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tables/table1.xml" ContentType="application/vnd.openxmlformats-officedocument.spreadsheetml.table+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mc:AlternateContent xmlns:mc="http://schemas.openxmlformats.org/markup-compatibility/2006">
    <mc:Choice Requires="x15">
      <x15ac:absPath xmlns:x15ac="http://schemas.microsoft.com/office/spreadsheetml/2010/11/ac" url="https://samfzj-my.sharepoint.com/personal/s_patil_fz-juelich_de/Documents/Documents/LOCALISED/Matthew/"/>
    </mc:Choice>
  </mc:AlternateContent>
  <xr:revisionPtr revIDLastSave="11564" documentId="13_ncr:1_{2E335802-7E52-48B1-AEAB-D4EEBECDBB4D}" xr6:coauthVersionLast="47" xr6:coauthVersionMax="47" xr10:uidLastSave="{75958021-03EB-4E3A-87F3-14DAD3DEFDC7}"/>
  <bookViews>
    <workbookView xWindow="19090" yWindow="-10780" windowWidth="38620" windowHeight="21100" firstSheet="1" activeTab="7" xr2:uid="{00000000-000D-0000-FFFF-FFFF00000000}"/>
  </bookViews>
  <sheets>
    <sheet name="collected_variables_EU" sheetId="1" r:id="rId1"/>
    <sheet name="collected_variables_proxies" sheetId="8" r:id="rId2"/>
    <sheet name="deleted_variables" sheetId="13" r:id="rId3"/>
    <sheet name="collected_variables_countries" sheetId="2" r:id="rId4"/>
    <sheet name="eucalc_variables" sheetId="3" r:id="rId5"/>
    <sheet name="eucalc_variables_proxies" sheetId="9" r:id="rId6"/>
    <sheet name="eucalc_variable_descriptions" sheetId="5" r:id="rId7"/>
    <sheet name="admin_business_and_social_KPIs" sheetId="4" r:id="rId8"/>
    <sheet name="soi_input_variables" sheetId="10" r:id="rId9"/>
    <sheet name="midas_input_variables" sheetId="6" r:id="rId10"/>
    <sheet name="variables_wishlist" sheetId="7" r:id="rId11"/>
    <sheet name="new_eucalc_variables" sheetId="11" r:id="rId12"/>
  </sheets>
  <definedNames>
    <definedName name="_xlnm._FilterDatabase" localSheetId="3" hidden="1">collected_variables_countries!$A$1:$AA$102</definedName>
    <definedName name="_xlnm._FilterDatabase" localSheetId="0" hidden="1">collected_variables_EU!$A$1:$Y$873</definedName>
    <definedName name="_xlnm._FilterDatabase" localSheetId="4" hidden="1">eucalc_variables!$A$1:$Z$1730</definedName>
    <definedName name="_xlnm._FilterDatabase" localSheetId="5" hidden="1">eucalc_variables_proxies!$A$1:$G$864</definedName>
    <definedName name="_xlnm._FilterDatabase" localSheetId="9" hidden="1">midas_input_variables!$A$1:$C$740</definedName>
    <definedName name="_xlnm._FilterDatabase" localSheetId="11" hidden="1">new_eucalc_variables!$A$1:$D$1415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95" i="1" l="1"/>
  <c r="V595" i="1"/>
  <c r="U596" i="1"/>
  <c r="V596" i="1"/>
  <c r="V346" i="13"/>
  <c r="X346" i="13"/>
  <c r="Y346" i="13"/>
  <c r="U157" i="1"/>
  <c r="V157" i="1"/>
  <c r="U135" i="1"/>
  <c r="V135" i="1"/>
  <c r="U138" i="1"/>
  <c r="V138" i="1"/>
  <c r="U150" i="1"/>
  <c r="V150" i="1"/>
  <c r="U139" i="1"/>
  <c r="V139" i="1"/>
  <c r="U142" i="1"/>
  <c r="V142" i="1"/>
  <c r="U152" i="1"/>
  <c r="V152" i="1"/>
  <c r="U144" i="1"/>
  <c r="V144" i="1"/>
  <c r="U146" i="1"/>
  <c r="V146" i="1"/>
  <c r="U148" i="1"/>
  <c r="V148" i="1"/>
  <c r="U154" i="1"/>
  <c r="V154" i="1"/>
  <c r="U156" i="1"/>
  <c r="V156" i="1"/>
  <c r="U158" i="1"/>
  <c r="V158" i="1"/>
  <c r="U136" i="1"/>
  <c r="V136" i="1"/>
  <c r="U536" i="1"/>
  <c r="V536" i="1"/>
  <c r="U178" i="1"/>
  <c r="V178" i="1"/>
  <c r="U414" i="1"/>
  <c r="V414" i="1"/>
  <c r="U415" i="1"/>
  <c r="V415" i="1"/>
  <c r="U416" i="1"/>
  <c r="V416" i="1"/>
  <c r="U417" i="1"/>
  <c r="V417" i="1"/>
  <c r="U418" i="1"/>
  <c r="V418" i="1"/>
  <c r="U419" i="1"/>
  <c r="V419" i="1"/>
  <c r="U420" i="1"/>
  <c r="V420" i="1"/>
  <c r="U421" i="1"/>
  <c r="V421" i="1"/>
  <c r="U422" i="1"/>
  <c r="V422" i="1"/>
  <c r="U423" i="1"/>
  <c r="V423" i="1"/>
  <c r="U424" i="1"/>
  <c r="V424" i="1"/>
  <c r="U425" i="1"/>
  <c r="V425" i="1"/>
  <c r="U426" i="1"/>
  <c r="V426" i="1"/>
  <c r="U427" i="1"/>
  <c r="V427" i="1"/>
  <c r="U428" i="1"/>
  <c r="V428" i="1"/>
  <c r="U429" i="1"/>
  <c r="V429" i="1"/>
  <c r="U430" i="1"/>
  <c r="V430" i="1"/>
  <c r="U431" i="1"/>
  <c r="V431" i="1"/>
  <c r="U432" i="1"/>
  <c r="V432" i="1"/>
  <c r="U433" i="1"/>
  <c r="V433" i="1"/>
  <c r="U434" i="1"/>
  <c r="V434" i="1"/>
  <c r="U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316" i="1"/>
  <c r="V316" i="1"/>
  <c r="U320" i="1"/>
  <c r="V320" i="1"/>
  <c r="U319" i="1"/>
  <c r="V319" i="1"/>
  <c r="U315" i="1"/>
  <c r="V315" i="1"/>
  <c r="U515" i="1"/>
  <c r="V515" i="1"/>
  <c r="U437" i="1"/>
  <c r="V437" i="1"/>
  <c r="U615" i="1"/>
  <c r="V615" i="1"/>
  <c r="U617" i="1"/>
  <c r="V617" i="1"/>
  <c r="U616" i="1"/>
  <c r="V616" i="1"/>
  <c r="U618" i="1"/>
  <c r="V618" i="1"/>
  <c r="U681" i="1"/>
  <c r="V681" i="1"/>
  <c r="U777" i="1" l="1"/>
  <c r="V777" i="1"/>
  <c r="U69" i="1"/>
  <c r="V69" i="1"/>
  <c r="U594" i="1"/>
  <c r="V594" i="1"/>
  <c r="U522" i="1" l="1"/>
  <c r="V522" i="1"/>
  <c r="U519" i="1"/>
  <c r="V519" i="1"/>
  <c r="U524" i="1"/>
  <c r="V524" i="1"/>
  <c r="U517" i="1"/>
  <c r="V517" i="1"/>
  <c r="U64" i="1"/>
  <c r="V64" i="1"/>
  <c r="U521" i="1"/>
  <c r="V521" i="1"/>
  <c r="U518" i="1"/>
  <c r="V518" i="1"/>
  <c r="U520" i="1"/>
  <c r="V520" i="1"/>
  <c r="U516" i="1"/>
  <c r="V516" i="1"/>
  <c r="U523" i="1"/>
  <c r="V523" i="1"/>
  <c r="U568" i="1"/>
  <c r="V568" i="1"/>
  <c r="U567" i="1"/>
  <c r="V567" i="1"/>
  <c r="U525" i="1"/>
  <c r="V525" i="1"/>
  <c r="C270" i="4"/>
  <c r="C269" i="4"/>
  <c r="C268" i="4"/>
  <c r="C267" i="4"/>
  <c r="C266" i="4"/>
  <c r="C265" i="4"/>
  <c r="C264" i="4"/>
  <c r="AF271" i="4"/>
  <c r="C50" i="4"/>
  <c r="C255" i="4"/>
  <c r="C256" i="4"/>
  <c r="C257" i="4"/>
  <c r="C258" i="4"/>
  <c r="C259" i="4"/>
  <c r="C260" i="4"/>
  <c r="C261" i="4"/>
  <c r="C262" i="4"/>
  <c r="U682" i="1"/>
  <c r="V682" i="1"/>
  <c r="U59" i="1"/>
  <c r="V59" i="1"/>
  <c r="U60" i="1"/>
  <c r="V60" i="1"/>
  <c r="U496" i="1"/>
  <c r="V496" i="1"/>
  <c r="U497" i="1"/>
  <c r="V497" i="1"/>
  <c r="U498" i="1"/>
  <c r="V498" i="1"/>
  <c r="U499" i="1"/>
  <c r="V499" i="1"/>
  <c r="U175" i="1"/>
  <c r="V175" i="1"/>
  <c r="U176" i="1"/>
  <c r="V176" i="1"/>
  <c r="U786" i="1"/>
  <c r="V786" i="1"/>
  <c r="U787" i="1"/>
  <c r="V787" i="1"/>
  <c r="U44" i="1"/>
  <c r="V44" i="1"/>
  <c r="U45" i="1"/>
  <c r="V45" i="1"/>
  <c r="U30" i="1"/>
  <c r="V30" i="1"/>
  <c r="U31" i="1"/>
  <c r="V31" i="1"/>
  <c r="U502" i="1"/>
  <c r="V502" i="1"/>
  <c r="U503" i="1"/>
  <c r="V503" i="1"/>
  <c r="U28" i="1"/>
  <c r="V28" i="1"/>
  <c r="U29" i="1"/>
  <c r="V29" i="1"/>
  <c r="X345" i="13"/>
  <c r="W345" i="13"/>
  <c r="U345" i="13"/>
  <c r="X344" i="13"/>
  <c r="W344" i="13"/>
  <c r="U344" i="13"/>
  <c r="C27" i="4"/>
  <c r="C24" i="4"/>
  <c r="C231" i="4"/>
  <c r="C210" i="4"/>
  <c r="C254" i="4"/>
  <c r="C263" i="4"/>
  <c r="C56" i="4"/>
  <c r="C47" i="4"/>
  <c r="Z104" i="2" l="1"/>
  <c r="Z340" i="13"/>
  <c r="Z341" i="13"/>
  <c r="Z342" i="13"/>
  <c r="Z343" i="13"/>
  <c r="Z106" i="2"/>
  <c r="Z103" i="2"/>
  <c r="Z105" i="2"/>
  <c r="C253" i="4"/>
  <c r="C252" i="4"/>
  <c r="R903" i="3"/>
  <c r="S903" i="3"/>
  <c r="R904" i="3"/>
  <c r="S904" i="3"/>
  <c r="R905" i="3"/>
  <c r="S905" i="3"/>
  <c r="R906" i="3"/>
  <c r="S906" i="3"/>
  <c r="R907" i="3"/>
  <c r="S907" i="3"/>
  <c r="R908" i="3"/>
  <c r="S908" i="3"/>
  <c r="R909" i="3"/>
  <c r="S909" i="3"/>
  <c r="R910" i="3"/>
  <c r="S910" i="3"/>
  <c r="R911" i="3"/>
  <c r="S911" i="3"/>
  <c r="R912" i="3"/>
  <c r="S912" i="3"/>
  <c r="R913" i="3"/>
  <c r="S913" i="3"/>
  <c r="B20" i="6"/>
  <c r="B2" i="6"/>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2" i="6"/>
  <c r="B3" i="6"/>
  <c r="B4" i="6"/>
  <c r="B5" i="6"/>
  <c r="B6" i="6"/>
  <c r="B7" i="6"/>
  <c r="B8" i="6"/>
  <c r="B9" i="6"/>
  <c r="B10" i="6"/>
  <c r="B11" i="6"/>
  <c r="B12" i="6"/>
  <c r="B13" i="6"/>
  <c r="B14" i="6"/>
  <c r="B15" i="6"/>
  <c r="B16" i="6"/>
  <c r="B17" i="6"/>
  <c r="B18" i="6"/>
  <c r="B19"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B289" i="6"/>
  <c r="B290" i="6"/>
  <c r="B291" i="6"/>
  <c r="B292" i="6"/>
  <c r="B293" i="6"/>
  <c r="B294" i="6"/>
  <c r="B295" i="6"/>
  <c r="B296" i="6"/>
  <c r="B297" i="6"/>
  <c r="B298" i="6"/>
  <c r="B299" i="6"/>
  <c r="B300" i="6"/>
  <c r="B301" i="6"/>
  <c r="B302" i="6"/>
  <c r="B303" i="6"/>
  <c r="B304" i="6"/>
  <c r="B305" i="6"/>
  <c r="B306" i="6"/>
  <c r="B307" i="6"/>
  <c r="B308" i="6"/>
  <c r="B309" i="6"/>
  <c r="B310" i="6"/>
  <c r="B311" i="6"/>
  <c r="B312" i="6"/>
  <c r="B313" i="6"/>
  <c r="B314" i="6"/>
  <c r="B315" i="6"/>
  <c r="B316" i="6"/>
  <c r="B317" i="6"/>
  <c r="B318" i="6"/>
  <c r="B319" i="6"/>
  <c r="B320" i="6"/>
  <c r="B321" i="6"/>
  <c r="B322" i="6"/>
  <c r="B323" i="6"/>
  <c r="B324" i="6"/>
  <c r="B325" i="6"/>
  <c r="B326" i="6"/>
  <c r="B327" i="6"/>
  <c r="B328" i="6"/>
  <c r="B329" i="6"/>
  <c r="B330" i="6"/>
  <c r="B331" i="6"/>
  <c r="B332" i="6"/>
  <c r="B333" i="6"/>
  <c r="B334" i="6"/>
  <c r="B335" i="6"/>
  <c r="B336" i="6"/>
  <c r="B337" i="6"/>
  <c r="B338" i="6"/>
  <c r="B339" i="6"/>
  <c r="B340" i="6"/>
  <c r="B341" i="6"/>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75" i="6"/>
  <c r="B376" i="6"/>
  <c r="B377" i="6"/>
  <c r="B378" i="6"/>
  <c r="B379" i="6"/>
  <c r="B380" i="6"/>
  <c r="B381" i="6"/>
  <c r="B382" i="6"/>
  <c r="B383" i="6"/>
  <c r="B384" i="6"/>
  <c r="B385" i="6"/>
  <c r="B386" i="6"/>
  <c r="B387" i="6"/>
  <c r="B388" i="6"/>
  <c r="B389" i="6"/>
  <c r="B390" i="6"/>
  <c r="B391" i="6"/>
  <c r="B392" i="6"/>
  <c r="B393" i="6"/>
  <c r="B394" i="6"/>
  <c r="B395" i="6"/>
  <c r="B396" i="6"/>
  <c r="B397" i="6"/>
  <c r="B398" i="6"/>
  <c r="B399" i="6"/>
  <c r="B400" i="6"/>
  <c r="B401" i="6"/>
  <c r="B402" i="6"/>
  <c r="B403" i="6"/>
  <c r="B404" i="6"/>
  <c r="B405" i="6"/>
  <c r="B406" i="6"/>
  <c r="B407" i="6"/>
  <c r="B408" i="6"/>
  <c r="B409" i="6"/>
  <c r="B410" i="6"/>
  <c r="B411" i="6"/>
  <c r="B412" i="6"/>
  <c r="B413" i="6"/>
  <c r="B414" i="6"/>
  <c r="B415" i="6"/>
  <c r="B416" i="6"/>
  <c r="B417" i="6"/>
  <c r="B418" i="6"/>
  <c r="B419" i="6"/>
  <c r="B420" i="6"/>
  <c r="B421" i="6"/>
  <c r="B422" i="6"/>
  <c r="B423" i="6"/>
  <c r="B424" i="6"/>
  <c r="B425" i="6"/>
  <c r="B426" i="6"/>
  <c r="B427" i="6"/>
  <c r="B428" i="6"/>
  <c r="B429" i="6"/>
  <c r="B430" i="6"/>
  <c r="B431" i="6"/>
  <c r="B432" i="6"/>
  <c r="B433" i="6"/>
  <c r="B434" i="6"/>
  <c r="B435" i="6"/>
  <c r="B436" i="6"/>
  <c r="B437" i="6"/>
  <c r="B438" i="6"/>
  <c r="B439" i="6"/>
  <c r="B440" i="6"/>
  <c r="B441" i="6"/>
  <c r="B442" i="6"/>
  <c r="B443" i="6"/>
  <c r="B444" i="6"/>
  <c r="B445" i="6"/>
  <c r="B446" i="6"/>
  <c r="B447" i="6"/>
  <c r="B448" i="6"/>
  <c r="B449" i="6"/>
  <c r="B450" i="6"/>
  <c r="B451" i="6"/>
  <c r="B452" i="6"/>
  <c r="B453" i="6"/>
  <c r="B454" i="6"/>
  <c r="B455" i="6"/>
  <c r="B456" i="6"/>
  <c r="B457" i="6"/>
  <c r="B458" i="6"/>
  <c r="B459" i="6"/>
  <c r="B460" i="6"/>
  <c r="B461" i="6"/>
  <c r="B462" i="6"/>
  <c r="B463" i="6"/>
  <c r="B464" i="6"/>
  <c r="B465" i="6"/>
  <c r="B466" i="6"/>
  <c r="B467" i="6"/>
  <c r="B468" i="6"/>
  <c r="B469" i="6"/>
  <c r="B470" i="6"/>
  <c r="B471" i="6"/>
  <c r="B472" i="6"/>
  <c r="B473" i="6"/>
  <c r="B474" i="6"/>
  <c r="B475" i="6"/>
  <c r="B476" i="6"/>
  <c r="B477" i="6"/>
  <c r="B478" i="6"/>
  <c r="B479" i="6"/>
  <c r="B480" i="6"/>
  <c r="B481" i="6"/>
  <c r="B482" i="6"/>
  <c r="B483" i="6"/>
  <c r="B484" i="6"/>
  <c r="B485" i="6"/>
  <c r="B486" i="6"/>
  <c r="B487" i="6"/>
  <c r="B488" i="6"/>
  <c r="B489" i="6"/>
  <c r="B490" i="6"/>
  <c r="B491" i="6"/>
  <c r="B492" i="6"/>
  <c r="B493" i="6"/>
  <c r="B494" i="6"/>
  <c r="B495" i="6"/>
  <c r="B496" i="6"/>
  <c r="B497" i="6"/>
  <c r="B498" i="6"/>
  <c r="B499" i="6"/>
  <c r="B500" i="6"/>
  <c r="B501" i="6"/>
  <c r="B502" i="6"/>
  <c r="B503" i="6"/>
  <c r="B504" i="6"/>
  <c r="B505" i="6"/>
  <c r="B506" i="6"/>
  <c r="B507" i="6"/>
  <c r="B508" i="6"/>
  <c r="B509" i="6"/>
  <c r="B510" i="6"/>
  <c r="B511" i="6"/>
  <c r="B512" i="6"/>
  <c r="B513" i="6"/>
  <c r="B514" i="6"/>
  <c r="B515" i="6"/>
  <c r="B516" i="6"/>
  <c r="B517" i="6"/>
  <c r="B518" i="6"/>
  <c r="B519" i="6"/>
  <c r="B520" i="6"/>
  <c r="B521" i="6"/>
  <c r="B522" i="6"/>
  <c r="B523" i="6"/>
  <c r="B524" i="6"/>
  <c r="B525" i="6"/>
  <c r="B526" i="6"/>
  <c r="B527" i="6"/>
  <c r="B528" i="6"/>
  <c r="B529" i="6"/>
  <c r="B530" i="6"/>
  <c r="B531" i="6"/>
  <c r="B532" i="6"/>
  <c r="B533" i="6"/>
  <c r="B534" i="6"/>
  <c r="B535" i="6"/>
  <c r="B536" i="6"/>
  <c r="B537" i="6"/>
  <c r="B538" i="6"/>
  <c r="B539" i="6"/>
  <c r="B540" i="6"/>
  <c r="B541" i="6"/>
  <c r="B542" i="6"/>
  <c r="B543" i="6"/>
  <c r="B544" i="6"/>
  <c r="B545" i="6"/>
  <c r="B546" i="6"/>
  <c r="B547" i="6"/>
  <c r="B548" i="6"/>
  <c r="B549" i="6"/>
  <c r="B550" i="6"/>
  <c r="B551" i="6"/>
  <c r="B552" i="6"/>
  <c r="B553" i="6"/>
  <c r="B554" i="6"/>
  <c r="B555" i="6"/>
  <c r="B556" i="6"/>
  <c r="B557" i="6"/>
  <c r="B558" i="6"/>
  <c r="B559" i="6"/>
  <c r="B560" i="6"/>
  <c r="B561" i="6"/>
  <c r="B562" i="6"/>
  <c r="B563" i="6"/>
  <c r="B564" i="6"/>
  <c r="B565" i="6"/>
  <c r="B566" i="6"/>
  <c r="B567" i="6"/>
  <c r="B568" i="6"/>
  <c r="B569" i="6"/>
  <c r="B570" i="6"/>
  <c r="B571" i="6"/>
  <c r="B572" i="6"/>
  <c r="B573" i="6"/>
  <c r="B574" i="6"/>
  <c r="B575" i="6"/>
  <c r="B576" i="6"/>
  <c r="B577" i="6"/>
  <c r="B578" i="6"/>
  <c r="B579" i="6"/>
  <c r="B580" i="6"/>
  <c r="B581" i="6"/>
  <c r="B582" i="6"/>
  <c r="B583" i="6"/>
  <c r="B584" i="6"/>
  <c r="B585" i="6"/>
  <c r="B586" i="6"/>
  <c r="B587" i="6"/>
  <c r="B588" i="6"/>
  <c r="B589" i="6"/>
  <c r="B590" i="6"/>
  <c r="B591" i="6"/>
  <c r="B592" i="6"/>
  <c r="B593" i="6"/>
  <c r="B594"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622" i="6"/>
  <c r="B623" i="6"/>
  <c r="B624" i="6"/>
  <c r="B625" i="6"/>
  <c r="B626" i="6"/>
  <c r="B627" i="6"/>
  <c r="V443" i="3"/>
  <c r="V444" i="3"/>
  <c r="V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R19" i="3"/>
  <c r="X339" i="13"/>
  <c r="W339" i="13"/>
  <c r="U339" i="13"/>
  <c r="X338" i="13"/>
  <c r="W338" i="13"/>
  <c r="U338" i="13"/>
  <c r="X337" i="13"/>
  <c r="W337" i="13"/>
  <c r="U337" i="13"/>
  <c r="X336" i="13"/>
  <c r="W336" i="13"/>
  <c r="U336" i="13"/>
  <c r="X335" i="13"/>
  <c r="W335" i="13"/>
  <c r="U335" i="13"/>
  <c r="X334" i="13"/>
  <c r="W334" i="13"/>
  <c r="U334" i="13"/>
  <c r="X333" i="13"/>
  <c r="W333" i="13"/>
  <c r="U333" i="13"/>
  <c r="X332" i="13"/>
  <c r="W332" i="13"/>
  <c r="U332" i="13"/>
  <c r="X331" i="13"/>
  <c r="W331" i="13"/>
  <c r="U331" i="13"/>
  <c r="X330" i="13"/>
  <c r="W330" i="13"/>
  <c r="U330" i="13"/>
  <c r="X329" i="13"/>
  <c r="W329" i="13"/>
  <c r="U329" i="13"/>
  <c r="X328" i="13"/>
  <c r="W328" i="13"/>
  <c r="U328" i="13"/>
  <c r="X327" i="13"/>
  <c r="W327" i="13"/>
  <c r="U327" i="13"/>
  <c r="X326" i="13"/>
  <c r="W326" i="13"/>
  <c r="U326" i="13"/>
  <c r="X325" i="13"/>
  <c r="W325" i="13"/>
  <c r="U325" i="13"/>
  <c r="X324" i="13"/>
  <c r="W324" i="13"/>
  <c r="U324" i="13"/>
  <c r="X323" i="13"/>
  <c r="W323" i="13"/>
  <c r="U323" i="13"/>
  <c r="X322" i="13"/>
  <c r="W322" i="13"/>
  <c r="U322" i="13"/>
  <c r="X321" i="13"/>
  <c r="W321" i="13"/>
  <c r="U321" i="13"/>
  <c r="X320" i="13"/>
  <c r="W320" i="13"/>
  <c r="U320" i="13"/>
  <c r="X319" i="13"/>
  <c r="W319" i="13"/>
  <c r="U319" i="13"/>
  <c r="X318" i="13"/>
  <c r="W318" i="13"/>
  <c r="U318" i="13"/>
  <c r="X317" i="13"/>
  <c r="W317" i="13"/>
  <c r="U317" i="13"/>
  <c r="U344" i="1"/>
  <c r="V344" i="1"/>
  <c r="U336" i="1"/>
  <c r="V336" i="1"/>
  <c r="U347" i="1"/>
  <c r="V347" i="1"/>
  <c r="U348" i="1"/>
  <c r="V348" i="1"/>
  <c r="U354" i="1"/>
  <c r="V354" i="1"/>
  <c r="U345" i="1"/>
  <c r="V345" i="1"/>
  <c r="U346" i="1"/>
  <c r="V346" i="1"/>
  <c r="U342" i="1"/>
  <c r="V342" i="1"/>
  <c r="U350" i="1"/>
  <c r="V350" i="1"/>
  <c r="U355" i="1"/>
  <c r="V355" i="1"/>
  <c r="U338" i="1"/>
  <c r="V338" i="1"/>
  <c r="U353" i="1"/>
  <c r="V353" i="1"/>
  <c r="U349" i="1"/>
  <c r="V349" i="1"/>
  <c r="U351" i="1"/>
  <c r="V351" i="1"/>
  <c r="U352" i="1"/>
  <c r="V352" i="1"/>
  <c r="U339" i="1"/>
  <c r="V339" i="1"/>
  <c r="U340" i="1"/>
  <c r="V340" i="1"/>
  <c r="X316" i="13"/>
  <c r="W316" i="13"/>
  <c r="U316" i="13"/>
  <c r="X315" i="13"/>
  <c r="W315" i="13"/>
  <c r="U315" i="13"/>
  <c r="X314" i="13"/>
  <c r="W314" i="13"/>
  <c r="U314" i="13"/>
  <c r="X313" i="13"/>
  <c r="W313" i="13"/>
  <c r="U313" i="13"/>
  <c r="X312" i="13"/>
  <c r="W312" i="13"/>
  <c r="U312" i="13"/>
  <c r="X311" i="13"/>
  <c r="W311" i="13"/>
  <c r="U311" i="13"/>
  <c r="X310" i="13"/>
  <c r="W310" i="13"/>
  <c r="U310" i="13"/>
  <c r="X309" i="13"/>
  <c r="W309" i="13"/>
  <c r="U309" i="13"/>
  <c r="X308" i="13"/>
  <c r="W308" i="13"/>
  <c r="U308" i="13"/>
  <c r="X307" i="13"/>
  <c r="W307" i="13"/>
  <c r="U307" i="13"/>
  <c r="X306" i="13"/>
  <c r="W306" i="13"/>
  <c r="U306" i="13"/>
  <c r="X305" i="13"/>
  <c r="W305" i="13"/>
  <c r="U305" i="13"/>
  <c r="X304" i="13"/>
  <c r="W304" i="13"/>
  <c r="U304" i="13"/>
  <c r="X303" i="13"/>
  <c r="W303" i="13"/>
  <c r="U303" i="13"/>
  <c r="X302" i="13"/>
  <c r="W302" i="13"/>
  <c r="U302" i="13"/>
  <c r="X301" i="13"/>
  <c r="W301" i="13"/>
  <c r="U301" i="13"/>
  <c r="X300" i="13"/>
  <c r="W300" i="13"/>
  <c r="U300" i="13"/>
  <c r="X299" i="13"/>
  <c r="W299" i="13"/>
  <c r="U299" i="13"/>
  <c r="X298" i="13"/>
  <c r="W298" i="13"/>
  <c r="U298" i="13"/>
  <c r="X297" i="13"/>
  <c r="W297" i="13"/>
  <c r="U297" i="13"/>
  <c r="X296" i="13"/>
  <c r="W296" i="13"/>
  <c r="U296" i="13"/>
  <c r="X295" i="13"/>
  <c r="W295" i="13"/>
  <c r="U295" i="13"/>
  <c r="X294" i="13"/>
  <c r="W294" i="13"/>
  <c r="U294" i="13"/>
  <c r="X293" i="13"/>
  <c r="W293" i="13"/>
  <c r="U293" i="13"/>
  <c r="X292" i="13"/>
  <c r="W292" i="13"/>
  <c r="U292" i="13"/>
  <c r="X291" i="13"/>
  <c r="W291" i="13"/>
  <c r="U291" i="13"/>
  <c r="X290" i="13"/>
  <c r="W290" i="13"/>
  <c r="U290" i="13"/>
  <c r="X289" i="13"/>
  <c r="W289" i="13"/>
  <c r="U289" i="13"/>
  <c r="X288" i="13"/>
  <c r="W288" i="13"/>
  <c r="U288" i="13"/>
  <c r="X287" i="13"/>
  <c r="W287" i="13"/>
  <c r="U287" i="13"/>
  <c r="X286" i="13"/>
  <c r="W286" i="13"/>
  <c r="U286" i="13"/>
  <c r="X285" i="13"/>
  <c r="W285" i="13"/>
  <c r="U285" i="13"/>
  <c r="X284" i="13"/>
  <c r="W284" i="13"/>
  <c r="U284" i="13"/>
  <c r="X283" i="13"/>
  <c r="W283" i="13"/>
  <c r="U283" i="13"/>
  <c r="X282" i="13"/>
  <c r="W282" i="13"/>
  <c r="U282" i="13"/>
  <c r="X281" i="13"/>
  <c r="W281" i="13"/>
  <c r="U281" i="13"/>
  <c r="X280" i="13"/>
  <c r="W280" i="13"/>
  <c r="U280" i="13"/>
  <c r="X279" i="13"/>
  <c r="W279" i="13"/>
  <c r="U279" i="13"/>
  <c r="X278" i="13"/>
  <c r="W278" i="13"/>
  <c r="U278" i="13"/>
  <c r="X277" i="13"/>
  <c r="W277" i="13"/>
  <c r="U277" i="13"/>
  <c r="X276" i="13"/>
  <c r="W276" i="13"/>
  <c r="U276" i="13"/>
  <c r="X275" i="13"/>
  <c r="W275" i="13"/>
  <c r="U275" i="13"/>
  <c r="X274" i="13"/>
  <c r="W274" i="13"/>
  <c r="U274" i="13"/>
  <c r="X273" i="13"/>
  <c r="W273" i="13"/>
  <c r="U273" i="13"/>
  <c r="X272" i="13"/>
  <c r="W272" i="13"/>
  <c r="U272" i="13"/>
  <c r="X271" i="13"/>
  <c r="W271" i="13"/>
  <c r="U271" i="13"/>
  <c r="X270" i="13"/>
  <c r="W270" i="13"/>
  <c r="U270" i="13"/>
  <c r="X269" i="13"/>
  <c r="W269" i="13"/>
  <c r="U269" i="13"/>
  <c r="X268" i="13"/>
  <c r="W268" i="13"/>
  <c r="U268" i="13"/>
  <c r="X267" i="13"/>
  <c r="W267" i="13"/>
  <c r="U267" i="13"/>
  <c r="X266" i="13"/>
  <c r="W266" i="13"/>
  <c r="U266" i="13"/>
  <c r="X265" i="13"/>
  <c r="W265" i="13"/>
  <c r="U265" i="13"/>
  <c r="X264" i="13"/>
  <c r="W264" i="13"/>
  <c r="U264" i="13"/>
  <c r="X263" i="13"/>
  <c r="W263" i="13"/>
  <c r="U263" i="13"/>
  <c r="X262" i="13"/>
  <c r="W262" i="13"/>
  <c r="U262" i="13"/>
  <c r="X261" i="13"/>
  <c r="W261" i="13"/>
  <c r="U261" i="13"/>
  <c r="X260" i="13"/>
  <c r="W260" i="13"/>
  <c r="U260" i="13"/>
  <c r="X259" i="13"/>
  <c r="W259" i="13"/>
  <c r="U259" i="13"/>
  <c r="X258" i="13"/>
  <c r="W258" i="13"/>
  <c r="U258" i="13"/>
  <c r="X257" i="13"/>
  <c r="W257" i="13"/>
  <c r="U257" i="13"/>
  <c r="X256" i="13"/>
  <c r="W256" i="13"/>
  <c r="U256" i="13"/>
  <c r="X255" i="13"/>
  <c r="W255" i="13"/>
  <c r="U255" i="13"/>
  <c r="X254" i="13"/>
  <c r="W254" i="13"/>
  <c r="U254" i="13"/>
  <c r="X253" i="13"/>
  <c r="W253" i="13"/>
  <c r="U253" i="13"/>
  <c r="X252" i="13"/>
  <c r="W252" i="13"/>
  <c r="U252" i="13"/>
  <c r="X251" i="13"/>
  <c r="W251" i="13"/>
  <c r="U251" i="13"/>
  <c r="X250" i="13"/>
  <c r="W250" i="13"/>
  <c r="U250" i="13"/>
  <c r="X249" i="13"/>
  <c r="W249" i="13"/>
  <c r="U249" i="13"/>
  <c r="X248" i="13"/>
  <c r="W248" i="13"/>
  <c r="U248" i="13"/>
  <c r="X247" i="13"/>
  <c r="W247" i="13"/>
  <c r="U247" i="13"/>
  <c r="X246" i="13"/>
  <c r="W246" i="13"/>
  <c r="U246" i="13"/>
  <c r="X245" i="13"/>
  <c r="W245" i="13"/>
  <c r="U245" i="13"/>
  <c r="X244" i="13"/>
  <c r="W244" i="13"/>
  <c r="U244" i="13"/>
  <c r="X243" i="13"/>
  <c r="W243" i="13"/>
  <c r="U243" i="13"/>
  <c r="X242" i="13"/>
  <c r="W242" i="13"/>
  <c r="U242" i="13"/>
  <c r="X241" i="13"/>
  <c r="W241" i="13"/>
  <c r="U241" i="13"/>
  <c r="X240" i="13"/>
  <c r="W240" i="13"/>
  <c r="U240" i="13"/>
  <c r="X239" i="13"/>
  <c r="W239" i="13"/>
  <c r="U239" i="13"/>
  <c r="X238" i="13"/>
  <c r="W238" i="13"/>
  <c r="U238" i="13"/>
  <c r="X237" i="13"/>
  <c r="W237" i="13"/>
  <c r="U237" i="13"/>
  <c r="X236" i="13"/>
  <c r="W236" i="13"/>
  <c r="U236" i="13"/>
  <c r="X235" i="13"/>
  <c r="W235" i="13"/>
  <c r="U235" i="13"/>
  <c r="X234" i="13"/>
  <c r="W234" i="13"/>
  <c r="U234" i="13"/>
  <c r="X233" i="13"/>
  <c r="W233" i="13"/>
  <c r="U233" i="13"/>
  <c r="X232" i="13"/>
  <c r="W232" i="13"/>
  <c r="U232" i="13"/>
  <c r="X231" i="13"/>
  <c r="W231" i="13"/>
  <c r="U231" i="13"/>
  <c r="X230" i="13"/>
  <c r="W230" i="13"/>
  <c r="U230" i="13"/>
  <c r="X229" i="13"/>
  <c r="W229" i="13"/>
  <c r="U229" i="13"/>
  <c r="X228" i="13"/>
  <c r="W228" i="13"/>
  <c r="U228" i="13"/>
  <c r="X227" i="13"/>
  <c r="W227" i="13"/>
  <c r="U227" i="13"/>
  <c r="X226" i="13"/>
  <c r="W226" i="13"/>
  <c r="U226" i="13"/>
  <c r="X225" i="13"/>
  <c r="W225" i="13"/>
  <c r="U225" i="13"/>
  <c r="X224" i="13"/>
  <c r="W224" i="13"/>
  <c r="U224" i="13"/>
  <c r="X223" i="13"/>
  <c r="W223" i="13"/>
  <c r="U223" i="13"/>
  <c r="X222" i="13"/>
  <c r="W222" i="13"/>
  <c r="U222" i="13"/>
  <c r="X221" i="13"/>
  <c r="W221" i="13"/>
  <c r="U221" i="13"/>
  <c r="X220" i="13"/>
  <c r="W220" i="13"/>
  <c r="U220" i="13"/>
  <c r="X219" i="13"/>
  <c r="W219" i="13"/>
  <c r="U219" i="13"/>
  <c r="X218" i="13"/>
  <c r="W218" i="13"/>
  <c r="U218" i="13"/>
  <c r="X217" i="13"/>
  <c r="W217" i="13"/>
  <c r="U217" i="13"/>
  <c r="X216" i="13"/>
  <c r="W216" i="13"/>
  <c r="U216" i="13"/>
  <c r="X215" i="13"/>
  <c r="W215" i="13"/>
  <c r="U215" i="13"/>
  <c r="X214" i="13"/>
  <c r="W214" i="13"/>
  <c r="U214" i="13"/>
  <c r="X213" i="13"/>
  <c r="W213" i="13"/>
  <c r="U213" i="13"/>
  <c r="X212" i="13"/>
  <c r="W212" i="13"/>
  <c r="U212" i="13"/>
  <c r="X211" i="13"/>
  <c r="W211" i="13"/>
  <c r="U211" i="13"/>
  <c r="X210" i="13"/>
  <c r="W210" i="13"/>
  <c r="U210" i="13"/>
  <c r="X209" i="13"/>
  <c r="W209" i="13"/>
  <c r="U209" i="13"/>
  <c r="X208" i="13"/>
  <c r="W208" i="13"/>
  <c r="U208" i="13"/>
  <c r="X207" i="13"/>
  <c r="W207" i="13"/>
  <c r="U207" i="13"/>
  <c r="X206" i="13"/>
  <c r="W206" i="13"/>
  <c r="U206" i="13"/>
  <c r="X205" i="13"/>
  <c r="W205" i="13"/>
  <c r="U205" i="13"/>
  <c r="X204" i="13"/>
  <c r="W204" i="13"/>
  <c r="U204" i="13"/>
  <c r="X203" i="13"/>
  <c r="W203" i="13"/>
  <c r="U203" i="13"/>
  <c r="X202" i="13"/>
  <c r="W202" i="13"/>
  <c r="U202" i="13"/>
  <c r="X201" i="13"/>
  <c r="W201" i="13"/>
  <c r="U201" i="13"/>
  <c r="X200" i="13"/>
  <c r="W200" i="13"/>
  <c r="U200" i="13"/>
  <c r="X199" i="13"/>
  <c r="W199" i="13"/>
  <c r="U199" i="13"/>
  <c r="X198" i="13"/>
  <c r="W198" i="13"/>
  <c r="U198" i="13"/>
  <c r="X197" i="13"/>
  <c r="W197" i="13"/>
  <c r="U197" i="13"/>
  <c r="X196" i="13"/>
  <c r="W196" i="13"/>
  <c r="U196" i="13"/>
  <c r="X195" i="13"/>
  <c r="W195" i="13"/>
  <c r="U195" i="13"/>
  <c r="X194" i="13"/>
  <c r="W194" i="13"/>
  <c r="U194" i="13"/>
  <c r="X193" i="13"/>
  <c r="W193" i="13"/>
  <c r="U193" i="13"/>
  <c r="X192" i="13"/>
  <c r="W192" i="13"/>
  <c r="U192" i="13"/>
  <c r="X191" i="13"/>
  <c r="W191" i="13"/>
  <c r="U191" i="13"/>
  <c r="X190" i="13"/>
  <c r="W190" i="13"/>
  <c r="U190" i="13"/>
  <c r="X189" i="13"/>
  <c r="W189" i="13"/>
  <c r="U189" i="13"/>
  <c r="X188" i="13"/>
  <c r="W188" i="13"/>
  <c r="U188" i="13"/>
  <c r="X187" i="13"/>
  <c r="W187" i="13"/>
  <c r="U187" i="13"/>
  <c r="X186" i="13"/>
  <c r="W186" i="13"/>
  <c r="U186" i="13"/>
  <c r="X185" i="13"/>
  <c r="W185" i="13"/>
  <c r="U185" i="13"/>
  <c r="X184" i="13"/>
  <c r="W184" i="13"/>
  <c r="U184" i="13"/>
  <c r="X183" i="13"/>
  <c r="W183" i="13"/>
  <c r="U183" i="13"/>
  <c r="X182" i="13"/>
  <c r="W182" i="13"/>
  <c r="U182" i="13"/>
  <c r="X181" i="13"/>
  <c r="W181" i="13"/>
  <c r="U181" i="13"/>
  <c r="X180" i="13"/>
  <c r="W180" i="13"/>
  <c r="U180" i="13"/>
  <c r="X179" i="13"/>
  <c r="W179" i="13"/>
  <c r="U179" i="13"/>
  <c r="X178" i="13"/>
  <c r="W178" i="13"/>
  <c r="U178" i="13"/>
  <c r="X177" i="13"/>
  <c r="W177" i="13"/>
  <c r="U177" i="13"/>
  <c r="X176" i="13"/>
  <c r="W176" i="13"/>
  <c r="U176" i="13"/>
  <c r="X175" i="13"/>
  <c r="W175" i="13"/>
  <c r="U175" i="13"/>
  <c r="X174" i="13"/>
  <c r="W174" i="13"/>
  <c r="U174" i="13"/>
  <c r="X173" i="13"/>
  <c r="W173" i="13"/>
  <c r="U173" i="13"/>
  <c r="X172" i="13"/>
  <c r="W172" i="13"/>
  <c r="U172" i="13"/>
  <c r="X171" i="13"/>
  <c r="W171" i="13"/>
  <c r="U171" i="13"/>
  <c r="X170" i="13"/>
  <c r="W170" i="13"/>
  <c r="U170" i="13"/>
  <c r="X169" i="13"/>
  <c r="W169" i="13"/>
  <c r="U169" i="13"/>
  <c r="X168" i="13"/>
  <c r="W168" i="13"/>
  <c r="U168" i="13"/>
  <c r="X167" i="13"/>
  <c r="W167" i="13"/>
  <c r="U167" i="13"/>
  <c r="X166" i="13"/>
  <c r="W166" i="13"/>
  <c r="U166" i="13"/>
  <c r="X165" i="13"/>
  <c r="W165" i="13"/>
  <c r="U165" i="13"/>
  <c r="X164" i="13"/>
  <c r="W164" i="13"/>
  <c r="U164" i="13"/>
  <c r="X163" i="13"/>
  <c r="W163" i="13"/>
  <c r="U163" i="13"/>
  <c r="X162" i="13"/>
  <c r="W162" i="13"/>
  <c r="U162" i="13"/>
  <c r="X161" i="13"/>
  <c r="W161" i="13"/>
  <c r="U161" i="13"/>
  <c r="X160" i="13"/>
  <c r="W160" i="13"/>
  <c r="U160" i="13"/>
  <c r="X159" i="13"/>
  <c r="W159" i="13"/>
  <c r="U159" i="13"/>
  <c r="X158" i="13"/>
  <c r="W158" i="13"/>
  <c r="U158" i="13"/>
  <c r="X157" i="13"/>
  <c r="W157" i="13"/>
  <c r="U157" i="13"/>
  <c r="X156" i="13"/>
  <c r="W156" i="13"/>
  <c r="U156" i="13"/>
  <c r="X155" i="13"/>
  <c r="W155" i="13"/>
  <c r="U155" i="13"/>
  <c r="X154" i="13"/>
  <c r="W154" i="13"/>
  <c r="U154" i="13"/>
  <c r="X153" i="13"/>
  <c r="W153" i="13"/>
  <c r="U153" i="13"/>
  <c r="X152" i="13"/>
  <c r="W152" i="13"/>
  <c r="U152" i="13"/>
  <c r="X151" i="13"/>
  <c r="W151" i="13"/>
  <c r="U151" i="13"/>
  <c r="X150" i="13"/>
  <c r="W150" i="13"/>
  <c r="U150" i="13"/>
  <c r="X149" i="13"/>
  <c r="W149" i="13"/>
  <c r="U149" i="13"/>
  <c r="X148" i="13"/>
  <c r="W148" i="13"/>
  <c r="U148" i="13"/>
  <c r="X147" i="13"/>
  <c r="W147" i="13"/>
  <c r="U147" i="13"/>
  <c r="X146" i="13"/>
  <c r="W146" i="13"/>
  <c r="U146" i="13"/>
  <c r="X145" i="13"/>
  <c r="W145" i="13"/>
  <c r="U145" i="13"/>
  <c r="X144" i="13"/>
  <c r="W144" i="13"/>
  <c r="U144" i="13"/>
  <c r="X143" i="13"/>
  <c r="W143" i="13"/>
  <c r="U143" i="13"/>
  <c r="X142" i="13"/>
  <c r="W142" i="13"/>
  <c r="U142" i="13"/>
  <c r="X141" i="13"/>
  <c r="W141" i="13"/>
  <c r="U141" i="13"/>
  <c r="X140" i="13"/>
  <c r="W140" i="13"/>
  <c r="U140" i="13"/>
  <c r="X139" i="13"/>
  <c r="W139" i="13"/>
  <c r="U139" i="13"/>
  <c r="X138" i="13"/>
  <c r="W138" i="13"/>
  <c r="U138" i="13"/>
  <c r="X137" i="13"/>
  <c r="W137" i="13"/>
  <c r="U137" i="13"/>
  <c r="X136" i="13"/>
  <c r="W136" i="13"/>
  <c r="U136" i="13"/>
  <c r="X135" i="13"/>
  <c r="W135" i="13"/>
  <c r="U135" i="13"/>
  <c r="X134" i="13"/>
  <c r="W134" i="13"/>
  <c r="U134" i="13"/>
  <c r="X133" i="13"/>
  <c r="W133" i="13"/>
  <c r="U133" i="13"/>
  <c r="X132" i="13"/>
  <c r="W132" i="13"/>
  <c r="U132" i="13"/>
  <c r="X131" i="13"/>
  <c r="W131" i="13"/>
  <c r="U131" i="13"/>
  <c r="X130" i="13"/>
  <c r="W130" i="13"/>
  <c r="U130" i="13"/>
  <c r="X129" i="13"/>
  <c r="W129" i="13"/>
  <c r="U129" i="13"/>
  <c r="X128" i="13"/>
  <c r="W128" i="13"/>
  <c r="U128" i="13"/>
  <c r="X127" i="13"/>
  <c r="W127" i="13"/>
  <c r="U127" i="13"/>
  <c r="X126" i="13"/>
  <c r="W126" i="13"/>
  <c r="U126" i="13"/>
  <c r="X125" i="13"/>
  <c r="W125" i="13"/>
  <c r="U125" i="13"/>
  <c r="X124" i="13"/>
  <c r="W124" i="13"/>
  <c r="U124" i="13"/>
  <c r="X123" i="13"/>
  <c r="W123" i="13"/>
  <c r="U123" i="13"/>
  <c r="X122" i="13"/>
  <c r="W122" i="13"/>
  <c r="U122" i="13"/>
  <c r="X121" i="13"/>
  <c r="W121" i="13"/>
  <c r="U121" i="13"/>
  <c r="X120" i="13"/>
  <c r="W120" i="13"/>
  <c r="U120" i="13"/>
  <c r="X119" i="13"/>
  <c r="W119" i="13"/>
  <c r="U119" i="13"/>
  <c r="X118" i="13"/>
  <c r="W118" i="13"/>
  <c r="U118" i="13"/>
  <c r="X117" i="13"/>
  <c r="W117" i="13"/>
  <c r="U117" i="13"/>
  <c r="X116" i="13"/>
  <c r="W116" i="13"/>
  <c r="U116" i="13"/>
  <c r="X115" i="13"/>
  <c r="W115" i="13"/>
  <c r="U115" i="13"/>
  <c r="X114" i="13"/>
  <c r="W114" i="13"/>
  <c r="U114" i="13"/>
  <c r="X113" i="13"/>
  <c r="W113" i="13"/>
  <c r="U113" i="13"/>
  <c r="X112" i="13"/>
  <c r="W112" i="13"/>
  <c r="U112" i="13"/>
  <c r="X111" i="13"/>
  <c r="W111" i="13"/>
  <c r="U111" i="13"/>
  <c r="X110" i="13"/>
  <c r="W110" i="13"/>
  <c r="U110" i="13"/>
  <c r="X109" i="13"/>
  <c r="W109" i="13"/>
  <c r="U109" i="13"/>
  <c r="X108" i="13"/>
  <c r="W108" i="13"/>
  <c r="U108" i="13"/>
  <c r="X107" i="13"/>
  <c r="W107" i="13"/>
  <c r="U107" i="13"/>
  <c r="X106" i="13"/>
  <c r="W106" i="13"/>
  <c r="U106" i="13"/>
  <c r="X105" i="13"/>
  <c r="W105" i="13"/>
  <c r="U105" i="13"/>
  <c r="X104" i="13"/>
  <c r="W104" i="13"/>
  <c r="U104" i="13"/>
  <c r="X103" i="13"/>
  <c r="W103" i="13"/>
  <c r="U103" i="13"/>
  <c r="X102" i="13"/>
  <c r="W102" i="13"/>
  <c r="U102" i="13"/>
  <c r="X101" i="13"/>
  <c r="W101" i="13"/>
  <c r="U101" i="13"/>
  <c r="X100" i="13"/>
  <c r="W100" i="13"/>
  <c r="U100" i="13"/>
  <c r="X99" i="13"/>
  <c r="W99" i="13"/>
  <c r="U99" i="13"/>
  <c r="X98" i="13"/>
  <c r="W98" i="13"/>
  <c r="U98" i="13"/>
  <c r="X97" i="13"/>
  <c r="W97" i="13"/>
  <c r="U97" i="13"/>
  <c r="X96" i="13"/>
  <c r="W96" i="13"/>
  <c r="U96" i="13"/>
  <c r="X95" i="13"/>
  <c r="W95" i="13"/>
  <c r="U95" i="13"/>
  <c r="X94" i="13"/>
  <c r="W94" i="13"/>
  <c r="U94" i="13"/>
  <c r="X93" i="13"/>
  <c r="W93" i="13"/>
  <c r="U93" i="13"/>
  <c r="X92" i="13"/>
  <c r="W92" i="13"/>
  <c r="U92" i="13"/>
  <c r="X91" i="13"/>
  <c r="W91" i="13"/>
  <c r="U91" i="13"/>
  <c r="X90" i="13"/>
  <c r="W90" i="13"/>
  <c r="U90" i="13"/>
  <c r="X89" i="13"/>
  <c r="W89" i="13"/>
  <c r="U89" i="13"/>
  <c r="X88" i="13"/>
  <c r="W88" i="13"/>
  <c r="U88" i="13"/>
  <c r="X87" i="13"/>
  <c r="W87" i="13"/>
  <c r="U87" i="13"/>
  <c r="X86" i="13"/>
  <c r="W86" i="13"/>
  <c r="U86" i="13"/>
  <c r="X85" i="13"/>
  <c r="W85" i="13"/>
  <c r="U85" i="13"/>
  <c r="X84" i="13"/>
  <c r="W84" i="13"/>
  <c r="U84" i="13"/>
  <c r="X83" i="13"/>
  <c r="W83" i="13"/>
  <c r="U83" i="13"/>
  <c r="X82" i="13"/>
  <c r="W82" i="13"/>
  <c r="U82" i="13"/>
  <c r="X81" i="13"/>
  <c r="W81" i="13"/>
  <c r="U81" i="13"/>
  <c r="X80" i="13"/>
  <c r="W80" i="13"/>
  <c r="U80" i="13"/>
  <c r="X79" i="13"/>
  <c r="W79" i="13"/>
  <c r="U79" i="13"/>
  <c r="X78" i="13"/>
  <c r="W78" i="13"/>
  <c r="U78" i="13"/>
  <c r="X77" i="13"/>
  <c r="W77" i="13"/>
  <c r="U77" i="13"/>
  <c r="X76" i="13"/>
  <c r="W76" i="13"/>
  <c r="U76" i="13"/>
  <c r="X75" i="13"/>
  <c r="W75" i="13"/>
  <c r="U75" i="13"/>
  <c r="X74" i="13"/>
  <c r="W74" i="13"/>
  <c r="U74" i="13"/>
  <c r="X73" i="13"/>
  <c r="W73" i="13"/>
  <c r="U73" i="13"/>
  <c r="X72" i="13"/>
  <c r="W72" i="13"/>
  <c r="U72" i="13"/>
  <c r="X71" i="13"/>
  <c r="W71" i="13"/>
  <c r="U71" i="13"/>
  <c r="X70" i="13"/>
  <c r="W70" i="13"/>
  <c r="U70" i="13"/>
  <c r="X69" i="13"/>
  <c r="W69" i="13"/>
  <c r="U69" i="13"/>
  <c r="X68" i="13"/>
  <c r="W68" i="13"/>
  <c r="U68" i="13"/>
  <c r="X67" i="13"/>
  <c r="W67" i="13"/>
  <c r="U67" i="13"/>
  <c r="X66" i="13"/>
  <c r="W66" i="13"/>
  <c r="U66" i="13"/>
  <c r="X65" i="13"/>
  <c r="W65" i="13"/>
  <c r="U65" i="13"/>
  <c r="X64" i="13"/>
  <c r="W64" i="13"/>
  <c r="U64" i="13"/>
  <c r="X63" i="13"/>
  <c r="W63" i="13"/>
  <c r="U63" i="13"/>
  <c r="X62" i="13"/>
  <c r="W62" i="13"/>
  <c r="U62" i="13"/>
  <c r="X61" i="13"/>
  <c r="W61" i="13"/>
  <c r="U61" i="13"/>
  <c r="X60" i="13"/>
  <c r="W60" i="13"/>
  <c r="U60" i="13"/>
  <c r="X59" i="13"/>
  <c r="W59" i="13"/>
  <c r="U59" i="13"/>
  <c r="X58" i="13"/>
  <c r="W58" i="13"/>
  <c r="U58" i="13"/>
  <c r="X57" i="13"/>
  <c r="W57" i="13"/>
  <c r="U57" i="13"/>
  <c r="X56" i="13"/>
  <c r="W56" i="13"/>
  <c r="U56" i="13"/>
  <c r="X55" i="13"/>
  <c r="W55" i="13"/>
  <c r="U55" i="13"/>
  <c r="X54" i="13"/>
  <c r="W54" i="13"/>
  <c r="U54" i="13"/>
  <c r="X53" i="13"/>
  <c r="W53" i="13"/>
  <c r="U53" i="13"/>
  <c r="X52" i="13"/>
  <c r="W52" i="13"/>
  <c r="U52" i="13"/>
  <c r="X51" i="13"/>
  <c r="W51" i="13"/>
  <c r="U51" i="13"/>
  <c r="X50" i="13"/>
  <c r="W50" i="13"/>
  <c r="U50" i="13"/>
  <c r="X49" i="13"/>
  <c r="W49" i="13"/>
  <c r="U49" i="13"/>
  <c r="X48" i="13"/>
  <c r="W48" i="13"/>
  <c r="U48" i="13"/>
  <c r="X47" i="13"/>
  <c r="W47" i="13"/>
  <c r="U47" i="13"/>
  <c r="X46" i="13"/>
  <c r="W46" i="13"/>
  <c r="U46" i="13"/>
  <c r="X45" i="13"/>
  <c r="W45" i="13"/>
  <c r="U45" i="13"/>
  <c r="X44" i="13"/>
  <c r="W44" i="13"/>
  <c r="U44" i="13"/>
  <c r="X43" i="13"/>
  <c r="W43" i="13"/>
  <c r="U43" i="13"/>
  <c r="X42" i="13"/>
  <c r="W42" i="13"/>
  <c r="U42" i="13"/>
  <c r="X41" i="13"/>
  <c r="W41" i="13"/>
  <c r="U41" i="13"/>
  <c r="X40" i="13"/>
  <c r="W40" i="13"/>
  <c r="U40" i="13"/>
  <c r="X39" i="13"/>
  <c r="W39" i="13"/>
  <c r="U39" i="13"/>
  <c r="X38" i="13"/>
  <c r="W38" i="13"/>
  <c r="U38" i="13"/>
  <c r="X37" i="13"/>
  <c r="W37" i="13"/>
  <c r="U37" i="13"/>
  <c r="X36" i="13"/>
  <c r="W36" i="13"/>
  <c r="U36" i="13"/>
  <c r="X35" i="13"/>
  <c r="W35" i="13"/>
  <c r="U35" i="13"/>
  <c r="X34" i="13"/>
  <c r="W34" i="13"/>
  <c r="U34" i="13"/>
  <c r="X33" i="13"/>
  <c r="W33" i="13"/>
  <c r="U33" i="13"/>
  <c r="X32" i="13"/>
  <c r="W32" i="13"/>
  <c r="U32" i="13"/>
  <c r="X31" i="13"/>
  <c r="W31" i="13"/>
  <c r="U31" i="13"/>
  <c r="X30" i="13"/>
  <c r="W30" i="13"/>
  <c r="U30" i="13"/>
  <c r="X29" i="13"/>
  <c r="W29" i="13"/>
  <c r="U29" i="13"/>
  <c r="X28" i="13"/>
  <c r="W28" i="13"/>
  <c r="U28" i="13"/>
  <c r="X27" i="13"/>
  <c r="W27" i="13"/>
  <c r="U27" i="13"/>
  <c r="X26" i="13"/>
  <c r="W26" i="13"/>
  <c r="U26" i="13"/>
  <c r="X25" i="13"/>
  <c r="W25" i="13"/>
  <c r="U25" i="13"/>
  <c r="X24" i="13"/>
  <c r="W24" i="13"/>
  <c r="U24" i="13"/>
  <c r="X23" i="13"/>
  <c r="W23" i="13"/>
  <c r="U23" i="13"/>
  <c r="X22" i="13"/>
  <c r="W22" i="13"/>
  <c r="U22" i="13"/>
  <c r="X21" i="13"/>
  <c r="W21" i="13"/>
  <c r="U21" i="13"/>
  <c r="X20" i="13"/>
  <c r="W20" i="13"/>
  <c r="U20" i="13"/>
  <c r="X19" i="13"/>
  <c r="W19" i="13"/>
  <c r="U19" i="13"/>
  <c r="X18" i="13"/>
  <c r="W18" i="13"/>
  <c r="U18" i="13"/>
  <c r="X17" i="13"/>
  <c r="W17" i="13"/>
  <c r="U17" i="13"/>
  <c r="X16" i="13"/>
  <c r="W16" i="13"/>
  <c r="U16" i="13"/>
  <c r="X15" i="13"/>
  <c r="W15" i="13"/>
  <c r="U15" i="13"/>
  <c r="X14" i="13"/>
  <c r="W14" i="13"/>
  <c r="U14" i="13"/>
  <c r="X13" i="13"/>
  <c r="W13" i="13"/>
  <c r="U13" i="13"/>
  <c r="X12" i="13"/>
  <c r="W12" i="13"/>
  <c r="U12" i="13"/>
  <c r="X11" i="13"/>
  <c r="W11" i="13"/>
  <c r="U11" i="13"/>
  <c r="X10" i="13"/>
  <c r="W10" i="13"/>
  <c r="U10" i="13"/>
  <c r="X9" i="13"/>
  <c r="W9" i="13"/>
  <c r="U9" i="13"/>
  <c r="X8" i="13"/>
  <c r="W8" i="13"/>
  <c r="U8" i="13"/>
  <c r="X7" i="13"/>
  <c r="W7" i="13"/>
  <c r="U7" i="13"/>
  <c r="X6" i="13"/>
  <c r="W6" i="13"/>
  <c r="U6" i="13"/>
  <c r="X5" i="13"/>
  <c r="W5" i="13"/>
  <c r="U5" i="13"/>
  <c r="X4" i="13"/>
  <c r="W4" i="13"/>
  <c r="U4" i="13"/>
  <c r="X3" i="13"/>
  <c r="W3" i="13"/>
  <c r="U3" i="13"/>
  <c r="X2" i="13"/>
  <c r="W2" i="13"/>
  <c r="U2" i="13"/>
  <c r="X1" i="13"/>
  <c r="W1" i="13"/>
  <c r="U1" i="13"/>
  <c r="A148" i="4"/>
  <c r="A149" i="4" s="1"/>
  <c r="C147" i="4"/>
  <c r="U579" i="1"/>
  <c r="V579" i="1"/>
  <c r="U619" i="1"/>
  <c r="V619" i="1"/>
  <c r="U308" i="1"/>
  <c r="V308" i="1"/>
  <c r="U304" i="1"/>
  <c r="V304" i="1"/>
  <c r="U305" i="1"/>
  <c r="V305" i="1"/>
  <c r="U309" i="1"/>
  <c r="V309" i="1"/>
  <c r="U302" i="1"/>
  <c r="V302" i="1"/>
  <c r="U303" i="1"/>
  <c r="V303" i="1"/>
  <c r="U310" i="1"/>
  <c r="V310" i="1"/>
  <c r="U312" i="1"/>
  <c r="V312" i="1"/>
  <c r="U307" i="1"/>
  <c r="V307" i="1"/>
  <c r="U311" i="1"/>
  <c r="V311" i="1"/>
  <c r="U306" i="1"/>
  <c r="V306" i="1"/>
  <c r="C3" i="4"/>
  <c r="C4" i="4"/>
  <c r="C5" i="4"/>
  <c r="C6" i="4"/>
  <c r="C7" i="4"/>
  <c r="C8" i="4"/>
  <c r="C9" i="4"/>
  <c r="C10" i="4"/>
  <c r="C11" i="4"/>
  <c r="C12" i="4"/>
  <c r="C13" i="4"/>
  <c r="C14" i="4"/>
  <c r="C15" i="4"/>
  <c r="C16" i="4"/>
  <c r="C17" i="4"/>
  <c r="C18" i="4"/>
  <c r="C19" i="4"/>
  <c r="C20" i="4"/>
  <c r="C21" i="4"/>
  <c r="C22" i="4"/>
  <c r="C23" i="4"/>
  <c r="C25" i="4"/>
  <c r="C26" i="4"/>
  <c r="C28" i="4"/>
  <c r="C29" i="4"/>
  <c r="C30" i="4"/>
  <c r="C31" i="4"/>
  <c r="C32" i="4"/>
  <c r="C33" i="4"/>
  <c r="C34" i="4"/>
  <c r="C35" i="4"/>
  <c r="C36" i="4"/>
  <c r="C37" i="4"/>
  <c r="C38" i="4"/>
  <c r="C39" i="4"/>
  <c r="C40" i="4"/>
  <c r="C41" i="4"/>
  <c r="C42" i="4"/>
  <c r="C43" i="4"/>
  <c r="C44" i="4"/>
  <c r="C45" i="4"/>
  <c r="C46" i="4"/>
  <c r="C48" i="4"/>
  <c r="C49" i="4"/>
  <c r="C51" i="4"/>
  <c r="C52" i="4"/>
  <c r="C53" i="4"/>
  <c r="C54" i="4"/>
  <c r="C55"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1" i="4"/>
  <c r="C212" i="4"/>
  <c r="C213" i="4"/>
  <c r="C214" i="4"/>
  <c r="C215" i="4"/>
  <c r="C216" i="4"/>
  <c r="C217" i="4"/>
  <c r="C218" i="4"/>
  <c r="C219" i="4"/>
  <c r="C220" i="4"/>
  <c r="C221" i="4"/>
  <c r="C222" i="4"/>
  <c r="C223" i="4"/>
  <c r="C224" i="4"/>
  <c r="C225" i="4"/>
  <c r="C226" i="4"/>
  <c r="C227" i="4"/>
  <c r="C228" i="4"/>
  <c r="C229" i="4"/>
  <c r="C230" i="4"/>
  <c r="C232" i="4"/>
  <c r="C233" i="4"/>
  <c r="C234" i="4"/>
  <c r="C235" i="4"/>
  <c r="C236" i="4"/>
  <c r="C237" i="4"/>
  <c r="C238" i="4"/>
  <c r="C239" i="4"/>
  <c r="C240" i="4"/>
  <c r="C241" i="4"/>
  <c r="C242" i="4"/>
  <c r="C243" i="4"/>
  <c r="C244" i="4"/>
  <c r="C245" i="4"/>
  <c r="C246" i="4"/>
  <c r="C247" i="4"/>
  <c r="C248" i="4"/>
  <c r="C249" i="4"/>
  <c r="C250" i="4"/>
  <c r="C251" i="4"/>
  <c r="C2" i="4"/>
  <c r="N559" i="3"/>
  <c r="U297" i="1"/>
  <c r="V297" i="1"/>
  <c r="U293" i="1"/>
  <c r="V293" i="1"/>
  <c r="U294" i="1"/>
  <c r="V294" i="1"/>
  <c r="U298" i="1"/>
  <c r="V298" i="1"/>
  <c r="U291" i="1"/>
  <c r="V291" i="1"/>
  <c r="U292" i="1"/>
  <c r="V292" i="1"/>
  <c r="U299" i="1"/>
  <c r="V299" i="1"/>
  <c r="U301" i="1"/>
  <c r="V301" i="1"/>
  <c r="U296" i="1"/>
  <c r="V296" i="1"/>
  <c r="U300" i="1"/>
  <c r="V300" i="1"/>
  <c r="U295" i="1"/>
  <c r="V295" i="1"/>
  <c r="U253" i="1"/>
  <c r="V253" i="1"/>
  <c r="U249" i="1"/>
  <c r="V249" i="1"/>
  <c r="U250" i="1"/>
  <c r="V250" i="1"/>
  <c r="U254" i="1"/>
  <c r="V254" i="1"/>
  <c r="U247" i="1"/>
  <c r="V247" i="1"/>
  <c r="U248" i="1"/>
  <c r="V248" i="1"/>
  <c r="U255" i="1"/>
  <c r="V255" i="1"/>
  <c r="U257" i="1"/>
  <c r="V257" i="1"/>
  <c r="U252" i="1"/>
  <c r="V252" i="1"/>
  <c r="U256" i="1"/>
  <c r="V256" i="1"/>
  <c r="U251" i="1"/>
  <c r="V251" i="1"/>
  <c r="U330" i="1"/>
  <c r="V330" i="1"/>
  <c r="U326" i="1"/>
  <c r="V326" i="1"/>
  <c r="U327" i="1"/>
  <c r="V327" i="1"/>
  <c r="U331" i="1"/>
  <c r="V331" i="1"/>
  <c r="U324" i="1"/>
  <c r="V324" i="1"/>
  <c r="U325" i="1"/>
  <c r="V325" i="1"/>
  <c r="U332" i="1"/>
  <c r="V332" i="1"/>
  <c r="U334" i="1"/>
  <c r="V334" i="1"/>
  <c r="U329" i="1"/>
  <c r="V329" i="1"/>
  <c r="U333" i="1"/>
  <c r="V333" i="1"/>
  <c r="U328" i="1"/>
  <c r="V328" i="1"/>
  <c r="U284" i="1"/>
  <c r="V284" i="1"/>
  <c r="U242" i="1"/>
  <c r="V242" i="1"/>
  <c r="U238" i="1"/>
  <c r="V238" i="1"/>
  <c r="U239" i="1"/>
  <c r="V239" i="1"/>
  <c r="U243" i="1"/>
  <c r="V243" i="1"/>
  <c r="U236" i="1"/>
  <c r="V236" i="1"/>
  <c r="U237" i="1"/>
  <c r="V237" i="1"/>
  <c r="U244" i="1"/>
  <c r="V244" i="1"/>
  <c r="U246" i="1"/>
  <c r="V246" i="1"/>
  <c r="U241" i="1"/>
  <c r="V241" i="1"/>
  <c r="U245" i="1"/>
  <c r="V245" i="1"/>
  <c r="U240" i="1"/>
  <c r="V240" i="1"/>
  <c r="U209" i="1"/>
  <c r="V209" i="1"/>
  <c r="U205" i="1"/>
  <c r="V205" i="1"/>
  <c r="U206" i="1"/>
  <c r="V206" i="1"/>
  <c r="U210" i="1"/>
  <c r="V210" i="1"/>
  <c r="U203" i="1"/>
  <c r="V203" i="1"/>
  <c r="U204" i="1"/>
  <c r="V204" i="1"/>
  <c r="U211" i="1"/>
  <c r="V211" i="1"/>
  <c r="U213" i="1"/>
  <c r="V213" i="1"/>
  <c r="U208" i="1"/>
  <c r="V208" i="1"/>
  <c r="U212" i="1"/>
  <c r="V212" i="1"/>
  <c r="U207" i="1"/>
  <c r="V207" i="1"/>
  <c r="U231" i="1"/>
  <c r="V231" i="1"/>
  <c r="U227" i="1"/>
  <c r="V227" i="1"/>
  <c r="U228" i="1"/>
  <c r="V228" i="1"/>
  <c r="U232" i="1"/>
  <c r="V232" i="1"/>
  <c r="U225" i="1"/>
  <c r="V225" i="1"/>
  <c r="U226" i="1"/>
  <c r="V226" i="1"/>
  <c r="U233" i="1"/>
  <c r="V233" i="1"/>
  <c r="U235" i="1"/>
  <c r="V235" i="1"/>
  <c r="U230" i="1"/>
  <c r="V230" i="1"/>
  <c r="U234" i="1"/>
  <c r="V234" i="1"/>
  <c r="U229" i="1"/>
  <c r="V229" i="1"/>
  <c r="U264" i="1"/>
  <c r="V264" i="1"/>
  <c r="U260" i="1"/>
  <c r="V260" i="1"/>
  <c r="U261" i="1"/>
  <c r="V261" i="1"/>
  <c r="U265" i="1"/>
  <c r="V265" i="1"/>
  <c r="U258" i="1"/>
  <c r="V258" i="1"/>
  <c r="U259" i="1"/>
  <c r="V259" i="1"/>
  <c r="U266" i="1"/>
  <c r="V266" i="1"/>
  <c r="U268" i="1"/>
  <c r="V268" i="1"/>
  <c r="U263" i="1"/>
  <c r="V263" i="1"/>
  <c r="U267" i="1"/>
  <c r="V267" i="1"/>
  <c r="U262" i="1"/>
  <c r="V262" i="1"/>
  <c r="U313" i="1"/>
  <c r="V313" i="1"/>
  <c r="U314" i="1"/>
  <c r="V314" i="1"/>
  <c r="U321" i="1"/>
  <c r="V321" i="1"/>
  <c r="U323" i="1"/>
  <c r="V323" i="1"/>
  <c r="U318" i="1"/>
  <c r="V318" i="1"/>
  <c r="U322" i="1"/>
  <c r="V322" i="1"/>
  <c r="U317" i="1"/>
  <c r="V317" i="1"/>
  <c r="U275" i="1"/>
  <c r="V275" i="1"/>
  <c r="U271" i="1"/>
  <c r="V271" i="1"/>
  <c r="U272" i="1"/>
  <c r="V272" i="1"/>
  <c r="U276" i="1"/>
  <c r="V276" i="1"/>
  <c r="U269" i="1"/>
  <c r="V269" i="1"/>
  <c r="U270" i="1"/>
  <c r="V270" i="1"/>
  <c r="U277" i="1"/>
  <c r="V277" i="1"/>
  <c r="U279" i="1"/>
  <c r="V279" i="1"/>
  <c r="U274" i="1"/>
  <c r="V274" i="1"/>
  <c r="U278" i="1"/>
  <c r="V278" i="1"/>
  <c r="U273" i="1"/>
  <c r="V273" i="1"/>
  <c r="U220" i="1"/>
  <c r="V220" i="1"/>
  <c r="U216" i="1"/>
  <c r="V216" i="1"/>
  <c r="U217" i="1"/>
  <c r="V217" i="1"/>
  <c r="U221" i="1"/>
  <c r="V221" i="1"/>
  <c r="U214" i="1"/>
  <c r="V214" i="1"/>
  <c r="U215" i="1"/>
  <c r="V215" i="1"/>
  <c r="U222" i="1"/>
  <c r="V222" i="1"/>
  <c r="U224" i="1"/>
  <c r="V224" i="1"/>
  <c r="U219" i="1"/>
  <c r="V219" i="1"/>
  <c r="U223" i="1"/>
  <c r="V223" i="1"/>
  <c r="U218" i="1"/>
  <c r="V218" i="1"/>
  <c r="U289" i="1"/>
  <c r="V289" i="1"/>
  <c r="U280" i="1"/>
  <c r="V280" i="1"/>
  <c r="U281" i="1"/>
  <c r="V281" i="1"/>
  <c r="U288" i="1"/>
  <c r="V288" i="1"/>
  <c r="U290" i="1"/>
  <c r="V290" i="1"/>
  <c r="U285" i="1"/>
  <c r="V285" i="1"/>
  <c r="U286" i="1"/>
  <c r="V286" i="1"/>
  <c r="U282" i="1"/>
  <c r="V282" i="1"/>
  <c r="U283" i="1"/>
  <c r="V283" i="1"/>
  <c r="U287" i="1"/>
  <c r="V287" i="1"/>
  <c r="U702" i="1"/>
  <c r="V702" i="1"/>
  <c r="U74" i="1"/>
  <c r="V74" i="1"/>
  <c r="U597" i="1"/>
  <c r="V597" i="1"/>
  <c r="U655" i="1"/>
  <c r="V655" i="1"/>
  <c r="U768" i="1"/>
  <c r="V768" i="1"/>
  <c r="Q198" i="3"/>
  <c r="U601" i="1"/>
  <c r="V601" i="1"/>
  <c r="U580" i="1"/>
  <c r="V580" i="1"/>
  <c r="U620" i="1"/>
  <c r="V620" i="1"/>
  <c r="U611" i="1"/>
  <c r="V611" i="1"/>
  <c r="U581" i="1"/>
  <c r="V581" i="1"/>
  <c r="U592" i="1"/>
  <c r="V592" i="1"/>
  <c r="U607" i="1"/>
  <c r="V607" i="1"/>
  <c r="U608" i="1"/>
  <c r="V608" i="1"/>
  <c r="U687" i="1"/>
  <c r="V687" i="1"/>
  <c r="AC9" i="3"/>
  <c r="AQ1506" i="3"/>
  <c r="AR1506" i="3" s="1"/>
  <c r="AS1506" i="3" s="1"/>
  <c r="AT1506" i="3" s="1"/>
  <c r="AU1506" i="3" s="1"/>
  <c r="AV1506" i="3" s="1"/>
  <c r="AW1506" i="3" s="1"/>
  <c r="AX1506" i="3" s="1"/>
  <c r="AY1506" i="3" s="1"/>
  <c r="AZ1506" i="3" s="1"/>
  <c r="BA1506" i="3" s="1"/>
  <c r="BB1506" i="3" s="1"/>
  <c r="BC1506" i="3" s="1"/>
  <c r="BD1506" i="3" s="1"/>
  <c r="BE1506" i="3" s="1"/>
  <c r="BF1506" i="3" s="1"/>
  <c r="BG1506" i="3" s="1"/>
  <c r="BH1506" i="3" s="1"/>
  <c r="BI1506" i="3" s="1"/>
  <c r="BJ1506" i="3" s="1"/>
  <c r="BK1506" i="3" s="1"/>
  <c r="BL1506" i="3" s="1"/>
  <c r="BM1506" i="3" s="1"/>
  <c r="BN1506" i="3" s="1"/>
  <c r="BO1506" i="3" s="1"/>
  <c r="BP1506" i="3" s="1"/>
  <c r="BQ1506" i="3" s="1"/>
  <c r="BR1506" i="3" s="1"/>
  <c r="BS1506" i="3" s="1"/>
  <c r="BT1506" i="3" s="1"/>
  <c r="BU1506" i="3" s="1"/>
  <c r="BV1506" i="3" s="1"/>
  <c r="BW1506" i="3" s="1"/>
  <c r="BX1506" i="3" s="1"/>
  <c r="BY1506" i="3" s="1"/>
  <c r="BZ1506" i="3" s="1"/>
  <c r="CA1506" i="3" s="1"/>
  <c r="CB1506" i="3" s="1"/>
  <c r="CC1506" i="3" s="1"/>
  <c r="CD1506" i="3" s="1"/>
  <c r="CE1506" i="3" s="1"/>
  <c r="CF1506" i="3" s="1"/>
  <c r="CG1506" i="3" s="1"/>
  <c r="CH1506" i="3" s="1"/>
  <c r="CI1506" i="3" s="1"/>
  <c r="CJ1506" i="3" s="1"/>
  <c r="CK1506" i="3" s="1"/>
  <c r="CL1506" i="3" s="1"/>
  <c r="CM1506" i="3" s="1"/>
  <c r="CN1506" i="3" s="1"/>
  <c r="CO1506" i="3" s="1"/>
  <c r="X116" i="3"/>
  <c r="AT2" i="3" a="1"/>
  <c r="AT2" i="3" s="1"/>
  <c r="AU2" i="3" a="1"/>
  <c r="AU2" i="3" s="1"/>
  <c r="AT3" i="3" a="1"/>
  <c r="AT3" i="3" s="1"/>
  <c r="BJ3" i="3" s="1"/>
  <c r="BZ3" i="3" s="1"/>
  <c r="AT4" i="3" a="1"/>
  <c r="AT4" i="3" s="1"/>
  <c r="BJ4" i="3" s="1"/>
  <c r="BZ4" i="3" s="1"/>
  <c r="AT5" i="3" a="1"/>
  <c r="AT5" i="3" s="1"/>
  <c r="BJ5" i="3" s="1"/>
  <c r="BZ5" i="3" s="1"/>
  <c r="AT6" i="3" a="1"/>
  <c r="AT6" i="3" s="1"/>
  <c r="BJ6" i="3" s="1"/>
  <c r="BZ6" i="3" s="1"/>
  <c r="AT7" i="3" a="1"/>
  <c r="AT7" i="3" s="1"/>
  <c r="BJ7" i="3" s="1"/>
  <c r="BZ7" i="3" s="1"/>
  <c r="AT8" i="3" a="1"/>
  <c r="AT8" i="3" s="1"/>
  <c r="BJ8" i="3" s="1"/>
  <c r="BZ8" i="3" s="1"/>
  <c r="AT9" i="3" a="1"/>
  <c r="AT9" i="3" s="1"/>
  <c r="BJ9" i="3" s="1"/>
  <c r="BZ9" i="3" s="1"/>
  <c r="AT10" i="3" a="1"/>
  <c r="AT10" i="3" s="1"/>
  <c r="BJ10" i="3" s="1"/>
  <c r="BZ10" i="3" s="1"/>
  <c r="AT11" i="3" a="1"/>
  <c r="AT11" i="3" s="1"/>
  <c r="BJ11" i="3" s="1"/>
  <c r="BZ11" i="3" s="1"/>
  <c r="AT12" i="3" a="1"/>
  <c r="AT12" i="3" s="1"/>
  <c r="BJ12" i="3" s="1"/>
  <c r="BZ12" i="3" s="1"/>
  <c r="AT13" i="3" a="1"/>
  <c r="AT13" i="3" s="1"/>
  <c r="BJ13" i="3" s="1"/>
  <c r="BZ13" i="3" s="1"/>
  <c r="AT14" i="3" a="1"/>
  <c r="AT14" i="3" s="1"/>
  <c r="BJ14" i="3" s="1"/>
  <c r="BZ14" i="3" s="1"/>
  <c r="AT15" i="3" a="1"/>
  <c r="AT15" i="3" s="1"/>
  <c r="BJ15" i="3" s="1"/>
  <c r="BZ15" i="3" s="1"/>
  <c r="AT16" i="3" a="1"/>
  <c r="AT16" i="3" s="1"/>
  <c r="BJ16" i="3" s="1"/>
  <c r="BZ16" i="3" s="1"/>
  <c r="AT17" i="3" a="1"/>
  <c r="AT17" i="3" s="1"/>
  <c r="BJ17" i="3" s="1"/>
  <c r="BZ17" i="3" s="1"/>
  <c r="AT18" i="3" a="1"/>
  <c r="AT18" i="3" s="1"/>
  <c r="BJ18" i="3" s="1"/>
  <c r="BZ18" i="3" s="1"/>
  <c r="AT19" i="3" a="1"/>
  <c r="AT19" i="3" s="1"/>
  <c r="BJ19" i="3" s="1"/>
  <c r="BZ19" i="3" s="1"/>
  <c r="AT20" i="3" a="1"/>
  <c r="AT20" i="3" s="1"/>
  <c r="BJ20" i="3" s="1"/>
  <c r="BZ20" i="3" s="1"/>
  <c r="AT21" i="3" a="1"/>
  <c r="AT21" i="3" s="1"/>
  <c r="BJ21" i="3" s="1"/>
  <c r="BZ21" i="3" s="1"/>
  <c r="AT22" i="3" a="1"/>
  <c r="AT22" i="3" s="1"/>
  <c r="BJ22" i="3" s="1"/>
  <c r="BZ22" i="3" s="1"/>
  <c r="AT23" i="3" a="1"/>
  <c r="AT23" i="3" s="1"/>
  <c r="BJ23" i="3" s="1"/>
  <c r="BZ23" i="3" s="1"/>
  <c r="AT24" i="3" a="1"/>
  <c r="AT24" i="3" s="1"/>
  <c r="BJ24" i="3" s="1"/>
  <c r="BZ24" i="3" s="1"/>
  <c r="AT25" i="3" a="1"/>
  <c r="AT25" i="3" s="1"/>
  <c r="BJ25" i="3" s="1"/>
  <c r="BZ25" i="3" s="1"/>
  <c r="AT26" i="3" a="1"/>
  <c r="AT26" i="3" s="1"/>
  <c r="BJ26" i="3" s="1"/>
  <c r="BZ26" i="3" s="1"/>
  <c r="AT27" i="3" a="1"/>
  <c r="AT27" i="3" s="1"/>
  <c r="BJ27" i="3" s="1"/>
  <c r="BZ27" i="3" s="1"/>
  <c r="AT28" i="3" a="1"/>
  <c r="AT28" i="3" s="1"/>
  <c r="BJ28" i="3" s="1"/>
  <c r="BZ28" i="3" s="1"/>
  <c r="AT29" i="3" a="1"/>
  <c r="AT29" i="3" s="1"/>
  <c r="BJ29" i="3" s="1"/>
  <c r="BZ29" i="3" s="1"/>
  <c r="AT30" i="3" a="1"/>
  <c r="AT30" i="3" s="1"/>
  <c r="BJ30" i="3" s="1"/>
  <c r="BZ30" i="3" s="1"/>
  <c r="AT31" i="3" a="1"/>
  <c r="AT31" i="3" s="1"/>
  <c r="BJ31" i="3" s="1"/>
  <c r="BZ31" i="3" s="1"/>
  <c r="AT32" i="3" a="1"/>
  <c r="AT32" i="3" s="1"/>
  <c r="BJ32" i="3" s="1"/>
  <c r="BZ32" i="3" s="1"/>
  <c r="AT33" i="3" a="1"/>
  <c r="AT33" i="3" s="1"/>
  <c r="BJ33" i="3" s="1"/>
  <c r="BZ33" i="3" s="1"/>
  <c r="AT34" i="3" a="1"/>
  <c r="AT34" i="3" s="1"/>
  <c r="BJ34" i="3" s="1"/>
  <c r="BZ34" i="3" s="1"/>
  <c r="AT35" i="3" a="1"/>
  <c r="AT35" i="3" s="1"/>
  <c r="BJ35" i="3" s="1"/>
  <c r="BZ35" i="3" s="1"/>
  <c r="AT36" i="3" a="1"/>
  <c r="AT36" i="3" s="1"/>
  <c r="BJ36" i="3" s="1"/>
  <c r="BZ36" i="3" s="1"/>
  <c r="AT37" i="3" a="1"/>
  <c r="AT37" i="3" s="1"/>
  <c r="BJ37" i="3" s="1"/>
  <c r="BZ37" i="3" s="1"/>
  <c r="AT38" i="3" a="1"/>
  <c r="AT38" i="3" s="1"/>
  <c r="BJ38" i="3" s="1"/>
  <c r="BZ38" i="3" s="1"/>
  <c r="AT39" i="3" a="1"/>
  <c r="AT39" i="3" s="1"/>
  <c r="BJ39" i="3" s="1"/>
  <c r="BZ39" i="3" s="1"/>
  <c r="AT40" i="3" a="1"/>
  <c r="AT40" i="3" s="1"/>
  <c r="BJ40" i="3" s="1"/>
  <c r="BZ40" i="3" s="1"/>
  <c r="AT41" i="3" a="1"/>
  <c r="AT41" i="3" s="1"/>
  <c r="BJ41" i="3" s="1"/>
  <c r="BZ41" i="3" s="1"/>
  <c r="AT42" i="3" a="1"/>
  <c r="AT42" i="3" s="1"/>
  <c r="BJ42" i="3" s="1"/>
  <c r="BZ42" i="3" s="1"/>
  <c r="AT43" i="3" a="1"/>
  <c r="AT43" i="3" s="1"/>
  <c r="BJ43" i="3" s="1"/>
  <c r="BZ43" i="3" s="1"/>
  <c r="AT44" i="3" a="1"/>
  <c r="AT44" i="3" s="1"/>
  <c r="BJ44" i="3" s="1"/>
  <c r="BZ44" i="3" s="1"/>
  <c r="AT45" i="3" a="1"/>
  <c r="AT45" i="3" s="1"/>
  <c r="BJ45" i="3" s="1"/>
  <c r="BZ45" i="3" s="1"/>
  <c r="AT46" i="3" a="1"/>
  <c r="AT46" i="3" s="1"/>
  <c r="BJ46" i="3" s="1"/>
  <c r="BZ46" i="3" s="1"/>
  <c r="AT47" i="3" a="1"/>
  <c r="AT47" i="3" s="1"/>
  <c r="BJ47" i="3" s="1"/>
  <c r="BZ47" i="3" s="1"/>
  <c r="AT48" i="3" a="1"/>
  <c r="AT48" i="3" s="1"/>
  <c r="BJ48" i="3" s="1"/>
  <c r="BZ48" i="3" s="1"/>
  <c r="AT49" i="3" a="1"/>
  <c r="AT49" i="3" s="1"/>
  <c r="BJ49" i="3" s="1"/>
  <c r="BZ49" i="3" s="1"/>
  <c r="AT50" i="3" a="1"/>
  <c r="AT50" i="3" s="1"/>
  <c r="BJ50" i="3" s="1"/>
  <c r="BZ50" i="3" s="1"/>
  <c r="AT51" i="3" a="1"/>
  <c r="AT51" i="3" s="1"/>
  <c r="BJ51" i="3" s="1"/>
  <c r="BZ51" i="3" s="1"/>
  <c r="AT52" i="3" a="1"/>
  <c r="AT52" i="3" s="1"/>
  <c r="BJ52" i="3" s="1"/>
  <c r="BZ52" i="3" s="1"/>
  <c r="AT53" i="3" a="1"/>
  <c r="AT53" i="3" s="1"/>
  <c r="BJ53" i="3" s="1"/>
  <c r="BZ53" i="3" s="1"/>
  <c r="AT54" i="3" a="1"/>
  <c r="AT54" i="3" s="1"/>
  <c r="BJ54" i="3" s="1"/>
  <c r="BZ54" i="3" s="1"/>
  <c r="AT55" i="3" a="1"/>
  <c r="AT55" i="3" s="1"/>
  <c r="BJ55" i="3" s="1"/>
  <c r="BZ55" i="3" s="1"/>
  <c r="AT56" i="3" a="1"/>
  <c r="AT56" i="3" s="1"/>
  <c r="BJ56" i="3" s="1"/>
  <c r="BZ56" i="3" s="1"/>
  <c r="AT57" i="3" a="1"/>
  <c r="AT57" i="3" s="1"/>
  <c r="BJ57" i="3" s="1"/>
  <c r="BZ57" i="3" s="1"/>
  <c r="AT58" i="3" a="1"/>
  <c r="AT58" i="3" s="1"/>
  <c r="BJ58" i="3" s="1"/>
  <c r="BZ58" i="3" s="1"/>
  <c r="AT59" i="3" a="1"/>
  <c r="AT59" i="3" s="1"/>
  <c r="BJ59" i="3" s="1"/>
  <c r="BZ59" i="3" s="1"/>
  <c r="AT60" i="3" a="1"/>
  <c r="AT60" i="3" s="1"/>
  <c r="BJ60" i="3" s="1"/>
  <c r="BZ60" i="3" s="1"/>
  <c r="AT61" i="3" a="1"/>
  <c r="AT61" i="3" s="1"/>
  <c r="BJ61" i="3" s="1"/>
  <c r="BZ61" i="3" s="1"/>
  <c r="AT62" i="3" a="1"/>
  <c r="AT62" i="3" s="1"/>
  <c r="BJ62" i="3" s="1"/>
  <c r="BZ62" i="3" s="1"/>
  <c r="AT63" i="3" a="1"/>
  <c r="AT63" i="3" s="1"/>
  <c r="BJ63" i="3" s="1"/>
  <c r="BZ63" i="3" s="1"/>
  <c r="AT64" i="3" a="1"/>
  <c r="AT64" i="3" s="1"/>
  <c r="BJ64" i="3" s="1"/>
  <c r="BZ64" i="3" s="1"/>
  <c r="AT65" i="3" a="1"/>
  <c r="AT65" i="3" s="1"/>
  <c r="BJ65" i="3" s="1"/>
  <c r="BZ65" i="3" s="1"/>
  <c r="AT66" i="3" a="1"/>
  <c r="AT66" i="3" s="1"/>
  <c r="BJ66" i="3" s="1"/>
  <c r="BZ66" i="3" s="1"/>
  <c r="AT67" i="3" a="1"/>
  <c r="AT67" i="3" s="1"/>
  <c r="BJ67" i="3" s="1"/>
  <c r="BZ67" i="3" s="1"/>
  <c r="AT68" i="3" a="1"/>
  <c r="AT68" i="3" s="1"/>
  <c r="BJ68" i="3" s="1"/>
  <c r="BZ68" i="3" s="1"/>
  <c r="AT69" i="3" a="1"/>
  <c r="AT69" i="3" s="1"/>
  <c r="BJ69" i="3" s="1"/>
  <c r="BZ69" i="3" s="1"/>
  <c r="AT70" i="3" a="1"/>
  <c r="AT70" i="3" s="1"/>
  <c r="BJ70" i="3" s="1"/>
  <c r="BZ70" i="3" s="1"/>
  <c r="AT71" i="3" a="1"/>
  <c r="AT71" i="3" s="1"/>
  <c r="BJ71" i="3" s="1"/>
  <c r="BZ71" i="3" s="1"/>
  <c r="AT72" i="3" a="1"/>
  <c r="AT72" i="3" s="1"/>
  <c r="BJ72" i="3" s="1"/>
  <c r="BZ72" i="3" s="1"/>
  <c r="AT73" i="3" a="1"/>
  <c r="AT73" i="3" s="1"/>
  <c r="BJ73" i="3" s="1"/>
  <c r="BZ73" i="3" s="1"/>
  <c r="AT74" i="3" a="1"/>
  <c r="AT74" i="3" s="1"/>
  <c r="BJ74" i="3" s="1"/>
  <c r="BZ74" i="3" s="1"/>
  <c r="AT75" i="3" a="1"/>
  <c r="AT75" i="3" s="1"/>
  <c r="BJ75" i="3" s="1"/>
  <c r="BZ75" i="3" s="1"/>
  <c r="AT76" i="3" a="1"/>
  <c r="AT76" i="3" s="1"/>
  <c r="BJ76" i="3" s="1"/>
  <c r="BZ76" i="3" s="1"/>
  <c r="AT77" i="3" a="1"/>
  <c r="AT77" i="3" s="1"/>
  <c r="BJ77" i="3" s="1"/>
  <c r="BZ77" i="3" s="1"/>
  <c r="AT78" i="3" a="1"/>
  <c r="AT78" i="3" s="1"/>
  <c r="BJ78" i="3" s="1"/>
  <c r="BZ78" i="3" s="1"/>
  <c r="AT79" i="3" a="1"/>
  <c r="AT79" i="3" s="1"/>
  <c r="BJ79" i="3" s="1"/>
  <c r="BZ79" i="3" s="1"/>
  <c r="AT80" i="3" a="1"/>
  <c r="AT80" i="3" s="1"/>
  <c r="BJ80" i="3" s="1"/>
  <c r="BZ80" i="3" s="1"/>
  <c r="AT81" i="3" a="1"/>
  <c r="AT81" i="3" s="1"/>
  <c r="BJ81" i="3" s="1"/>
  <c r="BZ81" i="3" s="1"/>
  <c r="AT82" i="3" a="1"/>
  <c r="AT82" i="3" s="1"/>
  <c r="BJ82" i="3" s="1"/>
  <c r="BZ82" i="3" s="1"/>
  <c r="AT83" i="3" a="1"/>
  <c r="AT83" i="3" s="1"/>
  <c r="BJ83" i="3" s="1"/>
  <c r="BZ83" i="3" s="1"/>
  <c r="AT84" i="3" a="1"/>
  <c r="AT84" i="3" s="1"/>
  <c r="BJ84" i="3" s="1"/>
  <c r="BZ84" i="3" s="1"/>
  <c r="AT85" i="3" a="1"/>
  <c r="AT85" i="3" s="1"/>
  <c r="BJ85" i="3" s="1"/>
  <c r="BZ85" i="3" s="1"/>
  <c r="AT86" i="3" a="1"/>
  <c r="AT86" i="3" s="1"/>
  <c r="BJ86" i="3" s="1"/>
  <c r="BZ86" i="3" s="1"/>
  <c r="AT87" i="3" a="1"/>
  <c r="AT87" i="3" s="1"/>
  <c r="BJ87" i="3" s="1"/>
  <c r="BZ87" i="3" s="1"/>
  <c r="AT88" i="3" a="1"/>
  <c r="AT88" i="3" s="1"/>
  <c r="BJ88" i="3" s="1"/>
  <c r="BZ88" i="3" s="1"/>
  <c r="AT89" i="3" a="1"/>
  <c r="AT89" i="3" s="1"/>
  <c r="BJ89" i="3" s="1"/>
  <c r="BZ89" i="3" s="1"/>
  <c r="AT90" i="3" a="1"/>
  <c r="AT90" i="3" s="1"/>
  <c r="BJ90" i="3" s="1"/>
  <c r="BZ90" i="3" s="1"/>
  <c r="AT91" i="3" a="1"/>
  <c r="AT91" i="3" s="1"/>
  <c r="BJ91" i="3" s="1"/>
  <c r="BZ91" i="3" s="1"/>
  <c r="AT92" i="3" a="1"/>
  <c r="AT92" i="3" s="1"/>
  <c r="BJ92" i="3" s="1"/>
  <c r="BZ92" i="3" s="1"/>
  <c r="AT93" i="3" a="1"/>
  <c r="AT93" i="3" s="1"/>
  <c r="BJ93" i="3" s="1"/>
  <c r="BZ93" i="3" s="1"/>
  <c r="AT94" i="3" a="1"/>
  <c r="AT94" i="3" s="1"/>
  <c r="BJ94" i="3" s="1"/>
  <c r="BZ94" i="3" s="1"/>
  <c r="AT95" i="3" a="1"/>
  <c r="AT95" i="3" s="1"/>
  <c r="BJ95" i="3" s="1"/>
  <c r="BZ95" i="3" s="1"/>
  <c r="AT96" i="3" a="1"/>
  <c r="AT96" i="3" s="1"/>
  <c r="BJ96" i="3" s="1"/>
  <c r="BZ96" i="3" s="1"/>
  <c r="AT97" i="3" a="1"/>
  <c r="AT97" i="3" s="1"/>
  <c r="BJ97" i="3" s="1"/>
  <c r="BZ97" i="3" s="1"/>
  <c r="AT98" i="3" a="1"/>
  <c r="AT98" i="3" s="1"/>
  <c r="BJ98" i="3" s="1"/>
  <c r="BZ98" i="3" s="1"/>
  <c r="AT99" i="3" a="1"/>
  <c r="AT99" i="3" s="1"/>
  <c r="BJ99" i="3" s="1"/>
  <c r="BZ99" i="3" s="1"/>
  <c r="AT100" i="3" a="1"/>
  <c r="AT100" i="3" s="1"/>
  <c r="BJ100" i="3" s="1"/>
  <c r="BZ100" i="3" s="1"/>
  <c r="AT101" i="3" a="1"/>
  <c r="AT101" i="3" s="1"/>
  <c r="BJ101" i="3" s="1"/>
  <c r="BZ101" i="3" s="1"/>
  <c r="AT102" i="3" a="1"/>
  <c r="AT102" i="3" s="1"/>
  <c r="BJ102" i="3" s="1"/>
  <c r="BZ102" i="3" s="1"/>
  <c r="AT103" i="3" a="1"/>
  <c r="AT103" i="3" s="1"/>
  <c r="BJ103" i="3" s="1"/>
  <c r="BZ103" i="3" s="1"/>
  <c r="AT104" i="3" a="1"/>
  <c r="AT104" i="3" s="1"/>
  <c r="BJ104" i="3" s="1"/>
  <c r="BZ104" i="3" s="1"/>
  <c r="AT105" i="3" a="1"/>
  <c r="AT105" i="3" s="1"/>
  <c r="BJ105" i="3" s="1"/>
  <c r="BZ105" i="3" s="1"/>
  <c r="AT106" i="3" a="1"/>
  <c r="AT106" i="3" s="1"/>
  <c r="BJ106" i="3" s="1"/>
  <c r="BZ106" i="3" s="1"/>
  <c r="AT107" i="3" a="1"/>
  <c r="AT107" i="3" s="1"/>
  <c r="BJ107" i="3" s="1"/>
  <c r="BZ107" i="3" s="1"/>
  <c r="AT108" i="3" a="1"/>
  <c r="AT108" i="3" s="1"/>
  <c r="BJ108" i="3" s="1"/>
  <c r="BZ108" i="3" s="1"/>
  <c r="AT109" i="3" a="1"/>
  <c r="AT109" i="3" s="1"/>
  <c r="BJ109" i="3" s="1"/>
  <c r="BZ109" i="3" s="1"/>
  <c r="AT110" i="3" a="1"/>
  <c r="AT110" i="3" s="1"/>
  <c r="BJ110" i="3" s="1"/>
  <c r="BZ110" i="3" s="1"/>
  <c r="AT111" i="3" a="1"/>
  <c r="AT111" i="3" s="1"/>
  <c r="BJ111" i="3" s="1"/>
  <c r="BZ111" i="3" s="1"/>
  <c r="AT112" i="3" a="1"/>
  <c r="AT112" i="3" s="1"/>
  <c r="BJ112" i="3" s="1"/>
  <c r="BZ112" i="3" s="1"/>
  <c r="AT113" i="3" a="1"/>
  <c r="AT113" i="3" s="1"/>
  <c r="BJ113" i="3" s="1"/>
  <c r="BZ113" i="3" s="1"/>
  <c r="AT114" i="3" a="1"/>
  <c r="AT114" i="3" s="1"/>
  <c r="BJ114" i="3" s="1"/>
  <c r="BZ114" i="3" s="1"/>
  <c r="AT115" i="3" a="1"/>
  <c r="AT115" i="3" s="1"/>
  <c r="BJ115" i="3" s="1"/>
  <c r="BZ115" i="3" s="1"/>
  <c r="AT116" i="3" a="1"/>
  <c r="AT116" i="3" s="1"/>
  <c r="BJ116" i="3" s="1"/>
  <c r="BZ116" i="3" s="1"/>
  <c r="AT117" i="3" a="1"/>
  <c r="AT117" i="3" s="1"/>
  <c r="BJ117" i="3" s="1"/>
  <c r="BZ117" i="3" s="1"/>
  <c r="AT118" i="3" a="1"/>
  <c r="AT118" i="3" s="1"/>
  <c r="BJ118" i="3" s="1"/>
  <c r="BZ118" i="3" s="1"/>
  <c r="AT119" i="3" a="1"/>
  <c r="AT119" i="3" s="1"/>
  <c r="BJ119" i="3" s="1"/>
  <c r="BZ119" i="3" s="1"/>
  <c r="AT120" i="3" a="1"/>
  <c r="AT120" i="3" s="1"/>
  <c r="BJ120" i="3" s="1"/>
  <c r="BZ120" i="3" s="1"/>
  <c r="AT121" i="3" a="1"/>
  <c r="AT121" i="3" s="1"/>
  <c r="BJ121" i="3" s="1"/>
  <c r="BZ121" i="3" s="1"/>
  <c r="AT122" i="3" a="1"/>
  <c r="AT122" i="3" s="1"/>
  <c r="BJ122" i="3" s="1"/>
  <c r="BZ122" i="3" s="1"/>
  <c r="AT123" i="3" a="1"/>
  <c r="AT123" i="3" s="1"/>
  <c r="BJ123" i="3" s="1"/>
  <c r="BZ123" i="3" s="1"/>
  <c r="AT124" i="3" a="1"/>
  <c r="AT124" i="3" s="1"/>
  <c r="BJ124" i="3" s="1"/>
  <c r="BZ124" i="3" s="1"/>
  <c r="AT125" i="3" a="1"/>
  <c r="AT125" i="3" s="1"/>
  <c r="BJ125" i="3" s="1"/>
  <c r="BZ125" i="3" s="1"/>
  <c r="AT126" i="3" a="1"/>
  <c r="AT126" i="3" s="1"/>
  <c r="BJ126" i="3" s="1"/>
  <c r="BZ126" i="3" s="1"/>
  <c r="AT127" i="3" a="1"/>
  <c r="AT127" i="3" s="1"/>
  <c r="BJ127" i="3" s="1"/>
  <c r="BZ127" i="3" s="1"/>
  <c r="AT128" i="3" a="1"/>
  <c r="AT128" i="3" s="1"/>
  <c r="BJ128" i="3" s="1"/>
  <c r="BZ128" i="3" s="1"/>
  <c r="AT129" i="3" a="1"/>
  <c r="AT129" i="3" s="1"/>
  <c r="BJ129" i="3" s="1"/>
  <c r="BZ129" i="3" s="1"/>
  <c r="AT130" i="3" a="1"/>
  <c r="AT130" i="3" s="1"/>
  <c r="BJ130" i="3" s="1"/>
  <c r="BZ130" i="3" s="1"/>
  <c r="AT131" i="3" a="1"/>
  <c r="AT131" i="3" s="1"/>
  <c r="BJ131" i="3" s="1"/>
  <c r="BZ131" i="3" s="1"/>
  <c r="AT132" i="3" a="1"/>
  <c r="AT132" i="3" s="1"/>
  <c r="BJ132" i="3" s="1"/>
  <c r="BZ132" i="3" s="1"/>
  <c r="AT133" i="3" a="1"/>
  <c r="AT133" i="3" s="1"/>
  <c r="BJ133" i="3" s="1"/>
  <c r="BZ133" i="3" s="1"/>
  <c r="AT134" i="3" a="1"/>
  <c r="AT134" i="3" s="1"/>
  <c r="BJ134" i="3" s="1"/>
  <c r="BZ134" i="3" s="1"/>
  <c r="AT135" i="3" a="1"/>
  <c r="AT135" i="3" s="1"/>
  <c r="BJ135" i="3" s="1"/>
  <c r="BZ135" i="3" s="1"/>
  <c r="AT136" i="3" a="1"/>
  <c r="AT136" i="3" s="1"/>
  <c r="BJ136" i="3" s="1"/>
  <c r="BZ136" i="3" s="1"/>
  <c r="AT137" i="3" a="1"/>
  <c r="AT137" i="3" s="1"/>
  <c r="BJ137" i="3" s="1"/>
  <c r="BZ137" i="3" s="1"/>
  <c r="AT138" i="3" a="1"/>
  <c r="AT138" i="3" s="1"/>
  <c r="BJ138" i="3" s="1"/>
  <c r="BZ138" i="3" s="1"/>
  <c r="AT139" i="3" a="1"/>
  <c r="AT139" i="3" s="1"/>
  <c r="BJ139" i="3" s="1"/>
  <c r="BZ139" i="3" s="1"/>
  <c r="AT140" i="3" a="1"/>
  <c r="AT140" i="3" s="1"/>
  <c r="BJ140" i="3" s="1"/>
  <c r="BZ140" i="3" s="1"/>
  <c r="AT141" i="3" a="1"/>
  <c r="AT141" i="3" s="1"/>
  <c r="BJ141" i="3" s="1"/>
  <c r="BZ141" i="3" s="1"/>
  <c r="AT142" i="3" a="1"/>
  <c r="AT142" i="3" s="1"/>
  <c r="BJ142" i="3" s="1"/>
  <c r="BZ142" i="3" s="1"/>
  <c r="AT143" i="3" a="1"/>
  <c r="AT143" i="3" s="1"/>
  <c r="BJ143" i="3" s="1"/>
  <c r="BZ143" i="3" s="1"/>
  <c r="AT144" i="3" a="1"/>
  <c r="AT144" i="3" s="1"/>
  <c r="BJ144" i="3" s="1"/>
  <c r="BZ144" i="3" s="1"/>
  <c r="AT145" i="3" a="1"/>
  <c r="AT145" i="3" s="1"/>
  <c r="BJ145" i="3" s="1"/>
  <c r="BZ145" i="3" s="1"/>
  <c r="AT146" i="3" a="1"/>
  <c r="AT146" i="3" s="1"/>
  <c r="BJ146" i="3" s="1"/>
  <c r="BZ146" i="3" s="1"/>
  <c r="AT147" i="3" a="1"/>
  <c r="AT147" i="3" s="1"/>
  <c r="BJ147" i="3" s="1"/>
  <c r="BZ147" i="3" s="1"/>
  <c r="AT148" i="3" a="1"/>
  <c r="AT148" i="3" s="1"/>
  <c r="BJ148" i="3" s="1"/>
  <c r="BZ148" i="3" s="1"/>
  <c r="AT149" i="3" a="1"/>
  <c r="AT149" i="3" s="1"/>
  <c r="BJ149" i="3" s="1"/>
  <c r="BZ149" i="3" s="1"/>
  <c r="AT150" i="3" a="1"/>
  <c r="AT150" i="3" s="1"/>
  <c r="BJ150" i="3" s="1"/>
  <c r="BZ150" i="3" s="1"/>
  <c r="AT151" i="3" a="1"/>
  <c r="AT151" i="3" s="1"/>
  <c r="BJ151" i="3" s="1"/>
  <c r="BZ151" i="3" s="1"/>
  <c r="AT152" i="3" a="1"/>
  <c r="AT152" i="3" s="1"/>
  <c r="BJ152" i="3" s="1"/>
  <c r="BZ152" i="3" s="1"/>
  <c r="AT153" i="3" a="1"/>
  <c r="AT153" i="3" s="1"/>
  <c r="BJ153" i="3" s="1"/>
  <c r="BZ153" i="3" s="1"/>
  <c r="AT154" i="3" a="1"/>
  <c r="AT154" i="3" s="1"/>
  <c r="BJ154" i="3" s="1"/>
  <c r="BZ154" i="3" s="1"/>
  <c r="AT155" i="3" a="1"/>
  <c r="AT155" i="3" s="1"/>
  <c r="BJ155" i="3" s="1"/>
  <c r="BZ155" i="3" s="1"/>
  <c r="AT156" i="3" a="1"/>
  <c r="AT156" i="3" s="1"/>
  <c r="BJ156" i="3" s="1"/>
  <c r="BZ156" i="3" s="1"/>
  <c r="AT157" i="3" a="1"/>
  <c r="AT157" i="3" s="1"/>
  <c r="BJ157" i="3" s="1"/>
  <c r="BZ157" i="3" s="1"/>
  <c r="AT158" i="3" a="1"/>
  <c r="AT158" i="3" s="1"/>
  <c r="BJ158" i="3" s="1"/>
  <c r="BZ158" i="3" s="1"/>
  <c r="AT159" i="3" a="1"/>
  <c r="AT159" i="3" s="1"/>
  <c r="BJ159" i="3" s="1"/>
  <c r="BZ159" i="3" s="1"/>
  <c r="AT160" i="3" a="1"/>
  <c r="AT160" i="3" s="1"/>
  <c r="BJ160" i="3" s="1"/>
  <c r="BZ160" i="3" s="1"/>
  <c r="AT161" i="3" a="1"/>
  <c r="AT161" i="3" s="1"/>
  <c r="BJ161" i="3" s="1"/>
  <c r="BZ161" i="3" s="1"/>
  <c r="AT162" i="3" a="1"/>
  <c r="AT162" i="3" s="1"/>
  <c r="BJ162" i="3" s="1"/>
  <c r="BZ162" i="3" s="1"/>
  <c r="AT163" i="3" a="1"/>
  <c r="AT163" i="3" s="1"/>
  <c r="BJ163" i="3" s="1"/>
  <c r="BZ163" i="3" s="1"/>
  <c r="AT164" i="3" a="1"/>
  <c r="AT164" i="3" s="1"/>
  <c r="BJ164" i="3" s="1"/>
  <c r="BZ164" i="3" s="1"/>
  <c r="AT165" i="3" a="1"/>
  <c r="AT165" i="3" s="1"/>
  <c r="BJ165" i="3" s="1"/>
  <c r="BZ165" i="3" s="1"/>
  <c r="AT166" i="3" a="1"/>
  <c r="AT166" i="3" s="1"/>
  <c r="BJ166" i="3" s="1"/>
  <c r="BZ166" i="3" s="1"/>
  <c r="AT167" i="3" a="1"/>
  <c r="AT167" i="3" s="1"/>
  <c r="BJ167" i="3" s="1"/>
  <c r="BZ167" i="3" s="1"/>
  <c r="AT168" i="3" a="1"/>
  <c r="AT168" i="3" s="1"/>
  <c r="BJ168" i="3" s="1"/>
  <c r="BZ168" i="3" s="1"/>
  <c r="AT169" i="3" a="1"/>
  <c r="AT169" i="3" s="1"/>
  <c r="BJ169" i="3" s="1"/>
  <c r="BZ169" i="3" s="1"/>
  <c r="AT170" i="3" a="1"/>
  <c r="AT170" i="3" s="1"/>
  <c r="BJ170" i="3" s="1"/>
  <c r="BZ170" i="3" s="1"/>
  <c r="AT171" i="3" a="1"/>
  <c r="AT171" i="3" s="1"/>
  <c r="BJ171" i="3" s="1"/>
  <c r="BZ171" i="3" s="1"/>
  <c r="AT172" i="3" a="1"/>
  <c r="AT172" i="3" s="1"/>
  <c r="BJ172" i="3" s="1"/>
  <c r="BZ172" i="3" s="1"/>
  <c r="AT173" i="3" a="1"/>
  <c r="AT173" i="3" s="1"/>
  <c r="BJ173" i="3" s="1"/>
  <c r="BZ173" i="3" s="1"/>
  <c r="AT174" i="3" a="1"/>
  <c r="AT174" i="3" s="1"/>
  <c r="BJ174" i="3" s="1"/>
  <c r="BZ174" i="3" s="1"/>
  <c r="AT175" i="3" a="1"/>
  <c r="AT175" i="3" s="1"/>
  <c r="BJ175" i="3" s="1"/>
  <c r="BZ175" i="3" s="1"/>
  <c r="AT176" i="3" a="1"/>
  <c r="AT176" i="3" s="1"/>
  <c r="BJ176" i="3" s="1"/>
  <c r="BZ176" i="3" s="1"/>
  <c r="AT177" i="3" a="1"/>
  <c r="AT177" i="3" s="1"/>
  <c r="BJ177" i="3" s="1"/>
  <c r="BZ177" i="3" s="1"/>
  <c r="AT178" i="3" a="1"/>
  <c r="AT178" i="3" s="1"/>
  <c r="BJ178" i="3" s="1"/>
  <c r="BZ178" i="3" s="1"/>
  <c r="AT179" i="3" a="1"/>
  <c r="AT179" i="3" s="1"/>
  <c r="BJ179" i="3" s="1"/>
  <c r="BZ179" i="3" s="1"/>
  <c r="AT180" i="3" a="1"/>
  <c r="AT180" i="3" s="1"/>
  <c r="BJ180" i="3" s="1"/>
  <c r="BZ180" i="3" s="1"/>
  <c r="AT181" i="3" a="1"/>
  <c r="AT181" i="3" s="1"/>
  <c r="BJ181" i="3" s="1"/>
  <c r="BZ181" i="3" s="1"/>
  <c r="AT182" i="3" a="1"/>
  <c r="AT182" i="3" s="1"/>
  <c r="BJ182" i="3" s="1"/>
  <c r="BZ182" i="3" s="1"/>
  <c r="AT183" i="3" a="1"/>
  <c r="AT183" i="3" s="1"/>
  <c r="BJ183" i="3" s="1"/>
  <c r="BZ183" i="3" s="1"/>
  <c r="AT184" i="3" a="1"/>
  <c r="AT184" i="3" s="1"/>
  <c r="BJ184" i="3" s="1"/>
  <c r="BZ184" i="3" s="1"/>
  <c r="AT185" i="3" a="1"/>
  <c r="AT185" i="3" s="1"/>
  <c r="BJ185" i="3" s="1"/>
  <c r="BZ185" i="3" s="1"/>
  <c r="AT186" i="3" a="1"/>
  <c r="AT186" i="3" s="1"/>
  <c r="BJ186" i="3" s="1"/>
  <c r="BZ186" i="3" s="1"/>
  <c r="AT187" i="3" a="1"/>
  <c r="AT187" i="3" s="1"/>
  <c r="BJ187" i="3" s="1"/>
  <c r="BZ187" i="3" s="1"/>
  <c r="AT188" i="3" a="1"/>
  <c r="AT188" i="3" s="1"/>
  <c r="BJ188" i="3" s="1"/>
  <c r="BZ188" i="3" s="1"/>
  <c r="AT189" i="3" a="1"/>
  <c r="AT189" i="3" s="1"/>
  <c r="BJ189" i="3" s="1"/>
  <c r="BZ189" i="3" s="1"/>
  <c r="AT190" i="3" a="1"/>
  <c r="AT190" i="3" s="1"/>
  <c r="BJ190" i="3" s="1"/>
  <c r="BZ190" i="3" s="1"/>
  <c r="AT191" i="3" a="1"/>
  <c r="AT191" i="3" s="1"/>
  <c r="BJ191" i="3" s="1"/>
  <c r="BZ191" i="3" s="1"/>
  <c r="AT192" i="3" a="1"/>
  <c r="AT192" i="3" s="1"/>
  <c r="BJ192" i="3" s="1"/>
  <c r="BZ192" i="3" s="1"/>
  <c r="AT193" i="3" a="1"/>
  <c r="AT193" i="3" s="1"/>
  <c r="BJ193" i="3" s="1"/>
  <c r="BZ193" i="3" s="1"/>
  <c r="AT194" i="3" a="1"/>
  <c r="AT194" i="3" s="1"/>
  <c r="BJ194" i="3" s="1"/>
  <c r="BZ194" i="3" s="1"/>
  <c r="AT195" i="3" a="1"/>
  <c r="AT195" i="3" s="1"/>
  <c r="BJ195" i="3" s="1"/>
  <c r="BZ195" i="3" s="1"/>
  <c r="AT196" i="3" a="1"/>
  <c r="AT196" i="3" s="1"/>
  <c r="BJ196" i="3" s="1"/>
  <c r="BZ196" i="3" s="1"/>
  <c r="AT197" i="3" a="1"/>
  <c r="AT197" i="3" s="1"/>
  <c r="BJ197" i="3" s="1"/>
  <c r="BZ197" i="3" s="1"/>
  <c r="AT198" i="3" a="1"/>
  <c r="AT198" i="3" s="1"/>
  <c r="BJ198" i="3" s="1"/>
  <c r="BZ198" i="3" s="1"/>
  <c r="AT199" i="3" a="1"/>
  <c r="AT199" i="3" s="1"/>
  <c r="BJ199" i="3" s="1"/>
  <c r="BZ199" i="3" s="1"/>
  <c r="AT200" i="3" a="1"/>
  <c r="AT200" i="3" s="1"/>
  <c r="BJ200" i="3" s="1"/>
  <c r="BZ200" i="3" s="1"/>
  <c r="AT201" i="3" a="1"/>
  <c r="AT201" i="3" s="1"/>
  <c r="BJ201" i="3" s="1"/>
  <c r="BZ201" i="3" s="1"/>
  <c r="AT202" i="3" a="1"/>
  <c r="AT202" i="3" s="1"/>
  <c r="BJ202" i="3" s="1"/>
  <c r="BZ202" i="3" s="1"/>
  <c r="AT203" i="3" a="1"/>
  <c r="AT203" i="3" s="1"/>
  <c r="BJ203" i="3" s="1"/>
  <c r="BZ203" i="3" s="1"/>
  <c r="AT204" i="3" a="1"/>
  <c r="AT204" i="3" s="1"/>
  <c r="BJ204" i="3" s="1"/>
  <c r="BZ204" i="3" s="1"/>
  <c r="AT205" i="3" a="1"/>
  <c r="AT205" i="3" s="1"/>
  <c r="BJ205" i="3" s="1"/>
  <c r="BZ205" i="3" s="1"/>
  <c r="AT206" i="3" a="1"/>
  <c r="AT206" i="3" s="1"/>
  <c r="BJ206" i="3" s="1"/>
  <c r="BZ206" i="3" s="1"/>
  <c r="AT207" i="3" a="1"/>
  <c r="AT207" i="3" s="1"/>
  <c r="BJ207" i="3" s="1"/>
  <c r="BZ207" i="3" s="1"/>
  <c r="AT208" i="3" a="1"/>
  <c r="AT208" i="3" s="1"/>
  <c r="BJ208" i="3" s="1"/>
  <c r="BZ208" i="3" s="1"/>
  <c r="AT209" i="3" a="1"/>
  <c r="AT209" i="3" s="1"/>
  <c r="BJ209" i="3" s="1"/>
  <c r="BZ209" i="3" s="1"/>
  <c r="AT210" i="3" a="1"/>
  <c r="AT210" i="3" s="1"/>
  <c r="BJ210" i="3" s="1"/>
  <c r="BZ210" i="3" s="1"/>
  <c r="AT211" i="3" a="1"/>
  <c r="AT211" i="3" s="1"/>
  <c r="BJ211" i="3" s="1"/>
  <c r="BZ211" i="3" s="1"/>
  <c r="AT212" i="3" a="1"/>
  <c r="AT212" i="3" s="1"/>
  <c r="BJ212" i="3" s="1"/>
  <c r="BZ212" i="3" s="1"/>
  <c r="AT213" i="3" a="1"/>
  <c r="AT213" i="3" s="1"/>
  <c r="BJ213" i="3" s="1"/>
  <c r="BZ213" i="3" s="1"/>
  <c r="AT214" i="3" a="1"/>
  <c r="AT214" i="3" s="1"/>
  <c r="BJ214" i="3" s="1"/>
  <c r="BZ214" i="3" s="1"/>
  <c r="AT215" i="3" a="1"/>
  <c r="AT215" i="3" s="1"/>
  <c r="BJ215" i="3" s="1"/>
  <c r="BZ215" i="3" s="1"/>
  <c r="AT216" i="3" a="1"/>
  <c r="AT216" i="3" s="1"/>
  <c r="BJ216" i="3" s="1"/>
  <c r="BZ216" i="3" s="1"/>
  <c r="AT217" i="3" a="1"/>
  <c r="AT217" i="3" s="1"/>
  <c r="BJ217" i="3" s="1"/>
  <c r="BZ217" i="3" s="1"/>
  <c r="AT218" i="3" a="1"/>
  <c r="AT218" i="3" s="1"/>
  <c r="BJ218" i="3" s="1"/>
  <c r="BZ218" i="3" s="1"/>
  <c r="AT219" i="3" a="1"/>
  <c r="AT219" i="3" s="1"/>
  <c r="BJ219" i="3" s="1"/>
  <c r="BZ219" i="3" s="1"/>
  <c r="AT220" i="3" a="1"/>
  <c r="AT220" i="3" s="1"/>
  <c r="BJ220" i="3" s="1"/>
  <c r="BZ220" i="3" s="1"/>
  <c r="AT221" i="3" a="1"/>
  <c r="AT221" i="3" s="1"/>
  <c r="BJ221" i="3" s="1"/>
  <c r="BZ221" i="3" s="1"/>
  <c r="AT222" i="3" a="1"/>
  <c r="AT222" i="3" s="1"/>
  <c r="BJ222" i="3" s="1"/>
  <c r="BZ222" i="3" s="1"/>
  <c r="AT223" i="3" a="1"/>
  <c r="AT223" i="3" s="1"/>
  <c r="BJ223" i="3" s="1"/>
  <c r="BZ223" i="3" s="1"/>
  <c r="AT224" i="3" a="1"/>
  <c r="AT224" i="3" s="1"/>
  <c r="BJ224" i="3" s="1"/>
  <c r="BZ224" i="3" s="1"/>
  <c r="AT225" i="3" a="1"/>
  <c r="AT225" i="3" s="1"/>
  <c r="BJ225" i="3" s="1"/>
  <c r="BZ225" i="3" s="1"/>
  <c r="AT226" i="3" a="1"/>
  <c r="AT226" i="3" s="1"/>
  <c r="BJ226" i="3" s="1"/>
  <c r="BZ226" i="3" s="1"/>
  <c r="AT227" i="3" a="1"/>
  <c r="AT227" i="3" s="1"/>
  <c r="BJ227" i="3" s="1"/>
  <c r="BZ227" i="3" s="1"/>
  <c r="AT228" i="3" a="1"/>
  <c r="AT228" i="3" s="1"/>
  <c r="BJ228" i="3" s="1"/>
  <c r="BZ228" i="3" s="1"/>
  <c r="AT229" i="3" a="1"/>
  <c r="AT229" i="3" s="1"/>
  <c r="BJ229" i="3" s="1"/>
  <c r="BZ229" i="3" s="1"/>
  <c r="AT230" i="3" a="1"/>
  <c r="AT230" i="3" s="1"/>
  <c r="BJ230" i="3" s="1"/>
  <c r="BZ230" i="3" s="1"/>
  <c r="AT231" i="3" a="1"/>
  <c r="AT231" i="3" s="1"/>
  <c r="BJ231" i="3" s="1"/>
  <c r="BZ231" i="3" s="1"/>
  <c r="AT232" i="3" a="1"/>
  <c r="AT232" i="3" s="1"/>
  <c r="BJ232" i="3" s="1"/>
  <c r="BZ232" i="3" s="1"/>
  <c r="AT233" i="3" a="1"/>
  <c r="AT233" i="3" s="1"/>
  <c r="BJ233" i="3" s="1"/>
  <c r="BZ233" i="3" s="1"/>
  <c r="AT234" i="3" a="1"/>
  <c r="AT234" i="3" s="1"/>
  <c r="BJ234" i="3" s="1"/>
  <c r="BZ234" i="3" s="1"/>
  <c r="AT235" i="3" a="1"/>
  <c r="AT235" i="3" s="1"/>
  <c r="BJ235" i="3" s="1"/>
  <c r="BZ235" i="3" s="1"/>
  <c r="AT236" i="3" a="1"/>
  <c r="AT236" i="3" s="1"/>
  <c r="BJ236" i="3" s="1"/>
  <c r="BZ236" i="3" s="1"/>
  <c r="AT237" i="3" a="1"/>
  <c r="AT237" i="3" s="1"/>
  <c r="BJ237" i="3" s="1"/>
  <c r="BZ237" i="3" s="1"/>
  <c r="AT238" i="3" a="1"/>
  <c r="AT238" i="3" s="1"/>
  <c r="BJ238" i="3" s="1"/>
  <c r="BZ238" i="3" s="1"/>
  <c r="AT239" i="3" a="1"/>
  <c r="AT239" i="3" s="1"/>
  <c r="BJ239" i="3" s="1"/>
  <c r="BZ239" i="3" s="1"/>
  <c r="AT240" i="3" a="1"/>
  <c r="AT240" i="3" s="1"/>
  <c r="BJ240" i="3" s="1"/>
  <c r="BZ240" i="3" s="1"/>
  <c r="AT241" i="3" a="1"/>
  <c r="AT241" i="3" s="1"/>
  <c r="BJ241" i="3" s="1"/>
  <c r="BZ241" i="3" s="1"/>
  <c r="AT242" i="3" a="1"/>
  <c r="AT242" i="3" s="1"/>
  <c r="BJ242" i="3" s="1"/>
  <c r="BZ242" i="3" s="1"/>
  <c r="AT243" i="3" a="1"/>
  <c r="AT243" i="3" s="1"/>
  <c r="BJ243" i="3" s="1"/>
  <c r="BZ243" i="3" s="1"/>
  <c r="AT244" i="3" a="1"/>
  <c r="AT244" i="3" s="1"/>
  <c r="BJ244" i="3" s="1"/>
  <c r="BZ244" i="3" s="1"/>
  <c r="AT245" i="3" a="1"/>
  <c r="AT245" i="3" s="1"/>
  <c r="BJ245" i="3" s="1"/>
  <c r="BZ245" i="3" s="1"/>
  <c r="AT246" i="3" a="1"/>
  <c r="AT246" i="3" s="1"/>
  <c r="BJ246" i="3" s="1"/>
  <c r="BZ246" i="3" s="1"/>
  <c r="AT247" i="3" a="1"/>
  <c r="AT247" i="3" s="1"/>
  <c r="BJ247" i="3" s="1"/>
  <c r="BZ247" i="3" s="1"/>
  <c r="AT248" i="3" a="1"/>
  <c r="AT248" i="3" s="1"/>
  <c r="BJ248" i="3" s="1"/>
  <c r="BZ248" i="3" s="1"/>
  <c r="AT249" i="3" a="1"/>
  <c r="AT249" i="3" s="1"/>
  <c r="BJ249" i="3" s="1"/>
  <c r="BZ249" i="3" s="1"/>
  <c r="AT250" i="3" a="1"/>
  <c r="AT250" i="3" s="1"/>
  <c r="BJ250" i="3" s="1"/>
  <c r="BZ250" i="3" s="1"/>
  <c r="AT251" i="3" a="1"/>
  <c r="AT251" i="3" s="1"/>
  <c r="BJ251" i="3" s="1"/>
  <c r="BZ251" i="3" s="1"/>
  <c r="AT252" i="3" a="1"/>
  <c r="AT252" i="3" s="1"/>
  <c r="BJ252" i="3" s="1"/>
  <c r="BZ252" i="3" s="1"/>
  <c r="AT253" i="3" a="1"/>
  <c r="AT253" i="3" s="1"/>
  <c r="BJ253" i="3" s="1"/>
  <c r="BZ253" i="3" s="1"/>
  <c r="AT254" i="3" a="1"/>
  <c r="AT254" i="3" s="1"/>
  <c r="BJ254" i="3" s="1"/>
  <c r="BZ254" i="3" s="1"/>
  <c r="AT255" i="3" a="1"/>
  <c r="AT255" i="3" s="1"/>
  <c r="BJ255" i="3" s="1"/>
  <c r="BZ255" i="3" s="1"/>
  <c r="AT256" i="3" a="1"/>
  <c r="AT256" i="3" s="1"/>
  <c r="BJ256" i="3" s="1"/>
  <c r="BZ256" i="3" s="1"/>
  <c r="AT257" i="3" a="1"/>
  <c r="AT257" i="3" s="1"/>
  <c r="BJ257" i="3" s="1"/>
  <c r="BZ257" i="3" s="1"/>
  <c r="AT258" i="3" a="1"/>
  <c r="AT258" i="3" s="1"/>
  <c r="BJ258" i="3" s="1"/>
  <c r="BZ258" i="3" s="1"/>
  <c r="AT259" i="3" a="1"/>
  <c r="AT259" i="3" s="1"/>
  <c r="BJ259" i="3" s="1"/>
  <c r="BZ259" i="3" s="1"/>
  <c r="AT260" i="3" a="1"/>
  <c r="AT260" i="3" s="1"/>
  <c r="BJ260" i="3" s="1"/>
  <c r="BZ260" i="3" s="1"/>
  <c r="AT261" i="3" a="1"/>
  <c r="AT261" i="3" s="1"/>
  <c r="BJ261" i="3" s="1"/>
  <c r="BZ261" i="3" s="1"/>
  <c r="AT262" i="3" a="1"/>
  <c r="AT262" i="3" s="1"/>
  <c r="BJ262" i="3" s="1"/>
  <c r="BZ262" i="3" s="1"/>
  <c r="AT263" i="3" a="1"/>
  <c r="AT263" i="3" s="1"/>
  <c r="BJ263" i="3" s="1"/>
  <c r="BZ263" i="3" s="1"/>
  <c r="AT264" i="3" a="1"/>
  <c r="AT264" i="3" s="1"/>
  <c r="BJ264" i="3" s="1"/>
  <c r="BZ264" i="3" s="1"/>
  <c r="AT265" i="3" a="1"/>
  <c r="AT265" i="3" s="1"/>
  <c r="BJ265" i="3" s="1"/>
  <c r="BZ265" i="3" s="1"/>
  <c r="AT266" i="3" a="1"/>
  <c r="AT266" i="3" s="1"/>
  <c r="BJ266" i="3" s="1"/>
  <c r="BZ266" i="3" s="1"/>
  <c r="AT267" i="3" a="1"/>
  <c r="AT267" i="3" s="1"/>
  <c r="BJ267" i="3" s="1"/>
  <c r="BZ267" i="3" s="1"/>
  <c r="AT268" i="3" a="1"/>
  <c r="AT268" i="3" s="1"/>
  <c r="BJ268" i="3" s="1"/>
  <c r="BZ268" i="3" s="1"/>
  <c r="AT269" i="3" a="1"/>
  <c r="AT269" i="3" s="1"/>
  <c r="BJ269" i="3" s="1"/>
  <c r="BZ269" i="3" s="1"/>
  <c r="AT270" i="3" a="1"/>
  <c r="AT270" i="3" s="1"/>
  <c r="BJ270" i="3" s="1"/>
  <c r="BZ270" i="3" s="1"/>
  <c r="AT271" i="3" a="1"/>
  <c r="AT271" i="3" s="1"/>
  <c r="BJ271" i="3" s="1"/>
  <c r="BZ271" i="3" s="1"/>
  <c r="AT272" i="3" a="1"/>
  <c r="AT272" i="3" s="1"/>
  <c r="BJ272" i="3" s="1"/>
  <c r="BZ272" i="3" s="1"/>
  <c r="AT273" i="3" a="1"/>
  <c r="AT273" i="3" s="1"/>
  <c r="BJ273" i="3" s="1"/>
  <c r="BZ273" i="3" s="1"/>
  <c r="AT274" i="3" a="1"/>
  <c r="AT274" i="3" s="1"/>
  <c r="BJ274" i="3" s="1"/>
  <c r="BZ274" i="3" s="1"/>
  <c r="AT275" i="3" a="1"/>
  <c r="AT275" i="3" s="1"/>
  <c r="BJ275" i="3" s="1"/>
  <c r="BZ275" i="3" s="1"/>
  <c r="AU275" i="3" a="1"/>
  <c r="AT276" i="3" a="1"/>
  <c r="AT276" i="3" s="1"/>
  <c r="BJ276" i="3" s="1"/>
  <c r="BZ276" i="3" s="1"/>
  <c r="AT277" i="3" a="1"/>
  <c r="AT277" i="3" s="1"/>
  <c r="BJ277" i="3" s="1"/>
  <c r="BZ277" i="3" s="1"/>
  <c r="AT278" i="3" a="1"/>
  <c r="AT278" i="3" s="1"/>
  <c r="BJ278" i="3" s="1"/>
  <c r="BZ278" i="3" s="1"/>
  <c r="AT279" i="3" a="1"/>
  <c r="AT279" i="3" s="1"/>
  <c r="BJ279" i="3" s="1"/>
  <c r="BZ279" i="3" s="1"/>
  <c r="AT280" i="3" a="1"/>
  <c r="AT280" i="3" s="1"/>
  <c r="BJ280" i="3" s="1"/>
  <c r="BZ280" i="3" s="1"/>
  <c r="AT281" i="3" a="1"/>
  <c r="AT281" i="3" s="1"/>
  <c r="BJ281" i="3" s="1"/>
  <c r="BZ281" i="3" s="1"/>
  <c r="AT282" i="3" a="1"/>
  <c r="AT282" i="3" s="1"/>
  <c r="BJ282" i="3" s="1"/>
  <c r="BZ282" i="3" s="1"/>
  <c r="AT283" i="3" a="1"/>
  <c r="AT283" i="3" s="1"/>
  <c r="BJ283" i="3" s="1"/>
  <c r="BZ283" i="3" s="1"/>
  <c r="AT284" i="3" a="1"/>
  <c r="AT284" i="3" s="1"/>
  <c r="BJ284" i="3" s="1"/>
  <c r="BZ284" i="3" s="1"/>
  <c r="AT285" i="3" a="1"/>
  <c r="AT285" i="3" s="1"/>
  <c r="BJ285" i="3" s="1"/>
  <c r="BZ285" i="3" s="1"/>
  <c r="AT286" i="3" a="1"/>
  <c r="AT286" i="3" s="1"/>
  <c r="BJ286" i="3" s="1"/>
  <c r="BZ286" i="3" s="1"/>
  <c r="AT287" i="3" a="1"/>
  <c r="AT287" i="3" s="1"/>
  <c r="BJ287" i="3" s="1"/>
  <c r="BZ287" i="3" s="1"/>
  <c r="AT288" i="3" a="1"/>
  <c r="AT288" i="3" s="1"/>
  <c r="BJ288" i="3" s="1"/>
  <c r="BZ288" i="3" s="1"/>
  <c r="AT289" i="3" a="1"/>
  <c r="AT289" i="3" s="1"/>
  <c r="BJ289" i="3" s="1"/>
  <c r="BZ289" i="3" s="1"/>
  <c r="AT290" i="3" a="1"/>
  <c r="AT290" i="3" s="1"/>
  <c r="BJ290" i="3" s="1"/>
  <c r="BZ290" i="3" s="1"/>
  <c r="AT291" i="3" a="1"/>
  <c r="AT291" i="3" s="1"/>
  <c r="BJ291" i="3" s="1"/>
  <c r="BZ291" i="3" s="1"/>
  <c r="AT292" i="3" a="1"/>
  <c r="BO292" i="3" s="1"/>
  <c r="CE292" i="3" s="1"/>
  <c r="AT293" i="3" a="1"/>
  <c r="AT293" i="3" s="1"/>
  <c r="AT294" i="3" a="1"/>
  <c r="AT294" i="3" s="1"/>
  <c r="AT295" i="3" a="1"/>
  <c r="AT295" i="3" s="1"/>
  <c r="AT296" i="3" a="1"/>
  <c r="AT297" i="3" a="1"/>
  <c r="AT297" i="3" s="1"/>
  <c r="BJ297" i="3" s="1"/>
  <c r="BZ297" i="3" s="1"/>
  <c r="AT298" i="3" a="1"/>
  <c r="AT298" i="3" s="1"/>
  <c r="BJ298" i="3" s="1"/>
  <c r="BZ298" i="3" s="1"/>
  <c r="AT299" i="3" a="1"/>
  <c r="AT299" i="3" s="1"/>
  <c r="BJ299" i="3" s="1"/>
  <c r="BZ299" i="3" s="1"/>
  <c r="AT300" i="3" a="1"/>
  <c r="AT300" i="3" s="1"/>
  <c r="BJ300" i="3" s="1"/>
  <c r="BZ300" i="3" s="1"/>
  <c r="AT301" i="3" a="1"/>
  <c r="AT301" i="3" s="1"/>
  <c r="BJ301" i="3" s="1"/>
  <c r="BZ301" i="3" s="1"/>
  <c r="AT302" i="3" a="1"/>
  <c r="AT302" i="3" s="1"/>
  <c r="BJ302" i="3" s="1"/>
  <c r="BZ302" i="3" s="1"/>
  <c r="AT303" i="3" a="1"/>
  <c r="AT303" i="3" s="1"/>
  <c r="BJ303" i="3" s="1"/>
  <c r="BZ303" i="3" s="1"/>
  <c r="AT304" i="3" a="1"/>
  <c r="AT304" i="3" s="1"/>
  <c r="BJ304" i="3" s="1"/>
  <c r="BZ304" i="3" s="1"/>
  <c r="AT305" i="3" a="1"/>
  <c r="AT305" i="3" s="1"/>
  <c r="BJ305" i="3" s="1"/>
  <c r="BZ305" i="3" s="1"/>
  <c r="AT306" i="3" a="1"/>
  <c r="AT306" i="3" s="1"/>
  <c r="BJ306" i="3" s="1"/>
  <c r="BZ306" i="3" s="1"/>
  <c r="AT307" i="3" a="1"/>
  <c r="AT307" i="3" s="1"/>
  <c r="BJ307" i="3" s="1"/>
  <c r="BZ307" i="3" s="1"/>
  <c r="AT308" i="3" a="1"/>
  <c r="AT308" i="3" s="1"/>
  <c r="BJ308" i="3" s="1"/>
  <c r="BZ308" i="3" s="1"/>
  <c r="AT309" i="3" a="1"/>
  <c r="AT309" i="3" s="1"/>
  <c r="BJ309" i="3" s="1"/>
  <c r="BZ309" i="3" s="1"/>
  <c r="AT310" i="3" a="1"/>
  <c r="AT310" i="3" s="1"/>
  <c r="BJ310" i="3" s="1"/>
  <c r="BZ310" i="3" s="1"/>
  <c r="AT311" i="3" a="1"/>
  <c r="AT311" i="3" s="1"/>
  <c r="BJ311" i="3" s="1"/>
  <c r="BZ311" i="3" s="1"/>
  <c r="AT312" i="3" a="1"/>
  <c r="AT312" i="3" s="1"/>
  <c r="BJ312" i="3" s="1"/>
  <c r="BZ312" i="3" s="1"/>
  <c r="AT313" i="3" a="1"/>
  <c r="AT313" i="3" s="1"/>
  <c r="BJ313" i="3" s="1"/>
  <c r="BZ313" i="3" s="1"/>
  <c r="AT314" i="3" a="1"/>
  <c r="AT314" i="3" s="1"/>
  <c r="BJ314" i="3" s="1"/>
  <c r="BZ314" i="3" s="1"/>
  <c r="AT315" i="3" a="1"/>
  <c r="AT315" i="3" s="1"/>
  <c r="BJ315" i="3" s="1"/>
  <c r="BZ315" i="3" s="1"/>
  <c r="AT316" i="3" a="1"/>
  <c r="AT316" i="3" s="1"/>
  <c r="BJ316" i="3" s="1"/>
  <c r="BZ316" i="3" s="1"/>
  <c r="AT323" i="3" a="1"/>
  <c r="AT323" i="3" s="1"/>
  <c r="BJ323" i="3" s="1"/>
  <c r="BZ323" i="3" s="1"/>
  <c r="AT324" i="3" a="1"/>
  <c r="AT324" i="3" s="1"/>
  <c r="BJ324" i="3" s="1"/>
  <c r="BZ324" i="3" s="1"/>
  <c r="AT325" i="3" a="1"/>
  <c r="AT325" i="3" s="1"/>
  <c r="BJ325" i="3" s="1"/>
  <c r="BZ325" i="3" s="1"/>
  <c r="AT317" i="3" a="1"/>
  <c r="AT317" i="3" s="1"/>
  <c r="BJ317" i="3" s="1"/>
  <c r="BZ317" i="3" s="1"/>
  <c r="AT318" i="3" a="1"/>
  <c r="AT318" i="3" s="1"/>
  <c r="BJ318" i="3" s="1"/>
  <c r="BZ318" i="3" s="1"/>
  <c r="AT319" i="3" a="1"/>
  <c r="AT319" i="3" s="1"/>
  <c r="BJ319" i="3" s="1"/>
  <c r="BZ319" i="3" s="1"/>
  <c r="AT320" i="3" a="1"/>
  <c r="AT320" i="3" s="1"/>
  <c r="BJ320" i="3" s="1"/>
  <c r="BZ320" i="3" s="1"/>
  <c r="AT321" i="3" a="1"/>
  <c r="AT321" i="3" s="1"/>
  <c r="BJ321" i="3" s="1"/>
  <c r="BZ321" i="3" s="1"/>
  <c r="AT322" i="3" a="1"/>
  <c r="AT322" i="3" s="1"/>
  <c r="BJ322" i="3" s="1"/>
  <c r="BZ322" i="3" s="1"/>
  <c r="AT326" i="3" a="1"/>
  <c r="AT326" i="3" s="1"/>
  <c r="BJ326" i="3" s="1"/>
  <c r="BZ326" i="3" s="1"/>
  <c r="AT327" i="3" a="1"/>
  <c r="AT327" i="3" s="1"/>
  <c r="BJ327" i="3" s="1"/>
  <c r="BZ327" i="3" s="1"/>
  <c r="AT328" i="3" a="1"/>
  <c r="AT328" i="3" s="1"/>
  <c r="BJ328" i="3" s="1"/>
  <c r="BZ328" i="3" s="1"/>
  <c r="AT329" i="3" a="1"/>
  <c r="AT329" i="3" s="1"/>
  <c r="BJ329" i="3" s="1"/>
  <c r="BZ329" i="3" s="1"/>
  <c r="AT330" i="3" a="1"/>
  <c r="AT330" i="3" s="1"/>
  <c r="BJ330" i="3" s="1"/>
  <c r="BZ330" i="3" s="1"/>
  <c r="AT331" i="3" a="1"/>
  <c r="AT331" i="3" s="1"/>
  <c r="BJ331" i="3" s="1"/>
  <c r="BZ331" i="3" s="1"/>
  <c r="AT332" i="3" a="1"/>
  <c r="AT332" i="3" s="1"/>
  <c r="BJ332" i="3" s="1"/>
  <c r="BZ332" i="3" s="1"/>
  <c r="AT333" i="3" a="1"/>
  <c r="AT333" i="3" s="1"/>
  <c r="BJ333" i="3" s="1"/>
  <c r="BZ333" i="3" s="1"/>
  <c r="AT334" i="3" a="1"/>
  <c r="AT334" i="3" s="1"/>
  <c r="BJ334" i="3" s="1"/>
  <c r="BZ334" i="3" s="1"/>
  <c r="AT335" i="3" a="1"/>
  <c r="AT335" i="3" s="1"/>
  <c r="BJ335" i="3" s="1"/>
  <c r="BZ335" i="3" s="1"/>
  <c r="AT336" i="3" a="1"/>
  <c r="AT336" i="3" s="1"/>
  <c r="BJ336" i="3" s="1"/>
  <c r="BZ336" i="3" s="1"/>
  <c r="AT337" i="3" a="1"/>
  <c r="AT337" i="3" s="1"/>
  <c r="BJ337" i="3" s="1"/>
  <c r="BZ337" i="3" s="1"/>
  <c r="AT338" i="3" a="1"/>
  <c r="AT338" i="3" s="1"/>
  <c r="BJ338" i="3" s="1"/>
  <c r="BZ338" i="3" s="1"/>
  <c r="AT339" i="3" a="1"/>
  <c r="AT339" i="3" s="1"/>
  <c r="BJ339" i="3" s="1"/>
  <c r="BZ339" i="3" s="1"/>
  <c r="AT340" i="3" a="1"/>
  <c r="AT340" i="3" s="1"/>
  <c r="BJ340" i="3" s="1"/>
  <c r="BZ340" i="3" s="1"/>
  <c r="AT341" i="3" a="1"/>
  <c r="AT341" i="3" s="1"/>
  <c r="BJ341" i="3" s="1"/>
  <c r="BZ341" i="3" s="1"/>
  <c r="AT342" i="3" a="1"/>
  <c r="AT342" i="3" s="1"/>
  <c r="BJ342" i="3" s="1"/>
  <c r="BZ342" i="3" s="1"/>
  <c r="AT343" i="3" a="1"/>
  <c r="AT343" i="3" s="1"/>
  <c r="BJ343" i="3" s="1"/>
  <c r="BZ343" i="3" s="1"/>
  <c r="AT344" i="3" a="1"/>
  <c r="AT344" i="3" s="1"/>
  <c r="BJ344" i="3" s="1"/>
  <c r="BZ344" i="3" s="1"/>
  <c r="AT345" i="3" a="1"/>
  <c r="AT345" i="3" s="1"/>
  <c r="BJ345" i="3" s="1"/>
  <c r="BZ345" i="3" s="1"/>
  <c r="AT346" i="3" a="1"/>
  <c r="AT346" i="3" s="1"/>
  <c r="BJ346" i="3" s="1"/>
  <c r="BZ346" i="3" s="1"/>
  <c r="AT347" i="3" a="1"/>
  <c r="AT347" i="3" s="1"/>
  <c r="BJ347" i="3" s="1"/>
  <c r="BZ347" i="3" s="1"/>
  <c r="AT348" i="3" a="1"/>
  <c r="AT348" i="3" s="1"/>
  <c r="BJ348" i="3" s="1"/>
  <c r="BZ348" i="3" s="1"/>
  <c r="AT349" i="3" a="1"/>
  <c r="AT349" i="3" s="1"/>
  <c r="BJ349" i="3" s="1"/>
  <c r="BZ349" i="3" s="1"/>
  <c r="AT350" i="3" a="1"/>
  <c r="AT350" i="3" s="1"/>
  <c r="BJ350" i="3" s="1"/>
  <c r="BZ350" i="3" s="1"/>
  <c r="AT351" i="3" a="1"/>
  <c r="AT351" i="3" s="1"/>
  <c r="BJ351" i="3" s="1"/>
  <c r="BZ351" i="3" s="1"/>
  <c r="AT352" i="3" a="1"/>
  <c r="AT352" i="3" s="1"/>
  <c r="BJ352" i="3" s="1"/>
  <c r="BZ352" i="3" s="1"/>
  <c r="AT353" i="3" a="1"/>
  <c r="AT353" i="3" s="1"/>
  <c r="BJ353" i="3" s="1"/>
  <c r="BZ353" i="3" s="1"/>
  <c r="AT354" i="3" a="1"/>
  <c r="AT354" i="3" s="1"/>
  <c r="BJ354" i="3" s="1"/>
  <c r="BZ354" i="3" s="1"/>
  <c r="AT355" i="3" a="1"/>
  <c r="AT355" i="3" s="1"/>
  <c r="BJ355" i="3" s="1"/>
  <c r="BZ355" i="3" s="1"/>
  <c r="AT356" i="3" a="1"/>
  <c r="AT356" i="3" s="1"/>
  <c r="BJ356" i="3" s="1"/>
  <c r="BZ356" i="3" s="1"/>
  <c r="AT357" i="3" a="1"/>
  <c r="AT357" i="3" s="1"/>
  <c r="BJ357" i="3" s="1"/>
  <c r="BZ357" i="3" s="1"/>
  <c r="AT358" i="3" a="1"/>
  <c r="AT358" i="3" s="1"/>
  <c r="BJ358" i="3" s="1"/>
  <c r="BZ358" i="3" s="1"/>
  <c r="AT359" i="3" a="1"/>
  <c r="AT359" i="3" s="1"/>
  <c r="BJ359" i="3" s="1"/>
  <c r="BZ359" i="3" s="1"/>
  <c r="AT360" i="3" a="1"/>
  <c r="AT360" i="3" s="1"/>
  <c r="BJ360" i="3" s="1"/>
  <c r="BZ360" i="3" s="1"/>
  <c r="AT361" i="3" a="1"/>
  <c r="AT361" i="3" s="1"/>
  <c r="BJ361" i="3" s="1"/>
  <c r="BZ361" i="3" s="1"/>
  <c r="AT362" i="3" a="1"/>
  <c r="AT362" i="3" s="1"/>
  <c r="BJ362" i="3" s="1"/>
  <c r="BZ362" i="3" s="1"/>
  <c r="AT363" i="3" a="1"/>
  <c r="AT363" i="3" s="1"/>
  <c r="BJ363" i="3" s="1"/>
  <c r="BZ363" i="3" s="1"/>
  <c r="AT364" i="3" a="1"/>
  <c r="AT364" i="3" s="1"/>
  <c r="BJ364" i="3" s="1"/>
  <c r="BZ364" i="3" s="1"/>
  <c r="AT365" i="3" a="1"/>
  <c r="AT365" i="3" s="1"/>
  <c r="BJ365" i="3" s="1"/>
  <c r="BZ365" i="3" s="1"/>
  <c r="AT366" i="3" a="1"/>
  <c r="AT366" i="3" s="1"/>
  <c r="BJ366" i="3" s="1"/>
  <c r="BZ366" i="3" s="1"/>
  <c r="AT367" i="3" a="1"/>
  <c r="AT367" i="3" s="1"/>
  <c r="BJ367" i="3" s="1"/>
  <c r="BZ367" i="3" s="1"/>
  <c r="AT368" i="3" a="1"/>
  <c r="AT368" i="3" s="1"/>
  <c r="BJ368" i="3" s="1"/>
  <c r="BZ368" i="3" s="1"/>
  <c r="AT369" i="3" a="1"/>
  <c r="AT369" i="3" s="1"/>
  <c r="BJ369" i="3" s="1"/>
  <c r="BZ369" i="3" s="1"/>
  <c r="AT370" i="3" a="1"/>
  <c r="AT370" i="3" s="1"/>
  <c r="BJ370" i="3" s="1"/>
  <c r="BZ370" i="3" s="1"/>
  <c r="AT371" i="3" a="1"/>
  <c r="AT371" i="3" s="1"/>
  <c r="BJ371" i="3" s="1"/>
  <c r="BZ371" i="3" s="1"/>
  <c r="AT372" i="3" a="1"/>
  <c r="AT372" i="3" s="1"/>
  <c r="BJ372" i="3" s="1"/>
  <c r="BZ372" i="3" s="1"/>
  <c r="AT373" i="3" a="1"/>
  <c r="AT373" i="3" s="1"/>
  <c r="BJ373" i="3" s="1"/>
  <c r="BZ373" i="3" s="1"/>
  <c r="AT374" i="3" a="1"/>
  <c r="AT374" i="3" s="1"/>
  <c r="BJ374" i="3" s="1"/>
  <c r="BZ374" i="3" s="1"/>
  <c r="AT375" i="3" a="1"/>
  <c r="AT375" i="3" s="1"/>
  <c r="BJ375" i="3" s="1"/>
  <c r="BZ375" i="3" s="1"/>
  <c r="AT376" i="3" a="1"/>
  <c r="AT376" i="3" s="1"/>
  <c r="BJ376" i="3" s="1"/>
  <c r="BZ376" i="3" s="1"/>
  <c r="AT377" i="3" a="1"/>
  <c r="AT377" i="3" s="1"/>
  <c r="BJ377" i="3" s="1"/>
  <c r="BZ377" i="3" s="1"/>
  <c r="AT378" i="3" a="1"/>
  <c r="AT378" i="3" s="1"/>
  <c r="BJ378" i="3" s="1"/>
  <c r="BZ378" i="3" s="1"/>
  <c r="AT379" i="3" a="1"/>
  <c r="AT379" i="3" s="1"/>
  <c r="BJ379" i="3" s="1"/>
  <c r="BZ379" i="3" s="1"/>
  <c r="AT380" i="3" a="1"/>
  <c r="AT380" i="3" s="1"/>
  <c r="BJ380" i="3" s="1"/>
  <c r="BZ380" i="3" s="1"/>
  <c r="AT381" i="3" a="1"/>
  <c r="AT381" i="3" s="1"/>
  <c r="BJ381" i="3" s="1"/>
  <c r="BZ381" i="3" s="1"/>
  <c r="AT382" i="3" a="1"/>
  <c r="AT382" i="3" s="1"/>
  <c r="BJ382" i="3" s="1"/>
  <c r="BZ382" i="3" s="1"/>
  <c r="AT383" i="3" a="1"/>
  <c r="AT383" i="3" s="1"/>
  <c r="BJ383" i="3" s="1"/>
  <c r="BZ383" i="3" s="1"/>
  <c r="AT384" i="3" a="1"/>
  <c r="AT384" i="3" s="1"/>
  <c r="BJ384" i="3" s="1"/>
  <c r="BZ384" i="3" s="1"/>
  <c r="AT385" i="3" a="1"/>
  <c r="AT385" i="3" s="1"/>
  <c r="BJ385" i="3" s="1"/>
  <c r="BZ385" i="3" s="1"/>
  <c r="AT386" i="3" a="1"/>
  <c r="AT386" i="3" s="1"/>
  <c r="BJ386" i="3" s="1"/>
  <c r="BZ386" i="3" s="1"/>
  <c r="AT387" i="3" a="1"/>
  <c r="AT387" i="3" s="1"/>
  <c r="BJ387" i="3" s="1"/>
  <c r="BZ387" i="3" s="1"/>
  <c r="AT388" i="3" a="1"/>
  <c r="AT388" i="3" s="1"/>
  <c r="BJ388" i="3" s="1"/>
  <c r="BZ388" i="3" s="1"/>
  <c r="AT389" i="3" a="1"/>
  <c r="AT389" i="3" s="1"/>
  <c r="BJ389" i="3" s="1"/>
  <c r="BZ389" i="3" s="1"/>
  <c r="AT390" i="3" a="1"/>
  <c r="AT390" i="3" s="1"/>
  <c r="BJ390" i="3" s="1"/>
  <c r="BZ390" i="3" s="1"/>
  <c r="AT391" i="3" a="1"/>
  <c r="AT391" i="3" s="1"/>
  <c r="BJ391" i="3" s="1"/>
  <c r="BZ391" i="3" s="1"/>
  <c r="AT392" i="3" a="1"/>
  <c r="AT392" i="3" s="1"/>
  <c r="BJ392" i="3" s="1"/>
  <c r="BZ392" i="3" s="1"/>
  <c r="AT393" i="3" a="1"/>
  <c r="AT393" i="3" s="1"/>
  <c r="BJ393" i="3" s="1"/>
  <c r="BZ393" i="3" s="1"/>
  <c r="AT394" i="3" a="1"/>
  <c r="AT394" i="3" s="1"/>
  <c r="BJ394" i="3" s="1"/>
  <c r="BZ394" i="3" s="1"/>
  <c r="AT395" i="3" a="1"/>
  <c r="AT395" i="3" s="1"/>
  <c r="BJ395" i="3" s="1"/>
  <c r="BZ395" i="3" s="1"/>
  <c r="AT396" i="3" a="1"/>
  <c r="AT396" i="3" s="1"/>
  <c r="BJ396" i="3" s="1"/>
  <c r="BZ396" i="3" s="1"/>
  <c r="AT397" i="3" a="1"/>
  <c r="AT397" i="3" s="1"/>
  <c r="BJ397" i="3" s="1"/>
  <c r="BZ397" i="3" s="1"/>
  <c r="AT398" i="3" a="1"/>
  <c r="BM398" i="3" s="1"/>
  <c r="CC398" i="3" s="1"/>
  <c r="AT399" i="3" a="1"/>
  <c r="AT399" i="3" s="1"/>
  <c r="BJ399" i="3" s="1"/>
  <c r="BZ399" i="3" s="1"/>
  <c r="AT400" i="3" a="1"/>
  <c r="AT400" i="3" s="1"/>
  <c r="BJ400" i="3" s="1"/>
  <c r="BZ400" i="3" s="1"/>
  <c r="AT401" i="3" a="1"/>
  <c r="AT401" i="3" s="1"/>
  <c r="BJ401" i="3" s="1"/>
  <c r="BZ401" i="3" s="1"/>
  <c r="AT402" i="3" a="1"/>
  <c r="AT402" i="3" s="1"/>
  <c r="BJ402" i="3" s="1"/>
  <c r="BZ402" i="3" s="1"/>
  <c r="AT403" i="3" a="1"/>
  <c r="AT403" i="3" s="1"/>
  <c r="BJ403" i="3" s="1"/>
  <c r="BZ403" i="3" s="1"/>
  <c r="AT404" i="3" a="1"/>
  <c r="AT404" i="3" s="1"/>
  <c r="BJ404" i="3" s="1"/>
  <c r="BZ404" i="3" s="1"/>
  <c r="AT405" i="3" a="1"/>
  <c r="AT405" i="3" s="1"/>
  <c r="BJ405" i="3" s="1"/>
  <c r="BZ405" i="3" s="1"/>
  <c r="AT406" i="3" a="1"/>
  <c r="AT407" i="3" a="1"/>
  <c r="AT407" i="3" s="1"/>
  <c r="BJ407" i="3" s="1"/>
  <c r="BZ407" i="3" s="1"/>
  <c r="AT408" i="3" a="1"/>
  <c r="AT408" i="3" s="1"/>
  <c r="BJ408" i="3" s="1"/>
  <c r="BZ408" i="3" s="1"/>
  <c r="AT409" i="3" a="1"/>
  <c r="AT409" i="3" s="1"/>
  <c r="BJ409" i="3" s="1"/>
  <c r="BZ409" i="3" s="1"/>
  <c r="AT410" i="3" a="1"/>
  <c r="AT410" i="3" s="1"/>
  <c r="BJ410" i="3" s="1"/>
  <c r="BZ410" i="3" s="1"/>
  <c r="AT411" i="3" a="1"/>
  <c r="AT412" i="3" a="1"/>
  <c r="AT412" i="3" s="1"/>
  <c r="BJ412" i="3" s="1"/>
  <c r="BZ412" i="3" s="1"/>
  <c r="AT413" i="3" a="1"/>
  <c r="AT413" i="3" s="1"/>
  <c r="AT414" i="3" a="1"/>
  <c r="AT414" i="3" s="1"/>
  <c r="BJ414" i="3" s="1"/>
  <c r="BZ414" i="3" s="1"/>
  <c r="AT415" i="3" a="1"/>
  <c r="AT415" i="3" s="1"/>
  <c r="BJ415" i="3" s="1"/>
  <c r="BZ415" i="3" s="1"/>
  <c r="AT416" i="3" a="1"/>
  <c r="AT416" i="3" s="1"/>
  <c r="BJ416" i="3" s="1"/>
  <c r="BZ416" i="3" s="1"/>
  <c r="AT417" i="3" a="1"/>
  <c r="AT417" i="3" s="1"/>
  <c r="BJ417" i="3" s="1"/>
  <c r="BZ417" i="3" s="1"/>
  <c r="AT418" i="3" a="1"/>
  <c r="AT418" i="3" s="1"/>
  <c r="BJ418" i="3" s="1"/>
  <c r="BZ418" i="3" s="1"/>
  <c r="AT419" i="3" a="1"/>
  <c r="AT419" i="3" s="1"/>
  <c r="BJ419" i="3" s="1"/>
  <c r="BZ419" i="3" s="1"/>
  <c r="AT420" i="3" a="1"/>
  <c r="AT420" i="3" s="1"/>
  <c r="BJ420" i="3" s="1"/>
  <c r="BZ420" i="3" s="1"/>
  <c r="AT421" i="3" a="1"/>
  <c r="AT421" i="3" s="1"/>
  <c r="BJ421" i="3" s="1"/>
  <c r="BZ421" i="3" s="1"/>
  <c r="AT422" i="3" a="1"/>
  <c r="AT422" i="3" s="1"/>
  <c r="BJ422" i="3" s="1"/>
  <c r="BZ422" i="3" s="1"/>
  <c r="AT423" i="3" a="1"/>
  <c r="AT423" i="3" s="1"/>
  <c r="BJ423" i="3" s="1"/>
  <c r="BZ423" i="3" s="1"/>
  <c r="AT424" i="3" a="1"/>
  <c r="AT424" i="3" s="1"/>
  <c r="BJ424" i="3" s="1"/>
  <c r="BZ424" i="3" s="1"/>
  <c r="AT425" i="3" a="1"/>
  <c r="AT425" i="3" s="1"/>
  <c r="BJ425" i="3" s="1"/>
  <c r="BZ425" i="3" s="1"/>
  <c r="AT426" i="3" a="1"/>
  <c r="AT426" i="3" s="1"/>
  <c r="BJ426" i="3" s="1"/>
  <c r="BZ426" i="3" s="1"/>
  <c r="AT427" i="3" a="1"/>
  <c r="AT427" i="3" s="1"/>
  <c r="BJ427" i="3" s="1"/>
  <c r="BZ427" i="3" s="1"/>
  <c r="AT428" i="3" a="1"/>
  <c r="AT428" i="3" s="1"/>
  <c r="BJ428" i="3" s="1"/>
  <c r="BZ428" i="3" s="1"/>
  <c r="AT429" i="3" a="1"/>
  <c r="AT429" i="3" s="1"/>
  <c r="BJ429" i="3" s="1"/>
  <c r="BZ429" i="3" s="1"/>
  <c r="AT430" i="3" a="1"/>
  <c r="AT430" i="3" s="1"/>
  <c r="BJ430" i="3" s="1"/>
  <c r="BZ430" i="3" s="1"/>
  <c r="AT431" i="3" a="1"/>
  <c r="AT431" i="3" s="1"/>
  <c r="BJ431" i="3" s="1"/>
  <c r="BZ431" i="3" s="1"/>
  <c r="AT432" i="3" a="1"/>
  <c r="AT432" i="3" s="1"/>
  <c r="BJ432" i="3" s="1"/>
  <c r="BZ432" i="3" s="1"/>
  <c r="AT433" i="3" a="1"/>
  <c r="AT433" i="3" s="1"/>
  <c r="BJ433" i="3" s="1"/>
  <c r="BZ433" i="3" s="1"/>
  <c r="AT434" i="3" a="1"/>
  <c r="AT434" i="3" s="1"/>
  <c r="BJ434" i="3" s="1"/>
  <c r="BZ434" i="3" s="1"/>
  <c r="AT435" i="3" a="1"/>
  <c r="AT435" i="3" s="1"/>
  <c r="BJ435" i="3" s="1"/>
  <c r="BZ435" i="3" s="1"/>
  <c r="AT436" i="3" a="1"/>
  <c r="AT436" i="3" s="1"/>
  <c r="BJ436" i="3" s="1"/>
  <c r="BZ436" i="3" s="1"/>
  <c r="AT437" i="3" a="1"/>
  <c r="AT437" i="3" s="1"/>
  <c r="BJ437" i="3" s="1"/>
  <c r="BZ437" i="3" s="1"/>
  <c r="AT438" i="3" a="1"/>
  <c r="AT438" i="3" s="1"/>
  <c r="BJ438" i="3" s="1"/>
  <c r="BZ438" i="3" s="1"/>
  <c r="AT439" i="3" a="1"/>
  <c r="AT439" i="3" s="1"/>
  <c r="BJ439" i="3" s="1"/>
  <c r="BZ439" i="3" s="1"/>
  <c r="AT440" i="3" a="1"/>
  <c r="AT440" i="3" s="1"/>
  <c r="BJ440" i="3" s="1"/>
  <c r="BZ440" i="3" s="1"/>
  <c r="AT441" i="3" a="1"/>
  <c r="AT441" i="3" s="1"/>
  <c r="BJ441" i="3" s="1"/>
  <c r="BZ441" i="3" s="1"/>
  <c r="AT442" i="3" a="1"/>
  <c r="AT442" i="3" s="1"/>
  <c r="BJ442" i="3" s="1"/>
  <c r="BZ442" i="3" s="1"/>
  <c r="AT443" i="3" a="1"/>
  <c r="AT443" i="3" s="1"/>
  <c r="BJ443" i="3" s="1"/>
  <c r="BZ443" i="3" s="1"/>
  <c r="AT444" i="3" a="1"/>
  <c r="AT444" i="3" s="1"/>
  <c r="BJ444" i="3" s="1"/>
  <c r="BZ444" i="3" s="1"/>
  <c r="AT445" i="3" a="1"/>
  <c r="AT445" i="3" s="1"/>
  <c r="BJ445" i="3" s="1"/>
  <c r="BZ445" i="3" s="1"/>
  <c r="AT446" i="3" a="1"/>
  <c r="AT446" i="3" s="1"/>
  <c r="BJ446" i="3" s="1"/>
  <c r="BZ446" i="3" s="1"/>
  <c r="AT447" i="3" a="1"/>
  <c r="AT447" i="3" s="1"/>
  <c r="BJ447" i="3" s="1"/>
  <c r="BZ447" i="3" s="1"/>
  <c r="AT448" i="3" a="1"/>
  <c r="AT448" i="3" s="1"/>
  <c r="BJ448" i="3" s="1"/>
  <c r="BZ448" i="3" s="1"/>
  <c r="AT449" i="3" a="1"/>
  <c r="AT449" i="3" s="1"/>
  <c r="BJ449" i="3" s="1"/>
  <c r="BZ449" i="3" s="1"/>
  <c r="AT450" i="3" a="1"/>
  <c r="AT450" i="3" s="1"/>
  <c r="BJ450" i="3" s="1"/>
  <c r="BZ450" i="3" s="1"/>
  <c r="AT451" i="3" a="1"/>
  <c r="AT451" i="3" s="1"/>
  <c r="BJ451" i="3" s="1"/>
  <c r="BZ451" i="3" s="1"/>
  <c r="AT452" i="3" a="1"/>
  <c r="AT452" i="3" s="1"/>
  <c r="BJ452" i="3" s="1"/>
  <c r="BZ452" i="3" s="1"/>
  <c r="AT453" i="3" a="1"/>
  <c r="AT453" i="3" s="1"/>
  <c r="BJ453" i="3" s="1"/>
  <c r="BZ453" i="3" s="1"/>
  <c r="AT454" i="3" a="1"/>
  <c r="AT454" i="3" s="1"/>
  <c r="BJ454" i="3" s="1"/>
  <c r="BZ454" i="3" s="1"/>
  <c r="AT455" i="3" a="1"/>
  <c r="AT455" i="3" s="1"/>
  <c r="BJ455" i="3" s="1"/>
  <c r="BZ455" i="3" s="1"/>
  <c r="AT456" i="3" a="1"/>
  <c r="AT456" i="3" s="1"/>
  <c r="BJ456" i="3" s="1"/>
  <c r="BZ456" i="3" s="1"/>
  <c r="AT457" i="3" a="1"/>
  <c r="AT457" i="3" s="1"/>
  <c r="BJ457" i="3" s="1"/>
  <c r="BZ457" i="3" s="1"/>
  <c r="AT458" i="3" a="1"/>
  <c r="AT458" i="3" s="1"/>
  <c r="BJ458" i="3" s="1"/>
  <c r="BZ458" i="3" s="1"/>
  <c r="AT459" i="3" a="1"/>
  <c r="AT459" i="3" s="1"/>
  <c r="BJ459" i="3" s="1"/>
  <c r="BZ459" i="3" s="1"/>
  <c r="AT460" i="3" a="1"/>
  <c r="AT460" i="3" s="1"/>
  <c r="BJ460" i="3" s="1"/>
  <c r="BZ460" i="3" s="1"/>
  <c r="AT461" i="3" a="1"/>
  <c r="AT461" i="3" s="1"/>
  <c r="BJ461" i="3" s="1"/>
  <c r="BZ461" i="3" s="1"/>
  <c r="AT462" i="3" a="1"/>
  <c r="AT462" i="3" s="1"/>
  <c r="BJ462" i="3" s="1"/>
  <c r="BZ462" i="3" s="1"/>
  <c r="AT463" i="3" a="1"/>
  <c r="AT463" i="3" s="1"/>
  <c r="BJ463" i="3" s="1"/>
  <c r="BZ463" i="3" s="1"/>
  <c r="AT464" i="3" a="1"/>
  <c r="AT464" i="3" s="1"/>
  <c r="BJ464" i="3" s="1"/>
  <c r="BZ464" i="3" s="1"/>
  <c r="AT465" i="3" a="1"/>
  <c r="AT465" i="3" s="1"/>
  <c r="BJ465" i="3" s="1"/>
  <c r="BZ465" i="3" s="1"/>
  <c r="AT466" i="3" a="1"/>
  <c r="AT466" i="3" s="1"/>
  <c r="BJ466" i="3" s="1"/>
  <c r="BZ466" i="3" s="1"/>
  <c r="AT467" i="3" a="1"/>
  <c r="AT467" i="3" s="1"/>
  <c r="BJ467" i="3" s="1"/>
  <c r="BZ467" i="3" s="1"/>
  <c r="AT468" i="3" a="1"/>
  <c r="AT468" i="3" s="1"/>
  <c r="BJ468" i="3" s="1"/>
  <c r="BZ468" i="3" s="1"/>
  <c r="AT469" i="3" a="1"/>
  <c r="AT469" i="3" s="1"/>
  <c r="BJ469" i="3" s="1"/>
  <c r="BZ469" i="3" s="1"/>
  <c r="AT470" i="3" a="1"/>
  <c r="AT470" i="3" s="1"/>
  <c r="BJ470" i="3" s="1"/>
  <c r="BZ470" i="3" s="1"/>
  <c r="AT471" i="3" a="1"/>
  <c r="AT471" i="3" s="1"/>
  <c r="BJ471" i="3" s="1"/>
  <c r="BZ471" i="3" s="1"/>
  <c r="AT472" i="3" a="1"/>
  <c r="AT472" i="3" s="1"/>
  <c r="BJ472" i="3" s="1"/>
  <c r="BZ472" i="3" s="1"/>
  <c r="AT473" i="3" a="1"/>
  <c r="AT473" i="3" s="1"/>
  <c r="BJ473" i="3" s="1"/>
  <c r="BZ473" i="3" s="1"/>
  <c r="AT474" i="3" a="1"/>
  <c r="AT474" i="3" s="1"/>
  <c r="BJ474" i="3" s="1"/>
  <c r="BZ474" i="3" s="1"/>
  <c r="AT475" i="3" a="1"/>
  <c r="AT475" i="3" s="1"/>
  <c r="BJ475" i="3" s="1"/>
  <c r="BZ475" i="3" s="1"/>
  <c r="AT476" i="3" a="1"/>
  <c r="AT476" i="3" s="1"/>
  <c r="BJ476" i="3" s="1"/>
  <c r="BZ476" i="3" s="1"/>
  <c r="AT477" i="3" a="1"/>
  <c r="AT477" i="3" s="1"/>
  <c r="BJ477" i="3" s="1"/>
  <c r="BZ477" i="3" s="1"/>
  <c r="AT478" i="3" a="1"/>
  <c r="AT478" i="3" s="1"/>
  <c r="BJ478" i="3" s="1"/>
  <c r="BZ478" i="3" s="1"/>
  <c r="AT479" i="3" a="1"/>
  <c r="AT479" i="3" s="1"/>
  <c r="BJ479" i="3" s="1"/>
  <c r="BZ479" i="3" s="1"/>
  <c r="AT480" i="3" a="1"/>
  <c r="AT480" i="3" s="1"/>
  <c r="BJ480" i="3" s="1"/>
  <c r="BZ480" i="3" s="1"/>
  <c r="AT481" i="3" a="1"/>
  <c r="AT481" i="3" s="1"/>
  <c r="BJ481" i="3" s="1"/>
  <c r="BZ481" i="3" s="1"/>
  <c r="AT482" i="3" a="1"/>
  <c r="AT482" i="3" s="1"/>
  <c r="BJ482" i="3" s="1"/>
  <c r="BZ482" i="3" s="1"/>
  <c r="AT483" i="3" a="1"/>
  <c r="AT483" i="3" s="1"/>
  <c r="BJ483" i="3" s="1"/>
  <c r="BZ483" i="3" s="1"/>
  <c r="AT484" i="3" a="1"/>
  <c r="AT484" i="3" s="1"/>
  <c r="BJ484" i="3" s="1"/>
  <c r="BZ484" i="3" s="1"/>
  <c r="AT485" i="3" a="1"/>
  <c r="AT485" i="3" s="1"/>
  <c r="BJ485" i="3" s="1"/>
  <c r="BZ485" i="3" s="1"/>
  <c r="AT486" i="3" a="1"/>
  <c r="AT486" i="3" s="1"/>
  <c r="BJ486" i="3" s="1"/>
  <c r="BZ486" i="3" s="1"/>
  <c r="AT487" i="3" a="1"/>
  <c r="AT487" i="3" s="1"/>
  <c r="BJ487" i="3" s="1"/>
  <c r="BZ487" i="3" s="1"/>
  <c r="AT488" i="3" a="1"/>
  <c r="AT488" i="3" s="1"/>
  <c r="BJ488" i="3" s="1"/>
  <c r="BZ488" i="3" s="1"/>
  <c r="AT489" i="3" a="1"/>
  <c r="AT489" i="3" s="1"/>
  <c r="BJ489" i="3" s="1"/>
  <c r="BZ489" i="3" s="1"/>
  <c r="AT490" i="3" a="1"/>
  <c r="AT490" i="3" s="1"/>
  <c r="BJ490" i="3" s="1"/>
  <c r="BZ490" i="3" s="1"/>
  <c r="AT491" i="3" a="1"/>
  <c r="AT491" i="3" s="1"/>
  <c r="BJ491" i="3" s="1"/>
  <c r="BZ491" i="3" s="1"/>
  <c r="AT492" i="3" a="1"/>
  <c r="AT492" i="3" s="1"/>
  <c r="BJ492" i="3" s="1"/>
  <c r="BZ492" i="3" s="1"/>
  <c r="AT493" i="3" a="1"/>
  <c r="AT493" i="3" s="1"/>
  <c r="BJ493" i="3" s="1"/>
  <c r="BZ493" i="3" s="1"/>
  <c r="AT494" i="3" a="1"/>
  <c r="AT494" i="3" s="1"/>
  <c r="BJ494" i="3" s="1"/>
  <c r="BZ494" i="3" s="1"/>
  <c r="AT495" i="3" a="1"/>
  <c r="AT495" i="3" s="1"/>
  <c r="BJ495" i="3" s="1"/>
  <c r="BZ495" i="3" s="1"/>
  <c r="AT496" i="3" a="1"/>
  <c r="AT496" i="3" s="1"/>
  <c r="BJ496" i="3" s="1"/>
  <c r="BZ496" i="3" s="1"/>
  <c r="AT497" i="3" a="1"/>
  <c r="AT497" i="3" s="1"/>
  <c r="BJ497" i="3" s="1"/>
  <c r="BZ497" i="3" s="1"/>
  <c r="AT498" i="3" a="1"/>
  <c r="AT498" i="3" s="1"/>
  <c r="BJ498" i="3" s="1"/>
  <c r="BZ498" i="3" s="1"/>
  <c r="AT499" i="3" a="1"/>
  <c r="AT499" i="3" s="1"/>
  <c r="BJ499" i="3" s="1"/>
  <c r="BZ499" i="3" s="1"/>
  <c r="AT500" i="3" a="1"/>
  <c r="AT500" i="3" s="1"/>
  <c r="BJ500" i="3" s="1"/>
  <c r="BZ500" i="3" s="1"/>
  <c r="AT501" i="3" a="1"/>
  <c r="AT501" i="3" s="1"/>
  <c r="BJ501" i="3" s="1"/>
  <c r="BZ501" i="3" s="1"/>
  <c r="AT502" i="3" a="1"/>
  <c r="AT502" i="3" s="1"/>
  <c r="BJ502" i="3" s="1"/>
  <c r="BZ502" i="3" s="1"/>
  <c r="AT503" i="3" a="1"/>
  <c r="AT503" i="3" s="1"/>
  <c r="BJ503" i="3" s="1"/>
  <c r="BZ503" i="3" s="1"/>
  <c r="AT504" i="3" a="1"/>
  <c r="AT504" i="3" s="1"/>
  <c r="BJ504" i="3" s="1"/>
  <c r="BZ504" i="3" s="1"/>
  <c r="AT505" i="3" a="1"/>
  <c r="AT505" i="3" s="1"/>
  <c r="BJ505" i="3" s="1"/>
  <c r="BZ505" i="3" s="1"/>
  <c r="AT506" i="3" a="1"/>
  <c r="AT506" i="3" s="1"/>
  <c r="BJ506" i="3" s="1"/>
  <c r="BZ506" i="3" s="1"/>
  <c r="AT507" i="3" a="1"/>
  <c r="AT507" i="3" s="1"/>
  <c r="BJ507" i="3" s="1"/>
  <c r="BZ507" i="3" s="1"/>
  <c r="AT508" i="3" a="1"/>
  <c r="AT508" i="3" s="1"/>
  <c r="BJ508" i="3" s="1"/>
  <c r="BZ508" i="3" s="1"/>
  <c r="AT509" i="3" a="1"/>
  <c r="AT509" i="3" s="1"/>
  <c r="BJ509" i="3" s="1"/>
  <c r="BZ509" i="3" s="1"/>
  <c r="AT510" i="3" a="1"/>
  <c r="AT510" i="3" s="1"/>
  <c r="BJ510" i="3" s="1"/>
  <c r="BZ510" i="3" s="1"/>
  <c r="AT511" i="3" a="1"/>
  <c r="AT511" i="3" s="1"/>
  <c r="BJ511" i="3" s="1"/>
  <c r="BZ511" i="3" s="1"/>
  <c r="AT512" i="3" a="1"/>
  <c r="AT512" i="3" s="1"/>
  <c r="BJ512" i="3" s="1"/>
  <c r="BZ512" i="3" s="1"/>
  <c r="AT513" i="3" a="1"/>
  <c r="AT513" i="3" s="1"/>
  <c r="BJ513" i="3" s="1"/>
  <c r="BZ513" i="3" s="1"/>
  <c r="AT514" i="3" a="1"/>
  <c r="AT514" i="3" s="1"/>
  <c r="BJ514" i="3" s="1"/>
  <c r="BZ514" i="3" s="1"/>
  <c r="AT515" i="3" a="1"/>
  <c r="AT515" i="3" s="1"/>
  <c r="BJ515" i="3" s="1"/>
  <c r="BZ515" i="3" s="1"/>
  <c r="AT516" i="3" a="1"/>
  <c r="AT516" i="3" s="1"/>
  <c r="BJ516" i="3" s="1"/>
  <c r="BZ516" i="3" s="1"/>
  <c r="AT517" i="3" a="1"/>
  <c r="AT517" i="3" s="1"/>
  <c r="BJ517" i="3" s="1"/>
  <c r="BZ517" i="3" s="1"/>
  <c r="AT518" i="3" a="1"/>
  <c r="AT518" i="3" s="1"/>
  <c r="BJ518" i="3" s="1"/>
  <c r="BZ518" i="3" s="1"/>
  <c r="AT519" i="3" a="1"/>
  <c r="AT519" i="3" s="1"/>
  <c r="BJ519" i="3" s="1"/>
  <c r="BZ519" i="3" s="1"/>
  <c r="AT520" i="3" a="1"/>
  <c r="AT520" i="3" s="1"/>
  <c r="BJ520" i="3" s="1"/>
  <c r="BZ520" i="3" s="1"/>
  <c r="AT521" i="3" a="1"/>
  <c r="AT521" i="3" s="1"/>
  <c r="BJ521" i="3" s="1"/>
  <c r="BZ521" i="3" s="1"/>
  <c r="AT522" i="3" a="1"/>
  <c r="AT522" i="3" s="1"/>
  <c r="BJ522" i="3" s="1"/>
  <c r="BZ522" i="3" s="1"/>
  <c r="AT523" i="3" a="1"/>
  <c r="AT523" i="3" s="1"/>
  <c r="BJ523" i="3" s="1"/>
  <c r="BZ523" i="3" s="1"/>
  <c r="AT524" i="3" a="1"/>
  <c r="AT524" i="3" s="1"/>
  <c r="BJ524" i="3" s="1"/>
  <c r="BZ524" i="3" s="1"/>
  <c r="AT525" i="3" a="1"/>
  <c r="AT525" i="3" s="1"/>
  <c r="BJ525" i="3" s="1"/>
  <c r="BZ525" i="3" s="1"/>
  <c r="AT526" i="3" a="1"/>
  <c r="AT526" i="3" s="1"/>
  <c r="BJ526" i="3" s="1"/>
  <c r="BZ526" i="3" s="1"/>
  <c r="AT527" i="3" a="1"/>
  <c r="AT527" i="3" s="1"/>
  <c r="BJ527" i="3" s="1"/>
  <c r="BZ527" i="3" s="1"/>
  <c r="AT528" i="3" a="1"/>
  <c r="AT528" i="3" s="1"/>
  <c r="BJ528" i="3" s="1"/>
  <c r="BZ528" i="3" s="1"/>
  <c r="AT529" i="3" a="1"/>
  <c r="AT529" i="3" s="1"/>
  <c r="BJ529" i="3" s="1"/>
  <c r="BZ529" i="3" s="1"/>
  <c r="AT530" i="3" a="1"/>
  <c r="AT530" i="3" s="1"/>
  <c r="BJ530" i="3" s="1"/>
  <c r="BZ530" i="3" s="1"/>
  <c r="AT531" i="3" a="1"/>
  <c r="AT531" i="3" s="1"/>
  <c r="BJ531" i="3" s="1"/>
  <c r="BZ531" i="3" s="1"/>
  <c r="AT532" i="3" a="1"/>
  <c r="AT532" i="3" s="1"/>
  <c r="BJ532" i="3" s="1"/>
  <c r="BZ532" i="3" s="1"/>
  <c r="AT533" i="3" a="1"/>
  <c r="AT533" i="3" s="1"/>
  <c r="BJ533" i="3" s="1"/>
  <c r="BZ533" i="3" s="1"/>
  <c r="AT534" i="3" a="1"/>
  <c r="AT534" i="3" s="1"/>
  <c r="BJ534" i="3" s="1"/>
  <c r="BZ534" i="3" s="1"/>
  <c r="AT535" i="3" a="1"/>
  <c r="AT535" i="3" s="1"/>
  <c r="BJ535" i="3" s="1"/>
  <c r="BZ535" i="3" s="1"/>
  <c r="AT536" i="3" a="1"/>
  <c r="AT536" i="3" s="1"/>
  <c r="BJ536" i="3" s="1"/>
  <c r="BZ536" i="3" s="1"/>
  <c r="AT537" i="3" a="1"/>
  <c r="AT537" i="3" s="1"/>
  <c r="BJ537" i="3" s="1"/>
  <c r="BZ537" i="3" s="1"/>
  <c r="AT538" i="3" a="1"/>
  <c r="AT538" i="3" s="1"/>
  <c r="BJ538" i="3" s="1"/>
  <c r="BZ538" i="3" s="1"/>
  <c r="AT539" i="3" a="1"/>
  <c r="AT539" i="3" s="1"/>
  <c r="BJ539" i="3" s="1"/>
  <c r="BZ539" i="3" s="1"/>
  <c r="AT540" i="3" a="1"/>
  <c r="AT540" i="3" s="1"/>
  <c r="BJ540" i="3" s="1"/>
  <c r="BZ540" i="3" s="1"/>
  <c r="AT541" i="3" a="1"/>
  <c r="AT541" i="3" s="1"/>
  <c r="BJ541" i="3" s="1"/>
  <c r="BZ541" i="3" s="1"/>
  <c r="AT542" i="3" a="1"/>
  <c r="AT542" i="3" s="1"/>
  <c r="BJ542" i="3" s="1"/>
  <c r="BZ542" i="3" s="1"/>
  <c r="AT543" i="3" a="1"/>
  <c r="AT543" i="3" s="1"/>
  <c r="BJ543" i="3" s="1"/>
  <c r="BZ543" i="3" s="1"/>
  <c r="AT544" i="3" a="1"/>
  <c r="AT544" i="3" s="1"/>
  <c r="BJ544" i="3" s="1"/>
  <c r="BZ544" i="3" s="1"/>
  <c r="AT545" i="3" a="1"/>
  <c r="AT545" i="3" s="1"/>
  <c r="BJ545" i="3" s="1"/>
  <c r="BZ545" i="3" s="1"/>
  <c r="AT546" i="3" a="1"/>
  <c r="AT546" i="3" s="1"/>
  <c r="BJ546" i="3" s="1"/>
  <c r="BZ546" i="3" s="1"/>
  <c r="AT547" i="3" a="1"/>
  <c r="AT547" i="3" s="1"/>
  <c r="BJ547" i="3" s="1"/>
  <c r="BZ547" i="3" s="1"/>
  <c r="AT548" i="3" a="1"/>
  <c r="AT548" i="3" s="1"/>
  <c r="BJ548" i="3" s="1"/>
  <c r="BZ548" i="3" s="1"/>
  <c r="AT549" i="3" a="1"/>
  <c r="AT549" i="3" s="1"/>
  <c r="BJ549" i="3" s="1"/>
  <c r="BZ549" i="3" s="1"/>
  <c r="AT550" i="3" a="1"/>
  <c r="AT550" i="3" s="1"/>
  <c r="BJ550" i="3" s="1"/>
  <c r="BZ550" i="3" s="1"/>
  <c r="AT551" i="3" a="1"/>
  <c r="AT551" i="3" s="1"/>
  <c r="BJ551" i="3" s="1"/>
  <c r="BZ551" i="3" s="1"/>
  <c r="AT552" i="3" a="1"/>
  <c r="AT552" i="3" s="1"/>
  <c r="BJ552" i="3" s="1"/>
  <c r="BZ552" i="3" s="1"/>
  <c r="AT553" i="3" a="1"/>
  <c r="AT553" i="3" s="1"/>
  <c r="BJ553" i="3" s="1"/>
  <c r="BZ553" i="3" s="1"/>
  <c r="AT554" i="3" a="1"/>
  <c r="AT554" i="3" s="1"/>
  <c r="BJ554" i="3" s="1"/>
  <c r="BZ554" i="3" s="1"/>
  <c r="AT555" i="3" a="1"/>
  <c r="AT555" i="3" s="1"/>
  <c r="BJ555" i="3" s="1"/>
  <c r="BZ555" i="3" s="1"/>
  <c r="AT556" i="3" a="1"/>
  <c r="AT556" i="3" s="1"/>
  <c r="BJ556" i="3" s="1"/>
  <c r="BZ556" i="3" s="1"/>
  <c r="AT557" i="3" a="1"/>
  <c r="AT557" i="3" s="1"/>
  <c r="BJ557" i="3" s="1"/>
  <c r="BZ557" i="3" s="1"/>
  <c r="AT558" i="3" a="1"/>
  <c r="AT558" i="3" s="1"/>
  <c r="BJ558" i="3" s="1"/>
  <c r="BZ558" i="3" s="1"/>
  <c r="AT559" i="3" a="1"/>
  <c r="AT559" i="3" s="1"/>
  <c r="BJ559" i="3" s="1"/>
  <c r="BZ559" i="3" s="1"/>
  <c r="AT560" i="3" a="1"/>
  <c r="AT560" i="3" s="1"/>
  <c r="BJ560" i="3" s="1"/>
  <c r="BZ560" i="3" s="1"/>
  <c r="AT561" i="3" a="1"/>
  <c r="AT561" i="3" s="1"/>
  <c r="BJ561" i="3" s="1"/>
  <c r="BZ561" i="3" s="1"/>
  <c r="AT562" i="3" a="1"/>
  <c r="AT562" i="3" s="1"/>
  <c r="BJ562" i="3" s="1"/>
  <c r="BZ562" i="3" s="1"/>
  <c r="AT563" i="3" a="1"/>
  <c r="AT563" i="3" s="1"/>
  <c r="BJ563" i="3" s="1"/>
  <c r="BZ563" i="3" s="1"/>
  <c r="AT564" i="3" a="1"/>
  <c r="AT564" i="3" s="1"/>
  <c r="BJ564" i="3" s="1"/>
  <c r="BZ564" i="3" s="1"/>
  <c r="AT565" i="3" a="1"/>
  <c r="AT565" i="3" s="1"/>
  <c r="BJ565" i="3" s="1"/>
  <c r="BZ565" i="3" s="1"/>
  <c r="AT566" i="3" a="1"/>
  <c r="AT566" i="3" s="1"/>
  <c r="BJ566" i="3" s="1"/>
  <c r="BZ566" i="3" s="1"/>
  <c r="AT567" i="3" a="1"/>
  <c r="AT567" i="3" s="1"/>
  <c r="BJ567" i="3" s="1"/>
  <c r="BZ567" i="3" s="1"/>
  <c r="AT568" i="3" a="1"/>
  <c r="AT568" i="3" s="1"/>
  <c r="BJ568" i="3" s="1"/>
  <c r="BZ568" i="3" s="1"/>
  <c r="AT569" i="3" a="1"/>
  <c r="AT569" i="3" s="1"/>
  <c r="BJ569" i="3" s="1"/>
  <c r="BZ569" i="3" s="1"/>
  <c r="AT570" i="3" a="1"/>
  <c r="AT570" i="3" s="1"/>
  <c r="BJ570" i="3" s="1"/>
  <c r="BZ570" i="3" s="1"/>
  <c r="AT571" i="3" a="1"/>
  <c r="AT571" i="3" s="1"/>
  <c r="BJ571" i="3" s="1"/>
  <c r="BZ571" i="3" s="1"/>
  <c r="AT572" i="3" a="1"/>
  <c r="AT572" i="3" s="1"/>
  <c r="BJ572" i="3" s="1"/>
  <c r="BZ572" i="3" s="1"/>
  <c r="AT573" i="3" a="1"/>
  <c r="AT573" i="3" s="1"/>
  <c r="BJ573" i="3" s="1"/>
  <c r="BZ573" i="3" s="1"/>
  <c r="AT574" i="3" a="1"/>
  <c r="AT574" i="3" s="1"/>
  <c r="BJ574" i="3" s="1"/>
  <c r="BZ574" i="3" s="1"/>
  <c r="AT575" i="3" a="1"/>
  <c r="AT575" i="3" s="1"/>
  <c r="BJ575" i="3" s="1"/>
  <c r="BZ575" i="3" s="1"/>
  <c r="AT576" i="3" a="1"/>
  <c r="AT576" i="3" s="1"/>
  <c r="BJ576" i="3" s="1"/>
  <c r="BZ576" i="3" s="1"/>
  <c r="AT577" i="3" a="1"/>
  <c r="AT577" i="3" s="1"/>
  <c r="BJ577" i="3" s="1"/>
  <c r="BZ577" i="3" s="1"/>
  <c r="AT578" i="3" a="1"/>
  <c r="AT578" i="3" s="1"/>
  <c r="BJ578" i="3" s="1"/>
  <c r="BZ578" i="3" s="1"/>
  <c r="AT579" i="3" a="1"/>
  <c r="AT579" i="3" s="1"/>
  <c r="BJ579" i="3" s="1"/>
  <c r="BZ579" i="3" s="1"/>
  <c r="AT580" i="3" a="1"/>
  <c r="AT580" i="3" s="1"/>
  <c r="BJ580" i="3" s="1"/>
  <c r="BZ580" i="3" s="1"/>
  <c r="AT581" i="3" a="1"/>
  <c r="AT581" i="3" s="1"/>
  <c r="BJ581" i="3" s="1"/>
  <c r="BZ581" i="3" s="1"/>
  <c r="AT582" i="3" a="1"/>
  <c r="AT582" i="3" s="1"/>
  <c r="BJ582" i="3" s="1"/>
  <c r="BZ582" i="3" s="1"/>
  <c r="AT583" i="3" a="1"/>
  <c r="AT583" i="3" s="1"/>
  <c r="BJ583" i="3" s="1"/>
  <c r="BZ583" i="3" s="1"/>
  <c r="AT584" i="3" a="1"/>
  <c r="AT584" i="3" s="1"/>
  <c r="BJ584" i="3" s="1"/>
  <c r="BZ584" i="3" s="1"/>
  <c r="AT585" i="3" a="1"/>
  <c r="AT585" i="3" s="1"/>
  <c r="BJ585" i="3" s="1"/>
  <c r="BZ585" i="3" s="1"/>
  <c r="AT586" i="3" a="1"/>
  <c r="AT586" i="3" s="1"/>
  <c r="BJ586" i="3" s="1"/>
  <c r="BZ586" i="3" s="1"/>
  <c r="AT587" i="3" a="1"/>
  <c r="AT587" i="3" s="1"/>
  <c r="BJ587" i="3" s="1"/>
  <c r="BZ587" i="3" s="1"/>
  <c r="AT588" i="3" a="1"/>
  <c r="AT588" i="3" s="1"/>
  <c r="BJ588" i="3" s="1"/>
  <c r="BZ588" i="3" s="1"/>
  <c r="AT589" i="3" a="1"/>
  <c r="AT589" i="3" s="1"/>
  <c r="BJ589" i="3" s="1"/>
  <c r="BZ589" i="3" s="1"/>
  <c r="AT590" i="3" a="1"/>
  <c r="AT590" i="3" s="1"/>
  <c r="BJ590" i="3" s="1"/>
  <c r="BZ590" i="3" s="1"/>
  <c r="AT591" i="3" a="1"/>
  <c r="AT591" i="3" s="1"/>
  <c r="BJ591" i="3" s="1"/>
  <c r="BZ591" i="3" s="1"/>
  <c r="AT592" i="3" a="1"/>
  <c r="AT592" i="3" s="1"/>
  <c r="BJ592" i="3" s="1"/>
  <c r="BZ592" i="3" s="1"/>
  <c r="AT593" i="3" a="1"/>
  <c r="AT593" i="3" s="1"/>
  <c r="BJ593" i="3" s="1"/>
  <c r="BZ593" i="3" s="1"/>
  <c r="AT594" i="3" a="1"/>
  <c r="AT594" i="3" s="1"/>
  <c r="BJ594" i="3" s="1"/>
  <c r="BZ594" i="3" s="1"/>
  <c r="AT595" i="3" a="1"/>
  <c r="AT595" i="3" s="1"/>
  <c r="BJ595" i="3" s="1"/>
  <c r="BZ595" i="3" s="1"/>
  <c r="AT596" i="3" a="1"/>
  <c r="AT596" i="3" s="1"/>
  <c r="BJ596" i="3" s="1"/>
  <c r="BZ596" i="3" s="1"/>
  <c r="AT597" i="3" a="1"/>
  <c r="AT597" i="3" s="1"/>
  <c r="BJ597" i="3" s="1"/>
  <c r="BZ597" i="3" s="1"/>
  <c r="AT598" i="3" a="1"/>
  <c r="AT598" i="3" s="1"/>
  <c r="BJ598" i="3" s="1"/>
  <c r="BZ598" i="3" s="1"/>
  <c r="AT599" i="3" a="1"/>
  <c r="AT599" i="3" s="1"/>
  <c r="BJ599" i="3" s="1"/>
  <c r="BZ599" i="3" s="1"/>
  <c r="AT600" i="3" a="1"/>
  <c r="AT600" i="3" s="1"/>
  <c r="BJ600" i="3" s="1"/>
  <c r="BZ600" i="3" s="1"/>
  <c r="AT601" i="3" a="1"/>
  <c r="AT601" i="3" s="1"/>
  <c r="BJ601" i="3" s="1"/>
  <c r="BZ601" i="3" s="1"/>
  <c r="AT602" i="3" a="1"/>
  <c r="AT602" i="3" s="1"/>
  <c r="BJ602" i="3" s="1"/>
  <c r="BZ602" i="3" s="1"/>
  <c r="AT603" i="3" a="1"/>
  <c r="AT603" i="3" s="1"/>
  <c r="BJ603" i="3" s="1"/>
  <c r="BZ603" i="3" s="1"/>
  <c r="AT604" i="3" a="1"/>
  <c r="AT604" i="3" s="1"/>
  <c r="BJ604" i="3" s="1"/>
  <c r="BZ604" i="3" s="1"/>
  <c r="AT605" i="3" a="1"/>
  <c r="AT605" i="3" s="1"/>
  <c r="BJ605" i="3" s="1"/>
  <c r="BZ605" i="3" s="1"/>
  <c r="AT606" i="3" a="1"/>
  <c r="AT606" i="3" s="1"/>
  <c r="BJ606" i="3" s="1"/>
  <c r="BZ606" i="3" s="1"/>
  <c r="AT607" i="3" a="1"/>
  <c r="AT607" i="3" s="1"/>
  <c r="BJ607" i="3" s="1"/>
  <c r="BZ607" i="3" s="1"/>
  <c r="AT608" i="3" a="1"/>
  <c r="AT608" i="3" s="1"/>
  <c r="BJ608" i="3" s="1"/>
  <c r="BZ608" i="3" s="1"/>
  <c r="AT609" i="3" a="1"/>
  <c r="AT609" i="3" s="1"/>
  <c r="BJ609" i="3" s="1"/>
  <c r="BZ609" i="3" s="1"/>
  <c r="AT610" i="3" a="1"/>
  <c r="AT610" i="3" s="1"/>
  <c r="BJ610" i="3" s="1"/>
  <c r="BZ610" i="3" s="1"/>
  <c r="AT611" i="3" a="1"/>
  <c r="AT611" i="3" s="1"/>
  <c r="BJ611" i="3" s="1"/>
  <c r="BZ611" i="3" s="1"/>
  <c r="AT612" i="3" a="1"/>
  <c r="AT612" i="3" s="1"/>
  <c r="BJ612" i="3" s="1"/>
  <c r="BZ612" i="3" s="1"/>
  <c r="AT613" i="3" a="1"/>
  <c r="AT613" i="3" s="1"/>
  <c r="BJ613" i="3" s="1"/>
  <c r="BZ613" i="3" s="1"/>
  <c r="AT614" i="3" a="1"/>
  <c r="AT614" i="3" s="1"/>
  <c r="BJ614" i="3" s="1"/>
  <c r="BZ614" i="3" s="1"/>
  <c r="AT615" i="3" a="1"/>
  <c r="AT615" i="3" s="1"/>
  <c r="BJ615" i="3" s="1"/>
  <c r="BZ615" i="3" s="1"/>
  <c r="AT616" i="3" a="1"/>
  <c r="AT616" i="3" s="1"/>
  <c r="BJ616" i="3" s="1"/>
  <c r="BZ616" i="3" s="1"/>
  <c r="AT617" i="3" a="1"/>
  <c r="AT617" i="3" s="1"/>
  <c r="BJ617" i="3" s="1"/>
  <c r="BZ617" i="3" s="1"/>
  <c r="AT618" i="3" a="1"/>
  <c r="AT618" i="3" s="1"/>
  <c r="BJ618" i="3" s="1"/>
  <c r="BZ618" i="3" s="1"/>
  <c r="AT619" i="3" a="1"/>
  <c r="AT619" i="3" s="1"/>
  <c r="BJ619" i="3" s="1"/>
  <c r="BZ619" i="3" s="1"/>
  <c r="AT620" i="3" a="1"/>
  <c r="AT620" i="3" s="1"/>
  <c r="BJ620" i="3" s="1"/>
  <c r="BZ620" i="3" s="1"/>
  <c r="AT621" i="3" a="1"/>
  <c r="AT621" i="3" s="1"/>
  <c r="BJ621" i="3" s="1"/>
  <c r="BZ621" i="3" s="1"/>
  <c r="AT622" i="3" a="1"/>
  <c r="AT622" i="3" s="1"/>
  <c r="BJ622" i="3" s="1"/>
  <c r="BZ622" i="3" s="1"/>
  <c r="AT623" i="3" a="1"/>
  <c r="AT623" i="3" s="1"/>
  <c r="BJ623" i="3" s="1"/>
  <c r="BZ623" i="3" s="1"/>
  <c r="AT624" i="3" a="1"/>
  <c r="AT624" i="3" s="1"/>
  <c r="BJ624" i="3" s="1"/>
  <c r="BZ624" i="3" s="1"/>
  <c r="AT625" i="3" a="1"/>
  <c r="AT625" i="3" s="1"/>
  <c r="BJ625" i="3" s="1"/>
  <c r="BZ625" i="3" s="1"/>
  <c r="AT626" i="3" a="1"/>
  <c r="AT626" i="3" s="1"/>
  <c r="BJ626" i="3" s="1"/>
  <c r="BZ626" i="3" s="1"/>
  <c r="AT627" i="3" a="1"/>
  <c r="AT627" i="3" s="1"/>
  <c r="BJ627" i="3" s="1"/>
  <c r="BZ627" i="3" s="1"/>
  <c r="AT628" i="3" a="1"/>
  <c r="AT628" i="3" s="1"/>
  <c r="BJ628" i="3" s="1"/>
  <c r="BZ628" i="3" s="1"/>
  <c r="AT629" i="3" a="1"/>
  <c r="AT629" i="3" s="1"/>
  <c r="BJ629" i="3" s="1"/>
  <c r="BZ629" i="3" s="1"/>
  <c r="AT630" i="3" a="1"/>
  <c r="AT630" i="3" s="1"/>
  <c r="BJ630" i="3" s="1"/>
  <c r="BZ630" i="3" s="1"/>
  <c r="AT631" i="3" a="1"/>
  <c r="AT631" i="3" s="1"/>
  <c r="BJ631" i="3" s="1"/>
  <c r="BZ631" i="3" s="1"/>
  <c r="AT632" i="3" a="1"/>
  <c r="AT632" i="3" s="1"/>
  <c r="BJ632" i="3" s="1"/>
  <c r="BZ632" i="3" s="1"/>
  <c r="AT633" i="3" a="1"/>
  <c r="AT633" i="3" s="1"/>
  <c r="BJ633" i="3" s="1"/>
  <c r="BZ633" i="3" s="1"/>
  <c r="AT634" i="3" a="1"/>
  <c r="AT634" i="3" s="1"/>
  <c r="BJ634" i="3" s="1"/>
  <c r="BZ634" i="3" s="1"/>
  <c r="AT635" i="3" a="1"/>
  <c r="AT635" i="3" s="1"/>
  <c r="BJ635" i="3" s="1"/>
  <c r="BZ635" i="3" s="1"/>
  <c r="AT636" i="3" a="1"/>
  <c r="AT636" i="3" s="1"/>
  <c r="BJ636" i="3" s="1"/>
  <c r="BZ636" i="3" s="1"/>
  <c r="AT637" i="3" a="1"/>
  <c r="AT637" i="3" s="1"/>
  <c r="BJ637" i="3" s="1"/>
  <c r="BZ637" i="3" s="1"/>
  <c r="AT638" i="3" a="1"/>
  <c r="AT638" i="3" s="1"/>
  <c r="BJ638" i="3" s="1"/>
  <c r="BZ638" i="3" s="1"/>
  <c r="AT639" i="3" a="1"/>
  <c r="AT639" i="3" s="1"/>
  <c r="BJ639" i="3" s="1"/>
  <c r="BZ639" i="3" s="1"/>
  <c r="AT640" i="3" a="1"/>
  <c r="AT640" i="3" s="1"/>
  <c r="BJ640" i="3" s="1"/>
  <c r="BZ640" i="3" s="1"/>
  <c r="AT641" i="3" a="1"/>
  <c r="AT641" i="3" s="1"/>
  <c r="BJ641" i="3" s="1"/>
  <c r="BZ641" i="3" s="1"/>
  <c r="AT642" i="3" a="1"/>
  <c r="AT642" i="3" s="1"/>
  <c r="BJ642" i="3" s="1"/>
  <c r="BZ642" i="3" s="1"/>
  <c r="AT643" i="3" a="1"/>
  <c r="AT643" i="3" s="1"/>
  <c r="BJ643" i="3" s="1"/>
  <c r="BZ643" i="3" s="1"/>
  <c r="AT644" i="3" a="1"/>
  <c r="AT644" i="3" s="1"/>
  <c r="BJ644" i="3" s="1"/>
  <c r="BZ644" i="3" s="1"/>
  <c r="AT645" i="3" a="1"/>
  <c r="AT645" i="3" s="1"/>
  <c r="BJ645" i="3" s="1"/>
  <c r="BZ645" i="3" s="1"/>
  <c r="AT646" i="3" a="1"/>
  <c r="AT646" i="3" s="1"/>
  <c r="BJ646" i="3" s="1"/>
  <c r="BZ646" i="3" s="1"/>
  <c r="AT647" i="3" a="1"/>
  <c r="AT647" i="3" s="1"/>
  <c r="BJ647" i="3" s="1"/>
  <c r="BZ647" i="3" s="1"/>
  <c r="AT648" i="3" a="1"/>
  <c r="AT648" i="3" s="1"/>
  <c r="BJ648" i="3" s="1"/>
  <c r="BZ648" i="3" s="1"/>
  <c r="AT649" i="3" a="1"/>
  <c r="AT649" i="3" s="1"/>
  <c r="BJ649" i="3" s="1"/>
  <c r="BZ649" i="3" s="1"/>
  <c r="AT650" i="3" a="1"/>
  <c r="AT650" i="3" s="1"/>
  <c r="BJ650" i="3" s="1"/>
  <c r="BZ650" i="3" s="1"/>
  <c r="AT651" i="3" a="1"/>
  <c r="AT651" i="3" s="1"/>
  <c r="BJ651" i="3" s="1"/>
  <c r="BZ651" i="3" s="1"/>
  <c r="AT652" i="3" a="1"/>
  <c r="AT652" i="3" s="1"/>
  <c r="BJ652" i="3" s="1"/>
  <c r="BZ652" i="3" s="1"/>
  <c r="AT653" i="3" a="1"/>
  <c r="AT653" i="3" s="1"/>
  <c r="BJ653" i="3" s="1"/>
  <c r="BZ653" i="3" s="1"/>
  <c r="AT654" i="3" a="1"/>
  <c r="AT654" i="3" s="1"/>
  <c r="BJ654" i="3" s="1"/>
  <c r="BZ654" i="3" s="1"/>
  <c r="AT655" i="3" a="1"/>
  <c r="AT655" i="3" s="1"/>
  <c r="BJ655" i="3" s="1"/>
  <c r="BZ655" i="3" s="1"/>
  <c r="AT656" i="3" a="1"/>
  <c r="AT656" i="3" s="1"/>
  <c r="BJ656" i="3" s="1"/>
  <c r="BZ656" i="3" s="1"/>
  <c r="AT657" i="3" a="1"/>
  <c r="AT657" i="3" s="1"/>
  <c r="BJ657" i="3" s="1"/>
  <c r="BZ657" i="3" s="1"/>
  <c r="AT658" i="3" a="1"/>
  <c r="AT658" i="3" s="1"/>
  <c r="BJ658" i="3" s="1"/>
  <c r="BZ658" i="3" s="1"/>
  <c r="AT659" i="3" a="1"/>
  <c r="AT659" i="3" s="1"/>
  <c r="BJ659" i="3" s="1"/>
  <c r="BZ659" i="3" s="1"/>
  <c r="AT660" i="3" a="1"/>
  <c r="AT660" i="3" s="1"/>
  <c r="BJ660" i="3" s="1"/>
  <c r="BZ660" i="3" s="1"/>
  <c r="AT661" i="3" a="1"/>
  <c r="AT661" i="3" s="1"/>
  <c r="BJ661" i="3" s="1"/>
  <c r="BZ661" i="3" s="1"/>
  <c r="AT662" i="3" a="1"/>
  <c r="AT662" i="3" s="1"/>
  <c r="BJ662" i="3" s="1"/>
  <c r="BZ662" i="3" s="1"/>
  <c r="AT663" i="3" a="1"/>
  <c r="AT663" i="3" s="1"/>
  <c r="BJ663" i="3" s="1"/>
  <c r="BZ663" i="3" s="1"/>
  <c r="AT664" i="3" a="1"/>
  <c r="AT664" i="3" s="1"/>
  <c r="BJ664" i="3" s="1"/>
  <c r="BZ664" i="3" s="1"/>
  <c r="AT665" i="3" a="1"/>
  <c r="AT665" i="3" s="1"/>
  <c r="BJ665" i="3" s="1"/>
  <c r="BZ665" i="3" s="1"/>
  <c r="AT666" i="3" a="1"/>
  <c r="AT666" i="3" s="1"/>
  <c r="BJ666" i="3" s="1"/>
  <c r="BZ666" i="3" s="1"/>
  <c r="AT667" i="3" a="1"/>
  <c r="AT667" i="3" s="1"/>
  <c r="BJ667" i="3" s="1"/>
  <c r="BZ667" i="3" s="1"/>
  <c r="AT668" i="3" a="1"/>
  <c r="AT668" i="3" s="1"/>
  <c r="BJ668" i="3" s="1"/>
  <c r="BZ668" i="3" s="1"/>
  <c r="AT669" i="3" a="1"/>
  <c r="AT669" i="3" s="1"/>
  <c r="BJ669" i="3" s="1"/>
  <c r="BZ669" i="3" s="1"/>
  <c r="AT670" i="3" a="1"/>
  <c r="AT670" i="3" s="1"/>
  <c r="BJ670" i="3" s="1"/>
  <c r="BZ670" i="3" s="1"/>
  <c r="AT671" i="3" a="1"/>
  <c r="AT671" i="3" s="1"/>
  <c r="BJ671" i="3" s="1"/>
  <c r="BZ671" i="3" s="1"/>
  <c r="AT672" i="3" a="1"/>
  <c r="AT672" i="3" s="1"/>
  <c r="BJ672" i="3" s="1"/>
  <c r="BZ672" i="3" s="1"/>
  <c r="AT673" i="3" a="1"/>
  <c r="AT673" i="3" s="1"/>
  <c r="BJ673" i="3" s="1"/>
  <c r="BZ673" i="3" s="1"/>
  <c r="AT674" i="3" a="1"/>
  <c r="AT674" i="3" s="1"/>
  <c r="BJ674" i="3" s="1"/>
  <c r="BZ674" i="3" s="1"/>
  <c r="AT675" i="3" a="1"/>
  <c r="AT675" i="3" s="1"/>
  <c r="BJ675" i="3" s="1"/>
  <c r="BZ675" i="3" s="1"/>
  <c r="AT676" i="3" a="1"/>
  <c r="AT676" i="3" s="1"/>
  <c r="BJ676" i="3" s="1"/>
  <c r="BZ676" i="3" s="1"/>
  <c r="AT677" i="3" a="1"/>
  <c r="AT677" i="3" s="1"/>
  <c r="BJ677" i="3" s="1"/>
  <c r="BZ677" i="3" s="1"/>
  <c r="AT678" i="3" a="1"/>
  <c r="AT678" i="3" s="1"/>
  <c r="BJ678" i="3" s="1"/>
  <c r="BZ678" i="3" s="1"/>
  <c r="AT679" i="3" a="1"/>
  <c r="AT679" i="3" s="1"/>
  <c r="BJ679" i="3" s="1"/>
  <c r="BZ679" i="3" s="1"/>
  <c r="AT680" i="3" a="1"/>
  <c r="AT680" i="3" s="1"/>
  <c r="BJ680" i="3" s="1"/>
  <c r="BZ680" i="3" s="1"/>
  <c r="AT681" i="3" a="1"/>
  <c r="AT681" i="3" s="1"/>
  <c r="BJ681" i="3" s="1"/>
  <c r="BZ681" i="3" s="1"/>
  <c r="AT682" i="3" a="1"/>
  <c r="AT682" i="3" s="1"/>
  <c r="BJ682" i="3" s="1"/>
  <c r="BZ682" i="3" s="1"/>
  <c r="AT683" i="3" a="1"/>
  <c r="AT683" i="3" s="1"/>
  <c r="BJ683" i="3" s="1"/>
  <c r="BZ683" i="3" s="1"/>
  <c r="AT684" i="3" a="1"/>
  <c r="AT684" i="3" s="1"/>
  <c r="BJ684" i="3" s="1"/>
  <c r="BZ684" i="3" s="1"/>
  <c r="AT685" i="3" a="1"/>
  <c r="AT685" i="3" s="1"/>
  <c r="BJ685" i="3" s="1"/>
  <c r="BZ685" i="3" s="1"/>
  <c r="AT686" i="3" a="1"/>
  <c r="AT686" i="3" s="1"/>
  <c r="BJ686" i="3" s="1"/>
  <c r="BZ686" i="3" s="1"/>
  <c r="AT687" i="3" a="1"/>
  <c r="AT687" i="3" s="1"/>
  <c r="BJ687" i="3" s="1"/>
  <c r="BZ687" i="3" s="1"/>
  <c r="AT688" i="3" a="1"/>
  <c r="AT688" i="3" s="1"/>
  <c r="BJ688" i="3" s="1"/>
  <c r="BZ688" i="3" s="1"/>
  <c r="AT689" i="3" a="1"/>
  <c r="AT689" i="3" s="1"/>
  <c r="BJ689" i="3" s="1"/>
  <c r="BZ689" i="3" s="1"/>
  <c r="AT690" i="3" a="1"/>
  <c r="AT690" i="3" s="1"/>
  <c r="BJ690" i="3" s="1"/>
  <c r="BZ690" i="3" s="1"/>
  <c r="AT691" i="3" a="1"/>
  <c r="AT691" i="3" s="1"/>
  <c r="BJ691" i="3" s="1"/>
  <c r="BZ691" i="3" s="1"/>
  <c r="AT692" i="3" a="1"/>
  <c r="AT692" i="3" s="1"/>
  <c r="BJ692" i="3" s="1"/>
  <c r="BZ692" i="3" s="1"/>
  <c r="AT693" i="3" a="1"/>
  <c r="AT693" i="3" s="1"/>
  <c r="BJ693" i="3" s="1"/>
  <c r="BZ693" i="3" s="1"/>
  <c r="AT694" i="3" a="1"/>
  <c r="AT694" i="3" s="1"/>
  <c r="BJ694" i="3" s="1"/>
  <c r="BZ694" i="3" s="1"/>
  <c r="AT695" i="3" a="1"/>
  <c r="AT695" i="3" s="1"/>
  <c r="BJ695" i="3" s="1"/>
  <c r="BZ695" i="3" s="1"/>
  <c r="AT696" i="3" a="1"/>
  <c r="AT696" i="3" s="1"/>
  <c r="BJ696" i="3" s="1"/>
  <c r="BZ696" i="3" s="1"/>
  <c r="AT697" i="3" a="1"/>
  <c r="AT697" i="3" s="1"/>
  <c r="BJ697" i="3" s="1"/>
  <c r="BZ697" i="3" s="1"/>
  <c r="AT698" i="3" a="1"/>
  <c r="AT698" i="3" s="1"/>
  <c r="BJ698" i="3" s="1"/>
  <c r="BZ698" i="3" s="1"/>
  <c r="AT699" i="3" a="1"/>
  <c r="AT699" i="3" s="1"/>
  <c r="BJ699" i="3" s="1"/>
  <c r="BZ699" i="3" s="1"/>
  <c r="AT700" i="3" a="1"/>
  <c r="AT700" i="3" s="1"/>
  <c r="BJ700" i="3" s="1"/>
  <c r="BZ700" i="3" s="1"/>
  <c r="AT701" i="3" a="1"/>
  <c r="AT701" i="3" s="1"/>
  <c r="BJ701" i="3" s="1"/>
  <c r="BZ701" i="3" s="1"/>
  <c r="AT702" i="3" a="1"/>
  <c r="AT702" i="3" s="1"/>
  <c r="BJ702" i="3" s="1"/>
  <c r="BZ702" i="3" s="1"/>
  <c r="AT703" i="3" a="1"/>
  <c r="AT703" i="3" s="1"/>
  <c r="BJ703" i="3" s="1"/>
  <c r="BZ703" i="3" s="1"/>
  <c r="AT704" i="3" a="1"/>
  <c r="AT704" i="3" s="1"/>
  <c r="BJ704" i="3" s="1"/>
  <c r="BZ704" i="3" s="1"/>
  <c r="AT705" i="3" a="1"/>
  <c r="AT705" i="3" s="1"/>
  <c r="BJ705" i="3" s="1"/>
  <c r="BZ705" i="3" s="1"/>
  <c r="AT706" i="3" a="1"/>
  <c r="AT706" i="3" s="1"/>
  <c r="BJ706" i="3" s="1"/>
  <c r="BZ706" i="3" s="1"/>
  <c r="AT707" i="3" a="1"/>
  <c r="AT707" i="3" s="1"/>
  <c r="BJ707" i="3" s="1"/>
  <c r="BZ707" i="3" s="1"/>
  <c r="AT708" i="3" a="1"/>
  <c r="AT708" i="3" s="1"/>
  <c r="BJ708" i="3" s="1"/>
  <c r="BZ708" i="3" s="1"/>
  <c r="AT709" i="3" a="1"/>
  <c r="AT709" i="3" s="1"/>
  <c r="BJ709" i="3" s="1"/>
  <c r="BZ709" i="3" s="1"/>
  <c r="AT710" i="3" a="1"/>
  <c r="AT710" i="3" s="1"/>
  <c r="BJ710" i="3" s="1"/>
  <c r="BZ710" i="3" s="1"/>
  <c r="AT711" i="3" a="1"/>
  <c r="AT711" i="3" s="1"/>
  <c r="BJ711" i="3" s="1"/>
  <c r="BZ711" i="3" s="1"/>
  <c r="AT712" i="3" a="1"/>
  <c r="AT712" i="3" s="1"/>
  <c r="BJ712" i="3" s="1"/>
  <c r="BZ712" i="3" s="1"/>
  <c r="AT713" i="3" a="1"/>
  <c r="AT713" i="3" s="1"/>
  <c r="BJ713" i="3" s="1"/>
  <c r="BZ713" i="3" s="1"/>
  <c r="AT714" i="3" a="1"/>
  <c r="AT714" i="3" s="1"/>
  <c r="BJ714" i="3" s="1"/>
  <c r="BZ714" i="3" s="1"/>
  <c r="AT715" i="3" a="1"/>
  <c r="AT715" i="3" s="1"/>
  <c r="BJ715" i="3" s="1"/>
  <c r="BZ715" i="3" s="1"/>
  <c r="AT716" i="3" a="1"/>
  <c r="AT716" i="3" s="1"/>
  <c r="BJ716" i="3" s="1"/>
  <c r="BZ716" i="3" s="1"/>
  <c r="AT717" i="3" a="1"/>
  <c r="AT717" i="3" s="1"/>
  <c r="BJ717" i="3" s="1"/>
  <c r="BZ717" i="3" s="1"/>
  <c r="AT718" i="3" a="1"/>
  <c r="AT718" i="3" s="1"/>
  <c r="BJ718" i="3" s="1"/>
  <c r="BZ718" i="3" s="1"/>
  <c r="AT719" i="3" a="1"/>
  <c r="AT719" i="3" s="1"/>
  <c r="BJ719" i="3" s="1"/>
  <c r="BZ719" i="3" s="1"/>
  <c r="AT720" i="3" a="1"/>
  <c r="AT720" i="3" s="1"/>
  <c r="BJ720" i="3" s="1"/>
  <c r="BZ720" i="3" s="1"/>
  <c r="AT721" i="3" a="1"/>
  <c r="AT721" i="3" s="1"/>
  <c r="BJ721" i="3" s="1"/>
  <c r="BZ721" i="3" s="1"/>
  <c r="AT722" i="3" a="1"/>
  <c r="AT722" i="3" s="1"/>
  <c r="BJ722" i="3" s="1"/>
  <c r="BZ722" i="3" s="1"/>
  <c r="AT723" i="3" a="1"/>
  <c r="AT723" i="3" s="1"/>
  <c r="BJ723" i="3" s="1"/>
  <c r="BZ723" i="3" s="1"/>
  <c r="AT724" i="3" a="1"/>
  <c r="AT724" i="3" s="1"/>
  <c r="BJ724" i="3" s="1"/>
  <c r="BZ724" i="3" s="1"/>
  <c r="AT725" i="3" a="1"/>
  <c r="AT725" i="3" s="1"/>
  <c r="BJ725" i="3" s="1"/>
  <c r="BZ725" i="3" s="1"/>
  <c r="AT726" i="3" a="1"/>
  <c r="AT726" i="3" s="1"/>
  <c r="BJ726" i="3" s="1"/>
  <c r="BZ726" i="3" s="1"/>
  <c r="AT727" i="3" a="1"/>
  <c r="AT727" i="3" s="1"/>
  <c r="BJ727" i="3" s="1"/>
  <c r="BZ727" i="3" s="1"/>
  <c r="AT728" i="3" a="1"/>
  <c r="AT728" i="3" s="1"/>
  <c r="BJ728" i="3" s="1"/>
  <c r="BZ728" i="3" s="1"/>
  <c r="AT729" i="3" a="1"/>
  <c r="AT729" i="3" s="1"/>
  <c r="BJ729" i="3" s="1"/>
  <c r="BZ729" i="3" s="1"/>
  <c r="AT730" i="3" a="1"/>
  <c r="AT730" i="3" s="1"/>
  <c r="BJ730" i="3" s="1"/>
  <c r="BZ730" i="3" s="1"/>
  <c r="AT731" i="3" a="1"/>
  <c r="AT731" i="3" s="1"/>
  <c r="BJ731" i="3" s="1"/>
  <c r="BZ731" i="3" s="1"/>
  <c r="AT732" i="3" a="1"/>
  <c r="AT732" i="3" s="1"/>
  <c r="BJ732" i="3" s="1"/>
  <c r="BZ732" i="3" s="1"/>
  <c r="AT733" i="3" a="1"/>
  <c r="AT733" i="3" s="1"/>
  <c r="BJ733" i="3" s="1"/>
  <c r="BZ733" i="3" s="1"/>
  <c r="AT734" i="3" a="1"/>
  <c r="AT734" i="3" s="1"/>
  <c r="BJ734" i="3" s="1"/>
  <c r="BZ734" i="3" s="1"/>
  <c r="AT735" i="3" a="1"/>
  <c r="AT735" i="3" s="1"/>
  <c r="BJ735" i="3" s="1"/>
  <c r="BZ735" i="3" s="1"/>
  <c r="AT736" i="3" a="1"/>
  <c r="AT736" i="3" s="1"/>
  <c r="BJ736" i="3" s="1"/>
  <c r="BZ736" i="3" s="1"/>
  <c r="AT737" i="3" a="1"/>
  <c r="AT737" i="3" s="1"/>
  <c r="BJ737" i="3" s="1"/>
  <c r="BZ737" i="3" s="1"/>
  <c r="AT738" i="3" a="1"/>
  <c r="AT738" i="3" s="1"/>
  <c r="BJ738" i="3" s="1"/>
  <c r="BZ738" i="3" s="1"/>
  <c r="AT739" i="3" a="1"/>
  <c r="AT739" i="3" s="1"/>
  <c r="BJ739" i="3" s="1"/>
  <c r="BZ739" i="3" s="1"/>
  <c r="AT740" i="3" a="1"/>
  <c r="AT740" i="3" s="1"/>
  <c r="BJ740" i="3" s="1"/>
  <c r="BZ740" i="3" s="1"/>
  <c r="AT741" i="3" a="1"/>
  <c r="AT741" i="3" s="1"/>
  <c r="BJ741" i="3" s="1"/>
  <c r="BZ741" i="3" s="1"/>
  <c r="AT742" i="3" a="1"/>
  <c r="AT742" i="3" s="1"/>
  <c r="BJ742" i="3" s="1"/>
  <c r="BZ742" i="3" s="1"/>
  <c r="AT743" i="3" a="1"/>
  <c r="AT743" i="3" s="1"/>
  <c r="BJ743" i="3" s="1"/>
  <c r="BZ743" i="3" s="1"/>
  <c r="AT744" i="3" a="1"/>
  <c r="AT744" i="3" s="1"/>
  <c r="BJ744" i="3" s="1"/>
  <c r="BZ744" i="3" s="1"/>
  <c r="AT745" i="3" a="1"/>
  <c r="AT745" i="3" s="1"/>
  <c r="BJ745" i="3" s="1"/>
  <c r="BZ745" i="3" s="1"/>
  <c r="AT746" i="3" a="1"/>
  <c r="AT746" i="3" s="1"/>
  <c r="BJ746" i="3" s="1"/>
  <c r="BZ746" i="3" s="1"/>
  <c r="AT747" i="3" a="1"/>
  <c r="AT747" i="3" s="1"/>
  <c r="BJ747" i="3" s="1"/>
  <c r="BZ747" i="3" s="1"/>
  <c r="AT748" i="3" a="1"/>
  <c r="AT748" i="3" s="1"/>
  <c r="BJ748" i="3" s="1"/>
  <c r="BZ748" i="3" s="1"/>
  <c r="AT749" i="3" a="1"/>
  <c r="AT749" i="3" s="1"/>
  <c r="BJ749" i="3" s="1"/>
  <c r="BZ749" i="3" s="1"/>
  <c r="AT750" i="3" a="1"/>
  <c r="AT750" i="3" s="1"/>
  <c r="BJ750" i="3" s="1"/>
  <c r="BZ750" i="3" s="1"/>
  <c r="AT751" i="3" a="1"/>
  <c r="AT751" i="3" s="1"/>
  <c r="BJ751" i="3" s="1"/>
  <c r="BZ751" i="3" s="1"/>
  <c r="AT752" i="3" a="1"/>
  <c r="AT752" i="3" s="1"/>
  <c r="BJ752" i="3" s="1"/>
  <c r="BZ752" i="3" s="1"/>
  <c r="AT753" i="3" a="1"/>
  <c r="AT753" i="3" s="1"/>
  <c r="BJ753" i="3" s="1"/>
  <c r="BZ753" i="3" s="1"/>
  <c r="AT754" i="3" a="1"/>
  <c r="AT754" i="3" s="1"/>
  <c r="BJ754" i="3" s="1"/>
  <c r="BZ754" i="3" s="1"/>
  <c r="AT755" i="3" a="1"/>
  <c r="AT755" i="3" s="1"/>
  <c r="BJ755" i="3" s="1"/>
  <c r="BZ755" i="3" s="1"/>
  <c r="AT756" i="3" a="1"/>
  <c r="AT756" i="3" s="1"/>
  <c r="BJ756" i="3" s="1"/>
  <c r="BZ756" i="3" s="1"/>
  <c r="AT757" i="3" a="1"/>
  <c r="AT757" i="3" s="1"/>
  <c r="BJ757" i="3" s="1"/>
  <c r="BZ757" i="3" s="1"/>
  <c r="AT758" i="3" a="1"/>
  <c r="AT758" i="3" s="1"/>
  <c r="BJ758" i="3" s="1"/>
  <c r="BZ758" i="3" s="1"/>
  <c r="AT759" i="3" a="1"/>
  <c r="AT759" i="3" s="1"/>
  <c r="BJ759" i="3" s="1"/>
  <c r="BZ759" i="3" s="1"/>
  <c r="AT760" i="3" a="1"/>
  <c r="AT760" i="3" s="1"/>
  <c r="BJ760" i="3" s="1"/>
  <c r="BZ760" i="3" s="1"/>
  <c r="AT761" i="3" a="1"/>
  <c r="AT761" i="3" s="1"/>
  <c r="BJ761" i="3" s="1"/>
  <c r="BZ761" i="3" s="1"/>
  <c r="AT762" i="3" a="1"/>
  <c r="AT762" i="3" s="1"/>
  <c r="BJ762" i="3" s="1"/>
  <c r="BZ762" i="3" s="1"/>
  <c r="AT763" i="3" a="1"/>
  <c r="AT763" i="3" s="1"/>
  <c r="BJ763" i="3" s="1"/>
  <c r="BZ763" i="3" s="1"/>
  <c r="AT764" i="3" a="1"/>
  <c r="AT764" i="3" s="1"/>
  <c r="BJ764" i="3" s="1"/>
  <c r="BZ764" i="3" s="1"/>
  <c r="AT765" i="3" a="1"/>
  <c r="AT765" i="3" s="1"/>
  <c r="BJ765" i="3" s="1"/>
  <c r="BZ765" i="3" s="1"/>
  <c r="AT766" i="3" a="1"/>
  <c r="AT766" i="3" s="1"/>
  <c r="BJ766" i="3" s="1"/>
  <c r="BZ766" i="3" s="1"/>
  <c r="AT767" i="3" a="1"/>
  <c r="AT767" i="3" s="1"/>
  <c r="BJ767" i="3" s="1"/>
  <c r="BZ767" i="3" s="1"/>
  <c r="AT768" i="3" a="1"/>
  <c r="AT768" i="3" s="1"/>
  <c r="BJ768" i="3" s="1"/>
  <c r="BZ768" i="3" s="1"/>
  <c r="AT769" i="3" a="1"/>
  <c r="AT769" i="3" s="1"/>
  <c r="BJ769" i="3" s="1"/>
  <c r="BZ769" i="3" s="1"/>
  <c r="AT770" i="3" a="1"/>
  <c r="AT770" i="3" s="1"/>
  <c r="BJ770" i="3" s="1"/>
  <c r="BZ770" i="3" s="1"/>
  <c r="AT771" i="3" a="1"/>
  <c r="AT771" i="3" s="1"/>
  <c r="BJ771" i="3" s="1"/>
  <c r="BZ771" i="3" s="1"/>
  <c r="AT772" i="3" a="1"/>
  <c r="AT772" i="3" s="1"/>
  <c r="BJ772" i="3" s="1"/>
  <c r="BZ772" i="3" s="1"/>
  <c r="AT773" i="3" a="1"/>
  <c r="AT773" i="3" s="1"/>
  <c r="BJ773" i="3" s="1"/>
  <c r="BZ773" i="3" s="1"/>
  <c r="AT774" i="3" a="1"/>
  <c r="AT774" i="3" s="1"/>
  <c r="BJ774" i="3" s="1"/>
  <c r="BZ774" i="3" s="1"/>
  <c r="AT775" i="3" a="1"/>
  <c r="AT775" i="3" s="1"/>
  <c r="BJ775" i="3" s="1"/>
  <c r="BZ775" i="3" s="1"/>
  <c r="AT776" i="3" a="1"/>
  <c r="AT776" i="3" s="1"/>
  <c r="BJ776" i="3" s="1"/>
  <c r="BZ776" i="3" s="1"/>
  <c r="AT777" i="3" a="1"/>
  <c r="AT777" i="3" s="1"/>
  <c r="BJ777" i="3" s="1"/>
  <c r="BZ777" i="3" s="1"/>
  <c r="AT778" i="3" a="1"/>
  <c r="AT778" i="3" s="1"/>
  <c r="BJ778" i="3" s="1"/>
  <c r="BZ778" i="3" s="1"/>
  <c r="AT779" i="3" a="1"/>
  <c r="AT779" i="3" s="1"/>
  <c r="BJ779" i="3" s="1"/>
  <c r="BZ779" i="3" s="1"/>
  <c r="AT780" i="3" a="1"/>
  <c r="AT780" i="3" s="1"/>
  <c r="BJ780" i="3" s="1"/>
  <c r="BZ780" i="3" s="1"/>
  <c r="AT781" i="3" a="1"/>
  <c r="AT781" i="3" s="1"/>
  <c r="BJ781" i="3" s="1"/>
  <c r="BZ781" i="3" s="1"/>
  <c r="AT782" i="3" a="1"/>
  <c r="AT782" i="3" s="1"/>
  <c r="BJ782" i="3" s="1"/>
  <c r="BZ782" i="3" s="1"/>
  <c r="AT783" i="3" a="1"/>
  <c r="AT783" i="3" s="1"/>
  <c r="BJ783" i="3" s="1"/>
  <c r="BZ783" i="3" s="1"/>
  <c r="AT784" i="3" a="1"/>
  <c r="AT784" i="3" s="1"/>
  <c r="BJ784" i="3" s="1"/>
  <c r="BZ784" i="3" s="1"/>
  <c r="AT785" i="3" a="1"/>
  <c r="AT785" i="3" s="1"/>
  <c r="BJ785" i="3" s="1"/>
  <c r="BZ785" i="3" s="1"/>
  <c r="AT786" i="3" a="1"/>
  <c r="AT786" i="3" s="1"/>
  <c r="BJ786" i="3" s="1"/>
  <c r="BZ786" i="3" s="1"/>
  <c r="AT787" i="3" a="1"/>
  <c r="AT787" i="3" s="1"/>
  <c r="BJ787" i="3" s="1"/>
  <c r="BZ787" i="3" s="1"/>
  <c r="AT788" i="3" a="1"/>
  <c r="AT788" i="3" s="1"/>
  <c r="BJ788" i="3" s="1"/>
  <c r="BZ788" i="3" s="1"/>
  <c r="AT789" i="3" a="1"/>
  <c r="AT789" i="3" s="1"/>
  <c r="BJ789" i="3" s="1"/>
  <c r="BZ789" i="3" s="1"/>
  <c r="AT790" i="3" a="1"/>
  <c r="AT790" i="3" s="1"/>
  <c r="BJ790" i="3" s="1"/>
  <c r="BZ790" i="3" s="1"/>
  <c r="AT791" i="3" a="1"/>
  <c r="AT791" i="3" s="1"/>
  <c r="BJ791" i="3" s="1"/>
  <c r="BZ791" i="3" s="1"/>
  <c r="AT792" i="3" a="1"/>
  <c r="AT792" i="3" s="1"/>
  <c r="BJ792" i="3" s="1"/>
  <c r="BZ792" i="3" s="1"/>
  <c r="AT793" i="3" a="1"/>
  <c r="AT793" i="3" s="1"/>
  <c r="BJ793" i="3" s="1"/>
  <c r="BZ793" i="3" s="1"/>
  <c r="AT794" i="3" a="1"/>
  <c r="AT794" i="3" s="1"/>
  <c r="BJ794" i="3" s="1"/>
  <c r="BZ794" i="3" s="1"/>
  <c r="AT795" i="3" a="1"/>
  <c r="AT795" i="3" s="1"/>
  <c r="BJ795" i="3" s="1"/>
  <c r="BZ795" i="3" s="1"/>
  <c r="AT796" i="3" a="1"/>
  <c r="AT796" i="3" s="1"/>
  <c r="BJ796" i="3" s="1"/>
  <c r="BZ796" i="3" s="1"/>
  <c r="AT797" i="3" a="1"/>
  <c r="AT797" i="3" s="1"/>
  <c r="BJ797" i="3" s="1"/>
  <c r="BZ797" i="3" s="1"/>
  <c r="AT798" i="3" a="1"/>
  <c r="AT798" i="3" s="1"/>
  <c r="BJ798" i="3" s="1"/>
  <c r="BZ798" i="3" s="1"/>
  <c r="AT799" i="3" a="1"/>
  <c r="AT799" i="3" s="1"/>
  <c r="BJ799" i="3" s="1"/>
  <c r="BZ799" i="3" s="1"/>
  <c r="AT800" i="3" a="1"/>
  <c r="AT800" i="3" s="1"/>
  <c r="BJ800" i="3" s="1"/>
  <c r="BZ800" i="3" s="1"/>
  <c r="AT801" i="3" a="1"/>
  <c r="AT801" i="3" s="1"/>
  <c r="BJ801" i="3" s="1"/>
  <c r="BZ801" i="3" s="1"/>
  <c r="AT802" i="3" a="1"/>
  <c r="AT802" i="3" s="1"/>
  <c r="BJ802" i="3" s="1"/>
  <c r="BZ802" i="3" s="1"/>
  <c r="AT803" i="3" a="1"/>
  <c r="AT803" i="3" s="1"/>
  <c r="BJ803" i="3" s="1"/>
  <c r="BZ803" i="3" s="1"/>
  <c r="AT804" i="3" a="1"/>
  <c r="AT804" i="3" s="1"/>
  <c r="BJ804" i="3" s="1"/>
  <c r="BZ804" i="3" s="1"/>
  <c r="AT805" i="3" a="1"/>
  <c r="AT805" i="3" s="1"/>
  <c r="BJ805" i="3" s="1"/>
  <c r="BZ805" i="3" s="1"/>
  <c r="AT806" i="3" a="1"/>
  <c r="AT806" i="3" s="1"/>
  <c r="BJ806" i="3" s="1"/>
  <c r="BZ806" i="3" s="1"/>
  <c r="AT807" i="3" a="1"/>
  <c r="AT807" i="3" s="1"/>
  <c r="BJ807" i="3" s="1"/>
  <c r="BZ807" i="3" s="1"/>
  <c r="AT808" i="3" a="1"/>
  <c r="AT808" i="3" s="1"/>
  <c r="BJ808" i="3" s="1"/>
  <c r="BZ808" i="3" s="1"/>
  <c r="AT809" i="3" a="1"/>
  <c r="AT809" i="3" s="1"/>
  <c r="BJ809" i="3" s="1"/>
  <c r="BZ809" i="3" s="1"/>
  <c r="AT810" i="3" a="1"/>
  <c r="AT810" i="3" s="1"/>
  <c r="BJ810" i="3" s="1"/>
  <c r="BZ810" i="3" s="1"/>
  <c r="AT811" i="3" a="1"/>
  <c r="AT811" i="3" s="1"/>
  <c r="BJ811" i="3" s="1"/>
  <c r="BZ811" i="3" s="1"/>
  <c r="AT812" i="3" a="1"/>
  <c r="AT812" i="3" s="1"/>
  <c r="BJ812" i="3" s="1"/>
  <c r="BZ812" i="3" s="1"/>
  <c r="AT813" i="3" a="1"/>
  <c r="AT813" i="3" s="1"/>
  <c r="BJ813" i="3" s="1"/>
  <c r="BZ813" i="3" s="1"/>
  <c r="AT814" i="3" a="1"/>
  <c r="AT814" i="3" s="1"/>
  <c r="BJ814" i="3" s="1"/>
  <c r="BZ814" i="3" s="1"/>
  <c r="AT815" i="3" a="1"/>
  <c r="AT815" i="3" s="1"/>
  <c r="BJ815" i="3" s="1"/>
  <c r="BZ815" i="3" s="1"/>
  <c r="AT816" i="3" a="1"/>
  <c r="AT816" i="3" s="1"/>
  <c r="BJ816" i="3" s="1"/>
  <c r="BZ816" i="3" s="1"/>
  <c r="AT817" i="3" a="1"/>
  <c r="AT817" i="3" s="1"/>
  <c r="BJ817" i="3" s="1"/>
  <c r="BZ817" i="3" s="1"/>
  <c r="AT818" i="3" a="1"/>
  <c r="AT818" i="3" s="1"/>
  <c r="BJ818" i="3" s="1"/>
  <c r="BZ818" i="3" s="1"/>
  <c r="AT819" i="3" a="1"/>
  <c r="AT819" i="3" s="1"/>
  <c r="BJ819" i="3" s="1"/>
  <c r="BZ819" i="3" s="1"/>
  <c r="AT820" i="3" a="1"/>
  <c r="AT820" i="3" s="1"/>
  <c r="BJ820" i="3" s="1"/>
  <c r="BZ820" i="3" s="1"/>
  <c r="AT821" i="3" a="1"/>
  <c r="AT821" i="3" s="1"/>
  <c r="BJ821" i="3" s="1"/>
  <c r="BZ821" i="3" s="1"/>
  <c r="AT822" i="3" a="1"/>
  <c r="AT822" i="3" s="1"/>
  <c r="BJ822" i="3" s="1"/>
  <c r="BZ822" i="3" s="1"/>
  <c r="AT823" i="3" a="1"/>
  <c r="AT823" i="3" s="1"/>
  <c r="BJ823" i="3" s="1"/>
  <c r="BZ823" i="3" s="1"/>
  <c r="AT824" i="3" a="1"/>
  <c r="AT824" i="3" s="1"/>
  <c r="BJ824" i="3" s="1"/>
  <c r="BZ824" i="3" s="1"/>
  <c r="AT825" i="3" a="1"/>
  <c r="AT825" i="3" s="1"/>
  <c r="BJ825" i="3" s="1"/>
  <c r="BZ825" i="3" s="1"/>
  <c r="AT826" i="3" a="1"/>
  <c r="AT826" i="3" s="1"/>
  <c r="BJ826" i="3" s="1"/>
  <c r="BZ826" i="3" s="1"/>
  <c r="AT827" i="3" a="1"/>
  <c r="AT827" i="3" s="1"/>
  <c r="BJ827" i="3" s="1"/>
  <c r="BZ827" i="3" s="1"/>
  <c r="AT828" i="3" a="1"/>
  <c r="AT828" i="3" s="1"/>
  <c r="BJ828" i="3" s="1"/>
  <c r="BZ828" i="3" s="1"/>
  <c r="AT829" i="3" a="1"/>
  <c r="AT829" i="3" s="1"/>
  <c r="BJ829" i="3" s="1"/>
  <c r="BZ829" i="3" s="1"/>
  <c r="AT830" i="3" a="1"/>
  <c r="AT830" i="3" s="1"/>
  <c r="BJ830" i="3" s="1"/>
  <c r="BZ830" i="3" s="1"/>
  <c r="AT831" i="3" a="1"/>
  <c r="AT832" i="3" a="1"/>
  <c r="AT832" i="3" s="1"/>
  <c r="BJ832" i="3" s="1"/>
  <c r="BZ832" i="3" s="1"/>
  <c r="AT833" i="3" a="1"/>
  <c r="AT833" i="3" s="1"/>
  <c r="BJ833" i="3" s="1"/>
  <c r="BZ833" i="3" s="1"/>
  <c r="AT834" i="3" a="1"/>
  <c r="AT834" i="3" s="1"/>
  <c r="BJ834" i="3" s="1"/>
  <c r="BZ834" i="3" s="1"/>
  <c r="AT835" i="3" a="1"/>
  <c r="AT835" i="3" s="1"/>
  <c r="BJ835" i="3" s="1"/>
  <c r="BZ835" i="3" s="1"/>
  <c r="AT836" i="3" a="1"/>
  <c r="AT836" i="3" s="1"/>
  <c r="BJ836" i="3" s="1"/>
  <c r="BZ836" i="3" s="1"/>
  <c r="AT837" i="3" a="1"/>
  <c r="AT837" i="3" s="1"/>
  <c r="BJ837" i="3" s="1"/>
  <c r="BZ837" i="3" s="1"/>
  <c r="AT838" i="3" a="1"/>
  <c r="AT838" i="3" s="1"/>
  <c r="BJ838" i="3" s="1"/>
  <c r="BZ838" i="3" s="1"/>
  <c r="AT839" i="3" a="1"/>
  <c r="AT839" i="3" s="1"/>
  <c r="BJ839" i="3" s="1"/>
  <c r="BZ839" i="3" s="1"/>
  <c r="AT840" i="3" a="1"/>
  <c r="AT840" i="3" s="1"/>
  <c r="BJ840" i="3" s="1"/>
  <c r="BZ840" i="3" s="1"/>
  <c r="AT841" i="3" a="1"/>
  <c r="AT841" i="3" s="1"/>
  <c r="BJ841" i="3" s="1"/>
  <c r="BZ841" i="3" s="1"/>
  <c r="AT842" i="3" a="1"/>
  <c r="AT842" i="3" s="1"/>
  <c r="BJ842" i="3" s="1"/>
  <c r="BZ842" i="3" s="1"/>
  <c r="AT843" i="3" a="1"/>
  <c r="AT843" i="3" s="1"/>
  <c r="BJ843" i="3" s="1"/>
  <c r="BZ843" i="3" s="1"/>
  <c r="AT844" i="3" a="1"/>
  <c r="AT844" i="3" s="1"/>
  <c r="BJ844" i="3" s="1"/>
  <c r="BZ844" i="3" s="1"/>
  <c r="AT845" i="3" a="1"/>
  <c r="AT845" i="3" s="1"/>
  <c r="BJ845" i="3" s="1"/>
  <c r="BZ845" i="3" s="1"/>
  <c r="AT846" i="3" a="1"/>
  <c r="AT846" i="3" s="1"/>
  <c r="BJ846" i="3" s="1"/>
  <c r="BZ846" i="3" s="1"/>
  <c r="AT847" i="3" a="1"/>
  <c r="AT847" i="3" s="1"/>
  <c r="BJ847" i="3" s="1"/>
  <c r="BZ847" i="3" s="1"/>
  <c r="AT848" i="3" a="1"/>
  <c r="AT848" i="3" s="1"/>
  <c r="BJ848" i="3" s="1"/>
  <c r="BZ848" i="3" s="1"/>
  <c r="AT849" i="3" a="1"/>
  <c r="AT849" i="3" s="1"/>
  <c r="BJ849" i="3" s="1"/>
  <c r="BZ849" i="3" s="1"/>
  <c r="AT850" i="3" a="1"/>
  <c r="AT850" i="3" s="1"/>
  <c r="BJ850" i="3" s="1"/>
  <c r="BZ850" i="3" s="1"/>
  <c r="AT851" i="3" a="1"/>
  <c r="AT851" i="3" s="1"/>
  <c r="BJ851" i="3" s="1"/>
  <c r="BZ851" i="3" s="1"/>
  <c r="AT852" i="3" a="1"/>
  <c r="AT852" i="3" s="1"/>
  <c r="BJ852" i="3" s="1"/>
  <c r="BZ852" i="3" s="1"/>
  <c r="AT853" i="3" a="1"/>
  <c r="AT853" i="3" s="1"/>
  <c r="BJ853" i="3" s="1"/>
  <c r="BZ853" i="3" s="1"/>
  <c r="AT854" i="3" a="1"/>
  <c r="AT854" i="3" s="1"/>
  <c r="BJ854" i="3" s="1"/>
  <c r="BZ854" i="3" s="1"/>
  <c r="AT855" i="3" a="1"/>
  <c r="AT855" i="3" s="1"/>
  <c r="BJ855" i="3" s="1"/>
  <c r="BZ855" i="3" s="1"/>
  <c r="AT856" i="3" a="1"/>
  <c r="AT856" i="3" s="1"/>
  <c r="BJ856" i="3" s="1"/>
  <c r="BZ856" i="3" s="1"/>
  <c r="AT857" i="3" a="1"/>
  <c r="AT857" i="3" s="1"/>
  <c r="BJ857" i="3" s="1"/>
  <c r="BZ857" i="3" s="1"/>
  <c r="AT858" i="3" a="1"/>
  <c r="AT858" i="3" s="1"/>
  <c r="BJ858" i="3" s="1"/>
  <c r="BZ858" i="3" s="1"/>
  <c r="AT859" i="3" a="1"/>
  <c r="AT859" i="3" s="1"/>
  <c r="BJ859" i="3" s="1"/>
  <c r="BZ859" i="3" s="1"/>
  <c r="AT860" i="3" a="1"/>
  <c r="AT860" i="3" s="1"/>
  <c r="BJ860" i="3" s="1"/>
  <c r="BZ860" i="3" s="1"/>
  <c r="AT861" i="3" a="1"/>
  <c r="AT861" i="3" s="1"/>
  <c r="BJ861" i="3" s="1"/>
  <c r="BZ861" i="3" s="1"/>
  <c r="AT862" i="3" a="1"/>
  <c r="AT862" i="3" s="1"/>
  <c r="BJ862" i="3" s="1"/>
  <c r="BZ862" i="3" s="1"/>
  <c r="AT863" i="3" a="1"/>
  <c r="AT863" i="3" s="1"/>
  <c r="BJ863" i="3" s="1"/>
  <c r="BZ863" i="3" s="1"/>
  <c r="AT864" i="3" a="1"/>
  <c r="AT864" i="3" s="1"/>
  <c r="BJ864" i="3" s="1"/>
  <c r="BZ864" i="3" s="1"/>
  <c r="AT865" i="3" a="1"/>
  <c r="AT865" i="3" s="1"/>
  <c r="BJ865" i="3" s="1"/>
  <c r="BZ865" i="3" s="1"/>
  <c r="AT866" i="3" a="1"/>
  <c r="AT866" i="3" s="1"/>
  <c r="BJ866" i="3" s="1"/>
  <c r="BZ866" i="3" s="1"/>
  <c r="AT867" i="3" a="1"/>
  <c r="AT867" i="3" s="1"/>
  <c r="BJ867" i="3" s="1"/>
  <c r="BZ867" i="3" s="1"/>
  <c r="AT868" i="3" a="1"/>
  <c r="AT868" i="3" s="1"/>
  <c r="BJ868" i="3" s="1"/>
  <c r="BZ868" i="3" s="1"/>
  <c r="AT869" i="3" a="1"/>
  <c r="AT869" i="3" s="1"/>
  <c r="BJ869" i="3" s="1"/>
  <c r="BZ869" i="3" s="1"/>
  <c r="AT870" i="3" a="1"/>
  <c r="AT870" i="3" s="1"/>
  <c r="BJ870" i="3" s="1"/>
  <c r="BZ870" i="3" s="1"/>
  <c r="AT871" i="3" a="1"/>
  <c r="AT871" i="3" s="1"/>
  <c r="BJ871" i="3" s="1"/>
  <c r="BZ871" i="3" s="1"/>
  <c r="AT872" i="3" a="1"/>
  <c r="AT872" i="3" s="1"/>
  <c r="BJ872" i="3" s="1"/>
  <c r="BZ872" i="3" s="1"/>
  <c r="AT873" i="3" a="1"/>
  <c r="AT873" i="3" s="1"/>
  <c r="BJ873" i="3" s="1"/>
  <c r="BZ873" i="3" s="1"/>
  <c r="AT874" i="3" a="1"/>
  <c r="AT874" i="3" s="1"/>
  <c r="BJ874" i="3" s="1"/>
  <c r="BZ874" i="3" s="1"/>
  <c r="AT875" i="3" a="1"/>
  <c r="AT875" i="3" s="1"/>
  <c r="BJ875" i="3" s="1"/>
  <c r="BZ875" i="3" s="1"/>
  <c r="AT877" i="3" a="1"/>
  <c r="AT877" i="3" s="1"/>
  <c r="BJ877" i="3" s="1"/>
  <c r="BZ877" i="3" s="1"/>
  <c r="AT878" i="3" a="1"/>
  <c r="AT878" i="3" s="1"/>
  <c r="BJ878" i="3" s="1"/>
  <c r="BZ878" i="3" s="1"/>
  <c r="AT879" i="3" a="1"/>
  <c r="AT879" i="3" s="1"/>
  <c r="BJ879" i="3" s="1"/>
  <c r="BZ879" i="3" s="1"/>
  <c r="AT880" i="3" a="1"/>
  <c r="AT880" i="3" s="1"/>
  <c r="BJ880" i="3" s="1"/>
  <c r="BZ880" i="3" s="1"/>
  <c r="AT881" i="3" a="1"/>
  <c r="AT881" i="3" s="1"/>
  <c r="BJ881" i="3" s="1"/>
  <c r="BZ881" i="3" s="1"/>
  <c r="AT882" i="3" a="1"/>
  <c r="AT882" i="3" s="1"/>
  <c r="BJ882" i="3" s="1"/>
  <c r="BZ882" i="3" s="1"/>
  <c r="AT883" i="3" a="1"/>
  <c r="AT883" i="3" s="1"/>
  <c r="BJ883" i="3" s="1"/>
  <c r="BZ883" i="3" s="1"/>
  <c r="AT884" i="3" a="1"/>
  <c r="AT884" i="3" s="1"/>
  <c r="BJ884" i="3" s="1"/>
  <c r="BZ884" i="3" s="1"/>
  <c r="AT885" i="3" a="1"/>
  <c r="AT885" i="3" s="1"/>
  <c r="BJ885" i="3" s="1"/>
  <c r="BZ885" i="3" s="1"/>
  <c r="AT886" i="3" a="1"/>
  <c r="AT886" i="3" s="1"/>
  <c r="BJ886" i="3" s="1"/>
  <c r="BZ886" i="3" s="1"/>
  <c r="AT887" i="3" a="1"/>
  <c r="AT887" i="3" s="1"/>
  <c r="BJ887" i="3" s="1"/>
  <c r="BZ887" i="3" s="1"/>
  <c r="AT888" i="3" a="1"/>
  <c r="AT888" i="3" s="1"/>
  <c r="BJ888" i="3" s="1"/>
  <c r="BZ888" i="3" s="1"/>
  <c r="AT889" i="3" a="1"/>
  <c r="AT889" i="3" s="1"/>
  <c r="BJ889" i="3" s="1"/>
  <c r="BZ889" i="3" s="1"/>
  <c r="AT890" i="3" a="1"/>
  <c r="AT890" i="3" s="1"/>
  <c r="BJ890" i="3" s="1"/>
  <c r="BZ890" i="3" s="1"/>
  <c r="AT891" i="3" a="1"/>
  <c r="AT891" i="3" s="1"/>
  <c r="BJ891" i="3" s="1"/>
  <c r="BZ891" i="3" s="1"/>
  <c r="AT892" i="3" a="1"/>
  <c r="AT892" i="3" s="1"/>
  <c r="BJ892" i="3" s="1"/>
  <c r="BZ892" i="3" s="1"/>
  <c r="AT893" i="3" a="1"/>
  <c r="AT893" i="3" s="1"/>
  <c r="BJ893" i="3" s="1"/>
  <c r="BZ893" i="3" s="1"/>
  <c r="AT894" i="3" a="1"/>
  <c r="AT894" i="3" s="1"/>
  <c r="BJ894" i="3" s="1"/>
  <c r="BZ894" i="3" s="1"/>
  <c r="AT895" i="3" a="1"/>
  <c r="AT895" i="3" s="1"/>
  <c r="BJ895" i="3" s="1"/>
  <c r="BZ895" i="3" s="1"/>
  <c r="AT896" i="3" a="1"/>
  <c r="AT896" i="3" s="1"/>
  <c r="BJ896" i="3" s="1"/>
  <c r="BZ896" i="3" s="1"/>
  <c r="AT897" i="3" a="1"/>
  <c r="AT897" i="3" s="1"/>
  <c r="BJ897" i="3" s="1"/>
  <c r="BZ897" i="3" s="1"/>
  <c r="AT898" i="3" a="1"/>
  <c r="AT898" i="3" s="1"/>
  <c r="BJ898" i="3" s="1"/>
  <c r="BZ898" i="3" s="1"/>
  <c r="AT899" i="3" a="1"/>
  <c r="AT899" i="3" s="1"/>
  <c r="BJ899" i="3" s="1"/>
  <c r="BZ899" i="3" s="1"/>
  <c r="AT900" i="3" a="1"/>
  <c r="AT900" i="3" s="1"/>
  <c r="BJ900" i="3" s="1"/>
  <c r="BZ900" i="3" s="1"/>
  <c r="AT901" i="3" a="1"/>
  <c r="AT901" i="3" s="1"/>
  <c r="BJ901" i="3" s="1"/>
  <c r="BZ901" i="3" s="1"/>
  <c r="AT876" i="3" a="1"/>
  <c r="AT876" i="3" s="1"/>
  <c r="BJ876" i="3" s="1"/>
  <c r="BZ876" i="3" s="1"/>
  <c r="AT902" i="3" a="1"/>
  <c r="AT902" i="3" s="1"/>
  <c r="BJ902" i="3" s="1"/>
  <c r="BZ902" i="3" s="1"/>
  <c r="AT913" i="3" a="1"/>
  <c r="AT913" i="3" s="1"/>
  <c r="BJ913" i="3" s="1"/>
  <c r="BZ913" i="3" s="1"/>
  <c r="AT914" i="3" a="1"/>
  <c r="AT914" i="3" s="1"/>
  <c r="BJ914" i="3" s="1"/>
  <c r="BZ914" i="3" s="1"/>
  <c r="AT915" i="3" a="1"/>
  <c r="AT915" i="3" s="1"/>
  <c r="BJ915" i="3" s="1"/>
  <c r="BZ915" i="3" s="1"/>
  <c r="AT916" i="3" a="1"/>
  <c r="AT916" i="3" s="1"/>
  <c r="BJ916" i="3" s="1"/>
  <c r="BZ916" i="3" s="1"/>
  <c r="AT917" i="3" a="1"/>
  <c r="AT917" i="3" s="1"/>
  <c r="BJ917" i="3" s="1"/>
  <c r="BZ917" i="3" s="1"/>
  <c r="AT918" i="3" a="1"/>
  <c r="AT918" i="3" s="1"/>
  <c r="BJ918" i="3" s="1"/>
  <c r="BZ918" i="3" s="1"/>
  <c r="AT919" i="3" a="1"/>
  <c r="AT919" i="3" s="1"/>
  <c r="BJ919" i="3" s="1"/>
  <c r="BZ919" i="3" s="1"/>
  <c r="AT920" i="3" a="1"/>
  <c r="AT920" i="3" s="1"/>
  <c r="BJ920" i="3" s="1"/>
  <c r="BZ920" i="3" s="1"/>
  <c r="AT921" i="3" a="1"/>
  <c r="AT921" i="3" s="1"/>
  <c r="BJ921" i="3" s="1"/>
  <c r="BZ921" i="3" s="1"/>
  <c r="AT922" i="3" a="1"/>
  <c r="AT922" i="3" s="1"/>
  <c r="BJ922" i="3" s="1"/>
  <c r="BZ922" i="3" s="1"/>
  <c r="AT923" i="3" a="1"/>
  <c r="AT923" i="3" s="1"/>
  <c r="BJ923" i="3" s="1"/>
  <c r="BZ923" i="3" s="1"/>
  <c r="AT924" i="3" a="1"/>
  <c r="AT924" i="3" s="1"/>
  <c r="BJ924" i="3" s="1"/>
  <c r="BZ924" i="3" s="1"/>
  <c r="AT925" i="3" a="1"/>
  <c r="AT925" i="3" s="1"/>
  <c r="BJ925" i="3" s="1"/>
  <c r="BZ925" i="3" s="1"/>
  <c r="AT926" i="3" a="1"/>
  <c r="AT926" i="3" s="1"/>
  <c r="BJ926" i="3" s="1"/>
  <c r="BZ926" i="3" s="1"/>
  <c r="AT927" i="3" a="1"/>
  <c r="AT927" i="3" s="1"/>
  <c r="AT928" i="3" a="1"/>
  <c r="AT928" i="3" s="1"/>
  <c r="BJ928" i="3" s="1"/>
  <c r="BZ928" i="3" s="1"/>
  <c r="AT929" i="3" a="1"/>
  <c r="AT929" i="3" s="1"/>
  <c r="BJ929" i="3" s="1"/>
  <c r="BZ929" i="3" s="1"/>
  <c r="AT930" i="3" a="1"/>
  <c r="AT930" i="3" s="1"/>
  <c r="BJ930" i="3" s="1"/>
  <c r="BZ930" i="3" s="1"/>
  <c r="AT931" i="3" a="1"/>
  <c r="AT931" i="3" s="1"/>
  <c r="BJ931" i="3" s="1"/>
  <c r="BZ931" i="3" s="1"/>
  <c r="AT932" i="3" a="1"/>
  <c r="AT932" i="3" s="1"/>
  <c r="BJ932" i="3" s="1"/>
  <c r="BZ932" i="3" s="1"/>
  <c r="AT933" i="3" a="1"/>
  <c r="AT933" i="3" s="1"/>
  <c r="BJ933" i="3" s="1"/>
  <c r="BZ933" i="3" s="1"/>
  <c r="AT934" i="3" a="1"/>
  <c r="AT934" i="3" s="1"/>
  <c r="BJ934" i="3" s="1"/>
  <c r="BZ934" i="3" s="1"/>
  <c r="AT935" i="3" a="1"/>
  <c r="AT935" i="3" s="1"/>
  <c r="BJ935" i="3" s="1"/>
  <c r="BZ935" i="3" s="1"/>
  <c r="AT936" i="3" a="1"/>
  <c r="AT936" i="3" s="1"/>
  <c r="BJ936" i="3" s="1"/>
  <c r="BZ936" i="3" s="1"/>
  <c r="AT937" i="3" a="1"/>
  <c r="AT937" i="3" s="1"/>
  <c r="BJ937" i="3" s="1"/>
  <c r="BZ937" i="3" s="1"/>
  <c r="AT938" i="3" a="1"/>
  <c r="AT938" i="3" s="1"/>
  <c r="BJ938" i="3" s="1"/>
  <c r="BZ938" i="3" s="1"/>
  <c r="AT939" i="3" a="1"/>
  <c r="AT939" i="3" s="1"/>
  <c r="BJ939" i="3" s="1"/>
  <c r="BZ939" i="3" s="1"/>
  <c r="AT940" i="3" a="1"/>
  <c r="AT940" i="3" s="1"/>
  <c r="BJ940" i="3" s="1"/>
  <c r="BZ940" i="3" s="1"/>
  <c r="AT941" i="3" a="1"/>
  <c r="AT941" i="3" s="1"/>
  <c r="BJ941" i="3" s="1"/>
  <c r="BZ941" i="3" s="1"/>
  <c r="AT942" i="3" a="1"/>
  <c r="AT942" i="3" s="1"/>
  <c r="BJ942" i="3" s="1"/>
  <c r="BZ942" i="3" s="1"/>
  <c r="AT943" i="3" a="1"/>
  <c r="AT943" i="3" s="1"/>
  <c r="BJ943" i="3" s="1"/>
  <c r="BZ943" i="3" s="1"/>
  <c r="AT944" i="3" a="1"/>
  <c r="AT944" i="3" s="1"/>
  <c r="BJ944" i="3" s="1"/>
  <c r="BZ944" i="3" s="1"/>
  <c r="AT945" i="3" a="1"/>
  <c r="AT945" i="3" s="1"/>
  <c r="BJ945" i="3" s="1"/>
  <c r="BZ945" i="3" s="1"/>
  <c r="AT946" i="3" a="1"/>
  <c r="AT946" i="3" s="1"/>
  <c r="BJ946" i="3" s="1"/>
  <c r="BZ946" i="3" s="1"/>
  <c r="AT947" i="3" a="1"/>
  <c r="AT947" i="3" s="1"/>
  <c r="BJ947" i="3" s="1"/>
  <c r="BZ947" i="3" s="1"/>
  <c r="AT948" i="3" a="1"/>
  <c r="AT948" i="3" s="1"/>
  <c r="BJ948" i="3" s="1"/>
  <c r="BZ948" i="3" s="1"/>
  <c r="AT949" i="3" a="1"/>
  <c r="AT949" i="3" s="1"/>
  <c r="BJ949" i="3" s="1"/>
  <c r="BZ949" i="3" s="1"/>
  <c r="AT950" i="3" a="1"/>
  <c r="AT950" i="3" s="1"/>
  <c r="BJ950" i="3" s="1"/>
  <c r="BZ950" i="3" s="1"/>
  <c r="AT951" i="3" a="1"/>
  <c r="AT951" i="3" s="1"/>
  <c r="BJ951" i="3" s="1"/>
  <c r="BZ951" i="3" s="1"/>
  <c r="AT952" i="3" a="1"/>
  <c r="AT952" i="3" s="1"/>
  <c r="BJ952" i="3" s="1"/>
  <c r="BZ952" i="3" s="1"/>
  <c r="AT953" i="3" a="1"/>
  <c r="AT953" i="3" s="1"/>
  <c r="BJ953" i="3" s="1"/>
  <c r="BZ953" i="3" s="1"/>
  <c r="AT954" i="3" a="1"/>
  <c r="AT954" i="3" s="1"/>
  <c r="BJ954" i="3" s="1"/>
  <c r="BZ954" i="3" s="1"/>
  <c r="AT955" i="3" a="1"/>
  <c r="AT955" i="3" s="1"/>
  <c r="BJ955" i="3" s="1"/>
  <c r="BZ955" i="3" s="1"/>
  <c r="AT956" i="3" a="1"/>
  <c r="AT956" i="3" s="1"/>
  <c r="BJ956" i="3" s="1"/>
  <c r="BZ956" i="3" s="1"/>
  <c r="AT957" i="3" a="1"/>
  <c r="AT957" i="3" s="1"/>
  <c r="BJ957" i="3" s="1"/>
  <c r="BZ957" i="3" s="1"/>
  <c r="AT958" i="3" a="1"/>
  <c r="AT958" i="3" s="1"/>
  <c r="BJ958" i="3" s="1"/>
  <c r="BZ958" i="3" s="1"/>
  <c r="AT959" i="3" a="1"/>
  <c r="AT959" i="3" s="1"/>
  <c r="BJ959" i="3" s="1"/>
  <c r="BZ959" i="3" s="1"/>
  <c r="AT960" i="3" a="1"/>
  <c r="AT960" i="3" s="1"/>
  <c r="BJ960" i="3" s="1"/>
  <c r="BZ960" i="3" s="1"/>
  <c r="AT961" i="3" a="1"/>
  <c r="AT961" i="3" s="1"/>
  <c r="BJ961" i="3" s="1"/>
  <c r="BZ961" i="3" s="1"/>
  <c r="AT962" i="3" a="1"/>
  <c r="AT962" i="3" s="1"/>
  <c r="BJ962" i="3" s="1"/>
  <c r="BZ962" i="3" s="1"/>
  <c r="AT963" i="3" a="1"/>
  <c r="AT963" i="3" s="1"/>
  <c r="BJ963" i="3" s="1"/>
  <c r="BZ963" i="3" s="1"/>
  <c r="AT964" i="3" a="1"/>
  <c r="AT964" i="3" s="1"/>
  <c r="BJ964" i="3" s="1"/>
  <c r="BZ964" i="3" s="1"/>
  <c r="AT965" i="3" a="1"/>
  <c r="AT965" i="3" s="1"/>
  <c r="BJ965" i="3" s="1"/>
  <c r="BZ965" i="3" s="1"/>
  <c r="AT966" i="3" a="1"/>
  <c r="AT966" i="3" s="1"/>
  <c r="BJ966" i="3" s="1"/>
  <c r="BZ966" i="3" s="1"/>
  <c r="AT967" i="3" a="1"/>
  <c r="AT967" i="3" s="1"/>
  <c r="BJ967" i="3" s="1"/>
  <c r="BZ967" i="3" s="1"/>
  <c r="AT968" i="3" a="1"/>
  <c r="AT968" i="3" s="1"/>
  <c r="BJ968" i="3" s="1"/>
  <c r="BZ968" i="3" s="1"/>
  <c r="AT969" i="3" a="1"/>
  <c r="AT969" i="3" s="1"/>
  <c r="BJ969" i="3" s="1"/>
  <c r="BZ969" i="3" s="1"/>
  <c r="AT970" i="3" a="1"/>
  <c r="AT970" i="3" s="1"/>
  <c r="BJ970" i="3" s="1"/>
  <c r="BZ970" i="3" s="1"/>
  <c r="AT971" i="3" a="1"/>
  <c r="AT971" i="3" s="1"/>
  <c r="BJ971" i="3" s="1"/>
  <c r="BZ971" i="3" s="1"/>
  <c r="AT972" i="3" a="1"/>
  <c r="AT972" i="3" s="1"/>
  <c r="BJ972" i="3" s="1"/>
  <c r="BZ972" i="3" s="1"/>
  <c r="AT973" i="3" a="1"/>
  <c r="AT973" i="3" s="1"/>
  <c r="BJ973" i="3" s="1"/>
  <c r="BZ973" i="3" s="1"/>
  <c r="AT974" i="3" a="1"/>
  <c r="AT974" i="3" s="1"/>
  <c r="BJ974" i="3" s="1"/>
  <c r="BZ974" i="3" s="1"/>
  <c r="AT975" i="3" a="1"/>
  <c r="AT975" i="3" s="1"/>
  <c r="BJ975" i="3" s="1"/>
  <c r="BZ975" i="3" s="1"/>
  <c r="AT976" i="3" a="1"/>
  <c r="AT976" i="3" s="1"/>
  <c r="BJ976" i="3" s="1"/>
  <c r="BZ976" i="3" s="1"/>
  <c r="AT977" i="3" a="1"/>
  <c r="AT977" i="3" s="1"/>
  <c r="BJ977" i="3" s="1"/>
  <c r="BZ977" i="3" s="1"/>
  <c r="AT978" i="3" a="1"/>
  <c r="AT978" i="3" s="1"/>
  <c r="BJ978" i="3" s="1"/>
  <c r="BZ978" i="3" s="1"/>
  <c r="AT979" i="3" a="1"/>
  <c r="AT979" i="3" s="1"/>
  <c r="BJ979" i="3" s="1"/>
  <c r="BZ979" i="3" s="1"/>
  <c r="AT980" i="3" a="1"/>
  <c r="AT980" i="3" s="1"/>
  <c r="BJ980" i="3" s="1"/>
  <c r="BZ980" i="3" s="1"/>
  <c r="AT981" i="3" a="1"/>
  <c r="AT981" i="3" s="1"/>
  <c r="BJ981" i="3" s="1"/>
  <c r="BZ981" i="3" s="1"/>
  <c r="AT982" i="3" a="1"/>
  <c r="AT982" i="3" s="1"/>
  <c r="BJ982" i="3" s="1"/>
  <c r="BZ982" i="3" s="1"/>
  <c r="AT983" i="3" a="1"/>
  <c r="AT983" i="3" s="1"/>
  <c r="BJ983" i="3" s="1"/>
  <c r="BZ983" i="3" s="1"/>
  <c r="AT984" i="3" a="1"/>
  <c r="AT984" i="3" s="1"/>
  <c r="BJ984" i="3" s="1"/>
  <c r="BZ984" i="3" s="1"/>
  <c r="AT985" i="3" a="1"/>
  <c r="AT985" i="3" s="1"/>
  <c r="BJ985" i="3" s="1"/>
  <c r="BZ985" i="3" s="1"/>
  <c r="AT986" i="3" a="1"/>
  <c r="AT986" i="3" s="1"/>
  <c r="BJ986" i="3" s="1"/>
  <c r="BZ986" i="3" s="1"/>
  <c r="AT987" i="3" a="1"/>
  <c r="AT987" i="3" s="1"/>
  <c r="BJ987" i="3" s="1"/>
  <c r="BZ987" i="3" s="1"/>
  <c r="AT988" i="3" a="1"/>
  <c r="AT988" i="3" s="1"/>
  <c r="BJ988" i="3" s="1"/>
  <c r="BZ988" i="3" s="1"/>
  <c r="AT989" i="3" a="1"/>
  <c r="AT989" i="3" s="1"/>
  <c r="BJ989" i="3" s="1"/>
  <c r="BZ989" i="3" s="1"/>
  <c r="AT990" i="3" a="1"/>
  <c r="AT990" i="3" s="1"/>
  <c r="BJ990" i="3" s="1"/>
  <c r="BZ990" i="3" s="1"/>
  <c r="AT991" i="3" a="1"/>
  <c r="AT991" i="3" s="1"/>
  <c r="BJ991" i="3" s="1"/>
  <c r="BZ991" i="3" s="1"/>
  <c r="AT992" i="3" a="1"/>
  <c r="AT992" i="3" s="1"/>
  <c r="BJ992" i="3" s="1"/>
  <c r="BZ992" i="3" s="1"/>
  <c r="AT993" i="3" a="1"/>
  <c r="AT993" i="3" s="1"/>
  <c r="BJ993" i="3" s="1"/>
  <c r="BZ993" i="3" s="1"/>
  <c r="AT994" i="3" a="1"/>
  <c r="AT994" i="3" s="1"/>
  <c r="BJ994" i="3" s="1"/>
  <c r="BZ994" i="3" s="1"/>
  <c r="AT995" i="3" a="1"/>
  <c r="AT995" i="3" s="1"/>
  <c r="BJ995" i="3" s="1"/>
  <c r="BZ995" i="3" s="1"/>
  <c r="AT996" i="3" a="1"/>
  <c r="AT996" i="3" s="1"/>
  <c r="BJ996" i="3" s="1"/>
  <c r="BZ996" i="3" s="1"/>
  <c r="AT997" i="3" a="1"/>
  <c r="AT997" i="3" s="1"/>
  <c r="BJ997" i="3" s="1"/>
  <c r="BZ997" i="3" s="1"/>
  <c r="AT998" i="3" a="1"/>
  <c r="AT998" i="3" s="1"/>
  <c r="BJ998" i="3" s="1"/>
  <c r="BZ998" i="3" s="1"/>
  <c r="AT999" i="3" a="1"/>
  <c r="AT999" i="3" s="1"/>
  <c r="BJ999" i="3" s="1"/>
  <c r="BZ999" i="3" s="1"/>
  <c r="AT1000" i="3" a="1"/>
  <c r="AT1000" i="3" s="1"/>
  <c r="BJ1000" i="3" s="1"/>
  <c r="BZ1000" i="3" s="1"/>
  <c r="AT1001" i="3" a="1"/>
  <c r="AT1001" i="3" s="1"/>
  <c r="BJ1001" i="3" s="1"/>
  <c r="BZ1001" i="3" s="1"/>
  <c r="AT1002" i="3" a="1"/>
  <c r="AT1002" i="3" s="1"/>
  <c r="BJ1002" i="3" s="1"/>
  <c r="BZ1002" i="3" s="1"/>
  <c r="AT1003" i="3" a="1"/>
  <c r="AT1003" i="3" s="1"/>
  <c r="BJ1003" i="3" s="1"/>
  <c r="BZ1003" i="3" s="1"/>
  <c r="AT1004" i="3" a="1"/>
  <c r="AT1004" i="3" s="1"/>
  <c r="BJ1004" i="3" s="1"/>
  <c r="BZ1004" i="3" s="1"/>
  <c r="AT1005" i="3" a="1"/>
  <c r="AT1005" i="3" s="1"/>
  <c r="BJ1005" i="3" s="1"/>
  <c r="BZ1005" i="3" s="1"/>
  <c r="AT1006" i="3" a="1"/>
  <c r="AT1006" i="3" s="1"/>
  <c r="BJ1006" i="3" s="1"/>
  <c r="BZ1006" i="3" s="1"/>
  <c r="AT1007" i="3" a="1"/>
  <c r="AT1007" i="3" s="1"/>
  <c r="BJ1007" i="3" s="1"/>
  <c r="BZ1007" i="3" s="1"/>
  <c r="AT1008" i="3" a="1"/>
  <c r="AT1008" i="3" s="1"/>
  <c r="BJ1008" i="3" s="1"/>
  <c r="BZ1008" i="3" s="1"/>
  <c r="AT1009" i="3" a="1"/>
  <c r="AT1009" i="3" s="1"/>
  <c r="BJ1009" i="3" s="1"/>
  <c r="BZ1009" i="3" s="1"/>
  <c r="AT1010" i="3" a="1"/>
  <c r="AT1010" i="3" s="1"/>
  <c r="BJ1010" i="3" s="1"/>
  <c r="BZ1010" i="3" s="1"/>
  <c r="AT1011" i="3" a="1"/>
  <c r="AT1011" i="3" s="1"/>
  <c r="BJ1011" i="3" s="1"/>
  <c r="BZ1011" i="3" s="1"/>
  <c r="AT1012" i="3" a="1"/>
  <c r="AT1012" i="3" s="1"/>
  <c r="BJ1012" i="3" s="1"/>
  <c r="BZ1012" i="3" s="1"/>
  <c r="AT1013" i="3" a="1"/>
  <c r="AT1013" i="3" s="1"/>
  <c r="BJ1013" i="3" s="1"/>
  <c r="BZ1013" i="3" s="1"/>
  <c r="AT1014" i="3" a="1"/>
  <c r="AT1014" i="3" s="1"/>
  <c r="BJ1014" i="3" s="1"/>
  <c r="BZ1014" i="3" s="1"/>
  <c r="AT1015" i="3" a="1"/>
  <c r="AT1015" i="3" s="1"/>
  <c r="BJ1015" i="3" s="1"/>
  <c r="BZ1015" i="3" s="1"/>
  <c r="AT1016" i="3" a="1"/>
  <c r="AT1016" i="3" s="1"/>
  <c r="BJ1016" i="3" s="1"/>
  <c r="BZ1016" i="3" s="1"/>
  <c r="AT1017" i="3" a="1"/>
  <c r="AT1017" i="3" s="1"/>
  <c r="BJ1017" i="3" s="1"/>
  <c r="BZ1017" i="3" s="1"/>
  <c r="AT1018" i="3" a="1"/>
  <c r="AT1018" i="3" s="1"/>
  <c r="BJ1018" i="3" s="1"/>
  <c r="BZ1018" i="3" s="1"/>
  <c r="AT1019" i="3" a="1"/>
  <c r="AT1019" i="3" s="1"/>
  <c r="BJ1019" i="3" s="1"/>
  <c r="BZ1019" i="3" s="1"/>
  <c r="AT1020" i="3" a="1"/>
  <c r="AT1020" i="3" s="1"/>
  <c r="BJ1020" i="3" s="1"/>
  <c r="BZ1020" i="3" s="1"/>
  <c r="AT1021" i="3" a="1"/>
  <c r="AT1021" i="3" s="1"/>
  <c r="BJ1021" i="3" s="1"/>
  <c r="BZ1021" i="3" s="1"/>
  <c r="AT1022" i="3" a="1"/>
  <c r="AT1022" i="3" s="1"/>
  <c r="BJ1022" i="3" s="1"/>
  <c r="BZ1022" i="3" s="1"/>
  <c r="AT1023" i="3" a="1"/>
  <c r="AT1023" i="3" s="1"/>
  <c r="BJ1023" i="3" s="1"/>
  <c r="BZ1023" i="3" s="1"/>
  <c r="AT1024" i="3" a="1"/>
  <c r="AT1024" i="3" s="1"/>
  <c r="BJ1024" i="3" s="1"/>
  <c r="BZ1024" i="3" s="1"/>
  <c r="AT1025" i="3" a="1"/>
  <c r="AT1025" i="3" s="1"/>
  <c r="BJ1025" i="3" s="1"/>
  <c r="BZ1025" i="3" s="1"/>
  <c r="AT1026" i="3" a="1"/>
  <c r="AT1026" i="3" s="1"/>
  <c r="BJ1026" i="3" s="1"/>
  <c r="BZ1026" i="3" s="1"/>
  <c r="AT1027" i="3" a="1"/>
  <c r="AT1027" i="3" s="1"/>
  <c r="BJ1027" i="3" s="1"/>
  <c r="BZ1027" i="3" s="1"/>
  <c r="AT1028" i="3" a="1"/>
  <c r="AT1028" i="3" s="1"/>
  <c r="BJ1028" i="3" s="1"/>
  <c r="BZ1028" i="3" s="1"/>
  <c r="AT1029" i="3" a="1"/>
  <c r="AT1029" i="3" s="1"/>
  <c r="BJ1029" i="3" s="1"/>
  <c r="BZ1029" i="3" s="1"/>
  <c r="AT1030" i="3" a="1"/>
  <c r="AT1030" i="3" s="1"/>
  <c r="BJ1030" i="3" s="1"/>
  <c r="BZ1030" i="3" s="1"/>
  <c r="AT1031" i="3" a="1"/>
  <c r="AT1031" i="3" s="1"/>
  <c r="BJ1031" i="3" s="1"/>
  <c r="BZ1031" i="3" s="1"/>
  <c r="AT1032" i="3" a="1"/>
  <c r="AT1032" i="3" s="1"/>
  <c r="BJ1032" i="3" s="1"/>
  <c r="BZ1032" i="3" s="1"/>
  <c r="AT1033" i="3" a="1"/>
  <c r="AT1033" i="3" s="1"/>
  <c r="BJ1033" i="3" s="1"/>
  <c r="BZ1033" i="3" s="1"/>
  <c r="AT1034" i="3" a="1"/>
  <c r="AT1034" i="3" s="1"/>
  <c r="BJ1034" i="3" s="1"/>
  <c r="BZ1034" i="3" s="1"/>
  <c r="AT1035" i="3" a="1"/>
  <c r="AT1035" i="3" s="1"/>
  <c r="BJ1035" i="3" s="1"/>
  <c r="BZ1035" i="3" s="1"/>
  <c r="AT1036" i="3" a="1"/>
  <c r="AT1036" i="3" s="1"/>
  <c r="BJ1036" i="3" s="1"/>
  <c r="BZ1036" i="3" s="1"/>
  <c r="AT1037" i="3" a="1"/>
  <c r="AT1037" i="3" s="1"/>
  <c r="BJ1037" i="3" s="1"/>
  <c r="BZ1037" i="3" s="1"/>
  <c r="AT1038" i="3" a="1"/>
  <c r="AT1038" i="3" s="1"/>
  <c r="BJ1038" i="3" s="1"/>
  <c r="BZ1038" i="3" s="1"/>
  <c r="AT1039" i="3" a="1"/>
  <c r="AT1039" i="3" s="1"/>
  <c r="BJ1039" i="3" s="1"/>
  <c r="BZ1039" i="3" s="1"/>
  <c r="AT1040" i="3" a="1"/>
  <c r="AT1040" i="3" s="1"/>
  <c r="BJ1040" i="3" s="1"/>
  <c r="BZ1040" i="3" s="1"/>
  <c r="AT1041" i="3" a="1"/>
  <c r="AT1041" i="3" s="1"/>
  <c r="BJ1041" i="3" s="1"/>
  <c r="BZ1041" i="3" s="1"/>
  <c r="BJ2" i="3"/>
  <c r="BZ2" i="3" s="1"/>
  <c r="BK2" i="3"/>
  <c r="CA2" i="3" s="1"/>
  <c r="BL2" i="3"/>
  <c r="CB2" i="3" s="1"/>
  <c r="BM2" i="3"/>
  <c r="CC2" i="3" s="1"/>
  <c r="BN2" i="3"/>
  <c r="CD2" i="3" s="1"/>
  <c r="BO2" i="3"/>
  <c r="CE2" i="3" s="1"/>
  <c r="BP2" i="3"/>
  <c r="CF2" i="3" s="1"/>
  <c r="BQ2" i="3"/>
  <c r="CG2" i="3" s="1"/>
  <c r="BR2" i="3"/>
  <c r="CH2" i="3" s="1"/>
  <c r="BS2" i="3"/>
  <c r="CI2" i="3" s="1"/>
  <c r="BT2" i="3"/>
  <c r="CJ2" i="3" s="1"/>
  <c r="BU2" i="3"/>
  <c r="CK2" i="3" s="1"/>
  <c r="BV2" i="3"/>
  <c r="CL2" i="3" s="1"/>
  <c r="BW2" i="3"/>
  <c r="CM2" i="3" s="1"/>
  <c r="BX2" i="3"/>
  <c r="CN2" i="3" s="1"/>
  <c r="BY2" i="3"/>
  <c r="CO2" i="3" s="1"/>
  <c r="BK3" i="3"/>
  <c r="CA3" i="3" s="1"/>
  <c r="BL3" i="3"/>
  <c r="CB3" i="3" s="1"/>
  <c r="BM3" i="3"/>
  <c r="CC3" i="3" s="1"/>
  <c r="BN3" i="3"/>
  <c r="CD3" i="3" s="1"/>
  <c r="BO3" i="3"/>
  <c r="CE3" i="3" s="1"/>
  <c r="BP3" i="3"/>
  <c r="CF3" i="3" s="1"/>
  <c r="BQ3" i="3"/>
  <c r="CG3" i="3" s="1"/>
  <c r="BR3" i="3"/>
  <c r="CH3" i="3" s="1"/>
  <c r="BS3" i="3"/>
  <c r="CI3" i="3" s="1"/>
  <c r="BT3" i="3"/>
  <c r="CJ3" i="3" s="1"/>
  <c r="BU3" i="3"/>
  <c r="CK3" i="3" s="1"/>
  <c r="BV3" i="3"/>
  <c r="CL3" i="3" s="1"/>
  <c r="BW3" i="3"/>
  <c r="CM3" i="3" s="1"/>
  <c r="BX3" i="3"/>
  <c r="CN3" i="3" s="1"/>
  <c r="BY3" i="3"/>
  <c r="CO3" i="3" s="1"/>
  <c r="BK4" i="3"/>
  <c r="CA4" i="3" s="1"/>
  <c r="BL4" i="3"/>
  <c r="CB4" i="3" s="1"/>
  <c r="BM4" i="3"/>
  <c r="CC4" i="3" s="1"/>
  <c r="BN4" i="3"/>
  <c r="CD4" i="3" s="1"/>
  <c r="BO4" i="3"/>
  <c r="CE4" i="3" s="1"/>
  <c r="BP4" i="3"/>
  <c r="CF4" i="3" s="1"/>
  <c r="BQ4" i="3"/>
  <c r="CG4" i="3" s="1"/>
  <c r="BR4" i="3"/>
  <c r="CH4" i="3" s="1"/>
  <c r="BS4" i="3"/>
  <c r="CI4" i="3" s="1"/>
  <c r="BT4" i="3"/>
  <c r="CJ4" i="3" s="1"/>
  <c r="BU4" i="3"/>
  <c r="CK4" i="3" s="1"/>
  <c r="BV4" i="3"/>
  <c r="CL4" i="3" s="1"/>
  <c r="BW4" i="3"/>
  <c r="CM4" i="3" s="1"/>
  <c r="BX4" i="3"/>
  <c r="CN4" i="3" s="1"/>
  <c r="BY4" i="3"/>
  <c r="CO4" i="3" s="1"/>
  <c r="BK5" i="3"/>
  <c r="CA5" i="3" s="1"/>
  <c r="BL5" i="3"/>
  <c r="CB5" i="3" s="1"/>
  <c r="BM5" i="3"/>
  <c r="CC5" i="3" s="1"/>
  <c r="BN5" i="3"/>
  <c r="CD5" i="3" s="1"/>
  <c r="BO5" i="3"/>
  <c r="CE5" i="3" s="1"/>
  <c r="BP5" i="3"/>
  <c r="CF5" i="3" s="1"/>
  <c r="BQ5" i="3"/>
  <c r="CG5" i="3" s="1"/>
  <c r="BR5" i="3"/>
  <c r="CH5" i="3" s="1"/>
  <c r="BS5" i="3"/>
  <c r="CI5" i="3" s="1"/>
  <c r="BT5" i="3"/>
  <c r="CJ5" i="3" s="1"/>
  <c r="BU5" i="3"/>
  <c r="CK5" i="3" s="1"/>
  <c r="BV5" i="3"/>
  <c r="CL5" i="3" s="1"/>
  <c r="BW5" i="3"/>
  <c r="CM5" i="3" s="1"/>
  <c r="BX5" i="3"/>
  <c r="CN5" i="3" s="1"/>
  <c r="BY5" i="3"/>
  <c r="CO5" i="3" s="1"/>
  <c r="BK6" i="3"/>
  <c r="CA6" i="3" s="1"/>
  <c r="BL6" i="3"/>
  <c r="CB6" i="3" s="1"/>
  <c r="BM6" i="3"/>
  <c r="CC6" i="3" s="1"/>
  <c r="BN6" i="3"/>
  <c r="CD6" i="3" s="1"/>
  <c r="BO6" i="3"/>
  <c r="CE6" i="3" s="1"/>
  <c r="BP6" i="3"/>
  <c r="CF6" i="3" s="1"/>
  <c r="BQ6" i="3"/>
  <c r="CG6" i="3" s="1"/>
  <c r="BR6" i="3"/>
  <c r="CH6" i="3" s="1"/>
  <c r="BS6" i="3"/>
  <c r="CI6" i="3" s="1"/>
  <c r="BT6" i="3"/>
  <c r="CJ6" i="3" s="1"/>
  <c r="BU6" i="3"/>
  <c r="CK6" i="3" s="1"/>
  <c r="BV6" i="3"/>
  <c r="CL6" i="3" s="1"/>
  <c r="BW6" i="3"/>
  <c r="CM6" i="3" s="1"/>
  <c r="BX6" i="3"/>
  <c r="CN6" i="3" s="1"/>
  <c r="BY6" i="3"/>
  <c r="CO6" i="3" s="1"/>
  <c r="BK7" i="3"/>
  <c r="CA7" i="3" s="1"/>
  <c r="BL7" i="3"/>
  <c r="CB7" i="3" s="1"/>
  <c r="BM7" i="3"/>
  <c r="CC7" i="3" s="1"/>
  <c r="BN7" i="3"/>
  <c r="CD7" i="3" s="1"/>
  <c r="BO7" i="3"/>
  <c r="CE7" i="3" s="1"/>
  <c r="BP7" i="3"/>
  <c r="CF7" i="3" s="1"/>
  <c r="BQ7" i="3"/>
  <c r="CG7" i="3" s="1"/>
  <c r="BR7" i="3"/>
  <c r="CH7" i="3" s="1"/>
  <c r="BS7" i="3"/>
  <c r="CI7" i="3" s="1"/>
  <c r="BT7" i="3"/>
  <c r="CJ7" i="3" s="1"/>
  <c r="BU7" i="3"/>
  <c r="CK7" i="3" s="1"/>
  <c r="BV7" i="3"/>
  <c r="CL7" i="3" s="1"/>
  <c r="BW7" i="3"/>
  <c r="CM7" i="3" s="1"/>
  <c r="BX7" i="3"/>
  <c r="CN7" i="3" s="1"/>
  <c r="BY7" i="3"/>
  <c r="CO7" i="3" s="1"/>
  <c r="BK8" i="3"/>
  <c r="CA8" i="3" s="1"/>
  <c r="BL8" i="3"/>
  <c r="CB8" i="3" s="1"/>
  <c r="BM8" i="3"/>
  <c r="CC8" i="3" s="1"/>
  <c r="BN8" i="3"/>
  <c r="CD8" i="3" s="1"/>
  <c r="BO8" i="3"/>
  <c r="CE8" i="3" s="1"/>
  <c r="BP8" i="3"/>
  <c r="CF8" i="3" s="1"/>
  <c r="BQ8" i="3"/>
  <c r="CG8" i="3" s="1"/>
  <c r="BR8" i="3"/>
  <c r="CH8" i="3" s="1"/>
  <c r="BS8" i="3"/>
  <c r="CI8" i="3" s="1"/>
  <c r="BT8" i="3"/>
  <c r="CJ8" i="3" s="1"/>
  <c r="BU8" i="3"/>
  <c r="CK8" i="3" s="1"/>
  <c r="BV8" i="3"/>
  <c r="CL8" i="3" s="1"/>
  <c r="BW8" i="3"/>
  <c r="CM8" i="3" s="1"/>
  <c r="BX8" i="3"/>
  <c r="CN8" i="3" s="1"/>
  <c r="BY8" i="3"/>
  <c r="CO8" i="3" s="1"/>
  <c r="BK9" i="3"/>
  <c r="CA9" i="3" s="1"/>
  <c r="BL9" i="3"/>
  <c r="CB9" i="3" s="1"/>
  <c r="BM9" i="3"/>
  <c r="CC9" i="3" s="1"/>
  <c r="BN9" i="3"/>
  <c r="CD9" i="3" s="1"/>
  <c r="BO9" i="3"/>
  <c r="CE9" i="3" s="1"/>
  <c r="BP9" i="3"/>
  <c r="CF9" i="3" s="1"/>
  <c r="BQ9" i="3"/>
  <c r="CG9" i="3" s="1"/>
  <c r="BR9" i="3"/>
  <c r="CH9" i="3" s="1"/>
  <c r="BS9" i="3"/>
  <c r="CI9" i="3" s="1"/>
  <c r="BT9" i="3"/>
  <c r="CJ9" i="3" s="1"/>
  <c r="BU9" i="3"/>
  <c r="CK9" i="3" s="1"/>
  <c r="BV9" i="3"/>
  <c r="CL9" i="3" s="1"/>
  <c r="BW9" i="3"/>
  <c r="CM9" i="3" s="1"/>
  <c r="BX9" i="3"/>
  <c r="CN9" i="3" s="1"/>
  <c r="BY9" i="3"/>
  <c r="CO9" i="3" s="1"/>
  <c r="BK10" i="3"/>
  <c r="CA10" i="3" s="1"/>
  <c r="BL10" i="3"/>
  <c r="CB10" i="3" s="1"/>
  <c r="BM10" i="3"/>
  <c r="CC10" i="3" s="1"/>
  <c r="BN10" i="3"/>
  <c r="CD10" i="3" s="1"/>
  <c r="BO10" i="3"/>
  <c r="CE10" i="3" s="1"/>
  <c r="BP10" i="3"/>
  <c r="CF10" i="3" s="1"/>
  <c r="BQ10" i="3"/>
  <c r="CG10" i="3" s="1"/>
  <c r="BR10" i="3"/>
  <c r="CH10" i="3" s="1"/>
  <c r="BS10" i="3"/>
  <c r="CI10" i="3" s="1"/>
  <c r="BT10" i="3"/>
  <c r="CJ10" i="3" s="1"/>
  <c r="BU10" i="3"/>
  <c r="CK10" i="3" s="1"/>
  <c r="BV10" i="3"/>
  <c r="CL10" i="3" s="1"/>
  <c r="BW10" i="3"/>
  <c r="CM10" i="3" s="1"/>
  <c r="BX10" i="3"/>
  <c r="CN10" i="3" s="1"/>
  <c r="BY10" i="3"/>
  <c r="CO10" i="3" s="1"/>
  <c r="BK11" i="3"/>
  <c r="CA11" i="3" s="1"/>
  <c r="BL11" i="3"/>
  <c r="CB11" i="3" s="1"/>
  <c r="BM11" i="3"/>
  <c r="CC11" i="3" s="1"/>
  <c r="BN11" i="3"/>
  <c r="CD11" i="3" s="1"/>
  <c r="BO11" i="3"/>
  <c r="CE11" i="3" s="1"/>
  <c r="BP11" i="3"/>
  <c r="CF11" i="3" s="1"/>
  <c r="BQ11" i="3"/>
  <c r="CG11" i="3" s="1"/>
  <c r="BR11" i="3"/>
  <c r="CH11" i="3" s="1"/>
  <c r="BS11" i="3"/>
  <c r="CI11" i="3" s="1"/>
  <c r="BT11" i="3"/>
  <c r="CJ11" i="3" s="1"/>
  <c r="BU11" i="3"/>
  <c r="CK11" i="3" s="1"/>
  <c r="BV11" i="3"/>
  <c r="CL11" i="3" s="1"/>
  <c r="BW11" i="3"/>
  <c r="CM11" i="3" s="1"/>
  <c r="BX11" i="3"/>
  <c r="CN11" i="3" s="1"/>
  <c r="BY11" i="3"/>
  <c r="CO11" i="3" s="1"/>
  <c r="BK12" i="3"/>
  <c r="CA12" i="3" s="1"/>
  <c r="BL12" i="3"/>
  <c r="CB12" i="3" s="1"/>
  <c r="BM12" i="3"/>
  <c r="CC12" i="3" s="1"/>
  <c r="BN12" i="3"/>
  <c r="CD12" i="3" s="1"/>
  <c r="BO12" i="3"/>
  <c r="CE12" i="3" s="1"/>
  <c r="BP12" i="3"/>
  <c r="CF12" i="3" s="1"/>
  <c r="BQ12" i="3"/>
  <c r="CG12" i="3" s="1"/>
  <c r="BR12" i="3"/>
  <c r="CH12" i="3" s="1"/>
  <c r="BS12" i="3"/>
  <c r="CI12" i="3" s="1"/>
  <c r="BT12" i="3"/>
  <c r="CJ12" i="3" s="1"/>
  <c r="BU12" i="3"/>
  <c r="CK12" i="3" s="1"/>
  <c r="BV12" i="3"/>
  <c r="CL12" i="3" s="1"/>
  <c r="BW12" i="3"/>
  <c r="CM12" i="3" s="1"/>
  <c r="BX12" i="3"/>
  <c r="CN12" i="3" s="1"/>
  <c r="BY12" i="3"/>
  <c r="CO12" i="3" s="1"/>
  <c r="BK13" i="3"/>
  <c r="CA13" i="3" s="1"/>
  <c r="BL13" i="3"/>
  <c r="CB13" i="3" s="1"/>
  <c r="BM13" i="3"/>
  <c r="CC13" i="3" s="1"/>
  <c r="BN13" i="3"/>
  <c r="CD13" i="3" s="1"/>
  <c r="BO13" i="3"/>
  <c r="CE13" i="3" s="1"/>
  <c r="BP13" i="3"/>
  <c r="CF13" i="3" s="1"/>
  <c r="BQ13" i="3"/>
  <c r="CG13" i="3" s="1"/>
  <c r="BR13" i="3"/>
  <c r="CH13" i="3" s="1"/>
  <c r="BS13" i="3"/>
  <c r="CI13" i="3" s="1"/>
  <c r="BT13" i="3"/>
  <c r="CJ13" i="3" s="1"/>
  <c r="BU13" i="3"/>
  <c r="CK13" i="3" s="1"/>
  <c r="BV13" i="3"/>
  <c r="CL13" i="3" s="1"/>
  <c r="BW13" i="3"/>
  <c r="CM13" i="3" s="1"/>
  <c r="BX13" i="3"/>
  <c r="CN13" i="3" s="1"/>
  <c r="BY13" i="3"/>
  <c r="CO13" i="3" s="1"/>
  <c r="BK14" i="3"/>
  <c r="CA14" i="3" s="1"/>
  <c r="BL14" i="3"/>
  <c r="CB14" i="3" s="1"/>
  <c r="BM14" i="3"/>
  <c r="CC14" i="3" s="1"/>
  <c r="BN14" i="3"/>
  <c r="CD14" i="3" s="1"/>
  <c r="BO14" i="3"/>
  <c r="CE14" i="3" s="1"/>
  <c r="BP14" i="3"/>
  <c r="CF14" i="3" s="1"/>
  <c r="BQ14" i="3"/>
  <c r="CG14" i="3" s="1"/>
  <c r="BR14" i="3"/>
  <c r="CH14" i="3" s="1"/>
  <c r="BS14" i="3"/>
  <c r="CI14" i="3" s="1"/>
  <c r="BT14" i="3"/>
  <c r="CJ14" i="3" s="1"/>
  <c r="BU14" i="3"/>
  <c r="CK14" i="3" s="1"/>
  <c r="BV14" i="3"/>
  <c r="CL14" i="3" s="1"/>
  <c r="BW14" i="3"/>
  <c r="CM14" i="3" s="1"/>
  <c r="BX14" i="3"/>
  <c r="CN14" i="3" s="1"/>
  <c r="BY14" i="3"/>
  <c r="CO14" i="3" s="1"/>
  <c r="BK15" i="3"/>
  <c r="CA15" i="3" s="1"/>
  <c r="BL15" i="3"/>
  <c r="CB15" i="3" s="1"/>
  <c r="BM15" i="3"/>
  <c r="CC15" i="3" s="1"/>
  <c r="BN15" i="3"/>
  <c r="CD15" i="3" s="1"/>
  <c r="BO15" i="3"/>
  <c r="CE15" i="3" s="1"/>
  <c r="BP15" i="3"/>
  <c r="CF15" i="3" s="1"/>
  <c r="BQ15" i="3"/>
  <c r="CG15" i="3" s="1"/>
  <c r="BR15" i="3"/>
  <c r="CH15" i="3" s="1"/>
  <c r="BS15" i="3"/>
  <c r="CI15" i="3" s="1"/>
  <c r="BT15" i="3"/>
  <c r="CJ15" i="3" s="1"/>
  <c r="BU15" i="3"/>
  <c r="CK15" i="3" s="1"/>
  <c r="BV15" i="3"/>
  <c r="CL15" i="3" s="1"/>
  <c r="BW15" i="3"/>
  <c r="CM15" i="3" s="1"/>
  <c r="BX15" i="3"/>
  <c r="CN15" i="3" s="1"/>
  <c r="BY15" i="3"/>
  <c r="CO15" i="3" s="1"/>
  <c r="BK16" i="3"/>
  <c r="CA16" i="3" s="1"/>
  <c r="BL16" i="3"/>
  <c r="CB16" i="3" s="1"/>
  <c r="BM16" i="3"/>
  <c r="CC16" i="3" s="1"/>
  <c r="BN16" i="3"/>
  <c r="CD16" i="3" s="1"/>
  <c r="BO16" i="3"/>
  <c r="CE16" i="3" s="1"/>
  <c r="BP16" i="3"/>
  <c r="CF16" i="3" s="1"/>
  <c r="BQ16" i="3"/>
  <c r="CG16" i="3" s="1"/>
  <c r="BR16" i="3"/>
  <c r="CH16" i="3" s="1"/>
  <c r="BS16" i="3"/>
  <c r="CI16" i="3" s="1"/>
  <c r="BT16" i="3"/>
  <c r="CJ16" i="3" s="1"/>
  <c r="BU16" i="3"/>
  <c r="CK16" i="3" s="1"/>
  <c r="BV16" i="3"/>
  <c r="CL16" i="3" s="1"/>
  <c r="BW16" i="3"/>
  <c r="CM16" i="3" s="1"/>
  <c r="BX16" i="3"/>
  <c r="CN16" i="3" s="1"/>
  <c r="BY16" i="3"/>
  <c r="CO16" i="3" s="1"/>
  <c r="BK17" i="3"/>
  <c r="CA17" i="3" s="1"/>
  <c r="BL17" i="3"/>
  <c r="CB17" i="3" s="1"/>
  <c r="BM17" i="3"/>
  <c r="CC17" i="3" s="1"/>
  <c r="BN17" i="3"/>
  <c r="CD17" i="3" s="1"/>
  <c r="BO17" i="3"/>
  <c r="CE17" i="3" s="1"/>
  <c r="BP17" i="3"/>
  <c r="CF17" i="3" s="1"/>
  <c r="BQ17" i="3"/>
  <c r="CG17" i="3" s="1"/>
  <c r="BR17" i="3"/>
  <c r="CH17" i="3" s="1"/>
  <c r="BS17" i="3"/>
  <c r="CI17" i="3" s="1"/>
  <c r="BT17" i="3"/>
  <c r="CJ17" i="3" s="1"/>
  <c r="BU17" i="3"/>
  <c r="CK17" i="3" s="1"/>
  <c r="BV17" i="3"/>
  <c r="CL17" i="3" s="1"/>
  <c r="BW17" i="3"/>
  <c r="CM17" i="3" s="1"/>
  <c r="BX17" i="3"/>
  <c r="CN17" i="3" s="1"/>
  <c r="BY17" i="3"/>
  <c r="CO17" i="3" s="1"/>
  <c r="BK18" i="3"/>
  <c r="CA18" i="3" s="1"/>
  <c r="BL18" i="3"/>
  <c r="CB18" i="3" s="1"/>
  <c r="BM18" i="3"/>
  <c r="CC18" i="3" s="1"/>
  <c r="BN18" i="3"/>
  <c r="CD18" i="3" s="1"/>
  <c r="BO18" i="3"/>
  <c r="CE18" i="3" s="1"/>
  <c r="BP18" i="3"/>
  <c r="CF18" i="3" s="1"/>
  <c r="BQ18" i="3"/>
  <c r="CG18" i="3" s="1"/>
  <c r="BR18" i="3"/>
  <c r="CH18" i="3" s="1"/>
  <c r="BS18" i="3"/>
  <c r="CI18" i="3" s="1"/>
  <c r="BT18" i="3"/>
  <c r="CJ18" i="3" s="1"/>
  <c r="BU18" i="3"/>
  <c r="CK18" i="3" s="1"/>
  <c r="BV18" i="3"/>
  <c r="CL18" i="3" s="1"/>
  <c r="BW18" i="3"/>
  <c r="CM18" i="3" s="1"/>
  <c r="BX18" i="3"/>
  <c r="CN18" i="3" s="1"/>
  <c r="BY18" i="3"/>
  <c r="CO18" i="3" s="1"/>
  <c r="BK19" i="3"/>
  <c r="CA19" i="3" s="1"/>
  <c r="BL19" i="3"/>
  <c r="CB19" i="3" s="1"/>
  <c r="BM19" i="3"/>
  <c r="CC19" i="3" s="1"/>
  <c r="BN19" i="3"/>
  <c r="CD19" i="3" s="1"/>
  <c r="BO19" i="3"/>
  <c r="CE19" i="3" s="1"/>
  <c r="BP19" i="3"/>
  <c r="CF19" i="3" s="1"/>
  <c r="BQ19" i="3"/>
  <c r="CG19" i="3" s="1"/>
  <c r="BR19" i="3"/>
  <c r="CH19" i="3" s="1"/>
  <c r="BS19" i="3"/>
  <c r="CI19" i="3" s="1"/>
  <c r="BT19" i="3"/>
  <c r="CJ19" i="3" s="1"/>
  <c r="BU19" i="3"/>
  <c r="CK19" i="3" s="1"/>
  <c r="BV19" i="3"/>
  <c r="CL19" i="3" s="1"/>
  <c r="BW19" i="3"/>
  <c r="CM19" i="3" s="1"/>
  <c r="BX19" i="3"/>
  <c r="CN19" i="3" s="1"/>
  <c r="BY19" i="3"/>
  <c r="CO19" i="3" s="1"/>
  <c r="BK20" i="3"/>
  <c r="CA20" i="3" s="1"/>
  <c r="BL20" i="3"/>
  <c r="CB20" i="3" s="1"/>
  <c r="BM20" i="3"/>
  <c r="CC20" i="3" s="1"/>
  <c r="BN20" i="3"/>
  <c r="CD20" i="3" s="1"/>
  <c r="BO20" i="3"/>
  <c r="CE20" i="3" s="1"/>
  <c r="BP20" i="3"/>
  <c r="CF20" i="3" s="1"/>
  <c r="BQ20" i="3"/>
  <c r="CG20" i="3" s="1"/>
  <c r="BR20" i="3"/>
  <c r="CH20" i="3" s="1"/>
  <c r="BS20" i="3"/>
  <c r="CI20" i="3" s="1"/>
  <c r="BT20" i="3"/>
  <c r="CJ20" i="3" s="1"/>
  <c r="BU20" i="3"/>
  <c r="CK20" i="3" s="1"/>
  <c r="BV20" i="3"/>
  <c r="CL20" i="3" s="1"/>
  <c r="BW20" i="3"/>
  <c r="CM20" i="3" s="1"/>
  <c r="BX20" i="3"/>
  <c r="CN20" i="3" s="1"/>
  <c r="BY20" i="3"/>
  <c r="CO20" i="3" s="1"/>
  <c r="BK21" i="3"/>
  <c r="CA21" i="3" s="1"/>
  <c r="BL21" i="3"/>
  <c r="CB21" i="3" s="1"/>
  <c r="BM21" i="3"/>
  <c r="CC21" i="3" s="1"/>
  <c r="BN21" i="3"/>
  <c r="CD21" i="3" s="1"/>
  <c r="BO21" i="3"/>
  <c r="CE21" i="3" s="1"/>
  <c r="BP21" i="3"/>
  <c r="CF21" i="3" s="1"/>
  <c r="BQ21" i="3"/>
  <c r="CG21" i="3" s="1"/>
  <c r="BR21" i="3"/>
  <c r="CH21" i="3" s="1"/>
  <c r="BS21" i="3"/>
  <c r="CI21" i="3" s="1"/>
  <c r="BT21" i="3"/>
  <c r="CJ21" i="3" s="1"/>
  <c r="BU21" i="3"/>
  <c r="CK21" i="3" s="1"/>
  <c r="BV21" i="3"/>
  <c r="CL21" i="3" s="1"/>
  <c r="BW21" i="3"/>
  <c r="CM21" i="3" s="1"/>
  <c r="BX21" i="3"/>
  <c r="CN21" i="3" s="1"/>
  <c r="BY21" i="3"/>
  <c r="CO21" i="3" s="1"/>
  <c r="BK22" i="3"/>
  <c r="CA22" i="3" s="1"/>
  <c r="BL22" i="3"/>
  <c r="CB22" i="3" s="1"/>
  <c r="BM22" i="3"/>
  <c r="CC22" i="3" s="1"/>
  <c r="BN22" i="3"/>
  <c r="CD22" i="3" s="1"/>
  <c r="BO22" i="3"/>
  <c r="CE22" i="3" s="1"/>
  <c r="BP22" i="3"/>
  <c r="CF22" i="3" s="1"/>
  <c r="BQ22" i="3"/>
  <c r="CG22" i="3" s="1"/>
  <c r="BR22" i="3"/>
  <c r="CH22" i="3" s="1"/>
  <c r="BS22" i="3"/>
  <c r="CI22" i="3" s="1"/>
  <c r="BT22" i="3"/>
  <c r="CJ22" i="3" s="1"/>
  <c r="BU22" i="3"/>
  <c r="CK22" i="3" s="1"/>
  <c r="BV22" i="3"/>
  <c r="CL22" i="3" s="1"/>
  <c r="BW22" i="3"/>
  <c r="CM22" i="3" s="1"/>
  <c r="BX22" i="3"/>
  <c r="CN22" i="3" s="1"/>
  <c r="BY22" i="3"/>
  <c r="CO22" i="3" s="1"/>
  <c r="BK23" i="3"/>
  <c r="CA23" i="3" s="1"/>
  <c r="BL23" i="3"/>
  <c r="CB23" i="3" s="1"/>
  <c r="BM23" i="3"/>
  <c r="CC23" i="3" s="1"/>
  <c r="BN23" i="3"/>
  <c r="CD23" i="3" s="1"/>
  <c r="BO23" i="3"/>
  <c r="CE23" i="3" s="1"/>
  <c r="BP23" i="3"/>
  <c r="CF23" i="3" s="1"/>
  <c r="BQ23" i="3"/>
  <c r="CG23" i="3" s="1"/>
  <c r="BR23" i="3"/>
  <c r="CH23" i="3" s="1"/>
  <c r="BS23" i="3"/>
  <c r="CI23" i="3" s="1"/>
  <c r="BT23" i="3"/>
  <c r="CJ23" i="3" s="1"/>
  <c r="BU23" i="3"/>
  <c r="CK23" i="3" s="1"/>
  <c r="BV23" i="3"/>
  <c r="CL23" i="3" s="1"/>
  <c r="BW23" i="3"/>
  <c r="CM23" i="3" s="1"/>
  <c r="BX23" i="3"/>
  <c r="CN23" i="3" s="1"/>
  <c r="BY23" i="3"/>
  <c r="CO23" i="3" s="1"/>
  <c r="BK24" i="3"/>
  <c r="CA24" i="3" s="1"/>
  <c r="BL24" i="3"/>
  <c r="CB24" i="3" s="1"/>
  <c r="BM24" i="3"/>
  <c r="CC24" i="3" s="1"/>
  <c r="BN24" i="3"/>
  <c r="CD24" i="3" s="1"/>
  <c r="BO24" i="3"/>
  <c r="CE24" i="3" s="1"/>
  <c r="BP24" i="3"/>
  <c r="CF24" i="3" s="1"/>
  <c r="BQ24" i="3"/>
  <c r="CG24" i="3" s="1"/>
  <c r="BR24" i="3"/>
  <c r="CH24" i="3" s="1"/>
  <c r="BS24" i="3"/>
  <c r="CI24" i="3" s="1"/>
  <c r="BT24" i="3"/>
  <c r="CJ24" i="3" s="1"/>
  <c r="BU24" i="3"/>
  <c r="CK24" i="3" s="1"/>
  <c r="BV24" i="3"/>
  <c r="CL24" i="3" s="1"/>
  <c r="BW24" i="3"/>
  <c r="CM24" i="3" s="1"/>
  <c r="BX24" i="3"/>
  <c r="CN24" i="3" s="1"/>
  <c r="BY24" i="3"/>
  <c r="CO24" i="3" s="1"/>
  <c r="BK25" i="3"/>
  <c r="CA25" i="3" s="1"/>
  <c r="BL25" i="3"/>
  <c r="CB25" i="3" s="1"/>
  <c r="BM25" i="3"/>
  <c r="CC25" i="3" s="1"/>
  <c r="BN25" i="3"/>
  <c r="CD25" i="3" s="1"/>
  <c r="BO25" i="3"/>
  <c r="CE25" i="3" s="1"/>
  <c r="BP25" i="3"/>
  <c r="CF25" i="3" s="1"/>
  <c r="BQ25" i="3"/>
  <c r="CG25" i="3" s="1"/>
  <c r="BR25" i="3"/>
  <c r="CH25" i="3" s="1"/>
  <c r="BS25" i="3"/>
  <c r="CI25" i="3" s="1"/>
  <c r="BT25" i="3"/>
  <c r="CJ25" i="3" s="1"/>
  <c r="BU25" i="3"/>
  <c r="CK25" i="3" s="1"/>
  <c r="BV25" i="3"/>
  <c r="CL25" i="3" s="1"/>
  <c r="BW25" i="3"/>
  <c r="CM25" i="3" s="1"/>
  <c r="BX25" i="3"/>
  <c r="CN25" i="3" s="1"/>
  <c r="BY25" i="3"/>
  <c r="CO25" i="3" s="1"/>
  <c r="BK26" i="3"/>
  <c r="CA26" i="3" s="1"/>
  <c r="BL26" i="3"/>
  <c r="CB26" i="3" s="1"/>
  <c r="BM26" i="3"/>
  <c r="CC26" i="3" s="1"/>
  <c r="BN26" i="3"/>
  <c r="CD26" i="3" s="1"/>
  <c r="BO26" i="3"/>
  <c r="CE26" i="3" s="1"/>
  <c r="BP26" i="3"/>
  <c r="CF26" i="3" s="1"/>
  <c r="BQ26" i="3"/>
  <c r="CG26" i="3" s="1"/>
  <c r="BR26" i="3"/>
  <c r="CH26" i="3" s="1"/>
  <c r="BS26" i="3"/>
  <c r="CI26" i="3" s="1"/>
  <c r="BT26" i="3"/>
  <c r="CJ26" i="3" s="1"/>
  <c r="BU26" i="3"/>
  <c r="CK26" i="3" s="1"/>
  <c r="BV26" i="3"/>
  <c r="CL26" i="3" s="1"/>
  <c r="BW26" i="3"/>
  <c r="CM26" i="3" s="1"/>
  <c r="BX26" i="3"/>
  <c r="CN26" i="3" s="1"/>
  <c r="BY26" i="3"/>
  <c r="CO26" i="3" s="1"/>
  <c r="BK27" i="3"/>
  <c r="CA27" i="3" s="1"/>
  <c r="BL27" i="3"/>
  <c r="CB27" i="3" s="1"/>
  <c r="BM27" i="3"/>
  <c r="CC27" i="3" s="1"/>
  <c r="BN27" i="3"/>
  <c r="CD27" i="3" s="1"/>
  <c r="BO27" i="3"/>
  <c r="CE27" i="3" s="1"/>
  <c r="BP27" i="3"/>
  <c r="CF27" i="3" s="1"/>
  <c r="BQ27" i="3"/>
  <c r="CG27" i="3" s="1"/>
  <c r="BR27" i="3"/>
  <c r="CH27" i="3" s="1"/>
  <c r="BS27" i="3"/>
  <c r="CI27" i="3" s="1"/>
  <c r="BT27" i="3"/>
  <c r="CJ27" i="3" s="1"/>
  <c r="BU27" i="3"/>
  <c r="CK27" i="3" s="1"/>
  <c r="BV27" i="3"/>
  <c r="CL27" i="3" s="1"/>
  <c r="BW27" i="3"/>
  <c r="CM27" i="3" s="1"/>
  <c r="BX27" i="3"/>
  <c r="CN27" i="3" s="1"/>
  <c r="BY27" i="3"/>
  <c r="CO27" i="3" s="1"/>
  <c r="BK28" i="3"/>
  <c r="CA28" i="3" s="1"/>
  <c r="BL28" i="3"/>
  <c r="CB28" i="3" s="1"/>
  <c r="BM28" i="3"/>
  <c r="CC28" i="3" s="1"/>
  <c r="BN28" i="3"/>
  <c r="CD28" i="3" s="1"/>
  <c r="BO28" i="3"/>
  <c r="CE28" i="3" s="1"/>
  <c r="BP28" i="3"/>
  <c r="CF28" i="3" s="1"/>
  <c r="BQ28" i="3"/>
  <c r="CG28" i="3" s="1"/>
  <c r="BR28" i="3"/>
  <c r="CH28" i="3" s="1"/>
  <c r="BS28" i="3"/>
  <c r="CI28" i="3" s="1"/>
  <c r="BT28" i="3"/>
  <c r="CJ28" i="3" s="1"/>
  <c r="BU28" i="3"/>
  <c r="CK28" i="3" s="1"/>
  <c r="BV28" i="3"/>
  <c r="CL28" i="3" s="1"/>
  <c r="BW28" i="3"/>
  <c r="CM28" i="3" s="1"/>
  <c r="BX28" i="3"/>
  <c r="CN28" i="3" s="1"/>
  <c r="BY28" i="3"/>
  <c r="CO28" i="3" s="1"/>
  <c r="BK29" i="3"/>
  <c r="CA29" i="3" s="1"/>
  <c r="BL29" i="3"/>
  <c r="CB29" i="3" s="1"/>
  <c r="BM29" i="3"/>
  <c r="CC29" i="3" s="1"/>
  <c r="BN29" i="3"/>
  <c r="CD29" i="3" s="1"/>
  <c r="BO29" i="3"/>
  <c r="CE29" i="3" s="1"/>
  <c r="BP29" i="3"/>
  <c r="CF29" i="3" s="1"/>
  <c r="BQ29" i="3"/>
  <c r="CG29" i="3" s="1"/>
  <c r="BR29" i="3"/>
  <c r="CH29" i="3" s="1"/>
  <c r="BS29" i="3"/>
  <c r="CI29" i="3" s="1"/>
  <c r="BT29" i="3"/>
  <c r="CJ29" i="3" s="1"/>
  <c r="BU29" i="3"/>
  <c r="CK29" i="3" s="1"/>
  <c r="BV29" i="3"/>
  <c r="CL29" i="3" s="1"/>
  <c r="BW29" i="3"/>
  <c r="CM29" i="3" s="1"/>
  <c r="BX29" i="3"/>
  <c r="CN29" i="3" s="1"/>
  <c r="BY29" i="3"/>
  <c r="CO29" i="3" s="1"/>
  <c r="BK30" i="3"/>
  <c r="CA30" i="3" s="1"/>
  <c r="BL30" i="3"/>
  <c r="CB30" i="3" s="1"/>
  <c r="BM30" i="3"/>
  <c r="CC30" i="3" s="1"/>
  <c r="BN30" i="3"/>
  <c r="CD30" i="3" s="1"/>
  <c r="BO30" i="3"/>
  <c r="CE30" i="3" s="1"/>
  <c r="BP30" i="3"/>
  <c r="CF30" i="3" s="1"/>
  <c r="BQ30" i="3"/>
  <c r="CG30" i="3" s="1"/>
  <c r="BR30" i="3"/>
  <c r="CH30" i="3" s="1"/>
  <c r="BS30" i="3"/>
  <c r="CI30" i="3" s="1"/>
  <c r="BT30" i="3"/>
  <c r="CJ30" i="3" s="1"/>
  <c r="BU30" i="3"/>
  <c r="CK30" i="3" s="1"/>
  <c r="BV30" i="3"/>
  <c r="CL30" i="3" s="1"/>
  <c r="BW30" i="3"/>
  <c r="CM30" i="3" s="1"/>
  <c r="BX30" i="3"/>
  <c r="CN30" i="3" s="1"/>
  <c r="BY30" i="3"/>
  <c r="CO30" i="3" s="1"/>
  <c r="BK31" i="3"/>
  <c r="CA31" i="3" s="1"/>
  <c r="BL31" i="3"/>
  <c r="CB31" i="3" s="1"/>
  <c r="BM31" i="3"/>
  <c r="CC31" i="3" s="1"/>
  <c r="BN31" i="3"/>
  <c r="CD31" i="3" s="1"/>
  <c r="BO31" i="3"/>
  <c r="CE31" i="3" s="1"/>
  <c r="BP31" i="3"/>
  <c r="CF31" i="3" s="1"/>
  <c r="BQ31" i="3"/>
  <c r="CG31" i="3" s="1"/>
  <c r="BR31" i="3"/>
  <c r="CH31" i="3" s="1"/>
  <c r="BS31" i="3"/>
  <c r="CI31" i="3" s="1"/>
  <c r="BT31" i="3"/>
  <c r="CJ31" i="3" s="1"/>
  <c r="BU31" i="3"/>
  <c r="CK31" i="3" s="1"/>
  <c r="BV31" i="3"/>
  <c r="CL31" i="3" s="1"/>
  <c r="BW31" i="3"/>
  <c r="CM31" i="3" s="1"/>
  <c r="BX31" i="3"/>
  <c r="CN31" i="3" s="1"/>
  <c r="BY31" i="3"/>
  <c r="CO31" i="3" s="1"/>
  <c r="BK32" i="3"/>
  <c r="CA32" i="3" s="1"/>
  <c r="BL32" i="3"/>
  <c r="CB32" i="3" s="1"/>
  <c r="BM32" i="3"/>
  <c r="CC32" i="3" s="1"/>
  <c r="BN32" i="3"/>
  <c r="CD32" i="3" s="1"/>
  <c r="BO32" i="3"/>
  <c r="CE32" i="3" s="1"/>
  <c r="BP32" i="3"/>
  <c r="CF32" i="3" s="1"/>
  <c r="BQ32" i="3"/>
  <c r="CG32" i="3" s="1"/>
  <c r="BR32" i="3"/>
  <c r="CH32" i="3" s="1"/>
  <c r="BS32" i="3"/>
  <c r="CI32" i="3" s="1"/>
  <c r="BT32" i="3"/>
  <c r="CJ32" i="3" s="1"/>
  <c r="BU32" i="3"/>
  <c r="CK32" i="3" s="1"/>
  <c r="BV32" i="3"/>
  <c r="CL32" i="3" s="1"/>
  <c r="BW32" i="3"/>
  <c r="CM32" i="3" s="1"/>
  <c r="BX32" i="3"/>
  <c r="CN32" i="3" s="1"/>
  <c r="BY32" i="3"/>
  <c r="CO32" i="3" s="1"/>
  <c r="BK33" i="3"/>
  <c r="CA33" i="3" s="1"/>
  <c r="BL33" i="3"/>
  <c r="CB33" i="3" s="1"/>
  <c r="BM33" i="3"/>
  <c r="CC33" i="3" s="1"/>
  <c r="BN33" i="3"/>
  <c r="CD33" i="3" s="1"/>
  <c r="BO33" i="3"/>
  <c r="CE33" i="3" s="1"/>
  <c r="BP33" i="3"/>
  <c r="CF33" i="3" s="1"/>
  <c r="BQ33" i="3"/>
  <c r="CG33" i="3" s="1"/>
  <c r="BR33" i="3"/>
  <c r="CH33" i="3" s="1"/>
  <c r="BS33" i="3"/>
  <c r="CI33" i="3" s="1"/>
  <c r="BT33" i="3"/>
  <c r="CJ33" i="3" s="1"/>
  <c r="BU33" i="3"/>
  <c r="CK33" i="3" s="1"/>
  <c r="BV33" i="3"/>
  <c r="CL33" i="3" s="1"/>
  <c r="BW33" i="3"/>
  <c r="CM33" i="3" s="1"/>
  <c r="BX33" i="3"/>
  <c r="CN33" i="3" s="1"/>
  <c r="BY33" i="3"/>
  <c r="CO33" i="3" s="1"/>
  <c r="BK34" i="3"/>
  <c r="CA34" i="3" s="1"/>
  <c r="BL34" i="3"/>
  <c r="CB34" i="3" s="1"/>
  <c r="BM34" i="3"/>
  <c r="CC34" i="3" s="1"/>
  <c r="BN34" i="3"/>
  <c r="CD34" i="3" s="1"/>
  <c r="BO34" i="3"/>
  <c r="CE34" i="3" s="1"/>
  <c r="BP34" i="3"/>
  <c r="CF34" i="3" s="1"/>
  <c r="BQ34" i="3"/>
  <c r="CG34" i="3" s="1"/>
  <c r="BR34" i="3"/>
  <c r="CH34" i="3" s="1"/>
  <c r="BS34" i="3"/>
  <c r="CI34" i="3" s="1"/>
  <c r="BT34" i="3"/>
  <c r="CJ34" i="3" s="1"/>
  <c r="BU34" i="3"/>
  <c r="CK34" i="3" s="1"/>
  <c r="BV34" i="3"/>
  <c r="CL34" i="3" s="1"/>
  <c r="BW34" i="3"/>
  <c r="CM34" i="3" s="1"/>
  <c r="BX34" i="3"/>
  <c r="CN34" i="3" s="1"/>
  <c r="BY34" i="3"/>
  <c r="CO34" i="3" s="1"/>
  <c r="BK35" i="3"/>
  <c r="CA35" i="3" s="1"/>
  <c r="BL35" i="3"/>
  <c r="CB35" i="3" s="1"/>
  <c r="BM35" i="3"/>
  <c r="CC35" i="3" s="1"/>
  <c r="BN35" i="3"/>
  <c r="CD35" i="3" s="1"/>
  <c r="BO35" i="3"/>
  <c r="CE35" i="3" s="1"/>
  <c r="BP35" i="3"/>
  <c r="CF35" i="3" s="1"/>
  <c r="BQ35" i="3"/>
  <c r="CG35" i="3" s="1"/>
  <c r="BR35" i="3"/>
  <c r="CH35" i="3" s="1"/>
  <c r="BS35" i="3"/>
  <c r="CI35" i="3" s="1"/>
  <c r="BT35" i="3"/>
  <c r="CJ35" i="3" s="1"/>
  <c r="BU35" i="3"/>
  <c r="CK35" i="3" s="1"/>
  <c r="BV35" i="3"/>
  <c r="CL35" i="3" s="1"/>
  <c r="BW35" i="3"/>
  <c r="CM35" i="3" s="1"/>
  <c r="BX35" i="3"/>
  <c r="CN35" i="3" s="1"/>
  <c r="BY35" i="3"/>
  <c r="CO35" i="3" s="1"/>
  <c r="BK36" i="3"/>
  <c r="CA36" i="3" s="1"/>
  <c r="BL36" i="3"/>
  <c r="CB36" i="3" s="1"/>
  <c r="BM36" i="3"/>
  <c r="CC36" i="3" s="1"/>
  <c r="BN36" i="3"/>
  <c r="CD36" i="3" s="1"/>
  <c r="BO36" i="3"/>
  <c r="CE36" i="3" s="1"/>
  <c r="BP36" i="3"/>
  <c r="CF36" i="3" s="1"/>
  <c r="BQ36" i="3"/>
  <c r="CG36" i="3" s="1"/>
  <c r="BR36" i="3"/>
  <c r="CH36" i="3" s="1"/>
  <c r="BS36" i="3"/>
  <c r="CI36" i="3" s="1"/>
  <c r="BT36" i="3"/>
  <c r="CJ36" i="3" s="1"/>
  <c r="BU36" i="3"/>
  <c r="CK36" i="3" s="1"/>
  <c r="BV36" i="3"/>
  <c r="CL36" i="3" s="1"/>
  <c r="BW36" i="3"/>
  <c r="CM36" i="3" s="1"/>
  <c r="BX36" i="3"/>
  <c r="CN36" i="3" s="1"/>
  <c r="BY36" i="3"/>
  <c r="CO36" i="3" s="1"/>
  <c r="BK37" i="3"/>
  <c r="CA37" i="3" s="1"/>
  <c r="BL37" i="3"/>
  <c r="CB37" i="3" s="1"/>
  <c r="BM37" i="3"/>
  <c r="CC37" i="3" s="1"/>
  <c r="BN37" i="3"/>
  <c r="CD37" i="3" s="1"/>
  <c r="BO37" i="3"/>
  <c r="CE37" i="3" s="1"/>
  <c r="BP37" i="3"/>
  <c r="CF37" i="3" s="1"/>
  <c r="BQ37" i="3"/>
  <c r="CG37" i="3" s="1"/>
  <c r="BR37" i="3"/>
  <c r="CH37" i="3" s="1"/>
  <c r="BS37" i="3"/>
  <c r="CI37" i="3" s="1"/>
  <c r="BT37" i="3"/>
  <c r="CJ37" i="3" s="1"/>
  <c r="BU37" i="3"/>
  <c r="CK37" i="3" s="1"/>
  <c r="BV37" i="3"/>
  <c r="CL37" i="3" s="1"/>
  <c r="BW37" i="3"/>
  <c r="CM37" i="3" s="1"/>
  <c r="BX37" i="3"/>
  <c r="CN37" i="3" s="1"/>
  <c r="BY37" i="3"/>
  <c r="CO37" i="3" s="1"/>
  <c r="BK38" i="3"/>
  <c r="CA38" i="3" s="1"/>
  <c r="BL38" i="3"/>
  <c r="CB38" i="3" s="1"/>
  <c r="BM38" i="3"/>
  <c r="CC38" i="3" s="1"/>
  <c r="BN38" i="3"/>
  <c r="CD38" i="3" s="1"/>
  <c r="BO38" i="3"/>
  <c r="CE38" i="3" s="1"/>
  <c r="BP38" i="3"/>
  <c r="CF38" i="3" s="1"/>
  <c r="BQ38" i="3"/>
  <c r="CG38" i="3" s="1"/>
  <c r="BR38" i="3"/>
  <c r="CH38" i="3" s="1"/>
  <c r="BS38" i="3"/>
  <c r="CI38" i="3" s="1"/>
  <c r="BT38" i="3"/>
  <c r="CJ38" i="3" s="1"/>
  <c r="BU38" i="3"/>
  <c r="CK38" i="3" s="1"/>
  <c r="BV38" i="3"/>
  <c r="CL38" i="3" s="1"/>
  <c r="BW38" i="3"/>
  <c r="CM38" i="3" s="1"/>
  <c r="BX38" i="3"/>
  <c r="CN38" i="3" s="1"/>
  <c r="BY38" i="3"/>
  <c r="CO38" i="3" s="1"/>
  <c r="BK39" i="3"/>
  <c r="CA39" i="3" s="1"/>
  <c r="BL39" i="3"/>
  <c r="CB39" i="3" s="1"/>
  <c r="BM39" i="3"/>
  <c r="CC39" i="3" s="1"/>
  <c r="BN39" i="3"/>
  <c r="CD39" i="3" s="1"/>
  <c r="BO39" i="3"/>
  <c r="CE39" i="3" s="1"/>
  <c r="BP39" i="3"/>
  <c r="CF39" i="3" s="1"/>
  <c r="BQ39" i="3"/>
  <c r="CG39" i="3" s="1"/>
  <c r="BR39" i="3"/>
  <c r="CH39" i="3" s="1"/>
  <c r="BS39" i="3"/>
  <c r="CI39" i="3" s="1"/>
  <c r="BT39" i="3"/>
  <c r="CJ39" i="3" s="1"/>
  <c r="BU39" i="3"/>
  <c r="CK39" i="3" s="1"/>
  <c r="BV39" i="3"/>
  <c r="CL39" i="3" s="1"/>
  <c r="BW39" i="3"/>
  <c r="CM39" i="3" s="1"/>
  <c r="BX39" i="3"/>
  <c r="CN39" i="3" s="1"/>
  <c r="BY39" i="3"/>
  <c r="CO39" i="3" s="1"/>
  <c r="BK40" i="3"/>
  <c r="CA40" i="3" s="1"/>
  <c r="BL40" i="3"/>
  <c r="CB40" i="3" s="1"/>
  <c r="BM40" i="3"/>
  <c r="CC40" i="3" s="1"/>
  <c r="BN40" i="3"/>
  <c r="CD40" i="3" s="1"/>
  <c r="BO40" i="3"/>
  <c r="CE40" i="3" s="1"/>
  <c r="BP40" i="3"/>
  <c r="CF40" i="3" s="1"/>
  <c r="BQ40" i="3"/>
  <c r="CG40" i="3" s="1"/>
  <c r="BR40" i="3"/>
  <c r="CH40" i="3" s="1"/>
  <c r="BS40" i="3"/>
  <c r="CI40" i="3" s="1"/>
  <c r="BT40" i="3"/>
  <c r="CJ40" i="3" s="1"/>
  <c r="BU40" i="3"/>
  <c r="CK40" i="3" s="1"/>
  <c r="BV40" i="3"/>
  <c r="CL40" i="3" s="1"/>
  <c r="BW40" i="3"/>
  <c r="CM40" i="3" s="1"/>
  <c r="BX40" i="3"/>
  <c r="CN40" i="3" s="1"/>
  <c r="BY40" i="3"/>
  <c r="CO40" i="3" s="1"/>
  <c r="BK41" i="3"/>
  <c r="CA41" i="3" s="1"/>
  <c r="BL41" i="3"/>
  <c r="CB41" i="3" s="1"/>
  <c r="BM41" i="3"/>
  <c r="CC41" i="3" s="1"/>
  <c r="BN41" i="3"/>
  <c r="CD41" i="3" s="1"/>
  <c r="BO41" i="3"/>
  <c r="CE41" i="3" s="1"/>
  <c r="BP41" i="3"/>
  <c r="CF41" i="3" s="1"/>
  <c r="BQ41" i="3"/>
  <c r="CG41" i="3" s="1"/>
  <c r="BR41" i="3"/>
  <c r="CH41" i="3" s="1"/>
  <c r="BS41" i="3"/>
  <c r="CI41" i="3" s="1"/>
  <c r="BT41" i="3"/>
  <c r="CJ41" i="3" s="1"/>
  <c r="BU41" i="3"/>
  <c r="CK41" i="3" s="1"/>
  <c r="BV41" i="3"/>
  <c r="CL41" i="3" s="1"/>
  <c r="BW41" i="3"/>
  <c r="CM41" i="3" s="1"/>
  <c r="BX41" i="3"/>
  <c r="CN41" i="3" s="1"/>
  <c r="BY41" i="3"/>
  <c r="CO41" i="3" s="1"/>
  <c r="BK42" i="3"/>
  <c r="CA42" i="3" s="1"/>
  <c r="BL42" i="3"/>
  <c r="CB42" i="3" s="1"/>
  <c r="BM42" i="3"/>
  <c r="CC42" i="3" s="1"/>
  <c r="BN42" i="3"/>
  <c r="CD42" i="3" s="1"/>
  <c r="BO42" i="3"/>
  <c r="CE42" i="3" s="1"/>
  <c r="BP42" i="3"/>
  <c r="CF42" i="3" s="1"/>
  <c r="BQ42" i="3"/>
  <c r="CG42" i="3" s="1"/>
  <c r="BR42" i="3"/>
  <c r="CH42" i="3" s="1"/>
  <c r="BS42" i="3"/>
  <c r="CI42" i="3" s="1"/>
  <c r="BT42" i="3"/>
  <c r="CJ42" i="3" s="1"/>
  <c r="BU42" i="3"/>
  <c r="CK42" i="3" s="1"/>
  <c r="BV42" i="3"/>
  <c r="CL42" i="3" s="1"/>
  <c r="BW42" i="3"/>
  <c r="CM42" i="3" s="1"/>
  <c r="BX42" i="3"/>
  <c r="CN42" i="3" s="1"/>
  <c r="BY42" i="3"/>
  <c r="CO42" i="3" s="1"/>
  <c r="BK43" i="3"/>
  <c r="CA43" i="3" s="1"/>
  <c r="BL43" i="3"/>
  <c r="CB43" i="3" s="1"/>
  <c r="BM43" i="3"/>
  <c r="CC43" i="3" s="1"/>
  <c r="BN43" i="3"/>
  <c r="CD43" i="3" s="1"/>
  <c r="BO43" i="3"/>
  <c r="CE43" i="3" s="1"/>
  <c r="BP43" i="3"/>
  <c r="CF43" i="3" s="1"/>
  <c r="BQ43" i="3"/>
  <c r="CG43" i="3" s="1"/>
  <c r="BR43" i="3"/>
  <c r="CH43" i="3" s="1"/>
  <c r="BS43" i="3"/>
  <c r="CI43" i="3" s="1"/>
  <c r="BT43" i="3"/>
  <c r="CJ43" i="3" s="1"/>
  <c r="BU43" i="3"/>
  <c r="CK43" i="3" s="1"/>
  <c r="BV43" i="3"/>
  <c r="CL43" i="3" s="1"/>
  <c r="BW43" i="3"/>
  <c r="CM43" i="3" s="1"/>
  <c r="BX43" i="3"/>
  <c r="CN43" i="3" s="1"/>
  <c r="BY43" i="3"/>
  <c r="CO43" i="3" s="1"/>
  <c r="BK44" i="3"/>
  <c r="CA44" i="3" s="1"/>
  <c r="BL44" i="3"/>
  <c r="CB44" i="3" s="1"/>
  <c r="BM44" i="3"/>
  <c r="CC44" i="3" s="1"/>
  <c r="BN44" i="3"/>
  <c r="CD44" i="3" s="1"/>
  <c r="BO44" i="3"/>
  <c r="CE44" i="3" s="1"/>
  <c r="BP44" i="3"/>
  <c r="CF44" i="3" s="1"/>
  <c r="BQ44" i="3"/>
  <c r="CG44" i="3" s="1"/>
  <c r="BR44" i="3"/>
  <c r="CH44" i="3" s="1"/>
  <c r="BS44" i="3"/>
  <c r="CI44" i="3" s="1"/>
  <c r="BT44" i="3"/>
  <c r="CJ44" i="3" s="1"/>
  <c r="BU44" i="3"/>
  <c r="CK44" i="3" s="1"/>
  <c r="BV44" i="3"/>
  <c r="CL44" i="3" s="1"/>
  <c r="BW44" i="3"/>
  <c r="CM44" i="3" s="1"/>
  <c r="BX44" i="3"/>
  <c r="CN44" i="3" s="1"/>
  <c r="BY44" i="3"/>
  <c r="CO44" i="3" s="1"/>
  <c r="BK45" i="3"/>
  <c r="CA45" i="3" s="1"/>
  <c r="BL45" i="3"/>
  <c r="CB45" i="3" s="1"/>
  <c r="BM45" i="3"/>
  <c r="CC45" i="3" s="1"/>
  <c r="BN45" i="3"/>
  <c r="CD45" i="3" s="1"/>
  <c r="BO45" i="3"/>
  <c r="CE45" i="3" s="1"/>
  <c r="BP45" i="3"/>
  <c r="CF45" i="3" s="1"/>
  <c r="BQ45" i="3"/>
  <c r="CG45" i="3" s="1"/>
  <c r="BR45" i="3"/>
  <c r="CH45" i="3" s="1"/>
  <c r="BS45" i="3"/>
  <c r="CI45" i="3" s="1"/>
  <c r="BT45" i="3"/>
  <c r="CJ45" i="3" s="1"/>
  <c r="BU45" i="3"/>
  <c r="CK45" i="3" s="1"/>
  <c r="BV45" i="3"/>
  <c r="CL45" i="3" s="1"/>
  <c r="BW45" i="3"/>
  <c r="CM45" i="3" s="1"/>
  <c r="BX45" i="3"/>
  <c r="CN45" i="3" s="1"/>
  <c r="BY45" i="3"/>
  <c r="CO45" i="3" s="1"/>
  <c r="BK46" i="3"/>
  <c r="CA46" i="3" s="1"/>
  <c r="BL46" i="3"/>
  <c r="CB46" i="3" s="1"/>
  <c r="BM46" i="3"/>
  <c r="CC46" i="3" s="1"/>
  <c r="BN46" i="3"/>
  <c r="CD46" i="3" s="1"/>
  <c r="BO46" i="3"/>
  <c r="CE46" i="3" s="1"/>
  <c r="BP46" i="3"/>
  <c r="CF46" i="3" s="1"/>
  <c r="BQ46" i="3"/>
  <c r="CG46" i="3" s="1"/>
  <c r="BR46" i="3"/>
  <c r="CH46" i="3" s="1"/>
  <c r="BS46" i="3"/>
  <c r="CI46" i="3" s="1"/>
  <c r="BT46" i="3"/>
  <c r="CJ46" i="3" s="1"/>
  <c r="BU46" i="3"/>
  <c r="CK46" i="3" s="1"/>
  <c r="BV46" i="3"/>
  <c r="CL46" i="3" s="1"/>
  <c r="BW46" i="3"/>
  <c r="CM46" i="3" s="1"/>
  <c r="BX46" i="3"/>
  <c r="CN46" i="3" s="1"/>
  <c r="BY46" i="3"/>
  <c r="CO46" i="3" s="1"/>
  <c r="BK47" i="3"/>
  <c r="CA47" i="3" s="1"/>
  <c r="BL47" i="3"/>
  <c r="CB47" i="3" s="1"/>
  <c r="BM47" i="3"/>
  <c r="CC47" i="3" s="1"/>
  <c r="BN47" i="3"/>
  <c r="CD47" i="3" s="1"/>
  <c r="BO47" i="3"/>
  <c r="CE47" i="3" s="1"/>
  <c r="BP47" i="3"/>
  <c r="CF47" i="3" s="1"/>
  <c r="BQ47" i="3"/>
  <c r="CG47" i="3" s="1"/>
  <c r="BR47" i="3"/>
  <c r="CH47" i="3" s="1"/>
  <c r="BS47" i="3"/>
  <c r="CI47" i="3" s="1"/>
  <c r="BT47" i="3"/>
  <c r="CJ47" i="3" s="1"/>
  <c r="BU47" i="3"/>
  <c r="CK47" i="3" s="1"/>
  <c r="BV47" i="3"/>
  <c r="CL47" i="3" s="1"/>
  <c r="BW47" i="3"/>
  <c r="CM47" i="3" s="1"/>
  <c r="BX47" i="3"/>
  <c r="CN47" i="3" s="1"/>
  <c r="BY47" i="3"/>
  <c r="CO47" i="3" s="1"/>
  <c r="BK48" i="3"/>
  <c r="CA48" i="3" s="1"/>
  <c r="BL48" i="3"/>
  <c r="CB48" i="3" s="1"/>
  <c r="BM48" i="3"/>
  <c r="CC48" i="3" s="1"/>
  <c r="BN48" i="3"/>
  <c r="CD48" i="3" s="1"/>
  <c r="BO48" i="3"/>
  <c r="CE48" i="3" s="1"/>
  <c r="BP48" i="3"/>
  <c r="CF48" i="3" s="1"/>
  <c r="BQ48" i="3"/>
  <c r="CG48" i="3" s="1"/>
  <c r="BR48" i="3"/>
  <c r="CH48" i="3" s="1"/>
  <c r="BS48" i="3"/>
  <c r="CI48" i="3" s="1"/>
  <c r="BT48" i="3"/>
  <c r="CJ48" i="3" s="1"/>
  <c r="BU48" i="3"/>
  <c r="CK48" i="3" s="1"/>
  <c r="BV48" i="3"/>
  <c r="CL48" i="3" s="1"/>
  <c r="BW48" i="3"/>
  <c r="CM48" i="3" s="1"/>
  <c r="BX48" i="3"/>
  <c r="CN48" i="3" s="1"/>
  <c r="BY48" i="3"/>
  <c r="CO48" i="3" s="1"/>
  <c r="BK49" i="3"/>
  <c r="CA49" i="3" s="1"/>
  <c r="BL49" i="3"/>
  <c r="CB49" i="3" s="1"/>
  <c r="BM49" i="3"/>
  <c r="CC49" i="3" s="1"/>
  <c r="BN49" i="3"/>
  <c r="CD49" i="3" s="1"/>
  <c r="BO49" i="3"/>
  <c r="CE49" i="3" s="1"/>
  <c r="BP49" i="3"/>
  <c r="CF49" i="3" s="1"/>
  <c r="BQ49" i="3"/>
  <c r="CG49" i="3" s="1"/>
  <c r="BR49" i="3"/>
  <c r="CH49" i="3" s="1"/>
  <c r="BS49" i="3"/>
  <c r="CI49" i="3" s="1"/>
  <c r="BT49" i="3"/>
  <c r="CJ49" i="3" s="1"/>
  <c r="BU49" i="3"/>
  <c r="CK49" i="3" s="1"/>
  <c r="BV49" i="3"/>
  <c r="CL49" i="3" s="1"/>
  <c r="BW49" i="3"/>
  <c r="CM49" i="3" s="1"/>
  <c r="BX49" i="3"/>
  <c r="CN49" i="3" s="1"/>
  <c r="BY49" i="3"/>
  <c r="CO49" i="3" s="1"/>
  <c r="BK50" i="3"/>
  <c r="CA50" i="3" s="1"/>
  <c r="BL50" i="3"/>
  <c r="CB50" i="3" s="1"/>
  <c r="BM50" i="3"/>
  <c r="CC50" i="3" s="1"/>
  <c r="BN50" i="3"/>
  <c r="CD50" i="3" s="1"/>
  <c r="BO50" i="3"/>
  <c r="CE50" i="3" s="1"/>
  <c r="BP50" i="3"/>
  <c r="CF50" i="3" s="1"/>
  <c r="BQ50" i="3"/>
  <c r="CG50" i="3" s="1"/>
  <c r="BR50" i="3"/>
  <c r="CH50" i="3" s="1"/>
  <c r="BS50" i="3"/>
  <c r="CI50" i="3" s="1"/>
  <c r="BT50" i="3"/>
  <c r="CJ50" i="3" s="1"/>
  <c r="BU50" i="3"/>
  <c r="CK50" i="3" s="1"/>
  <c r="BV50" i="3"/>
  <c r="CL50" i="3" s="1"/>
  <c r="BW50" i="3"/>
  <c r="CM50" i="3" s="1"/>
  <c r="BX50" i="3"/>
  <c r="CN50" i="3" s="1"/>
  <c r="BY50" i="3"/>
  <c r="CO50" i="3" s="1"/>
  <c r="BK51" i="3"/>
  <c r="CA51" i="3" s="1"/>
  <c r="BL51" i="3"/>
  <c r="CB51" i="3" s="1"/>
  <c r="BM51" i="3"/>
  <c r="CC51" i="3" s="1"/>
  <c r="BN51" i="3"/>
  <c r="CD51" i="3" s="1"/>
  <c r="BO51" i="3"/>
  <c r="CE51" i="3" s="1"/>
  <c r="BP51" i="3"/>
  <c r="CF51" i="3" s="1"/>
  <c r="BQ51" i="3"/>
  <c r="CG51" i="3" s="1"/>
  <c r="BR51" i="3"/>
  <c r="CH51" i="3" s="1"/>
  <c r="BS51" i="3"/>
  <c r="CI51" i="3" s="1"/>
  <c r="BT51" i="3"/>
  <c r="CJ51" i="3" s="1"/>
  <c r="BU51" i="3"/>
  <c r="CK51" i="3" s="1"/>
  <c r="BV51" i="3"/>
  <c r="CL51" i="3" s="1"/>
  <c r="BW51" i="3"/>
  <c r="CM51" i="3" s="1"/>
  <c r="BX51" i="3"/>
  <c r="CN51" i="3" s="1"/>
  <c r="BY51" i="3"/>
  <c r="CO51" i="3" s="1"/>
  <c r="BK52" i="3"/>
  <c r="CA52" i="3" s="1"/>
  <c r="BL52" i="3"/>
  <c r="CB52" i="3" s="1"/>
  <c r="BM52" i="3"/>
  <c r="CC52" i="3" s="1"/>
  <c r="BN52" i="3"/>
  <c r="CD52" i="3" s="1"/>
  <c r="BO52" i="3"/>
  <c r="CE52" i="3" s="1"/>
  <c r="BP52" i="3"/>
  <c r="CF52" i="3" s="1"/>
  <c r="BQ52" i="3"/>
  <c r="CG52" i="3" s="1"/>
  <c r="BR52" i="3"/>
  <c r="CH52" i="3" s="1"/>
  <c r="BS52" i="3"/>
  <c r="CI52" i="3" s="1"/>
  <c r="BT52" i="3"/>
  <c r="CJ52" i="3" s="1"/>
  <c r="BU52" i="3"/>
  <c r="CK52" i="3" s="1"/>
  <c r="BV52" i="3"/>
  <c r="CL52" i="3" s="1"/>
  <c r="BW52" i="3"/>
  <c r="CM52" i="3" s="1"/>
  <c r="BX52" i="3"/>
  <c r="CN52" i="3" s="1"/>
  <c r="BY52" i="3"/>
  <c r="CO52" i="3" s="1"/>
  <c r="BK53" i="3"/>
  <c r="CA53" i="3" s="1"/>
  <c r="BL53" i="3"/>
  <c r="CB53" i="3" s="1"/>
  <c r="BM53" i="3"/>
  <c r="CC53" i="3" s="1"/>
  <c r="BN53" i="3"/>
  <c r="CD53" i="3" s="1"/>
  <c r="BO53" i="3"/>
  <c r="CE53" i="3" s="1"/>
  <c r="BP53" i="3"/>
  <c r="CF53" i="3" s="1"/>
  <c r="BQ53" i="3"/>
  <c r="CG53" i="3" s="1"/>
  <c r="BR53" i="3"/>
  <c r="CH53" i="3" s="1"/>
  <c r="BS53" i="3"/>
  <c r="CI53" i="3" s="1"/>
  <c r="BT53" i="3"/>
  <c r="CJ53" i="3" s="1"/>
  <c r="BU53" i="3"/>
  <c r="CK53" i="3" s="1"/>
  <c r="BV53" i="3"/>
  <c r="CL53" i="3" s="1"/>
  <c r="BW53" i="3"/>
  <c r="CM53" i="3" s="1"/>
  <c r="BX53" i="3"/>
  <c r="CN53" i="3" s="1"/>
  <c r="BY53" i="3"/>
  <c r="CO53" i="3" s="1"/>
  <c r="BK54" i="3"/>
  <c r="CA54" i="3" s="1"/>
  <c r="BL54" i="3"/>
  <c r="CB54" i="3" s="1"/>
  <c r="BM54" i="3"/>
  <c r="CC54" i="3" s="1"/>
  <c r="BN54" i="3"/>
  <c r="CD54" i="3" s="1"/>
  <c r="BO54" i="3"/>
  <c r="CE54" i="3" s="1"/>
  <c r="BP54" i="3"/>
  <c r="CF54" i="3" s="1"/>
  <c r="BQ54" i="3"/>
  <c r="CG54" i="3" s="1"/>
  <c r="BR54" i="3"/>
  <c r="CH54" i="3" s="1"/>
  <c r="BS54" i="3"/>
  <c r="CI54" i="3" s="1"/>
  <c r="BT54" i="3"/>
  <c r="CJ54" i="3" s="1"/>
  <c r="BU54" i="3"/>
  <c r="CK54" i="3" s="1"/>
  <c r="BV54" i="3"/>
  <c r="CL54" i="3" s="1"/>
  <c r="BW54" i="3"/>
  <c r="CM54" i="3" s="1"/>
  <c r="BX54" i="3"/>
  <c r="CN54" i="3" s="1"/>
  <c r="BY54" i="3"/>
  <c r="CO54" i="3" s="1"/>
  <c r="BK55" i="3"/>
  <c r="CA55" i="3" s="1"/>
  <c r="BL55" i="3"/>
  <c r="CB55" i="3" s="1"/>
  <c r="BM55" i="3"/>
  <c r="CC55" i="3" s="1"/>
  <c r="BN55" i="3"/>
  <c r="CD55" i="3" s="1"/>
  <c r="BO55" i="3"/>
  <c r="CE55" i="3" s="1"/>
  <c r="BP55" i="3"/>
  <c r="CF55" i="3" s="1"/>
  <c r="BQ55" i="3"/>
  <c r="CG55" i="3" s="1"/>
  <c r="BR55" i="3"/>
  <c r="CH55" i="3" s="1"/>
  <c r="BS55" i="3"/>
  <c r="CI55" i="3" s="1"/>
  <c r="BT55" i="3"/>
  <c r="CJ55" i="3" s="1"/>
  <c r="BU55" i="3"/>
  <c r="CK55" i="3" s="1"/>
  <c r="BV55" i="3"/>
  <c r="CL55" i="3" s="1"/>
  <c r="BW55" i="3"/>
  <c r="CM55" i="3" s="1"/>
  <c r="BX55" i="3"/>
  <c r="CN55" i="3" s="1"/>
  <c r="BY55" i="3"/>
  <c r="CO55" i="3" s="1"/>
  <c r="BK56" i="3"/>
  <c r="CA56" i="3" s="1"/>
  <c r="BL56" i="3"/>
  <c r="CB56" i="3" s="1"/>
  <c r="BM56" i="3"/>
  <c r="CC56" i="3" s="1"/>
  <c r="BN56" i="3"/>
  <c r="CD56" i="3" s="1"/>
  <c r="BO56" i="3"/>
  <c r="CE56" i="3" s="1"/>
  <c r="BP56" i="3"/>
  <c r="CF56" i="3" s="1"/>
  <c r="BQ56" i="3"/>
  <c r="CG56" i="3" s="1"/>
  <c r="BR56" i="3"/>
  <c r="CH56" i="3" s="1"/>
  <c r="BS56" i="3"/>
  <c r="CI56" i="3" s="1"/>
  <c r="BT56" i="3"/>
  <c r="CJ56" i="3" s="1"/>
  <c r="BU56" i="3"/>
  <c r="CK56" i="3" s="1"/>
  <c r="BV56" i="3"/>
  <c r="CL56" i="3" s="1"/>
  <c r="BW56" i="3"/>
  <c r="CM56" i="3" s="1"/>
  <c r="BX56" i="3"/>
  <c r="CN56" i="3" s="1"/>
  <c r="BY56" i="3"/>
  <c r="CO56" i="3" s="1"/>
  <c r="BK57" i="3"/>
  <c r="CA57" i="3" s="1"/>
  <c r="BL57" i="3"/>
  <c r="CB57" i="3" s="1"/>
  <c r="BM57" i="3"/>
  <c r="CC57" i="3" s="1"/>
  <c r="BN57" i="3"/>
  <c r="CD57" i="3" s="1"/>
  <c r="BO57" i="3"/>
  <c r="CE57" i="3" s="1"/>
  <c r="BP57" i="3"/>
  <c r="CF57" i="3" s="1"/>
  <c r="BQ57" i="3"/>
  <c r="CG57" i="3" s="1"/>
  <c r="BR57" i="3"/>
  <c r="CH57" i="3" s="1"/>
  <c r="BS57" i="3"/>
  <c r="CI57" i="3" s="1"/>
  <c r="BT57" i="3"/>
  <c r="CJ57" i="3" s="1"/>
  <c r="BU57" i="3"/>
  <c r="CK57" i="3" s="1"/>
  <c r="BV57" i="3"/>
  <c r="CL57" i="3" s="1"/>
  <c r="BW57" i="3"/>
  <c r="CM57" i="3" s="1"/>
  <c r="BX57" i="3"/>
  <c r="CN57" i="3" s="1"/>
  <c r="BY57" i="3"/>
  <c r="CO57" i="3" s="1"/>
  <c r="BK58" i="3"/>
  <c r="CA58" i="3" s="1"/>
  <c r="BL58" i="3"/>
  <c r="CB58" i="3" s="1"/>
  <c r="BM58" i="3"/>
  <c r="CC58" i="3" s="1"/>
  <c r="BN58" i="3"/>
  <c r="CD58" i="3" s="1"/>
  <c r="BO58" i="3"/>
  <c r="CE58" i="3" s="1"/>
  <c r="BP58" i="3"/>
  <c r="CF58" i="3" s="1"/>
  <c r="BQ58" i="3"/>
  <c r="CG58" i="3" s="1"/>
  <c r="BR58" i="3"/>
  <c r="CH58" i="3" s="1"/>
  <c r="BS58" i="3"/>
  <c r="CI58" i="3" s="1"/>
  <c r="BT58" i="3"/>
  <c r="CJ58" i="3" s="1"/>
  <c r="BU58" i="3"/>
  <c r="CK58" i="3" s="1"/>
  <c r="BV58" i="3"/>
  <c r="CL58" i="3" s="1"/>
  <c r="BW58" i="3"/>
  <c r="CM58" i="3" s="1"/>
  <c r="BX58" i="3"/>
  <c r="CN58" i="3" s="1"/>
  <c r="BY58" i="3"/>
  <c r="CO58" i="3" s="1"/>
  <c r="BK59" i="3"/>
  <c r="CA59" i="3" s="1"/>
  <c r="BL59" i="3"/>
  <c r="CB59" i="3" s="1"/>
  <c r="BM59" i="3"/>
  <c r="CC59" i="3" s="1"/>
  <c r="BN59" i="3"/>
  <c r="CD59" i="3" s="1"/>
  <c r="BO59" i="3"/>
  <c r="CE59" i="3" s="1"/>
  <c r="BP59" i="3"/>
  <c r="CF59" i="3" s="1"/>
  <c r="BQ59" i="3"/>
  <c r="CG59" i="3" s="1"/>
  <c r="BR59" i="3"/>
  <c r="CH59" i="3" s="1"/>
  <c r="BS59" i="3"/>
  <c r="CI59" i="3" s="1"/>
  <c r="BT59" i="3"/>
  <c r="CJ59" i="3" s="1"/>
  <c r="BU59" i="3"/>
  <c r="CK59" i="3" s="1"/>
  <c r="BV59" i="3"/>
  <c r="CL59" i="3" s="1"/>
  <c r="BW59" i="3"/>
  <c r="CM59" i="3" s="1"/>
  <c r="BX59" i="3"/>
  <c r="CN59" i="3" s="1"/>
  <c r="BY59" i="3"/>
  <c r="CO59" i="3" s="1"/>
  <c r="BK60" i="3"/>
  <c r="CA60" i="3" s="1"/>
  <c r="BL60" i="3"/>
  <c r="CB60" i="3" s="1"/>
  <c r="BM60" i="3"/>
  <c r="CC60" i="3" s="1"/>
  <c r="BN60" i="3"/>
  <c r="CD60" i="3" s="1"/>
  <c r="BO60" i="3"/>
  <c r="CE60" i="3" s="1"/>
  <c r="BP60" i="3"/>
  <c r="CF60" i="3" s="1"/>
  <c r="BQ60" i="3"/>
  <c r="CG60" i="3" s="1"/>
  <c r="BR60" i="3"/>
  <c r="CH60" i="3" s="1"/>
  <c r="BS60" i="3"/>
  <c r="CI60" i="3" s="1"/>
  <c r="BT60" i="3"/>
  <c r="CJ60" i="3" s="1"/>
  <c r="BU60" i="3"/>
  <c r="CK60" i="3" s="1"/>
  <c r="BV60" i="3"/>
  <c r="CL60" i="3" s="1"/>
  <c r="BW60" i="3"/>
  <c r="CM60" i="3" s="1"/>
  <c r="BX60" i="3"/>
  <c r="CN60" i="3" s="1"/>
  <c r="BY60" i="3"/>
  <c r="CO60" i="3" s="1"/>
  <c r="BK61" i="3"/>
  <c r="CA61" i="3" s="1"/>
  <c r="BL61" i="3"/>
  <c r="CB61" i="3" s="1"/>
  <c r="BM61" i="3"/>
  <c r="CC61" i="3" s="1"/>
  <c r="BN61" i="3"/>
  <c r="CD61" i="3" s="1"/>
  <c r="BO61" i="3"/>
  <c r="CE61" i="3" s="1"/>
  <c r="BP61" i="3"/>
  <c r="CF61" i="3" s="1"/>
  <c r="BQ61" i="3"/>
  <c r="CG61" i="3" s="1"/>
  <c r="BR61" i="3"/>
  <c r="CH61" i="3" s="1"/>
  <c r="BS61" i="3"/>
  <c r="CI61" i="3" s="1"/>
  <c r="BT61" i="3"/>
  <c r="CJ61" i="3" s="1"/>
  <c r="BU61" i="3"/>
  <c r="CK61" i="3" s="1"/>
  <c r="BV61" i="3"/>
  <c r="CL61" i="3" s="1"/>
  <c r="BW61" i="3"/>
  <c r="CM61" i="3" s="1"/>
  <c r="BX61" i="3"/>
  <c r="CN61" i="3" s="1"/>
  <c r="BY61" i="3"/>
  <c r="CO61" i="3" s="1"/>
  <c r="BK62" i="3"/>
  <c r="CA62" i="3" s="1"/>
  <c r="BL62" i="3"/>
  <c r="CB62" i="3" s="1"/>
  <c r="BM62" i="3"/>
  <c r="CC62" i="3" s="1"/>
  <c r="BN62" i="3"/>
  <c r="CD62" i="3" s="1"/>
  <c r="BO62" i="3"/>
  <c r="CE62" i="3" s="1"/>
  <c r="BP62" i="3"/>
  <c r="CF62" i="3" s="1"/>
  <c r="BQ62" i="3"/>
  <c r="CG62" i="3" s="1"/>
  <c r="BR62" i="3"/>
  <c r="CH62" i="3" s="1"/>
  <c r="BS62" i="3"/>
  <c r="CI62" i="3" s="1"/>
  <c r="BT62" i="3"/>
  <c r="CJ62" i="3" s="1"/>
  <c r="BU62" i="3"/>
  <c r="CK62" i="3" s="1"/>
  <c r="BV62" i="3"/>
  <c r="CL62" i="3" s="1"/>
  <c r="BW62" i="3"/>
  <c r="CM62" i="3" s="1"/>
  <c r="BX62" i="3"/>
  <c r="CN62" i="3" s="1"/>
  <c r="BY62" i="3"/>
  <c r="CO62" i="3" s="1"/>
  <c r="BK63" i="3"/>
  <c r="CA63" i="3" s="1"/>
  <c r="BL63" i="3"/>
  <c r="CB63" i="3" s="1"/>
  <c r="BM63" i="3"/>
  <c r="CC63" i="3" s="1"/>
  <c r="BN63" i="3"/>
  <c r="CD63" i="3" s="1"/>
  <c r="BO63" i="3"/>
  <c r="CE63" i="3" s="1"/>
  <c r="BP63" i="3"/>
  <c r="CF63" i="3" s="1"/>
  <c r="BQ63" i="3"/>
  <c r="CG63" i="3" s="1"/>
  <c r="BR63" i="3"/>
  <c r="CH63" i="3" s="1"/>
  <c r="BS63" i="3"/>
  <c r="CI63" i="3" s="1"/>
  <c r="BT63" i="3"/>
  <c r="CJ63" i="3" s="1"/>
  <c r="BU63" i="3"/>
  <c r="CK63" i="3" s="1"/>
  <c r="BV63" i="3"/>
  <c r="CL63" i="3" s="1"/>
  <c r="BW63" i="3"/>
  <c r="CM63" i="3" s="1"/>
  <c r="BX63" i="3"/>
  <c r="CN63" i="3" s="1"/>
  <c r="BY63" i="3"/>
  <c r="CO63" i="3" s="1"/>
  <c r="BK64" i="3"/>
  <c r="CA64" i="3" s="1"/>
  <c r="BL64" i="3"/>
  <c r="CB64" i="3" s="1"/>
  <c r="BM64" i="3"/>
  <c r="CC64" i="3" s="1"/>
  <c r="BN64" i="3"/>
  <c r="CD64" i="3" s="1"/>
  <c r="BO64" i="3"/>
  <c r="CE64" i="3" s="1"/>
  <c r="BP64" i="3"/>
  <c r="CF64" i="3" s="1"/>
  <c r="BQ64" i="3"/>
  <c r="CG64" i="3" s="1"/>
  <c r="BR64" i="3"/>
  <c r="CH64" i="3" s="1"/>
  <c r="BS64" i="3"/>
  <c r="CI64" i="3" s="1"/>
  <c r="BT64" i="3"/>
  <c r="CJ64" i="3" s="1"/>
  <c r="BU64" i="3"/>
  <c r="CK64" i="3" s="1"/>
  <c r="BV64" i="3"/>
  <c r="CL64" i="3" s="1"/>
  <c r="BW64" i="3"/>
  <c r="CM64" i="3" s="1"/>
  <c r="BX64" i="3"/>
  <c r="CN64" i="3" s="1"/>
  <c r="BY64" i="3"/>
  <c r="CO64" i="3" s="1"/>
  <c r="BK65" i="3"/>
  <c r="CA65" i="3" s="1"/>
  <c r="BL65" i="3"/>
  <c r="CB65" i="3" s="1"/>
  <c r="BM65" i="3"/>
  <c r="CC65" i="3" s="1"/>
  <c r="BN65" i="3"/>
  <c r="CD65" i="3" s="1"/>
  <c r="BO65" i="3"/>
  <c r="CE65" i="3" s="1"/>
  <c r="BP65" i="3"/>
  <c r="CF65" i="3" s="1"/>
  <c r="BQ65" i="3"/>
  <c r="CG65" i="3" s="1"/>
  <c r="BR65" i="3"/>
  <c r="CH65" i="3" s="1"/>
  <c r="BS65" i="3"/>
  <c r="CI65" i="3" s="1"/>
  <c r="BT65" i="3"/>
  <c r="CJ65" i="3" s="1"/>
  <c r="BU65" i="3"/>
  <c r="CK65" i="3" s="1"/>
  <c r="BV65" i="3"/>
  <c r="CL65" i="3" s="1"/>
  <c r="BW65" i="3"/>
  <c r="CM65" i="3" s="1"/>
  <c r="BX65" i="3"/>
  <c r="CN65" i="3" s="1"/>
  <c r="BY65" i="3"/>
  <c r="CO65" i="3" s="1"/>
  <c r="BK66" i="3"/>
  <c r="CA66" i="3" s="1"/>
  <c r="BL66" i="3"/>
  <c r="CB66" i="3" s="1"/>
  <c r="BM66" i="3"/>
  <c r="CC66" i="3" s="1"/>
  <c r="BN66" i="3"/>
  <c r="CD66" i="3" s="1"/>
  <c r="BO66" i="3"/>
  <c r="CE66" i="3" s="1"/>
  <c r="BP66" i="3"/>
  <c r="CF66" i="3" s="1"/>
  <c r="BQ66" i="3"/>
  <c r="CG66" i="3" s="1"/>
  <c r="BR66" i="3"/>
  <c r="CH66" i="3" s="1"/>
  <c r="BS66" i="3"/>
  <c r="CI66" i="3" s="1"/>
  <c r="BT66" i="3"/>
  <c r="CJ66" i="3" s="1"/>
  <c r="BU66" i="3"/>
  <c r="CK66" i="3" s="1"/>
  <c r="BV66" i="3"/>
  <c r="CL66" i="3" s="1"/>
  <c r="BW66" i="3"/>
  <c r="CM66" i="3" s="1"/>
  <c r="BX66" i="3"/>
  <c r="CN66" i="3" s="1"/>
  <c r="BY66" i="3"/>
  <c r="CO66" i="3" s="1"/>
  <c r="BK67" i="3"/>
  <c r="CA67" i="3" s="1"/>
  <c r="BL67" i="3"/>
  <c r="CB67" i="3" s="1"/>
  <c r="BM67" i="3"/>
  <c r="CC67" i="3" s="1"/>
  <c r="BN67" i="3"/>
  <c r="CD67" i="3" s="1"/>
  <c r="BO67" i="3"/>
  <c r="CE67" i="3" s="1"/>
  <c r="BP67" i="3"/>
  <c r="CF67" i="3" s="1"/>
  <c r="BQ67" i="3"/>
  <c r="CG67" i="3" s="1"/>
  <c r="BR67" i="3"/>
  <c r="CH67" i="3" s="1"/>
  <c r="BS67" i="3"/>
  <c r="CI67" i="3" s="1"/>
  <c r="BT67" i="3"/>
  <c r="CJ67" i="3" s="1"/>
  <c r="BU67" i="3"/>
  <c r="CK67" i="3" s="1"/>
  <c r="BV67" i="3"/>
  <c r="CL67" i="3" s="1"/>
  <c r="BW67" i="3"/>
  <c r="CM67" i="3" s="1"/>
  <c r="BX67" i="3"/>
  <c r="CN67" i="3" s="1"/>
  <c r="BY67" i="3"/>
  <c r="CO67" i="3" s="1"/>
  <c r="BK68" i="3"/>
  <c r="CA68" i="3" s="1"/>
  <c r="BL68" i="3"/>
  <c r="CB68" i="3" s="1"/>
  <c r="BM68" i="3"/>
  <c r="CC68" i="3" s="1"/>
  <c r="BN68" i="3"/>
  <c r="CD68" i="3" s="1"/>
  <c r="BO68" i="3"/>
  <c r="CE68" i="3" s="1"/>
  <c r="BP68" i="3"/>
  <c r="CF68" i="3" s="1"/>
  <c r="BQ68" i="3"/>
  <c r="CG68" i="3" s="1"/>
  <c r="BR68" i="3"/>
  <c r="CH68" i="3" s="1"/>
  <c r="BS68" i="3"/>
  <c r="CI68" i="3" s="1"/>
  <c r="BT68" i="3"/>
  <c r="CJ68" i="3" s="1"/>
  <c r="BU68" i="3"/>
  <c r="CK68" i="3" s="1"/>
  <c r="BV68" i="3"/>
  <c r="CL68" i="3" s="1"/>
  <c r="BW68" i="3"/>
  <c r="CM68" i="3" s="1"/>
  <c r="BX68" i="3"/>
  <c r="CN68" i="3" s="1"/>
  <c r="BY68" i="3"/>
  <c r="CO68" i="3" s="1"/>
  <c r="BK69" i="3"/>
  <c r="CA69" i="3" s="1"/>
  <c r="BL69" i="3"/>
  <c r="CB69" i="3" s="1"/>
  <c r="BM69" i="3"/>
  <c r="CC69" i="3" s="1"/>
  <c r="BN69" i="3"/>
  <c r="CD69" i="3" s="1"/>
  <c r="BO69" i="3"/>
  <c r="CE69" i="3" s="1"/>
  <c r="BP69" i="3"/>
  <c r="CF69" i="3" s="1"/>
  <c r="BQ69" i="3"/>
  <c r="CG69" i="3" s="1"/>
  <c r="BR69" i="3"/>
  <c r="CH69" i="3" s="1"/>
  <c r="BS69" i="3"/>
  <c r="CI69" i="3" s="1"/>
  <c r="BT69" i="3"/>
  <c r="CJ69" i="3" s="1"/>
  <c r="BU69" i="3"/>
  <c r="CK69" i="3" s="1"/>
  <c r="BV69" i="3"/>
  <c r="CL69" i="3" s="1"/>
  <c r="BW69" i="3"/>
  <c r="CM69" i="3" s="1"/>
  <c r="BX69" i="3"/>
  <c r="CN69" i="3" s="1"/>
  <c r="BY69" i="3"/>
  <c r="CO69" i="3" s="1"/>
  <c r="BK70" i="3"/>
  <c r="CA70" i="3" s="1"/>
  <c r="BL70" i="3"/>
  <c r="CB70" i="3" s="1"/>
  <c r="BM70" i="3"/>
  <c r="CC70" i="3" s="1"/>
  <c r="BN70" i="3"/>
  <c r="CD70" i="3" s="1"/>
  <c r="BO70" i="3"/>
  <c r="CE70" i="3" s="1"/>
  <c r="BP70" i="3"/>
  <c r="CF70" i="3" s="1"/>
  <c r="BQ70" i="3"/>
  <c r="CG70" i="3" s="1"/>
  <c r="BR70" i="3"/>
  <c r="CH70" i="3" s="1"/>
  <c r="BS70" i="3"/>
  <c r="CI70" i="3" s="1"/>
  <c r="BT70" i="3"/>
  <c r="CJ70" i="3" s="1"/>
  <c r="BU70" i="3"/>
  <c r="CK70" i="3" s="1"/>
  <c r="BV70" i="3"/>
  <c r="CL70" i="3" s="1"/>
  <c r="BW70" i="3"/>
  <c r="CM70" i="3" s="1"/>
  <c r="BX70" i="3"/>
  <c r="CN70" i="3" s="1"/>
  <c r="BY70" i="3"/>
  <c r="CO70" i="3" s="1"/>
  <c r="BK71" i="3"/>
  <c r="CA71" i="3" s="1"/>
  <c r="BL71" i="3"/>
  <c r="CB71" i="3" s="1"/>
  <c r="BM71" i="3"/>
  <c r="CC71" i="3" s="1"/>
  <c r="BN71" i="3"/>
  <c r="CD71" i="3" s="1"/>
  <c r="BO71" i="3"/>
  <c r="CE71" i="3" s="1"/>
  <c r="BP71" i="3"/>
  <c r="CF71" i="3" s="1"/>
  <c r="BQ71" i="3"/>
  <c r="CG71" i="3" s="1"/>
  <c r="BR71" i="3"/>
  <c r="CH71" i="3" s="1"/>
  <c r="BS71" i="3"/>
  <c r="CI71" i="3" s="1"/>
  <c r="BT71" i="3"/>
  <c r="CJ71" i="3" s="1"/>
  <c r="BU71" i="3"/>
  <c r="CK71" i="3" s="1"/>
  <c r="BV71" i="3"/>
  <c r="CL71" i="3" s="1"/>
  <c r="BW71" i="3"/>
  <c r="CM71" i="3" s="1"/>
  <c r="BX71" i="3"/>
  <c r="CN71" i="3" s="1"/>
  <c r="BY71" i="3"/>
  <c r="CO71" i="3" s="1"/>
  <c r="BK72" i="3"/>
  <c r="CA72" i="3" s="1"/>
  <c r="BL72" i="3"/>
  <c r="CB72" i="3" s="1"/>
  <c r="BM72" i="3"/>
  <c r="CC72" i="3" s="1"/>
  <c r="BN72" i="3"/>
  <c r="CD72" i="3" s="1"/>
  <c r="BO72" i="3"/>
  <c r="CE72" i="3" s="1"/>
  <c r="BP72" i="3"/>
  <c r="CF72" i="3" s="1"/>
  <c r="BQ72" i="3"/>
  <c r="CG72" i="3" s="1"/>
  <c r="BR72" i="3"/>
  <c r="CH72" i="3" s="1"/>
  <c r="BS72" i="3"/>
  <c r="CI72" i="3" s="1"/>
  <c r="BT72" i="3"/>
  <c r="CJ72" i="3" s="1"/>
  <c r="BU72" i="3"/>
  <c r="CK72" i="3" s="1"/>
  <c r="BV72" i="3"/>
  <c r="CL72" i="3" s="1"/>
  <c r="BW72" i="3"/>
  <c r="CM72" i="3" s="1"/>
  <c r="BX72" i="3"/>
  <c r="CN72" i="3" s="1"/>
  <c r="BY72" i="3"/>
  <c r="CO72" i="3" s="1"/>
  <c r="BK73" i="3"/>
  <c r="CA73" i="3" s="1"/>
  <c r="BL73" i="3"/>
  <c r="CB73" i="3" s="1"/>
  <c r="BM73" i="3"/>
  <c r="CC73" i="3" s="1"/>
  <c r="BN73" i="3"/>
  <c r="CD73" i="3" s="1"/>
  <c r="BO73" i="3"/>
  <c r="CE73" i="3" s="1"/>
  <c r="BP73" i="3"/>
  <c r="CF73" i="3" s="1"/>
  <c r="BQ73" i="3"/>
  <c r="CG73" i="3" s="1"/>
  <c r="BR73" i="3"/>
  <c r="CH73" i="3" s="1"/>
  <c r="BS73" i="3"/>
  <c r="CI73" i="3" s="1"/>
  <c r="BT73" i="3"/>
  <c r="CJ73" i="3" s="1"/>
  <c r="BU73" i="3"/>
  <c r="CK73" i="3" s="1"/>
  <c r="BV73" i="3"/>
  <c r="CL73" i="3" s="1"/>
  <c r="BW73" i="3"/>
  <c r="CM73" i="3" s="1"/>
  <c r="BX73" i="3"/>
  <c r="CN73" i="3" s="1"/>
  <c r="BY73" i="3"/>
  <c r="CO73" i="3" s="1"/>
  <c r="BK74" i="3"/>
  <c r="CA74" i="3" s="1"/>
  <c r="BL74" i="3"/>
  <c r="CB74" i="3" s="1"/>
  <c r="BM74" i="3"/>
  <c r="CC74" i="3" s="1"/>
  <c r="BN74" i="3"/>
  <c r="CD74" i="3" s="1"/>
  <c r="BO74" i="3"/>
  <c r="CE74" i="3" s="1"/>
  <c r="BP74" i="3"/>
  <c r="CF74" i="3" s="1"/>
  <c r="BQ74" i="3"/>
  <c r="CG74" i="3" s="1"/>
  <c r="BR74" i="3"/>
  <c r="CH74" i="3" s="1"/>
  <c r="BS74" i="3"/>
  <c r="CI74" i="3" s="1"/>
  <c r="BT74" i="3"/>
  <c r="CJ74" i="3" s="1"/>
  <c r="BU74" i="3"/>
  <c r="CK74" i="3" s="1"/>
  <c r="BV74" i="3"/>
  <c r="CL74" i="3" s="1"/>
  <c r="BW74" i="3"/>
  <c r="CM74" i="3" s="1"/>
  <c r="BX74" i="3"/>
  <c r="CN74" i="3" s="1"/>
  <c r="BY74" i="3"/>
  <c r="CO74" i="3" s="1"/>
  <c r="BK75" i="3"/>
  <c r="CA75" i="3" s="1"/>
  <c r="BL75" i="3"/>
  <c r="CB75" i="3" s="1"/>
  <c r="BM75" i="3"/>
  <c r="CC75" i="3" s="1"/>
  <c r="BN75" i="3"/>
  <c r="CD75" i="3" s="1"/>
  <c r="BO75" i="3"/>
  <c r="CE75" i="3" s="1"/>
  <c r="BP75" i="3"/>
  <c r="CF75" i="3" s="1"/>
  <c r="BQ75" i="3"/>
  <c r="CG75" i="3" s="1"/>
  <c r="BR75" i="3"/>
  <c r="CH75" i="3" s="1"/>
  <c r="BS75" i="3"/>
  <c r="CI75" i="3" s="1"/>
  <c r="BT75" i="3"/>
  <c r="CJ75" i="3" s="1"/>
  <c r="BU75" i="3"/>
  <c r="CK75" i="3" s="1"/>
  <c r="BV75" i="3"/>
  <c r="CL75" i="3" s="1"/>
  <c r="BW75" i="3"/>
  <c r="CM75" i="3" s="1"/>
  <c r="BX75" i="3"/>
  <c r="CN75" i="3" s="1"/>
  <c r="BY75" i="3"/>
  <c r="CO75" i="3" s="1"/>
  <c r="BK76" i="3"/>
  <c r="CA76" i="3" s="1"/>
  <c r="BL76" i="3"/>
  <c r="CB76" i="3" s="1"/>
  <c r="BM76" i="3"/>
  <c r="CC76" i="3" s="1"/>
  <c r="BN76" i="3"/>
  <c r="CD76" i="3" s="1"/>
  <c r="BO76" i="3"/>
  <c r="CE76" i="3" s="1"/>
  <c r="BP76" i="3"/>
  <c r="CF76" i="3" s="1"/>
  <c r="BQ76" i="3"/>
  <c r="CG76" i="3" s="1"/>
  <c r="BR76" i="3"/>
  <c r="CH76" i="3" s="1"/>
  <c r="BS76" i="3"/>
  <c r="CI76" i="3" s="1"/>
  <c r="BT76" i="3"/>
  <c r="CJ76" i="3" s="1"/>
  <c r="BU76" i="3"/>
  <c r="CK76" i="3" s="1"/>
  <c r="BV76" i="3"/>
  <c r="CL76" i="3" s="1"/>
  <c r="BW76" i="3"/>
  <c r="CM76" i="3" s="1"/>
  <c r="BX76" i="3"/>
  <c r="CN76" i="3" s="1"/>
  <c r="BY76" i="3"/>
  <c r="CO76" i="3" s="1"/>
  <c r="BK77" i="3"/>
  <c r="CA77" i="3" s="1"/>
  <c r="BL77" i="3"/>
  <c r="CB77" i="3" s="1"/>
  <c r="BM77" i="3"/>
  <c r="CC77" i="3" s="1"/>
  <c r="BN77" i="3"/>
  <c r="CD77" i="3" s="1"/>
  <c r="BO77" i="3"/>
  <c r="CE77" i="3" s="1"/>
  <c r="BP77" i="3"/>
  <c r="CF77" i="3" s="1"/>
  <c r="BQ77" i="3"/>
  <c r="CG77" i="3" s="1"/>
  <c r="BR77" i="3"/>
  <c r="CH77" i="3" s="1"/>
  <c r="BS77" i="3"/>
  <c r="CI77" i="3" s="1"/>
  <c r="BT77" i="3"/>
  <c r="CJ77" i="3" s="1"/>
  <c r="BU77" i="3"/>
  <c r="CK77" i="3" s="1"/>
  <c r="BV77" i="3"/>
  <c r="CL77" i="3" s="1"/>
  <c r="BW77" i="3"/>
  <c r="CM77" i="3" s="1"/>
  <c r="BX77" i="3"/>
  <c r="CN77" i="3" s="1"/>
  <c r="BY77" i="3"/>
  <c r="CO77" i="3" s="1"/>
  <c r="BK78" i="3"/>
  <c r="CA78" i="3" s="1"/>
  <c r="BL78" i="3"/>
  <c r="CB78" i="3" s="1"/>
  <c r="BM78" i="3"/>
  <c r="CC78" i="3" s="1"/>
  <c r="BN78" i="3"/>
  <c r="CD78" i="3" s="1"/>
  <c r="BO78" i="3"/>
  <c r="CE78" i="3" s="1"/>
  <c r="BP78" i="3"/>
  <c r="CF78" i="3" s="1"/>
  <c r="BQ78" i="3"/>
  <c r="CG78" i="3" s="1"/>
  <c r="BR78" i="3"/>
  <c r="CH78" i="3" s="1"/>
  <c r="BS78" i="3"/>
  <c r="CI78" i="3" s="1"/>
  <c r="BT78" i="3"/>
  <c r="CJ78" i="3" s="1"/>
  <c r="BU78" i="3"/>
  <c r="CK78" i="3" s="1"/>
  <c r="BV78" i="3"/>
  <c r="CL78" i="3" s="1"/>
  <c r="BW78" i="3"/>
  <c r="CM78" i="3" s="1"/>
  <c r="BX78" i="3"/>
  <c r="CN78" i="3" s="1"/>
  <c r="BY78" i="3"/>
  <c r="CO78" i="3" s="1"/>
  <c r="BK79" i="3"/>
  <c r="CA79" i="3" s="1"/>
  <c r="BL79" i="3"/>
  <c r="CB79" i="3" s="1"/>
  <c r="BM79" i="3"/>
  <c r="CC79" i="3" s="1"/>
  <c r="BN79" i="3"/>
  <c r="CD79" i="3" s="1"/>
  <c r="BO79" i="3"/>
  <c r="CE79" i="3" s="1"/>
  <c r="BP79" i="3"/>
  <c r="CF79" i="3" s="1"/>
  <c r="BQ79" i="3"/>
  <c r="CG79" i="3" s="1"/>
  <c r="BR79" i="3"/>
  <c r="CH79" i="3" s="1"/>
  <c r="BS79" i="3"/>
  <c r="CI79" i="3" s="1"/>
  <c r="BT79" i="3"/>
  <c r="CJ79" i="3" s="1"/>
  <c r="BU79" i="3"/>
  <c r="CK79" i="3" s="1"/>
  <c r="BV79" i="3"/>
  <c r="CL79" i="3" s="1"/>
  <c r="BW79" i="3"/>
  <c r="CM79" i="3" s="1"/>
  <c r="BX79" i="3"/>
  <c r="CN79" i="3" s="1"/>
  <c r="BY79" i="3"/>
  <c r="CO79" i="3" s="1"/>
  <c r="BK80" i="3"/>
  <c r="CA80" i="3" s="1"/>
  <c r="BL80" i="3"/>
  <c r="CB80" i="3" s="1"/>
  <c r="BM80" i="3"/>
  <c r="CC80" i="3" s="1"/>
  <c r="BN80" i="3"/>
  <c r="CD80" i="3" s="1"/>
  <c r="BO80" i="3"/>
  <c r="CE80" i="3" s="1"/>
  <c r="BP80" i="3"/>
  <c r="CF80" i="3" s="1"/>
  <c r="BQ80" i="3"/>
  <c r="CG80" i="3" s="1"/>
  <c r="BR80" i="3"/>
  <c r="CH80" i="3" s="1"/>
  <c r="BS80" i="3"/>
  <c r="CI80" i="3" s="1"/>
  <c r="BT80" i="3"/>
  <c r="CJ80" i="3" s="1"/>
  <c r="BU80" i="3"/>
  <c r="CK80" i="3" s="1"/>
  <c r="BV80" i="3"/>
  <c r="CL80" i="3" s="1"/>
  <c r="BW80" i="3"/>
  <c r="CM80" i="3" s="1"/>
  <c r="BX80" i="3"/>
  <c r="CN80" i="3" s="1"/>
  <c r="BY80" i="3"/>
  <c r="CO80" i="3" s="1"/>
  <c r="BK81" i="3"/>
  <c r="CA81" i="3" s="1"/>
  <c r="BL81" i="3"/>
  <c r="CB81" i="3" s="1"/>
  <c r="BM81" i="3"/>
  <c r="CC81" i="3" s="1"/>
  <c r="BN81" i="3"/>
  <c r="CD81" i="3" s="1"/>
  <c r="BO81" i="3"/>
  <c r="CE81" i="3" s="1"/>
  <c r="BP81" i="3"/>
  <c r="CF81" i="3" s="1"/>
  <c r="BQ81" i="3"/>
  <c r="CG81" i="3" s="1"/>
  <c r="BR81" i="3"/>
  <c r="CH81" i="3" s="1"/>
  <c r="BS81" i="3"/>
  <c r="CI81" i="3" s="1"/>
  <c r="BT81" i="3"/>
  <c r="CJ81" i="3" s="1"/>
  <c r="BU81" i="3"/>
  <c r="CK81" i="3" s="1"/>
  <c r="BV81" i="3"/>
  <c r="CL81" i="3" s="1"/>
  <c r="BW81" i="3"/>
  <c r="CM81" i="3" s="1"/>
  <c r="BX81" i="3"/>
  <c r="CN81" i="3" s="1"/>
  <c r="BY81" i="3"/>
  <c r="CO81" i="3" s="1"/>
  <c r="BK82" i="3"/>
  <c r="CA82" i="3" s="1"/>
  <c r="BL82" i="3"/>
  <c r="CB82" i="3" s="1"/>
  <c r="BM82" i="3"/>
  <c r="CC82" i="3" s="1"/>
  <c r="BN82" i="3"/>
  <c r="CD82" i="3" s="1"/>
  <c r="BO82" i="3"/>
  <c r="CE82" i="3" s="1"/>
  <c r="BP82" i="3"/>
  <c r="CF82" i="3" s="1"/>
  <c r="BQ82" i="3"/>
  <c r="CG82" i="3" s="1"/>
  <c r="BR82" i="3"/>
  <c r="CH82" i="3" s="1"/>
  <c r="BS82" i="3"/>
  <c r="CI82" i="3" s="1"/>
  <c r="BT82" i="3"/>
  <c r="CJ82" i="3" s="1"/>
  <c r="BU82" i="3"/>
  <c r="CK82" i="3" s="1"/>
  <c r="BV82" i="3"/>
  <c r="CL82" i="3" s="1"/>
  <c r="BW82" i="3"/>
  <c r="CM82" i="3" s="1"/>
  <c r="BX82" i="3"/>
  <c r="CN82" i="3" s="1"/>
  <c r="BY82" i="3"/>
  <c r="CO82" i="3" s="1"/>
  <c r="BK83" i="3"/>
  <c r="CA83" i="3" s="1"/>
  <c r="BL83" i="3"/>
  <c r="CB83" i="3" s="1"/>
  <c r="BM83" i="3"/>
  <c r="CC83" i="3" s="1"/>
  <c r="BN83" i="3"/>
  <c r="CD83" i="3" s="1"/>
  <c r="BO83" i="3"/>
  <c r="CE83" i="3" s="1"/>
  <c r="BP83" i="3"/>
  <c r="CF83" i="3" s="1"/>
  <c r="BQ83" i="3"/>
  <c r="CG83" i="3" s="1"/>
  <c r="BR83" i="3"/>
  <c r="CH83" i="3" s="1"/>
  <c r="BS83" i="3"/>
  <c r="CI83" i="3" s="1"/>
  <c r="BT83" i="3"/>
  <c r="CJ83" i="3" s="1"/>
  <c r="BU83" i="3"/>
  <c r="CK83" i="3" s="1"/>
  <c r="BV83" i="3"/>
  <c r="CL83" i="3" s="1"/>
  <c r="BW83" i="3"/>
  <c r="CM83" i="3" s="1"/>
  <c r="BX83" i="3"/>
  <c r="CN83" i="3" s="1"/>
  <c r="BY83" i="3"/>
  <c r="CO83" i="3" s="1"/>
  <c r="BK84" i="3"/>
  <c r="CA84" i="3" s="1"/>
  <c r="BL84" i="3"/>
  <c r="CB84" i="3" s="1"/>
  <c r="BM84" i="3"/>
  <c r="CC84" i="3" s="1"/>
  <c r="BN84" i="3"/>
  <c r="CD84" i="3" s="1"/>
  <c r="BO84" i="3"/>
  <c r="CE84" i="3" s="1"/>
  <c r="BP84" i="3"/>
  <c r="CF84" i="3" s="1"/>
  <c r="BQ84" i="3"/>
  <c r="CG84" i="3" s="1"/>
  <c r="BR84" i="3"/>
  <c r="CH84" i="3" s="1"/>
  <c r="BS84" i="3"/>
  <c r="CI84" i="3" s="1"/>
  <c r="BT84" i="3"/>
  <c r="CJ84" i="3" s="1"/>
  <c r="BU84" i="3"/>
  <c r="CK84" i="3" s="1"/>
  <c r="BV84" i="3"/>
  <c r="CL84" i="3" s="1"/>
  <c r="BW84" i="3"/>
  <c r="CM84" i="3" s="1"/>
  <c r="BX84" i="3"/>
  <c r="CN84" i="3" s="1"/>
  <c r="BY84" i="3"/>
  <c r="CO84" i="3" s="1"/>
  <c r="BK85" i="3"/>
  <c r="CA85" i="3" s="1"/>
  <c r="BL85" i="3"/>
  <c r="CB85" i="3" s="1"/>
  <c r="BM85" i="3"/>
  <c r="CC85" i="3" s="1"/>
  <c r="BN85" i="3"/>
  <c r="CD85" i="3" s="1"/>
  <c r="BO85" i="3"/>
  <c r="CE85" i="3" s="1"/>
  <c r="BP85" i="3"/>
  <c r="CF85" i="3" s="1"/>
  <c r="BQ85" i="3"/>
  <c r="CG85" i="3" s="1"/>
  <c r="BR85" i="3"/>
  <c r="CH85" i="3" s="1"/>
  <c r="BS85" i="3"/>
  <c r="CI85" i="3" s="1"/>
  <c r="BT85" i="3"/>
  <c r="CJ85" i="3" s="1"/>
  <c r="BU85" i="3"/>
  <c r="CK85" i="3" s="1"/>
  <c r="BV85" i="3"/>
  <c r="CL85" i="3" s="1"/>
  <c r="BW85" i="3"/>
  <c r="CM85" i="3" s="1"/>
  <c r="BX85" i="3"/>
  <c r="CN85" i="3" s="1"/>
  <c r="BY85" i="3"/>
  <c r="CO85" i="3" s="1"/>
  <c r="BK86" i="3"/>
  <c r="CA86" i="3" s="1"/>
  <c r="BL86" i="3"/>
  <c r="CB86" i="3" s="1"/>
  <c r="BM86" i="3"/>
  <c r="CC86" i="3" s="1"/>
  <c r="BN86" i="3"/>
  <c r="CD86" i="3" s="1"/>
  <c r="BO86" i="3"/>
  <c r="CE86" i="3" s="1"/>
  <c r="BP86" i="3"/>
  <c r="CF86" i="3" s="1"/>
  <c r="BQ86" i="3"/>
  <c r="CG86" i="3" s="1"/>
  <c r="BR86" i="3"/>
  <c r="CH86" i="3" s="1"/>
  <c r="BS86" i="3"/>
  <c r="CI86" i="3" s="1"/>
  <c r="BT86" i="3"/>
  <c r="CJ86" i="3" s="1"/>
  <c r="BU86" i="3"/>
  <c r="CK86" i="3" s="1"/>
  <c r="BV86" i="3"/>
  <c r="CL86" i="3" s="1"/>
  <c r="BW86" i="3"/>
  <c r="CM86" i="3" s="1"/>
  <c r="BX86" i="3"/>
  <c r="CN86" i="3" s="1"/>
  <c r="BY86" i="3"/>
  <c r="CO86" i="3" s="1"/>
  <c r="BK87" i="3"/>
  <c r="CA87" i="3" s="1"/>
  <c r="BL87" i="3"/>
  <c r="CB87" i="3" s="1"/>
  <c r="BM87" i="3"/>
  <c r="CC87" i="3" s="1"/>
  <c r="BN87" i="3"/>
  <c r="CD87" i="3" s="1"/>
  <c r="BO87" i="3"/>
  <c r="CE87" i="3" s="1"/>
  <c r="BP87" i="3"/>
  <c r="CF87" i="3" s="1"/>
  <c r="BQ87" i="3"/>
  <c r="CG87" i="3" s="1"/>
  <c r="BR87" i="3"/>
  <c r="CH87" i="3" s="1"/>
  <c r="BS87" i="3"/>
  <c r="CI87" i="3" s="1"/>
  <c r="BT87" i="3"/>
  <c r="CJ87" i="3" s="1"/>
  <c r="BU87" i="3"/>
  <c r="CK87" i="3" s="1"/>
  <c r="BV87" i="3"/>
  <c r="CL87" i="3" s="1"/>
  <c r="BW87" i="3"/>
  <c r="CM87" i="3" s="1"/>
  <c r="BX87" i="3"/>
  <c r="CN87" i="3" s="1"/>
  <c r="BY87" i="3"/>
  <c r="CO87" i="3" s="1"/>
  <c r="BK88" i="3"/>
  <c r="CA88" i="3" s="1"/>
  <c r="BL88" i="3"/>
  <c r="CB88" i="3" s="1"/>
  <c r="BM88" i="3"/>
  <c r="CC88" i="3" s="1"/>
  <c r="BN88" i="3"/>
  <c r="CD88" i="3" s="1"/>
  <c r="BO88" i="3"/>
  <c r="CE88" i="3" s="1"/>
  <c r="BP88" i="3"/>
  <c r="CF88" i="3" s="1"/>
  <c r="BQ88" i="3"/>
  <c r="CG88" i="3" s="1"/>
  <c r="BR88" i="3"/>
  <c r="CH88" i="3" s="1"/>
  <c r="BS88" i="3"/>
  <c r="CI88" i="3" s="1"/>
  <c r="BT88" i="3"/>
  <c r="CJ88" i="3" s="1"/>
  <c r="BU88" i="3"/>
  <c r="CK88" i="3" s="1"/>
  <c r="BV88" i="3"/>
  <c r="CL88" i="3" s="1"/>
  <c r="BW88" i="3"/>
  <c r="CM88" i="3" s="1"/>
  <c r="BX88" i="3"/>
  <c r="CN88" i="3" s="1"/>
  <c r="BY88" i="3"/>
  <c r="CO88" i="3" s="1"/>
  <c r="BK89" i="3"/>
  <c r="CA89" i="3" s="1"/>
  <c r="BL89" i="3"/>
  <c r="CB89" i="3" s="1"/>
  <c r="BM89" i="3"/>
  <c r="CC89" i="3" s="1"/>
  <c r="BN89" i="3"/>
  <c r="CD89" i="3" s="1"/>
  <c r="BO89" i="3"/>
  <c r="CE89" i="3" s="1"/>
  <c r="BP89" i="3"/>
  <c r="CF89" i="3" s="1"/>
  <c r="BQ89" i="3"/>
  <c r="CG89" i="3" s="1"/>
  <c r="BR89" i="3"/>
  <c r="CH89" i="3" s="1"/>
  <c r="BS89" i="3"/>
  <c r="CI89" i="3" s="1"/>
  <c r="BT89" i="3"/>
  <c r="CJ89" i="3" s="1"/>
  <c r="BU89" i="3"/>
  <c r="CK89" i="3" s="1"/>
  <c r="BV89" i="3"/>
  <c r="CL89" i="3" s="1"/>
  <c r="BW89" i="3"/>
  <c r="CM89" i="3" s="1"/>
  <c r="BX89" i="3"/>
  <c r="CN89" i="3" s="1"/>
  <c r="BY89" i="3"/>
  <c r="CO89" i="3" s="1"/>
  <c r="BK90" i="3"/>
  <c r="CA90" i="3" s="1"/>
  <c r="BL90" i="3"/>
  <c r="CB90" i="3" s="1"/>
  <c r="BM90" i="3"/>
  <c r="CC90" i="3" s="1"/>
  <c r="BN90" i="3"/>
  <c r="CD90" i="3" s="1"/>
  <c r="BO90" i="3"/>
  <c r="CE90" i="3" s="1"/>
  <c r="BP90" i="3"/>
  <c r="CF90" i="3" s="1"/>
  <c r="BQ90" i="3"/>
  <c r="CG90" i="3" s="1"/>
  <c r="BR90" i="3"/>
  <c r="CH90" i="3" s="1"/>
  <c r="BS90" i="3"/>
  <c r="CI90" i="3" s="1"/>
  <c r="BT90" i="3"/>
  <c r="CJ90" i="3" s="1"/>
  <c r="BU90" i="3"/>
  <c r="CK90" i="3" s="1"/>
  <c r="BV90" i="3"/>
  <c r="CL90" i="3" s="1"/>
  <c r="BW90" i="3"/>
  <c r="CM90" i="3" s="1"/>
  <c r="BX90" i="3"/>
  <c r="CN90" i="3" s="1"/>
  <c r="BY90" i="3"/>
  <c r="CO90" i="3" s="1"/>
  <c r="BK91" i="3"/>
  <c r="CA91" i="3" s="1"/>
  <c r="BL91" i="3"/>
  <c r="CB91" i="3" s="1"/>
  <c r="BM91" i="3"/>
  <c r="CC91" i="3" s="1"/>
  <c r="BN91" i="3"/>
  <c r="CD91" i="3" s="1"/>
  <c r="BO91" i="3"/>
  <c r="CE91" i="3" s="1"/>
  <c r="BP91" i="3"/>
  <c r="CF91" i="3" s="1"/>
  <c r="BQ91" i="3"/>
  <c r="CG91" i="3" s="1"/>
  <c r="BR91" i="3"/>
  <c r="CH91" i="3" s="1"/>
  <c r="BS91" i="3"/>
  <c r="CI91" i="3" s="1"/>
  <c r="BT91" i="3"/>
  <c r="CJ91" i="3" s="1"/>
  <c r="BU91" i="3"/>
  <c r="CK91" i="3" s="1"/>
  <c r="BV91" i="3"/>
  <c r="CL91" i="3" s="1"/>
  <c r="BW91" i="3"/>
  <c r="CM91" i="3" s="1"/>
  <c r="BX91" i="3"/>
  <c r="CN91" i="3" s="1"/>
  <c r="BY91" i="3"/>
  <c r="CO91" i="3" s="1"/>
  <c r="BK92" i="3"/>
  <c r="CA92" i="3" s="1"/>
  <c r="BL92" i="3"/>
  <c r="CB92" i="3" s="1"/>
  <c r="BM92" i="3"/>
  <c r="CC92" i="3" s="1"/>
  <c r="BN92" i="3"/>
  <c r="CD92" i="3" s="1"/>
  <c r="BO92" i="3"/>
  <c r="CE92" i="3" s="1"/>
  <c r="BP92" i="3"/>
  <c r="CF92" i="3" s="1"/>
  <c r="BQ92" i="3"/>
  <c r="CG92" i="3" s="1"/>
  <c r="BR92" i="3"/>
  <c r="CH92" i="3" s="1"/>
  <c r="BS92" i="3"/>
  <c r="CI92" i="3" s="1"/>
  <c r="BT92" i="3"/>
  <c r="CJ92" i="3" s="1"/>
  <c r="BU92" i="3"/>
  <c r="CK92" i="3" s="1"/>
  <c r="BV92" i="3"/>
  <c r="CL92" i="3" s="1"/>
  <c r="BW92" i="3"/>
  <c r="CM92" i="3" s="1"/>
  <c r="BX92" i="3"/>
  <c r="CN92" i="3" s="1"/>
  <c r="BY92" i="3"/>
  <c r="CO92" i="3" s="1"/>
  <c r="BK93" i="3"/>
  <c r="CA93" i="3" s="1"/>
  <c r="BL93" i="3"/>
  <c r="CB93" i="3" s="1"/>
  <c r="BM93" i="3"/>
  <c r="CC93" i="3" s="1"/>
  <c r="BN93" i="3"/>
  <c r="CD93" i="3" s="1"/>
  <c r="BO93" i="3"/>
  <c r="CE93" i="3" s="1"/>
  <c r="BP93" i="3"/>
  <c r="CF93" i="3" s="1"/>
  <c r="BQ93" i="3"/>
  <c r="CG93" i="3" s="1"/>
  <c r="BR93" i="3"/>
  <c r="CH93" i="3" s="1"/>
  <c r="BS93" i="3"/>
  <c r="CI93" i="3" s="1"/>
  <c r="BT93" i="3"/>
  <c r="CJ93" i="3" s="1"/>
  <c r="BU93" i="3"/>
  <c r="CK93" i="3" s="1"/>
  <c r="BV93" i="3"/>
  <c r="CL93" i="3" s="1"/>
  <c r="BW93" i="3"/>
  <c r="CM93" i="3" s="1"/>
  <c r="BX93" i="3"/>
  <c r="CN93" i="3" s="1"/>
  <c r="BY93" i="3"/>
  <c r="CO93" i="3" s="1"/>
  <c r="BK94" i="3"/>
  <c r="CA94" i="3" s="1"/>
  <c r="BL94" i="3"/>
  <c r="CB94" i="3" s="1"/>
  <c r="BM94" i="3"/>
  <c r="CC94" i="3" s="1"/>
  <c r="BN94" i="3"/>
  <c r="CD94" i="3" s="1"/>
  <c r="BO94" i="3"/>
  <c r="CE94" i="3" s="1"/>
  <c r="BP94" i="3"/>
  <c r="CF94" i="3" s="1"/>
  <c r="BQ94" i="3"/>
  <c r="CG94" i="3" s="1"/>
  <c r="BR94" i="3"/>
  <c r="CH94" i="3" s="1"/>
  <c r="BS94" i="3"/>
  <c r="CI94" i="3" s="1"/>
  <c r="BT94" i="3"/>
  <c r="CJ94" i="3" s="1"/>
  <c r="BU94" i="3"/>
  <c r="CK94" i="3" s="1"/>
  <c r="BV94" i="3"/>
  <c r="CL94" i="3" s="1"/>
  <c r="BW94" i="3"/>
  <c r="CM94" i="3" s="1"/>
  <c r="BX94" i="3"/>
  <c r="CN94" i="3" s="1"/>
  <c r="BY94" i="3"/>
  <c r="CO94" i="3" s="1"/>
  <c r="BK95" i="3"/>
  <c r="CA95" i="3" s="1"/>
  <c r="BL95" i="3"/>
  <c r="CB95" i="3" s="1"/>
  <c r="BM95" i="3"/>
  <c r="CC95" i="3" s="1"/>
  <c r="BN95" i="3"/>
  <c r="CD95" i="3" s="1"/>
  <c r="BO95" i="3"/>
  <c r="CE95" i="3" s="1"/>
  <c r="BP95" i="3"/>
  <c r="CF95" i="3" s="1"/>
  <c r="BQ95" i="3"/>
  <c r="CG95" i="3" s="1"/>
  <c r="BR95" i="3"/>
  <c r="CH95" i="3" s="1"/>
  <c r="BS95" i="3"/>
  <c r="CI95" i="3" s="1"/>
  <c r="BT95" i="3"/>
  <c r="CJ95" i="3" s="1"/>
  <c r="BU95" i="3"/>
  <c r="CK95" i="3" s="1"/>
  <c r="BV95" i="3"/>
  <c r="CL95" i="3" s="1"/>
  <c r="BW95" i="3"/>
  <c r="CM95" i="3" s="1"/>
  <c r="BX95" i="3"/>
  <c r="CN95" i="3" s="1"/>
  <c r="BY95" i="3"/>
  <c r="CO95" i="3" s="1"/>
  <c r="BK96" i="3"/>
  <c r="CA96" i="3" s="1"/>
  <c r="BL96" i="3"/>
  <c r="CB96" i="3" s="1"/>
  <c r="BM96" i="3"/>
  <c r="CC96" i="3" s="1"/>
  <c r="BN96" i="3"/>
  <c r="CD96" i="3" s="1"/>
  <c r="BO96" i="3"/>
  <c r="CE96" i="3" s="1"/>
  <c r="BP96" i="3"/>
  <c r="CF96" i="3" s="1"/>
  <c r="BQ96" i="3"/>
  <c r="CG96" i="3" s="1"/>
  <c r="BR96" i="3"/>
  <c r="CH96" i="3" s="1"/>
  <c r="BS96" i="3"/>
  <c r="CI96" i="3" s="1"/>
  <c r="BT96" i="3"/>
  <c r="CJ96" i="3" s="1"/>
  <c r="BU96" i="3"/>
  <c r="CK96" i="3" s="1"/>
  <c r="BV96" i="3"/>
  <c r="CL96" i="3" s="1"/>
  <c r="BW96" i="3"/>
  <c r="CM96" i="3" s="1"/>
  <c r="BX96" i="3"/>
  <c r="CN96" i="3" s="1"/>
  <c r="BY96" i="3"/>
  <c r="CO96" i="3" s="1"/>
  <c r="BK97" i="3"/>
  <c r="CA97" i="3" s="1"/>
  <c r="BL97" i="3"/>
  <c r="CB97" i="3" s="1"/>
  <c r="BM97" i="3"/>
  <c r="CC97" i="3" s="1"/>
  <c r="BN97" i="3"/>
  <c r="CD97" i="3" s="1"/>
  <c r="BO97" i="3"/>
  <c r="CE97" i="3" s="1"/>
  <c r="BP97" i="3"/>
  <c r="CF97" i="3" s="1"/>
  <c r="BQ97" i="3"/>
  <c r="CG97" i="3" s="1"/>
  <c r="BR97" i="3"/>
  <c r="CH97" i="3" s="1"/>
  <c r="BS97" i="3"/>
  <c r="CI97" i="3" s="1"/>
  <c r="BT97" i="3"/>
  <c r="CJ97" i="3" s="1"/>
  <c r="BU97" i="3"/>
  <c r="CK97" i="3" s="1"/>
  <c r="BV97" i="3"/>
  <c r="CL97" i="3" s="1"/>
  <c r="BW97" i="3"/>
  <c r="CM97" i="3" s="1"/>
  <c r="BX97" i="3"/>
  <c r="CN97" i="3" s="1"/>
  <c r="BY97" i="3"/>
  <c r="CO97" i="3" s="1"/>
  <c r="BK98" i="3"/>
  <c r="CA98" i="3" s="1"/>
  <c r="BL98" i="3"/>
  <c r="CB98" i="3" s="1"/>
  <c r="BM98" i="3"/>
  <c r="CC98" i="3" s="1"/>
  <c r="BN98" i="3"/>
  <c r="CD98" i="3" s="1"/>
  <c r="BO98" i="3"/>
  <c r="CE98" i="3" s="1"/>
  <c r="BP98" i="3"/>
  <c r="CF98" i="3" s="1"/>
  <c r="BQ98" i="3"/>
  <c r="CG98" i="3" s="1"/>
  <c r="BR98" i="3"/>
  <c r="CH98" i="3" s="1"/>
  <c r="BS98" i="3"/>
  <c r="CI98" i="3" s="1"/>
  <c r="BT98" i="3"/>
  <c r="CJ98" i="3" s="1"/>
  <c r="BU98" i="3"/>
  <c r="CK98" i="3" s="1"/>
  <c r="BV98" i="3"/>
  <c r="CL98" i="3" s="1"/>
  <c r="BW98" i="3"/>
  <c r="CM98" i="3" s="1"/>
  <c r="BX98" i="3"/>
  <c r="CN98" i="3" s="1"/>
  <c r="BY98" i="3"/>
  <c r="CO98" i="3" s="1"/>
  <c r="BK99" i="3"/>
  <c r="CA99" i="3" s="1"/>
  <c r="BL99" i="3"/>
  <c r="CB99" i="3" s="1"/>
  <c r="BM99" i="3"/>
  <c r="CC99" i="3" s="1"/>
  <c r="BN99" i="3"/>
  <c r="CD99" i="3" s="1"/>
  <c r="BO99" i="3"/>
  <c r="CE99" i="3" s="1"/>
  <c r="BP99" i="3"/>
  <c r="CF99" i="3" s="1"/>
  <c r="BQ99" i="3"/>
  <c r="CG99" i="3" s="1"/>
  <c r="BR99" i="3"/>
  <c r="CH99" i="3" s="1"/>
  <c r="BS99" i="3"/>
  <c r="CI99" i="3" s="1"/>
  <c r="BT99" i="3"/>
  <c r="CJ99" i="3" s="1"/>
  <c r="BU99" i="3"/>
  <c r="CK99" i="3" s="1"/>
  <c r="BV99" i="3"/>
  <c r="CL99" i="3" s="1"/>
  <c r="BW99" i="3"/>
  <c r="CM99" i="3" s="1"/>
  <c r="BX99" i="3"/>
  <c r="CN99" i="3" s="1"/>
  <c r="BY99" i="3"/>
  <c r="CO99" i="3" s="1"/>
  <c r="BK100" i="3"/>
  <c r="CA100" i="3" s="1"/>
  <c r="BL100" i="3"/>
  <c r="CB100" i="3" s="1"/>
  <c r="BM100" i="3"/>
  <c r="CC100" i="3" s="1"/>
  <c r="BN100" i="3"/>
  <c r="CD100" i="3" s="1"/>
  <c r="BO100" i="3"/>
  <c r="CE100" i="3" s="1"/>
  <c r="BP100" i="3"/>
  <c r="CF100" i="3" s="1"/>
  <c r="BQ100" i="3"/>
  <c r="CG100" i="3" s="1"/>
  <c r="BR100" i="3"/>
  <c r="CH100" i="3" s="1"/>
  <c r="BS100" i="3"/>
  <c r="CI100" i="3" s="1"/>
  <c r="BT100" i="3"/>
  <c r="CJ100" i="3" s="1"/>
  <c r="BU100" i="3"/>
  <c r="CK100" i="3" s="1"/>
  <c r="BV100" i="3"/>
  <c r="CL100" i="3" s="1"/>
  <c r="BW100" i="3"/>
  <c r="CM100" i="3" s="1"/>
  <c r="BX100" i="3"/>
  <c r="CN100" i="3" s="1"/>
  <c r="BY100" i="3"/>
  <c r="CO100" i="3" s="1"/>
  <c r="BK101" i="3"/>
  <c r="CA101" i="3" s="1"/>
  <c r="BL101" i="3"/>
  <c r="CB101" i="3" s="1"/>
  <c r="BM101" i="3"/>
  <c r="CC101" i="3" s="1"/>
  <c r="BN101" i="3"/>
  <c r="CD101" i="3" s="1"/>
  <c r="BO101" i="3"/>
  <c r="CE101" i="3" s="1"/>
  <c r="BP101" i="3"/>
  <c r="CF101" i="3" s="1"/>
  <c r="BQ101" i="3"/>
  <c r="CG101" i="3" s="1"/>
  <c r="BR101" i="3"/>
  <c r="CH101" i="3" s="1"/>
  <c r="BS101" i="3"/>
  <c r="CI101" i="3" s="1"/>
  <c r="BT101" i="3"/>
  <c r="CJ101" i="3" s="1"/>
  <c r="BU101" i="3"/>
  <c r="CK101" i="3" s="1"/>
  <c r="BV101" i="3"/>
  <c r="CL101" i="3" s="1"/>
  <c r="BW101" i="3"/>
  <c r="CM101" i="3" s="1"/>
  <c r="BX101" i="3"/>
  <c r="CN101" i="3" s="1"/>
  <c r="BY101" i="3"/>
  <c r="CO101" i="3" s="1"/>
  <c r="BK102" i="3"/>
  <c r="CA102" i="3" s="1"/>
  <c r="BL102" i="3"/>
  <c r="CB102" i="3" s="1"/>
  <c r="BM102" i="3"/>
  <c r="CC102" i="3" s="1"/>
  <c r="BN102" i="3"/>
  <c r="CD102" i="3" s="1"/>
  <c r="BO102" i="3"/>
  <c r="CE102" i="3" s="1"/>
  <c r="BP102" i="3"/>
  <c r="CF102" i="3" s="1"/>
  <c r="BQ102" i="3"/>
  <c r="CG102" i="3" s="1"/>
  <c r="BR102" i="3"/>
  <c r="CH102" i="3" s="1"/>
  <c r="BS102" i="3"/>
  <c r="CI102" i="3" s="1"/>
  <c r="BT102" i="3"/>
  <c r="CJ102" i="3" s="1"/>
  <c r="BU102" i="3"/>
  <c r="CK102" i="3" s="1"/>
  <c r="BV102" i="3"/>
  <c r="CL102" i="3" s="1"/>
  <c r="BW102" i="3"/>
  <c r="CM102" i="3" s="1"/>
  <c r="BX102" i="3"/>
  <c r="CN102" i="3" s="1"/>
  <c r="BY102" i="3"/>
  <c r="CO102" i="3" s="1"/>
  <c r="BK103" i="3"/>
  <c r="CA103" i="3" s="1"/>
  <c r="BL103" i="3"/>
  <c r="CB103" i="3" s="1"/>
  <c r="BM103" i="3"/>
  <c r="CC103" i="3" s="1"/>
  <c r="BN103" i="3"/>
  <c r="CD103" i="3" s="1"/>
  <c r="BO103" i="3"/>
  <c r="CE103" i="3" s="1"/>
  <c r="BP103" i="3"/>
  <c r="CF103" i="3" s="1"/>
  <c r="BQ103" i="3"/>
  <c r="CG103" i="3" s="1"/>
  <c r="BR103" i="3"/>
  <c r="CH103" i="3" s="1"/>
  <c r="BS103" i="3"/>
  <c r="CI103" i="3" s="1"/>
  <c r="BT103" i="3"/>
  <c r="CJ103" i="3" s="1"/>
  <c r="BU103" i="3"/>
  <c r="CK103" i="3" s="1"/>
  <c r="BV103" i="3"/>
  <c r="CL103" i="3" s="1"/>
  <c r="BW103" i="3"/>
  <c r="CM103" i="3" s="1"/>
  <c r="BX103" i="3"/>
  <c r="CN103" i="3" s="1"/>
  <c r="BY103" i="3"/>
  <c r="CO103" i="3" s="1"/>
  <c r="BK104" i="3"/>
  <c r="CA104" i="3" s="1"/>
  <c r="BL104" i="3"/>
  <c r="CB104" i="3" s="1"/>
  <c r="BM104" i="3"/>
  <c r="CC104" i="3" s="1"/>
  <c r="BN104" i="3"/>
  <c r="CD104" i="3" s="1"/>
  <c r="BO104" i="3"/>
  <c r="CE104" i="3" s="1"/>
  <c r="BP104" i="3"/>
  <c r="CF104" i="3" s="1"/>
  <c r="BQ104" i="3"/>
  <c r="CG104" i="3" s="1"/>
  <c r="BR104" i="3"/>
  <c r="CH104" i="3" s="1"/>
  <c r="BS104" i="3"/>
  <c r="CI104" i="3" s="1"/>
  <c r="BT104" i="3"/>
  <c r="CJ104" i="3" s="1"/>
  <c r="BU104" i="3"/>
  <c r="CK104" i="3" s="1"/>
  <c r="BV104" i="3"/>
  <c r="CL104" i="3" s="1"/>
  <c r="BW104" i="3"/>
  <c r="CM104" i="3" s="1"/>
  <c r="BX104" i="3"/>
  <c r="CN104" i="3" s="1"/>
  <c r="BY104" i="3"/>
  <c r="CO104" i="3" s="1"/>
  <c r="BK105" i="3"/>
  <c r="CA105" i="3" s="1"/>
  <c r="BL105" i="3"/>
  <c r="CB105" i="3" s="1"/>
  <c r="BM105" i="3"/>
  <c r="CC105" i="3" s="1"/>
  <c r="BN105" i="3"/>
  <c r="CD105" i="3" s="1"/>
  <c r="BO105" i="3"/>
  <c r="CE105" i="3" s="1"/>
  <c r="BP105" i="3"/>
  <c r="CF105" i="3" s="1"/>
  <c r="BQ105" i="3"/>
  <c r="CG105" i="3" s="1"/>
  <c r="BR105" i="3"/>
  <c r="CH105" i="3" s="1"/>
  <c r="BS105" i="3"/>
  <c r="CI105" i="3" s="1"/>
  <c r="BT105" i="3"/>
  <c r="CJ105" i="3" s="1"/>
  <c r="BU105" i="3"/>
  <c r="CK105" i="3" s="1"/>
  <c r="BV105" i="3"/>
  <c r="CL105" i="3" s="1"/>
  <c r="BW105" i="3"/>
  <c r="CM105" i="3" s="1"/>
  <c r="BX105" i="3"/>
  <c r="CN105" i="3" s="1"/>
  <c r="BY105" i="3"/>
  <c r="CO105" i="3" s="1"/>
  <c r="BK106" i="3"/>
  <c r="CA106" i="3" s="1"/>
  <c r="BL106" i="3"/>
  <c r="CB106" i="3" s="1"/>
  <c r="BM106" i="3"/>
  <c r="CC106" i="3" s="1"/>
  <c r="BN106" i="3"/>
  <c r="CD106" i="3" s="1"/>
  <c r="BO106" i="3"/>
  <c r="CE106" i="3" s="1"/>
  <c r="BP106" i="3"/>
  <c r="CF106" i="3" s="1"/>
  <c r="BQ106" i="3"/>
  <c r="CG106" i="3" s="1"/>
  <c r="BR106" i="3"/>
  <c r="CH106" i="3" s="1"/>
  <c r="BS106" i="3"/>
  <c r="CI106" i="3" s="1"/>
  <c r="BT106" i="3"/>
  <c r="CJ106" i="3" s="1"/>
  <c r="BU106" i="3"/>
  <c r="CK106" i="3" s="1"/>
  <c r="BV106" i="3"/>
  <c r="CL106" i="3" s="1"/>
  <c r="BW106" i="3"/>
  <c r="CM106" i="3" s="1"/>
  <c r="BX106" i="3"/>
  <c r="CN106" i="3" s="1"/>
  <c r="BY106" i="3"/>
  <c r="CO106" i="3" s="1"/>
  <c r="BK107" i="3"/>
  <c r="CA107" i="3" s="1"/>
  <c r="BL107" i="3"/>
  <c r="CB107" i="3" s="1"/>
  <c r="BM107" i="3"/>
  <c r="CC107" i="3" s="1"/>
  <c r="BN107" i="3"/>
  <c r="CD107" i="3" s="1"/>
  <c r="BO107" i="3"/>
  <c r="CE107" i="3" s="1"/>
  <c r="BP107" i="3"/>
  <c r="CF107" i="3" s="1"/>
  <c r="BQ107" i="3"/>
  <c r="CG107" i="3" s="1"/>
  <c r="BR107" i="3"/>
  <c r="CH107" i="3" s="1"/>
  <c r="BS107" i="3"/>
  <c r="CI107" i="3" s="1"/>
  <c r="BT107" i="3"/>
  <c r="CJ107" i="3" s="1"/>
  <c r="BU107" i="3"/>
  <c r="CK107" i="3" s="1"/>
  <c r="BV107" i="3"/>
  <c r="CL107" i="3" s="1"/>
  <c r="BW107" i="3"/>
  <c r="CM107" i="3" s="1"/>
  <c r="BX107" i="3"/>
  <c r="CN107" i="3" s="1"/>
  <c r="BY107" i="3"/>
  <c r="CO107" i="3" s="1"/>
  <c r="BK108" i="3"/>
  <c r="CA108" i="3" s="1"/>
  <c r="BL108" i="3"/>
  <c r="CB108" i="3" s="1"/>
  <c r="BM108" i="3"/>
  <c r="CC108" i="3" s="1"/>
  <c r="BN108" i="3"/>
  <c r="CD108" i="3" s="1"/>
  <c r="BO108" i="3"/>
  <c r="CE108" i="3" s="1"/>
  <c r="BP108" i="3"/>
  <c r="CF108" i="3" s="1"/>
  <c r="BQ108" i="3"/>
  <c r="CG108" i="3" s="1"/>
  <c r="BR108" i="3"/>
  <c r="CH108" i="3" s="1"/>
  <c r="BS108" i="3"/>
  <c r="CI108" i="3" s="1"/>
  <c r="BT108" i="3"/>
  <c r="CJ108" i="3" s="1"/>
  <c r="BU108" i="3"/>
  <c r="CK108" i="3" s="1"/>
  <c r="BV108" i="3"/>
  <c r="CL108" i="3" s="1"/>
  <c r="BW108" i="3"/>
  <c r="CM108" i="3" s="1"/>
  <c r="BX108" i="3"/>
  <c r="CN108" i="3" s="1"/>
  <c r="BY108" i="3"/>
  <c r="CO108" i="3" s="1"/>
  <c r="BK109" i="3"/>
  <c r="CA109" i="3" s="1"/>
  <c r="BL109" i="3"/>
  <c r="CB109" i="3" s="1"/>
  <c r="BM109" i="3"/>
  <c r="CC109" i="3" s="1"/>
  <c r="BN109" i="3"/>
  <c r="CD109" i="3" s="1"/>
  <c r="BO109" i="3"/>
  <c r="CE109" i="3" s="1"/>
  <c r="BP109" i="3"/>
  <c r="CF109" i="3" s="1"/>
  <c r="BQ109" i="3"/>
  <c r="CG109" i="3" s="1"/>
  <c r="BR109" i="3"/>
  <c r="CH109" i="3" s="1"/>
  <c r="BS109" i="3"/>
  <c r="CI109" i="3" s="1"/>
  <c r="BT109" i="3"/>
  <c r="CJ109" i="3" s="1"/>
  <c r="BU109" i="3"/>
  <c r="CK109" i="3" s="1"/>
  <c r="BV109" i="3"/>
  <c r="CL109" i="3" s="1"/>
  <c r="BW109" i="3"/>
  <c r="CM109" i="3" s="1"/>
  <c r="BX109" i="3"/>
  <c r="CN109" i="3" s="1"/>
  <c r="BY109" i="3"/>
  <c r="CO109" i="3" s="1"/>
  <c r="BK110" i="3"/>
  <c r="CA110" i="3" s="1"/>
  <c r="BL110" i="3"/>
  <c r="CB110" i="3" s="1"/>
  <c r="BM110" i="3"/>
  <c r="CC110" i="3" s="1"/>
  <c r="BN110" i="3"/>
  <c r="CD110" i="3" s="1"/>
  <c r="BO110" i="3"/>
  <c r="CE110" i="3" s="1"/>
  <c r="BP110" i="3"/>
  <c r="CF110" i="3" s="1"/>
  <c r="BQ110" i="3"/>
  <c r="CG110" i="3" s="1"/>
  <c r="BR110" i="3"/>
  <c r="CH110" i="3" s="1"/>
  <c r="BS110" i="3"/>
  <c r="CI110" i="3" s="1"/>
  <c r="BT110" i="3"/>
  <c r="CJ110" i="3" s="1"/>
  <c r="BU110" i="3"/>
  <c r="CK110" i="3" s="1"/>
  <c r="BV110" i="3"/>
  <c r="CL110" i="3" s="1"/>
  <c r="BW110" i="3"/>
  <c r="CM110" i="3" s="1"/>
  <c r="BX110" i="3"/>
  <c r="CN110" i="3" s="1"/>
  <c r="BY110" i="3"/>
  <c r="CO110" i="3" s="1"/>
  <c r="BK111" i="3"/>
  <c r="CA111" i="3" s="1"/>
  <c r="BL111" i="3"/>
  <c r="CB111" i="3" s="1"/>
  <c r="BM111" i="3"/>
  <c r="CC111" i="3" s="1"/>
  <c r="BN111" i="3"/>
  <c r="CD111" i="3" s="1"/>
  <c r="BO111" i="3"/>
  <c r="CE111" i="3" s="1"/>
  <c r="BP111" i="3"/>
  <c r="CF111" i="3" s="1"/>
  <c r="BQ111" i="3"/>
  <c r="CG111" i="3" s="1"/>
  <c r="BR111" i="3"/>
  <c r="CH111" i="3" s="1"/>
  <c r="BS111" i="3"/>
  <c r="CI111" i="3" s="1"/>
  <c r="BT111" i="3"/>
  <c r="CJ111" i="3" s="1"/>
  <c r="BU111" i="3"/>
  <c r="CK111" i="3" s="1"/>
  <c r="BV111" i="3"/>
  <c r="CL111" i="3" s="1"/>
  <c r="BW111" i="3"/>
  <c r="CM111" i="3" s="1"/>
  <c r="BX111" i="3"/>
  <c r="CN111" i="3" s="1"/>
  <c r="BY111" i="3"/>
  <c r="CO111" i="3" s="1"/>
  <c r="BK112" i="3"/>
  <c r="CA112" i="3" s="1"/>
  <c r="BL112" i="3"/>
  <c r="CB112" i="3" s="1"/>
  <c r="BM112" i="3"/>
  <c r="CC112" i="3" s="1"/>
  <c r="BN112" i="3"/>
  <c r="CD112" i="3" s="1"/>
  <c r="BO112" i="3"/>
  <c r="CE112" i="3" s="1"/>
  <c r="BP112" i="3"/>
  <c r="CF112" i="3" s="1"/>
  <c r="BQ112" i="3"/>
  <c r="CG112" i="3" s="1"/>
  <c r="BR112" i="3"/>
  <c r="CH112" i="3" s="1"/>
  <c r="BS112" i="3"/>
  <c r="CI112" i="3" s="1"/>
  <c r="BT112" i="3"/>
  <c r="CJ112" i="3" s="1"/>
  <c r="BU112" i="3"/>
  <c r="CK112" i="3" s="1"/>
  <c r="BV112" i="3"/>
  <c r="CL112" i="3" s="1"/>
  <c r="BW112" i="3"/>
  <c r="CM112" i="3" s="1"/>
  <c r="BX112" i="3"/>
  <c r="CN112" i="3" s="1"/>
  <c r="BY112" i="3"/>
  <c r="CO112" i="3" s="1"/>
  <c r="BK113" i="3"/>
  <c r="CA113" i="3" s="1"/>
  <c r="BL113" i="3"/>
  <c r="CB113" i="3" s="1"/>
  <c r="BM113" i="3"/>
  <c r="CC113" i="3" s="1"/>
  <c r="BN113" i="3"/>
  <c r="CD113" i="3" s="1"/>
  <c r="BO113" i="3"/>
  <c r="CE113" i="3" s="1"/>
  <c r="BP113" i="3"/>
  <c r="CF113" i="3" s="1"/>
  <c r="BQ113" i="3"/>
  <c r="CG113" i="3" s="1"/>
  <c r="BR113" i="3"/>
  <c r="CH113" i="3" s="1"/>
  <c r="BS113" i="3"/>
  <c r="CI113" i="3" s="1"/>
  <c r="BT113" i="3"/>
  <c r="CJ113" i="3" s="1"/>
  <c r="BU113" i="3"/>
  <c r="CK113" i="3" s="1"/>
  <c r="BV113" i="3"/>
  <c r="CL113" i="3" s="1"/>
  <c r="BW113" i="3"/>
  <c r="CM113" i="3" s="1"/>
  <c r="BX113" i="3"/>
  <c r="CN113" i="3" s="1"/>
  <c r="BY113" i="3"/>
  <c r="CO113" i="3" s="1"/>
  <c r="BK114" i="3"/>
  <c r="CA114" i="3" s="1"/>
  <c r="BL114" i="3"/>
  <c r="CB114" i="3" s="1"/>
  <c r="BM114" i="3"/>
  <c r="CC114" i="3" s="1"/>
  <c r="BN114" i="3"/>
  <c r="CD114" i="3" s="1"/>
  <c r="BO114" i="3"/>
  <c r="CE114" i="3" s="1"/>
  <c r="BP114" i="3"/>
  <c r="CF114" i="3" s="1"/>
  <c r="BQ114" i="3"/>
  <c r="CG114" i="3" s="1"/>
  <c r="BR114" i="3"/>
  <c r="CH114" i="3" s="1"/>
  <c r="BS114" i="3"/>
  <c r="CI114" i="3" s="1"/>
  <c r="BT114" i="3"/>
  <c r="CJ114" i="3" s="1"/>
  <c r="BU114" i="3"/>
  <c r="CK114" i="3" s="1"/>
  <c r="BV114" i="3"/>
  <c r="CL114" i="3" s="1"/>
  <c r="BW114" i="3"/>
  <c r="CM114" i="3" s="1"/>
  <c r="BX114" i="3"/>
  <c r="CN114" i="3" s="1"/>
  <c r="BY114" i="3"/>
  <c r="CO114" i="3" s="1"/>
  <c r="BK115" i="3"/>
  <c r="CA115" i="3" s="1"/>
  <c r="BL115" i="3"/>
  <c r="CB115" i="3" s="1"/>
  <c r="BM115" i="3"/>
  <c r="CC115" i="3" s="1"/>
  <c r="BN115" i="3"/>
  <c r="CD115" i="3" s="1"/>
  <c r="BO115" i="3"/>
  <c r="CE115" i="3" s="1"/>
  <c r="BP115" i="3"/>
  <c r="CF115" i="3" s="1"/>
  <c r="BQ115" i="3"/>
  <c r="CG115" i="3" s="1"/>
  <c r="BR115" i="3"/>
  <c r="CH115" i="3" s="1"/>
  <c r="BS115" i="3"/>
  <c r="CI115" i="3" s="1"/>
  <c r="BT115" i="3"/>
  <c r="CJ115" i="3" s="1"/>
  <c r="BU115" i="3"/>
  <c r="CK115" i="3" s="1"/>
  <c r="BV115" i="3"/>
  <c r="CL115" i="3" s="1"/>
  <c r="BW115" i="3"/>
  <c r="CM115" i="3" s="1"/>
  <c r="BX115" i="3"/>
  <c r="CN115" i="3" s="1"/>
  <c r="BY115" i="3"/>
  <c r="CO115" i="3" s="1"/>
  <c r="BK116" i="3"/>
  <c r="CA116" i="3" s="1"/>
  <c r="BL116" i="3"/>
  <c r="CB116" i="3" s="1"/>
  <c r="BM116" i="3"/>
  <c r="CC116" i="3" s="1"/>
  <c r="BN116" i="3"/>
  <c r="CD116" i="3" s="1"/>
  <c r="BO116" i="3"/>
  <c r="CE116" i="3" s="1"/>
  <c r="BP116" i="3"/>
  <c r="CF116" i="3" s="1"/>
  <c r="BQ116" i="3"/>
  <c r="CG116" i="3" s="1"/>
  <c r="BR116" i="3"/>
  <c r="CH116" i="3" s="1"/>
  <c r="BS116" i="3"/>
  <c r="CI116" i="3" s="1"/>
  <c r="BT116" i="3"/>
  <c r="CJ116" i="3" s="1"/>
  <c r="BU116" i="3"/>
  <c r="CK116" i="3" s="1"/>
  <c r="BV116" i="3"/>
  <c r="CL116" i="3" s="1"/>
  <c r="BW116" i="3"/>
  <c r="CM116" i="3" s="1"/>
  <c r="BX116" i="3"/>
  <c r="CN116" i="3" s="1"/>
  <c r="BY116" i="3"/>
  <c r="CO116" i="3" s="1"/>
  <c r="BK117" i="3"/>
  <c r="CA117" i="3" s="1"/>
  <c r="BL117" i="3"/>
  <c r="CB117" i="3" s="1"/>
  <c r="BM117" i="3"/>
  <c r="CC117" i="3" s="1"/>
  <c r="BN117" i="3"/>
  <c r="CD117" i="3" s="1"/>
  <c r="BO117" i="3"/>
  <c r="CE117" i="3" s="1"/>
  <c r="BP117" i="3"/>
  <c r="CF117" i="3" s="1"/>
  <c r="BQ117" i="3"/>
  <c r="CG117" i="3" s="1"/>
  <c r="BR117" i="3"/>
  <c r="CH117" i="3" s="1"/>
  <c r="BS117" i="3"/>
  <c r="CI117" i="3" s="1"/>
  <c r="BT117" i="3"/>
  <c r="CJ117" i="3" s="1"/>
  <c r="BU117" i="3"/>
  <c r="CK117" i="3" s="1"/>
  <c r="BV117" i="3"/>
  <c r="CL117" i="3" s="1"/>
  <c r="BW117" i="3"/>
  <c r="CM117" i="3" s="1"/>
  <c r="BX117" i="3"/>
  <c r="CN117" i="3" s="1"/>
  <c r="BY117" i="3"/>
  <c r="CO117" i="3" s="1"/>
  <c r="BK118" i="3"/>
  <c r="CA118" i="3" s="1"/>
  <c r="BL118" i="3"/>
  <c r="CB118" i="3" s="1"/>
  <c r="BM118" i="3"/>
  <c r="CC118" i="3" s="1"/>
  <c r="BN118" i="3"/>
  <c r="CD118" i="3" s="1"/>
  <c r="BO118" i="3"/>
  <c r="CE118" i="3" s="1"/>
  <c r="BP118" i="3"/>
  <c r="CF118" i="3" s="1"/>
  <c r="BQ118" i="3"/>
  <c r="CG118" i="3" s="1"/>
  <c r="BR118" i="3"/>
  <c r="CH118" i="3" s="1"/>
  <c r="BS118" i="3"/>
  <c r="CI118" i="3" s="1"/>
  <c r="BT118" i="3"/>
  <c r="CJ118" i="3" s="1"/>
  <c r="BU118" i="3"/>
  <c r="CK118" i="3" s="1"/>
  <c r="BV118" i="3"/>
  <c r="CL118" i="3" s="1"/>
  <c r="BW118" i="3"/>
  <c r="CM118" i="3" s="1"/>
  <c r="BX118" i="3"/>
  <c r="CN118" i="3" s="1"/>
  <c r="BY118" i="3"/>
  <c r="CO118" i="3" s="1"/>
  <c r="BK119" i="3"/>
  <c r="CA119" i="3" s="1"/>
  <c r="BL119" i="3"/>
  <c r="CB119" i="3" s="1"/>
  <c r="BM119" i="3"/>
  <c r="CC119" i="3" s="1"/>
  <c r="BN119" i="3"/>
  <c r="CD119" i="3" s="1"/>
  <c r="BO119" i="3"/>
  <c r="CE119" i="3" s="1"/>
  <c r="BP119" i="3"/>
  <c r="CF119" i="3" s="1"/>
  <c r="BQ119" i="3"/>
  <c r="CG119" i="3" s="1"/>
  <c r="BR119" i="3"/>
  <c r="CH119" i="3" s="1"/>
  <c r="BS119" i="3"/>
  <c r="CI119" i="3" s="1"/>
  <c r="BT119" i="3"/>
  <c r="CJ119" i="3" s="1"/>
  <c r="BU119" i="3"/>
  <c r="CK119" i="3" s="1"/>
  <c r="BV119" i="3"/>
  <c r="CL119" i="3" s="1"/>
  <c r="BW119" i="3"/>
  <c r="CM119" i="3" s="1"/>
  <c r="BX119" i="3"/>
  <c r="CN119" i="3" s="1"/>
  <c r="BY119" i="3"/>
  <c r="CO119" i="3" s="1"/>
  <c r="BK120" i="3"/>
  <c r="CA120" i="3" s="1"/>
  <c r="BL120" i="3"/>
  <c r="CB120" i="3" s="1"/>
  <c r="BM120" i="3"/>
  <c r="CC120" i="3" s="1"/>
  <c r="BN120" i="3"/>
  <c r="CD120" i="3" s="1"/>
  <c r="BO120" i="3"/>
  <c r="CE120" i="3" s="1"/>
  <c r="BP120" i="3"/>
  <c r="CF120" i="3" s="1"/>
  <c r="BQ120" i="3"/>
  <c r="CG120" i="3" s="1"/>
  <c r="BR120" i="3"/>
  <c r="CH120" i="3" s="1"/>
  <c r="BS120" i="3"/>
  <c r="CI120" i="3" s="1"/>
  <c r="BT120" i="3"/>
  <c r="CJ120" i="3" s="1"/>
  <c r="BU120" i="3"/>
  <c r="CK120" i="3" s="1"/>
  <c r="BV120" i="3"/>
  <c r="CL120" i="3" s="1"/>
  <c r="BW120" i="3"/>
  <c r="CM120" i="3" s="1"/>
  <c r="BX120" i="3"/>
  <c r="CN120" i="3" s="1"/>
  <c r="BY120" i="3"/>
  <c r="CO120" i="3" s="1"/>
  <c r="BK121" i="3"/>
  <c r="CA121" i="3" s="1"/>
  <c r="BL121" i="3"/>
  <c r="CB121" i="3" s="1"/>
  <c r="BM121" i="3"/>
  <c r="CC121" i="3" s="1"/>
  <c r="BN121" i="3"/>
  <c r="CD121" i="3" s="1"/>
  <c r="BO121" i="3"/>
  <c r="CE121" i="3" s="1"/>
  <c r="BP121" i="3"/>
  <c r="CF121" i="3" s="1"/>
  <c r="BQ121" i="3"/>
  <c r="CG121" i="3" s="1"/>
  <c r="BR121" i="3"/>
  <c r="CH121" i="3" s="1"/>
  <c r="BS121" i="3"/>
  <c r="CI121" i="3" s="1"/>
  <c r="BT121" i="3"/>
  <c r="CJ121" i="3" s="1"/>
  <c r="BU121" i="3"/>
  <c r="CK121" i="3" s="1"/>
  <c r="BV121" i="3"/>
  <c r="CL121" i="3" s="1"/>
  <c r="BW121" i="3"/>
  <c r="CM121" i="3" s="1"/>
  <c r="BX121" i="3"/>
  <c r="CN121" i="3" s="1"/>
  <c r="BY121" i="3"/>
  <c r="CO121" i="3" s="1"/>
  <c r="BK122" i="3"/>
  <c r="CA122" i="3" s="1"/>
  <c r="BL122" i="3"/>
  <c r="CB122" i="3" s="1"/>
  <c r="BM122" i="3"/>
  <c r="CC122" i="3" s="1"/>
  <c r="BN122" i="3"/>
  <c r="CD122" i="3" s="1"/>
  <c r="BO122" i="3"/>
  <c r="CE122" i="3" s="1"/>
  <c r="BP122" i="3"/>
  <c r="CF122" i="3" s="1"/>
  <c r="BQ122" i="3"/>
  <c r="CG122" i="3" s="1"/>
  <c r="BR122" i="3"/>
  <c r="CH122" i="3" s="1"/>
  <c r="BS122" i="3"/>
  <c r="CI122" i="3" s="1"/>
  <c r="BT122" i="3"/>
  <c r="CJ122" i="3" s="1"/>
  <c r="BU122" i="3"/>
  <c r="CK122" i="3" s="1"/>
  <c r="BV122" i="3"/>
  <c r="CL122" i="3" s="1"/>
  <c r="BW122" i="3"/>
  <c r="CM122" i="3" s="1"/>
  <c r="BX122" i="3"/>
  <c r="CN122" i="3" s="1"/>
  <c r="BY122" i="3"/>
  <c r="CO122" i="3" s="1"/>
  <c r="BK123" i="3"/>
  <c r="CA123" i="3" s="1"/>
  <c r="BL123" i="3"/>
  <c r="CB123" i="3" s="1"/>
  <c r="BM123" i="3"/>
  <c r="CC123" i="3" s="1"/>
  <c r="BN123" i="3"/>
  <c r="CD123" i="3" s="1"/>
  <c r="BO123" i="3"/>
  <c r="CE123" i="3" s="1"/>
  <c r="BP123" i="3"/>
  <c r="CF123" i="3" s="1"/>
  <c r="BQ123" i="3"/>
  <c r="CG123" i="3" s="1"/>
  <c r="BR123" i="3"/>
  <c r="CH123" i="3" s="1"/>
  <c r="BS123" i="3"/>
  <c r="CI123" i="3" s="1"/>
  <c r="BT123" i="3"/>
  <c r="CJ123" i="3" s="1"/>
  <c r="BU123" i="3"/>
  <c r="CK123" i="3" s="1"/>
  <c r="BV123" i="3"/>
  <c r="CL123" i="3" s="1"/>
  <c r="BW123" i="3"/>
  <c r="CM123" i="3" s="1"/>
  <c r="BX123" i="3"/>
  <c r="CN123" i="3" s="1"/>
  <c r="BY123" i="3"/>
  <c r="CO123" i="3" s="1"/>
  <c r="BK124" i="3"/>
  <c r="CA124" i="3" s="1"/>
  <c r="BL124" i="3"/>
  <c r="CB124" i="3" s="1"/>
  <c r="BM124" i="3"/>
  <c r="CC124" i="3" s="1"/>
  <c r="BN124" i="3"/>
  <c r="CD124" i="3" s="1"/>
  <c r="BO124" i="3"/>
  <c r="CE124" i="3" s="1"/>
  <c r="BP124" i="3"/>
  <c r="CF124" i="3" s="1"/>
  <c r="BQ124" i="3"/>
  <c r="CG124" i="3" s="1"/>
  <c r="BR124" i="3"/>
  <c r="CH124" i="3" s="1"/>
  <c r="BS124" i="3"/>
  <c r="CI124" i="3" s="1"/>
  <c r="BT124" i="3"/>
  <c r="CJ124" i="3" s="1"/>
  <c r="BU124" i="3"/>
  <c r="CK124" i="3" s="1"/>
  <c r="BV124" i="3"/>
  <c r="CL124" i="3" s="1"/>
  <c r="BW124" i="3"/>
  <c r="CM124" i="3" s="1"/>
  <c r="BX124" i="3"/>
  <c r="CN124" i="3" s="1"/>
  <c r="BY124" i="3"/>
  <c r="CO124" i="3" s="1"/>
  <c r="BK125" i="3"/>
  <c r="CA125" i="3" s="1"/>
  <c r="BL125" i="3"/>
  <c r="CB125" i="3" s="1"/>
  <c r="BM125" i="3"/>
  <c r="CC125" i="3" s="1"/>
  <c r="BN125" i="3"/>
  <c r="CD125" i="3" s="1"/>
  <c r="BO125" i="3"/>
  <c r="CE125" i="3" s="1"/>
  <c r="BP125" i="3"/>
  <c r="CF125" i="3" s="1"/>
  <c r="BQ125" i="3"/>
  <c r="CG125" i="3" s="1"/>
  <c r="BR125" i="3"/>
  <c r="CH125" i="3" s="1"/>
  <c r="BS125" i="3"/>
  <c r="CI125" i="3" s="1"/>
  <c r="BT125" i="3"/>
  <c r="CJ125" i="3" s="1"/>
  <c r="BU125" i="3"/>
  <c r="CK125" i="3" s="1"/>
  <c r="BV125" i="3"/>
  <c r="CL125" i="3" s="1"/>
  <c r="BW125" i="3"/>
  <c r="CM125" i="3" s="1"/>
  <c r="BX125" i="3"/>
  <c r="CN125" i="3" s="1"/>
  <c r="BY125" i="3"/>
  <c r="CO125" i="3" s="1"/>
  <c r="BK126" i="3"/>
  <c r="CA126" i="3" s="1"/>
  <c r="BL126" i="3"/>
  <c r="CB126" i="3" s="1"/>
  <c r="BM126" i="3"/>
  <c r="CC126" i="3" s="1"/>
  <c r="BN126" i="3"/>
  <c r="CD126" i="3" s="1"/>
  <c r="BO126" i="3"/>
  <c r="CE126" i="3" s="1"/>
  <c r="BP126" i="3"/>
  <c r="CF126" i="3" s="1"/>
  <c r="BQ126" i="3"/>
  <c r="CG126" i="3" s="1"/>
  <c r="BR126" i="3"/>
  <c r="CH126" i="3" s="1"/>
  <c r="BS126" i="3"/>
  <c r="CI126" i="3" s="1"/>
  <c r="BT126" i="3"/>
  <c r="CJ126" i="3" s="1"/>
  <c r="BU126" i="3"/>
  <c r="CK126" i="3" s="1"/>
  <c r="BV126" i="3"/>
  <c r="CL126" i="3" s="1"/>
  <c r="BW126" i="3"/>
  <c r="CM126" i="3" s="1"/>
  <c r="BX126" i="3"/>
  <c r="CN126" i="3" s="1"/>
  <c r="BY126" i="3"/>
  <c r="CO126" i="3" s="1"/>
  <c r="BK127" i="3"/>
  <c r="CA127" i="3" s="1"/>
  <c r="BL127" i="3"/>
  <c r="CB127" i="3" s="1"/>
  <c r="BM127" i="3"/>
  <c r="CC127" i="3" s="1"/>
  <c r="BN127" i="3"/>
  <c r="CD127" i="3" s="1"/>
  <c r="BO127" i="3"/>
  <c r="CE127" i="3" s="1"/>
  <c r="BP127" i="3"/>
  <c r="CF127" i="3" s="1"/>
  <c r="BQ127" i="3"/>
  <c r="CG127" i="3" s="1"/>
  <c r="BR127" i="3"/>
  <c r="CH127" i="3" s="1"/>
  <c r="BS127" i="3"/>
  <c r="CI127" i="3" s="1"/>
  <c r="BT127" i="3"/>
  <c r="CJ127" i="3" s="1"/>
  <c r="BU127" i="3"/>
  <c r="CK127" i="3" s="1"/>
  <c r="BV127" i="3"/>
  <c r="CL127" i="3" s="1"/>
  <c r="BW127" i="3"/>
  <c r="CM127" i="3" s="1"/>
  <c r="BX127" i="3"/>
  <c r="CN127" i="3" s="1"/>
  <c r="BY127" i="3"/>
  <c r="CO127" i="3" s="1"/>
  <c r="BK128" i="3"/>
  <c r="CA128" i="3" s="1"/>
  <c r="BL128" i="3"/>
  <c r="CB128" i="3" s="1"/>
  <c r="BM128" i="3"/>
  <c r="CC128" i="3" s="1"/>
  <c r="BN128" i="3"/>
  <c r="CD128" i="3" s="1"/>
  <c r="BO128" i="3"/>
  <c r="CE128" i="3" s="1"/>
  <c r="BP128" i="3"/>
  <c r="CF128" i="3" s="1"/>
  <c r="BQ128" i="3"/>
  <c r="CG128" i="3" s="1"/>
  <c r="BR128" i="3"/>
  <c r="CH128" i="3" s="1"/>
  <c r="BS128" i="3"/>
  <c r="CI128" i="3" s="1"/>
  <c r="BT128" i="3"/>
  <c r="CJ128" i="3" s="1"/>
  <c r="BU128" i="3"/>
  <c r="CK128" i="3" s="1"/>
  <c r="BV128" i="3"/>
  <c r="CL128" i="3" s="1"/>
  <c r="BW128" i="3"/>
  <c r="CM128" i="3" s="1"/>
  <c r="BX128" i="3"/>
  <c r="CN128" i="3" s="1"/>
  <c r="BY128" i="3"/>
  <c r="CO128" i="3" s="1"/>
  <c r="BK129" i="3"/>
  <c r="CA129" i="3" s="1"/>
  <c r="BL129" i="3"/>
  <c r="CB129" i="3" s="1"/>
  <c r="BM129" i="3"/>
  <c r="CC129" i="3" s="1"/>
  <c r="BN129" i="3"/>
  <c r="CD129" i="3" s="1"/>
  <c r="BO129" i="3"/>
  <c r="CE129" i="3" s="1"/>
  <c r="BP129" i="3"/>
  <c r="CF129" i="3" s="1"/>
  <c r="BQ129" i="3"/>
  <c r="CG129" i="3" s="1"/>
  <c r="BR129" i="3"/>
  <c r="CH129" i="3" s="1"/>
  <c r="BS129" i="3"/>
  <c r="CI129" i="3" s="1"/>
  <c r="BT129" i="3"/>
  <c r="CJ129" i="3" s="1"/>
  <c r="BU129" i="3"/>
  <c r="CK129" i="3" s="1"/>
  <c r="BV129" i="3"/>
  <c r="CL129" i="3" s="1"/>
  <c r="BW129" i="3"/>
  <c r="CM129" i="3" s="1"/>
  <c r="BX129" i="3"/>
  <c r="CN129" i="3" s="1"/>
  <c r="BY129" i="3"/>
  <c r="CO129" i="3" s="1"/>
  <c r="BK130" i="3"/>
  <c r="CA130" i="3" s="1"/>
  <c r="BL130" i="3"/>
  <c r="CB130" i="3" s="1"/>
  <c r="BM130" i="3"/>
  <c r="CC130" i="3" s="1"/>
  <c r="BN130" i="3"/>
  <c r="CD130" i="3" s="1"/>
  <c r="BO130" i="3"/>
  <c r="CE130" i="3" s="1"/>
  <c r="BP130" i="3"/>
  <c r="CF130" i="3" s="1"/>
  <c r="BQ130" i="3"/>
  <c r="CG130" i="3" s="1"/>
  <c r="BR130" i="3"/>
  <c r="CH130" i="3" s="1"/>
  <c r="BS130" i="3"/>
  <c r="CI130" i="3" s="1"/>
  <c r="BT130" i="3"/>
  <c r="CJ130" i="3" s="1"/>
  <c r="BU130" i="3"/>
  <c r="CK130" i="3" s="1"/>
  <c r="BV130" i="3"/>
  <c r="CL130" i="3" s="1"/>
  <c r="BW130" i="3"/>
  <c r="CM130" i="3" s="1"/>
  <c r="BX130" i="3"/>
  <c r="CN130" i="3" s="1"/>
  <c r="BY130" i="3"/>
  <c r="CO130" i="3" s="1"/>
  <c r="BK131" i="3"/>
  <c r="CA131" i="3" s="1"/>
  <c r="BL131" i="3"/>
  <c r="CB131" i="3" s="1"/>
  <c r="BM131" i="3"/>
  <c r="CC131" i="3" s="1"/>
  <c r="BN131" i="3"/>
  <c r="CD131" i="3" s="1"/>
  <c r="BO131" i="3"/>
  <c r="CE131" i="3" s="1"/>
  <c r="BP131" i="3"/>
  <c r="CF131" i="3" s="1"/>
  <c r="BQ131" i="3"/>
  <c r="CG131" i="3" s="1"/>
  <c r="BR131" i="3"/>
  <c r="CH131" i="3" s="1"/>
  <c r="BS131" i="3"/>
  <c r="CI131" i="3" s="1"/>
  <c r="BT131" i="3"/>
  <c r="CJ131" i="3" s="1"/>
  <c r="BU131" i="3"/>
  <c r="CK131" i="3" s="1"/>
  <c r="BV131" i="3"/>
  <c r="CL131" i="3" s="1"/>
  <c r="BW131" i="3"/>
  <c r="CM131" i="3" s="1"/>
  <c r="BX131" i="3"/>
  <c r="CN131" i="3" s="1"/>
  <c r="BY131" i="3"/>
  <c r="CO131" i="3" s="1"/>
  <c r="BK132" i="3"/>
  <c r="CA132" i="3" s="1"/>
  <c r="BL132" i="3"/>
  <c r="CB132" i="3" s="1"/>
  <c r="BM132" i="3"/>
  <c r="CC132" i="3" s="1"/>
  <c r="BN132" i="3"/>
  <c r="CD132" i="3" s="1"/>
  <c r="BO132" i="3"/>
  <c r="CE132" i="3" s="1"/>
  <c r="BP132" i="3"/>
  <c r="CF132" i="3" s="1"/>
  <c r="BQ132" i="3"/>
  <c r="CG132" i="3" s="1"/>
  <c r="BR132" i="3"/>
  <c r="CH132" i="3" s="1"/>
  <c r="BS132" i="3"/>
  <c r="CI132" i="3" s="1"/>
  <c r="BT132" i="3"/>
  <c r="CJ132" i="3" s="1"/>
  <c r="BU132" i="3"/>
  <c r="CK132" i="3" s="1"/>
  <c r="BV132" i="3"/>
  <c r="CL132" i="3" s="1"/>
  <c r="BW132" i="3"/>
  <c r="CM132" i="3" s="1"/>
  <c r="BX132" i="3"/>
  <c r="CN132" i="3" s="1"/>
  <c r="BY132" i="3"/>
  <c r="CO132" i="3" s="1"/>
  <c r="BK133" i="3"/>
  <c r="CA133" i="3" s="1"/>
  <c r="BL133" i="3"/>
  <c r="CB133" i="3" s="1"/>
  <c r="BM133" i="3"/>
  <c r="CC133" i="3" s="1"/>
  <c r="BN133" i="3"/>
  <c r="CD133" i="3" s="1"/>
  <c r="BO133" i="3"/>
  <c r="CE133" i="3" s="1"/>
  <c r="BP133" i="3"/>
  <c r="CF133" i="3" s="1"/>
  <c r="BQ133" i="3"/>
  <c r="CG133" i="3" s="1"/>
  <c r="BR133" i="3"/>
  <c r="CH133" i="3" s="1"/>
  <c r="BS133" i="3"/>
  <c r="CI133" i="3" s="1"/>
  <c r="BT133" i="3"/>
  <c r="CJ133" i="3" s="1"/>
  <c r="BU133" i="3"/>
  <c r="CK133" i="3" s="1"/>
  <c r="BV133" i="3"/>
  <c r="CL133" i="3" s="1"/>
  <c r="BW133" i="3"/>
  <c r="CM133" i="3" s="1"/>
  <c r="BX133" i="3"/>
  <c r="CN133" i="3" s="1"/>
  <c r="BY133" i="3"/>
  <c r="CO133" i="3" s="1"/>
  <c r="BK134" i="3"/>
  <c r="CA134" i="3" s="1"/>
  <c r="BL134" i="3"/>
  <c r="CB134" i="3" s="1"/>
  <c r="BM134" i="3"/>
  <c r="CC134" i="3" s="1"/>
  <c r="BN134" i="3"/>
  <c r="CD134" i="3" s="1"/>
  <c r="BO134" i="3"/>
  <c r="CE134" i="3" s="1"/>
  <c r="BP134" i="3"/>
  <c r="CF134" i="3" s="1"/>
  <c r="BQ134" i="3"/>
  <c r="CG134" i="3" s="1"/>
  <c r="BR134" i="3"/>
  <c r="CH134" i="3" s="1"/>
  <c r="BS134" i="3"/>
  <c r="CI134" i="3" s="1"/>
  <c r="BT134" i="3"/>
  <c r="CJ134" i="3" s="1"/>
  <c r="BU134" i="3"/>
  <c r="CK134" i="3" s="1"/>
  <c r="BV134" i="3"/>
  <c r="CL134" i="3" s="1"/>
  <c r="BW134" i="3"/>
  <c r="CM134" i="3" s="1"/>
  <c r="BX134" i="3"/>
  <c r="CN134" i="3" s="1"/>
  <c r="BY134" i="3"/>
  <c r="CO134" i="3" s="1"/>
  <c r="BK135" i="3"/>
  <c r="CA135" i="3" s="1"/>
  <c r="BL135" i="3"/>
  <c r="CB135" i="3" s="1"/>
  <c r="BM135" i="3"/>
  <c r="CC135" i="3" s="1"/>
  <c r="BN135" i="3"/>
  <c r="CD135" i="3" s="1"/>
  <c r="BO135" i="3"/>
  <c r="CE135" i="3" s="1"/>
  <c r="BP135" i="3"/>
  <c r="CF135" i="3" s="1"/>
  <c r="BQ135" i="3"/>
  <c r="CG135" i="3" s="1"/>
  <c r="BR135" i="3"/>
  <c r="CH135" i="3" s="1"/>
  <c r="BS135" i="3"/>
  <c r="CI135" i="3" s="1"/>
  <c r="BT135" i="3"/>
  <c r="CJ135" i="3" s="1"/>
  <c r="BU135" i="3"/>
  <c r="CK135" i="3" s="1"/>
  <c r="BV135" i="3"/>
  <c r="CL135" i="3" s="1"/>
  <c r="BW135" i="3"/>
  <c r="CM135" i="3" s="1"/>
  <c r="BX135" i="3"/>
  <c r="CN135" i="3" s="1"/>
  <c r="BY135" i="3"/>
  <c r="CO135" i="3" s="1"/>
  <c r="BK136" i="3"/>
  <c r="CA136" i="3" s="1"/>
  <c r="BL136" i="3"/>
  <c r="CB136" i="3" s="1"/>
  <c r="BM136" i="3"/>
  <c r="CC136" i="3" s="1"/>
  <c r="BN136" i="3"/>
  <c r="CD136" i="3" s="1"/>
  <c r="BO136" i="3"/>
  <c r="CE136" i="3" s="1"/>
  <c r="BP136" i="3"/>
  <c r="CF136" i="3" s="1"/>
  <c r="BQ136" i="3"/>
  <c r="CG136" i="3" s="1"/>
  <c r="BR136" i="3"/>
  <c r="CH136" i="3" s="1"/>
  <c r="BS136" i="3"/>
  <c r="CI136" i="3" s="1"/>
  <c r="BT136" i="3"/>
  <c r="CJ136" i="3" s="1"/>
  <c r="BU136" i="3"/>
  <c r="CK136" i="3" s="1"/>
  <c r="BV136" i="3"/>
  <c r="CL136" i="3" s="1"/>
  <c r="BW136" i="3"/>
  <c r="CM136" i="3" s="1"/>
  <c r="BX136" i="3"/>
  <c r="CN136" i="3" s="1"/>
  <c r="BY136" i="3"/>
  <c r="CO136" i="3" s="1"/>
  <c r="BK137" i="3"/>
  <c r="CA137" i="3" s="1"/>
  <c r="BL137" i="3"/>
  <c r="CB137" i="3" s="1"/>
  <c r="BM137" i="3"/>
  <c r="CC137" i="3" s="1"/>
  <c r="BN137" i="3"/>
  <c r="CD137" i="3" s="1"/>
  <c r="BO137" i="3"/>
  <c r="CE137" i="3" s="1"/>
  <c r="BP137" i="3"/>
  <c r="CF137" i="3" s="1"/>
  <c r="BQ137" i="3"/>
  <c r="CG137" i="3" s="1"/>
  <c r="BR137" i="3"/>
  <c r="CH137" i="3" s="1"/>
  <c r="BS137" i="3"/>
  <c r="CI137" i="3" s="1"/>
  <c r="BT137" i="3"/>
  <c r="CJ137" i="3" s="1"/>
  <c r="BU137" i="3"/>
  <c r="CK137" i="3" s="1"/>
  <c r="BV137" i="3"/>
  <c r="CL137" i="3" s="1"/>
  <c r="BW137" i="3"/>
  <c r="CM137" i="3" s="1"/>
  <c r="BX137" i="3"/>
  <c r="CN137" i="3" s="1"/>
  <c r="BY137" i="3"/>
  <c r="CO137" i="3" s="1"/>
  <c r="BK138" i="3"/>
  <c r="CA138" i="3" s="1"/>
  <c r="BL138" i="3"/>
  <c r="CB138" i="3" s="1"/>
  <c r="BM138" i="3"/>
  <c r="CC138" i="3" s="1"/>
  <c r="BN138" i="3"/>
  <c r="CD138" i="3" s="1"/>
  <c r="BO138" i="3"/>
  <c r="CE138" i="3" s="1"/>
  <c r="BP138" i="3"/>
  <c r="CF138" i="3" s="1"/>
  <c r="BQ138" i="3"/>
  <c r="CG138" i="3" s="1"/>
  <c r="BR138" i="3"/>
  <c r="CH138" i="3" s="1"/>
  <c r="BS138" i="3"/>
  <c r="CI138" i="3" s="1"/>
  <c r="BT138" i="3"/>
  <c r="CJ138" i="3" s="1"/>
  <c r="BU138" i="3"/>
  <c r="CK138" i="3" s="1"/>
  <c r="BV138" i="3"/>
  <c r="CL138" i="3" s="1"/>
  <c r="BW138" i="3"/>
  <c r="CM138" i="3" s="1"/>
  <c r="BX138" i="3"/>
  <c r="CN138" i="3" s="1"/>
  <c r="BY138" i="3"/>
  <c r="CO138" i="3" s="1"/>
  <c r="BK139" i="3"/>
  <c r="CA139" i="3" s="1"/>
  <c r="BL139" i="3"/>
  <c r="CB139" i="3" s="1"/>
  <c r="BM139" i="3"/>
  <c r="CC139" i="3" s="1"/>
  <c r="BN139" i="3"/>
  <c r="CD139" i="3" s="1"/>
  <c r="BO139" i="3"/>
  <c r="CE139" i="3" s="1"/>
  <c r="BP139" i="3"/>
  <c r="CF139" i="3" s="1"/>
  <c r="BQ139" i="3"/>
  <c r="CG139" i="3" s="1"/>
  <c r="BR139" i="3"/>
  <c r="CH139" i="3" s="1"/>
  <c r="BS139" i="3"/>
  <c r="CI139" i="3" s="1"/>
  <c r="BT139" i="3"/>
  <c r="CJ139" i="3" s="1"/>
  <c r="BU139" i="3"/>
  <c r="CK139" i="3" s="1"/>
  <c r="BV139" i="3"/>
  <c r="CL139" i="3" s="1"/>
  <c r="BW139" i="3"/>
  <c r="CM139" i="3" s="1"/>
  <c r="BX139" i="3"/>
  <c r="CN139" i="3" s="1"/>
  <c r="BY139" i="3"/>
  <c r="CO139" i="3" s="1"/>
  <c r="BK140" i="3"/>
  <c r="CA140" i="3" s="1"/>
  <c r="BL140" i="3"/>
  <c r="CB140" i="3" s="1"/>
  <c r="BM140" i="3"/>
  <c r="CC140" i="3" s="1"/>
  <c r="BN140" i="3"/>
  <c r="CD140" i="3" s="1"/>
  <c r="BO140" i="3"/>
  <c r="CE140" i="3" s="1"/>
  <c r="BP140" i="3"/>
  <c r="CF140" i="3" s="1"/>
  <c r="BQ140" i="3"/>
  <c r="CG140" i="3" s="1"/>
  <c r="BR140" i="3"/>
  <c r="CH140" i="3" s="1"/>
  <c r="BS140" i="3"/>
  <c r="CI140" i="3" s="1"/>
  <c r="BT140" i="3"/>
  <c r="CJ140" i="3" s="1"/>
  <c r="BU140" i="3"/>
  <c r="CK140" i="3" s="1"/>
  <c r="BV140" i="3"/>
  <c r="CL140" i="3" s="1"/>
  <c r="BW140" i="3"/>
  <c r="CM140" i="3" s="1"/>
  <c r="BX140" i="3"/>
  <c r="CN140" i="3" s="1"/>
  <c r="BY140" i="3"/>
  <c r="CO140" i="3" s="1"/>
  <c r="BK141" i="3"/>
  <c r="CA141" i="3" s="1"/>
  <c r="BL141" i="3"/>
  <c r="CB141" i="3" s="1"/>
  <c r="BM141" i="3"/>
  <c r="CC141" i="3" s="1"/>
  <c r="BN141" i="3"/>
  <c r="CD141" i="3" s="1"/>
  <c r="BO141" i="3"/>
  <c r="CE141" i="3" s="1"/>
  <c r="BP141" i="3"/>
  <c r="CF141" i="3" s="1"/>
  <c r="BQ141" i="3"/>
  <c r="CG141" i="3" s="1"/>
  <c r="BR141" i="3"/>
  <c r="CH141" i="3" s="1"/>
  <c r="BS141" i="3"/>
  <c r="CI141" i="3" s="1"/>
  <c r="BT141" i="3"/>
  <c r="CJ141" i="3" s="1"/>
  <c r="BU141" i="3"/>
  <c r="CK141" i="3" s="1"/>
  <c r="BV141" i="3"/>
  <c r="CL141" i="3" s="1"/>
  <c r="BW141" i="3"/>
  <c r="CM141" i="3" s="1"/>
  <c r="BX141" i="3"/>
  <c r="CN141" i="3" s="1"/>
  <c r="BY141" i="3"/>
  <c r="CO141" i="3" s="1"/>
  <c r="BK142" i="3"/>
  <c r="CA142" i="3" s="1"/>
  <c r="BL142" i="3"/>
  <c r="CB142" i="3" s="1"/>
  <c r="BM142" i="3"/>
  <c r="CC142" i="3" s="1"/>
  <c r="BN142" i="3"/>
  <c r="CD142" i="3" s="1"/>
  <c r="BO142" i="3"/>
  <c r="CE142" i="3" s="1"/>
  <c r="BP142" i="3"/>
  <c r="CF142" i="3" s="1"/>
  <c r="BQ142" i="3"/>
  <c r="CG142" i="3" s="1"/>
  <c r="BR142" i="3"/>
  <c r="CH142" i="3" s="1"/>
  <c r="BS142" i="3"/>
  <c r="CI142" i="3" s="1"/>
  <c r="BT142" i="3"/>
  <c r="CJ142" i="3" s="1"/>
  <c r="BU142" i="3"/>
  <c r="CK142" i="3" s="1"/>
  <c r="BV142" i="3"/>
  <c r="CL142" i="3" s="1"/>
  <c r="BW142" i="3"/>
  <c r="CM142" i="3" s="1"/>
  <c r="BX142" i="3"/>
  <c r="CN142" i="3" s="1"/>
  <c r="BY142" i="3"/>
  <c r="CO142" i="3" s="1"/>
  <c r="BK143" i="3"/>
  <c r="CA143" i="3" s="1"/>
  <c r="BL143" i="3"/>
  <c r="CB143" i="3" s="1"/>
  <c r="BM143" i="3"/>
  <c r="CC143" i="3" s="1"/>
  <c r="BN143" i="3"/>
  <c r="CD143" i="3" s="1"/>
  <c r="BO143" i="3"/>
  <c r="CE143" i="3" s="1"/>
  <c r="BP143" i="3"/>
  <c r="CF143" i="3" s="1"/>
  <c r="BQ143" i="3"/>
  <c r="CG143" i="3" s="1"/>
  <c r="BR143" i="3"/>
  <c r="CH143" i="3" s="1"/>
  <c r="BS143" i="3"/>
  <c r="CI143" i="3" s="1"/>
  <c r="BT143" i="3"/>
  <c r="CJ143" i="3" s="1"/>
  <c r="BU143" i="3"/>
  <c r="CK143" i="3" s="1"/>
  <c r="BV143" i="3"/>
  <c r="CL143" i="3" s="1"/>
  <c r="BW143" i="3"/>
  <c r="CM143" i="3" s="1"/>
  <c r="BX143" i="3"/>
  <c r="CN143" i="3" s="1"/>
  <c r="BY143" i="3"/>
  <c r="CO143" i="3" s="1"/>
  <c r="BK144" i="3"/>
  <c r="CA144" i="3" s="1"/>
  <c r="BL144" i="3"/>
  <c r="CB144" i="3" s="1"/>
  <c r="BM144" i="3"/>
  <c r="CC144" i="3" s="1"/>
  <c r="BN144" i="3"/>
  <c r="CD144" i="3" s="1"/>
  <c r="BO144" i="3"/>
  <c r="CE144" i="3" s="1"/>
  <c r="BP144" i="3"/>
  <c r="CF144" i="3" s="1"/>
  <c r="BQ144" i="3"/>
  <c r="CG144" i="3" s="1"/>
  <c r="BR144" i="3"/>
  <c r="CH144" i="3" s="1"/>
  <c r="BS144" i="3"/>
  <c r="CI144" i="3" s="1"/>
  <c r="BT144" i="3"/>
  <c r="CJ144" i="3" s="1"/>
  <c r="BU144" i="3"/>
  <c r="CK144" i="3" s="1"/>
  <c r="BV144" i="3"/>
  <c r="CL144" i="3" s="1"/>
  <c r="BW144" i="3"/>
  <c r="CM144" i="3" s="1"/>
  <c r="BX144" i="3"/>
  <c r="CN144" i="3" s="1"/>
  <c r="BY144" i="3"/>
  <c r="CO144" i="3" s="1"/>
  <c r="BK145" i="3"/>
  <c r="CA145" i="3" s="1"/>
  <c r="BL145" i="3"/>
  <c r="CB145" i="3" s="1"/>
  <c r="BM145" i="3"/>
  <c r="CC145" i="3" s="1"/>
  <c r="BN145" i="3"/>
  <c r="CD145" i="3" s="1"/>
  <c r="BO145" i="3"/>
  <c r="CE145" i="3" s="1"/>
  <c r="BP145" i="3"/>
  <c r="CF145" i="3" s="1"/>
  <c r="BQ145" i="3"/>
  <c r="CG145" i="3" s="1"/>
  <c r="BR145" i="3"/>
  <c r="CH145" i="3" s="1"/>
  <c r="BS145" i="3"/>
  <c r="CI145" i="3" s="1"/>
  <c r="BT145" i="3"/>
  <c r="CJ145" i="3" s="1"/>
  <c r="BU145" i="3"/>
  <c r="CK145" i="3" s="1"/>
  <c r="BV145" i="3"/>
  <c r="CL145" i="3" s="1"/>
  <c r="BW145" i="3"/>
  <c r="CM145" i="3" s="1"/>
  <c r="BX145" i="3"/>
  <c r="CN145" i="3" s="1"/>
  <c r="BY145" i="3"/>
  <c r="CO145" i="3" s="1"/>
  <c r="BK146" i="3"/>
  <c r="CA146" i="3" s="1"/>
  <c r="BL146" i="3"/>
  <c r="CB146" i="3" s="1"/>
  <c r="BM146" i="3"/>
  <c r="CC146" i="3" s="1"/>
  <c r="BN146" i="3"/>
  <c r="CD146" i="3" s="1"/>
  <c r="BO146" i="3"/>
  <c r="CE146" i="3" s="1"/>
  <c r="BP146" i="3"/>
  <c r="CF146" i="3" s="1"/>
  <c r="BQ146" i="3"/>
  <c r="CG146" i="3" s="1"/>
  <c r="BR146" i="3"/>
  <c r="CH146" i="3" s="1"/>
  <c r="BS146" i="3"/>
  <c r="CI146" i="3" s="1"/>
  <c r="BT146" i="3"/>
  <c r="CJ146" i="3" s="1"/>
  <c r="BU146" i="3"/>
  <c r="CK146" i="3" s="1"/>
  <c r="BV146" i="3"/>
  <c r="CL146" i="3" s="1"/>
  <c r="BW146" i="3"/>
  <c r="CM146" i="3" s="1"/>
  <c r="BX146" i="3"/>
  <c r="CN146" i="3" s="1"/>
  <c r="BY146" i="3"/>
  <c r="CO146" i="3" s="1"/>
  <c r="BK147" i="3"/>
  <c r="CA147" i="3" s="1"/>
  <c r="BL147" i="3"/>
  <c r="CB147" i="3" s="1"/>
  <c r="BM147" i="3"/>
  <c r="CC147" i="3" s="1"/>
  <c r="BN147" i="3"/>
  <c r="CD147" i="3" s="1"/>
  <c r="BO147" i="3"/>
  <c r="CE147" i="3" s="1"/>
  <c r="BP147" i="3"/>
  <c r="CF147" i="3" s="1"/>
  <c r="BQ147" i="3"/>
  <c r="CG147" i="3" s="1"/>
  <c r="BR147" i="3"/>
  <c r="CH147" i="3" s="1"/>
  <c r="BS147" i="3"/>
  <c r="CI147" i="3" s="1"/>
  <c r="BT147" i="3"/>
  <c r="CJ147" i="3" s="1"/>
  <c r="BU147" i="3"/>
  <c r="CK147" i="3" s="1"/>
  <c r="BV147" i="3"/>
  <c r="CL147" i="3" s="1"/>
  <c r="BW147" i="3"/>
  <c r="CM147" i="3" s="1"/>
  <c r="BX147" i="3"/>
  <c r="CN147" i="3" s="1"/>
  <c r="BY147" i="3"/>
  <c r="CO147" i="3" s="1"/>
  <c r="BK148" i="3"/>
  <c r="CA148" i="3" s="1"/>
  <c r="BL148" i="3"/>
  <c r="CB148" i="3" s="1"/>
  <c r="BM148" i="3"/>
  <c r="CC148" i="3" s="1"/>
  <c r="BN148" i="3"/>
  <c r="CD148" i="3" s="1"/>
  <c r="BO148" i="3"/>
  <c r="CE148" i="3" s="1"/>
  <c r="BP148" i="3"/>
  <c r="CF148" i="3" s="1"/>
  <c r="BQ148" i="3"/>
  <c r="CG148" i="3" s="1"/>
  <c r="BR148" i="3"/>
  <c r="CH148" i="3" s="1"/>
  <c r="BS148" i="3"/>
  <c r="CI148" i="3" s="1"/>
  <c r="BT148" i="3"/>
  <c r="CJ148" i="3" s="1"/>
  <c r="BU148" i="3"/>
  <c r="CK148" i="3" s="1"/>
  <c r="BV148" i="3"/>
  <c r="CL148" i="3" s="1"/>
  <c r="BW148" i="3"/>
  <c r="CM148" i="3" s="1"/>
  <c r="BX148" i="3"/>
  <c r="CN148" i="3" s="1"/>
  <c r="BY148" i="3"/>
  <c r="CO148" i="3" s="1"/>
  <c r="BK149" i="3"/>
  <c r="CA149" i="3" s="1"/>
  <c r="BL149" i="3"/>
  <c r="CB149" i="3" s="1"/>
  <c r="BM149" i="3"/>
  <c r="CC149" i="3" s="1"/>
  <c r="BN149" i="3"/>
  <c r="CD149" i="3" s="1"/>
  <c r="BO149" i="3"/>
  <c r="CE149" i="3" s="1"/>
  <c r="BP149" i="3"/>
  <c r="CF149" i="3" s="1"/>
  <c r="BQ149" i="3"/>
  <c r="CG149" i="3" s="1"/>
  <c r="BR149" i="3"/>
  <c r="CH149" i="3" s="1"/>
  <c r="BS149" i="3"/>
  <c r="CI149" i="3" s="1"/>
  <c r="BT149" i="3"/>
  <c r="CJ149" i="3" s="1"/>
  <c r="BU149" i="3"/>
  <c r="CK149" i="3" s="1"/>
  <c r="BV149" i="3"/>
  <c r="CL149" i="3" s="1"/>
  <c r="BW149" i="3"/>
  <c r="CM149" i="3" s="1"/>
  <c r="BX149" i="3"/>
  <c r="CN149" i="3" s="1"/>
  <c r="BY149" i="3"/>
  <c r="CO149" i="3" s="1"/>
  <c r="BK150" i="3"/>
  <c r="CA150" i="3" s="1"/>
  <c r="BL150" i="3"/>
  <c r="CB150" i="3" s="1"/>
  <c r="BM150" i="3"/>
  <c r="CC150" i="3" s="1"/>
  <c r="BN150" i="3"/>
  <c r="CD150" i="3" s="1"/>
  <c r="BO150" i="3"/>
  <c r="CE150" i="3" s="1"/>
  <c r="BP150" i="3"/>
  <c r="CF150" i="3" s="1"/>
  <c r="BQ150" i="3"/>
  <c r="CG150" i="3" s="1"/>
  <c r="BR150" i="3"/>
  <c r="CH150" i="3" s="1"/>
  <c r="BS150" i="3"/>
  <c r="CI150" i="3" s="1"/>
  <c r="BT150" i="3"/>
  <c r="CJ150" i="3" s="1"/>
  <c r="BU150" i="3"/>
  <c r="CK150" i="3" s="1"/>
  <c r="BV150" i="3"/>
  <c r="CL150" i="3" s="1"/>
  <c r="BW150" i="3"/>
  <c r="CM150" i="3" s="1"/>
  <c r="BX150" i="3"/>
  <c r="CN150" i="3" s="1"/>
  <c r="BY150" i="3"/>
  <c r="CO150" i="3" s="1"/>
  <c r="BK151" i="3"/>
  <c r="CA151" i="3" s="1"/>
  <c r="BL151" i="3"/>
  <c r="CB151" i="3" s="1"/>
  <c r="BM151" i="3"/>
  <c r="CC151" i="3" s="1"/>
  <c r="BN151" i="3"/>
  <c r="CD151" i="3" s="1"/>
  <c r="BO151" i="3"/>
  <c r="CE151" i="3" s="1"/>
  <c r="BP151" i="3"/>
  <c r="CF151" i="3" s="1"/>
  <c r="BQ151" i="3"/>
  <c r="CG151" i="3" s="1"/>
  <c r="BR151" i="3"/>
  <c r="CH151" i="3" s="1"/>
  <c r="BS151" i="3"/>
  <c r="CI151" i="3" s="1"/>
  <c r="BT151" i="3"/>
  <c r="CJ151" i="3" s="1"/>
  <c r="BU151" i="3"/>
  <c r="CK151" i="3" s="1"/>
  <c r="BV151" i="3"/>
  <c r="CL151" i="3" s="1"/>
  <c r="BW151" i="3"/>
  <c r="CM151" i="3" s="1"/>
  <c r="BX151" i="3"/>
  <c r="CN151" i="3" s="1"/>
  <c r="BY151" i="3"/>
  <c r="CO151" i="3" s="1"/>
  <c r="BK152" i="3"/>
  <c r="CA152" i="3" s="1"/>
  <c r="BL152" i="3"/>
  <c r="CB152" i="3" s="1"/>
  <c r="BM152" i="3"/>
  <c r="CC152" i="3" s="1"/>
  <c r="BN152" i="3"/>
  <c r="CD152" i="3" s="1"/>
  <c r="BO152" i="3"/>
  <c r="CE152" i="3" s="1"/>
  <c r="BP152" i="3"/>
  <c r="CF152" i="3" s="1"/>
  <c r="BQ152" i="3"/>
  <c r="CG152" i="3" s="1"/>
  <c r="BR152" i="3"/>
  <c r="CH152" i="3" s="1"/>
  <c r="BS152" i="3"/>
  <c r="CI152" i="3" s="1"/>
  <c r="BT152" i="3"/>
  <c r="CJ152" i="3" s="1"/>
  <c r="BU152" i="3"/>
  <c r="CK152" i="3" s="1"/>
  <c r="BV152" i="3"/>
  <c r="CL152" i="3" s="1"/>
  <c r="BW152" i="3"/>
  <c r="CM152" i="3" s="1"/>
  <c r="BX152" i="3"/>
  <c r="CN152" i="3" s="1"/>
  <c r="BY152" i="3"/>
  <c r="CO152" i="3" s="1"/>
  <c r="BK153" i="3"/>
  <c r="CA153" i="3" s="1"/>
  <c r="BL153" i="3"/>
  <c r="CB153" i="3" s="1"/>
  <c r="BM153" i="3"/>
  <c r="CC153" i="3" s="1"/>
  <c r="BN153" i="3"/>
  <c r="CD153" i="3" s="1"/>
  <c r="BO153" i="3"/>
  <c r="CE153" i="3" s="1"/>
  <c r="BP153" i="3"/>
  <c r="CF153" i="3" s="1"/>
  <c r="BQ153" i="3"/>
  <c r="CG153" i="3" s="1"/>
  <c r="BR153" i="3"/>
  <c r="CH153" i="3" s="1"/>
  <c r="BS153" i="3"/>
  <c r="CI153" i="3" s="1"/>
  <c r="BT153" i="3"/>
  <c r="CJ153" i="3" s="1"/>
  <c r="BU153" i="3"/>
  <c r="CK153" i="3" s="1"/>
  <c r="BV153" i="3"/>
  <c r="CL153" i="3" s="1"/>
  <c r="BW153" i="3"/>
  <c r="CM153" i="3" s="1"/>
  <c r="BX153" i="3"/>
  <c r="CN153" i="3" s="1"/>
  <c r="BY153" i="3"/>
  <c r="CO153" i="3" s="1"/>
  <c r="BK154" i="3"/>
  <c r="CA154" i="3" s="1"/>
  <c r="BL154" i="3"/>
  <c r="CB154" i="3" s="1"/>
  <c r="BM154" i="3"/>
  <c r="CC154" i="3" s="1"/>
  <c r="BN154" i="3"/>
  <c r="CD154" i="3" s="1"/>
  <c r="BO154" i="3"/>
  <c r="CE154" i="3" s="1"/>
  <c r="BP154" i="3"/>
  <c r="CF154" i="3" s="1"/>
  <c r="BQ154" i="3"/>
  <c r="CG154" i="3" s="1"/>
  <c r="BR154" i="3"/>
  <c r="CH154" i="3" s="1"/>
  <c r="BS154" i="3"/>
  <c r="CI154" i="3" s="1"/>
  <c r="BT154" i="3"/>
  <c r="CJ154" i="3" s="1"/>
  <c r="BU154" i="3"/>
  <c r="CK154" i="3" s="1"/>
  <c r="BV154" i="3"/>
  <c r="CL154" i="3" s="1"/>
  <c r="BW154" i="3"/>
  <c r="CM154" i="3" s="1"/>
  <c r="BX154" i="3"/>
  <c r="CN154" i="3" s="1"/>
  <c r="BY154" i="3"/>
  <c r="CO154" i="3" s="1"/>
  <c r="BK155" i="3"/>
  <c r="CA155" i="3" s="1"/>
  <c r="BL155" i="3"/>
  <c r="CB155" i="3" s="1"/>
  <c r="BM155" i="3"/>
  <c r="CC155" i="3" s="1"/>
  <c r="BN155" i="3"/>
  <c r="CD155" i="3" s="1"/>
  <c r="BO155" i="3"/>
  <c r="CE155" i="3" s="1"/>
  <c r="BP155" i="3"/>
  <c r="CF155" i="3" s="1"/>
  <c r="BQ155" i="3"/>
  <c r="CG155" i="3" s="1"/>
  <c r="BR155" i="3"/>
  <c r="CH155" i="3" s="1"/>
  <c r="BS155" i="3"/>
  <c r="CI155" i="3" s="1"/>
  <c r="BT155" i="3"/>
  <c r="CJ155" i="3" s="1"/>
  <c r="BU155" i="3"/>
  <c r="CK155" i="3" s="1"/>
  <c r="BV155" i="3"/>
  <c r="CL155" i="3" s="1"/>
  <c r="BW155" i="3"/>
  <c r="CM155" i="3" s="1"/>
  <c r="BX155" i="3"/>
  <c r="CN155" i="3" s="1"/>
  <c r="BY155" i="3"/>
  <c r="CO155" i="3" s="1"/>
  <c r="BK156" i="3"/>
  <c r="CA156" i="3" s="1"/>
  <c r="BL156" i="3"/>
  <c r="CB156" i="3" s="1"/>
  <c r="BM156" i="3"/>
  <c r="CC156" i="3" s="1"/>
  <c r="BN156" i="3"/>
  <c r="CD156" i="3" s="1"/>
  <c r="BO156" i="3"/>
  <c r="CE156" i="3" s="1"/>
  <c r="BP156" i="3"/>
  <c r="CF156" i="3" s="1"/>
  <c r="BQ156" i="3"/>
  <c r="CG156" i="3" s="1"/>
  <c r="BR156" i="3"/>
  <c r="CH156" i="3" s="1"/>
  <c r="BS156" i="3"/>
  <c r="CI156" i="3" s="1"/>
  <c r="BT156" i="3"/>
  <c r="CJ156" i="3" s="1"/>
  <c r="BU156" i="3"/>
  <c r="CK156" i="3" s="1"/>
  <c r="BV156" i="3"/>
  <c r="CL156" i="3" s="1"/>
  <c r="BW156" i="3"/>
  <c r="CM156" i="3" s="1"/>
  <c r="BX156" i="3"/>
  <c r="CN156" i="3" s="1"/>
  <c r="BY156" i="3"/>
  <c r="CO156" i="3" s="1"/>
  <c r="BK157" i="3"/>
  <c r="CA157" i="3" s="1"/>
  <c r="BL157" i="3"/>
  <c r="CB157" i="3" s="1"/>
  <c r="BM157" i="3"/>
  <c r="CC157" i="3" s="1"/>
  <c r="BN157" i="3"/>
  <c r="CD157" i="3" s="1"/>
  <c r="BO157" i="3"/>
  <c r="CE157" i="3" s="1"/>
  <c r="BP157" i="3"/>
  <c r="CF157" i="3" s="1"/>
  <c r="BQ157" i="3"/>
  <c r="CG157" i="3" s="1"/>
  <c r="BR157" i="3"/>
  <c r="CH157" i="3" s="1"/>
  <c r="BS157" i="3"/>
  <c r="CI157" i="3" s="1"/>
  <c r="BT157" i="3"/>
  <c r="CJ157" i="3" s="1"/>
  <c r="BU157" i="3"/>
  <c r="CK157" i="3" s="1"/>
  <c r="BV157" i="3"/>
  <c r="CL157" i="3" s="1"/>
  <c r="BW157" i="3"/>
  <c r="CM157" i="3" s="1"/>
  <c r="BX157" i="3"/>
  <c r="CN157" i="3" s="1"/>
  <c r="BY157" i="3"/>
  <c r="CO157" i="3" s="1"/>
  <c r="BK158" i="3"/>
  <c r="CA158" i="3" s="1"/>
  <c r="BL158" i="3"/>
  <c r="CB158" i="3" s="1"/>
  <c r="BM158" i="3"/>
  <c r="CC158" i="3" s="1"/>
  <c r="BN158" i="3"/>
  <c r="CD158" i="3" s="1"/>
  <c r="BO158" i="3"/>
  <c r="CE158" i="3" s="1"/>
  <c r="BP158" i="3"/>
  <c r="CF158" i="3" s="1"/>
  <c r="BQ158" i="3"/>
  <c r="CG158" i="3" s="1"/>
  <c r="BR158" i="3"/>
  <c r="CH158" i="3" s="1"/>
  <c r="BS158" i="3"/>
  <c r="CI158" i="3" s="1"/>
  <c r="BT158" i="3"/>
  <c r="CJ158" i="3" s="1"/>
  <c r="BU158" i="3"/>
  <c r="CK158" i="3" s="1"/>
  <c r="BV158" i="3"/>
  <c r="CL158" i="3" s="1"/>
  <c r="BW158" i="3"/>
  <c r="CM158" i="3" s="1"/>
  <c r="BX158" i="3"/>
  <c r="CN158" i="3" s="1"/>
  <c r="BY158" i="3"/>
  <c r="CO158" i="3" s="1"/>
  <c r="BK159" i="3"/>
  <c r="CA159" i="3" s="1"/>
  <c r="BL159" i="3"/>
  <c r="CB159" i="3" s="1"/>
  <c r="BM159" i="3"/>
  <c r="CC159" i="3" s="1"/>
  <c r="BN159" i="3"/>
  <c r="CD159" i="3" s="1"/>
  <c r="BO159" i="3"/>
  <c r="CE159" i="3" s="1"/>
  <c r="BP159" i="3"/>
  <c r="CF159" i="3" s="1"/>
  <c r="BQ159" i="3"/>
  <c r="CG159" i="3" s="1"/>
  <c r="BR159" i="3"/>
  <c r="CH159" i="3" s="1"/>
  <c r="BS159" i="3"/>
  <c r="CI159" i="3" s="1"/>
  <c r="BT159" i="3"/>
  <c r="CJ159" i="3" s="1"/>
  <c r="BU159" i="3"/>
  <c r="CK159" i="3" s="1"/>
  <c r="BV159" i="3"/>
  <c r="CL159" i="3" s="1"/>
  <c r="BW159" i="3"/>
  <c r="CM159" i="3" s="1"/>
  <c r="BX159" i="3"/>
  <c r="CN159" i="3" s="1"/>
  <c r="BY159" i="3"/>
  <c r="CO159" i="3" s="1"/>
  <c r="BK160" i="3"/>
  <c r="CA160" i="3" s="1"/>
  <c r="BL160" i="3"/>
  <c r="CB160" i="3" s="1"/>
  <c r="BM160" i="3"/>
  <c r="CC160" i="3" s="1"/>
  <c r="BN160" i="3"/>
  <c r="CD160" i="3" s="1"/>
  <c r="BO160" i="3"/>
  <c r="CE160" i="3" s="1"/>
  <c r="BP160" i="3"/>
  <c r="CF160" i="3" s="1"/>
  <c r="BQ160" i="3"/>
  <c r="CG160" i="3" s="1"/>
  <c r="BR160" i="3"/>
  <c r="CH160" i="3" s="1"/>
  <c r="BS160" i="3"/>
  <c r="CI160" i="3" s="1"/>
  <c r="BT160" i="3"/>
  <c r="CJ160" i="3" s="1"/>
  <c r="BU160" i="3"/>
  <c r="CK160" i="3" s="1"/>
  <c r="BV160" i="3"/>
  <c r="CL160" i="3" s="1"/>
  <c r="BW160" i="3"/>
  <c r="CM160" i="3" s="1"/>
  <c r="BX160" i="3"/>
  <c r="CN160" i="3" s="1"/>
  <c r="BY160" i="3"/>
  <c r="CO160" i="3" s="1"/>
  <c r="BK161" i="3"/>
  <c r="CA161" i="3" s="1"/>
  <c r="BL161" i="3"/>
  <c r="CB161" i="3" s="1"/>
  <c r="BM161" i="3"/>
  <c r="CC161" i="3" s="1"/>
  <c r="BN161" i="3"/>
  <c r="CD161" i="3" s="1"/>
  <c r="BO161" i="3"/>
  <c r="CE161" i="3" s="1"/>
  <c r="BP161" i="3"/>
  <c r="CF161" i="3" s="1"/>
  <c r="BQ161" i="3"/>
  <c r="CG161" i="3" s="1"/>
  <c r="BR161" i="3"/>
  <c r="CH161" i="3" s="1"/>
  <c r="BS161" i="3"/>
  <c r="CI161" i="3" s="1"/>
  <c r="BT161" i="3"/>
  <c r="CJ161" i="3" s="1"/>
  <c r="BU161" i="3"/>
  <c r="CK161" i="3" s="1"/>
  <c r="BV161" i="3"/>
  <c r="CL161" i="3" s="1"/>
  <c r="BW161" i="3"/>
  <c r="CM161" i="3" s="1"/>
  <c r="BX161" i="3"/>
  <c r="CN161" i="3" s="1"/>
  <c r="BY161" i="3"/>
  <c r="CO161" i="3" s="1"/>
  <c r="BK162" i="3"/>
  <c r="CA162" i="3" s="1"/>
  <c r="BL162" i="3"/>
  <c r="CB162" i="3" s="1"/>
  <c r="BM162" i="3"/>
  <c r="CC162" i="3" s="1"/>
  <c r="BN162" i="3"/>
  <c r="CD162" i="3" s="1"/>
  <c r="BO162" i="3"/>
  <c r="CE162" i="3" s="1"/>
  <c r="BP162" i="3"/>
  <c r="CF162" i="3" s="1"/>
  <c r="BQ162" i="3"/>
  <c r="CG162" i="3" s="1"/>
  <c r="BR162" i="3"/>
  <c r="CH162" i="3" s="1"/>
  <c r="BS162" i="3"/>
  <c r="CI162" i="3" s="1"/>
  <c r="BT162" i="3"/>
  <c r="CJ162" i="3" s="1"/>
  <c r="BU162" i="3"/>
  <c r="CK162" i="3" s="1"/>
  <c r="BV162" i="3"/>
  <c r="CL162" i="3" s="1"/>
  <c r="BW162" i="3"/>
  <c r="CM162" i="3" s="1"/>
  <c r="BX162" i="3"/>
  <c r="CN162" i="3" s="1"/>
  <c r="BY162" i="3"/>
  <c r="CO162" i="3" s="1"/>
  <c r="BK163" i="3"/>
  <c r="CA163" i="3" s="1"/>
  <c r="BL163" i="3"/>
  <c r="CB163" i="3" s="1"/>
  <c r="BM163" i="3"/>
  <c r="CC163" i="3" s="1"/>
  <c r="BN163" i="3"/>
  <c r="CD163" i="3" s="1"/>
  <c r="BO163" i="3"/>
  <c r="CE163" i="3" s="1"/>
  <c r="BP163" i="3"/>
  <c r="CF163" i="3" s="1"/>
  <c r="BQ163" i="3"/>
  <c r="CG163" i="3" s="1"/>
  <c r="BR163" i="3"/>
  <c r="CH163" i="3" s="1"/>
  <c r="BS163" i="3"/>
  <c r="CI163" i="3" s="1"/>
  <c r="BT163" i="3"/>
  <c r="CJ163" i="3" s="1"/>
  <c r="BU163" i="3"/>
  <c r="CK163" i="3" s="1"/>
  <c r="BV163" i="3"/>
  <c r="CL163" i="3" s="1"/>
  <c r="BW163" i="3"/>
  <c r="CM163" i="3" s="1"/>
  <c r="BX163" i="3"/>
  <c r="CN163" i="3" s="1"/>
  <c r="BY163" i="3"/>
  <c r="CO163" i="3" s="1"/>
  <c r="BK164" i="3"/>
  <c r="CA164" i="3" s="1"/>
  <c r="BL164" i="3"/>
  <c r="CB164" i="3" s="1"/>
  <c r="BM164" i="3"/>
  <c r="CC164" i="3" s="1"/>
  <c r="BN164" i="3"/>
  <c r="CD164" i="3" s="1"/>
  <c r="BO164" i="3"/>
  <c r="CE164" i="3" s="1"/>
  <c r="BP164" i="3"/>
  <c r="CF164" i="3" s="1"/>
  <c r="BQ164" i="3"/>
  <c r="CG164" i="3" s="1"/>
  <c r="BR164" i="3"/>
  <c r="CH164" i="3" s="1"/>
  <c r="BS164" i="3"/>
  <c r="CI164" i="3" s="1"/>
  <c r="BT164" i="3"/>
  <c r="CJ164" i="3" s="1"/>
  <c r="BU164" i="3"/>
  <c r="CK164" i="3" s="1"/>
  <c r="BV164" i="3"/>
  <c r="CL164" i="3" s="1"/>
  <c r="BW164" i="3"/>
  <c r="CM164" i="3" s="1"/>
  <c r="BX164" i="3"/>
  <c r="CN164" i="3" s="1"/>
  <c r="BY164" i="3"/>
  <c r="CO164" i="3" s="1"/>
  <c r="BK165" i="3"/>
  <c r="CA165" i="3" s="1"/>
  <c r="BL165" i="3"/>
  <c r="CB165" i="3" s="1"/>
  <c r="BM165" i="3"/>
  <c r="CC165" i="3" s="1"/>
  <c r="BN165" i="3"/>
  <c r="CD165" i="3" s="1"/>
  <c r="BO165" i="3"/>
  <c r="CE165" i="3" s="1"/>
  <c r="BP165" i="3"/>
  <c r="CF165" i="3" s="1"/>
  <c r="BQ165" i="3"/>
  <c r="CG165" i="3" s="1"/>
  <c r="BR165" i="3"/>
  <c r="CH165" i="3" s="1"/>
  <c r="BS165" i="3"/>
  <c r="CI165" i="3" s="1"/>
  <c r="BT165" i="3"/>
  <c r="CJ165" i="3" s="1"/>
  <c r="BU165" i="3"/>
  <c r="CK165" i="3" s="1"/>
  <c r="BV165" i="3"/>
  <c r="CL165" i="3" s="1"/>
  <c r="BW165" i="3"/>
  <c r="CM165" i="3" s="1"/>
  <c r="BX165" i="3"/>
  <c r="CN165" i="3" s="1"/>
  <c r="BY165" i="3"/>
  <c r="CO165" i="3" s="1"/>
  <c r="BK166" i="3"/>
  <c r="CA166" i="3" s="1"/>
  <c r="BL166" i="3"/>
  <c r="CB166" i="3" s="1"/>
  <c r="BM166" i="3"/>
  <c r="CC166" i="3" s="1"/>
  <c r="BN166" i="3"/>
  <c r="CD166" i="3" s="1"/>
  <c r="BO166" i="3"/>
  <c r="CE166" i="3" s="1"/>
  <c r="BP166" i="3"/>
  <c r="CF166" i="3" s="1"/>
  <c r="BQ166" i="3"/>
  <c r="CG166" i="3" s="1"/>
  <c r="BR166" i="3"/>
  <c r="CH166" i="3" s="1"/>
  <c r="BS166" i="3"/>
  <c r="CI166" i="3" s="1"/>
  <c r="BT166" i="3"/>
  <c r="CJ166" i="3" s="1"/>
  <c r="BU166" i="3"/>
  <c r="CK166" i="3" s="1"/>
  <c r="BV166" i="3"/>
  <c r="CL166" i="3" s="1"/>
  <c r="BW166" i="3"/>
  <c r="CM166" i="3" s="1"/>
  <c r="BX166" i="3"/>
  <c r="CN166" i="3" s="1"/>
  <c r="BY166" i="3"/>
  <c r="CO166" i="3" s="1"/>
  <c r="BK167" i="3"/>
  <c r="CA167" i="3" s="1"/>
  <c r="BL167" i="3"/>
  <c r="CB167" i="3" s="1"/>
  <c r="BM167" i="3"/>
  <c r="CC167" i="3" s="1"/>
  <c r="BN167" i="3"/>
  <c r="CD167" i="3" s="1"/>
  <c r="BO167" i="3"/>
  <c r="CE167" i="3" s="1"/>
  <c r="BP167" i="3"/>
  <c r="CF167" i="3" s="1"/>
  <c r="BQ167" i="3"/>
  <c r="CG167" i="3" s="1"/>
  <c r="BR167" i="3"/>
  <c r="CH167" i="3" s="1"/>
  <c r="BS167" i="3"/>
  <c r="CI167" i="3" s="1"/>
  <c r="BT167" i="3"/>
  <c r="CJ167" i="3" s="1"/>
  <c r="BU167" i="3"/>
  <c r="CK167" i="3" s="1"/>
  <c r="BV167" i="3"/>
  <c r="CL167" i="3" s="1"/>
  <c r="BW167" i="3"/>
  <c r="CM167" i="3" s="1"/>
  <c r="BX167" i="3"/>
  <c r="CN167" i="3" s="1"/>
  <c r="BY167" i="3"/>
  <c r="CO167" i="3" s="1"/>
  <c r="BK168" i="3"/>
  <c r="CA168" i="3" s="1"/>
  <c r="BL168" i="3"/>
  <c r="CB168" i="3" s="1"/>
  <c r="BM168" i="3"/>
  <c r="CC168" i="3" s="1"/>
  <c r="BN168" i="3"/>
  <c r="CD168" i="3" s="1"/>
  <c r="BO168" i="3"/>
  <c r="CE168" i="3" s="1"/>
  <c r="BP168" i="3"/>
  <c r="CF168" i="3" s="1"/>
  <c r="BQ168" i="3"/>
  <c r="CG168" i="3" s="1"/>
  <c r="BR168" i="3"/>
  <c r="CH168" i="3" s="1"/>
  <c r="BS168" i="3"/>
  <c r="CI168" i="3" s="1"/>
  <c r="BT168" i="3"/>
  <c r="CJ168" i="3" s="1"/>
  <c r="BU168" i="3"/>
  <c r="CK168" i="3" s="1"/>
  <c r="BV168" i="3"/>
  <c r="CL168" i="3" s="1"/>
  <c r="BW168" i="3"/>
  <c r="CM168" i="3" s="1"/>
  <c r="BX168" i="3"/>
  <c r="CN168" i="3" s="1"/>
  <c r="BY168" i="3"/>
  <c r="CO168" i="3" s="1"/>
  <c r="BK169" i="3"/>
  <c r="CA169" i="3" s="1"/>
  <c r="BL169" i="3"/>
  <c r="CB169" i="3" s="1"/>
  <c r="BM169" i="3"/>
  <c r="CC169" i="3" s="1"/>
  <c r="BN169" i="3"/>
  <c r="CD169" i="3" s="1"/>
  <c r="BO169" i="3"/>
  <c r="CE169" i="3" s="1"/>
  <c r="BP169" i="3"/>
  <c r="CF169" i="3" s="1"/>
  <c r="BQ169" i="3"/>
  <c r="CG169" i="3" s="1"/>
  <c r="BR169" i="3"/>
  <c r="CH169" i="3" s="1"/>
  <c r="BS169" i="3"/>
  <c r="CI169" i="3" s="1"/>
  <c r="BT169" i="3"/>
  <c r="CJ169" i="3" s="1"/>
  <c r="BU169" i="3"/>
  <c r="CK169" i="3" s="1"/>
  <c r="BV169" i="3"/>
  <c r="CL169" i="3" s="1"/>
  <c r="BW169" i="3"/>
  <c r="CM169" i="3" s="1"/>
  <c r="BX169" i="3"/>
  <c r="CN169" i="3" s="1"/>
  <c r="BY169" i="3"/>
  <c r="CO169" i="3" s="1"/>
  <c r="BK170" i="3"/>
  <c r="CA170" i="3" s="1"/>
  <c r="BL170" i="3"/>
  <c r="CB170" i="3" s="1"/>
  <c r="BM170" i="3"/>
  <c r="CC170" i="3" s="1"/>
  <c r="BN170" i="3"/>
  <c r="CD170" i="3" s="1"/>
  <c r="BO170" i="3"/>
  <c r="CE170" i="3" s="1"/>
  <c r="BP170" i="3"/>
  <c r="CF170" i="3" s="1"/>
  <c r="BQ170" i="3"/>
  <c r="CG170" i="3" s="1"/>
  <c r="BR170" i="3"/>
  <c r="CH170" i="3" s="1"/>
  <c r="BS170" i="3"/>
  <c r="CI170" i="3" s="1"/>
  <c r="BT170" i="3"/>
  <c r="CJ170" i="3" s="1"/>
  <c r="BU170" i="3"/>
  <c r="CK170" i="3" s="1"/>
  <c r="BV170" i="3"/>
  <c r="CL170" i="3" s="1"/>
  <c r="BW170" i="3"/>
  <c r="CM170" i="3" s="1"/>
  <c r="BX170" i="3"/>
  <c r="CN170" i="3" s="1"/>
  <c r="BY170" i="3"/>
  <c r="CO170" i="3" s="1"/>
  <c r="BK171" i="3"/>
  <c r="CA171" i="3" s="1"/>
  <c r="BL171" i="3"/>
  <c r="CB171" i="3" s="1"/>
  <c r="BM171" i="3"/>
  <c r="CC171" i="3" s="1"/>
  <c r="BN171" i="3"/>
  <c r="CD171" i="3" s="1"/>
  <c r="BO171" i="3"/>
  <c r="CE171" i="3" s="1"/>
  <c r="BP171" i="3"/>
  <c r="CF171" i="3" s="1"/>
  <c r="BQ171" i="3"/>
  <c r="CG171" i="3" s="1"/>
  <c r="BR171" i="3"/>
  <c r="CH171" i="3" s="1"/>
  <c r="BS171" i="3"/>
  <c r="CI171" i="3" s="1"/>
  <c r="BT171" i="3"/>
  <c r="CJ171" i="3" s="1"/>
  <c r="BU171" i="3"/>
  <c r="CK171" i="3" s="1"/>
  <c r="BV171" i="3"/>
  <c r="CL171" i="3" s="1"/>
  <c r="BW171" i="3"/>
  <c r="CM171" i="3" s="1"/>
  <c r="BX171" i="3"/>
  <c r="CN171" i="3" s="1"/>
  <c r="BY171" i="3"/>
  <c r="CO171" i="3" s="1"/>
  <c r="BK172" i="3"/>
  <c r="CA172" i="3" s="1"/>
  <c r="BL172" i="3"/>
  <c r="CB172" i="3" s="1"/>
  <c r="BM172" i="3"/>
  <c r="CC172" i="3" s="1"/>
  <c r="BN172" i="3"/>
  <c r="CD172" i="3" s="1"/>
  <c r="BO172" i="3"/>
  <c r="CE172" i="3" s="1"/>
  <c r="BP172" i="3"/>
  <c r="CF172" i="3" s="1"/>
  <c r="BQ172" i="3"/>
  <c r="CG172" i="3" s="1"/>
  <c r="BR172" i="3"/>
  <c r="CH172" i="3" s="1"/>
  <c r="BS172" i="3"/>
  <c r="CI172" i="3" s="1"/>
  <c r="BT172" i="3"/>
  <c r="CJ172" i="3" s="1"/>
  <c r="BU172" i="3"/>
  <c r="CK172" i="3" s="1"/>
  <c r="BV172" i="3"/>
  <c r="CL172" i="3" s="1"/>
  <c r="BW172" i="3"/>
  <c r="CM172" i="3" s="1"/>
  <c r="BX172" i="3"/>
  <c r="CN172" i="3" s="1"/>
  <c r="BY172" i="3"/>
  <c r="CO172" i="3" s="1"/>
  <c r="BK173" i="3"/>
  <c r="CA173" i="3" s="1"/>
  <c r="BL173" i="3"/>
  <c r="CB173" i="3" s="1"/>
  <c r="BM173" i="3"/>
  <c r="CC173" i="3" s="1"/>
  <c r="BN173" i="3"/>
  <c r="CD173" i="3" s="1"/>
  <c r="BO173" i="3"/>
  <c r="CE173" i="3" s="1"/>
  <c r="BP173" i="3"/>
  <c r="CF173" i="3" s="1"/>
  <c r="BQ173" i="3"/>
  <c r="CG173" i="3" s="1"/>
  <c r="BR173" i="3"/>
  <c r="CH173" i="3" s="1"/>
  <c r="BS173" i="3"/>
  <c r="CI173" i="3" s="1"/>
  <c r="BT173" i="3"/>
  <c r="CJ173" i="3" s="1"/>
  <c r="BU173" i="3"/>
  <c r="CK173" i="3" s="1"/>
  <c r="BV173" i="3"/>
  <c r="CL173" i="3" s="1"/>
  <c r="BW173" i="3"/>
  <c r="CM173" i="3" s="1"/>
  <c r="BX173" i="3"/>
  <c r="CN173" i="3" s="1"/>
  <c r="BY173" i="3"/>
  <c r="CO173" i="3" s="1"/>
  <c r="BK174" i="3"/>
  <c r="CA174" i="3" s="1"/>
  <c r="BL174" i="3"/>
  <c r="CB174" i="3" s="1"/>
  <c r="BM174" i="3"/>
  <c r="CC174" i="3" s="1"/>
  <c r="BN174" i="3"/>
  <c r="CD174" i="3" s="1"/>
  <c r="BO174" i="3"/>
  <c r="CE174" i="3" s="1"/>
  <c r="BP174" i="3"/>
  <c r="CF174" i="3" s="1"/>
  <c r="BQ174" i="3"/>
  <c r="CG174" i="3" s="1"/>
  <c r="BR174" i="3"/>
  <c r="CH174" i="3" s="1"/>
  <c r="BS174" i="3"/>
  <c r="CI174" i="3" s="1"/>
  <c r="BT174" i="3"/>
  <c r="CJ174" i="3" s="1"/>
  <c r="BU174" i="3"/>
  <c r="CK174" i="3" s="1"/>
  <c r="BV174" i="3"/>
  <c r="CL174" i="3" s="1"/>
  <c r="BW174" i="3"/>
  <c r="CM174" i="3" s="1"/>
  <c r="BX174" i="3"/>
  <c r="CN174" i="3" s="1"/>
  <c r="BY174" i="3"/>
  <c r="CO174" i="3" s="1"/>
  <c r="BK175" i="3"/>
  <c r="CA175" i="3" s="1"/>
  <c r="BL175" i="3"/>
  <c r="CB175" i="3" s="1"/>
  <c r="BM175" i="3"/>
  <c r="CC175" i="3" s="1"/>
  <c r="BN175" i="3"/>
  <c r="CD175" i="3" s="1"/>
  <c r="BO175" i="3"/>
  <c r="CE175" i="3" s="1"/>
  <c r="BP175" i="3"/>
  <c r="CF175" i="3" s="1"/>
  <c r="BQ175" i="3"/>
  <c r="CG175" i="3" s="1"/>
  <c r="BR175" i="3"/>
  <c r="CH175" i="3" s="1"/>
  <c r="BS175" i="3"/>
  <c r="CI175" i="3" s="1"/>
  <c r="BT175" i="3"/>
  <c r="CJ175" i="3" s="1"/>
  <c r="BU175" i="3"/>
  <c r="CK175" i="3" s="1"/>
  <c r="BV175" i="3"/>
  <c r="CL175" i="3" s="1"/>
  <c r="BW175" i="3"/>
  <c r="CM175" i="3" s="1"/>
  <c r="BX175" i="3"/>
  <c r="CN175" i="3" s="1"/>
  <c r="BY175" i="3"/>
  <c r="CO175" i="3" s="1"/>
  <c r="BK176" i="3"/>
  <c r="CA176" i="3" s="1"/>
  <c r="BL176" i="3"/>
  <c r="CB176" i="3" s="1"/>
  <c r="BM176" i="3"/>
  <c r="CC176" i="3" s="1"/>
  <c r="BN176" i="3"/>
  <c r="CD176" i="3" s="1"/>
  <c r="BO176" i="3"/>
  <c r="CE176" i="3" s="1"/>
  <c r="BP176" i="3"/>
  <c r="CF176" i="3" s="1"/>
  <c r="BQ176" i="3"/>
  <c r="CG176" i="3" s="1"/>
  <c r="BR176" i="3"/>
  <c r="CH176" i="3" s="1"/>
  <c r="BS176" i="3"/>
  <c r="CI176" i="3" s="1"/>
  <c r="BT176" i="3"/>
  <c r="CJ176" i="3" s="1"/>
  <c r="BU176" i="3"/>
  <c r="CK176" i="3" s="1"/>
  <c r="BV176" i="3"/>
  <c r="CL176" i="3" s="1"/>
  <c r="BW176" i="3"/>
  <c r="CM176" i="3" s="1"/>
  <c r="BX176" i="3"/>
  <c r="CN176" i="3" s="1"/>
  <c r="BY176" i="3"/>
  <c r="CO176" i="3" s="1"/>
  <c r="BK177" i="3"/>
  <c r="CA177" i="3" s="1"/>
  <c r="BL177" i="3"/>
  <c r="CB177" i="3" s="1"/>
  <c r="BM177" i="3"/>
  <c r="CC177" i="3" s="1"/>
  <c r="BN177" i="3"/>
  <c r="CD177" i="3" s="1"/>
  <c r="BO177" i="3"/>
  <c r="CE177" i="3" s="1"/>
  <c r="BP177" i="3"/>
  <c r="CF177" i="3" s="1"/>
  <c r="BQ177" i="3"/>
  <c r="CG177" i="3" s="1"/>
  <c r="BR177" i="3"/>
  <c r="CH177" i="3" s="1"/>
  <c r="BS177" i="3"/>
  <c r="CI177" i="3" s="1"/>
  <c r="BT177" i="3"/>
  <c r="CJ177" i="3" s="1"/>
  <c r="BU177" i="3"/>
  <c r="CK177" i="3" s="1"/>
  <c r="BV177" i="3"/>
  <c r="CL177" i="3" s="1"/>
  <c r="BW177" i="3"/>
  <c r="CM177" i="3" s="1"/>
  <c r="BX177" i="3"/>
  <c r="CN177" i="3" s="1"/>
  <c r="BY177" i="3"/>
  <c r="CO177" i="3" s="1"/>
  <c r="BK178" i="3"/>
  <c r="CA178" i="3" s="1"/>
  <c r="BL178" i="3"/>
  <c r="CB178" i="3" s="1"/>
  <c r="BM178" i="3"/>
  <c r="CC178" i="3" s="1"/>
  <c r="BN178" i="3"/>
  <c r="CD178" i="3" s="1"/>
  <c r="BO178" i="3"/>
  <c r="CE178" i="3" s="1"/>
  <c r="BP178" i="3"/>
  <c r="CF178" i="3" s="1"/>
  <c r="BQ178" i="3"/>
  <c r="CG178" i="3" s="1"/>
  <c r="BR178" i="3"/>
  <c r="CH178" i="3" s="1"/>
  <c r="BS178" i="3"/>
  <c r="CI178" i="3" s="1"/>
  <c r="BT178" i="3"/>
  <c r="CJ178" i="3" s="1"/>
  <c r="BU178" i="3"/>
  <c r="CK178" i="3" s="1"/>
  <c r="BV178" i="3"/>
  <c r="CL178" i="3" s="1"/>
  <c r="BW178" i="3"/>
  <c r="CM178" i="3" s="1"/>
  <c r="BX178" i="3"/>
  <c r="CN178" i="3" s="1"/>
  <c r="BY178" i="3"/>
  <c r="CO178" i="3" s="1"/>
  <c r="BK179" i="3"/>
  <c r="CA179" i="3" s="1"/>
  <c r="BL179" i="3"/>
  <c r="CB179" i="3" s="1"/>
  <c r="BM179" i="3"/>
  <c r="CC179" i="3" s="1"/>
  <c r="BN179" i="3"/>
  <c r="CD179" i="3" s="1"/>
  <c r="BO179" i="3"/>
  <c r="CE179" i="3" s="1"/>
  <c r="BP179" i="3"/>
  <c r="CF179" i="3" s="1"/>
  <c r="BQ179" i="3"/>
  <c r="CG179" i="3" s="1"/>
  <c r="BR179" i="3"/>
  <c r="CH179" i="3" s="1"/>
  <c r="BS179" i="3"/>
  <c r="CI179" i="3" s="1"/>
  <c r="BT179" i="3"/>
  <c r="CJ179" i="3" s="1"/>
  <c r="BU179" i="3"/>
  <c r="CK179" i="3" s="1"/>
  <c r="BV179" i="3"/>
  <c r="CL179" i="3" s="1"/>
  <c r="BW179" i="3"/>
  <c r="CM179" i="3" s="1"/>
  <c r="BX179" i="3"/>
  <c r="CN179" i="3" s="1"/>
  <c r="BY179" i="3"/>
  <c r="CO179" i="3" s="1"/>
  <c r="BK180" i="3"/>
  <c r="CA180" i="3" s="1"/>
  <c r="BL180" i="3"/>
  <c r="CB180" i="3" s="1"/>
  <c r="BM180" i="3"/>
  <c r="CC180" i="3" s="1"/>
  <c r="BN180" i="3"/>
  <c r="CD180" i="3" s="1"/>
  <c r="BO180" i="3"/>
  <c r="CE180" i="3" s="1"/>
  <c r="BP180" i="3"/>
  <c r="CF180" i="3" s="1"/>
  <c r="BQ180" i="3"/>
  <c r="CG180" i="3" s="1"/>
  <c r="BR180" i="3"/>
  <c r="CH180" i="3" s="1"/>
  <c r="BS180" i="3"/>
  <c r="CI180" i="3" s="1"/>
  <c r="BT180" i="3"/>
  <c r="CJ180" i="3" s="1"/>
  <c r="BU180" i="3"/>
  <c r="CK180" i="3" s="1"/>
  <c r="BV180" i="3"/>
  <c r="CL180" i="3" s="1"/>
  <c r="BW180" i="3"/>
  <c r="CM180" i="3" s="1"/>
  <c r="BX180" i="3"/>
  <c r="CN180" i="3" s="1"/>
  <c r="BY180" i="3"/>
  <c r="CO180" i="3" s="1"/>
  <c r="BK181" i="3"/>
  <c r="CA181" i="3" s="1"/>
  <c r="BL181" i="3"/>
  <c r="CB181" i="3" s="1"/>
  <c r="BM181" i="3"/>
  <c r="CC181" i="3" s="1"/>
  <c r="BN181" i="3"/>
  <c r="CD181" i="3" s="1"/>
  <c r="BO181" i="3"/>
  <c r="CE181" i="3" s="1"/>
  <c r="BP181" i="3"/>
  <c r="CF181" i="3" s="1"/>
  <c r="BQ181" i="3"/>
  <c r="CG181" i="3" s="1"/>
  <c r="BR181" i="3"/>
  <c r="CH181" i="3" s="1"/>
  <c r="BS181" i="3"/>
  <c r="CI181" i="3" s="1"/>
  <c r="BT181" i="3"/>
  <c r="CJ181" i="3" s="1"/>
  <c r="BU181" i="3"/>
  <c r="CK181" i="3" s="1"/>
  <c r="BV181" i="3"/>
  <c r="CL181" i="3" s="1"/>
  <c r="BW181" i="3"/>
  <c r="CM181" i="3" s="1"/>
  <c r="BX181" i="3"/>
  <c r="CN181" i="3" s="1"/>
  <c r="BY181" i="3"/>
  <c r="CO181" i="3" s="1"/>
  <c r="BK182" i="3"/>
  <c r="CA182" i="3" s="1"/>
  <c r="BL182" i="3"/>
  <c r="CB182" i="3" s="1"/>
  <c r="BM182" i="3"/>
  <c r="CC182" i="3" s="1"/>
  <c r="BN182" i="3"/>
  <c r="CD182" i="3" s="1"/>
  <c r="BO182" i="3"/>
  <c r="CE182" i="3" s="1"/>
  <c r="BP182" i="3"/>
  <c r="CF182" i="3" s="1"/>
  <c r="BQ182" i="3"/>
  <c r="CG182" i="3" s="1"/>
  <c r="BR182" i="3"/>
  <c r="CH182" i="3" s="1"/>
  <c r="BS182" i="3"/>
  <c r="CI182" i="3" s="1"/>
  <c r="BT182" i="3"/>
  <c r="CJ182" i="3" s="1"/>
  <c r="BU182" i="3"/>
  <c r="CK182" i="3" s="1"/>
  <c r="BV182" i="3"/>
  <c r="CL182" i="3" s="1"/>
  <c r="BW182" i="3"/>
  <c r="CM182" i="3" s="1"/>
  <c r="BX182" i="3"/>
  <c r="CN182" i="3" s="1"/>
  <c r="BY182" i="3"/>
  <c r="CO182" i="3" s="1"/>
  <c r="BK183" i="3"/>
  <c r="CA183" i="3" s="1"/>
  <c r="BL183" i="3"/>
  <c r="CB183" i="3" s="1"/>
  <c r="BM183" i="3"/>
  <c r="CC183" i="3" s="1"/>
  <c r="BN183" i="3"/>
  <c r="CD183" i="3" s="1"/>
  <c r="BO183" i="3"/>
  <c r="CE183" i="3" s="1"/>
  <c r="BP183" i="3"/>
  <c r="CF183" i="3" s="1"/>
  <c r="BQ183" i="3"/>
  <c r="CG183" i="3" s="1"/>
  <c r="BR183" i="3"/>
  <c r="CH183" i="3" s="1"/>
  <c r="BS183" i="3"/>
  <c r="CI183" i="3" s="1"/>
  <c r="BT183" i="3"/>
  <c r="CJ183" i="3" s="1"/>
  <c r="BU183" i="3"/>
  <c r="CK183" i="3" s="1"/>
  <c r="BV183" i="3"/>
  <c r="CL183" i="3" s="1"/>
  <c r="BW183" i="3"/>
  <c r="CM183" i="3" s="1"/>
  <c r="BX183" i="3"/>
  <c r="CN183" i="3" s="1"/>
  <c r="BY183" i="3"/>
  <c r="CO183" i="3" s="1"/>
  <c r="BK184" i="3"/>
  <c r="CA184" i="3" s="1"/>
  <c r="BL184" i="3"/>
  <c r="CB184" i="3" s="1"/>
  <c r="BM184" i="3"/>
  <c r="CC184" i="3" s="1"/>
  <c r="BN184" i="3"/>
  <c r="CD184" i="3" s="1"/>
  <c r="BO184" i="3"/>
  <c r="CE184" i="3" s="1"/>
  <c r="BP184" i="3"/>
  <c r="CF184" i="3" s="1"/>
  <c r="BQ184" i="3"/>
  <c r="CG184" i="3" s="1"/>
  <c r="BR184" i="3"/>
  <c r="CH184" i="3" s="1"/>
  <c r="BS184" i="3"/>
  <c r="CI184" i="3" s="1"/>
  <c r="BT184" i="3"/>
  <c r="CJ184" i="3" s="1"/>
  <c r="BU184" i="3"/>
  <c r="CK184" i="3" s="1"/>
  <c r="BV184" i="3"/>
  <c r="CL184" i="3" s="1"/>
  <c r="BW184" i="3"/>
  <c r="CM184" i="3" s="1"/>
  <c r="BX184" i="3"/>
  <c r="CN184" i="3" s="1"/>
  <c r="BY184" i="3"/>
  <c r="CO184" i="3" s="1"/>
  <c r="BK185" i="3"/>
  <c r="CA185" i="3" s="1"/>
  <c r="BL185" i="3"/>
  <c r="CB185" i="3" s="1"/>
  <c r="BM185" i="3"/>
  <c r="CC185" i="3" s="1"/>
  <c r="BN185" i="3"/>
  <c r="CD185" i="3" s="1"/>
  <c r="BO185" i="3"/>
  <c r="CE185" i="3" s="1"/>
  <c r="BP185" i="3"/>
  <c r="CF185" i="3" s="1"/>
  <c r="BQ185" i="3"/>
  <c r="CG185" i="3" s="1"/>
  <c r="BR185" i="3"/>
  <c r="CH185" i="3" s="1"/>
  <c r="BS185" i="3"/>
  <c r="CI185" i="3" s="1"/>
  <c r="BT185" i="3"/>
  <c r="CJ185" i="3" s="1"/>
  <c r="BU185" i="3"/>
  <c r="CK185" i="3" s="1"/>
  <c r="BV185" i="3"/>
  <c r="CL185" i="3" s="1"/>
  <c r="BW185" i="3"/>
  <c r="CM185" i="3" s="1"/>
  <c r="BX185" i="3"/>
  <c r="CN185" i="3" s="1"/>
  <c r="BY185" i="3"/>
  <c r="CO185" i="3" s="1"/>
  <c r="BK186" i="3"/>
  <c r="CA186" i="3" s="1"/>
  <c r="BL186" i="3"/>
  <c r="CB186" i="3" s="1"/>
  <c r="BM186" i="3"/>
  <c r="CC186" i="3" s="1"/>
  <c r="BN186" i="3"/>
  <c r="CD186" i="3" s="1"/>
  <c r="BO186" i="3"/>
  <c r="CE186" i="3" s="1"/>
  <c r="BP186" i="3"/>
  <c r="CF186" i="3" s="1"/>
  <c r="BQ186" i="3"/>
  <c r="CG186" i="3" s="1"/>
  <c r="BR186" i="3"/>
  <c r="CH186" i="3" s="1"/>
  <c r="BS186" i="3"/>
  <c r="CI186" i="3" s="1"/>
  <c r="BT186" i="3"/>
  <c r="CJ186" i="3" s="1"/>
  <c r="BU186" i="3"/>
  <c r="CK186" i="3" s="1"/>
  <c r="BV186" i="3"/>
  <c r="CL186" i="3" s="1"/>
  <c r="BW186" i="3"/>
  <c r="CM186" i="3" s="1"/>
  <c r="BX186" i="3"/>
  <c r="CN186" i="3" s="1"/>
  <c r="BY186" i="3"/>
  <c r="CO186" i="3" s="1"/>
  <c r="BK187" i="3"/>
  <c r="CA187" i="3" s="1"/>
  <c r="BL187" i="3"/>
  <c r="CB187" i="3" s="1"/>
  <c r="BM187" i="3"/>
  <c r="CC187" i="3" s="1"/>
  <c r="BN187" i="3"/>
  <c r="CD187" i="3" s="1"/>
  <c r="BO187" i="3"/>
  <c r="CE187" i="3" s="1"/>
  <c r="BP187" i="3"/>
  <c r="CF187" i="3" s="1"/>
  <c r="BQ187" i="3"/>
  <c r="CG187" i="3" s="1"/>
  <c r="BR187" i="3"/>
  <c r="CH187" i="3" s="1"/>
  <c r="BS187" i="3"/>
  <c r="CI187" i="3" s="1"/>
  <c r="BT187" i="3"/>
  <c r="CJ187" i="3" s="1"/>
  <c r="BU187" i="3"/>
  <c r="CK187" i="3" s="1"/>
  <c r="BV187" i="3"/>
  <c r="CL187" i="3" s="1"/>
  <c r="BW187" i="3"/>
  <c r="CM187" i="3" s="1"/>
  <c r="BX187" i="3"/>
  <c r="CN187" i="3" s="1"/>
  <c r="BY187" i="3"/>
  <c r="CO187" i="3" s="1"/>
  <c r="BK188" i="3"/>
  <c r="CA188" i="3" s="1"/>
  <c r="BL188" i="3"/>
  <c r="CB188" i="3" s="1"/>
  <c r="BM188" i="3"/>
  <c r="CC188" i="3" s="1"/>
  <c r="BN188" i="3"/>
  <c r="CD188" i="3" s="1"/>
  <c r="BO188" i="3"/>
  <c r="CE188" i="3" s="1"/>
  <c r="BP188" i="3"/>
  <c r="CF188" i="3" s="1"/>
  <c r="BQ188" i="3"/>
  <c r="CG188" i="3" s="1"/>
  <c r="BR188" i="3"/>
  <c r="CH188" i="3" s="1"/>
  <c r="BS188" i="3"/>
  <c r="CI188" i="3" s="1"/>
  <c r="BT188" i="3"/>
  <c r="CJ188" i="3" s="1"/>
  <c r="BU188" i="3"/>
  <c r="CK188" i="3" s="1"/>
  <c r="BV188" i="3"/>
  <c r="CL188" i="3" s="1"/>
  <c r="BW188" i="3"/>
  <c r="CM188" i="3" s="1"/>
  <c r="BX188" i="3"/>
  <c r="CN188" i="3" s="1"/>
  <c r="BY188" i="3"/>
  <c r="CO188" i="3" s="1"/>
  <c r="BK189" i="3"/>
  <c r="CA189" i="3" s="1"/>
  <c r="BL189" i="3"/>
  <c r="CB189" i="3" s="1"/>
  <c r="BM189" i="3"/>
  <c r="CC189" i="3" s="1"/>
  <c r="BN189" i="3"/>
  <c r="CD189" i="3" s="1"/>
  <c r="BO189" i="3"/>
  <c r="CE189" i="3" s="1"/>
  <c r="BP189" i="3"/>
  <c r="CF189" i="3" s="1"/>
  <c r="BQ189" i="3"/>
  <c r="CG189" i="3" s="1"/>
  <c r="BR189" i="3"/>
  <c r="CH189" i="3" s="1"/>
  <c r="BS189" i="3"/>
  <c r="CI189" i="3" s="1"/>
  <c r="BT189" i="3"/>
  <c r="CJ189" i="3" s="1"/>
  <c r="BU189" i="3"/>
  <c r="CK189" i="3" s="1"/>
  <c r="BV189" i="3"/>
  <c r="CL189" i="3" s="1"/>
  <c r="BW189" i="3"/>
  <c r="CM189" i="3" s="1"/>
  <c r="BX189" i="3"/>
  <c r="CN189" i="3" s="1"/>
  <c r="BY189" i="3"/>
  <c r="CO189" i="3" s="1"/>
  <c r="BK190" i="3"/>
  <c r="CA190" i="3" s="1"/>
  <c r="BL190" i="3"/>
  <c r="CB190" i="3" s="1"/>
  <c r="BM190" i="3"/>
  <c r="CC190" i="3" s="1"/>
  <c r="BN190" i="3"/>
  <c r="CD190" i="3" s="1"/>
  <c r="BO190" i="3"/>
  <c r="CE190" i="3" s="1"/>
  <c r="BP190" i="3"/>
  <c r="CF190" i="3" s="1"/>
  <c r="BQ190" i="3"/>
  <c r="CG190" i="3" s="1"/>
  <c r="BR190" i="3"/>
  <c r="CH190" i="3" s="1"/>
  <c r="BS190" i="3"/>
  <c r="CI190" i="3" s="1"/>
  <c r="BT190" i="3"/>
  <c r="CJ190" i="3" s="1"/>
  <c r="BU190" i="3"/>
  <c r="CK190" i="3" s="1"/>
  <c r="BV190" i="3"/>
  <c r="CL190" i="3" s="1"/>
  <c r="BW190" i="3"/>
  <c r="CM190" i="3" s="1"/>
  <c r="BX190" i="3"/>
  <c r="CN190" i="3" s="1"/>
  <c r="BY190" i="3"/>
  <c r="CO190" i="3" s="1"/>
  <c r="BK191" i="3"/>
  <c r="CA191" i="3" s="1"/>
  <c r="BL191" i="3"/>
  <c r="CB191" i="3" s="1"/>
  <c r="BM191" i="3"/>
  <c r="CC191" i="3" s="1"/>
  <c r="BN191" i="3"/>
  <c r="CD191" i="3" s="1"/>
  <c r="BO191" i="3"/>
  <c r="CE191" i="3" s="1"/>
  <c r="BP191" i="3"/>
  <c r="CF191" i="3" s="1"/>
  <c r="BQ191" i="3"/>
  <c r="CG191" i="3" s="1"/>
  <c r="BR191" i="3"/>
  <c r="CH191" i="3" s="1"/>
  <c r="BS191" i="3"/>
  <c r="CI191" i="3" s="1"/>
  <c r="BT191" i="3"/>
  <c r="CJ191" i="3" s="1"/>
  <c r="BU191" i="3"/>
  <c r="CK191" i="3" s="1"/>
  <c r="BV191" i="3"/>
  <c r="CL191" i="3" s="1"/>
  <c r="BW191" i="3"/>
  <c r="CM191" i="3" s="1"/>
  <c r="BX191" i="3"/>
  <c r="CN191" i="3" s="1"/>
  <c r="BY191" i="3"/>
  <c r="CO191" i="3" s="1"/>
  <c r="BK192" i="3"/>
  <c r="CA192" i="3" s="1"/>
  <c r="BL192" i="3"/>
  <c r="CB192" i="3" s="1"/>
  <c r="BM192" i="3"/>
  <c r="CC192" i="3" s="1"/>
  <c r="BN192" i="3"/>
  <c r="CD192" i="3" s="1"/>
  <c r="BO192" i="3"/>
  <c r="CE192" i="3" s="1"/>
  <c r="BP192" i="3"/>
  <c r="CF192" i="3" s="1"/>
  <c r="BQ192" i="3"/>
  <c r="CG192" i="3" s="1"/>
  <c r="BR192" i="3"/>
  <c r="CH192" i="3" s="1"/>
  <c r="BS192" i="3"/>
  <c r="CI192" i="3" s="1"/>
  <c r="BT192" i="3"/>
  <c r="CJ192" i="3" s="1"/>
  <c r="BU192" i="3"/>
  <c r="CK192" i="3" s="1"/>
  <c r="BV192" i="3"/>
  <c r="CL192" i="3" s="1"/>
  <c r="BW192" i="3"/>
  <c r="CM192" i="3" s="1"/>
  <c r="BX192" i="3"/>
  <c r="CN192" i="3" s="1"/>
  <c r="BY192" i="3"/>
  <c r="CO192" i="3" s="1"/>
  <c r="BK193" i="3"/>
  <c r="CA193" i="3" s="1"/>
  <c r="BL193" i="3"/>
  <c r="CB193" i="3" s="1"/>
  <c r="BM193" i="3"/>
  <c r="CC193" i="3" s="1"/>
  <c r="BN193" i="3"/>
  <c r="CD193" i="3" s="1"/>
  <c r="BO193" i="3"/>
  <c r="CE193" i="3" s="1"/>
  <c r="BP193" i="3"/>
  <c r="CF193" i="3" s="1"/>
  <c r="BQ193" i="3"/>
  <c r="CG193" i="3" s="1"/>
  <c r="BR193" i="3"/>
  <c r="CH193" i="3" s="1"/>
  <c r="BS193" i="3"/>
  <c r="CI193" i="3" s="1"/>
  <c r="BT193" i="3"/>
  <c r="CJ193" i="3" s="1"/>
  <c r="BU193" i="3"/>
  <c r="CK193" i="3" s="1"/>
  <c r="BV193" i="3"/>
  <c r="CL193" i="3" s="1"/>
  <c r="BW193" i="3"/>
  <c r="CM193" i="3" s="1"/>
  <c r="BX193" i="3"/>
  <c r="CN193" i="3" s="1"/>
  <c r="BY193" i="3"/>
  <c r="CO193" i="3" s="1"/>
  <c r="BK194" i="3"/>
  <c r="CA194" i="3" s="1"/>
  <c r="BL194" i="3"/>
  <c r="CB194" i="3" s="1"/>
  <c r="BM194" i="3"/>
  <c r="CC194" i="3" s="1"/>
  <c r="BN194" i="3"/>
  <c r="CD194" i="3" s="1"/>
  <c r="BO194" i="3"/>
  <c r="CE194" i="3" s="1"/>
  <c r="BP194" i="3"/>
  <c r="CF194" i="3" s="1"/>
  <c r="BQ194" i="3"/>
  <c r="CG194" i="3" s="1"/>
  <c r="BR194" i="3"/>
  <c r="CH194" i="3" s="1"/>
  <c r="BS194" i="3"/>
  <c r="CI194" i="3" s="1"/>
  <c r="BT194" i="3"/>
  <c r="CJ194" i="3" s="1"/>
  <c r="BU194" i="3"/>
  <c r="CK194" i="3" s="1"/>
  <c r="BV194" i="3"/>
  <c r="CL194" i="3" s="1"/>
  <c r="BW194" i="3"/>
  <c r="CM194" i="3" s="1"/>
  <c r="BX194" i="3"/>
  <c r="CN194" i="3" s="1"/>
  <c r="BY194" i="3"/>
  <c r="CO194" i="3" s="1"/>
  <c r="BK195" i="3"/>
  <c r="CA195" i="3" s="1"/>
  <c r="BL195" i="3"/>
  <c r="CB195" i="3" s="1"/>
  <c r="BM195" i="3"/>
  <c r="CC195" i="3" s="1"/>
  <c r="BN195" i="3"/>
  <c r="CD195" i="3" s="1"/>
  <c r="BO195" i="3"/>
  <c r="CE195" i="3" s="1"/>
  <c r="BP195" i="3"/>
  <c r="CF195" i="3" s="1"/>
  <c r="BQ195" i="3"/>
  <c r="CG195" i="3" s="1"/>
  <c r="BR195" i="3"/>
  <c r="CH195" i="3" s="1"/>
  <c r="BS195" i="3"/>
  <c r="CI195" i="3" s="1"/>
  <c r="BT195" i="3"/>
  <c r="CJ195" i="3" s="1"/>
  <c r="BU195" i="3"/>
  <c r="CK195" i="3" s="1"/>
  <c r="BV195" i="3"/>
  <c r="CL195" i="3" s="1"/>
  <c r="BW195" i="3"/>
  <c r="CM195" i="3" s="1"/>
  <c r="BX195" i="3"/>
  <c r="CN195" i="3" s="1"/>
  <c r="BY195" i="3"/>
  <c r="CO195" i="3" s="1"/>
  <c r="BK196" i="3"/>
  <c r="CA196" i="3" s="1"/>
  <c r="BL196" i="3"/>
  <c r="CB196" i="3" s="1"/>
  <c r="BM196" i="3"/>
  <c r="CC196" i="3" s="1"/>
  <c r="BN196" i="3"/>
  <c r="CD196" i="3" s="1"/>
  <c r="BO196" i="3"/>
  <c r="CE196" i="3" s="1"/>
  <c r="BP196" i="3"/>
  <c r="CF196" i="3" s="1"/>
  <c r="BQ196" i="3"/>
  <c r="CG196" i="3" s="1"/>
  <c r="BR196" i="3"/>
  <c r="CH196" i="3" s="1"/>
  <c r="BS196" i="3"/>
  <c r="CI196" i="3" s="1"/>
  <c r="BT196" i="3"/>
  <c r="CJ196" i="3" s="1"/>
  <c r="BU196" i="3"/>
  <c r="CK196" i="3" s="1"/>
  <c r="BV196" i="3"/>
  <c r="CL196" i="3" s="1"/>
  <c r="BW196" i="3"/>
  <c r="CM196" i="3" s="1"/>
  <c r="BX196" i="3"/>
  <c r="CN196" i="3" s="1"/>
  <c r="BY196" i="3"/>
  <c r="CO196" i="3" s="1"/>
  <c r="BK197" i="3"/>
  <c r="CA197" i="3" s="1"/>
  <c r="BL197" i="3"/>
  <c r="CB197" i="3" s="1"/>
  <c r="BM197" i="3"/>
  <c r="CC197" i="3" s="1"/>
  <c r="BN197" i="3"/>
  <c r="CD197" i="3" s="1"/>
  <c r="BO197" i="3"/>
  <c r="CE197" i="3" s="1"/>
  <c r="BP197" i="3"/>
  <c r="CF197" i="3" s="1"/>
  <c r="BQ197" i="3"/>
  <c r="CG197" i="3" s="1"/>
  <c r="BR197" i="3"/>
  <c r="CH197" i="3" s="1"/>
  <c r="BS197" i="3"/>
  <c r="CI197" i="3" s="1"/>
  <c r="BT197" i="3"/>
  <c r="CJ197" i="3" s="1"/>
  <c r="BU197" i="3"/>
  <c r="CK197" i="3" s="1"/>
  <c r="BV197" i="3"/>
  <c r="CL197" i="3" s="1"/>
  <c r="BW197" i="3"/>
  <c r="CM197" i="3" s="1"/>
  <c r="BX197" i="3"/>
  <c r="CN197" i="3" s="1"/>
  <c r="BY197" i="3"/>
  <c r="CO197" i="3" s="1"/>
  <c r="BK198" i="3"/>
  <c r="CA198" i="3" s="1"/>
  <c r="BL198" i="3"/>
  <c r="CB198" i="3" s="1"/>
  <c r="BM198" i="3"/>
  <c r="CC198" i="3" s="1"/>
  <c r="BN198" i="3"/>
  <c r="CD198" i="3" s="1"/>
  <c r="BO198" i="3"/>
  <c r="CE198" i="3" s="1"/>
  <c r="BP198" i="3"/>
  <c r="CF198" i="3" s="1"/>
  <c r="BQ198" i="3"/>
  <c r="CG198" i="3" s="1"/>
  <c r="BR198" i="3"/>
  <c r="CH198" i="3" s="1"/>
  <c r="BS198" i="3"/>
  <c r="CI198" i="3" s="1"/>
  <c r="BT198" i="3"/>
  <c r="CJ198" i="3" s="1"/>
  <c r="BU198" i="3"/>
  <c r="CK198" i="3" s="1"/>
  <c r="BV198" i="3"/>
  <c r="CL198" i="3" s="1"/>
  <c r="BW198" i="3"/>
  <c r="CM198" i="3" s="1"/>
  <c r="BX198" i="3"/>
  <c r="CN198" i="3" s="1"/>
  <c r="BY198" i="3"/>
  <c r="CO198" i="3" s="1"/>
  <c r="BK199" i="3"/>
  <c r="CA199" i="3" s="1"/>
  <c r="BL199" i="3"/>
  <c r="CB199" i="3" s="1"/>
  <c r="BM199" i="3"/>
  <c r="CC199" i="3" s="1"/>
  <c r="BN199" i="3"/>
  <c r="CD199" i="3" s="1"/>
  <c r="BO199" i="3"/>
  <c r="CE199" i="3" s="1"/>
  <c r="BP199" i="3"/>
  <c r="CF199" i="3" s="1"/>
  <c r="BQ199" i="3"/>
  <c r="CG199" i="3" s="1"/>
  <c r="BR199" i="3"/>
  <c r="CH199" i="3" s="1"/>
  <c r="BS199" i="3"/>
  <c r="CI199" i="3" s="1"/>
  <c r="BT199" i="3"/>
  <c r="CJ199" i="3" s="1"/>
  <c r="BU199" i="3"/>
  <c r="CK199" i="3" s="1"/>
  <c r="BV199" i="3"/>
  <c r="CL199" i="3" s="1"/>
  <c r="BW199" i="3"/>
  <c r="CM199" i="3" s="1"/>
  <c r="BX199" i="3"/>
  <c r="CN199" i="3" s="1"/>
  <c r="BY199" i="3"/>
  <c r="CO199" i="3" s="1"/>
  <c r="BK200" i="3"/>
  <c r="CA200" i="3" s="1"/>
  <c r="BL200" i="3"/>
  <c r="CB200" i="3" s="1"/>
  <c r="BM200" i="3"/>
  <c r="CC200" i="3" s="1"/>
  <c r="BN200" i="3"/>
  <c r="CD200" i="3" s="1"/>
  <c r="BO200" i="3"/>
  <c r="CE200" i="3" s="1"/>
  <c r="BP200" i="3"/>
  <c r="CF200" i="3" s="1"/>
  <c r="BQ200" i="3"/>
  <c r="CG200" i="3" s="1"/>
  <c r="BR200" i="3"/>
  <c r="CH200" i="3" s="1"/>
  <c r="BS200" i="3"/>
  <c r="CI200" i="3" s="1"/>
  <c r="BT200" i="3"/>
  <c r="CJ200" i="3" s="1"/>
  <c r="BU200" i="3"/>
  <c r="CK200" i="3" s="1"/>
  <c r="BV200" i="3"/>
  <c r="CL200" i="3" s="1"/>
  <c r="BW200" i="3"/>
  <c r="CM200" i="3" s="1"/>
  <c r="BX200" i="3"/>
  <c r="CN200" i="3" s="1"/>
  <c r="BY200" i="3"/>
  <c r="CO200" i="3" s="1"/>
  <c r="BK201" i="3"/>
  <c r="CA201" i="3" s="1"/>
  <c r="BL201" i="3"/>
  <c r="CB201" i="3" s="1"/>
  <c r="BM201" i="3"/>
  <c r="CC201" i="3" s="1"/>
  <c r="BN201" i="3"/>
  <c r="CD201" i="3" s="1"/>
  <c r="BO201" i="3"/>
  <c r="CE201" i="3" s="1"/>
  <c r="BP201" i="3"/>
  <c r="CF201" i="3" s="1"/>
  <c r="BQ201" i="3"/>
  <c r="CG201" i="3" s="1"/>
  <c r="BR201" i="3"/>
  <c r="CH201" i="3" s="1"/>
  <c r="BS201" i="3"/>
  <c r="CI201" i="3" s="1"/>
  <c r="BT201" i="3"/>
  <c r="CJ201" i="3" s="1"/>
  <c r="BU201" i="3"/>
  <c r="CK201" i="3" s="1"/>
  <c r="BV201" i="3"/>
  <c r="CL201" i="3" s="1"/>
  <c r="BW201" i="3"/>
  <c r="CM201" i="3" s="1"/>
  <c r="BX201" i="3"/>
  <c r="CN201" i="3" s="1"/>
  <c r="BY201" i="3"/>
  <c r="CO201" i="3" s="1"/>
  <c r="BK202" i="3"/>
  <c r="CA202" i="3" s="1"/>
  <c r="BL202" i="3"/>
  <c r="CB202" i="3" s="1"/>
  <c r="BM202" i="3"/>
  <c r="CC202" i="3" s="1"/>
  <c r="BN202" i="3"/>
  <c r="CD202" i="3" s="1"/>
  <c r="BO202" i="3"/>
  <c r="CE202" i="3" s="1"/>
  <c r="BP202" i="3"/>
  <c r="CF202" i="3" s="1"/>
  <c r="BQ202" i="3"/>
  <c r="CG202" i="3" s="1"/>
  <c r="BR202" i="3"/>
  <c r="CH202" i="3" s="1"/>
  <c r="BS202" i="3"/>
  <c r="CI202" i="3" s="1"/>
  <c r="BT202" i="3"/>
  <c r="CJ202" i="3" s="1"/>
  <c r="BU202" i="3"/>
  <c r="CK202" i="3" s="1"/>
  <c r="BV202" i="3"/>
  <c r="CL202" i="3" s="1"/>
  <c r="BW202" i="3"/>
  <c r="CM202" i="3" s="1"/>
  <c r="BX202" i="3"/>
  <c r="CN202" i="3" s="1"/>
  <c r="BY202" i="3"/>
  <c r="CO202" i="3" s="1"/>
  <c r="BK203" i="3"/>
  <c r="CA203" i="3" s="1"/>
  <c r="BL203" i="3"/>
  <c r="CB203" i="3" s="1"/>
  <c r="BM203" i="3"/>
  <c r="CC203" i="3" s="1"/>
  <c r="BN203" i="3"/>
  <c r="CD203" i="3" s="1"/>
  <c r="BO203" i="3"/>
  <c r="CE203" i="3" s="1"/>
  <c r="BP203" i="3"/>
  <c r="CF203" i="3" s="1"/>
  <c r="BQ203" i="3"/>
  <c r="CG203" i="3" s="1"/>
  <c r="BR203" i="3"/>
  <c r="CH203" i="3" s="1"/>
  <c r="BS203" i="3"/>
  <c r="CI203" i="3" s="1"/>
  <c r="BT203" i="3"/>
  <c r="CJ203" i="3" s="1"/>
  <c r="BU203" i="3"/>
  <c r="CK203" i="3" s="1"/>
  <c r="BV203" i="3"/>
  <c r="CL203" i="3" s="1"/>
  <c r="BW203" i="3"/>
  <c r="CM203" i="3" s="1"/>
  <c r="BX203" i="3"/>
  <c r="CN203" i="3" s="1"/>
  <c r="BY203" i="3"/>
  <c r="CO203" i="3" s="1"/>
  <c r="BK204" i="3"/>
  <c r="CA204" i="3" s="1"/>
  <c r="BL204" i="3"/>
  <c r="CB204" i="3" s="1"/>
  <c r="BM204" i="3"/>
  <c r="CC204" i="3" s="1"/>
  <c r="BN204" i="3"/>
  <c r="CD204" i="3" s="1"/>
  <c r="BO204" i="3"/>
  <c r="CE204" i="3" s="1"/>
  <c r="BP204" i="3"/>
  <c r="CF204" i="3" s="1"/>
  <c r="BQ204" i="3"/>
  <c r="CG204" i="3" s="1"/>
  <c r="BR204" i="3"/>
  <c r="CH204" i="3" s="1"/>
  <c r="BS204" i="3"/>
  <c r="CI204" i="3" s="1"/>
  <c r="BT204" i="3"/>
  <c r="CJ204" i="3" s="1"/>
  <c r="BU204" i="3"/>
  <c r="CK204" i="3" s="1"/>
  <c r="BV204" i="3"/>
  <c r="CL204" i="3" s="1"/>
  <c r="BW204" i="3"/>
  <c r="CM204" i="3" s="1"/>
  <c r="BX204" i="3"/>
  <c r="CN204" i="3" s="1"/>
  <c r="BY204" i="3"/>
  <c r="CO204" i="3" s="1"/>
  <c r="BK205" i="3"/>
  <c r="CA205" i="3" s="1"/>
  <c r="BL205" i="3"/>
  <c r="CB205" i="3" s="1"/>
  <c r="BM205" i="3"/>
  <c r="CC205" i="3" s="1"/>
  <c r="BN205" i="3"/>
  <c r="CD205" i="3" s="1"/>
  <c r="BO205" i="3"/>
  <c r="CE205" i="3" s="1"/>
  <c r="BP205" i="3"/>
  <c r="CF205" i="3" s="1"/>
  <c r="BQ205" i="3"/>
  <c r="CG205" i="3" s="1"/>
  <c r="BR205" i="3"/>
  <c r="CH205" i="3" s="1"/>
  <c r="BS205" i="3"/>
  <c r="CI205" i="3" s="1"/>
  <c r="BT205" i="3"/>
  <c r="CJ205" i="3" s="1"/>
  <c r="BU205" i="3"/>
  <c r="CK205" i="3" s="1"/>
  <c r="BV205" i="3"/>
  <c r="CL205" i="3" s="1"/>
  <c r="BW205" i="3"/>
  <c r="CM205" i="3" s="1"/>
  <c r="BX205" i="3"/>
  <c r="CN205" i="3" s="1"/>
  <c r="BY205" i="3"/>
  <c r="CO205" i="3" s="1"/>
  <c r="BK206" i="3"/>
  <c r="CA206" i="3" s="1"/>
  <c r="BL206" i="3"/>
  <c r="CB206" i="3" s="1"/>
  <c r="BM206" i="3"/>
  <c r="CC206" i="3" s="1"/>
  <c r="BN206" i="3"/>
  <c r="CD206" i="3" s="1"/>
  <c r="BO206" i="3"/>
  <c r="CE206" i="3" s="1"/>
  <c r="BP206" i="3"/>
  <c r="CF206" i="3" s="1"/>
  <c r="BQ206" i="3"/>
  <c r="CG206" i="3" s="1"/>
  <c r="BR206" i="3"/>
  <c r="CH206" i="3" s="1"/>
  <c r="BS206" i="3"/>
  <c r="CI206" i="3" s="1"/>
  <c r="BT206" i="3"/>
  <c r="CJ206" i="3" s="1"/>
  <c r="BU206" i="3"/>
  <c r="CK206" i="3" s="1"/>
  <c r="BV206" i="3"/>
  <c r="CL206" i="3" s="1"/>
  <c r="BW206" i="3"/>
  <c r="CM206" i="3" s="1"/>
  <c r="BX206" i="3"/>
  <c r="CN206" i="3" s="1"/>
  <c r="BY206" i="3"/>
  <c r="CO206" i="3" s="1"/>
  <c r="BK207" i="3"/>
  <c r="CA207" i="3" s="1"/>
  <c r="BL207" i="3"/>
  <c r="CB207" i="3" s="1"/>
  <c r="BM207" i="3"/>
  <c r="CC207" i="3" s="1"/>
  <c r="BN207" i="3"/>
  <c r="CD207" i="3" s="1"/>
  <c r="BO207" i="3"/>
  <c r="CE207" i="3" s="1"/>
  <c r="BP207" i="3"/>
  <c r="CF207" i="3" s="1"/>
  <c r="BQ207" i="3"/>
  <c r="CG207" i="3" s="1"/>
  <c r="BR207" i="3"/>
  <c r="CH207" i="3" s="1"/>
  <c r="BS207" i="3"/>
  <c r="CI207" i="3" s="1"/>
  <c r="BT207" i="3"/>
  <c r="CJ207" i="3" s="1"/>
  <c r="BU207" i="3"/>
  <c r="CK207" i="3" s="1"/>
  <c r="BV207" i="3"/>
  <c r="CL207" i="3" s="1"/>
  <c r="BW207" i="3"/>
  <c r="CM207" i="3" s="1"/>
  <c r="BX207" i="3"/>
  <c r="CN207" i="3" s="1"/>
  <c r="BY207" i="3"/>
  <c r="CO207" i="3" s="1"/>
  <c r="BK208" i="3"/>
  <c r="CA208" i="3" s="1"/>
  <c r="BL208" i="3"/>
  <c r="CB208" i="3" s="1"/>
  <c r="BM208" i="3"/>
  <c r="CC208" i="3" s="1"/>
  <c r="BN208" i="3"/>
  <c r="CD208" i="3" s="1"/>
  <c r="BO208" i="3"/>
  <c r="CE208" i="3" s="1"/>
  <c r="BP208" i="3"/>
  <c r="CF208" i="3" s="1"/>
  <c r="BQ208" i="3"/>
  <c r="CG208" i="3" s="1"/>
  <c r="BR208" i="3"/>
  <c r="CH208" i="3" s="1"/>
  <c r="BS208" i="3"/>
  <c r="CI208" i="3" s="1"/>
  <c r="BT208" i="3"/>
  <c r="CJ208" i="3" s="1"/>
  <c r="BU208" i="3"/>
  <c r="CK208" i="3" s="1"/>
  <c r="BV208" i="3"/>
  <c r="CL208" i="3" s="1"/>
  <c r="BW208" i="3"/>
  <c r="CM208" i="3" s="1"/>
  <c r="BX208" i="3"/>
  <c r="CN208" i="3" s="1"/>
  <c r="BY208" i="3"/>
  <c r="CO208" i="3" s="1"/>
  <c r="BK209" i="3"/>
  <c r="CA209" i="3" s="1"/>
  <c r="BL209" i="3"/>
  <c r="CB209" i="3" s="1"/>
  <c r="BM209" i="3"/>
  <c r="CC209" i="3" s="1"/>
  <c r="BN209" i="3"/>
  <c r="CD209" i="3" s="1"/>
  <c r="BO209" i="3"/>
  <c r="CE209" i="3" s="1"/>
  <c r="BP209" i="3"/>
  <c r="CF209" i="3" s="1"/>
  <c r="BQ209" i="3"/>
  <c r="CG209" i="3" s="1"/>
  <c r="BR209" i="3"/>
  <c r="CH209" i="3" s="1"/>
  <c r="BS209" i="3"/>
  <c r="CI209" i="3" s="1"/>
  <c r="BT209" i="3"/>
  <c r="CJ209" i="3" s="1"/>
  <c r="BU209" i="3"/>
  <c r="CK209" i="3" s="1"/>
  <c r="BV209" i="3"/>
  <c r="CL209" i="3" s="1"/>
  <c r="BW209" i="3"/>
  <c r="CM209" i="3" s="1"/>
  <c r="BX209" i="3"/>
  <c r="CN209" i="3" s="1"/>
  <c r="BY209" i="3"/>
  <c r="CO209" i="3" s="1"/>
  <c r="BK210" i="3"/>
  <c r="CA210" i="3" s="1"/>
  <c r="BL210" i="3"/>
  <c r="CB210" i="3" s="1"/>
  <c r="BM210" i="3"/>
  <c r="CC210" i="3" s="1"/>
  <c r="BN210" i="3"/>
  <c r="CD210" i="3" s="1"/>
  <c r="BO210" i="3"/>
  <c r="CE210" i="3" s="1"/>
  <c r="BP210" i="3"/>
  <c r="CF210" i="3" s="1"/>
  <c r="BQ210" i="3"/>
  <c r="CG210" i="3" s="1"/>
  <c r="BR210" i="3"/>
  <c r="CH210" i="3" s="1"/>
  <c r="BS210" i="3"/>
  <c r="CI210" i="3" s="1"/>
  <c r="BT210" i="3"/>
  <c r="CJ210" i="3" s="1"/>
  <c r="BU210" i="3"/>
  <c r="CK210" i="3" s="1"/>
  <c r="BV210" i="3"/>
  <c r="CL210" i="3" s="1"/>
  <c r="BW210" i="3"/>
  <c r="CM210" i="3" s="1"/>
  <c r="BX210" i="3"/>
  <c r="CN210" i="3" s="1"/>
  <c r="BY210" i="3"/>
  <c r="CO210" i="3" s="1"/>
  <c r="BK211" i="3"/>
  <c r="CA211" i="3" s="1"/>
  <c r="BL211" i="3"/>
  <c r="CB211" i="3" s="1"/>
  <c r="BM211" i="3"/>
  <c r="CC211" i="3" s="1"/>
  <c r="BN211" i="3"/>
  <c r="CD211" i="3" s="1"/>
  <c r="BO211" i="3"/>
  <c r="CE211" i="3" s="1"/>
  <c r="BP211" i="3"/>
  <c r="CF211" i="3" s="1"/>
  <c r="BQ211" i="3"/>
  <c r="CG211" i="3" s="1"/>
  <c r="BR211" i="3"/>
  <c r="CH211" i="3" s="1"/>
  <c r="BS211" i="3"/>
  <c r="CI211" i="3" s="1"/>
  <c r="BT211" i="3"/>
  <c r="CJ211" i="3" s="1"/>
  <c r="BU211" i="3"/>
  <c r="CK211" i="3" s="1"/>
  <c r="BV211" i="3"/>
  <c r="CL211" i="3" s="1"/>
  <c r="BW211" i="3"/>
  <c r="CM211" i="3" s="1"/>
  <c r="BX211" i="3"/>
  <c r="CN211" i="3" s="1"/>
  <c r="BY211" i="3"/>
  <c r="CO211" i="3" s="1"/>
  <c r="BK212" i="3"/>
  <c r="CA212" i="3" s="1"/>
  <c r="BL212" i="3"/>
  <c r="CB212" i="3" s="1"/>
  <c r="BM212" i="3"/>
  <c r="CC212" i="3" s="1"/>
  <c r="BN212" i="3"/>
  <c r="CD212" i="3" s="1"/>
  <c r="BO212" i="3"/>
  <c r="CE212" i="3" s="1"/>
  <c r="BP212" i="3"/>
  <c r="CF212" i="3" s="1"/>
  <c r="BQ212" i="3"/>
  <c r="CG212" i="3" s="1"/>
  <c r="BR212" i="3"/>
  <c r="CH212" i="3" s="1"/>
  <c r="BS212" i="3"/>
  <c r="CI212" i="3" s="1"/>
  <c r="BT212" i="3"/>
  <c r="CJ212" i="3" s="1"/>
  <c r="BU212" i="3"/>
  <c r="CK212" i="3" s="1"/>
  <c r="BV212" i="3"/>
  <c r="CL212" i="3" s="1"/>
  <c r="BW212" i="3"/>
  <c r="CM212" i="3" s="1"/>
  <c r="BX212" i="3"/>
  <c r="CN212" i="3" s="1"/>
  <c r="BY212" i="3"/>
  <c r="CO212" i="3" s="1"/>
  <c r="BK213" i="3"/>
  <c r="CA213" i="3" s="1"/>
  <c r="BL213" i="3"/>
  <c r="CB213" i="3" s="1"/>
  <c r="BM213" i="3"/>
  <c r="CC213" i="3" s="1"/>
  <c r="BN213" i="3"/>
  <c r="CD213" i="3" s="1"/>
  <c r="BO213" i="3"/>
  <c r="CE213" i="3" s="1"/>
  <c r="BP213" i="3"/>
  <c r="CF213" i="3" s="1"/>
  <c r="BQ213" i="3"/>
  <c r="CG213" i="3" s="1"/>
  <c r="BR213" i="3"/>
  <c r="CH213" i="3" s="1"/>
  <c r="BS213" i="3"/>
  <c r="CI213" i="3" s="1"/>
  <c r="BT213" i="3"/>
  <c r="CJ213" i="3" s="1"/>
  <c r="BU213" i="3"/>
  <c r="CK213" i="3" s="1"/>
  <c r="BV213" i="3"/>
  <c r="CL213" i="3" s="1"/>
  <c r="BW213" i="3"/>
  <c r="CM213" i="3" s="1"/>
  <c r="BX213" i="3"/>
  <c r="CN213" i="3" s="1"/>
  <c r="BY213" i="3"/>
  <c r="CO213" i="3" s="1"/>
  <c r="BK214" i="3"/>
  <c r="CA214" i="3" s="1"/>
  <c r="BL214" i="3"/>
  <c r="CB214" i="3" s="1"/>
  <c r="BM214" i="3"/>
  <c r="CC214" i="3" s="1"/>
  <c r="BN214" i="3"/>
  <c r="CD214" i="3" s="1"/>
  <c r="BO214" i="3"/>
  <c r="CE214" i="3" s="1"/>
  <c r="BP214" i="3"/>
  <c r="CF214" i="3" s="1"/>
  <c r="BQ214" i="3"/>
  <c r="CG214" i="3" s="1"/>
  <c r="BR214" i="3"/>
  <c r="CH214" i="3" s="1"/>
  <c r="BS214" i="3"/>
  <c r="CI214" i="3" s="1"/>
  <c r="BT214" i="3"/>
  <c r="CJ214" i="3" s="1"/>
  <c r="BU214" i="3"/>
  <c r="CK214" i="3" s="1"/>
  <c r="BV214" i="3"/>
  <c r="CL214" i="3" s="1"/>
  <c r="BW214" i="3"/>
  <c r="CM214" i="3" s="1"/>
  <c r="BX214" i="3"/>
  <c r="CN214" i="3" s="1"/>
  <c r="BY214" i="3"/>
  <c r="CO214" i="3" s="1"/>
  <c r="BK215" i="3"/>
  <c r="CA215" i="3" s="1"/>
  <c r="BL215" i="3"/>
  <c r="CB215" i="3" s="1"/>
  <c r="BM215" i="3"/>
  <c r="CC215" i="3" s="1"/>
  <c r="BN215" i="3"/>
  <c r="CD215" i="3" s="1"/>
  <c r="BO215" i="3"/>
  <c r="CE215" i="3" s="1"/>
  <c r="BP215" i="3"/>
  <c r="CF215" i="3" s="1"/>
  <c r="BQ215" i="3"/>
  <c r="CG215" i="3" s="1"/>
  <c r="BR215" i="3"/>
  <c r="CH215" i="3" s="1"/>
  <c r="BS215" i="3"/>
  <c r="CI215" i="3" s="1"/>
  <c r="BT215" i="3"/>
  <c r="CJ215" i="3" s="1"/>
  <c r="BU215" i="3"/>
  <c r="CK215" i="3" s="1"/>
  <c r="BV215" i="3"/>
  <c r="CL215" i="3" s="1"/>
  <c r="BW215" i="3"/>
  <c r="CM215" i="3" s="1"/>
  <c r="BX215" i="3"/>
  <c r="CN215" i="3" s="1"/>
  <c r="BY215" i="3"/>
  <c r="CO215" i="3" s="1"/>
  <c r="BK216" i="3"/>
  <c r="CA216" i="3" s="1"/>
  <c r="BL216" i="3"/>
  <c r="CB216" i="3" s="1"/>
  <c r="BM216" i="3"/>
  <c r="CC216" i="3" s="1"/>
  <c r="BN216" i="3"/>
  <c r="CD216" i="3" s="1"/>
  <c r="BO216" i="3"/>
  <c r="CE216" i="3" s="1"/>
  <c r="BP216" i="3"/>
  <c r="CF216" i="3" s="1"/>
  <c r="BQ216" i="3"/>
  <c r="CG216" i="3" s="1"/>
  <c r="BR216" i="3"/>
  <c r="CH216" i="3" s="1"/>
  <c r="BS216" i="3"/>
  <c r="CI216" i="3" s="1"/>
  <c r="BT216" i="3"/>
  <c r="CJ216" i="3" s="1"/>
  <c r="BU216" i="3"/>
  <c r="CK216" i="3" s="1"/>
  <c r="BV216" i="3"/>
  <c r="CL216" i="3" s="1"/>
  <c r="BW216" i="3"/>
  <c r="CM216" i="3" s="1"/>
  <c r="BX216" i="3"/>
  <c r="CN216" i="3" s="1"/>
  <c r="BY216" i="3"/>
  <c r="CO216" i="3" s="1"/>
  <c r="BK217" i="3"/>
  <c r="CA217" i="3" s="1"/>
  <c r="BL217" i="3"/>
  <c r="CB217" i="3" s="1"/>
  <c r="BM217" i="3"/>
  <c r="CC217" i="3" s="1"/>
  <c r="BN217" i="3"/>
  <c r="CD217" i="3" s="1"/>
  <c r="BO217" i="3"/>
  <c r="CE217" i="3" s="1"/>
  <c r="BP217" i="3"/>
  <c r="CF217" i="3" s="1"/>
  <c r="BQ217" i="3"/>
  <c r="CG217" i="3" s="1"/>
  <c r="BR217" i="3"/>
  <c r="CH217" i="3" s="1"/>
  <c r="BS217" i="3"/>
  <c r="CI217" i="3" s="1"/>
  <c r="BT217" i="3"/>
  <c r="CJ217" i="3" s="1"/>
  <c r="BU217" i="3"/>
  <c r="CK217" i="3" s="1"/>
  <c r="BV217" i="3"/>
  <c r="CL217" i="3" s="1"/>
  <c r="BW217" i="3"/>
  <c r="CM217" i="3" s="1"/>
  <c r="BX217" i="3"/>
  <c r="CN217" i="3" s="1"/>
  <c r="BY217" i="3"/>
  <c r="CO217" i="3" s="1"/>
  <c r="BK218" i="3"/>
  <c r="CA218" i="3" s="1"/>
  <c r="BL218" i="3"/>
  <c r="CB218" i="3" s="1"/>
  <c r="BM218" i="3"/>
  <c r="CC218" i="3" s="1"/>
  <c r="BN218" i="3"/>
  <c r="CD218" i="3" s="1"/>
  <c r="BO218" i="3"/>
  <c r="CE218" i="3" s="1"/>
  <c r="BP218" i="3"/>
  <c r="CF218" i="3" s="1"/>
  <c r="BQ218" i="3"/>
  <c r="CG218" i="3" s="1"/>
  <c r="BR218" i="3"/>
  <c r="CH218" i="3" s="1"/>
  <c r="BS218" i="3"/>
  <c r="CI218" i="3" s="1"/>
  <c r="BT218" i="3"/>
  <c r="CJ218" i="3" s="1"/>
  <c r="BU218" i="3"/>
  <c r="CK218" i="3" s="1"/>
  <c r="BV218" i="3"/>
  <c r="CL218" i="3" s="1"/>
  <c r="BW218" i="3"/>
  <c r="CM218" i="3" s="1"/>
  <c r="BX218" i="3"/>
  <c r="CN218" i="3" s="1"/>
  <c r="BY218" i="3"/>
  <c r="CO218" i="3" s="1"/>
  <c r="BK219" i="3"/>
  <c r="CA219" i="3" s="1"/>
  <c r="BL219" i="3"/>
  <c r="CB219" i="3" s="1"/>
  <c r="BM219" i="3"/>
  <c r="CC219" i="3" s="1"/>
  <c r="BN219" i="3"/>
  <c r="CD219" i="3" s="1"/>
  <c r="BO219" i="3"/>
  <c r="CE219" i="3" s="1"/>
  <c r="BP219" i="3"/>
  <c r="CF219" i="3" s="1"/>
  <c r="BQ219" i="3"/>
  <c r="CG219" i="3" s="1"/>
  <c r="BR219" i="3"/>
  <c r="CH219" i="3" s="1"/>
  <c r="BS219" i="3"/>
  <c r="CI219" i="3" s="1"/>
  <c r="BT219" i="3"/>
  <c r="CJ219" i="3" s="1"/>
  <c r="BU219" i="3"/>
  <c r="CK219" i="3" s="1"/>
  <c r="BV219" i="3"/>
  <c r="CL219" i="3" s="1"/>
  <c r="BW219" i="3"/>
  <c r="CM219" i="3" s="1"/>
  <c r="BX219" i="3"/>
  <c r="CN219" i="3" s="1"/>
  <c r="BY219" i="3"/>
  <c r="CO219" i="3" s="1"/>
  <c r="BK220" i="3"/>
  <c r="CA220" i="3" s="1"/>
  <c r="BL220" i="3"/>
  <c r="CB220" i="3" s="1"/>
  <c r="BM220" i="3"/>
  <c r="CC220" i="3" s="1"/>
  <c r="BN220" i="3"/>
  <c r="CD220" i="3" s="1"/>
  <c r="BO220" i="3"/>
  <c r="CE220" i="3" s="1"/>
  <c r="BP220" i="3"/>
  <c r="CF220" i="3" s="1"/>
  <c r="BQ220" i="3"/>
  <c r="CG220" i="3" s="1"/>
  <c r="BR220" i="3"/>
  <c r="CH220" i="3" s="1"/>
  <c r="BS220" i="3"/>
  <c r="CI220" i="3" s="1"/>
  <c r="BT220" i="3"/>
  <c r="CJ220" i="3" s="1"/>
  <c r="BU220" i="3"/>
  <c r="CK220" i="3" s="1"/>
  <c r="BV220" i="3"/>
  <c r="CL220" i="3" s="1"/>
  <c r="BW220" i="3"/>
  <c r="CM220" i="3" s="1"/>
  <c r="BX220" i="3"/>
  <c r="CN220" i="3" s="1"/>
  <c r="BY220" i="3"/>
  <c r="CO220" i="3" s="1"/>
  <c r="BK221" i="3"/>
  <c r="CA221" i="3" s="1"/>
  <c r="BL221" i="3"/>
  <c r="CB221" i="3" s="1"/>
  <c r="BM221" i="3"/>
  <c r="CC221" i="3" s="1"/>
  <c r="BN221" i="3"/>
  <c r="CD221" i="3" s="1"/>
  <c r="BO221" i="3"/>
  <c r="CE221" i="3" s="1"/>
  <c r="BP221" i="3"/>
  <c r="CF221" i="3" s="1"/>
  <c r="BQ221" i="3"/>
  <c r="CG221" i="3" s="1"/>
  <c r="BR221" i="3"/>
  <c r="CH221" i="3" s="1"/>
  <c r="BS221" i="3"/>
  <c r="CI221" i="3" s="1"/>
  <c r="BT221" i="3"/>
  <c r="CJ221" i="3" s="1"/>
  <c r="BU221" i="3"/>
  <c r="CK221" i="3" s="1"/>
  <c r="BV221" i="3"/>
  <c r="CL221" i="3" s="1"/>
  <c r="BW221" i="3"/>
  <c r="CM221" i="3" s="1"/>
  <c r="BX221" i="3"/>
  <c r="CN221" i="3" s="1"/>
  <c r="BY221" i="3"/>
  <c r="CO221" i="3" s="1"/>
  <c r="BK222" i="3"/>
  <c r="CA222" i="3" s="1"/>
  <c r="BL222" i="3"/>
  <c r="CB222" i="3" s="1"/>
  <c r="BM222" i="3"/>
  <c r="CC222" i="3" s="1"/>
  <c r="BN222" i="3"/>
  <c r="CD222" i="3" s="1"/>
  <c r="BO222" i="3"/>
  <c r="CE222" i="3" s="1"/>
  <c r="BP222" i="3"/>
  <c r="CF222" i="3" s="1"/>
  <c r="BQ222" i="3"/>
  <c r="CG222" i="3" s="1"/>
  <c r="BR222" i="3"/>
  <c r="CH222" i="3" s="1"/>
  <c r="BS222" i="3"/>
  <c r="CI222" i="3" s="1"/>
  <c r="BT222" i="3"/>
  <c r="CJ222" i="3" s="1"/>
  <c r="BU222" i="3"/>
  <c r="CK222" i="3" s="1"/>
  <c r="BV222" i="3"/>
  <c r="CL222" i="3" s="1"/>
  <c r="BW222" i="3"/>
  <c r="CM222" i="3" s="1"/>
  <c r="BX222" i="3"/>
  <c r="CN222" i="3" s="1"/>
  <c r="BY222" i="3"/>
  <c r="CO222" i="3" s="1"/>
  <c r="BK223" i="3"/>
  <c r="CA223" i="3" s="1"/>
  <c r="BL223" i="3"/>
  <c r="CB223" i="3" s="1"/>
  <c r="BM223" i="3"/>
  <c r="CC223" i="3" s="1"/>
  <c r="BN223" i="3"/>
  <c r="CD223" i="3" s="1"/>
  <c r="BO223" i="3"/>
  <c r="CE223" i="3" s="1"/>
  <c r="BP223" i="3"/>
  <c r="CF223" i="3" s="1"/>
  <c r="BQ223" i="3"/>
  <c r="CG223" i="3" s="1"/>
  <c r="BR223" i="3"/>
  <c r="CH223" i="3" s="1"/>
  <c r="BS223" i="3"/>
  <c r="CI223" i="3" s="1"/>
  <c r="BT223" i="3"/>
  <c r="CJ223" i="3" s="1"/>
  <c r="BU223" i="3"/>
  <c r="CK223" i="3" s="1"/>
  <c r="BV223" i="3"/>
  <c r="CL223" i="3" s="1"/>
  <c r="BW223" i="3"/>
  <c r="CM223" i="3" s="1"/>
  <c r="BX223" i="3"/>
  <c r="CN223" i="3" s="1"/>
  <c r="BY223" i="3"/>
  <c r="CO223" i="3" s="1"/>
  <c r="BK224" i="3"/>
  <c r="CA224" i="3" s="1"/>
  <c r="BL224" i="3"/>
  <c r="CB224" i="3" s="1"/>
  <c r="BM224" i="3"/>
  <c r="CC224" i="3" s="1"/>
  <c r="BN224" i="3"/>
  <c r="CD224" i="3" s="1"/>
  <c r="BO224" i="3"/>
  <c r="CE224" i="3" s="1"/>
  <c r="BP224" i="3"/>
  <c r="CF224" i="3" s="1"/>
  <c r="BQ224" i="3"/>
  <c r="CG224" i="3" s="1"/>
  <c r="BR224" i="3"/>
  <c r="CH224" i="3" s="1"/>
  <c r="BS224" i="3"/>
  <c r="CI224" i="3" s="1"/>
  <c r="BT224" i="3"/>
  <c r="CJ224" i="3" s="1"/>
  <c r="BU224" i="3"/>
  <c r="CK224" i="3" s="1"/>
  <c r="BV224" i="3"/>
  <c r="CL224" i="3" s="1"/>
  <c r="BW224" i="3"/>
  <c r="CM224" i="3" s="1"/>
  <c r="BX224" i="3"/>
  <c r="CN224" i="3" s="1"/>
  <c r="BY224" i="3"/>
  <c r="CO224" i="3" s="1"/>
  <c r="BK225" i="3"/>
  <c r="CA225" i="3" s="1"/>
  <c r="BL225" i="3"/>
  <c r="CB225" i="3" s="1"/>
  <c r="BM225" i="3"/>
  <c r="CC225" i="3" s="1"/>
  <c r="BN225" i="3"/>
  <c r="CD225" i="3" s="1"/>
  <c r="BO225" i="3"/>
  <c r="CE225" i="3" s="1"/>
  <c r="BP225" i="3"/>
  <c r="CF225" i="3" s="1"/>
  <c r="BQ225" i="3"/>
  <c r="CG225" i="3" s="1"/>
  <c r="BR225" i="3"/>
  <c r="CH225" i="3" s="1"/>
  <c r="BS225" i="3"/>
  <c r="CI225" i="3" s="1"/>
  <c r="BT225" i="3"/>
  <c r="CJ225" i="3" s="1"/>
  <c r="BU225" i="3"/>
  <c r="CK225" i="3" s="1"/>
  <c r="BV225" i="3"/>
  <c r="CL225" i="3" s="1"/>
  <c r="BW225" i="3"/>
  <c r="CM225" i="3" s="1"/>
  <c r="BX225" i="3"/>
  <c r="CN225" i="3" s="1"/>
  <c r="BY225" i="3"/>
  <c r="CO225" i="3" s="1"/>
  <c r="BK226" i="3"/>
  <c r="CA226" i="3" s="1"/>
  <c r="BL226" i="3"/>
  <c r="CB226" i="3" s="1"/>
  <c r="BM226" i="3"/>
  <c r="CC226" i="3" s="1"/>
  <c r="BN226" i="3"/>
  <c r="CD226" i="3" s="1"/>
  <c r="BO226" i="3"/>
  <c r="CE226" i="3" s="1"/>
  <c r="BP226" i="3"/>
  <c r="CF226" i="3" s="1"/>
  <c r="BQ226" i="3"/>
  <c r="CG226" i="3" s="1"/>
  <c r="BR226" i="3"/>
  <c r="CH226" i="3" s="1"/>
  <c r="BS226" i="3"/>
  <c r="CI226" i="3" s="1"/>
  <c r="BT226" i="3"/>
  <c r="CJ226" i="3" s="1"/>
  <c r="BU226" i="3"/>
  <c r="CK226" i="3" s="1"/>
  <c r="BV226" i="3"/>
  <c r="CL226" i="3" s="1"/>
  <c r="BW226" i="3"/>
  <c r="CM226" i="3" s="1"/>
  <c r="BX226" i="3"/>
  <c r="CN226" i="3" s="1"/>
  <c r="BY226" i="3"/>
  <c r="CO226" i="3" s="1"/>
  <c r="BK227" i="3"/>
  <c r="CA227" i="3" s="1"/>
  <c r="BL227" i="3"/>
  <c r="CB227" i="3" s="1"/>
  <c r="BM227" i="3"/>
  <c r="CC227" i="3" s="1"/>
  <c r="BN227" i="3"/>
  <c r="CD227" i="3" s="1"/>
  <c r="BO227" i="3"/>
  <c r="CE227" i="3" s="1"/>
  <c r="BP227" i="3"/>
  <c r="CF227" i="3" s="1"/>
  <c r="BQ227" i="3"/>
  <c r="CG227" i="3" s="1"/>
  <c r="BR227" i="3"/>
  <c r="CH227" i="3" s="1"/>
  <c r="BS227" i="3"/>
  <c r="CI227" i="3" s="1"/>
  <c r="BT227" i="3"/>
  <c r="CJ227" i="3" s="1"/>
  <c r="BU227" i="3"/>
  <c r="CK227" i="3" s="1"/>
  <c r="BV227" i="3"/>
  <c r="CL227" i="3" s="1"/>
  <c r="BW227" i="3"/>
  <c r="CM227" i="3" s="1"/>
  <c r="BX227" i="3"/>
  <c r="CN227" i="3" s="1"/>
  <c r="BY227" i="3"/>
  <c r="CO227" i="3" s="1"/>
  <c r="BK228" i="3"/>
  <c r="CA228" i="3" s="1"/>
  <c r="BL228" i="3"/>
  <c r="CB228" i="3" s="1"/>
  <c r="BM228" i="3"/>
  <c r="CC228" i="3" s="1"/>
  <c r="BN228" i="3"/>
  <c r="CD228" i="3" s="1"/>
  <c r="BO228" i="3"/>
  <c r="CE228" i="3" s="1"/>
  <c r="BP228" i="3"/>
  <c r="CF228" i="3" s="1"/>
  <c r="BQ228" i="3"/>
  <c r="CG228" i="3" s="1"/>
  <c r="BR228" i="3"/>
  <c r="CH228" i="3" s="1"/>
  <c r="BS228" i="3"/>
  <c r="CI228" i="3" s="1"/>
  <c r="BT228" i="3"/>
  <c r="CJ228" i="3" s="1"/>
  <c r="BU228" i="3"/>
  <c r="CK228" i="3" s="1"/>
  <c r="BV228" i="3"/>
  <c r="CL228" i="3" s="1"/>
  <c r="BW228" i="3"/>
  <c r="CM228" i="3" s="1"/>
  <c r="BX228" i="3"/>
  <c r="CN228" i="3" s="1"/>
  <c r="BY228" i="3"/>
  <c r="CO228" i="3" s="1"/>
  <c r="BK229" i="3"/>
  <c r="CA229" i="3" s="1"/>
  <c r="BL229" i="3"/>
  <c r="CB229" i="3" s="1"/>
  <c r="BM229" i="3"/>
  <c r="CC229" i="3" s="1"/>
  <c r="BN229" i="3"/>
  <c r="CD229" i="3" s="1"/>
  <c r="BO229" i="3"/>
  <c r="CE229" i="3" s="1"/>
  <c r="BP229" i="3"/>
  <c r="CF229" i="3" s="1"/>
  <c r="BQ229" i="3"/>
  <c r="CG229" i="3" s="1"/>
  <c r="BR229" i="3"/>
  <c r="CH229" i="3" s="1"/>
  <c r="BS229" i="3"/>
  <c r="CI229" i="3" s="1"/>
  <c r="BT229" i="3"/>
  <c r="CJ229" i="3" s="1"/>
  <c r="BU229" i="3"/>
  <c r="CK229" i="3" s="1"/>
  <c r="BV229" i="3"/>
  <c r="CL229" i="3" s="1"/>
  <c r="BW229" i="3"/>
  <c r="CM229" i="3" s="1"/>
  <c r="BX229" i="3"/>
  <c r="CN229" i="3" s="1"/>
  <c r="BY229" i="3"/>
  <c r="CO229" i="3" s="1"/>
  <c r="BK230" i="3"/>
  <c r="CA230" i="3" s="1"/>
  <c r="BL230" i="3"/>
  <c r="CB230" i="3" s="1"/>
  <c r="BM230" i="3"/>
  <c r="CC230" i="3" s="1"/>
  <c r="BN230" i="3"/>
  <c r="CD230" i="3" s="1"/>
  <c r="BO230" i="3"/>
  <c r="CE230" i="3" s="1"/>
  <c r="BP230" i="3"/>
  <c r="CF230" i="3" s="1"/>
  <c r="BQ230" i="3"/>
  <c r="CG230" i="3" s="1"/>
  <c r="BR230" i="3"/>
  <c r="CH230" i="3" s="1"/>
  <c r="BS230" i="3"/>
  <c r="CI230" i="3" s="1"/>
  <c r="BT230" i="3"/>
  <c r="CJ230" i="3" s="1"/>
  <c r="BU230" i="3"/>
  <c r="CK230" i="3" s="1"/>
  <c r="BV230" i="3"/>
  <c r="CL230" i="3" s="1"/>
  <c r="BW230" i="3"/>
  <c r="CM230" i="3" s="1"/>
  <c r="BX230" i="3"/>
  <c r="CN230" i="3" s="1"/>
  <c r="BY230" i="3"/>
  <c r="CO230" i="3" s="1"/>
  <c r="BK231" i="3"/>
  <c r="CA231" i="3" s="1"/>
  <c r="BL231" i="3"/>
  <c r="CB231" i="3" s="1"/>
  <c r="BM231" i="3"/>
  <c r="CC231" i="3" s="1"/>
  <c r="BN231" i="3"/>
  <c r="CD231" i="3" s="1"/>
  <c r="BO231" i="3"/>
  <c r="CE231" i="3" s="1"/>
  <c r="BP231" i="3"/>
  <c r="CF231" i="3" s="1"/>
  <c r="BQ231" i="3"/>
  <c r="CG231" i="3" s="1"/>
  <c r="BR231" i="3"/>
  <c r="CH231" i="3" s="1"/>
  <c r="BS231" i="3"/>
  <c r="CI231" i="3" s="1"/>
  <c r="BT231" i="3"/>
  <c r="CJ231" i="3" s="1"/>
  <c r="BU231" i="3"/>
  <c r="CK231" i="3" s="1"/>
  <c r="BV231" i="3"/>
  <c r="CL231" i="3" s="1"/>
  <c r="BW231" i="3"/>
  <c r="CM231" i="3" s="1"/>
  <c r="BX231" i="3"/>
  <c r="CN231" i="3" s="1"/>
  <c r="BY231" i="3"/>
  <c r="CO231" i="3" s="1"/>
  <c r="BK232" i="3"/>
  <c r="CA232" i="3" s="1"/>
  <c r="BL232" i="3"/>
  <c r="CB232" i="3" s="1"/>
  <c r="BM232" i="3"/>
  <c r="CC232" i="3" s="1"/>
  <c r="BN232" i="3"/>
  <c r="CD232" i="3" s="1"/>
  <c r="BO232" i="3"/>
  <c r="CE232" i="3" s="1"/>
  <c r="BP232" i="3"/>
  <c r="CF232" i="3" s="1"/>
  <c r="BQ232" i="3"/>
  <c r="CG232" i="3" s="1"/>
  <c r="BR232" i="3"/>
  <c r="CH232" i="3" s="1"/>
  <c r="BS232" i="3"/>
  <c r="CI232" i="3" s="1"/>
  <c r="BT232" i="3"/>
  <c r="CJ232" i="3" s="1"/>
  <c r="BU232" i="3"/>
  <c r="CK232" i="3" s="1"/>
  <c r="BV232" i="3"/>
  <c r="CL232" i="3" s="1"/>
  <c r="BW232" i="3"/>
  <c r="CM232" i="3" s="1"/>
  <c r="BX232" i="3"/>
  <c r="CN232" i="3" s="1"/>
  <c r="BY232" i="3"/>
  <c r="CO232" i="3" s="1"/>
  <c r="BK233" i="3"/>
  <c r="CA233" i="3" s="1"/>
  <c r="BL233" i="3"/>
  <c r="CB233" i="3" s="1"/>
  <c r="BM233" i="3"/>
  <c r="CC233" i="3" s="1"/>
  <c r="BN233" i="3"/>
  <c r="CD233" i="3" s="1"/>
  <c r="BO233" i="3"/>
  <c r="CE233" i="3" s="1"/>
  <c r="BP233" i="3"/>
  <c r="CF233" i="3" s="1"/>
  <c r="BQ233" i="3"/>
  <c r="CG233" i="3" s="1"/>
  <c r="BR233" i="3"/>
  <c r="CH233" i="3" s="1"/>
  <c r="BS233" i="3"/>
  <c r="CI233" i="3" s="1"/>
  <c r="BT233" i="3"/>
  <c r="CJ233" i="3" s="1"/>
  <c r="BU233" i="3"/>
  <c r="CK233" i="3" s="1"/>
  <c r="BV233" i="3"/>
  <c r="CL233" i="3" s="1"/>
  <c r="BW233" i="3"/>
  <c r="CM233" i="3" s="1"/>
  <c r="BX233" i="3"/>
  <c r="CN233" i="3" s="1"/>
  <c r="BY233" i="3"/>
  <c r="CO233" i="3" s="1"/>
  <c r="BK234" i="3"/>
  <c r="CA234" i="3" s="1"/>
  <c r="BL234" i="3"/>
  <c r="CB234" i="3" s="1"/>
  <c r="BM234" i="3"/>
  <c r="CC234" i="3" s="1"/>
  <c r="BN234" i="3"/>
  <c r="CD234" i="3" s="1"/>
  <c r="BO234" i="3"/>
  <c r="CE234" i="3" s="1"/>
  <c r="BP234" i="3"/>
  <c r="CF234" i="3" s="1"/>
  <c r="BQ234" i="3"/>
  <c r="CG234" i="3" s="1"/>
  <c r="BR234" i="3"/>
  <c r="CH234" i="3" s="1"/>
  <c r="BS234" i="3"/>
  <c r="CI234" i="3" s="1"/>
  <c r="BT234" i="3"/>
  <c r="CJ234" i="3" s="1"/>
  <c r="BU234" i="3"/>
  <c r="CK234" i="3" s="1"/>
  <c r="BV234" i="3"/>
  <c r="CL234" i="3" s="1"/>
  <c r="BW234" i="3"/>
  <c r="CM234" i="3" s="1"/>
  <c r="BX234" i="3"/>
  <c r="CN234" i="3" s="1"/>
  <c r="BY234" i="3"/>
  <c r="CO234" i="3" s="1"/>
  <c r="BK235" i="3"/>
  <c r="CA235" i="3" s="1"/>
  <c r="BL235" i="3"/>
  <c r="CB235" i="3" s="1"/>
  <c r="BM235" i="3"/>
  <c r="CC235" i="3" s="1"/>
  <c r="BN235" i="3"/>
  <c r="CD235" i="3" s="1"/>
  <c r="BO235" i="3"/>
  <c r="CE235" i="3" s="1"/>
  <c r="BP235" i="3"/>
  <c r="CF235" i="3" s="1"/>
  <c r="BQ235" i="3"/>
  <c r="CG235" i="3" s="1"/>
  <c r="BR235" i="3"/>
  <c r="CH235" i="3" s="1"/>
  <c r="BS235" i="3"/>
  <c r="CI235" i="3" s="1"/>
  <c r="BT235" i="3"/>
  <c r="CJ235" i="3" s="1"/>
  <c r="BU235" i="3"/>
  <c r="CK235" i="3" s="1"/>
  <c r="BV235" i="3"/>
  <c r="CL235" i="3" s="1"/>
  <c r="BW235" i="3"/>
  <c r="CM235" i="3" s="1"/>
  <c r="BX235" i="3"/>
  <c r="CN235" i="3" s="1"/>
  <c r="BY235" i="3"/>
  <c r="CO235" i="3" s="1"/>
  <c r="BK236" i="3"/>
  <c r="CA236" i="3" s="1"/>
  <c r="BL236" i="3"/>
  <c r="CB236" i="3" s="1"/>
  <c r="BM236" i="3"/>
  <c r="CC236" i="3" s="1"/>
  <c r="BN236" i="3"/>
  <c r="CD236" i="3" s="1"/>
  <c r="BO236" i="3"/>
  <c r="CE236" i="3" s="1"/>
  <c r="BP236" i="3"/>
  <c r="CF236" i="3" s="1"/>
  <c r="BQ236" i="3"/>
  <c r="CG236" i="3" s="1"/>
  <c r="BR236" i="3"/>
  <c r="CH236" i="3" s="1"/>
  <c r="BS236" i="3"/>
  <c r="CI236" i="3" s="1"/>
  <c r="BT236" i="3"/>
  <c r="CJ236" i="3" s="1"/>
  <c r="BU236" i="3"/>
  <c r="CK236" i="3" s="1"/>
  <c r="BV236" i="3"/>
  <c r="CL236" i="3" s="1"/>
  <c r="BW236" i="3"/>
  <c r="CM236" i="3" s="1"/>
  <c r="BX236" i="3"/>
  <c r="CN236" i="3" s="1"/>
  <c r="BY236" i="3"/>
  <c r="CO236" i="3" s="1"/>
  <c r="BK237" i="3"/>
  <c r="CA237" i="3" s="1"/>
  <c r="BL237" i="3"/>
  <c r="CB237" i="3" s="1"/>
  <c r="BM237" i="3"/>
  <c r="CC237" i="3" s="1"/>
  <c r="BN237" i="3"/>
  <c r="CD237" i="3" s="1"/>
  <c r="BO237" i="3"/>
  <c r="CE237" i="3" s="1"/>
  <c r="BP237" i="3"/>
  <c r="CF237" i="3" s="1"/>
  <c r="BQ237" i="3"/>
  <c r="CG237" i="3" s="1"/>
  <c r="BR237" i="3"/>
  <c r="CH237" i="3" s="1"/>
  <c r="BS237" i="3"/>
  <c r="CI237" i="3" s="1"/>
  <c r="BT237" i="3"/>
  <c r="CJ237" i="3" s="1"/>
  <c r="BU237" i="3"/>
  <c r="CK237" i="3" s="1"/>
  <c r="BV237" i="3"/>
  <c r="CL237" i="3" s="1"/>
  <c r="BW237" i="3"/>
  <c r="CM237" i="3" s="1"/>
  <c r="BX237" i="3"/>
  <c r="CN237" i="3" s="1"/>
  <c r="BY237" i="3"/>
  <c r="CO237" i="3" s="1"/>
  <c r="BK238" i="3"/>
  <c r="CA238" i="3" s="1"/>
  <c r="BL238" i="3"/>
  <c r="CB238" i="3" s="1"/>
  <c r="BM238" i="3"/>
  <c r="CC238" i="3" s="1"/>
  <c r="BN238" i="3"/>
  <c r="CD238" i="3" s="1"/>
  <c r="BO238" i="3"/>
  <c r="CE238" i="3" s="1"/>
  <c r="BP238" i="3"/>
  <c r="CF238" i="3" s="1"/>
  <c r="BQ238" i="3"/>
  <c r="CG238" i="3" s="1"/>
  <c r="BR238" i="3"/>
  <c r="CH238" i="3" s="1"/>
  <c r="BS238" i="3"/>
  <c r="CI238" i="3" s="1"/>
  <c r="BT238" i="3"/>
  <c r="CJ238" i="3" s="1"/>
  <c r="BU238" i="3"/>
  <c r="CK238" i="3" s="1"/>
  <c r="BV238" i="3"/>
  <c r="CL238" i="3" s="1"/>
  <c r="BW238" i="3"/>
  <c r="CM238" i="3" s="1"/>
  <c r="BX238" i="3"/>
  <c r="CN238" i="3" s="1"/>
  <c r="BY238" i="3"/>
  <c r="CO238" i="3" s="1"/>
  <c r="BK239" i="3"/>
  <c r="CA239" i="3" s="1"/>
  <c r="BL239" i="3"/>
  <c r="CB239" i="3" s="1"/>
  <c r="BM239" i="3"/>
  <c r="CC239" i="3" s="1"/>
  <c r="BN239" i="3"/>
  <c r="CD239" i="3" s="1"/>
  <c r="BO239" i="3"/>
  <c r="CE239" i="3" s="1"/>
  <c r="BP239" i="3"/>
  <c r="CF239" i="3" s="1"/>
  <c r="BQ239" i="3"/>
  <c r="CG239" i="3" s="1"/>
  <c r="BR239" i="3"/>
  <c r="CH239" i="3" s="1"/>
  <c r="BS239" i="3"/>
  <c r="CI239" i="3" s="1"/>
  <c r="BT239" i="3"/>
  <c r="CJ239" i="3" s="1"/>
  <c r="BU239" i="3"/>
  <c r="CK239" i="3" s="1"/>
  <c r="BV239" i="3"/>
  <c r="CL239" i="3" s="1"/>
  <c r="BW239" i="3"/>
  <c r="CM239" i="3" s="1"/>
  <c r="BX239" i="3"/>
  <c r="CN239" i="3" s="1"/>
  <c r="BY239" i="3"/>
  <c r="CO239" i="3" s="1"/>
  <c r="BK240" i="3"/>
  <c r="CA240" i="3" s="1"/>
  <c r="BL240" i="3"/>
  <c r="CB240" i="3" s="1"/>
  <c r="BM240" i="3"/>
  <c r="CC240" i="3" s="1"/>
  <c r="BN240" i="3"/>
  <c r="CD240" i="3" s="1"/>
  <c r="BO240" i="3"/>
  <c r="CE240" i="3" s="1"/>
  <c r="BP240" i="3"/>
  <c r="CF240" i="3" s="1"/>
  <c r="BQ240" i="3"/>
  <c r="CG240" i="3" s="1"/>
  <c r="BR240" i="3"/>
  <c r="CH240" i="3" s="1"/>
  <c r="BS240" i="3"/>
  <c r="CI240" i="3" s="1"/>
  <c r="BT240" i="3"/>
  <c r="CJ240" i="3" s="1"/>
  <c r="BU240" i="3"/>
  <c r="CK240" i="3" s="1"/>
  <c r="BV240" i="3"/>
  <c r="CL240" i="3" s="1"/>
  <c r="BW240" i="3"/>
  <c r="CM240" i="3" s="1"/>
  <c r="BX240" i="3"/>
  <c r="CN240" i="3" s="1"/>
  <c r="BY240" i="3"/>
  <c r="CO240" i="3" s="1"/>
  <c r="BK241" i="3"/>
  <c r="CA241" i="3" s="1"/>
  <c r="BL241" i="3"/>
  <c r="CB241" i="3" s="1"/>
  <c r="BM241" i="3"/>
  <c r="CC241" i="3" s="1"/>
  <c r="BN241" i="3"/>
  <c r="CD241" i="3" s="1"/>
  <c r="BO241" i="3"/>
  <c r="CE241" i="3" s="1"/>
  <c r="BP241" i="3"/>
  <c r="CF241" i="3" s="1"/>
  <c r="BQ241" i="3"/>
  <c r="CG241" i="3" s="1"/>
  <c r="BR241" i="3"/>
  <c r="CH241" i="3" s="1"/>
  <c r="BS241" i="3"/>
  <c r="CI241" i="3" s="1"/>
  <c r="BT241" i="3"/>
  <c r="CJ241" i="3" s="1"/>
  <c r="BU241" i="3"/>
  <c r="CK241" i="3" s="1"/>
  <c r="BV241" i="3"/>
  <c r="CL241" i="3" s="1"/>
  <c r="BW241" i="3"/>
  <c r="CM241" i="3" s="1"/>
  <c r="BX241" i="3"/>
  <c r="CN241" i="3" s="1"/>
  <c r="BY241" i="3"/>
  <c r="CO241" i="3" s="1"/>
  <c r="BK242" i="3"/>
  <c r="CA242" i="3" s="1"/>
  <c r="BL242" i="3"/>
  <c r="CB242" i="3" s="1"/>
  <c r="BM242" i="3"/>
  <c r="CC242" i="3" s="1"/>
  <c r="BN242" i="3"/>
  <c r="CD242" i="3" s="1"/>
  <c r="BO242" i="3"/>
  <c r="CE242" i="3" s="1"/>
  <c r="BP242" i="3"/>
  <c r="CF242" i="3" s="1"/>
  <c r="BQ242" i="3"/>
  <c r="CG242" i="3" s="1"/>
  <c r="BR242" i="3"/>
  <c r="CH242" i="3" s="1"/>
  <c r="BS242" i="3"/>
  <c r="CI242" i="3" s="1"/>
  <c r="BT242" i="3"/>
  <c r="CJ242" i="3" s="1"/>
  <c r="BU242" i="3"/>
  <c r="CK242" i="3" s="1"/>
  <c r="BV242" i="3"/>
  <c r="CL242" i="3" s="1"/>
  <c r="BW242" i="3"/>
  <c r="CM242" i="3" s="1"/>
  <c r="BX242" i="3"/>
  <c r="CN242" i="3" s="1"/>
  <c r="BY242" i="3"/>
  <c r="CO242" i="3" s="1"/>
  <c r="BK243" i="3"/>
  <c r="CA243" i="3" s="1"/>
  <c r="BL243" i="3"/>
  <c r="CB243" i="3" s="1"/>
  <c r="BM243" i="3"/>
  <c r="CC243" i="3" s="1"/>
  <c r="BN243" i="3"/>
  <c r="CD243" i="3" s="1"/>
  <c r="BO243" i="3"/>
  <c r="CE243" i="3" s="1"/>
  <c r="BP243" i="3"/>
  <c r="CF243" i="3" s="1"/>
  <c r="BQ243" i="3"/>
  <c r="CG243" i="3" s="1"/>
  <c r="BR243" i="3"/>
  <c r="CH243" i="3" s="1"/>
  <c r="BS243" i="3"/>
  <c r="CI243" i="3" s="1"/>
  <c r="BT243" i="3"/>
  <c r="CJ243" i="3" s="1"/>
  <c r="BU243" i="3"/>
  <c r="CK243" i="3" s="1"/>
  <c r="BV243" i="3"/>
  <c r="CL243" i="3" s="1"/>
  <c r="BW243" i="3"/>
  <c r="CM243" i="3" s="1"/>
  <c r="BX243" i="3"/>
  <c r="CN243" i="3" s="1"/>
  <c r="BY243" i="3"/>
  <c r="CO243" i="3" s="1"/>
  <c r="BK244" i="3"/>
  <c r="CA244" i="3" s="1"/>
  <c r="BL244" i="3"/>
  <c r="CB244" i="3" s="1"/>
  <c r="BM244" i="3"/>
  <c r="CC244" i="3" s="1"/>
  <c r="BN244" i="3"/>
  <c r="CD244" i="3" s="1"/>
  <c r="BO244" i="3"/>
  <c r="CE244" i="3" s="1"/>
  <c r="BP244" i="3"/>
  <c r="CF244" i="3" s="1"/>
  <c r="BQ244" i="3"/>
  <c r="CG244" i="3" s="1"/>
  <c r="BR244" i="3"/>
  <c r="CH244" i="3" s="1"/>
  <c r="BS244" i="3"/>
  <c r="CI244" i="3" s="1"/>
  <c r="BT244" i="3"/>
  <c r="CJ244" i="3" s="1"/>
  <c r="BU244" i="3"/>
  <c r="CK244" i="3" s="1"/>
  <c r="BV244" i="3"/>
  <c r="CL244" i="3" s="1"/>
  <c r="BW244" i="3"/>
  <c r="CM244" i="3" s="1"/>
  <c r="BX244" i="3"/>
  <c r="CN244" i="3" s="1"/>
  <c r="BY244" i="3"/>
  <c r="CO244" i="3" s="1"/>
  <c r="BK245" i="3"/>
  <c r="CA245" i="3" s="1"/>
  <c r="BL245" i="3"/>
  <c r="CB245" i="3" s="1"/>
  <c r="BM245" i="3"/>
  <c r="CC245" i="3" s="1"/>
  <c r="BN245" i="3"/>
  <c r="CD245" i="3" s="1"/>
  <c r="BO245" i="3"/>
  <c r="CE245" i="3" s="1"/>
  <c r="BP245" i="3"/>
  <c r="CF245" i="3" s="1"/>
  <c r="BQ245" i="3"/>
  <c r="CG245" i="3" s="1"/>
  <c r="BR245" i="3"/>
  <c r="CH245" i="3" s="1"/>
  <c r="BS245" i="3"/>
  <c r="CI245" i="3" s="1"/>
  <c r="BT245" i="3"/>
  <c r="CJ245" i="3" s="1"/>
  <c r="BU245" i="3"/>
  <c r="CK245" i="3" s="1"/>
  <c r="BV245" i="3"/>
  <c r="CL245" i="3" s="1"/>
  <c r="BW245" i="3"/>
  <c r="CM245" i="3" s="1"/>
  <c r="BX245" i="3"/>
  <c r="CN245" i="3" s="1"/>
  <c r="BY245" i="3"/>
  <c r="CO245" i="3" s="1"/>
  <c r="BK246" i="3"/>
  <c r="CA246" i="3" s="1"/>
  <c r="BL246" i="3"/>
  <c r="CB246" i="3" s="1"/>
  <c r="BM246" i="3"/>
  <c r="CC246" i="3" s="1"/>
  <c r="BN246" i="3"/>
  <c r="CD246" i="3" s="1"/>
  <c r="BO246" i="3"/>
  <c r="CE246" i="3" s="1"/>
  <c r="BP246" i="3"/>
  <c r="CF246" i="3" s="1"/>
  <c r="BQ246" i="3"/>
  <c r="CG246" i="3" s="1"/>
  <c r="BR246" i="3"/>
  <c r="CH246" i="3" s="1"/>
  <c r="BS246" i="3"/>
  <c r="CI246" i="3" s="1"/>
  <c r="BT246" i="3"/>
  <c r="CJ246" i="3" s="1"/>
  <c r="BU246" i="3"/>
  <c r="CK246" i="3" s="1"/>
  <c r="BV246" i="3"/>
  <c r="CL246" i="3" s="1"/>
  <c r="BW246" i="3"/>
  <c r="CM246" i="3" s="1"/>
  <c r="BX246" i="3"/>
  <c r="CN246" i="3" s="1"/>
  <c r="BY246" i="3"/>
  <c r="CO246" i="3" s="1"/>
  <c r="BK247" i="3"/>
  <c r="CA247" i="3" s="1"/>
  <c r="BL247" i="3"/>
  <c r="CB247" i="3" s="1"/>
  <c r="BM247" i="3"/>
  <c r="CC247" i="3" s="1"/>
  <c r="BN247" i="3"/>
  <c r="CD247" i="3" s="1"/>
  <c r="BO247" i="3"/>
  <c r="CE247" i="3" s="1"/>
  <c r="BP247" i="3"/>
  <c r="CF247" i="3" s="1"/>
  <c r="BQ247" i="3"/>
  <c r="CG247" i="3" s="1"/>
  <c r="BR247" i="3"/>
  <c r="CH247" i="3" s="1"/>
  <c r="BS247" i="3"/>
  <c r="CI247" i="3" s="1"/>
  <c r="BT247" i="3"/>
  <c r="CJ247" i="3" s="1"/>
  <c r="BU247" i="3"/>
  <c r="CK247" i="3" s="1"/>
  <c r="BV247" i="3"/>
  <c r="CL247" i="3" s="1"/>
  <c r="BW247" i="3"/>
  <c r="CM247" i="3" s="1"/>
  <c r="BX247" i="3"/>
  <c r="CN247" i="3" s="1"/>
  <c r="BY247" i="3"/>
  <c r="CO247" i="3" s="1"/>
  <c r="BK248" i="3"/>
  <c r="CA248" i="3" s="1"/>
  <c r="BL248" i="3"/>
  <c r="CB248" i="3" s="1"/>
  <c r="BM248" i="3"/>
  <c r="CC248" i="3" s="1"/>
  <c r="BN248" i="3"/>
  <c r="CD248" i="3" s="1"/>
  <c r="BO248" i="3"/>
  <c r="CE248" i="3" s="1"/>
  <c r="BP248" i="3"/>
  <c r="CF248" i="3" s="1"/>
  <c r="BQ248" i="3"/>
  <c r="CG248" i="3" s="1"/>
  <c r="BR248" i="3"/>
  <c r="CH248" i="3" s="1"/>
  <c r="BS248" i="3"/>
  <c r="CI248" i="3" s="1"/>
  <c r="BT248" i="3"/>
  <c r="CJ248" i="3" s="1"/>
  <c r="BU248" i="3"/>
  <c r="CK248" i="3" s="1"/>
  <c r="BV248" i="3"/>
  <c r="CL248" i="3" s="1"/>
  <c r="BW248" i="3"/>
  <c r="CM248" i="3" s="1"/>
  <c r="BX248" i="3"/>
  <c r="CN248" i="3" s="1"/>
  <c r="BY248" i="3"/>
  <c r="CO248" i="3" s="1"/>
  <c r="BK249" i="3"/>
  <c r="CA249" i="3" s="1"/>
  <c r="BL249" i="3"/>
  <c r="CB249" i="3" s="1"/>
  <c r="BM249" i="3"/>
  <c r="CC249" i="3" s="1"/>
  <c r="BN249" i="3"/>
  <c r="CD249" i="3" s="1"/>
  <c r="BO249" i="3"/>
  <c r="CE249" i="3" s="1"/>
  <c r="BP249" i="3"/>
  <c r="CF249" i="3" s="1"/>
  <c r="BQ249" i="3"/>
  <c r="CG249" i="3" s="1"/>
  <c r="BR249" i="3"/>
  <c r="CH249" i="3" s="1"/>
  <c r="BS249" i="3"/>
  <c r="CI249" i="3" s="1"/>
  <c r="BT249" i="3"/>
  <c r="CJ249" i="3" s="1"/>
  <c r="BU249" i="3"/>
  <c r="CK249" i="3" s="1"/>
  <c r="BV249" i="3"/>
  <c r="CL249" i="3" s="1"/>
  <c r="BW249" i="3"/>
  <c r="CM249" i="3" s="1"/>
  <c r="BX249" i="3"/>
  <c r="CN249" i="3" s="1"/>
  <c r="BY249" i="3"/>
  <c r="CO249" i="3" s="1"/>
  <c r="BK250" i="3"/>
  <c r="CA250" i="3" s="1"/>
  <c r="BL250" i="3"/>
  <c r="CB250" i="3" s="1"/>
  <c r="BM250" i="3"/>
  <c r="CC250" i="3" s="1"/>
  <c r="BN250" i="3"/>
  <c r="CD250" i="3" s="1"/>
  <c r="BO250" i="3"/>
  <c r="CE250" i="3" s="1"/>
  <c r="BP250" i="3"/>
  <c r="CF250" i="3" s="1"/>
  <c r="BQ250" i="3"/>
  <c r="CG250" i="3" s="1"/>
  <c r="BR250" i="3"/>
  <c r="CH250" i="3" s="1"/>
  <c r="BS250" i="3"/>
  <c r="CI250" i="3" s="1"/>
  <c r="BT250" i="3"/>
  <c r="CJ250" i="3" s="1"/>
  <c r="BU250" i="3"/>
  <c r="CK250" i="3" s="1"/>
  <c r="BV250" i="3"/>
  <c r="CL250" i="3" s="1"/>
  <c r="BW250" i="3"/>
  <c r="CM250" i="3" s="1"/>
  <c r="BX250" i="3"/>
  <c r="CN250" i="3" s="1"/>
  <c r="BY250" i="3"/>
  <c r="CO250" i="3" s="1"/>
  <c r="BK251" i="3"/>
  <c r="CA251" i="3" s="1"/>
  <c r="BL251" i="3"/>
  <c r="CB251" i="3" s="1"/>
  <c r="BM251" i="3"/>
  <c r="CC251" i="3" s="1"/>
  <c r="BN251" i="3"/>
  <c r="CD251" i="3" s="1"/>
  <c r="BO251" i="3"/>
  <c r="CE251" i="3" s="1"/>
  <c r="BP251" i="3"/>
  <c r="CF251" i="3" s="1"/>
  <c r="BQ251" i="3"/>
  <c r="CG251" i="3" s="1"/>
  <c r="BR251" i="3"/>
  <c r="CH251" i="3" s="1"/>
  <c r="BS251" i="3"/>
  <c r="CI251" i="3" s="1"/>
  <c r="BT251" i="3"/>
  <c r="CJ251" i="3" s="1"/>
  <c r="BU251" i="3"/>
  <c r="CK251" i="3" s="1"/>
  <c r="BV251" i="3"/>
  <c r="CL251" i="3" s="1"/>
  <c r="BW251" i="3"/>
  <c r="CM251" i="3" s="1"/>
  <c r="BX251" i="3"/>
  <c r="CN251" i="3" s="1"/>
  <c r="BY251" i="3"/>
  <c r="CO251" i="3" s="1"/>
  <c r="BK252" i="3"/>
  <c r="CA252" i="3" s="1"/>
  <c r="BL252" i="3"/>
  <c r="CB252" i="3" s="1"/>
  <c r="BM252" i="3"/>
  <c r="CC252" i="3" s="1"/>
  <c r="BN252" i="3"/>
  <c r="CD252" i="3" s="1"/>
  <c r="BO252" i="3"/>
  <c r="CE252" i="3" s="1"/>
  <c r="BP252" i="3"/>
  <c r="CF252" i="3" s="1"/>
  <c r="BQ252" i="3"/>
  <c r="CG252" i="3" s="1"/>
  <c r="BR252" i="3"/>
  <c r="CH252" i="3" s="1"/>
  <c r="BS252" i="3"/>
  <c r="CI252" i="3" s="1"/>
  <c r="BT252" i="3"/>
  <c r="CJ252" i="3" s="1"/>
  <c r="BU252" i="3"/>
  <c r="CK252" i="3" s="1"/>
  <c r="BV252" i="3"/>
  <c r="CL252" i="3" s="1"/>
  <c r="BW252" i="3"/>
  <c r="CM252" i="3" s="1"/>
  <c r="BX252" i="3"/>
  <c r="CN252" i="3" s="1"/>
  <c r="BY252" i="3"/>
  <c r="CO252" i="3" s="1"/>
  <c r="BK253" i="3"/>
  <c r="CA253" i="3" s="1"/>
  <c r="BL253" i="3"/>
  <c r="CB253" i="3" s="1"/>
  <c r="BM253" i="3"/>
  <c r="CC253" i="3" s="1"/>
  <c r="BN253" i="3"/>
  <c r="CD253" i="3" s="1"/>
  <c r="BO253" i="3"/>
  <c r="CE253" i="3" s="1"/>
  <c r="BP253" i="3"/>
  <c r="CF253" i="3" s="1"/>
  <c r="BQ253" i="3"/>
  <c r="CG253" i="3" s="1"/>
  <c r="BR253" i="3"/>
  <c r="CH253" i="3" s="1"/>
  <c r="BS253" i="3"/>
  <c r="CI253" i="3" s="1"/>
  <c r="BT253" i="3"/>
  <c r="CJ253" i="3" s="1"/>
  <c r="BU253" i="3"/>
  <c r="CK253" i="3" s="1"/>
  <c r="BV253" i="3"/>
  <c r="CL253" i="3" s="1"/>
  <c r="BW253" i="3"/>
  <c r="CM253" i="3" s="1"/>
  <c r="BX253" i="3"/>
  <c r="CN253" i="3" s="1"/>
  <c r="BY253" i="3"/>
  <c r="CO253" i="3" s="1"/>
  <c r="BK254" i="3"/>
  <c r="CA254" i="3" s="1"/>
  <c r="BL254" i="3"/>
  <c r="CB254" i="3" s="1"/>
  <c r="BM254" i="3"/>
  <c r="CC254" i="3" s="1"/>
  <c r="BN254" i="3"/>
  <c r="CD254" i="3" s="1"/>
  <c r="BO254" i="3"/>
  <c r="CE254" i="3" s="1"/>
  <c r="BP254" i="3"/>
  <c r="CF254" i="3" s="1"/>
  <c r="BQ254" i="3"/>
  <c r="CG254" i="3" s="1"/>
  <c r="BR254" i="3"/>
  <c r="CH254" i="3" s="1"/>
  <c r="BS254" i="3"/>
  <c r="CI254" i="3" s="1"/>
  <c r="BT254" i="3"/>
  <c r="CJ254" i="3" s="1"/>
  <c r="BU254" i="3"/>
  <c r="CK254" i="3" s="1"/>
  <c r="BV254" i="3"/>
  <c r="CL254" i="3" s="1"/>
  <c r="BW254" i="3"/>
  <c r="CM254" i="3" s="1"/>
  <c r="BX254" i="3"/>
  <c r="CN254" i="3" s="1"/>
  <c r="BY254" i="3"/>
  <c r="CO254" i="3" s="1"/>
  <c r="BK255" i="3"/>
  <c r="CA255" i="3" s="1"/>
  <c r="BL255" i="3"/>
  <c r="CB255" i="3" s="1"/>
  <c r="BM255" i="3"/>
  <c r="CC255" i="3" s="1"/>
  <c r="BN255" i="3"/>
  <c r="CD255" i="3" s="1"/>
  <c r="BO255" i="3"/>
  <c r="CE255" i="3" s="1"/>
  <c r="BP255" i="3"/>
  <c r="CF255" i="3" s="1"/>
  <c r="BQ255" i="3"/>
  <c r="CG255" i="3" s="1"/>
  <c r="BR255" i="3"/>
  <c r="CH255" i="3" s="1"/>
  <c r="BS255" i="3"/>
  <c r="CI255" i="3" s="1"/>
  <c r="BT255" i="3"/>
  <c r="CJ255" i="3" s="1"/>
  <c r="BU255" i="3"/>
  <c r="CK255" i="3" s="1"/>
  <c r="BV255" i="3"/>
  <c r="CL255" i="3" s="1"/>
  <c r="BW255" i="3"/>
  <c r="CM255" i="3" s="1"/>
  <c r="BX255" i="3"/>
  <c r="CN255" i="3" s="1"/>
  <c r="BY255" i="3"/>
  <c r="CO255" i="3" s="1"/>
  <c r="BK256" i="3"/>
  <c r="CA256" i="3" s="1"/>
  <c r="BL256" i="3"/>
  <c r="CB256" i="3" s="1"/>
  <c r="BM256" i="3"/>
  <c r="CC256" i="3" s="1"/>
  <c r="BN256" i="3"/>
  <c r="CD256" i="3" s="1"/>
  <c r="BO256" i="3"/>
  <c r="CE256" i="3" s="1"/>
  <c r="BP256" i="3"/>
  <c r="CF256" i="3" s="1"/>
  <c r="BQ256" i="3"/>
  <c r="CG256" i="3" s="1"/>
  <c r="BR256" i="3"/>
  <c r="CH256" i="3" s="1"/>
  <c r="BS256" i="3"/>
  <c r="CI256" i="3" s="1"/>
  <c r="BT256" i="3"/>
  <c r="CJ256" i="3" s="1"/>
  <c r="BU256" i="3"/>
  <c r="CK256" i="3" s="1"/>
  <c r="BV256" i="3"/>
  <c r="CL256" i="3" s="1"/>
  <c r="BW256" i="3"/>
  <c r="CM256" i="3" s="1"/>
  <c r="BX256" i="3"/>
  <c r="CN256" i="3" s="1"/>
  <c r="BY256" i="3"/>
  <c r="CO256" i="3" s="1"/>
  <c r="BK257" i="3"/>
  <c r="CA257" i="3" s="1"/>
  <c r="BL257" i="3"/>
  <c r="CB257" i="3" s="1"/>
  <c r="BM257" i="3"/>
  <c r="CC257" i="3" s="1"/>
  <c r="BN257" i="3"/>
  <c r="CD257" i="3" s="1"/>
  <c r="BO257" i="3"/>
  <c r="CE257" i="3" s="1"/>
  <c r="BP257" i="3"/>
  <c r="CF257" i="3" s="1"/>
  <c r="BQ257" i="3"/>
  <c r="CG257" i="3" s="1"/>
  <c r="BR257" i="3"/>
  <c r="CH257" i="3" s="1"/>
  <c r="BS257" i="3"/>
  <c r="CI257" i="3" s="1"/>
  <c r="BT257" i="3"/>
  <c r="CJ257" i="3" s="1"/>
  <c r="BU257" i="3"/>
  <c r="CK257" i="3" s="1"/>
  <c r="BV257" i="3"/>
  <c r="CL257" i="3" s="1"/>
  <c r="BW257" i="3"/>
  <c r="CM257" i="3" s="1"/>
  <c r="BX257" i="3"/>
  <c r="CN257" i="3" s="1"/>
  <c r="BY257" i="3"/>
  <c r="CO257" i="3" s="1"/>
  <c r="BK258" i="3"/>
  <c r="CA258" i="3" s="1"/>
  <c r="BL258" i="3"/>
  <c r="CB258" i="3" s="1"/>
  <c r="BM258" i="3"/>
  <c r="CC258" i="3" s="1"/>
  <c r="BN258" i="3"/>
  <c r="CD258" i="3" s="1"/>
  <c r="BO258" i="3"/>
  <c r="CE258" i="3" s="1"/>
  <c r="BP258" i="3"/>
  <c r="CF258" i="3" s="1"/>
  <c r="BQ258" i="3"/>
  <c r="CG258" i="3" s="1"/>
  <c r="BR258" i="3"/>
  <c r="CH258" i="3" s="1"/>
  <c r="BS258" i="3"/>
  <c r="CI258" i="3" s="1"/>
  <c r="BT258" i="3"/>
  <c r="CJ258" i="3" s="1"/>
  <c r="BU258" i="3"/>
  <c r="CK258" i="3" s="1"/>
  <c r="BV258" i="3"/>
  <c r="CL258" i="3" s="1"/>
  <c r="BW258" i="3"/>
  <c r="CM258" i="3" s="1"/>
  <c r="BX258" i="3"/>
  <c r="CN258" i="3" s="1"/>
  <c r="BY258" i="3"/>
  <c r="CO258" i="3" s="1"/>
  <c r="BK259" i="3"/>
  <c r="CA259" i="3" s="1"/>
  <c r="BL259" i="3"/>
  <c r="CB259" i="3" s="1"/>
  <c r="BM259" i="3"/>
  <c r="CC259" i="3" s="1"/>
  <c r="BN259" i="3"/>
  <c r="CD259" i="3" s="1"/>
  <c r="BO259" i="3"/>
  <c r="CE259" i="3" s="1"/>
  <c r="BP259" i="3"/>
  <c r="CF259" i="3" s="1"/>
  <c r="BQ259" i="3"/>
  <c r="CG259" i="3" s="1"/>
  <c r="BR259" i="3"/>
  <c r="CH259" i="3" s="1"/>
  <c r="BS259" i="3"/>
  <c r="CI259" i="3" s="1"/>
  <c r="BT259" i="3"/>
  <c r="CJ259" i="3" s="1"/>
  <c r="BU259" i="3"/>
  <c r="CK259" i="3" s="1"/>
  <c r="BV259" i="3"/>
  <c r="CL259" i="3" s="1"/>
  <c r="BW259" i="3"/>
  <c r="CM259" i="3" s="1"/>
  <c r="BX259" i="3"/>
  <c r="CN259" i="3" s="1"/>
  <c r="BY259" i="3"/>
  <c r="CO259" i="3" s="1"/>
  <c r="BK260" i="3"/>
  <c r="CA260" i="3" s="1"/>
  <c r="BL260" i="3"/>
  <c r="CB260" i="3" s="1"/>
  <c r="BM260" i="3"/>
  <c r="CC260" i="3" s="1"/>
  <c r="BN260" i="3"/>
  <c r="CD260" i="3" s="1"/>
  <c r="BO260" i="3"/>
  <c r="CE260" i="3" s="1"/>
  <c r="BP260" i="3"/>
  <c r="CF260" i="3" s="1"/>
  <c r="BQ260" i="3"/>
  <c r="CG260" i="3" s="1"/>
  <c r="BR260" i="3"/>
  <c r="CH260" i="3" s="1"/>
  <c r="BS260" i="3"/>
  <c r="CI260" i="3" s="1"/>
  <c r="BT260" i="3"/>
  <c r="CJ260" i="3" s="1"/>
  <c r="BU260" i="3"/>
  <c r="CK260" i="3" s="1"/>
  <c r="BV260" i="3"/>
  <c r="CL260" i="3" s="1"/>
  <c r="BW260" i="3"/>
  <c r="CM260" i="3" s="1"/>
  <c r="BX260" i="3"/>
  <c r="CN260" i="3" s="1"/>
  <c r="BY260" i="3"/>
  <c r="CO260" i="3" s="1"/>
  <c r="BK261" i="3"/>
  <c r="CA261" i="3" s="1"/>
  <c r="BL261" i="3"/>
  <c r="CB261" i="3" s="1"/>
  <c r="BM261" i="3"/>
  <c r="CC261" i="3" s="1"/>
  <c r="BN261" i="3"/>
  <c r="CD261" i="3" s="1"/>
  <c r="BO261" i="3"/>
  <c r="CE261" i="3" s="1"/>
  <c r="BP261" i="3"/>
  <c r="CF261" i="3" s="1"/>
  <c r="BQ261" i="3"/>
  <c r="CG261" i="3" s="1"/>
  <c r="BR261" i="3"/>
  <c r="CH261" i="3" s="1"/>
  <c r="BS261" i="3"/>
  <c r="CI261" i="3" s="1"/>
  <c r="BT261" i="3"/>
  <c r="CJ261" i="3" s="1"/>
  <c r="BU261" i="3"/>
  <c r="CK261" i="3" s="1"/>
  <c r="BV261" i="3"/>
  <c r="CL261" i="3" s="1"/>
  <c r="BW261" i="3"/>
  <c r="CM261" i="3" s="1"/>
  <c r="BX261" i="3"/>
  <c r="CN261" i="3" s="1"/>
  <c r="BY261" i="3"/>
  <c r="CO261" i="3" s="1"/>
  <c r="BK262" i="3"/>
  <c r="CA262" i="3" s="1"/>
  <c r="BL262" i="3"/>
  <c r="CB262" i="3" s="1"/>
  <c r="BM262" i="3"/>
  <c r="CC262" i="3" s="1"/>
  <c r="BN262" i="3"/>
  <c r="CD262" i="3" s="1"/>
  <c r="BO262" i="3"/>
  <c r="CE262" i="3" s="1"/>
  <c r="BP262" i="3"/>
  <c r="CF262" i="3" s="1"/>
  <c r="BQ262" i="3"/>
  <c r="CG262" i="3" s="1"/>
  <c r="BR262" i="3"/>
  <c r="CH262" i="3" s="1"/>
  <c r="BS262" i="3"/>
  <c r="CI262" i="3" s="1"/>
  <c r="BT262" i="3"/>
  <c r="CJ262" i="3" s="1"/>
  <c r="BU262" i="3"/>
  <c r="CK262" i="3" s="1"/>
  <c r="BV262" i="3"/>
  <c r="CL262" i="3" s="1"/>
  <c r="BW262" i="3"/>
  <c r="CM262" i="3" s="1"/>
  <c r="BX262" i="3"/>
  <c r="CN262" i="3" s="1"/>
  <c r="BY262" i="3"/>
  <c r="CO262" i="3" s="1"/>
  <c r="BK263" i="3"/>
  <c r="CA263" i="3" s="1"/>
  <c r="BL263" i="3"/>
  <c r="CB263" i="3" s="1"/>
  <c r="BM263" i="3"/>
  <c r="CC263" i="3" s="1"/>
  <c r="BN263" i="3"/>
  <c r="CD263" i="3" s="1"/>
  <c r="BO263" i="3"/>
  <c r="CE263" i="3" s="1"/>
  <c r="BP263" i="3"/>
  <c r="CF263" i="3" s="1"/>
  <c r="BQ263" i="3"/>
  <c r="CG263" i="3" s="1"/>
  <c r="BR263" i="3"/>
  <c r="CH263" i="3" s="1"/>
  <c r="BS263" i="3"/>
  <c r="CI263" i="3" s="1"/>
  <c r="BT263" i="3"/>
  <c r="CJ263" i="3" s="1"/>
  <c r="BU263" i="3"/>
  <c r="CK263" i="3" s="1"/>
  <c r="BV263" i="3"/>
  <c r="CL263" i="3" s="1"/>
  <c r="BW263" i="3"/>
  <c r="CM263" i="3" s="1"/>
  <c r="BX263" i="3"/>
  <c r="CN263" i="3" s="1"/>
  <c r="BY263" i="3"/>
  <c r="CO263" i="3" s="1"/>
  <c r="BK264" i="3"/>
  <c r="CA264" i="3" s="1"/>
  <c r="BL264" i="3"/>
  <c r="CB264" i="3" s="1"/>
  <c r="BM264" i="3"/>
  <c r="CC264" i="3" s="1"/>
  <c r="BN264" i="3"/>
  <c r="CD264" i="3" s="1"/>
  <c r="BO264" i="3"/>
  <c r="CE264" i="3" s="1"/>
  <c r="BP264" i="3"/>
  <c r="CF264" i="3" s="1"/>
  <c r="BQ264" i="3"/>
  <c r="CG264" i="3" s="1"/>
  <c r="BR264" i="3"/>
  <c r="CH264" i="3" s="1"/>
  <c r="BS264" i="3"/>
  <c r="CI264" i="3" s="1"/>
  <c r="BT264" i="3"/>
  <c r="CJ264" i="3" s="1"/>
  <c r="BU264" i="3"/>
  <c r="CK264" i="3" s="1"/>
  <c r="BV264" i="3"/>
  <c r="CL264" i="3" s="1"/>
  <c r="BW264" i="3"/>
  <c r="CM264" i="3" s="1"/>
  <c r="BX264" i="3"/>
  <c r="CN264" i="3" s="1"/>
  <c r="BY264" i="3"/>
  <c r="CO264" i="3" s="1"/>
  <c r="BK265" i="3"/>
  <c r="CA265" i="3" s="1"/>
  <c r="BL265" i="3"/>
  <c r="CB265" i="3" s="1"/>
  <c r="BM265" i="3"/>
  <c r="CC265" i="3" s="1"/>
  <c r="BN265" i="3"/>
  <c r="CD265" i="3" s="1"/>
  <c r="BO265" i="3"/>
  <c r="CE265" i="3" s="1"/>
  <c r="BP265" i="3"/>
  <c r="CF265" i="3" s="1"/>
  <c r="BQ265" i="3"/>
  <c r="CG265" i="3" s="1"/>
  <c r="BR265" i="3"/>
  <c r="CH265" i="3" s="1"/>
  <c r="BS265" i="3"/>
  <c r="CI265" i="3" s="1"/>
  <c r="BT265" i="3"/>
  <c r="CJ265" i="3" s="1"/>
  <c r="BU265" i="3"/>
  <c r="CK265" i="3" s="1"/>
  <c r="BV265" i="3"/>
  <c r="CL265" i="3" s="1"/>
  <c r="BW265" i="3"/>
  <c r="CM265" i="3" s="1"/>
  <c r="BX265" i="3"/>
  <c r="CN265" i="3" s="1"/>
  <c r="BY265" i="3"/>
  <c r="CO265" i="3" s="1"/>
  <c r="BK266" i="3"/>
  <c r="CA266" i="3" s="1"/>
  <c r="BL266" i="3"/>
  <c r="CB266" i="3" s="1"/>
  <c r="BM266" i="3"/>
  <c r="CC266" i="3" s="1"/>
  <c r="BN266" i="3"/>
  <c r="CD266" i="3" s="1"/>
  <c r="BO266" i="3"/>
  <c r="CE266" i="3" s="1"/>
  <c r="BP266" i="3"/>
  <c r="CF266" i="3" s="1"/>
  <c r="BQ266" i="3"/>
  <c r="CG266" i="3" s="1"/>
  <c r="BR266" i="3"/>
  <c r="CH266" i="3" s="1"/>
  <c r="BS266" i="3"/>
  <c r="CI266" i="3" s="1"/>
  <c r="BT266" i="3"/>
  <c r="CJ266" i="3" s="1"/>
  <c r="BU266" i="3"/>
  <c r="CK266" i="3" s="1"/>
  <c r="BV266" i="3"/>
  <c r="CL266" i="3" s="1"/>
  <c r="BW266" i="3"/>
  <c r="CM266" i="3" s="1"/>
  <c r="BX266" i="3"/>
  <c r="CN266" i="3" s="1"/>
  <c r="BY266" i="3"/>
  <c r="CO266" i="3" s="1"/>
  <c r="BK267" i="3"/>
  <c r="CA267" i="3" s="1"/>
  <c r="BL267" i="3"/>
  <c r="CB267" i="3" s="1"/>
  <c r="BM267" i="3"/>
  <c r="CC267" i="3" s="1"/>
  <c r="BN267" i="3"/>
  <c r="CD267" i="3" s="1"/>
  <c r="BO267" i="3"/>
  <c r="CE267" i="3" s="1"/>
  <c r="BP267" i="3"/>
  <c r="CF267" i="3" s="1"/>
  <c r="BQ267" i="3"/>
  <c r="CG267" i="3" s="1"/>
  <c r="BR267" i="3"/>
  <c r="CH267" i="3" s="1"/>
  <c r="BS267" i="3"/>
  <c r="CI267" i="3" s="1"/>
  <c r="BT267" i="3"/>
  <c r="CJ267" i="3" s="1"/>
  <c r="BU267" i="3"/>
  <c r="CK267" i="3" s="1"/>
  <c r="BV267" i="3"/>
  <c r="CL267" i="3" s="1"/>
  <c r="BW267" i="3"/>
  <c r="CM267" i="3" s="1"/>
  <c r="BX267" i="3"/>
  <c r="CN267" i="3" s="1"/>
  <c r="BY267" i="3"/>
  <c r="CO267" i="3" s="1"/>
  <c r="BK268" i="3"/>
  <c r="CA268" i="3" s="1"/>
  <c r="BL268" i="3"/>
  <c r="CB268" i="3" s="1"/>
  <c r="BM268" i="3"/>
  <c r="CC268" i="3" s="1"/>
  <c r="BN268" i="3"/>
  <c r="CD268" i="3" s="1"/>
  <c r="BO268" i="3"/>
  <c r="CE268" i="3" s="1"/>
  <c r="BP268" i="3"/>
  <c r="CF268" i="3" s="1"/>
  <c r="BQ268" i="3"/>
  <c r="CG268" i="3" s="1"/>
  <c r="BR268" i="3"/>
  <c r="CH268" i="3" s="1"/>
  <c r="BS268" i="3"/>
  <c r="CI268" i="3" s="1"/>
  <c r="BT268" i="3"/>
  <c r="CJ268" i="3" s="1"/>
  <c r="BU268" i="3"/>
  <c r="CK268" i="3" s="1"/>
  <c r="BV268" i="3"/>
  <c r="CL268" i="3" s="1"/>
  <c r="BW268" i="3"/>
  <c r="CM268" i="3" s="1"/>
  <c r="BX268" i="3"/>
  <c r="CN268" i="3" s="1"/>
  <c r="BY268" i="3"/>
  <c r="CO268" i="3" s="1"/>
  <c r="BK269" i="3"/>
  <c r="CA269" i="3" s="1"/>
  <c r="BL269" i="3"/>
  <c r="CB269" i="3" s="1"/>
  <c r="BM269" i="3"/>
  <c r="CC269" i="3" s="1"/>
  <c r="BN269" i="3"/>
  <c r="CD269" i="3" s="1"/>
  <c r="BO269" i="3"/>
  <c r="CE269" i="3" s="1"/>
  <c r="BP269" i="3"/>
  <c r="CF269" i="3" s="1"/>
  <c r="BQ269" i="3"/>
  <c r="CG269" i="3" s="1"/>
  <c r="BR269" i="3"/>
  <c r="CH269" i="3" s="1"/>
  <c r="BS269" i="3"/>
  <c r="CI269" i="3" s="1"/>
  <c r="BT269" i="3"/>
  <c r="CJ269" i="3" s="1"/>
  <c r="BU269" i="3"/>
  <c r="CK269" i="3" s="1"/>
  <c r="BV269" i="3"/>
  <c r="CL269" i="3" s="1"/>
  <c r="BW269" i="3"/>
  <c r="CM269" i="3" s="1"/>
  <c r="BX269" i="3"/>
  <c r="CN269" i="3" s="1"/>
  <c r="BY269" i="3"/>
  <c r="CO269" i="3" s="1"/>
  <c r="BK270" i="3"/>
  <c r="CA270" i="3" s="1"/>
  <c r="BL270" i="3"/>
  <c r="CB270" i="3" s="1"/>
  <c r="BM270" i="3"/>
  <c r="CC270" i="3" s="1"/>
  <c r="BN270" i="3"/>
  <c r="CD270" i="3" s="1"/>
  <c r="BO270" i="3"/>
  <c r="CE270" i="3" s="1"/>
  <c r="BP270" i="3"/>
  <c r="CF270" i="3" s="1"/>
  <c r="BQ270" i="3"/>
  <c r="CG270" i="3" s="1"/>
  <c r="BR270" i="3"/>
  <c r="CH270" i="3" s="1"/>
  <c r="BS270" i="3"/>
  <c r="CI270" i="3" s="1"/>
  <c r="BT270" i="3"/>
  <c r="CJ270" i="3" s="1"/>
  <c r="BU270" i="3"/>
  <c r="CK270" i="3" s="1"/>
  <c r="BV270" i="3"/>
  <c r="CL270" i="3" s="1"/>
  <c r="BW270" i="3"/>
  <c r="CM270" i="3" s="1"/>
  <c r="BX270" i="3"/>
  <c r="CN270" i="3" s="1"/>
  <c r="BY270" i="3"/>
  <c r="CO270" i="3" s="1"/>
  <c r="BK271" i="3"/>
  <c r="CA271" i="3" s="1"/>
  <c r="BL271" i="3"/>
  <c r="CB271" i="3" s="1"/>
  <c r="BM271" i="3"/>
  <c r="CC271" i="3" s="1"/>
  <c r="BN271" i="3"/>
  <c r="CD271" i="3" s="1"/>
  <c r="BO271" i="3"/>
  <c r="CE271" i="3" s="1"/>
  <c r="BP271" i="3"/>
  <c r="CF271" i="3" s="1"/>
  <c r="BQ271" i="3"/>
  <c r="CG271" i="3" s="1"/>
  <c r="BR271" i="3"/>
  <c r="CH271" i="3" s="1"/>
  <c r="BS271" i="3"/>
  <c r="CI271" i="3" s="1"/>
  <c r="BT271" i="3"/>
  <c r="CJ271" i="3" s="1"/>
  <c r="BU271" i="3"/>
  <c r="CK271" i="3" s="1"/>
  <c r="BV271" i="3"/>
  <c r="CL271" i="3" s="1"/>
  <c r="BW271" i="3"/>
  <c r="CM271" i="3" s="1"/>
  <c r="BX271" i="3"/>
  <c r="CN271" i="3" s="1"/>
  <c r="BY271" i="3"/>
  <c r="CO271" i="3" s="1"/>
  <c r="BK272" i="3"/>
  <c r="CA272" i="3" s="1"/>
  <c r="BL272" i="3"/>
  <c r="CB272" i="3" s="1"/>
  <c r="BM272" i="3"/>
  <c r="CC272" i="3" s="1"/>
  <c r="BN272" i="3"/>
  <c r="CD272" i="3" s="1"/>
  <c r="BO272" i="3"/>
  <c r="CE272" i="3" s="1"/>
  <c r="BP272" i="3"/>
  <c r="CF272" i="3" s="1"/>
  <c r="BQ272" i="3"/>
  <c r="CG272" i="3" s="1"/>
  <c r="BR272" i="3"/>
  <c r="CH272" i="3" s="1"/>
  <c r="BS272" i="3"/>
  <c r="CI272" i="3" s="1"/>
  <c r="BT272" i="3"/>
  <c r="CJ272" i="3" s="1"/>
  <c r="BU272" i="3"/>
  <c r="CK272" i="3" s="1"/>
  <c r="BV272" i="3"/>
  <c r="CL272" i="3" s="1"/>
  <c r="BW272" i="3"/>
  <c r="CM272" i="3" s="1"/>
  <c r="BX272" i="3"/>
  <c r="CN272" i="3" s="1"/>
  <c r="BY272" i="3"/>
  <c r="CO272" i="3" s="1"/>
  <c r="BK273" i="3"/>
  <c r="CA273" i="3" s="1"/>
  <c r="BL273" i="3"/>
  <c r="CB273" i="3" s="1"/>
  <c r="BM273" i="3"/>
  <c r="CC273" i="3" s="1"/>
  <c r="BN273" i="3"/>
  <c r="CD273" i="3" s="1"/>
  <c r="BO273" i="3"/>
  <c r="CE273" i="3" s="1"/>
  <c r="BP273" i="3"/>
  <c r="CF273" i="3" s="1"/>
  <c r="BQ273" i="3"/>
  <c r="CG273" i="3" s="1"/>
  <c r="BR273" i="3"/>
  <c r="CH273" i="3" s="1"/>
  <c r="BS273" i="3"/>
  <c r="CI273" i="3" s="1"/>
  <c r="BT273" i="3"/>
  <c r="CJ273" i="3" s="1"/>
  <c r="BU273" i="3"/>
  <c r="CK273" i="3" s="1"/>
  <c r="BV273" i="3"/>
  <c r="CL273" i="3" s="1"/>
  <c r="BW273" i="3"/>
  <c r="CM273" i="3" s="1"/>
  <c r="BX273" i="3"/>
  <c r="CN273" i="3" s="1"/>
  <c r="BY273" i="3"/>
  <c r="CO273" i="3" s="1"/>
  <c r="BK274" i="3"/>
  <c r="CA274" i="3" s="1"/>
  <c r="BL274" i="3"/>
  <c r="CB274" i="3" s="1"/>
  <c r="BM274" i="3"/>
  <c r="CC274" i="3" s="1"/>
  <c r="BN274" i="3"/>
  <c r="CD274" i="3" s="1"/>
  <c r="BO274" i="3"/>
  <c r="CE274" i="3" s="1"/>
  <c r="BP274" i="3"/>
  <c r="CF274" i="3" s="1"/>
  <c r="BQ274" i="3"/>
  <c r="CG274" i="3" s="1"/>
  <c r="BR274" i="3"/>
  <c r="CH274" i="3" s="1"/>
  <c r="BS274" i="3"/>
  <c r="CI274" i="3" s="1"/>
  <c r="BT274" i="3"/>
  <c r="CJ274" i="3" s="1"/>
  <c r="BU274" i="3"/>
  <c r="CK274" i="3" s="1"/>
  <c r="BV274" i="3"/>
  <c r="CL274" i="3" s="1"/>
  <c r="BW274" i="3"/>
  <c r="CM274" i="3" s="1"/>
  <c r="BX274" i="3"/>
  <c r="CN274" i="3" s="1"/>
  <c r="BY274" i="3"/>
  <c r="CO274" i="3" s="1"/>
  <c r="BN275" i="3"/>
  <c r="CD275" i="3" s="1"/>
  <c r="BO275" i="3"/>
  <c r="CE275" i="3" s="1"/>
  <c r="BP275" i="3"/>
  <c r="CF275" i="3" s="1"/>
  <c r="BQ275" i="3"/>
  <c r="CG275" i="3" s="1"/>
  <c r="BR275" i="3"/>
  <c r="CH275" i="3" s="1"/>
  <c r="BS275" i="3"/>
  <c r="CI275" i="3" s="1"/>
  <c r="BT275" i="3"/>
  <c r="CJ275" i="3" s="1"/>
  <c r="BU275" i="3"/>
  <c r="CK275" i="3" s="1"/>
  <c r="BV275" i="3"/>
  <c r="CL275" i="3" s="1"/>
  <c r="BW275" i="3"/>
  <c r="CM275" i="3" s="1"/>
  <c r="BX275" i="3"/>
  <c r="CN275" i="3" s="1"/>
  <c r="BY275" i="3"/>
  <c r="CO275" i="3" s="1"/>
  <c r="BN276" i="3"/>
  <c r="CD276" i="3" s="1"/>
  <c r="BO276" i="3"/>
  <c r="CE276" i="3" s="1"/>
  <c r="BP276" i="3"/>
  <c r="CF276" i="3" s="1"/>
  <c r="BQ276" i="3"/>
  <c r="CG276" i="3" s="1"/>
  <c r="BR276" i="3"/>
  <c r="CH276" i="3" s="1"/>
  <c r="BS276" i="3"/>
  <c r="CI276" i="3" s="1"/>
  <c r="BT276" i="3"/>
  <c r="CJ276" i="3" s="1"/>
  <c r="BU276" i="3"/>
  <c r="CK276" i="3" s="1"/>
  <c r="BV276" i="3"/>
  <c r="CL276" i="3" s="1"/>
  <c r="BW276" i="3"/>
  <c r="CM276" i="3" s="1"/>
  <c r="BX276" i="3"/>
  <c r="CN276" i="3" s="1"/>
  <c r="BY276" i="3"/>
  <c r="CO276" i="3" s="1"/>
  <c r="BK277" i="3"/>
  <c r="CA277" i="3" s="1"/>
  <c r="BL277" i="3"/>
  <c r="CB277" i="3" s="1"/>
  <c r="BM277" i="3"/>
  <c r="CC277" i="3" s="1"/>
  <c r="BN277" i="3"/>
  <c r="CD277" i="3" s="1"/>
  <c r="BO277" i="3"/>
  <c r="CE277" i="3" s="1"/>
  <c r="BP277" i="3"/>
  <c r="CF277" i="3" s="1"/>
  <c r="BQ277" i="3"/>
  <c r="CG277" i="3" s="1"/>
  <c r="BR277" i="3"/>
  <c r="CH277" i="3" s="1"/>
  <c r="BS277" i="3"/>
  <c r="CI277" i="3" s="1"/>
  <c r="BT277" i="3"/>
  <c r="CJ277" i="3" s="1"/>
  <c r="BU277" i="3"/>
  <c r="CK277" i="3" s="1"/>
  <c r="BV277" i="3"/>
  <c r="CL277" i="3" s="1"/>
  <c r="BW277" i="3"/>
  <c r="CM277" i="3" s="1"/>
  <c r="BX277" i="3"/>
  <c r="CN277" i="3" s="1"/>
  <c r="BY277" i="3"/>
  <c r="CO277" i="3" s="1"/>
  <c r="BK278" i="3"/>
  <c r="CA278" i="3" s="1"/>
  <c r="BL278" i="3"/>
  <c r="CB278" i="3" s="1"/>
  <c r="BM278" i="3"/>
  <c r="CC278" i="3" s="1"/>
  <c r="BN278" i="3"/>
  <c r="CD278" i="3" s="1"/>
  <c r="BO278" i="3"/>
  <c r="CE278" i="3" s="1"/>
  <c r="BP278" i="3"/>
  <c r="CF278" i="3" s="1"/>
  <c r="BQ278" i="3"/>
  <c r="CG278" i="3" s="1"/>
  <c r="BR278" i="3"/>
  <c r="CH278" i="3" s="1"/>
  <c r="BS278" i="3"/>
  <c r="CI278" i="3" s="1"/>
  <c r="BT278" i="3"/>
  <c r="CJ278" i="3" s="1"/>
  <c r="BU278" i="3"/>
  <c r="CK278" i="3" s="1"/>
  <c r="BV278" i="3"/>
  <c r="CL278" i="3" s="1"/>
  <c r="BW278" i="3"/>
  <c r="CM278" i="3" s="1"/>
  <c r="BX278" i="3"/>
  <c r="CN278" i="3" s="1"/>
  <c r="BY278" i="3"/>
  <c r="CO278" i="3" s="1"/>
  <c r="BK279" i="3"/>
  <c r="CA279" i="3" s="1"/>
  <c r="BL279" i="3"/>
  <c r="CB279" i="3" s="1"/>
  <c r="BM279" i="3"/>
  <c r="CC279" i="3" s="1"/>
  <c r="BN279" i="3"/>
  <c r="CD279" i="3" s="1"/>
  <c r="BO279" i="3"/>
  <c r="CE279" i="3" s="1"/>
  <c r="BP279" i="3"/>
  <c r="CF279" i="3" s="1"/>
  <c r="BQ279" i="3"/>
  <c r="CG279" i="3" s="1"/>
  <c r="BR279" i="3"/>
  <c r="CH279" i="3" s="1"/>
  <c r="BS279" i="3"/>
  <c r="CI279" i="3" s="1"/>
  <c r="BT279" i="3"/>
  <c r="CJ279" i="3" s="1"/>
  <c r="BU279" i="3"/>
  <c r="CK279" i="3" s="1"/>
  <c r="BV279" i="3"/>
  <c r="CL279" i="3" s="1"/>
  <c r="BW279" i="3"/>
  <c r="CM279" i="3" s="1"/>
  <c r="BX279" i="3"/>
  <c r="CN279" i="3" s="1"/>
  <c r="BY279" i="3"/>
  <c r="CO279" i="3" s="1"/>
  <c r="BP280" i="3"/>
  <c r="CF280" i="3" s="1"/>
  <c r="BQ280" i="3"/>
  <c r="CG280" i="3" s="1"/>
  <c r="BR280" i="3"/>
  <c r="CH280" i="3" s="1"/>
  <c r="BS280" i="3"/>
  <c r="CI280" i="3" s="1"/>
  <c r="BT280" i="3"/>
  <c r="CJ280" i="3" s="1"/>
  <c r="BU280" i="3"/>
  <c r="CK280" i="3" s="1"/>
  <c r="BV280" i="3"/>
  <c r="CL280" i="3" s="1"/>
  <c r="BW280" i="3"/>
  <c r="CM280" i="3" s="1"/>
  <c r="BX280" i="3"/>
  <c r="CN280" i="3" s="1"/>
  <c r="BY280" i="3"/>
  <c r="CO280" i="3" s="1"/>
  <c r="BK281" i="3"/>
  <c r="CA281" i="3" s="1"/>
  <c r="BL281" i="3"/>
  <c r="CB281" i="3" s="1"/>
  <c r="BM281" i="3"/>
  <c r="CC281" i="3" s="1"/>
  <c r="BN281" i="3"/>
  <c r="CD281" i="3" s="1"/>
  <c r="BO281" i="3"/>
  <c r="CE281" i="3" s="1"/>
  <c r="BP281" i="3"/>
  <c r="CF281" i="3" s="1"/>
  <c r="BQ281" i="3"/>
  <c r="CG281" i="3" s="1"/>
  <c r="BR281" i="3"/>
  <c r="CH281" i="3" s="1"/>
  <c r="BS281" i="3"/>
  <c r="CI281" i="3" s="1"/>
  <c r="BT281" i="3"/>
  <c r="CJ281" i="3" s="1"/>
  <c r="BU281" i="3"/>
  <c r="CK281" i="3" s="1"/>
  <c r="BV281" i="3"/>
  <c r="CL281" i="3" s="1"/>
  <c r="BW281" i="3"/>
  <c r="CM281" i="3" s="1"/>
  <c r="BX281" i="3"/>
  <c r="CN281" i="3" s="1"/>
  <c r="BY281" i="3"/>
  <c r="CO281" i="3" s="1"/>
  <c r="BK282" i="3"/>
  <c r="CA282" i="3" s="1"/>
  <c r="BL282" i="3"/>
  <c r="CB282" i="3" s="1"/>
  <c r="BM282" i="3"/>
  <c r="CC282" i="3" s="1"/>
  <c r="BN282" i="3"/>
  <c r="CD282" i="3" s="1"/>
  <c r="BO282" i="3"/>
  <c r="CE282" i="3" s="1"/>
  <c r="BP282" i="3"/>
  <c r="CF282" i="3" s="1"/>
  <c r="BQ282" i="3"/>
  <c r="CG282" i="3" s="1"/>
  <c r="BR282" i="3"/>
  <c r="CH282" i="3" s="1"/>
  <c r="BS282" i="3"/>
  <c r="CI282" i="3" s="1"/>
  <c r="BT282" i="3"/>
  <c r="CJ282" i="3" s="1"/>
  <c r="BU282" i="3"/>
  <c r="CK282" i="3" s="1"/>
  <c r="BV282" i="3"/>
  <c r="CL282" i="3" s="1"/>
  <c r="BW282" i="3"/>
  <c r="CM282" i="3" s="1"/>
  <c r="BX282" i="3"/>
  <c r="CN282" i="3" s="1"/>
  <c r="BY282" i="3"/>
  <c r="CO282" i="3" s="1"/>
  <c r="BK283" i="3"/>
  <c r="CA283" i="3" s="1"/>
  <c r="BL283" i="3"/>
  <c r="CB283" i="3" s="1"/>
  <c r="BM283" i="3"/>
  <c r="CC283" i="3" s="1"/>
  <c r="BN283" i="3"/>
  <c r="CD283" i="3" s="1"/>
  <c r="BO283" i="3"/>
  <c r="CE283" i="3" s="1"/>
  <c r="BP283" i="3"/>
  <c r="CF283" i="3" s="1"/>
  <c r="BQ283" i="3"/>
  <c r="CG283" i="3" s="1"/>
  <c r="BR283" i="3"/>
  <c r="CH283" i="3" s="1"/>
  <c r="BS283" i="3"/>
  <c r="CI283" i="3" s="1"/>
  <c r="BT283" i="3"/>
  <c r="CJ283" i="3" s="1"/>
  <c r="BU283" i="3"/>
  <c r="CK283" i="3" s="1"/>
  <c r="BV283" i="3"/>
  <c r="CL283" i="3" s="1"/>
  <c r="BW283" i="3"/>
  <c r="CM283" i="3" s="1"/>
  <c r="BX283" i="3"/>
  <c r="CN283" i="3" s="1"/>
  <c r="BY283" i="3"/>
  <c r="CO283" i="3" s="1"/>
  <c r="BK284" i="3"/>
  <c r="CA284" i="3" s="1"/>
  <c r="BL284" i="3"/>
  <c r="CB284" i="3" s="1"/>
  <c r="BM284" i="3"/>
  <c r="CC284" i="3" s="1"/>
  <c r="BN284" i="3"/>
  <c r="CD284" i="3" s="1"/>
  <c r="BO284" i="3"/>
  <c r="CE284" i="3" s="1"/>
  <c r="BP284" i="3"/>
  <c r="CF284" i="3" s="1"/>
  <c r="BQ284" i="3"/>
  <c r="CG284" i="3" s="1"/>
  <c r="BR284" i="3"/>
  <c r="CH284" i="3" s="1"/>
  <c r="BS284" i="3"/>
  <c r="CI284" i="3" s="1"/>
  <c r="BT284" i="3"/>
  <c r="CJ284" i="3" s="1"/>
  <c r="BU284" i="3"/>
  <c r="CK284" i="3" s="1"/>
  <c r="BV284" i="3"/>
  <c r="CL284" i="3" s="1"/>
  <c r="BW284" i="3"/>
  <c r="CM284" i="3" s="1"/>
  <c r="BX284" i="3"/>
  <c r="CN284" i="3" s="1"/>
  <c r="BY284" i="3"/>
  <c r="CO284" i="3" s="1"/>
  <c r="BK285" i="3"/>
  <c r="CA285" i="3" s="1"/>
  <c r="BL285" i="3"/>
  <c r="CB285" i="3" s="1"/>
  <c r="BM285" i="3"/>
  <c r="CC285" i="3" s="1"/>
  <c r="BN285" i="3"/>
  <c r="CD285" i="3" s="1"/>
  <c r="BO285" i="3"/>
  <c r="CE285" i="3" s="1"/>
  <c r="BP285" i="3"/>
  <c r="CF285" i="3" s="1"/>
  <c r="BQ285" i="3"/>
  <c r="CG285" i="3" s="1"/>
  <c r="BR285" i="3"/>
  <c r="CH285" i="3" s="1"/>
  <c r="BS285" i="3"/>
  <c r="CI285" i="3" s="1"/>
  <c r="BT285" i="3"/>
  <c r="CJ285" i="3" s="1"/>
  <c r="BU285" i="3"/>
  <c r="CK285" i="3" s="1"/>
  <c r="BV285" i="3"/>
  <c r="CL285" i="3" s="1"/>
  <c r="BW285" i="3"/>
  <c r="CM285" i="3" s="1"/>
  <c r="BX285" i="3"/>
  <c r="CN285" i="3" s="1"/>
  <c r="BY285" i="3"/>
  <c r="CO285" i="3" s="1"/>
  <c r="BK286" i="3"/>
  <c r="CA286" i="3" s="1"/>
  <c r="BL286" i="3"/>
  <c r="CB286" i="3" s="1"/>
  <c r="BM286" i="3"/>
  <c r="CC286" i="3" s="1"/>
  <c r="BN286" i="3"/>
  <c r="CD286" i="3" s="1"/>
  <c r="BO286" i="3"/>
  <c r="CE286" i="3" s="1"/>
  <c r="BP286" i="3"/>
  <c r="CF286" i="3" s="1"/>
  <c r="BQ286" i="3"/>
  <c r="CG286" i="3" s="1"/>
  <c r="BR286" i="3"/>
  <c r="CH286" i="3" s="1"/>
  <c r="BS286" i="3"/>
  <c r="CI286" i="3" s="1"/>
  <c r="BT286" i="3"/>
  <c r="CJ286" i="3" s="1"/>
  <c r="BU286" i="3"/>
  <c r="CK286" i="3" s="1"/>
  <c r="BV286" i="3"/>
  <c r="CL286" i="3" s="1"/>
  <c r="BW286" i="3"/>
  <c r="CM286" i="3" s="1"/>
  <c r="BX286" i="3"/>
  <c r="CN286" i="3" s="1"/>
  <c r="BY286" i="3"/>
  <c r="CO286" i="3" s="1"/>
  <c r="BK287" i="3"/>
  <c r="CA287" i="3" s="1"/>
  <c r="BL287" i="3"/>
  <c r="CB287" i="3" s="1"/>
  <c r="BM287" i="3"/>
  <c r="CC287" i="3" s="1"/>
  <c r="BN287" i="3"/>
  <c r="CD287" i="3" s="1"/>
  <c r="BO287" i="3"/>
  <c r="CE287" i="3" s="1"/>
  <c r="BP287" i="3"/>
  <c r="CF287" i="3" s="1"/>
  <c r="BQ287" i="3"/>
  <c r="CG287" i="3" s="1"/>
  <c r="BR287" i="3"/>
  <c r="CH287" i="3" s="1"/>
  <c r="BS287" i="3"/>
  <c r="CI287" i="3" s="1"/>
  <c r="BT287" i="3"/>
  <c r="CJ287" i="3" s="1"/>
  <c r="BU287" i="3"/>
  <c r="CK287" i="3" s="1"/>
  <c r="BV287" i="3"/>
  <c r="CL287" i="3" s="1"/>
  <c r="BW287" i="3"/>
  <c r="CM287" i="3" s="1"/>
  <c r="BX287" i="3"/>
  <c r="CN287" i="3" s="1"/>
  <c r="BY287" i="3"/>
  <c r="CO287" i="3" s="1"/>
  <c r="BK288" i="3"/>
  <c r="CA288" i="3" s="1"/>
  <c r="BL288" i="3"/>
  <c r="CB288" i="3" s="1"/>
  <c r="BM288" i="3"/>
  <c r="CC288" i="3" s="1"/>
  <c r="BN288" i="3"/>
  <c r="CD288" i="3" s="1"/>
  <c r="BO288" i="3"/>
  <c r="CE288" i="3" s="1"/>
  <c r="BP288" i="3"/>
  <c r="CF288" i="3" s="1"/>
  <c r="BQ288" i="3"/>
  <c r="CG288" i="3" s="1"/>
  <c r="BR288" i="3"/>
  <c r="CH288" i="3" s="1"/>
  <c r="BS288" i="3"/>
  <c r="CI288" i="3" s="1"/>
  <c r="BT288" i="3"/>
  <c r="CJ288" i="3" s="1"/>
  <c r="BU288" i="3"/>
  <c r="CK288" i="3" s="1"/>
  <c r="BV288" i="3"/>
  <c r="CL288" i="3" s="1"/>
  <c r="BW288" i="3"/>
  <c r="CM288" i="3" s="1"/>
  <c r="BX288" i="3"/>
  <c r="CN288" i="3" s="1"/>
  <c r="BY288" i="3"/>
  <c r="CO288" i="3" s="1"/>
  <c r="BL289" i="3"/>
  <c r="CB289" i="3" s="1"/>
  <c r="BM289" i="3"/>
  <c r="CC289" i="3" s="1"/>
  <c r="BN289" i="3"/>
  <c r="CD289" i="3" s="1"/>
  <c r="BO289" i="3"/>
  <c r="CE289" i="3" s="1"/>
  <c r="BP289" i="3"/>
  <c r="CF289" i="3" s="1"/>
  <c r="BQ289" i="3"/>
  <c r="CG289" i="3" s="1"/>
  <c r="BR289" i="3"/>
  <c r="CH289" i="3" s="1"/>
  <c r="BS289" i="3"/>
  <c r="CI289" i="3" s="1"/>
  <c r="BT289" i="3"/>
  <c r="CJ289" i="3" s="1"/>
  <c r="BU289" i="3"/>
  <c r="CK289" i="3" s="1"/>
  <c r="BV289" i="3"/>
  <c r="CL289" i="3" s="1"/>
  <c r="BW289" i="3"/>
  <c r="CM289" i="3" s="1"/>
  <c r="BX289" i="3"/>
  <c r="CN289" i="3" s="1"/>
  <c r="BY289" i="3"/>
  <c r="CO289" i="3" s="1"/>
  <c r="BK290" i="3"/>
  <c r="CA290" i="3" s="1"/>
  <c r="BL290" i="3"/>
  <c r="CB290" i="3" s="1"/>
  <c r="BM290" i="3"/>
  <c r="CC290" i="3" s="1"/>
  <c r="BN290" i="3"/>
  <c r="CD290" i="3" s="1"/>
  <c r="BO290" i="3"/>
  <c r="CE290" i="3" s="1"/>
  <c r="BP290" i="3"/>
  <c r="CF290" i="3" s="1"/>
  <c r="BQ290" i="3"/>
  <c r="CG290" i="3" s="1"/>
  <c r="BR290" i="3"/>
  <c r="CH290" i="3" s="1"/>
  <c r="BS290" i="3"/>
  <c r="CI290" i="3" s="1"/>
  <c r="BT290" i="3"/>
  <c r="CJ290" i="3" s="1"/>
  <c r="BU290" i="3"/>
  <c r="CK290" i="3" s="1"/>
  <c r="BV290" i="3"/>
  <c r="CL290" i="3" s="1"/>
  <c r="BW290" i="3"/>
  <c r="CM290" i="3" s="1"/>
  <c r="BX290" i="3"/>
  <c r="CN290" i="3" s="1"/>
  <c r="BY290" i="3"/>
  <c r="CO290" i="3" s="1"/>
  <c r="BM291" i="3"/>
  <c r="CC291" i="3" s="1"/>
  <c r="BN291" i="3"/>
  <c r="CD291" i="3" s="1"/>
  <c r="BO291" i="3"/>
  <c r="CE291" i="3" s="1"/>
  <c r="BP291" i="3"/>
  <c r="CF291" i="3" s="1"/>
  <c r="BQ291" i="3"/>
  <c r="CG291" i="3" s="1"/>
  <c r="BR291" i="3"/>
  <c r="CH291" i="3" s="1"/>
  <c r="BS291" i="3"/>
  <c r="CI291" i="3" s="1"/>
  <c r="BT291" i="3"/>
  <c r="CJ291" i="3" s="1"/>
  <c r="BU291" i="3"/>
  <c r="CK291" i="3" s="1"/>
  <c r="BV291" i="3"/>
  <c r="CL291" i="3" s="1"/>
  <c r="BW291" i="3"/>
  <c r="CM291" i="3" s="1"/>
  <c r="BX291" i="3"/>
  <c r="CN291" i="3" s="1"/>
  <c r="BY291" i="3"/>
  <c r="CO291" i="3" s="1"/>
  <c r="BR292" i="3"/>
  <c r="CH292" i="3" s="1"/>
  <c r="BS292" i="3"/>
  <c r="CI292" i="3" s="1"/>
  <c r="BT292" i="3"/>
  <c r="CJ292" i="3" s="1"/>
  <c r="BU292" i="3"/>
  <c r="CK292" i="3" s="1"/>
  <c r="BV292" i="3"/>
  <c r="CL292" i="3" s="1"/>
  <c r="BW292" i="3"/>
  <c r="CM292" i="3" s="1"/>
  <c r="BX292" i="3"/>
  <c r="CN292" i="3" s="1"/>
  <c r="BY292" i="3"/>
  <c r="CO292" i="3" s="1"/>
  <c r="BL293" i="3"/>
  <c r="CB293" i="3" s="1"/>
  <c r="BM293" i="3"/>
  <c r="CC293" i="3" s="1"/>
  <c r="BN293" i="3"/>
  <c r="CD293" i="3" s="1"/>
  <c r="BO293" i="3"/>
  <c r="CE293" i="3" s="1"/>
  <c r="BP293" i="3"/>
  <c r="CF293" i="3" s="1"/>
  <c r="BQ293" i="3"/>
  <c r="CG293" i="3" s="1"/>
  <c r="BR293" i="3"/>
  <c r="CH293" i="3" s="1"/>
  <c r="BS293" i="3"/>
  <c r="CI293" i="3" s="1"/>
  <c r="BT293" i="3"/>
  <c r="CJ293" i="3" s="1"/>
  <c r="BU293" i="3"/>
  <c r="CK293" i="3" s="1"/>
  <c r="BV293" i="3"/>
  <c r="CL293" i="3" s="1"/>
  <c r="BW293" i="3"/>
  <c r="CM293" i="3" s="1"/>
  <c r="BX293" i="3"/>
  <c r="CN293" i="3" s="1"/>
  <c r="BY293" i="3"/>
  <c r="CO293" i="3" s="1"/>
  <c r="BN294" i="3"/>
  <c r="CD294" i="3" s="1"/>
  <c r="BO294" i="3"/>
  <c r="CE294" i="3" s="1"/>
  <c r="BP294" i="3"/>
  <c r="CF294" i="3" s="1"/>
  <c r="BQ294" i="3"/>
  <c r="CG294" i="3" s="1"/>
  <c r="BR294" i="3"/>
  <c r="CH294" i="3" s="1"/>
  <c r="BS294" i="3"/>
  <c r="CI294" i="3" s="1"/>
  <c r="BT294" i="3"/>
  <c r="CJ294" i="3" s="1"/>
  <c r="BU294" i="3"/>
  <c r="CK294" i="3" s="1"/>
  <c r="BV294" i="3"/>
  <c r="CL294" i="3" s="1"/>
  <c r="BW294" i="3"/>
  <c r="CM294" i="3" s="1"/>
  <c r="BX294" i="3"/>
  <c r="CN294" i="3" s="1"/>
  <c r="BY294" i="3"/>
  <c r="CO294" i="3" s="1"/>
  <c r="BL295" i="3"/>
  <c r="CB295" i="3" s="1"/>
  <c r="BM295" i="3"/>
  <c r="CC295" i="3" s="1"/>
  <c r="BN295" i="3"/>
  <c r="CD295" i="3" s="1"/>
  <c r="BO295" i="3"/>
  <c r="CE295" i="3" s="1"/>
  <c r="BP295" i="3"/>
  <c r="CF295" i="3" s="1"/>
  <c r="BQ295" i="3"/>
  <c r="CG295" i="3" s="1"/>
  <c r="BR295" i="3"/>
  <c r="CH295" i="3" s="1"/>
  <c r="BS295" i="3"/>
  <c r="CI295" i="3" s="1"/>
  <c r="BT295" i="3"/>
  <c r="CJ295" i="3" s="1"/>
  <c r="BU295" i="3"/>
  <c r="CK295" i="3" s="1"/>
  <c r="BV295" i="3"/>
  <c r="CL295" i="3" s="1"/>
  <c r="BW295" i="3"/>
  <c r="CM295" i="3" s="1"/>
  <c r="BX295" i="3"/>
  <c r="CN295" i="3" s="1"/>
  <c r="BY295" i="3"/>
  <c r="CO295" i="3" s="1"/>
  <c r="BO296" i="3"/>
  <c r="CE296" i="3" s="1"/>
  <c r="BP296" i="3"/>
  <c r="CF296" i="3" s="1"/>
  <c r="BQ296" i="3"/>
  <c r="CG296" i="3" s="1"/>
  <c r="BR296" i="3"/>
  <c r="CH296" i="3" s="1"/>
  <c r="BS296" i="3"/>
  <c r="CI296" i="3" s="1"/>
  <c r="BT296" i="3"/>
  <c r="CJ296" i="3" s="1"/>
  <c r="BU296" i="3"/>
  <c r="CK296" i="3" s="1"/>
  <c r="BV296" i="3"/>
  <c r="CL296" i="3" s="1"/>
  <c r="BW296" i="3"/>
  <c r="CM296" i="3" s="1"/>
  <c r="BX296" i="3"/>
  <c r="CN296" i="3" s="1"/>
  <c r="BY296" i="3"/>
  <c r="CO296" i="3" s="1"/>
  <c r="BK297" i="3"/>
  <c r="CA297" i="3" s="1"/>
  <c r="BL297" i="3"/>
  <c r="CB297" i="3" s="1"/>
  <c r="BM297" i="3"/>
  <c r="CC297" i="3" s="1"/>
  <c r="BN297" i="3"/>
  <c r="CD297" i="3" s="1"/>
  <c r="BO297" i="3"/>
  <c r="CE297" i="3" s="1"/>
  <c r="BP297" i="3"/>
  <c r="CF297" i="3" s="1"/>
  <c r="BQ297" i="3"/>
  <c r="CG297" i="3" s="1"/>
  <c r="BR297" i="3"/>
  <c r="CH297" i="3" s="1"/>
  <c r="BS297" i="3"/>
  <c r="CI297" i="3" s="1"/>
  <c r="BT297" i="3"/>
  <c r="CJ297" i="3" s="1"/>
  <c r="BU297" i="3"/>
  <c r="CK297" i="3" s="1"/>
  <c r="BV297" i="3"/>
  <c r="CL297" i="3" s="1"/>
  <c r="BW297" i="3"/>
  <c r="CM297" i="3" s="1"/>
  <c r="BX297" i="3"/>
  <c r="CN297" i="3" s="1"/>
  <c r="BY297" i="3"/>
  <c r="CO297" i="3" s="1"/>
  <c r="BK298" i="3"/>
  <c r="CA298" i="3" s="1"/>
  <c r="BL298" i="3"/>
  <c r="CB298" i="3" s="1"/>
  <c r="BM298" i="3"/>
  <c r="CC298" i="3" s="1"/>
  <c r="BN298" i="3"/>
  <c r="CD298" i="3" s="1"/>
  <c r="BO298" i="3"/>
  <c r="CE298" i="3" s="1"/>
  <c r="BP298" i="3"/>
  <c r="CF298" i="3" s="1"/>
  <c r="BQ298" i="3"/>
  <c r="CG298" i="3" s="1"/>
  <c r="BR298" i="3"/>
  <c r="CH298" i="3" s="1"/>
  <c r="BS298" i="3"/>
  <c r="CI298" i="3" s="1"/>
  <c r="BT298" i="3"/>
  <c r="CJ298" i="3" s="1"/>
  <c r="BU298" i="3"/>
  <c r="CK298" i="3" s="1"/>
  <c r="BV298" i="3"/>
  <c r="CL298" i="3" s="1"/>
  <c r="BW298" i="3"/>
  <c r="CM298" i="3" s="1"/>
  <c r="BX298" i="3"/>
  <c r="CN298" i="3" s="1"/>
  <c r="BY298" i="3"/>
  <c r="CO298" i="3" s="1"/>
  <c r="BK299" i="3"/>
  <c r="CA299" i="3" s="1"/>
  <c r="BL299" i="3"/>
  <c r="CB299" i="3" s="1"/>
  <c r="BM299" i="3"/>
  <c r="CC299" i="3" s="1"/>
  <c r="BN299" i="3"/>
  <c r="CD299" i="3" s="1"/>
  <c r="BO299" i="3"/>
  <c r="CE299" i="3" s="1"/>
  <c r="BP299" i="3"/>
  <c r="CF299" i="3" s="1"/>
  <c r="BQ299" i="3"/>
  <c r="CG299" i="3" s="1"/>
  <c r="BR299" i="3"/>
  <c r="CH299" i="3" s="1"/>
  <c r="BS299" i="3"/>
  <c r="CI299" i="3" s="1"/>
  <c r="BT299" i="3"/>
  <c r="CJ299" i="3" s="1"/>
  <c r="BU299" i="3"/>
  <c r="CK299" i="3" s="1"/>
  <c r="BV299" i="3"/>
  <c r="CL299" i="3" s="1"/>
  <c r="BW299" i="3"/>
  <c r="CM299" i="3" s="1"/>
  <c r="BX299" i="3"/>
  <c r="CN299" i="3" s="1"/>
  <c r="BY299" i="3"/>
  <c r="CO299" i="3" s="1"/>
  <c r="BK300" i="3"/>
  <c r="CA300" i="3" s="1"/>
  <c r="BL300" i="3"/>
  <c r="CB300" i="3" s="1"/>
  <c r="BM300" i="3"/>
  <c r="CC300" i="3" s="1"/>
  <c r="BN300" i="3"/>
  <c r="CD300" i="3" s="1"/>
  <c r="BO300" i="3"/>
  <c r="CE300" i="3" s="1"/>
  <c r="BP300" i="3"/>
  <c r="CF300" i="3" s="1"/>
  <c r="BQ300" i="3"/>
  <c r="CG300" i="3" s="1"/>
  <c r="BR300" i="3"/>
  <c r="CH300" i="3" s="1"/>
  <c r="BS300" i="3"/>
  <c r="CI300" i="3" s="1"/>
  <c r="BT300" i="3"/>
  <c r="CJ300" i="3" s="1"/>
  <c r="BU300" i="3"/>
  <c r="CK300" i="3" s="1"/>
  <c r="BV300" i="3"/>
  <c r="CL300" i="3" s="1"/>
  <c r="BW300" i="3"/>
  <c r="CM300" i="3" s="1"/>
  <c r="BX300" i="3"/>
  <c r="CN300" i="3" s="1"/>
  <c r="BY300" i="3"/>
  <c r="CO300" i="3" s="1"/>
  <c r="BK301" i="3"/>
  <c r="CA301" i="3" s="1"/>
  <c r="BL301" i="3"/>
  <c r="CB301" i="3" s="1"/>
  <c r="BM301" i="3"/>
  <c r="CC301" i="3" s="1"/>
  <c r="BN301" i="3"/>
  <c r="CD301" i="3" s="1"/>
  <c r="BO301" i="3"/>
  <c r="CE301" i="3" s="1"/>
  <c r="BP301" i="3"/>
  <c r="CF301" i="3" s="1"/>
  <c r="BQ301" i="3"/>
  <c r="CG301" i="3" s="1"/>
  <c r="BR301" i="3"/>
  <c r="CH301" i="3" s="1"/>
  <c r="BS301" i="3"/>
  <c r="CI301" i="3" s="1"/>
  <c r="BT301" i="3"/>
  <c r="CJ301" i="3" s="1"/>
  <c r="BU301" i="3"/>
  <c r="CK301" i="3" s="1"/>
  <c r="BV301" i="3"/>
  <c r="CL301" i="3" s="1"/>
  <c r="BW301" i="3"/>
  <c r="CM301" i="3" s="1"/>
  <c r="BX301" i="3"/>
  <c r="CN301" i="3" s="1"/>
  <c r="BY301" i="3"/>
  <c r="CO301" i="3" s="1"/>
  <c r="BK302" i="3"/>
  <c r="CA302" i="3" s="1"/>
  <c r="BL302" i="3"/>
  <c r="CB302" i="3" s="1"/>
  <c r="BM302" i="3"/>
  <c r="CC302" i="3" s="1"/>
  <c r="BN302" i="3"/>
  <c r="CD302" i="3" s="1"/>
  <c r="BO302" i="3"/>
  <c r="CE302" i="3" s="1"/>
  <c r="BP302" i="3"/>
  <c r="CF302" i="3" s="1"/>
  <c r="BQ302" i="3"/>
  <c r="CG302" i="3" s="1"/>
  <c r="BR302" i="3"/>
  <c r="CH302" i="3" s="1"/>
  <c r="BS302" i="3"/>
  <c r="CI302" i="3" s="1"/>
  <c r="BT302" i="3"/>
  <c r="CJ302" i="3" s="1"/>
  <c r="BU302" i="3"/>
  <c r="CK302" i="3" s="1"/>
  <c r="BV302" i="3"/>
  <c r="CL302" i="3" s="1"/>
  <c r="BW302" i="3"/>
  <c r="CM302" i="3" s="1"/>
  <c r="BX302" i="3"/>
  <c r="CN302" i="3" s="1"/>
  <c r="BY302" i="3"/>
  <c r="CO302" i="3" s="1"/>
  <c r="BK303" i="3"/>
  <c r="CA303" i="3" s="1"/>
  <c r="BL303" i="3"/>
  <c r="CB303" i="3" s="1"/>
  <c r="BM303" i="3"/>
  <c r="CC303" i="3" s="1"/>
  <c r="BN303" i="3"/>
  <c r="CD303" i="3" s="1"/>
  <c r="BO303" i="3"/>
  <c r="CE303" i="3" s="1"/>
  <c r="BP303" i="3"/>
  <c r="CF303" i="3" s="1"/>
  <c r="BQ303" i="3"/>
  <c r="CG303" i="3" s="1"/>
  <c r="BR303" i="3"/>
  <c r="CH303" i="3" s="1"/>
  <c r="BS303" i="3"/>
  <c r="CI303" i="3" s="1"/>
  <c r="BT303" i="3"/>
  <c r="CJ303" i="3" s="1"/>
  <c r="BU303" i="3"/>
  <c r="CK303" i="3" s="1"/>
  <c r="BV303" i="3"/>
  <c r="CL303" i="3" s="1"/>
  <c r="BW303" i="3"/>
  <c r="CM303" i="3" s="1"/>
  <c r="BX303" i="3"/>
  <c r="CN303" i="3" s="1"/>
  <c r="BY303" i="3"/>
  <c r="CO303" i="3" s="1"/>
  <c r="BK304" i="3"/>
  <c r="CA304" i="3" s="1"/>
  <c r="BL304" i="3"/>
  <c r="CB304" i="3" s="1"/>
  <c r="BM304" i="3"/>
  <c r="CC304" i="3" s="1"/>
  <c r="BN304" i="3"/>
  <c r="CD304" i="3" s="1"/>
  <c r="BO304" i="3"/>
  <c r="CE304" i="3" s="1"/>
  <c r="BP304" i="3"/>
  <c r="CF304" i="3" s="1"/>
  <c r="BQ304" i="3"/>
  <c r="CG304" i="3" s="1"/>
  <c r="BR304" i="3"/>
  <c r="CH304" i="3" s="1"/>
  <c r="BS304" i="3"/>
  <c r="CI304" i="3" s="1"/>
  <c r="BT304" i="3"/>
  <c r="CJ304" i="3" s="1"/>
  <c r="BU304" i="3"/>
  <c r="CK304" i="3" s="1"/>
  <c r="BV304" i="3"/>
  <c r="CL304" i="3" s="1"/>
  <c r="BW304" i="3"/>
  <c r="CM304" i="3" s="1"/>
  <c r="BX304" i="3"/>
  <c r="CN304" i="3" s="1"/>
  <c r="BY304" i="3"/>
  <c r="CO304" i="3" s="1"/>
  <c r="BK305" i="3"/>
  <c r="CA305" i="3" s="1"/>
  <c r="BL305" i="3"/>
  <c r="CB305" i="3" s="1"/>
  <c r="BM305" i="3"/>
  <c r="CC305" i="3" s="1"/>
  <c r="BN305" i="3"/>
  <c r="CD305" i="3" s="1"/>
  <c r="BO305" i="3"/>
  <c r="CE305" i="3" s="1"/>
  <c r="BP305" i="3"/>
  <c r="CF305" i="3" s="1"/>
  <c r="BQ305" i="3"/>
  <c r="CG305" i="3" s="1"/>
  <c r="BR305" i="3"/>
  <c r="CH305" i="3" s="1"/>
  <c r="BS305" i="3"/>
  <c r="CI305" i="3" s="1"/>
  <c r="BT305" i="3"/>
  <c r="CJ305" i="3" s="1"/>
  <c r="BU305" i="3"/>
  <c r="CK305" i="3" s="1"/>
  <c r="BV305" i="3"/>
  <c r="CL305" i="3" s="1"/>
  <c r="BW305" i="3"/>
  <c r="CM305" i="3" s="1"/>
  <c r="BX305" i="3"/>
  <c r="CN305" i="3" s="1"/>
  <c r="BY305" i="3"/>
  <c r="CO305" i="3" s="1"/>
  <c r="BK306" i="3"/>
  <c r="CA306" i="3" s="1"/>
  <c r="BL306" i="3"/>
  <c r="CB306" i="3" s="1"/>
  <c r="BM306" i="3"/>
  <c r="CC306" i="3" s="1"/>
  <c r="BN306" i="3"/>
  <c r="CD306" i="3" s="1"/>
  <c r="BO306" i="3"/>
  <c r="CE306" i="3" s="1"/>
  <c r="BP306" i="3"/>
  <c r="CF306" i="3" s="1"/>
  <c r="BQ306" i="3"/>
  <c r="CG306" i="3" s="1"/>
  <c r="BR306" i="3"/>
  <c r="CH306" i="3" s="1"/>
  <c r="BS306" i="3"/>
  <c r="CI306" i="3" s="1"/>
  <c r="BT306" i="3"/>
  <c r="CJ306" i="3" s="1"/>
  <c r="BU306" i="3"/>
  <c r="CK306" i="3" s="1"/>
  <c r="BV306" i="3"/>
  <c r="CL306" i="3" s="1"/>
  <c r="BW306" i="3"/>
  <c r="CM306" i="3" s="1"/>
  <c r="BX306" i="3"/>
  <c r="CN306" i="3" s="1"/>
  <c r="BY306" i="3"/>
  <c r="CO306" i="3" s="1"/>
  <c r="BK307" i="3"/>
  <c r="CA307" i="3" s="1"/>
  <c r="BL307" i="3"/>
  <c r="CB307" i="3" s="1"/>
  <c r="BM307" i="3"/>
  <c r="CC307" i="3" s="1"/>
  <c r="BN307" i="3"/>
  <c r="CD307" i="3" s="1"/>
  <c r="BO307" i="3"/>
  <c r="CE307" i="3" s="1"/>
  <c r="BP307" i="3"/>
  <c r="CF307" i="3" s="1"/>
  <c r="BQ307" i="3"/>
  <c r="CG307" i="3" s="1"/>
  <c r="BR307" i="3"/>
  <c r="CH307" i="3" s="1"/>
  <c r="BS307" i="3"/>
  <c r="CI307" i="3" s="1"/>
  <c r="BT307" i="3"/>
  <c r="CJ307" i="3" s="1"/>
  <c r="BU307" i="3"/>
  <c r="CK307" i="3" s="1"/>
  <c r="BV307" i="3"/>
  <c r="CL307" i="3" s="1"/>
  <c r="BW307" i="3"/>
  <c r="CM307" i="3" s="1"/>
  <c r="BX307" i="3"/>
  <c r="CN307" i="3" s="1"/>
  <c r="BY307" i="3"/>
  <c r="CO307" i="3" s="1"/>
  <c r="BK308" i="3"/>
  <c r="CA308" i="3" s="1"/>
  <c r="BL308" i="3"/>
  <c r="CB308" i="3" s="1"/>
  <c r="BM308" i="3"/>
  <c r="CC308" i="3" s="1"/>
  <c r="BN308" i="3"/>
  <c r="CD308" i="3" s="1"/>
  <c r="BO308" i="3"/>
  <c r="CE308" i="3" s="1"/>
  <c r="BP308" i="3"/>
  <c r="CF308" i="3" s="1"/>
  <c r="BQ308" i="3"/>
  <c r="CG308" i="3" s="1"/>
  <c r="BR308" i="3"/>
  <c r="CH308" i="3" s="1"/>
  <c r="BS308" i="3"/>
  <c r="CI308" i="3" s="1"/>
  <c r="BT308" i="3"/>
  <c r="CJ308" i="3" s="1"/>
  <c r="BU308" i="3"/>
  <c r="CK308" i="3" s="1"/>
  <c r="BV308" i="3"/>
  <c r="CL308" i="3" s="1"/>
  <c r="BW308" i="3"/>
  <c r="CM308" i="3" s="1"/>
  <c r="BX308" i="3"/>
  <c r="CN308" i="3" s="1"/>
  <c r="BY308" i="3"/>
  <c r="CO308" i="3" s="1"/>
  <c r="BK309" i="3"/>
  <c r="CA309" i="3" s="1"/>
  <c r="BL309" i="3"/>
  <c r="CB309" i="3" s="1"/>
  <c r="BM309" i="3"/>
  <c r="CC309" i="3" s="1"/>
  <c r="BN309" i="3"/>
  <c r="CD309" i="3" s="1"/>
  <c r="BO309" i="3"/>
  <c r="CE309" i="3" s="1"/>
  <c r="BP309" i="3"/>
  <c r="CF309" i="3" s="1"/>
  <c r="BQ309" i="3"/>
  <c r="CG309" i="3" s="1"/>
  <c r="BR309" i="3"/>
  <c r="CH309" i="3" s="1"/>
  <c r="BS309" i="3"/>
  <c r="CI309" i="3" s="1"/>
  <c r="BT309" i="3"/>
  <c r="CJ309" i="3" s="1"/>
  <c r="BU309" i="3"/>
  <c r="CK309" i="3" s="1"/>
  <c r="BV309" i="3"/>
  <c r="CL309" i="3" s="1"/>
  <c r="BW309" i="3"/>
  <c r="CM309" i="3" s="1"/>
  <c r="BX309" i="3"/>
  <c r="CN309" i="3" s="1"/>
  <c r="BY309" i="3"/>
  <c r="CO309" i="3" s="1"/>
  <c r="BK310" i="3"/>
  <c r="CA310" i="3" s="1"/>
  <c r="BL310" i="3"/>
  <c r="CB310" i="3" s="1"/>
  <c r="BM310" i="3"/>
  <c r="CC310" i="3" s="1"/>
  <c r="BN310" i="3"/>
  <c r="CD310" i="3" s="1"/>
  <c r="BO310" i="3"/>
  <c r="CE310" i="3" s="1"/>
  <c r="BP310" i="3"/>
  <c r="CF310" i="3" s="1"/>
  <c r="BQ310" i="3"/>
  <c r="CG310" i="3" s="1"/>
  <c r="BR310" i="3"/>
  <c r="CH310" i="3" s="1"/>
  <c r="BS310" i="3"/>
  <c r="CI310" i="3" s="1"/>
  <c r="BT310" i="3"/>
  <c r="CJ310" i="3" s="1"/>
  <c r="BU310" i="3"/>
  <c r="CK310" i="3" s="1"/>
  <c r="BV310" i="3"/>
  <c r="CL310" i="3" s="1"/>
  <c r="BW310" i="3"/>
  <c r="CM310" i="3" s="1"/>
  <c r="BX310" i="3"/>
  <c r="CN310" i="3" s="1"/>
  <c r="BY310" i="3"/>
  <c r="CO310" i="3" s="1"/>
  <c r="BK311" i="3"/>
  <c r="CA311" i="3" s="1"/>
  <c r="BL311" i="3"/>
  <c r="CB311" i="3" s="1"/>
  <c r="BM311" i="3"/>
  <c r="CC311" i="3" s="1"/>
  <c r="BN311" i="3"/>
  <c r="CD311" i="3" s="1"/>
  <c r="BO311" i="3"/>
  <c r="CE311" i="3" s="1"/>
  <c r="BP311" i="3"/>
  <c r="CF311" i="3" s="1"/>
  <c r="BQ311" i="3"/>
  <c r="CG311" i="3" s="1"/>
  <c r="BR311" i="3"/>
  <c r="CH311" i="3" s="1"/>
  <c r="BS311" i="3"/>
  <c r="CI311" i="3" s="1"/>
  <c r="BT311" i="3"/>
  <c r="CJ311" i="3" s="1"/>
  <c r="BU311" i="3"/>
  <c r="CK311" i="3" s="1"/>
  <c r="BV311" i="3"/>
  <c r="CL311" i="3" s="1"/>
  <c r="BW311" i="3"/>
  <c r="CM311" i="3" s="1"/>
  <c r="BX311" i="3"/>
  <c r="CN311" i="3" s="1"/>
  <c r="BY311" i="3"/>
  <c r="CO311" i="3" s="1"/>
  <c r="BK312" i="3"/>
  <c r="CA312" i="3" s="1"/>
  <c r="BL312" i="3"/>
  <c r="CB312" i="3" s="1"/>
  <c r="BM312" i="3"/>
  <c r="CC312" i="3" s="1"/>
  <c r="BN312" i="3"/>
  <c r="CD312" i="3" s="1"/>
  <c r="BO312" i="3"/>
  <c r="CE312" i="3" s="1"/>
  <c r="BP312" i="3"/>
  <c r="CF312" i="3" s="1"/>
  <c r="BQ312" i="3"/>
  <c r="CG312" i="3" s="1"/>
  <c r="BR312" i="3"/>
  <c r="CH312" i="3" s="1"/>
  <c r="BS312" i="3"/>
  <c r="CI312" i="3" s="1"/>
  <c r="BT312" i="3"/>
  <c r="CJ312" i="3" s="1"/>
  <c r="BU312" i="3"/>
  <c r="CK312" i="3" s="1"/>
  <c r="BV312" i="3"/>
  <c r="CL312" i="3" s="1"/>
  <c r="BW312" i="3"/>
  <c r="CM312" i="3" s="1"/>
  <c r="BX312" i="3"/>
  <c r="CN312" i="3" s="1"/>
  <c r="BY312" i="3"/>
  <c r="CO312" i="3" s="1"/>
  <c r="BK313" i="3"/>
  <c r="CA313" i="3" s="1"/>
  <c r="BL313" i="3"/>
  <c r="CB313" i="3" s="1"/>
  <c r="BM313" i="3"/>
  <c r="CC313" i="3" s="1"/>
  <c r="BN313" i="3"/>
  <c r="CD313" i="3" s="1"/>
  <c r="BO313" i="3"/>
  <c r="CE313" i="3" s="1"/>
  <c r="BP313" i="3"/>
  <c r="CF313" i="3" s="1"/>
  <c r="BQ313" i="3"/>
  <c r="CG313" i="3" s="1"/>
  <c r="BR313" i="3"/>
  <c r="CH313" i="3" s="1"/>
  <c r="BS313" i="3"/>
  <c r="CI313" i="3" s="1"/>
  <c r="BT313" i="3"/>
  <c r="CJ313" i="3" s="1"/>
  <c r="BU313" i="3"/>
  <c r="CK313" i="3" s="1"/>
  <c r="BV313" i="3"/>
  <c r="CL313" i="3" s="1"/>
  <c r="BW313" i="3"/>
  <c r="CM313" i="3" s="1"/>
  <c r="BX313" i="3"/>
  <c r="CN313" i="3" s="1"/>
  <c r="BY313" i="3"/>
  <c r="CO313" i="3" s="1"/>
  <c r="BK314" i="3"/>
  <c r="CA314" i="3" s="1"/>
  <c r="BL314" i="3"/>
  <c r="CB314" i="3" s="1"/>
  <c r="BM314" i="3"/>
  <c r="CC314" i="3" s="1"/>
  <c r="BN314" i="3"/>
  <c r="CD314" i="3" s="1"/>
  <c r="BO314" i="3"/>
  <c r="CE314" i="3" s="1"/>
  <c r="BP314" i="3"/>
  <c r="CF314" i="3" s="1"/>
  <c r="BQ314" i="3"/>
  <c r="CG314" i="3" s="1"/>
  <c r="BR314" i="3"/>
  <c r="CH314" i="3" s="1"/>
  <c r="BS314" i="3"/>
  <c r="CI314" i="3" s="1"/>
  <c r="BT314" i="3"/>
  <c r="CJ314" i="3" s="1"/>
  <c r="BU314" i="3"/>
  <c r="CK314" i="3" s="1"/>
  <c r="BV314" i="3"/>
  <c r="CL314" i="3" s="1"/>
  <c r="BW314" i="3"/>
  <c r="CM314" i="3" s="1"/>
  <c r="BX314" i="3"/>
  <c r="CN314" i="3" s="1"/>
  <c r="BY314" i="3"/>
  <c r="CO314" i="3" s="1"/>
  <c r="BP315" i="3"/>
  <c r="CF315" i="3" s="1"/>
  <c r="BQ315" i="3"/>
  <c r="CG315" i="3" s="1"/>
  <c r="BR315" i="3"/>
  <c r="CH315" i="3" s="1"/>
  <c r="BS315" i="3"/>
  <c r="CI315" i="3" s="1"/>
  <c r="BT315" i="3"/>
  <c r="CJ315" i="3" s="1"/>
  <c r="BU315" i="3"/>
  <c r="CK315" i="3" s="1"/>
  <c r="BV315" i="3"/>
  <c r="CL315" i="3" s="1"/>
  <c r="BW315" i="3"/>
  <c r="CM315" i="3" s="1"/>
  <c r="BX315" i="3"/>
  <c r="CN315" i="3" s="1"/>
  <c r="BY315" i="3"/>
  <c r="CO315" i="3" s="1"/>
  <c r="BK316" i="3"/>
  <c r="CA316" i="3" s="1"/>
  <c r="BL316" i="3"/>
  <c r="CB316" i="3" s="1"/>
  <c r="BM316" i="3"/>
  <c r="CC316" i="3" s="1"/>
  <c r="BN316" i="3"/>
  <c r="CD316" i="3" s="1"/>
  <c r="BO316" i="3"/>
  <c r="CE316" i="3" s="1"/>
  <c r="BP316" i="3"/>
  <c r="CF316" i="3" s="1"/>
  <c r="BQ316" i="3"/>
  <c r="CG316" i="3" s="1"/>
  <c r="BR316" i="3"/>
  <c r="CH316" i="3" s="1"/>
  <c r="BS316" i="3"/>
  <c r="CI316" i="3" s="1"/>
  <c r="BT316" i="3"/>
  <c r="CJ316" i="3" s="1"/>
  <c r="BU316" i="3"/>
  <c r="CK316" i="3" s="1"/>
  <c r="BV316" i="3"/>
  <c r="CL316" i="3" s="1"/>
  <c r="BW316" i="3"/>
  <c r="CM316" i="3" s="1"/>
  <c r="BX316" i="3"/>
  <c r="CN316" i="3" s="1"/>
  <c r="BY316" i="3"/>
  <c r="CO316" i="3" s="1"/>
  <c r="BK323" i="3"/>
  <c r="CA323" i="3" s="1"/>
  <c r="BL323" i="3"/>
  <c r="CB323" i="3" s="1"/>
  <c r="BM323" i="3"/>
  <c r="CC323" i="3" s="1"/>
  <c r="BN323" i="3"/>
  <c r="CD323" i="3" s="1"/>
  <c r="BO323" i="3"/>
  <c r="CE323" i="3" s="1"/>
  <c r="BP323" i="3"/>
  <c r="CF323" i="3" s="1"/>
  <c r="BQ323" i="3"/>
  <c r="CG323" i="3" s="1"/>
  <c r="BR323" i="3"/>
  <c r="CH323" i="3" s="1"/>
  <c r="BS323" i="3"/>
  <c r="CI323" i="3" s="1"/>
  <c r="BT323" i="3"/>
  <c r="CJ323" i="3" s="1"/>
  <c r="BU323" i="3"/>
  <c r="CK323" i="3" s="1"/>
  <c r="BV323" i="3"/>
  <c r="CL323" i="3" s="1"/>
  <c r="BW323" i="3"/>
  <c r="CM323" i="3" s="1"/>
  <c r="BX323" i="3"/>
  <c r="CN323" i="3" s="1"/>
  <c r="BY323" i="3"/>
  <c r="CO323" i="3" s="1"/>
  <c r="BK324" i="3"/>
  <c r="CA324" i="3" s="1"/>
  <c r="BL324" i="3"/>
  <c r="CB324" i="3" s="1"/>
  <c r="BM324" i="3"/>
  <c r="CC324" i="3" s="1"/>
  <c r="BN324" i="3"/>
  <c r="CD324" i="3" s="1"/>
  <c r="BO324" i="3"/>
  <c r="CE324" i="3" s="1"/>
  <c r="BP324" i="3"/>
  <c r="CF324" i="3" s="1"/>
  <c r="BQ324" i="3"/>
  <c r="CG324" i="3" s="1"/>
  <c r="BR324" i="3"/>
  <c r="CH324" i="3" s="1"/>
  <c r="BS324" i="3"/>
  <c r="CI324" i="3" s="1"/>
  <c r="BT324" i="3"/>
  <c r="CJ324" i="3" s="1"/>
  <c r="BU324" i="3"/>
  <c r="CK324" i="3" s="1"/>
  <c r="BV324" i="3"/>
  <c r="CL324" i="3" s="1"/>
  <c r="BW324" i="3"/>
  <c r="CM324" i="3" s="1"/>
  <c r="BX324" i="3"/>
  <c r="CN324" i="3" s="1"/>
  <c r="BY324" i="3"/>
  <c r="CO324" i="3" s="1"/>
  <c r="BK325" i="3"/>
  <c r="CA325" i="3" s="1"/>
  <c r="BL325" i="3"/>
  <c r="CB325" i="3" s="1"/>
  <c r="BM325" i="3"/>
  <c r="CC325" i="3" s="1"/>
  <c r="BN325" i="3"/>
  <c r="CD325" i="3" s="1"/>
  <c r="BO325" i="3"/>
  <c r="CE325" i="3" s="1"/>
  <c r="BP325" i="3"/>
  <c r="CF325" i="3" s="1"/>
  <c r="BQ325" i="3"/>
  <c r="CG325" i="3" s="1"/>
  <c r="BR325" i="3"/>
  <c r="CH325" i="3" s="1"/>
  <c r="BS325" i="3"/>
  <c r="CI325" i="3" s="1"/>
  <c r="BT325" i="3"/>
  <c r="CJ325" i="3" s="1"/>
  <c r="BU325" i="3"/>
  <c r="CK325" i="3" s="1"/>
  <c r="BV325" i="3"/>
  <c r="CL325" i="3" s="1"/>
  <c r="BW325" i="3"/>
  <c r="CM325" i="3" s="1"/>
  <c r="BX325" i="3"/>
  <c r="CN325" i="3" s="1"/>
  <c r="BY325" i="3"/>
  <c r="CO325" i="3" s="1"/>
  <c r="BK317" i="3"/>
  <c r="CA317" i="3" s="1"/>
  <c r="BL317" i="3"/>
  <c r="CB317" i="3" s="1"/>
  <c r="BM317" i="3"/>
  <c r="CC317" i="3" s="1"/>
  <c r="BN317" i="3"/>
  <c r="CD317" i="3" s="1"/>
  <c r="BO317" i="3"/>
  <c r="CE317" i="3" s="1"/>
  <c r="BP317" i="3"/>
  <c r="CF317" i="3" s="1"/>
  <c r="BQ317" i="3"/>
  <c r="CG317" i="3" s="1"/>
  <c r="BR317" i="3"/>
  <c r="CH317" i="3" s="1"/>
  <c r="BS317" i="3"/>
  <c r="CI317" i="3" s="1"/>
  <c r="BT317" i="3"/>
  <c r="CJ317" i="3" s="1"/>
  <c r="BU317" i="3"/>
  <c r="CK317" i="3" s="1"/>
  <c r="BV317" i="3"/>
  <c r="CL317" i="3" s="1"/>
  <c r="BW317" i="3"/>
  <c r="CM317" i="3" s="1"/>
  <c r="BX317" i="3"/>
  <c r="CN317" i="3" s="1"/>
  <c r="BY317" i="3"/>
  <c r="CO317" i="3" s="1"/>
  <c r="BK318" i="3"/>
  <c r="CA318" i="3" s="1"/>
  <c r="BL318" i="3"/>
  <c r="CB318" i="3" s="1"/>
  <c r="BM318" i="3"/>
  <c r="CC318" i="3" s="1"/>
  <c r="BN318" i="3"/>
  <c r="CD318" i="3" s="1"/>
  <c r="BO318" i="3"/>
  <c r="CE318" i="3" s="1"/>
  <c r="BP318" i="3"/>
  <c r="CF318" i="3" s="1"/>
  <c r="BQ318" i="3"/>
  <c r="CG318" i="3" s="1"/>
  <c r="BR318" i="3"/>
  <c r="CH318" i="3" s="1"/>
  <c r="BS318" i="3"/>
  <c r="CI318" i="3" s="1"/>
  <c r="BT318" i="3"/>
  <c r="CJ318" i="3" s="1"/>
  <c r="BU318" i="3"/>
  <c r="CK318" i="3" s="1"/>
  <c r="BV318" i="3"/>
  <c r="CL318" i="3" s="1"/>
  <c r="BW318" i="3"/>
  <c r="CM318" i="3" s="1"/>
  <c r="BX318" i="3"/>
  <c r="CN318" i="3" s="1"/>
  <c r="BY318" i="3"/>
  <c r="CO318" i="3" s="1"/>
  <c r="BK319" i="3"/>
  <c r="CA319" i="3" s="1"/>
  <c r="BL319" i="3"/>
  <c r="CB319" i="3" s="1"/>
  <c r="BM319" i="3"/>
  <c r="CC319" i="3" s="1"/>
  <c r="BN319" i="3"/>
  <c r="CD319" i="3" s="1"/>
  <c r="BO319" i="3"/>
  <c r="CE319" i="3" s="1"/>
  <c r="BP319" i="3"/>
  <c r="CF319" i="3" s="1"/>
  <c r="BQ319" i="3"/>
  <c r="CG319" i="3" s="1"/>
  <c r="BR319" i="3"/>
  <c r="CH319" i="3" s="1"/>
  <c r="BS319" i="3"/>
  <c r="CI319" i="3" s="1"/>
  <c r="BT319" i="3"/>
  <c r="CJ319" i="3" s="1"/>
  <c r="BU319" i="3"/>
  <c r="CK319" i="3" s="1"/>
  <c r="BV319" i="3"/>
  <c r="CL319" i="3" s="1"/>
  <c r="BW319" i="3"/>
  <c r="CM319" i="3" s="1"/>
  <c r="BX319" i="3"/>
  <c r="CN319" i="3" s="1"/>
  <c r="BY319" i="3"/>
  <c r="CO319" i="3" s="1"/>
  <c r="BK320" i="3"/>
  <c r="CA320" i="3" s="1"/>
  <c r="BL320" i="3"/>
  <c r="CB320" i="3" s="1"/>
  <c r="BM320" i="3"/>
  <c r="CC320" i="3" s="1"/>
  <c r="BN320" i="3"/>
  <c r="CD320" i="3" s="1"/>
  <c r="BO320" i="3"/>
  <c r="CE320" i="3" s="1"/>
  <c r="BP320" i="3"/>
  <c r="CF320" i="3" s="1"/>
  <c r="BQ320" i="3"/>
  <c r="CG320" i="3" s="1"/>
  <c r="BR320" i="3"/>
  <c r="CH320" i="3" s="1"/>
  <c r="BS320" i="3"/>
  <c r="CI320" i="3" s="1"/>
  <c r="BT320" i="3"/>
  <c r="CJ320" i="3" s="1"/>
  <c r="BU320" i="3"/>
  <c r="CK320" i="3" s="1"/>
  <c r="BV320" i="3"/>
  <c r="CL320" i="3" s="1"/>
  <c r="BW320" i="3"/>
  <c r="CM320" i="3" s="1"/>
  <c r="BX320" i="3"/>
  <c r="CN320" i="3" s="1"/>
  <c r="BY320" i="3"/>
  <c r="CO320" i="3" s="1"/>
  <c r="BK321" i="3"/>
  <c r="CA321" i="3" s="1"/>
  <c r="BL321" i="3"/>
  <c r="CB321" i="3" s="1"/>
  <c r="BM321" i="3"/>
  <c r="CC321" i="3" s="1"/>
  <c r="BN321" i="3"/>
  <c r="CD321" i="3" s="1"/>
  <c r="BO321" i="3"/>
  <c r="CE321" i="3" s="1"/>
  <c r="BP321" i="3"/>
  <c r="CF321" i="3" s="1"/>
  <c r="BQ321" i="3"/>
  <c r="CG321" i="3" s="1"/>
  <c r="BR321" i="3"/>
  <c r="CH321" i="3" s="1"/>
  <c r="BS321" i="3"/>
  <c r="CI321" i="3" s="1"/>
  <c r="BT321" i="3"/>
  <c r="CJ321" i="3" s="1"/>
  <c r="BU321" i="3"/>
  <c r="CK321" i="3" s="1"/>
  <c r="BV321" i="3"/>
  <c r="CL321" i="3" s="1"/>
  <c r="BW321" i="3"/>
  <c r="CM321" i="3" s="1"/>
  <c r="BX321" i="3"/>
  <c r="CN321" i="3" s="1"/>
  <c r="BY321" i="3"/>
  <c r="CO321" i="3" s="1"/>
  <c r="BK322" i="3"/>
  <c r="CA322" i="3" s="1"/>
  <c r="BL322" i="3"/>
  <c r="CB322" i="3" s="1"/>
  <c r="BM322" i="3"/>
  <c r="CC322" i="3" s="1"/>
  <c r="BN322" i="3"/>
  <c r="CD322" i="3" s="1"/>
  <c r="BO322" i="3"/>
  <c r="CE322" i="3" s="1"/>
  <c r="BP322" i="3"/>
  <c r="CF322" i="3" s="1"/>
  <c r="BQ322" i="3"/>
  <c r="CG322" i="3" s="1"/>
  <c r="BR322" i="3"/>
  <c r="CH322" i="3" s="1"/>
  <c r="BS322" i="3"/>
  <c r="CI322" i="3" s="1"/>
  <c r="BT322" i="3"/>
  <c r="CJ322" i="3" s="1"/>
  <c r="BU322" i="3"/>
  <c r="CK322" i="3" s="1"/>
  <c r="BV322" i="3"/>
  <c r="CL322" i="3" s="1"/>
  <c r="BW322" i="3"/>
  <c r="CM322" i="3" s="1"/>
  <c r="BX322" i="3"/>
  <c r="CN322" i="3" s="1"/>
  <c r="BY322" i="3"/>
  <c r="CO322" i="3" s="1"/>
  <c r="BK326" i="3"/>
  <c r="CA326" i="3" s="1"/>
  <c r="BL326" i="3"/>
  <c r="CB326" i="3" s="1"/>
  <c r="BM326" i="3"/>
  <c r="CC326" i="3" s="1"/>
  <c r="BN326" i="3"/>
  <c r="CD326" i="3" s="1"/>
  <c r="BO326" i="3"/>
  <c r="CE326" i="3" s="1"/>
  <c r="BP326" i="3"/>
  <c r="CF326" i="3" s="1"/>
  <c r="BQ326" i="3"/>
  <c r="CG326" i="3" s="1"/>
  <c r="BR326" i="3"/>
  <c r="CH326" i="3" s="1"/>
  <c r="BS326" i="3"/>
  <c r="CI326" i="3" s="1"/>
  <c r="BT326" i="3"/>
  <c r="CJ326" i="3" s="1"/>
  <c r="BU326" i="3"/>
  <c r="CK326" i="3" s="1"/>
  <c r="BV326" i="3"/>
  <c r="CL326" i="3" s="1"/>
  <c r="BW326" i="3"/>
  <c r="CM326" i="3" s="1"/>
  <c r="BX326" i="3"/>
  <c r="CN326" i="3" s="1"/>
  <c r="BY326" i="3"/>
  <c r="CO326" i="3" s="1"/>
  <c r="BK327" i="3"/>
  <c r="CA327" i="3" s="1"/>
  <c r="BL327" i="3"/>
  <c r="CB327" i="3" s="1"/>
  <c r="BM327" i="3"/>
  <c r="CC327" i="3" s="1"/>
  <c r="BN327" i="3"/>
  <c r="CD327" i="3" s="1"/>
  <c r="BO327" i="3"/>
  <c r="CE327" i="3" s="1"/>
  <c r="BP327" i="3"/>
  <c r="CF327" i="3" s="1"/>
  <c r="BQ327" i="3"/>
  <c r="CG327" i="3" s="1"/>
  <c r="BR327" i="3"/>
  <c r="CH327" i="3" s="1"/>
  <c r="BS327" i="3"/>
  <c r="CI327" i="3" s="1"/>
  <c r="BT327" i="3"/>
  <c r="CJ327" i="3" s="1"/>
  <c r="BU327" i="3"/>
  <c r="CK327" i="3" s="1"/>
  <c r="BV327" i="3"/>
  <c r="CL327" i="3" s="1"/>
  <c r="BW327" i="3"/>
  <c r="CM327" i="3" s="1"/>
  <c r="BX327" i="3"/>
  <c r="CN327" i="3" s="1"/>
  <c r="BY327" i="3"/>
  <c r="CO327" i="3" s="1"/>
  <c r="BK328" i="3"/>
  <c r="CA328" i="3" s="1"/>
  <c r="BL328" i="3"/>
  <c r="CB328" i="3" s="1"/>
  <c r="BM328" i="3"/>
  <c r="CC328" i="3" s="1"/>
  <c r="BN328" i="3"/>
  <c r="CD328" i="3" s="1"/>
  <c r="BO328" i="3"/>
  <c r="CE328" i="3" s="1"/>
  <c r="BP328" i="3"/>
  <c r="CF328" i="3" s="1"/>
  <c r="BQ328" i="3"/>
  <c r="CG328" i="3" s="1"/>
  <c r="BR328" i="3"/>
  <c r="CH328" i="3" s="1"/>
  <c r="BS328" i="3"/>
  <c r="CI328" i="3" s="1"/>
  <c r="BT328" i="3"/>
  <c r="CJ328" i="3" s="1"/>
  <c r="BU328" i="3"/>
  <c r="CK328" i="3" s="1"/>
  <c r="BV328" i="3"/>
  <c r="CL328" i="3" s="1"/>
  <c r="BW328" i="3"/>
  <c r="CM328" i="3" s="1"/>
  <c r="BX328" i="3"/>
  <c r="CN328" i="3" s="1"/>
  <c r="BY328" i="3"/>
  <c r="CO328" i="3" s="1"/>
  <c r="BK329" i="3"/>
  <c r="CA329" i="3" s="1"/>
  <c r="BL329" i="3"/>
  <c r="CB329" i="3" s="1"/>
  <c r="BM329" i="3"/>
  <c r="CC329" i="3" s="1"/>
  <c r="BN329" i="3"/>
  <c r="CD329" i="3" s="1"/>
  <c r="BO329" i="3"/>
  <c r="CE329" i="3" s="1"/>
  <c r="BP329" i="3"/>
  <c r="CF329" i="3" s="1"/>
  <c r="BQ329" i="3"/>
  <c r="CG329" i="3" s="1"/>
  <c r="BR329" i="3"/>
  <c r="CH329" i="3" s="1"/>
  <c r="BS329" i="3"/>
  <c r="CI329" i="3" s="1"/>
  <c r="BT329" i="3"/>
  <c r="CJ329" i="3" s="1"/>
  <c r="BU329" i="3"/>
  <c r="CK329" i="3" s="1"/>
  <c r="BV329" i="3"/>
  <c r="CL329" i="3" s="1"/>
  <c r="BW329" i="3"/>
  <c r="CM329" i="3" s="1"/>
  <c r="BX329" i="3"/>
  <c r="CN329" i="3" s="1"/>
  <c r="BY329" i="3"/>
  <c r="CO329" i="3" s="1"/>
  <c r="BK330" i="3"/>
  <c r="CA330" i="3" s="1"/>
  <c r="BL330" i="3"/>
  <c r="CB330" i="3" s="1"/>
  <c r="BM330" i="3"/>
  <c r="CC330" i="3" s="1"/>
  <c r="BN330" i="3"/>
  <c r="CD330" i="3" s="1"/>
  <c r="BO330" i="3"/>
  <c r="CE330" i="3" s="1"/>
  <c r="BP330" i="3"/>
  <c r="CF330" i="3" s="1"/>
  <c r="BQ330" i="3"/>
  <c r="CG330" i="3" s="1"/>
  <c r="BR330" i="3"/>
  <c r="CH330" i="3" s="1"/>
  <c r="BS330" i="3"/>
  <c r="CI330" i="3" s="1"/>
  <c r="BT330" i="3"/>
  <c r="CJ330" i="3" s="1"/>
  <c r="BU330" i="3"/>
  <c r="CK330" i="3" s="1"/>
  <c r="BV330" i="3"/>
  <c r="CL330" i="3" s="1"/>
  <c r="BW330" i="3"/>
  <c r="CM330" i="3" s="1"/>
  <c r="BX330" i="3"/>
  <c r="CN330" i="3" s="1"/>
  <c r="BY330" i="3"/>
  <c r="CO330" i="3" s="1"/>
  <c r="BK331" i="3"/>
  <c r="CA331" i="3" s="1"/>
  <c r="BL331" i="3"/>
  <c r="CB331" i="3" s="1"/>
  <c r="BM331" i="3"/>
  <c r="CC331" i="3" s="1"/>
  <c r="BN331" i="3"/>
  <c r="CD331" i="3" s="1"/>
  <c r="BO331" i="3"/>
  <c r="CE331" i="3" s="1"/>
  <c r="BP331" i="3"/>
  <c r="CF331" i="3" s="1"/>
  <c r="BQ331" i="3"/>
  <c r="CG331" i="3" s="1"/>
  <c r="BR331" i="3"/>
  <c r="CH331" i="3" s="1"/>
  <c r="BS331" i="3"/>
  <c r="CI331" i="3" s="1"/>
  <c r="BT331" i="3"/>
  <c r="CJ331" i="3" s="1"/>
  <c r="BU331" i="3"/>
  <c r="CK331" i="3" s="1"/>
  <c r="BV331" i="3"/>
  <c r="CL331" i="3" s="1"/>
  <c r="BW331" i="3"/>
  <c r="CM331" i="3" s="1"/>
  <c r="BX331" i="3"/>
  <c r="CN331" i="3" s="1"/>
  <c r="BY331" i="3"/>
  <c r="CO331" i="3" s="1"/>
  <c r="BK332" i="3"/>
  <c r="CA332" i="3" s="1"/>
  <c r="BL332" i="3"/>
  <c r="CB332" i="3" s="1"/>
  <c r="BM332" i="3"/>
  <c r="CC332" i="3" s="1"/>
  <c r="BN332" i="3"/>
  <c r="CD332" i="3" s="1"/>
  <c r="BO332" i="3"/>
  <c r="CE332" i="3" s="1"/>
  <c r="BP332" i="3"/>
  <c r="CF332" i="3" s="1"/>
  <c r="BQ332" i="3"/>
  <c r="CG332" i="3" s="1"/>
  <c r="BR332" i="3"/>
  <c r="CH332" i="3" s="1"/>
  <c r="BS332" i="3"/>
  <c r="CI332" i="3" s="1"/>
  <c r="BT332" i="3"/>
  <c r="CJ332" i="3" s="1"/>
  <c r="BU332" i="3"/>
  <c r="CK332" i="3" s="1"/>
  <c r="BV332" i="3"/>
  <c r="CL332" i="3" s="1"/>
  <c r="BW332" i="3"/>
  <c r="CM332" i="3" s="1"/>
  <c r="BX332" i="3"/>
  <c r="CN332" i="3" s="1"/>
  <c r="BY332" i="3"/>
  <c r="CO332" i="3" s="1"/>
  <c r="BK333" i="3"/>
  <c r="CA333" i="3" s="1"/>
  <c r="BL333" i="3"/>
  <c r="CB333" i="3" s="1"/>
  <c r="BM333" i="3"/>
  <c r="CC333" i="3" s="1"/>
  <c r="BN333" i="3"/>
  <c r="CD333" i="3" s="1"/>
  <c r="BO333" i="3"/>
  <c r="CE333" i="3" s="1"/>
  <c r="BP333" i="3"/>
  <c r="CF333" i="3" s="1"/>
  <c r="BQ333" i="3"/>
  <c r="CG333" i="3" s="1"/>
  <c r="BR333" i="3"/>
  <c r="CH333" i="3" s="1"/>
  <c r="BS333" i="3"/>
  <c r="CI333" i="3" s="1"/>
  <c r="BT333" i="3"/>
  <c r="CJ333" i="3" s="1"/>
  <c r="BU333" i="3"/>
  <c r="CK333" i="3" s="1"/>
  <c r="BV333" i="3"/>
  <c r="CL333" i="3" s="1"/>
  <c r="BW333" i="3"/>
  <c r="CM333" i="3" s="1"/>
  <c r="BX333" i="3"/>
  <c r="CN333" i="3" s="1"/>
  <c r="BY333" i="3"/>
  <c r="CO333" i="3" s="1"/>
  <c r="BK334" i="3"/>
  <c r="CA334" i="3" s="1"/>
  <c r="BL334" i="3"/>
  <c r="CB334" i="3" s="1"/>
  <c r="BM334" i="3"/>
  <c r="CC334" i="3" s="1"/>
  <c r="BN334" i="3"/>
  <c r="CD334" i="3" s="1"/>
  <c r="BO334" i="3"/>
  <c r="CE334" i="3" s="1"/>
  <c r="BP334" i="3"/>
  <c r="CF334" i="3" s="1"/>
  <c r="BQ334" i="3"/>
  <c r="CG334" i="3" s="1"/>
  <c r="BR334" i="3"/>
  <c r="CH334" i="3" s="1"/>
  <c r="BS334" i="3"/>
  <c r="CI334" i="3" s="1"/>
  <c r="BT334" i="3"/>
  <c r="CJ334" i="3" s="1"/>
  <c r="BU334" i="3"/>
  <c r="CK334" i="3" s="1"/>
  <c r="BV334" i="3"/>
  <c r="CL334" i="3" s="1"/>
  <c r="BW334" i="3"/>
  <c r="CM334" i="3" s="1"/>
  <c r="BX334" i="3"/>
  <c r="CN334" i="3" s="1"/>
  <c r="BY334" i="3"/>
  <c r="CO334" i="3" s="1"/>
  <c r="BK335" i="3"/>
  <c r="CA335" i="3" s="1"/>
  <c r="BL335" i="3"/>
  <c r="CB335" i="3" s="1"/>
  <c r="BM335" i="3"/>
  <c r="CC335" i="3" s="1"/>
  <c r="BN335" i="3"/>
  <c r="CD335" i="3" s="1"/>
  <c r="BO335" i="3"/>
  <c r="CE335" i="3" s="1"/>
  <c r="BP335" i="3"/>
  <c r="CF335" i="3" s="1"/>
  <c r="BQ335" i="3"/>
  <c r="CG335" i="3" s="1"/>
  <c r="BR335" i="3"/>
  <c r="CH335" i="3" s="1"/>
  <c r="BS335" i="3"/>
  <c r="CI335" i="3" s="1"/>
  <c r="BT335" i="3"/>
  <c r="CJ335" i="3" s="1"/>
  <c r="BU335" i="3"/>
  <c r="CK335" i="3" s="1"/>
  <c r="BV335" i="3"/>
  <c r="CL335" i="3" s="1"/>
  <c r="BW335" i="3"/>
  <c r="CM335" i="3" s="1"/>
  <c r="BX335" i="3"/>
  <c r="CN335" i="3" s="1"/>
  <c r="BY335" i="3"/>
  <c r="CO335" i="3" s="1"/>
  <c r="BK336" i="3"/>
  <c r="CA336" i="3" s="1"/>
  <c r="BL336" i="3"/>
  <c r="CB336" i="3" s="1"/>
  <c r="BM336" i="3"/>
  <c r="CC336" i="3" s="1"/>
  <c r="BN336" i="3"/>
  <c r="CD336" i="3" s="1"/>
  <c r="BO336" i="3"/>
  <c r="CE336" i="3" s="1"/>
  <c r="BP336" i="3"/>
  <c r="CF336" i="3" s="1"/>
  <c r="BQ336" i="3"/>
  <c r="CG336" i="3" s="1"/>
  <c r="BR336" i="3"/>
  <c r="CH336" i="3" s="1"/>
  <c r="BS336" i="3"/>
  <c r="CI336" i="3" s="1"/>
  <c r="BT336" i="3"/>
  <c r="CJ336" i="3" s="1"/>
  <c r="BU336" i="3"/>
  <c r="CK336" i="3" s="1"/>
  <c r="BV336" i="3"/>
  <c r="CL336" i="3" s="1"/>
  <c r="BW336" i="3"/>
  <c r="CM336" i="3" s="1"/>
  <c r="BX336" i="3"/>
  <c r="CN336" i="3" s="1"/>
  <c r="BY336" i="3"/>
  <c r="CO336" i="3" s="1"/>
  <c r="BK337" i="3"/>
  <c r="CA337" i="3" s="1"/>
  <c r="BL337" i="3"/>
  <c r="CB337" i="3" s="1"/>
  <c r="BM337" i="3"/>
  <c r="CC337" i="3" s="1"/>
  <c r="BN337" i="3"/>
  <c r="CD337" i="3" s="1"/>
  <c r="BO337" i="3"/>
  <c r="CE337" i="3" s="1"/>
  <c r="BP337" i="3"/>
  <c r="CF337" i="3" s="1"/>
  <c r="BQ337" i="3"/>
  <c r="CG337" i="3" s="1"/>
  <c r="BR337" i="3"/>
  <c r="CH337" i="3" s="1"/>
  <c r="BS337" i="3"/>
  <c r="CI337" i="3" s="1"/>
  <c r="BT337" i="3"/>
  <c r="CJ337" i="3" s="1"/>
  <c r="BU337" i="3"/>
  <c r="CK337" i="3" s="1"/>
  <c r="BV337" i="3"/>
  <c r="CL337" i="3" s="1"/>
  <c r="BW337" i="3"/>
  <c r="CM337" i="3" s="1"/>
  <c r="BX337" i="3"/>
  <c r="CN337" i="3" s="1"/>
  <c r="BY337" i="3"/>
  <c r="CO337" i="3" s="1"/>
  <c r="BK338" i="3"/>
  <c r="CA338" i="3" s="1"/>
  <c r="BL338" i="3"/>
  <c r="CB338" i="3" s="1"/>
  <c r="BM338" i="3"/>
  <c r="CC338" i="3" s="1"/>
  <c r="BN338" i="3"/>
  <c r="CD338" i="3" s="1"/>
  <c r="BO338" i="3"/>
  <c r="CE338" i="3" s="1"/>
  <c r="BP338" i="3"/>
  <c r="CF338" i="3" s="1"/>
  <c r="BQ338" i="3"/>
  <c r="CG338" i="3" s="1"/>
  <c r="BR338" i="3"/>
  <c r="CH338" i="3" s="1"/>
  <c r="BS338" i="3"/>
  <c r="CI338" i="3" s="1"/>
  <c r="BT338" i="3"/>
  <c r="CJ338" i="3" s="1"/>
  <c r="BU338" i="3"/>
  <c r="CK338" i="3" s="1"/>
  <c r="BV338" i="3"/>
  <c r="CL338" i="3" s="1"/>
  <c r="BW338" i="3"/>
  <c r="CM338" i="3" s="1"/>
  <c r="BX338" i="3"/>
  <c r="CN338" i="3" s="1"/>
  <c r="BY338" i="3"/>
  <c r="CO338" i="3" s="1"/>
  <c r="BK339" i="3"/>
  <c r="CA339" i="3" s="1"/>
  <c r="BL339" i="3"/>
  <c r="CB339" i="3" s="1"/>
  <c r="BM339" i="3"/>
  <c r="CC339" i="3" s="1"/>
  <c r="BN339" i="3"/>
  <c r="CD339" i="3" s="1"/>
  <c r="BO339" i="3"/>
  <c r="CE339" i="3" s="1"/>
  <c r="BP339" i="3"/>
  <c r="CF339" i="3" s="1"/>
  <c r="BQ339" i="3"/>
  <c r="CG339" i="3" s="1"/>
  <c r="BR339" i="3"/>
  <c r="CH339" i="3" s="1"/>
  <c r="BS339" i="3"/>
  <c r="CI339" i="3" s="1"/>
  <c r="BT339" i="3"/>
  <c r="CJ339" i="3" s="1"/>
  <c r="BU339" i="3"/>
  <c r="CK339" i="3" s="1"/>
  <c r="BV339" i="3"/>
  <c r="CL339" i="3" s="1"/>
  <c r="BW339" i="3"/>
  <c r="CM339" i="3" s="1"/>
  <c r="BX339" i="3"/>
  <c r="CN339" i="3" s="1"/>
  <c r="BY339" i="3"/>
  <c r="CO339" i="3" s="1"/>
  <c r="BK340" i="3"/>
  <c r="CA340" i="3" s="1"/>
  <c r="BL340" i="3"/>
  <c r="CB340" i="3" s="1"/>
  <c r="BM340" i="3"/>
  <c r="CC340" i="3" s="1"/>
  <c r="BN340" i="3"/>
  <c r="CD340" i="3" s="1"/>
  <c r="BO340" i="3"/>
  <c r="CE340" i="3" s="1"/>
  <c r="BP340" i="3"/>
  <c r="CF340" i="3" s="1"/>
  <c r="BQ340" i="3"/>
  <c r="CG340" i="3" s="1"/>
  <c r="BR340" i="3"/>
  <c r="CH340" i="3" s="1"/>
  <c r="BS340" i="3"/>
  <c r="CI340" i="3" s="1"/>
  <c r="BT340" i="3"/>
  <c r="CJ340" i="3" s="1"/>
  <c r="BU340" i="3"/>
  <c r="CK340" i="3" s="1"/>
  <c r="BV340" i="3"/>
  <c r="CL340" i="3" s="1"/>
  <c r="BW340" i="3"/>
  <c r="CM340" i="3" s="1"/>
  <c r="BX340" i="3"/>
  <c r="CN340" i="3" s="1"/>
  <c r="BY340" i="3"/>
  <c r="CO340" i="3" s="1"/>
  <c r="BK341" i="3"/>
  <c r="CA341" i="3" s="1"/>
  <c r="BL341" i="3"/>
  <c r="CB341" i="3" s="1"/>
  <c r="BM341" i="3"/>
  <c r="CC341" i="3" s="1"/>
  <c r="BN341" i="3"/>
  <c r="CD341" i="3" s="1"/>
  <c r="BO341" i="3"/>
  <c r="CE341" i="3" s="1"/>
  <c r="BP341" i="3"/>
  <c r="CF341" i="3" s="1"/>
  <c r="BQ341" i="3"/>
  <c r="CG341" i="3" s="1"/>
  <c r="BR341" i="3"/>
  <c r="CH341" i="3" s="1"/>
  <c r="BS341" i="3"/>
  <c r="CI341" i="3" s="1"/>
  <c r="BT341" i="3"/>
  <c r="CJ341" i="3" s="1"/>
  <c r="BU341" i="3"/>
  <c r="CK341" i="3" s="1"/>
  <c r="BV341" i="3"/>
  <c r="CL341" i="3" s="1"/>
  <c r="BW341" i="3"/>
  <c r="CM341" i="3" s="1"/>
  <c r="BX341" i="3"/>
  <c r="CN341" i="3" s="1"/>
  <c r="BY341" i="3"/>
  <c r="CO341" i="3" s="1"/>
  <c r="BK342" i="3"/>
  <c r="CA342" i="3" s="1"/>
  <c r="BL342" i="3"/>
  <c r="CB342" i="3" s="1"/>
  <c r="BM342" i="3"/>
  <c r="CC342" i="3" s="1"/>
  <c r="BN342" i="3"/>
  <c r="CD342" i="3" s="1"/>
  <c r="BO342" i="3"/>
  <c r="CE342" i="3" s="1"/>
  <c r="BP342" i="3"/>
  <c r="CF342" i="3" s="1"/>
  <c r="BQ342" i="3"/>
  <c r="CG342" i="3" s="1"/>
  <c r="BR342" i="3"/>
  <c r="CH342" i="3" s="1"/>
  <c r="BS342" i="3"/>
  <c r="CI342" i="3" s="1"/>
  <c r="BT342" i="3"/>
  <c r="CJ342" i="3" s="1"/>
  <c r="BU342" i="3"/>
  <c r="CK342" i="3" s="1"/>
  <c r="BV342" i="3"/>
  <c r="CL342" i="3" s="1"/>
  <c r="BW342" i="3"/>
  <c r="CM342" i="3" s="1"/>
  <c r="BX342" i="3"/>
  <c r="CN342" i="3" s="1"/>
  <c r="BY342" i="3"/>
  <c r="CO342" i="3" s="1"/>
  <c r="BK343" i="3"/>
  <c r="CA343" i="3" s="1"/>
  <c r="BL343" i="3"/>
  <c r="CB343" i="3" s="1"/>
  <c r="BM343" i="3"/>
  <c r="CC343" i="3" s="1"/>
  <c r="BN343" i="3"/>
  <c r="CD343" i="3" s="1"/>
  <c r="BO343" i="3"/>
  <c r="CE343" i="3" s="1"/>
  <c r="BP343" i="3"/>
  <c r="CF343" i="3" s="1"/>
  <c r="BQ343" i="3"/>
  <c r="CG343" i="3" s="1"/>
  <c r="BR343" i="3"/>
  <c r="CH343" i="3" s="1"/>
  <c r="BS343" i="3"/>
  <c r="CI343" i="3" s="1"/>
  <c r="BT343" i="3"/>
  <c r="CJ343" i="3" s="1"/>
  <c r="BU343" i="3"/>
  <c r="CK343" i="3" s="1"/>
  <c r="BV343" i="3"/>
  <c r="CL343" i="3" s="1"/>
  <c r="BW343" i="3"/>
  <c r="CM343" i="3" s="1"/>
  <c r="BX343" i="3"/>
  <c r="CN343" i="3" s="1"/>
  <c r="BY343" i="3"/>
  <c r="CO343" i="3" s="1"/>
  <c r="BK344" i="3"/>
  <c r="CA344" i="3" s="1"/>
  <c r="BL344" i="3"/>
  <c r="CB344" i="3" s="1"/>
  <c r="BM344" i="3"/>
  <c r="CC344" i="3" s="1"/>
  <c r="BN344" i="3"/>
  <c r="CD344" i="3" s="1"/>
  <c r="BO344" i="3"/>
  <c r="CE344" i="3" s="1"/>
  <c r="BP344" i="3"/>
  <c r="CF344" i="3" s="1"/>
  <c r="BQ344" i="3"/>
  <c r="CG344" i="3" s="1"/>
  <c r="BR344" i="3"/>
  <c r="CH344" i="3" s="1"/>
  <c r="BS344" i="3"/>
  <c r="CI344" i="3" s="1"/>
  <c r="BT344" i="3"/>
  <c r="CJ344" i="3" s="1"/>
  <c r="BU344" i="3"/>
  <c r="CK344" i="3" s="1"/>
  <c r="BV344" i="3"/>
  <c r="CL344" i="3" s="1"/>
  <c r="BW344" i="3"/>
  <c r="CM344" i="3" s="1"/>
  <c r="BX344" i="3"/>
  <c r="CN344" i="3" s="1"/>
  <c r="BY344" i="3"/>
  <c r="CO344" i="3" s="1"/>
  <c r="BK345" i="3"/>
  <c r="CA345" i="3" s="1"/>
  <c r="BL345" i="3"/>
  <c r="CB345" i="3" s="1"/>
  <c r="BM345" i="3"/>
  <c r="CC345" i="3" s="1"/>
  <c r="BN345" i="3"/>
  <c r="CD345" i="3" s="1"/>
  <c r="BO345" i="3"/>
  <c r="CE345" i="3" s="1"/>
  <c r="BP345" i="3"/>
  <c r="CF345" i="3" s="1"/>
  <c r="BQ345" i="3"/>
  <c r="CG345" i="3" s="1"/>
  <c r="BR345" i="3"/>
  <c r="CH345" i="3" s="1"/>
  <c r="BS345" i="3"/>
  <c r="CI345" i="3" s="1"/>
  <c r="BT345" i="3"/>
  <c r="CJ345" i="3" s="1"/>
  <c r="BU345" i="3"/>
  <c r="CK345" i="3" s="1"/>
  <c r="BV345" i="3"/>
  <c r="CL345" i="3" s="1"/>
  <c r="BW345" i="3"/>
  <c r="CM345" i="3" s="1"/>
  <c r="BX345" i="3"/>
  <c r="CN345" i="3" s="1"/>
  <c r="BY345" i="3"/>
  <c r="CO345" i="3" s="1"/>
  <c r="BK346" i="3"/>
  <c r="CA346" i="3" s="1"/>
  <c r="BL346" i="3"/>
  <c r="CB346" i="3" s="1"/>
  <c r="BM346" i="3"/>
  <c r="CC346" i="3" s="1"/>
  <c r="BN346" i="3"/>
  <c r="CD346" i="3" s="1"/>
  <c r="BO346" i="3"/>
  <c r="CE346" i="3" s="1"/>
  <c r="BP346" i="3"/>
  <c r="CF346" i="3" s="1"/>
  <c r="BQ346" i="3"/>
  <c r="CG346" i="3" s="1"/>
  <c r="BR346" i="3"/>
  <c r="CH346" i="3" s="1"/>
  <c r="BS346" i="3"/>
  <c r="CI346" i="3" s="1"/>
  <c r="BT346" i="3"/>
  <c r="CJ346" i="3" s="1"/>
  <c r="BU346" i="3"/>
  <c r="CK346" i="3" s="1"/>
  <c r="BV346" i="3"/>
  <c r="CL346" i="3" s="1"/>
  <c r="BW346" i="3"/>
  <c r="CM346" i="3" s="1"/>
  <c r="BX346" i="3"/>
  <c r="CN346" i="3" s="1"/>
  <c r="BY346" i="3"/>
  <c r="CO346" i="3" s="1"/>
  <c r="BK347" i="3"/>
  <c r="CA347" i="3" s="1"/>
  <c r="BL347" i="3"/>
  <c r="CB347" i="3" s="1"/>
  <c r="BM347" i="3"/>
  <c r="CC347" i="3" s="1"/>
  <c r="BN347" i="3"/>
  <c r="CD347" i="3" s="1"/>
  <c r="BO347" i="3"/>
  <c r="CE347" i="3" s="1"/>
  <c r="BP347" i="3"/>
  <c r="CF347" i="3" s="1"/>
  <c r="BQ347" i="3"/>
  <c r="CG347" i="3" s="1"/>
  <c r="BR347" i="3"/>
  <c r="CH347" i="3" s="1"/>
  <c r="BS347" i="3"/>
  <c r="CI347" i="3" s="1"/>
  <c r="BT347" i="3"/>
  <c r="CJ347" i="3" s="1"/>
  <c r="BU347" i="3"/>
  <c r="CK347" i="3" s="1"/>
  <c r="BV347" i="3"/>
  <c r="CL347" i="3" s="1"/>
  <c r="BW347" i="3"/>
  <c r="CM347" i="3" s="1"/>
  <c r="BX347" i="3"/>
  <c r="CN347" i="3" s="1"/>
  <c r="BY347" i="3"/>
  <c r="CO347" i="3" s="1"/>
  <c r="BK348" i="3"/>
  <c r="CA348" i="3" s="1"/>
  <c r="BL348" i="3"/>
  <c r="CB348" i="3" s="1"/>
  <c r="BM348" i="3"/>
  <c r="CC348" i="3" s="1"/>
  <c r="BN348" i="3"/>
  <c r="CD348" i="3" s="1"/>
  <c r="BO348" i="3"/>
  <c r="CE348" i="3" s="1"/>
  <c r="BP348" i="3"/>
  <c r="CF348" i="3" s="1"/>
  <c r="BQ348" i="3"/>
  <c r="CG348" i="3" s="1"/>
  <c r="BR348" i="3"/>
  <c r="CH348" i="3" s="1"/>
  <c r="BS348" i="3"/>
  <c r="CI348" i="3" s="1"/>
  <c r="BT348" i="3"/>
  <c r="CJ348" i="3" s="1"/>
  <c r="BU348" i="3"/>
  <c r="CK348" i="3" s="1"/>
  <c r="BV348" i="3"/>
  <c r="CL348" i="3" s="1"/>
  <c r="BW348" i="3"/>
  <c r="CM348" i="3" s="1"/>
  <c r="BX348" i="3"/>
  <c r="CN348" i="3" s="1"/>
  <c r="BY348" i="3"/>
  <c r="CO348" i="3" s="1"/>
  <c r="BK349" i="3"/>
  <c r="CA349" i="3" s="1"/>
  <c r="BL349" i="3"/>
  <c r="CB349" i="3" s="1"/>
  <c r="BM349" i="3"/>
  <c r="CC349" i="3" s="1"/>
  <c r="BN349" i="3"/>
  <c r="CD349" i="3" s="1"/>
  <c r="BO349" i="3"/>
  <c r="CE349" i="3" s="1"/>
  <c r="BP349" i="3"/>
  <c r="CF349" i="3" s="1"/>
  <c r="BQ349" i="3"/>
  <c r="CG349" i="3" s="1"/>
  <c r="BR349" i="3"/>
  <c r="CH349" i="3" s="1"/>
  <c r="BS349" i="3"/>
  <c r="CI349" i="3" s="1"/>
  <c r="BT349" i="3"/>
  <c r="CJ349" i="3" s="1"/>
  <c r="BU349" i="3"/>
  <c r="CK349" i="3" s="1"/>
  <c r="BV349" i="3"/>
  <c r="CL349" i="3" s="1"/>
  <c r="BW349" i="3"/>
  <c r="CM349" i="3" s="1"/>
  <c r="BX349" i="3"/>
  <c r="CN349" i="3" s="1"/>
  <c r="BY349" i="3"/>
  <c r="CO349" i="3" s="1"/>
  <c r="BK350" i="3"/>
  <c r="CA350" i="3" s="1"/>
  <c r="BL350" i="3"/>
  <c r="CB350" i="3" s="1"/>
  <c r="BM350" i="3"/>
  <c r="CC350" i="3" s="1"/>
  <c r="BN350" i="3"/>
  <c r="CD350" i="3" s="1"/>
  <c r="BO350" i="3"/>
  <c r="CE350" i="3" s="1"/>
  <c r="BP350" i="3"/>
  <c r="CF350" i="3" s="1"/>
  <c r="BQ350" i="3"/>
  <c r="CG350" i="3" s="1"/>
  <c r="BR350" i="3"/>
  <c r="CH350" i="3" s="1"/>
  <c r="BS350" i="3"/>
  <c r="CI350" i="3" s="1"/>
  <c r="BT350" i="3"/>
  <c r="CJ350" i="3" s="1"/>
  <c r="BU350" i="3"/>
  <c r="CK350" i="3" s="1"/>
  <c r="BV350" i="3"/>
  <c r="CL350" i="3" s="1"/>
  <c r="BW350" i="3"/>
  <c r="CM350" i="3" s="1"/>
  <c r="BX350" i="3"/>
  <c r="CN350" i="3" s="1"/>
  <c r="BY350" i="3"/>
  <c r="CO350" i="3" s="1"/>
  <c r="BK351" i="3"/>
  <c r="CA351" i="3" s="1"/>
  <c r="BL351" i="3"/>
  <c r="CB351" i="3" s="1"/>
  <c r="BM351" i="3"/>
  <c r="CC351" i="3" s="1"/>
  <c r="BN351" i="3"/>
  <c r="CD351" i="3" s="1"/>
  <c r="BO351" i="3"/>
  <c r="CE351" i="3" s="1"/>
  <c r="BP351" i="3"/>
  <c r="CF351" i="3" s="1"/>
  <c r="BQ351" i="3"/>
  <c r="CG351" i="3" s="1"/>
  <c r="BR351" i="3"/>
  <c r="CH351" i="3" s="1"/>
  <c r="BS351" i="3"/>
  <c r="CI351" i="3" s="1"/>
  <c r="BT351" i="3"/>
  <c r="CJ351" i="3" s="1"/>
  <c r="BU351" i="3"/>
  <c r="CK351" i="3" s="1"/>
  <c r="BV351" i="3"/>
  <c r="CL351" i="3" s="1"/>
  <c r="BW351" i="3"/>
  <c r="CM351" i="3" s="1"/>
  <c r="BX351" i="3"/>
  <c r="CN351" i="3" s="1"/>
  <c r="BY351" i="3"/>
  <c r="CO351" i="3" s="1"/>
  <c r="BK352" i="3"/>
  <c r="CA352" i="3" s="1"/>
  <c r="BL352" i="3"/>
  <c r="CB352" i="3" s="1"/>
  <c r="BM352" i="3"/>
  <c r="CC352" i="3" s="1"/>
  <c r="BN352" i="3"/>
  <c r="CD352" i="3" s="1"/>
  <c r="BO352" i="3"/>
  <c r="CE352" i="3" s="1"/>
  <c r="BP352" i="3"/>
  <c r="CF352" i="3" s="1"/>
  <c r="BQ352" i="3"/>
  <c r="CG352" i="3" s="1"/>
  <c r="BR352" i="3"/>
  <c r="CH352" i="3" s="1"/>
  <c r="BS352" i="3"/>
  <c r="CI352" i="3" s="1"/>
  <c r="BT352" i="3"/>
  <c r="CJ352" i="3" s="1"/>
  <c r="BU352" i="3"/>
  <c r="CK352" i="3" s="1"/>
  <c r="BV352" i="3"/>
  <c r="CL352" i="3" s="1"/>
  <c r="BW352" i="3"/>
  <c r="CM352" i="3" s="1"/>
  <c r="BX352" i="3"/>
  <c r="CN352" i="3" s="1"/>
  <c r="BY352" i="3"/>
  <c r="CO352" i="3" s="1"/>
  <c r="BK353" i="3"/>
  <c r="CA353" i="3" s="1"/>
  <c r="BL353" i="3"/>
  <c r="CB353" i="3" s="1"/>
  <c r="BM353" i="3"/>
  <c r="CC353" i="3" s="1"/>
  <c r="BN353" i="3"/>
  <c r="CD353" i="3" s="1"/>
  <c r="BO353" i="3"/>
  <c r="CE353" i="3" s="1"/>
  <c r="BP353" i="3"/>
  <c r="CF353" i="3" s="1"/>
  <c r="BQ353" i="3"/>
  <c r="CG353" i="3" s="1"/>
  <c r="BR353" i="3"/>
  <c r="CH353" i="3" s="1"/>
  <c r="BS353" i="3"/>
  <c r="CI353" i="3" s="1"/>
  <c r="BT353" i="3"/>
  <c r="CJ353" i="3" s="1"/>
  <c r="BU353" i="3"/>
  <c r="CK353" i="3" s="1"/>
  <c r="BV353" i="3"/>
  <c r="CL353" i="3" s="1"/>
  <c r="BW353" i="3"/>
  <c r="CM353" i="3" s="1"/>
  <c r="BX353" i="3"/>
  <c r="CN353" i="3" s="1"/>
  <c r="BY353" i="3"/>
  <c r="CO353" i="3" s="1"/>
  <c r="BK354" i="3"/>
  <c r="CA354" i="3" s="1"/>
  <c r="BL354" i="3"/>
  <c r="CB354" i="3" s="1"/>
  <c r="BM354" i="3"/>
  <c r="CC354" i="3" s="1"/>
  <c r="BN354" i="3"/>
  <c r="CD354" i="3" s="1"/>
  <c r="BO354" i="3"/>
  <c r="CE354" i="3" s="1"/>
  <c r="BP354" i="3"/>
  <c r="CF354" i="3" s="1"/>
  <c r="BQ354" i="3"/>
  <c r="CG354" i="3" s="1"/>
  <c r="BR354" i="3"/>
  <c r="CH354" i="3" s="1"/>
  <c r="BS354" i="3"/>
  <c r="CI354" i="3" s="1"/>
  <c r="BT354" i="3"/>
  <c r="CJ354" i="3" s="1"/>
  <c r="BU354" i="3"/>
  <c r="CK354" i="3" s="1"/>
  <c r="BV354" i="3"/>
  <c r="CL354" i="3" s="1"/>
  <c r="BW354" i="3"/>
  <c r="CM354" i="3" s="1"/>
  <c r="BX354" i="3"/>
  <c r="CN354" i="3" s="1"/>
  <c r="BY354" i="3"/>
  <c r="CO354" i="3" s="1"/>
  <c r="BK355" i="3"/>
  <c r="CA355" i="3" s="1"/>
  <c r="BL355" i="3"/>
  <c r="CB355" i="3" s="1"/>
  <c r="BM355" i="3"/>
  <c r="CC355" i="3" s="1"/>
  <c r="BN355" i="3"/>
  <c r="CD355" i="3" s="1"/>
  <c r="BO355" i="3"/>
  <c r="CE355" i="3" s="1"/>
  <c r="BP355" i="3"/>
  <c r="CF355" i="3" s="1"/>
  <c r="BQ355" i="3"/>
  <c r="CG355" i="3" s="1"/>
  <c r="BR355" i="3"/>
  <c r="CH355" i="3" s="1"/>
  <c r="BS355" i="3"/>
  <c r="CI355" i="3" s="1"/>
  <c r="BT355" i="3"/>
  <c r="CJ355" i="3" s="1"/>
  <c r="BU355" i="3"/>
  <c r="CK355" i="3" s="1"/>
  <c r="BV355" i="3"/>
  <c r="CL355" i="3" s="1"/>
  <c r="BW355" i="3"/>
  <c r="CM355" i="3" s="1"/>
  <c r="BX355" i="3"/>
  <c r="CN355" i="3" s="1"/>
  <c r="BY355" i="3"/>
  <c r="CO355" i="3" s="1"/>
  <c r="BK356" i="3"/>
  <c r="CA356" i="3" s="1"/>
  <c r="BL356" i="3"/>
  <c r="CB356" i="3" s="1"/>
  <c r="BM356" i="3"/>
  <c r="CC356" i="3" s="1"/>
  <c r="BN356" i="3"/>
  <c r="CD356" i="3" s="1"/>
  <c r="BO356" i="3"/>
  <c r="CE356" i="3" s="1"/>
  <c r="BP356" i="3"/>
  <c r="CF356" i="3" s="1"/>
  <c r="BQ356" i="3"/>
  <c r="CG356" i="3" s="1"/>
  <c r="BR356" i="3"/>
  <c r="CH356" i="3" s="1"/>
  <c r="BS356" i="3"/>
  <c r="CI356" i="3" s="1"/>
  <c r="BT356" i="3"/>
  <c r="CJ356" i="3" s="1"/>
  <c r="BU356" i="3"/>
  <c r="CK356" i="3" s="1"/>
  <c r="BV356" i="3"/>
  <c r="CL356" i="3" s="1"/>
  <c r="BW356" i="3"/>
  <c r="CM356" i="3" s="1"/>
  <c r="BX356" i="3"/>
  <c r="CN356" i="3" s="1"/>
  <c r="BY356" i="3"/>
  <c r="CO356" i="3" s="1"/>
  <c r="BK357" i="3"/>
  <c r="CA357" i="3" s="1"/>
  <c r="BL357" i="3"/>
  <c r="CB357" i="3" s="1"/>
  <c r="BM357" i="3"/>
  <c r="CC357" i="3" s="1"/>
  <c r="BN357" i="3"/>
  <c r="CD357" i="3" s="1"/>
  <c r="BO357" i="3"/>
  <c r="CE357" i="3" s="1"/>
  <c r="BP357" i="3"/>
  <c r="CF357" i="3" s="1"/>
  <c r="BQ357" i="3"/>
  <c r="CG357" i="3" s="1"/>
  <c r="BR357" i="3"/>
  <c r="CH357" i="3" s="1"/>
  <c r="BS357" i="3"/>
  <c r="CI357" i="3" s="1"/>
  <c r="BT357" i="3"/>
  <c r="CJ357" i="3" s="1"/>
  <c r="BU357" i="3"/>
  <c r="CK357" i="3" s="1"/>
  <c r="BV357" i="3"/>
  <c r="CL357" i="3" s="1"/>
  <c r="BW357" i="3"/>
  <c r="CM357" i="3" s="1"/>
  <c r="BX357" i="3"/>
  <c r="CN357" i="3" s="1"/>
  <c r="BY357" i="3"/>
  <c r="CO357" i="3" s="1"/>
  <c r="BK358" i="3"/>
  <c r="CA358" i="3" s="1"/>
  <c r="BL358" i="3"/>
  <c r="CB358" i="3" s="1"/>
  <c r="BM358" i="3"/>
  <c r="CC358" i="3" s="1"/>
  <c r="BN358" i="3"/>
  <c r="CD358" i="3" s="1"/>
  <c r="BO358" i="3"/>
  <c r="CE358" i="3" s="1"/>
  <c r="BP358" i="3"/>
  <c r="CF358" i="3" s="1"/>
  <c r="BQ358" i="3"/>
  <c r="CG358" i="3" s="1"/>
  <c r="BR358" i="3"/>
  <c r="CH358" i="3" s="1"/>
  <c r="BS358" i="3"/>
  <c r="CI358" i="3" s="1"/>
  <c r="BT358" i="3"/>
  <c r="CJ358" i="3" s="1"/>
  <c r="BU358" i="3"/>
  <c r="CK358" i="3" s="1"/>
  <c r="BV358" i="3"/>
  <c r="CL358" i="3" s="1"/>
  <c r="BW358" i="3"/>
  <c r="CM358" i="3" s="1"/>
  <c r="BX358" i="3"/>
  <c r="CN358" i="3" s="1"/>
  <c r="BY358" i="3"/>
  <c r="CO358" i="3" s="1"/>
  <c r="BK359" i="3"/>
  <c r="CA359" i="3" s="1"/>
  <c r="BL359" i="3"/>
  <c r="CB359" i="3" s="1"/>
  <c r="BM359" i="3"/>
  <c r="CC359" i="3" s="1"/>
  <c r="BN359" i="3"/>
  <c r="CD359" i="3" s="1"/>
  <c r="BO359" i="3"/>
  <c r="CE359" i="3" s="1"/>
  <c r="BP359" i="3"/>
  <c r="CF359" i="3" s="1"/>
  <c r="BQ359" i="3"/>
  <c r="CG359" i="3" s="1"/>
  <c r="BR359" i="3"/>
  <c r="CH359" i="3" s="1"/>
  <c r="BS359" i="3"/>
  <c r="CI359" i="3" s="1"/>
  <c r="BT359" i="3"/>
  <c r="CJ359" i="3" s="1"/>
  <c r="BU359" i="3"/>
  <c r="CK359" i="3" s="1"/>
  <c r="BV359" i="3"/>
  <c r="CL359" i="3" s="1"/>
  <c r="BW359" i="3"/>
  <c r="CM359" i="3" s="1"/>
  <c r="BX359" i="3"/>
  <c r="CN359" i="3" s="1"/>
  <c r="BY359" i="3"/>
  <c r="CO359" i="3" s="1"/>
  <c r="BK360" i="3"/>
  <c r="CA360" i="3" s="1"/>
  <c r="BL360" i="3"/>
  <c r="CB360" i="3" s="1"/>
  <c r="BM360" i="3"/>
  <c r="CC360" i="3" s="1"/>
  <c r="BN360" i="3"/>
  <c r="CD360" i="3" s="1"/>
  <c r="BO360" i="3"/>
  <c r="CE360" i="3" s="1"/>
  <c r="BP360" i="3"/>
  <c r="CF360" i="3" s="1"/>
  <c r="BQ360" i="3"/>
  <c r="CG360" i="3" s="1"/>
  <c r="BR360" i="3"/>
  <c r="CH360" i="3" s="1"/>
  <c r="BS360" i="3"/>
  <c r="CI360" i="3" s="1"/>
  <c r="BT360" i="3"/>
  <c r="CJ360" i="3" s="1"/>
  <c r="BU360" i="3"/>
  <c r="CK360" i="3" s="1"/>
  <c r="BV360" i="3"/>
  <c r="CL360" i="3" s="1"/>
  <c r="BW360" i="3"/>
  <c r="CM360" i="3" s="1"/>
  <c r="BX360" i="3"/>
  <c r="CN360" i="3" s="1"/>
  <c r="BY360" i="3"/>
  <c r="CO360" i="3" s="1"/>
  <c r="BK361" i="3"/>
  <c r="CA361" i="3" s="1"/>
  <c r="BL361" i="3"/>
  <c r="CB361" i="3" s="1"/>
  <c r="BM361" i="3"/>
  <c r="CC361" i="3" s="1"/>
  <c r="BN361" i="3"/>
  <c r="CD361" i="3" s="1"/>
  <c r="BO361" i="3"/>
  <c r="CE361" i="3" s="1"/>
  <c r="BP361" i="3"/>
  <c r="CF361" i="3" s="1"/>
  <c r="BQ361" i="3"/>
  <c r="CG361" i="3" s="1"/>
  <c r="BR361" i="3"/>
  <c r="CH361" i="3" s="1"/>
  <c r="BS361" i="3"/>
  <c r="CI361" i="3" s="1"/>
  <c r="BT361" i="3"/>
  <c r="CJ361" i="3" s="1"/>
  <c r="BU361" i="3"/>
  <c r="CK361" i="3" s="1"/>
  <c r="BV361" i="3"/>
  <c r="CL361" i="3" s="1"/>
  <c r="BW361" i="3"/>
  <c r="CM361" i="3" s="1"/>
  <c r="BX361" i="3"/>
  <c r="CN361" i="3" s="1"/>
  <c r="BY361" i="3"/>
  <c r="CO361" i="3" s="1"/>
  <c r="BK362" i="3"/>
  <c r="CA362" i="3" s="1"/>
  <c r="BL362" i="3"/>
  <c r="CB362" i="3" s="1"/>
  <c r="BM362" i="3"/>
  <c r="CC362" i="3" s="1"/>
  <c r="BN362" i="3"/>
  <c r="CD362" i="3" s="1"/>
  <c r="BO362" i="3"/>
  <c r="CE362" i="3" s="1"/>
  <c r="BP362" i="3"/>
  <c r="CF362" i="3" s="1"/>
  <c r="BQ362" i="3"/>
  <c r="CG362" i="3" s="1"/>
  <c r="BR362" i="3"/>
  <c r="CH362" i="3" s="1"/>
  <c r="BS362" i="3"/>
  <c r="CI362" i="3" s="1"/>
  <c r="BT362" i="3"/>
  <c r="CJ362" i="3" s="1"/>
  <c r="BU362" i="3"/>
  <c r="CK362" i="3" s="1"/>
  <c r="BV362" i="3"/>
  <c r="CL362" i="3" s="1"/>
  <c r="BW362" i="3"/>
  <c r="CM362" i="3" s="1"/>
  <c r="BX362" i="3"/>
  <c r="CN362" i="3" s="1"/>
  <c r="BY362" i="3"/>
  <c r="CO362" i="3" s="1"/>
  <c r="BK363" i="3"/>
  <c r="CA363" i="3" s="1"/>
  <c r="BL363" i="3"/>
  <c r="CB363" i="3" s="1"/>
  <c r="BM363" i="3"/>
  <c r="CC363" i="3" s="1"/>
  <c r="BN363" i="3"/>
  <c r="CD363" i="3" s="1"/>
  <c r="BO363" i="3"/>
  <c r="CE363" i="3" s="1"/>
  <c r="BP363" i="3"/>
  <c r="CF363" i="3" s="1"/>
  <c r="BQ363" i="3"/>
  <c r="CG363" i="3" s="1"/>
  <c r="BR363" i="3"/>
  <c r="CH363" i="3" s="1"/>
  <c r="BS363" i="3"/>
  <c r="CI363" i="3" s="1"/>
  <c r="BT363" i="3"/>
  <c r="CJ363" i="3" s="1"/>
  <c r="BU363" i="3"/>
  <c r="CK363" i="3" s="1"/>
  <c r="BV363" i="3"/>
  <c r="CL363" i="3" s="1"/>
  <c r="BW363" i="3"/>
  <c r="CM363" i="3" s="1"/>
  <c r="BX363" i="3"/>
  <c r="CN363" i="3" s="1"/>
  <c r="BY363" i="3"/>
  <c r="CO363" i="3" s="1"/>
  <c r="BK364" i="3"/>
  <c r="CA364" i="3" s="1"/>
  <c r="BL364" i="3"/>
  <c r="CB364" i="3" s="1"/>
  <c r="BM364" i="3"/>
  <c r="CC364" i="3" s="1"/>
  <c r="BN364" i="3"/>
  <c r="CD364" i="3" s="1"/>
  <c r="BO364" i="3"/>
  <c r="CE364" i="3" s="1"/>
  <c r="BP364" i="3"/>
  <c r="CF364" i="3" s="1"/>
  <c r="BQ364" i="3"/>
  <c r="CG364" i="3" s="1"/>
  <c r="BR364" i="3"/>
  <c r="CH364" i="3" s="1"/>
  <c r="BS364" i="3"/>
  <c r="CI364" i="3" s="1"/>
  <c r="BT364" i="3"/>
  <c r="CJ364" i="3" s="1"/>
  <c r="BU364" i="3"/>
  <c r="CK364" i="3" s="1"/>
  <c r="BV364" i="3"/>
  <c r="CL364" i="3" s="1"/>
  <c r="BW364" i="3"/>
  <c r="CM364" i="3" s="1"/>
  <c r="BX364" i="3"/>
  <c r="CN364" i="3" s="1"/>
  <c r="BY364" i="3"/>
  <c r="CO364" i="3" s="1"/>
  <c r="BK365" i="3"/>
  <c r="CA365" i="3" s="1"/>
  <c r="BL365" i="3"/>
  <c r="CB365" i="3" s="1"/>
  <c r="BM365" i="3"/>
  <c r="CC365" i="3" s="1"/>
  <c r="BN365" i="3"/>
  <c r="CD365" i="3" s="1"/>
  <c r="BO365" i="3"/>
  <c r="CE365" i="3" s="1"/>
  <c r="BP365" i="3"/>
  <c r="CF365" i="3" s="1"/>
  <c r="BQ365" i="3"/>
  <c r="CG365" i="3" s="1"/>
  <c r="BR365" i="3"/>
  <c r="CH365" i="3" s="1"/>
  <c r="BS365" i="3"/>
  <c r="CI365" i="3" s="1"/>
  <c r="BT365" i="3"/>
  <c r="CJ365" i="3" s="1"/>
  <c r="BU365" i="3"/>
  <c r="CK365" i="3" s="1"/>
  <c r="BV365" i="3"/>
  <c r="CL365" i="3" s="1"/>
  <c r="BW365" i="3"/>
  <c r="CM365" i="3" s="1"/>
  <c r="BX365" i="3"/>
  <c r="CN365" i="3" s="1"/>
  <c r="BY365" i="3"/>
  <c r="CO365" i="3" s="1"/>
  <c r="BK366" i="3"/>
  <c r="CA366" i="3" s="1"/>
  <c r="BL366" i="3"/>
  <c r="CB366" i="3" s="1"/>
  <c r="BM366" i="3"/>
  <c r="CC366" i="3" s="1"/>
  <c r="BN366" i="3"/>
  <c r="CD366" i="3" s="1"/>
  <c r="BO366" i="3"/>
  <c r="CE366" i="3" s="1"/>
  <c r="BP366" i="3"/>
  <c r="CF366" i="3" s="1"/>
  <c r="BQ366" i="3"/>
  <c r="CG366" i="3" s="1"/>
  <c r="BR366" i="3"/>
  <c r="CH366" i="3" s="1"/>
  <c r="BS366" i="3"/>
  <c r="CI366" i="3" s="1"/>
  <c r="BT366" i="3"/>
  <c r="CJ366" i="3" s="1"/>
  <c r="BU366" i="3"/>
  <c r="CK366" i="3" s="1"/>
  <c r="BV366" i="3"/>
  <c r="CL366" i="3" s="1"/>
  <c r="BW366" i="3"/>
  <c r="CM366" i="3" s="1"/>
  <c r="BX366" i="3"/>
  <c r="CN366" i="3" s="1"/>
  <c r="BY366" i="3"/>
  <c r="CO366" i="3" s="1"/>
  <c r="BK367" i="3"/>
  <c r="CA367" i="3" s="1"/>
  <c r="BL367" i="3"/>
  <c r="CB367" i="3" s="1"/>
  <c r="BM367" i="3"/>
  <c r="CC367" i="3" s="1"/>
  <c r="BN367" i="3"/>
  <c r="CD367" i="3" s="1"/>
  <c r="BO367" i="3"/>
  <c r="CE367" i="3" s="1"/>
  <c r="BP367" i="3"/>
  <c r="CF367" i="3" s="1"/>
  <c r="BQ367" i="3"/>
  <c r="CG367" i="3" s="1"/>
  <c r="BR367" i="3"/>
  <c r="CH367" i="3" s="1"/>
  <c r="BS367" i="3"/>
  <c r="CI367" i="3" s="1"/>
  <c r="BT367" i="3"/>
  <c r="CJ367" i="3" s="1"/>
  <c r="BU367" i="3"/>
  <c r="CK367" i="3" s="1"/>
  <c r="BV367" i="3"/>
  <c r="CL367" i="3" s="1"/>
  <c r="BW367" i="3"/>
  <c r="CM367" i="3" s="1"/>
  <c r="BX367" i="3"/>
  <c r="CN367" i="3" s="1"/>
  <c r="BY367" i="3"/>
  <c r="CO367" i="3" s="1"/>
  <c r="BK368" i="3"/>
  <c r="CA368" i="3" s="1"/>
  <c r="BL368" i="3"/>
  <c r="CB368" i="3" s="1"/>
  <c r="BM368" i="3"/>
  <c r="CC368" i="3" s="1"/>
  <c r="BN368" i="3"/>
  <c r="CD368" i="3" s="1"/>
  <c r="BO368" i="3"/>
  <c r="CE368" i="3" s="1"/>
  <c r="BP368" i="3"/>
  <c r="CF368" i="3" s="1"/>
  <c r="BQ368" i="3"/>
  <c r="CG368" i="3" s="1"/>
  <c r="BR368" i="3"/>
  <c r="CH368" i="3" s="1"/>
  <c r="BS368" i="3"/>
  <c r="CI368" i="3" s="1"/>
  <c r="BT368" i="3"/>
  <c r="CJ368" i="3" s="1"/>
  <c r="BU368" i="3"/>
  <c r="CK368" i="3" s="1"/>
  <c r="BV368" i="3"/>
  <c r="CL368" i="3" s="1"/>
  <c r="BW368" i="3"/>
  <c r="CM368" i="3" s="1"/>
  <c r="BX368" i="3"/>
  <c r="CN368" i="3" s="1"/>
  <c r="BY368" i="3"/>
  <c r="CO368" i="3" s="1"/>
  <c r="BK369" i="3"/>
  <c r="CA369" i="3" s="1"/>
  <c r="BL369" i="3"/>
  <c r="CB369" i="3" s="1"/>
  <c r="BM369" i="3"/>
  <c r="CC369" i="3" s="1"/>
  <c r="BN369" i="3"/>
  <c r="CD369" i="3" s="1"/>
  <c r="BO369" i="3"/>
  <c r="CE369" i="3" s="1"/>
  <c r="BP369" i="3"/>
  <c r="CF369" i="3" s="1"/>
  <c r="BQ369" i="3"/>
  <c r="CG369" i="3" s="1"/>
  <c r="BR369" i="3"/>
  <c r="CH369" i="3" s="1"/>
  <c r="BS369" i="3"/>
  <c r="CI369" i="3" s="1"/>
  <c r="BT369" i="3"/>
  <c r="CJ369" i="3" s="1"/>
  <c r="BU369" i="3"/>
  <c r="CK369" i="3" s="1"/>
  <c r="BV369" i="3"/>
  <c r="CL369" i="3" s="1"/>
  <c r="BW369" i="3"/>
  <c r="CM369" i="3" s="1"/>
  <c r="BX369" i="3"/>
  <c r="CN369" i="3" s="1"/>
  <c r="BY369" i="3"/>
  <c r="CO369" i="3" s="1"/>
  <c r="BK370" i="3"/>
  <c r="CA370" i="3" s="1"/>
  <c r="BL370" i="3"/>
  <c r="CB370" i="3" s="1"/>
  <c r="BM370" i="3"/>
  <c r="CC370" i="3" s="1"/>
  <c r="BN370" i="3"/>
  <c r="CD370" i="3" s="1"/>
  <c r="BO370" i="3"/>
  <c r="CE370" i="3" s="1"/>
  <c r="BP370" i="3"/>
  <c r="CF370" i="3" s="1"/>
  <c r="BQ370" i="3"/>
  <c r="CG370" i="3" s="1"/>
  <c r="BR370" i="3"/>
  <c r="CH370" i="3" s="1"/>
  <c r="BS370" i="3"/>
  <c r="CI370" i="3" s="1"/>
  <c r="BT370" i="3"/>
  <c r="CJ370" i="3" s="1"/>
  <c r="BU370" i="3"/>
  <c r="CK370" i="3" s="1"/>
  <c r="BV370" i="3"/>
  <c r="CL370" i="3" s="1"/>
  <c r="BW370" i="3"/>
  <c r="CM370" i="3" s="1"/>
  <c r="BX370" i="3"/>
  <c r="CN370" i="3" s="1"/>
  <c r="BY370" i="3"/>
  <c r="CO370" i="3" s="1"/>
  <c r="BK371" i="3"/>
  <c r="CA371" i="3" s="1"/>
  <c r="BL371" i="3"/>
  <c r="CB371" i="3" s="1"/>
  <c r="BM371" i="3"/>
  <c r="CC371" i="3" s="1"/>
  <c r="BN371" i="3"/>
  <c r="CD371" i="3" s="1"/>
  <c r="BO371" i="3"/>
  <c r="CE371" i="3" s="1"/>
  <c r="BP371" i="3"/>
  <c r="CF371" i="3" s="1"/>
  <c r="BQ371" i="3"/>
  <c r="CG371" i="3" s="1"/>
  <c r="BR371" i="3"/>
  <c r="CH371" i="3" s="1"/>
  <c r="BS371" i="3"/>
  <c r="CI371" i="3" s="1"/>
  <c r="BT371" i="3"/>
  <c r="CJ371" i="3" s="1"/>
  <c r="BU371" i="3"/>
  <c r="CK371" i="3" s="1"/>
  <c r="BV371" i="3"/>
  <c r="CL371" i="3" s="1"/>
  <c r="BW371" i="3"/>
  <c r="CM371" i="3" s="1"/>
  <c r="BX371" i="3"/>
  <c r="CN371" i="3" s="1"/>
  <c r="BY371" i="3"/>
  <c r="CO371" i="3" s="1"/>
  <c r="BK372" i="3"/>
  <c r="CA372" i="3" s="1"/>
  <c r="BL372" i="3"/>
  <c r="CB372" i="3" s="1"/>
  <c r="BM372" i="3"/>
  <c r="CC372" i="3" s="1"/>
  <c r="BN372" i="3"/>
  <c r="CD372" i="3" s="1"/>
  <c r="BO372" i="3"/>
  <c r="CE372" i="3" s="1"/>
  <c r="BP372" i="3"/>
  <c r="CF372" i="3" s="1"/>
  <c r="BQ372" i="3"/>
  <c r="CG372" i="3" s="1"/>
  <c r="BR372" i="3"/>
  <c r="CH372" i="3" s="1"/>
  <c r="BS372" i="3"/>
  <c r="CI372" i="3" s="1"/>
  <c r="BT372" i="3"/>
  <c r="CJ372" i="3" s="1"/>
  <c r="BU372" i="3"/>
  <c r="CK372" i="3" s="1"/>
  <c r="BV372" i="3"/>
  <c r="CL372" i="3" s="1"/>
  <c r="BW372" i="3"/>
  <c r="CM372" i="3" s="1"/>
  <c r="BX372" i="3"/>
  <c r="CN372" i="3" s="1"/>
  <c r="BY372" i="3"/>
  <c r="CO372" i="3" s="1"/>
  <c r="BK373" i="3"/>
  <c r="CA373" i="3" s="1"/>
  <c r="BL373" i="3"/>
  <c r="CB373" i="3" s="1"/>
  <c r="BM373" i="3"/>
  <c r="CC373" i="3" s="1"/>
  <c r="BN373" i="3"/>
  <c r="CD373" i="3" s="1"/>
  <c r="BO373" i="3"/>
  <c r="CE373" i="3" s="1"/>
  <c r="BP373" i="3"/>
  <c r="CF373" i="3" s="1"/>
  <c r="BQ373" i="3"/>
  <c r="CG373" i="3" s="1"/>
  <c r="BR373" i="3"/>
  <c r="CH373" i="3" s="1"/>
  <c r="BS373" i="3"/>
  <c r="CI373" i="3" s="1"/>
  <c r="BT373" i="3"/>
  <c r="CJ373" i="3" s="1"/>
  <c r="BU373" i="3"/>
  <c r="CK373" i="3" s="1"/>
  <c r="BV373" i="3"/>
  <c r="CL373" i="3" s="1"/>
  <c r="BW373" i="3"/>
  <c r="CM373" i="3" s="1"/>
  <c r="BX373" i="3"/>
  <c r="CN373" i="3" s="1"/>
  <c r="BY373" i="3"/>
  <c r="CO373" i="3" s="1"/>
  <c r="BK374" i="3"/>
  <c r="CA374" i="3" s="1"/>
  <c r="BL374" i="3"/>
  <c r="CB374" i="3" s="1"/>
  <c r="BM374" i="3"/>
  <c r="CC374" i="3" s="1"/>
  <c r="BN374" i="3"/>
  <c r="CD374" i="3" s="1"/>
  <c r="BO374" i="3"/>
  <c r="CE374" i="3" s="1"/>
  <c r="BP374" i="3"/>
  <c r="CF374" i="3" s="1"/>
  <c r="BQ374" i="3"/>
  <c r="CG374" i="3" s="1"/>
  <c r="BR374" i="3"/>
  <c r="CH374" i="3" s="1"/>
  <c r="BS374" i="3"/>
  <c r="CI374" i="3" s="1"/>
  <c r="BT374" i="3"/>
  <c r="CJ374" i="3" s="1"/>
  <c r="BU374" i="3"/>
  <c r="CK374" i="3" s="1"/>
  <c r="BV374" i="3"/>
  <c r="CL374" i="3" s="1"/>
  <c r="BW374" i="3"/>
  <c r="CM374" i="3" s="1"/>
  <c r="BX374" i="3"/>
  <c r="CN374" i="3" s="1"/>
  <c r="BY374" i="3"/>
  <c r="CO374" i="3" s="1"/>
  <c r="BK375" i="3"/>
  <c r="CA375" i="3" s="1"/>
  <c r="BL375" i="3"/>
  <c r="CB375" i="3" s="1"/>
  <c r="BM375" i="3"/>
  <c r="CC375" i="3" s="1"/>
  <c r="BN375" i="3"/>
  <c r="CD375" i="3" s="1"/>
  <c r="BO375" i="3"/>
  <c r="CE375" i="3" s="1"/>
  <c r="BP375" i="3"/>
  <c r="CF375" i="3" s="1"/>
  <c r="BQ375" i="3"/>
  <c r="CG375" i="3" s="1"/>
  <c r="BR375" i="3"/>
  <c r="CH375" i="3" s="1"/>
  <c r="BS375" i="3"/>
  <c r="CI375" i="3" s="1"/>
  <c r="BT375" i="3"/>
  <c r="CJ375" i="3" s="1"/>
  <c r="BU375" i="3"/>
  <c r="CK375" i="3" s="1"/>
  <c r="BV375" i="3"/>
  <c r="CL375" i="3" s="1"/>
  <c r="BW375" i="3"/>
  <c r="CM375" i="3" s="1"/>
  <c r="BX375" i="3"/>
  <c r="CN375" i="3" s="1"/>
  <c r="BY375" i="3"/>
  <c r="CO375" i="3" s="1"/>
  <c r="BK376" i="3"/>
  <c r="CA376" i="3" s="1"/>
  <c r="BL376" i="3"/>
  <c r="CB376" i="3" s="1"/>
  <c r="BM376" i="3"/>
  <c r="CC376" i="3" s="1"/>
  <c r="BN376" i="3"/>
  <c r="CD376" i="3" s="1"/>
  <c r="BO376" i="3"/>
  <c r="CE376" i="3" s="1"/>
  <c r="BP376" i="3"/>
  <c r="CF376" i="3" s="1"/>
  <c r="BQ376" i="3"/>
  <c r="CG376" i="3" s="1"/>
  <c r="BR376" i="3"/>
  <c r="CH376" i="3" s="1"/>
  <c r="BS376" i="3"/>
  <c r="CI376" i="3" s="1"/>
  <c r="BT376" i="3"/>
  <c r="CJ376" i="3" s="1"/>
  <c r="BU376" i="3"/>
  <c r="CK376" i="3" s="1"/>
  <c r="BV376" i="3"/>
  <c r="CL376" i="3" s="1"/>
  <c r="BW376" i="3"/>
  <c r="CM376" i="3" s="1"/>
  <c r="BX376" i="3"/>
  <c r="CN376" i="3" s="1"/>
  <c r="BY376" i="3"/>
  <c r="CO376" i="3" s="1"/>
  <c r="BK377" i="3"/>
  <c r="CA377" i="3" s="1"/>
  <c r="BL377" i="3"/>
  <c r="CB377" i="3" s="1"/>
  <c r="BM377" i="3"/>
  <c r="CC377" i="3" s="1"/>
  <c r="BN377" i="3"/>
  <c r="CD377" i="3" s="1"/>
  <c r="BO377" i="3"/>
  <c r="CE377" i="3" s="1"/>
  <c r="BP377" i="3"/>
  <c r="CF377" i="3" s="1"/>
  <c r="BQ377" i="3"/>
  <c r="CG377" i="3" s="1"/>
  <c r="BR377" i="3"/>
  <c r="CH377" i="3" s="1"/>
  <c r="BS377" i="3"/>
  <c r="CI377" i="3" s="1"/>
  <c r="BT377" i="3"/>
  <c r="CJ377" i="3" s="1"/>
  <c r="BU377" i="3"/>
  <c r="CK377" i="3" s="1"/>
  <c r="BV377" i="3"/>
  <c r="CL377" i="3" s="1"/>
  <c r="BW377" i="3"/>
  <c r="CM377" i="3" s="1"/>
  <c r="BX377" i="3"/>
  <c r="CN377" i="3" s="1"/>
  <c r="BY377" i="3"/>
  <c r="CO377" i="3" s="1"/>
  <c r="BK378" i="3"/>
  <c r="CA378" i="3" s="1"/>
  <c r="BL378" i="3"/>
  <c r="CB378" i="3" s="1"/>
  <c r="BM378" i="3"/>
  <c r="CC378" i="3" s="1"/>
  <c r="BN378" i="3"/>
  <c r="CD378" i="3" s="1"/>
  <c r="BO378" i="3"/>
  <c r="CE378" i="3" s="1"/>
  <c r="BP378" i="3"/>
  <c r="CF378" i="3" s="1"/>
  <c r="BQ378" i="3"/>
  <c r="CG378" i="3" s="1"/>
  <c r="BR378" i="3"/>
  <c r="CH378" i="3" s="1"/>
  <c r="BS378" i="3"/>
  <c r="CI378" i="3" s="1"/>
  <c r="BT378" i="3"/>
  <c r="CJ378" i="3" s="1"/>
  <c r="BU378" i="3"/>
  <c r="CK378" i="3" s="1"/>
  <c r="BV378" i="3"/>
  <c r="CL378" i="3" s="1"/>
  <c r="BW378" i="3"/>
  <c r="CM378" i="3" s="1"/>
  <c r="BX378" i="3"/>
  <c r="CN378" i="3" s="1"/>
  <c r="BY378" i="3"/>
  <c r="CO378" i="3" s="1"/>
  <c r="BK379" i="3"/>
  <c r="CA379" i="3" s="1"/>
  <c r="BL379" i="3"/>
  <c r="CB379" i="3" s="1"/>
  <c r="BM379" i="3"/>
  <c r="CC379" i="3" s="1"/>
  <c r="BN379" i="3"/>
  <c r="CD379" i="3" s="1"/>
  <c r="BO379" i="3"/>
  <c r="CE379" i="3" s="1"/>
  <c r="BP379" i="3"/>
  <c r="CF379" i="3" s="1"/>
  <c r="BQ379" i="3"/>
  <c r="CG379" i="3" s="1"/>
  <c r="BR379" i="3"/>
  <c r="CH379" i="3" s="1"/>
  <c r="BS379" i="3"/>
  <c r="CI379" i="3" s="1"/>
  <c r="BT379" i="3"/>
  <c r="CJ379" i="3" s="1"/>
  <c r="BU379" i="3"/>
  <c r="CK379" i="3" s="1"/>
  <c r="BV379" i="3"/>
  <c r="CL379" i="3" s="1"/>
  <c r="BW379" i="3"/>
  <c r="CM379" i="3" s="1"/>
  <c r="BX379" i="3"/>
  <c r="CN379" i="3" s="1"/>
  <c r="BY379" i="3"/>
  <c r="CO379" i="3" s="1"/>
  <c r="BK380" i="3"/>
  <c r="CA380" i="3" s="1"/>
  <c r="BL380" i="3"/>
  <c r="CB380" i="3" s="1"/>
  <c r="BM380" i="3"/>
  <c r="CC380" i="3" s="1"/>
  <c r="BN380" i="3"/>
  <c r="CD380" i="3" s="1"/>
  <c r="BO380" i="3"/>
  <c r="CE380" i="3" s="1"/>
  <c r="BP380" i="3"/>
  <c r="CF380" i="3" s="1"/>
  <c r="BQ380" i="3"/>
  <c r="CG380" i="3" s="1"/>
  <c r="BR380" i="3"/>
  <c r="CH380" i="3" s="1"/>
  <c r="BS380" i="3"/>
  <c r="CI380" i="3" s="1"/>
  <c r="BT380" i="3"/>
  <c r="CJ380" i="3" s="1"/>
  <c r="BU380" i="3"/>
  <c r="CK380" i="3" s="1"/>
  <c r="BV380" i="3"/>
  <c r="CL380" i="3" s="1"/>
  <c r="BW380" i="3"/>
  <c r="CM380" i="3" s="1"/>
  <c r="BX380" i="3"/>
  <c r="CN380" i="3" s="1"/>
  <c r="BY380" i="3"/>
  <c r="CO380" i="3" s="1"/>
  <c r="BK381" i="3"/>
  <c r="CA381" i="3" s="1"/>
  <c r="BL381" i="3"/>
  <c r="CB381" i="3" s="1"/>
  <c r="BM381" i="3"/>
  <c r="CC381" i="3" s="1"/>
  <c r="BN381" i="3"/>
  <c r="CD381" i="3" s="1"/>
  <c r="BO381" i="3"/>
  <c r="CE381" i="3" s="1"/>
  <c r="BP381" i="3"/>
  <c r="CF381" i="3" s="1"/>
  <c r="BQ381" i="3"/>
  <c r="CG381" i="3" s="1"/>
  <c r="BR381" i="3"/>
  <c r="CH381" i="3" s="1"/>
  <c r="BS381" i="3"/>
  <c r="CI381" i="3" s="1"/>
  <c r="BT381" i="3"/>
  <c r="CJ381" i="3" s="1"/>
  <c r="BU381" i="3"/>
  <c r="CK381" i="3" s="1"/>
  <c r="BV381" i="3"/>
  <c r="CL381" i="3" s="1"/>
  <c r="BW381" i="3"/>
  <c r="CM381" i="3" s="1"/>
  <c r="BX381" i="3"/>
  <c r="CN381" i="3" s="1"/>
  <c r="BY381" i="3"/>
  <c r="CO381" i="3" s="1"/>
  <c r="BK382" i="3"/>
  <c r="CA382" i="3" s="1"/>
  <c r="BL382" i="3"/>
  <c r="CB382" i="3" s="1"/>
  <c r="BM382" i="3"/>
  <c r="CC382" i="3" s="1"/>
  <c r="BN382" i="3"/>
  <c r="CD382" i="3" s="1"/>
  <c r="BO382" i="3"/>
  <c r="CE382" i="3" s="1"/>
  <c r="BP382" i="3"/>
  <c r="CF382" i="3" s="1"/>
  <c r="BQ382" i="3"/>
  <c r="CG382" i="3" s="1"/>
  <c r="BR382" i="3"/>
  <c r="CH382" i="3" s="1"/>
  <c r="BS382" i="3"/>
  <c r="CI382" i="3" s="1"/>
  <c r="BT382" i="3"/>
  <c r="CJ382" i="3" s="1"/>
  <c r="BU382" i="3"/>
  <c r="CK382" i="3" s="1"/>
  <c r="BV382" i="3"/>
  <c r="CL382" i="3" s="1"/>
  <c r="BW382" i="3"/>
  <c r="CM382" i="3" s="1"/>
  <c r="BX382" i="3"/>
  <c r="CN382" i="3" s="1"/>
  <c r="BY382" i="3"/>
  <c r="CO382" i="3" s="1"/>
  <c r="BK383" i="3"/>
  <c r="CA383" i="3" s="1"/>
  <c r="BL383" i="3"/>
  <c r="CB383" i="3" s="1"/>
  <c r="BM383" i="3"/>
  <c r="CC383" i="3" s="1"/>
  <c r="BN383" i="3"/>
  <c r="CD383" i="3" s="1"/>
  <c r="BO383" i="3"/>
  <c r="CE383" i="3" s="1"/>
  <c r="BP383" i="3"/>
  <c r="CF383" i="3" s="1"/>
  <c r="BQ383" i="3"/>
  <c r="CG383" i="3" s="1"/>
  <c r="BR383" i="3"/>
  <c r="CH383" i="3" s="1"/>
  <c r="BS383" i="3"/>
  <c r="CI383" i="3" s="1"/>
  <c r="BT383" i="3"/>
  <c r="CJ383" i="3" s="1"/>
  <c r="BU383" i="3"/>
  <c r="CK383" i="3" s="1"/>
  <c r="BV383" i="3"/>
  <c r="CL383" i="3" s="1"/>
  <c r="BW383" i="3"/>
  <c r="CM383" i="3" s="1"/>
  <c r="BX383" i="3"/>
  <c r="CN383" i="3" s="1"/>
  <c r="BY383" i="3"/>
  <c r="CO383" i="3" s="1"/>
  <c r="BL384" i="3"/>
  <c r="CB384" i="3" s="1"/>
  <c r="BM384" i="3"/>
  <c r="CC384" i="3" s="1"/>
  <c r="BN384" i="3"/>
  <c r="CD384" i="3" s="1"/>
  <c r="BO384" i="3"/>
  <c r="CE384" i="3" s="1"/>
  <c r="BP384" i="3"/>
  <c r="CF384" i="3" s="1"/>
  <c r="BQ384" i="3"/>
  <c r="CG384" i="3" s="1"/>
  <c r="BR384" i="3"/>
  <c r="CH384" i="3" s="1"/>
  <c r="BS384" i="3"/>
  <c r="CI384" i="3" s="1"/>
  <c r="BT384" i="3"/>
  <c r="CJ384" i="3" s="1"/>
  <c r="BU384" i="3"/>
  <c r="CK384" i="3" s="1"/>
  <c r="BV384" i="3"/>
  <c r="CL384" i="3" s="1"/>
  <c r="BW384" i="3"/>
  <c r="CM384" i="3" s="1"/>
  <c r="BX384" i="3"/>
  <c r="CN384" i="3" s="1"/>
  <c r="BY384" i="3"/>
  <c r="CO384" i="3" s="1"/>
  <c r="BK385" i="3"/>
  <c r="CA385" i="3" s="1"/>
  <c r="BL385" i="3"/>
  <c r="CB385" i="3" s="1"/>
  <c r="BM385" i="3"/>
  <c r="CC385" i="3" s="1"/>
  <c r="BN385" i="3"/>
  <c r="CD385" i="3" s="1"/>
  <c r="BO385" i="3"/>
  <c r="CE385" i="3" s="1"/>
  <c r="BP385" i="3"/>
  <c r="CF385" i="3" s="1"/>
  <c r="BQ385" i="3"/>
  <c r="CG385" i="3" s="1"/>
  <c r="BR385" i="3"/>
  <c r="CH385" i="3" s="1"/>
  <c r="BS385" i="3"/>
  <c r="CI385" i="3" s="1"/>
  <c r="BT385" i="3"/>
  <c r="CJ385" i="3" s="1"/>
  <c r="BU385" i="3"/>
  <c r="CK385" i="3" s="1"/>
  <c r="BV385" i="3"/>
  <c r="CL385" i="3" s="1"/>
  <c r="BW385" i="3"/>
  <c r="CM385" i="3" s="1"/>
  <c r="BX385" i="3"/>
  <c r="CN385" i="3" s="1"/>
  <c r="BY385" i="3"/>
  <c r="CO385" i="3" s="1"/>
  <c r="BK386" i="3"/>
  <c r="CA386" i="3" s="1"/>
  <c r="BL386" i="3"/>
  <c r="CB386" i="3" s="1"/>
  <c r="BM386" i="3"/>
  <c r="CC386" i="3" s="1"/>
  <c r="BN386" i="3"/>
  <c r="CD386" i="3" s="1"/>
  <c r="BO386" i="3"/>
  <c r="CE386" i="3" s="1"/>
  <c r="BP386" i="3"/>
  <c r="CF386" i="3" s="1"/>
  <c r="BQ386" i="3"/>
  <c r="CG386" i="3" s="1"/>
  <c r="BR386" i="3"/>
  <c r="CH386" i="3" s="1"/>
  <c r="BS386" i="3"/>
  <c r="CI386" i="3" s="1"/>
  <c r="BT386" i="3"/>
  <c r="CJ386" i="3" s="1"/>
  <c r="BU386" i="3"/>
  <c r="CK386" i="3" s="1"/>
  <c r="BV386" i="3"/>
  <c r="CL386" i="3" s="1"/>
  <c r="BW386" i="3"/>
  <c r="CM386" i="3" s="1"/>
  <c r="BX386" i="3"/>
  <c r="CN386" i="3" s="1"/>
  <c r="BY386" i="3"/>
  <c r="CO386" i="3" s="1"/>
  <c r="BK387" i="3"/>
  <c r="CA387" i="3" s="1"/>
  <c r="BL387" i="3"/>
  <c r="CB387" i="3" s="1"/>
  <c r="BM387" i="3"/>
  <c r="CC387" i="3" s="1"/>
  <c r="BN387" i="3"/>
  <c r="CD387" i="3" s="1"/>
  <c r="BO387" i="3"/>
  <c r="CE387" i="3" s="1"/>
  <c r="BP387" i="3"/>
  <c r="CF387" i="3" s="1"/>
  <c r="BQ387" i="3"/>
  <c r="CG387" i="3" s="1"/>
  <c r="BR387" i="3"/>
  <c r="CH387" i="3" s="1"/>
  <c r="BS387" i="3"/>
  <c r="CI387" i="3" s="1"/>
  <c r="BT387" i="3"/>
  <c r="CJ387" i="3" s="1"/>
  <c r="BU387" i="3"/>
  <c r="CK387" i="3" s="1"/>
  <c r="BV387" i="3"/>
  <c r="CL387" i="3" s="1"/>
  <c r="BW387" i="3"/>
  <c r="CM387" i="3" s="1"/>
  <c r="BX387" i="3"/>
  <c r="CN387" i="3" s="1"/>
  <c r="BY387" i="3"/>
  <c r="CO387" i="3" s="1"/>
  <c r="BL388" i="3"/>
  <c r="CB388" i="3" s="1"/>
  <c r="BM388" i="3"/>
  <c r="CC388" i="3" s="1"/>
  <c r="BN388" i="3"/>
  <c r="CD388" i="3" s="1"/>
  <c r="BO388" i="3"/>
  <c r="CE388" i="3" s="1"/>
  <c r="BP388" i="3"/>
  <c r="CF388" i="3" s="1"/>
  <c r="BQ388" i="3"/>
  <c r="CG388" i="3" s="1"/>
  <c r="BR388" i="3"/>
  <c r="CH388" i="3" s="1"/>
  <c r="BS388" i="3"/>
  <c r="CI388" i="3" s="1"/>
  <c r="BT388" i="3"/>
  <c r="CJ388" i="3" s="1"/>
  <c r="BU388" i="3"/>
  <c r="CK388" i="3" s="1"/>
  <c r="BV388" i="3"/>
  <c r="CL388" i="3" s="1"/>
  <c r="BW388" i="3"/>
  <c r="CM388" i="3" s="1"/>
  <c r="BX388" i="3"/>
  <c r="CN388" i="3" s="1"/>
  <c r="BY388" i="3"/>
  <c r="CO388" i="3" s="1"/>
  <c r="BL389" i="3"/>
  <c r="CB389" i="3" s="1"/>
  <c r="BM389" i="3"/>
  <c r="CC389" i="3" s="1"/>
  <c r="BN389" i="3"/>
  <c r="CD389" i="3" s="1"/>
  <c r="BO389" i="3"/>
  <c r="CE389" i="3" s="1"/>
  <c r="BP389" i="3"/>
  <c r="CF389" i="3" s="1"/>
  <c r="BQ389" i="3"/>
  <c r="CG389" i="3" s="1"/>
  <c r="BR389" i="3"/>
  <c r="CH389" i="3" s="1"/>
  <c r="BS389" i="3"/>
  <c r="CI389" i="3" s="1"/>
  <c r="BT389" i="3"/>
  <c r="CJ389" i="3" s="1"/>
  <c r="BU389" i="3"/>
  <c r="CK389" i="3" s="1"/>
  <c r="BV389" i="3"/>
  <c r="CL389" i="3" s="1"/>
  <c r="BW389" i="3"/>
  <c r="CM389" i="3" s="1"/>
  <c r="BX389" i="3"/>
  <c r="CN389" i="3" s="1"/>
  <c r="BY389" i="3"/>
  <c r="CO389" i="3" s="1"/>
  <c r="BK390" i="3"/>
  <c r="CA390" i="3" s="1"/>
  <c r="BL390" i="3"/>
  <c r="CB390" i="3" s="1"/>
  <c r="BM390" i="3"/>
  <c r="CC390" i="3" s="1"/>
  <c r="BN390" i="3"/>
  <c r="CD390" i="3" s="1"/>
  <c r="BO390" i="3"/>
  <c r="CE390" i="3" s="1"/>
  <c r="BP390" i="3"/>
  <c r="CF390" i="3" s="1"/>
  <c r="BQ390" i="3"/>
  <c r="CG390" i="3" s="1"/>
  <c r="BR390" i="3"/>
  <c r="CH390" i="3" s="1"/>
  <c r="BS390" i="3"/>
  <c r="CI390" i="3" s="1"/>
  <c r="BT390" i="3"/>
  <c r="CJ390" i="3" s="1"/>
  <c r="BU390" i="3"/>
  <c r="CK390" i="3" s="1"/>
  <c r="BV390" i="3"/>
  <c r="CL390" i="3" s="1"/>
  <c r="BW390" i="3"/>
  <c r="CM390" i="3" s="1"/>
  <c r="BX390" i="3"/>
  <c r="CN390" i="3" s="1"/>
  <c r="BY390" i="3"/>
  <c r="CO390" i="3" s="1"/>
  <c r="BK391" i="3"/>
  <c r="CA391" i="3" s="1"/>
  <c r="BL391" i="3"/>
  <c r="CB391" i="3" s="1"/>
  <c r="BM391" i="3"/>
  <c r="CC391" i="3" s="1"/>
  <c r="BN391" i="3"/>
  <c r="CD391" i="3" s="1"/>
  <c r="BO391" i="3"/>
  <c r="CE391" i="3" s="1"/>
  <c r="BP391" i="3"/>
  <c r="CF391" i="3" s="1"/>
  <c r="BQ391" i="3"/>
  <c r="CG391" i="3" s="1"/>
  <c r="BR391" i="3"/>
  <c r="CH391" i="3" s="1"/>
  <c r="BS391" i="3"/>
  <c r="CI391" i="3" s="1"/>
  <c r="BT391" i="3"/>
  <c r="CJ391" i="3" s="1"/>
  <c r="BU391" i="3"/>
  <c r="CK391" i="3" s="1"/>
  <c r="BV391" i="3"/>
  <c r="CL391" i="3" s="1"/>
  <c r="BW391" i="3"/>
  <c r="CM391" i="3" s="1"/>
  <c r="BX391" i="3"/>
  <c r="CN391" i="3" s="1"/>
  <c r="BY391" i="3"/>
  <c r="CO391" i="3" s="1"/>
  <c r="BK392" i="3"/>
  <c r="CA392" i="3" s="1"/>
  <c r="BL392" i="3"/>
  <c r="CB392" i="3" s="1"/>
  <c r="BM392" i="3"/>
  <c r="CC392" i="3" s="1"/>
  <c r="BN392" i="3"/>
  <c r="CD392" i="3" s="1"/>
  <c r="BO392" i="3"/>
  <c r="CE392" i="3" s="1"/>
  <c r="BP392" i="3"/>
  <c r="CF392" i="3" s="1"/>
  <c r="BQ392" i="3"/>
  <c r="CG392" i="3" s="1"/>
  <c r="BR392" i="3"/>
  <c r="CH392" i="3" s="1"/>
  <c r="BS392" i="3"/>
  <c r="CI392" i="3" s="1"/>
  <c r="BT392" i="3"/>
  <c r="CJ392" i="3" s="1"/>
  <c r="BU392" i="3"/>
  <c r="CK392" i="3" s="1"/>
  <c r="BV392" i="3"/>
  <c r="CL392" i="3" s="1"/>
  <c r="BW392" i="3"/>
  <c r="CM392" i="3" s="1"/>
  <c r="BX392" i="3"/>
  <c r="CN392" i="3" s="1"/>
  <c r="BY392" i="3"/>
  <c r="CO392" i="3" s="1"/>
  <c r="BK393" i="3"/>
  <c r="CA393" i="3" s="1"/>
  <c r="BL393" i="3"/>
  <c r="CB393" i="3" s="1"/>
  <c r="BM393" i="3"/>
  <c r="CC393" i="3" s="1"/>
  <c r="BN393" i="3"/>
  <c r="CD393" i="3" s="1"/>
  <c r="BO393" i="3"/>
  <c r="CE393" i="3" s="1"/>
  <c r="BP393" i="3"/>
  <c r="CF393" i="3" s="1"/>
  <c r="BQ393" i="3"/>
  <c r="CG393" i="3" s="1"/>
  <c r="BR393" i="3"/>
  <c r="CH393" i="3" s="1"/>
  <c r="BS393" i="3"/>
  <c r="CI393" i="3" s="1"/>
  <c r="BT393" i="3"/>
  <c r="CJ393" i="3" s="1"/>
  <c r="BU393" i="3"/>
  <c r="CK393" i="3" s="1"/>
  <c r="BV393" i="3"/>
  <c r="CL393" i="3" s="1"/>
  <c r="BW393" i="3"/>
  <c r="CM393" i="3" s="1"/>
  <c r="BX393" i="3"/>
  <c r="CN393" i="3" s="1"/>
  <c r="BY393" i="3"/>
  <c r="CO393" i="3" s="1"/>
  <c r="BK394" i="3"/>
  <c r="CA394" i="3" s="1"/>
  <c r="BL394" i="3"/>
  <c r="CB394" i="3" s="1"/>
  <c r="BM394" i="3"/>
  <c r="CC394" i="3" s="1"/>
  <c r="BN394" i="3"/>
  <c r="CD394" i="3" s="1"/>
  <c r="BO394" i="3"/>
  <c r="CE394" i="3" s="1"/>
  <c r="BP394" i="3"/>
  <c r="CF394" i="3" s="1"/>
  <c r="BQ394" i="3"/>
  <c r="CG394" i="3" s="1"/>
  <c r="BR394" i="3"/>
  <c r="CH394" i="3" s="1"/>
  <c r="BS394" i="3"/>
  <c r="CI394" i="3" s="1"/>
  <c r="BT394" i="3"/>
  <c r="CJ394" i="3" s="1"/>
  <c r="BU394" i="3"/>
  <c r="CK394" i="3" s="1"/>
  <c r="BV394" i="3"/>
  <c r="CL394" i="3" s="1"/>
  <c r="BW394" i="3"/>
  <c r="CM394" i="3" s="1"/>
  <c r="BX394" i="3"/>
  <c r="CN394" i="3" s="1"/>
  <c r="BY394" i="3"/>
  <c r="CO394" i="3" s="1"/>
  <c r="BK395" i="3"/>
  <c r="CA395" i="3" s="1"/>
  <c r="BL395" i="3"/>
  <c r="CB395" i="3" s="1"/>
  <c r="BM395" i="3"/>
  <c r="CC395" i="3" s="1"/>
  <c r="BN395" i="3"/>
  <c r="CD395" i="3" s="1"/>
  <c r="BO395" i="3"/>
  <c r="CE395" i="3" s="1"/>
  <c r="BP395" i="3"/>
  <c r="CF395" i="3" s="1"/>
  <c r="BQ395" i="3"/>
  <c r="CG395" i="3" s="1"/>
  <c r="BR395" i="3"/>
  <c r="CH395" i="3" s="1"/>
  <c r="BS395" i="3"/>
  <c r="CI395" i="3" s="1"/>
  <c r="BT395" i="3"/>
  <c r="CJ395" i="3" s="1"/>
  <c r="BU395" i="3"/>
  <c r="CK395" i="3" s="1"/>
  <c r="BV395" i="3"/>
  <c r="CL395" i="3" s="1"/>
  <c r="BW395" i="3"/>
  <c r="CM395" i="3" s="1"/>
  <c r="BX395" i="3"/>
  <c r="CN395" i="3" s="1"/>
  <c r="BY395" i="3"/>
  <c r="CO395" i="3" s="1"/>
  <c r="BK396" i="3"/>
  <c r="CA396" i="3" s="1"/>
  <c r="BL396" i="3"/>
  <c r="CB396" i="3" s="1"/>
  <c r="BM396" i="3"/>
  <c r="CC396" i="3" s="1"/>
  <c r="BN396" i="3"/>
  <c r="CD396" i="3" s="1"/>
  <c r="BO396" i="3"/>
  <c r="CE396" i="3" s="1"/>
  <c r="BP396" i="3"/>
  <c r="CF396" i="3" s="1"/>
  <c r="BQ396" i="3"/>
  <c r="CG396" i="3" s="1"/>
  <c r="BR396" i="3"/>
  <c r="CH396" i="3" s="1"/>
  <c r="BS396" i="3"/>
  <c r="CI396" i="3" s="1"/>
  <c r="BT396" i="3"/>
  <c r="CJ396" i="3" s="1"/>
  <c r="BU396" i="3"/>
  <c r="CK396" i="3" s="1"/>
  <c r="BV396" i="3"/>
  <c r="CL396" i="3" s="1"/>
  <c r="BW396" i="3"/>
  <c r="CM396" i="3" s="1"/>
  <c r="BX396" i="3"/>
  <c r="CN396" i="3" s="1"/>
  <c r="BY396" i="3"/>
  <c r="CO396" i="3" s="1"/>
  <c r="BK397" i="3"/>
  <c r="CA397" i="3" s="1"/>
  <c r="BL397" i="3"/>
  <c r="CB397" i="3" s="1"/>
  <c r="BM397" i="3"/>
  <c r="CC397" i="3" s="1"/>
  <c r="BN397" i="3"/>
  <c r="CD397" i="3" s="1"/>
  <c r="BO397" i="3"/>
  <c r="CE397" i="3" s="1"/>
  <c r="BP397" i="3"/>
  <c r="CF397" i="3" s="1"/>
  <c r="BQ397" i="3"/>
  <c r="CG397" i="3" s="1"/>
  <c r="BR397" i="3"/>
  <c r="CH397" i="3" s="1"/>
  <c r="BS397" i="3"/>
  <c r="CI397" i="3" s="1"/>
  <c r="BT397" i="3"/>
  <c r="CJ397" i="3" s="1"/>
  <c r="BU397" i="3"/>
  <c r="CK397" i="3" s="1"/>
  <c r="BV397" i="3"/>
  <c r="CL397" i="3" s="1"/>
  <c r="BW397" i="3"/>
  <c r="CM397" i="3" s="1"/>
  <c r="BX397" i="3"/>
  <c r="CN397" i="3" s="1"/>
  <c r="BY397" i="3"/>
  <c r="CO397" i="3" s="1"/>
  <c r="BO398" i="3"/>
  <c r="CE398" i="3" s="1"/>
  <c r="BP398" i="3"/>
  <c r="CF398" i="3" s="1"/>
  <c r="BQ398" i="3"/>
  <c r="CG398" i="3" s="1"/>
  <c r="BR398" i="3"/>
  <c r="CH398" i="3" s="1"/>
  <c r="BS398" i="3"/>
  <c r="CI398" i="3" s="1"/>
  <c r="BT398" i="3"/>
  <c r="CJ398" i="3" s="1"/>
  <c r="BU398" i="3"/>
  <c r="CK398" i="3" s="1"/>
  <c r="BV398" i="3"/>
  <c r="CL398" i="3" s="1"/>
  <c r="BW398" i="3"/>
  <c r="CM398" i="3" s="1"/>
  <c r="BX398" i="3"/>
  <c r="CN398" i="3" s="1"/>
  <c r="BY398" i="3"/>
  <c r="CO398" i="3" s="1"/>
  <c r="BK399" i="3"/>
  <c r="CA399" i="3" s="1"/>
  <c r="BL399" i="3"/>
  <c r="CB399" i="3" s="1"/>
  <c r="BM399" i="3"/>
  <c r="CC399" i="3" s="1"/>
  <c r="BN399" i="3"/>
  <c r="CD399" i="3" s="1"/>
  <c r="BO399" i="3"/>
  <c r="CE399" i="3" s="1"/>
  <c r="BP399" i="3"/>
  <c r="CF399" i="3" s="1"/>
  <c r="BQ399" i="3"/>
  <c r="CG399" i="3" s="1"/>
  <c r="BR399" i="3"/>
  <c r="CH399" i="3" s="1"/>
  <c r="BS399" i="3"/>
  <c r="CI399" i="3" s="1"/>
  <c r="BT399" i="3"/>
  <c r="CJ399" i="3" s="1"/>
  <c r="BU399" i="3"/>
  <c r="CK399" i="3" s="1"/>
  <c r="BV399" i="3"/>
  <c r="CL399" i="3" s="1"/>
  <c r="BW399" i="3"/>
  <c r="CM399" i="3" s="1"/>
  <c r="BX399" i="3"/>
  <c r="CN399" i="3" s="1"/>
  <c r="BY399" i="3"/>
  <c r="CO399" i="3" s="1"/>
  <c r="BK400" i="3"/>
  <c r="CA400" i="3" s="1"/>
  <c r="BL400" i="3"/>
  <c r="CB400" i="3" s="1"/>
  <c r="BM400" i="3"/>
  <c r="CC400" i="3" s="1"/>
  <c r="BN400" i="3"/>
  <c r="CD400" i="3" s="1"/>
  <c r="BO400" i="3"/>
  <c r="CE400" i="3" s="1"/>
  <c r="BP400" i="3"/>
  <c r="CF400" i="3" s="1"/>
  <c r="BQ400" i="3"/>
  <c r="CG400" i="3" s="1"/>
  <c r="BR400" i="3"/>
  <c r="CH400" i="3" s="1"/>
  <c r="BS400" i="3"/>
  <c r="CI400" i="3" s="1"/>
  <c r="BT400" i="3"/>
  <c r="CJ400" i="3" s="1"/>
  <c r="BU400" i="3"/>
  <c r="CK400" i="3" s="1"/>
  <c r="BV400" i="3"/>
  <c r="CL400" i="3" s="1"/>
  <c r="BW400" i="3"/>
  <c r="CM400" i="3" s="1"/>
  <c r="BX400" i="3"/>
  <c r="CN400" i="3" s="1"/>
  <c r="BY400" i="3"/>
  <c r="CO400" i="3" s="1"/>
  <c r="BK401" i="3"/>
  <c r="CA401" i="3" s="1"/>
  <c r="BL401" i="3"/>
  <c r="CB401" i="3" s="1"/>
  <c r="BM401" i="3"/>
  <c r="CC401" i="3" s="1"/>
  <c r="BN401" i="3"/>
  <c r="CD401" i="3" s="1"/>
  <c r="BO401" i="3"/>
  <c r="CE401" i="3" s="1"/>
  <c r="BP401" i="3"/>
  <c r="CF401" i="3" s="1"/>
  <c r="BQ401" i="3"/>
  <c r="CG401" i="3" s="1"/>
  <c r="BR401" i="3"/>
  <c r="CH401" i="3" s="1"/>
  <c r="BS401" i="3"/>
  <c r="CI401" i="3" s="1"/>
  <c r="BT401" i="3"/>
  <c r="CJ401" i="3" s="1"/>
  <c r="BU401" i="3"/>
  <c r="CK401" i="3" s="1"/>
  <c r="BV401" i="3"/>
  <c r="CL401" i="3" s="1"/>
  <c r="BW401" i="3"/>
  <c r="CM401" i="3" s="1"/>
  <c r="BX401" i="3"/>
  <c r="CN401" i="3" s="1"/>
  <c r="BY401" i="3"/>
  <c r="CO401" i="3" s="1"/>
  <c r="BK402" i="3"/>
  <c r="CA402" i="3" s="1"/>
  <c r="BL402" i="3"/>
  <c r="CB402" i="3" s="1"/>
  <c r="BM402" i="3"/>
  <c r="CC402" i="3" s="1"/>
  <c r="BN402" i="3"/>
  <c r="CD402" i="3" s="1"/>
  <c r="BO402" i="3"/>
  <c r="CE402" i="3" s="1"/>
  <c r="BP402" i="3"/>
  <c r="CF402" i="3" s="1"/>
  <c r="BQ402" i="3"/>
  <c r="CG402" i="3" s="1"/>
  <c r="BR402" i="3"/>
  <c r="CH402" i="3" s="1"/>
  <c r="BS402" i="3"/>
  <c r="CI402" i="3" s="1"/>
  <c r="BT402" i="3"/>
  <c r="CJ402" i="3" s="1"/>
  <c r="BU402" i="3"/>
  <c r="CK402" i="3" s="1"/>
  <c r="BV402" i="3"/>
  <c r="CL402" i="3" s="1"/>
  <c r="BW402" i="3"/>
  <c r="CM402" i="3" s="1"/>
  <c r="BX402" i="3"/>
  <c r="CN402" i="3" s="1"/>
  <c r="BY402" i="3"/>
  <c r="CO402" i="3" s="1"/>
  <c r="BK403" i="3"/>
  <c r="CA403" i="3" s="1"/>
  <c r="BL403" i="3"/>
  <c r="CB403" i="3" s="1"/>
  <c r="BM403" i="3"/>
  <c r="CC403" i="3" s="1"/>
  <c r="BN403" i="3"/>
  <c r="CD403" i="3" s="1"/>
  <c r="BO403" i="3"/>
  <c r="CE403" i="3" s="1"/>
  <c r="BP403" i="3"/>
  <c r="CF403" i="3" s="1"/>
  <c r="BQ403" i="3"/>
  <c r="CG403" i="3" s="1"/>
  <c r="BR403" i="3"/>
  <c r="CH403" i="3" s="1"/>
  <c r="BS403" i="3"/>
  <c r="CI403" i="3" s="1"/>
  <c r="BT403" i="3"/>
  <c r="CJ403" i="3" s="1"/>
  <c r="BU403" i="3"/>
  <c r="CK403" i="3" s="1"/>
  <c r="BV403" i="3"/>
  <c r="CL403" i="3" s="1"/>
  <c r="BW403" i="3"/>
  <c r="CM403" i="3" s="1"/>
  <c r="BX403" i="3"/>
  <c r="CN403" i="3" s="1"/>
  <c r="BY403" i="3"/>
  <c r="CO403" i="3" s="1"/>
  <c r="BK404" i="3"/>
  <c r="CA404" i="3" s="1"/>
  <c r="BL404" i="3"/>
  <c r="CB404" i="3" s="1"/>
  <c r="BM404" i="3"/>
  <c r="CC404" i="3" s="1"/>
  <c r="BN404" i="3"/>
  <c r="CD404" i="3" s="1"/>
  <c r="BO404" i="3"/>
  <c r="CE404" i="3" s="1"/>
  <c r="BP404" i="3"/>
  <c r="CF404" i="3" s="1"/>
  <c r="BQ404" i="3"/>
  <c r="CG404" i="3" s="1"/>
  <c r="BR404" i="3"/>
  <c r="CH404" i="3" s="1"/>
  <c r="BS404" i="3"/>
  <c r="CI404" i="3" s="1"/>
  <c r="BT404" i="3"/>
  <c r="CJ404" i="3" s="1"/>
  <c r="BU404" i="3"/>
  <c r="CK404" i="3" s="1"/>
  <c r="BV404" i="3"/>
  <c r="CL404" i="3" s="1"/>
  <c r="BW404" i="3"/>
  <c r="CM404" i="3" s="1"/>
  <c r="BX404" i="3"/>
  <c r="CN404" i="3" s="1"/>
  <c r="BY404" i="3"/>
  <c r="CO404" i="3" s="1"/>
  <c r="BP405" i="3"/>
  <c r="CF405" i="3" s="1"/>
  <c r="BQ405" i="3"/>
  <c r="CG405" i="3" s="1"/>
  <c r="BR405" i="3"/>
  <c r="CH405" i="3" s="1"/>
  <c r="BS405" i="3"/>
  <c r="CI405" i="3" s="1"/>
  <c r="BT405" i="3"/>
  <c r="CJ405" i="3" s="1"/>
  <c r="BU405" i="3"/>
  <c r="CK405" i="3" s="1"/>
  <c r="BV405" i="3"/>
  <c r="CL405" i="3" s="1"/>
  <c r="BW405" i="3"/>
  <c r="CM405" i="3" s="1"/>
  <c r="BX405" i="3"/>
  <c r="CN405" i="3" s="1"/>
  <c r="BY405" i="3"/>
  <c r="CO405" i="3" s="1"/>
  <c r="BL406" i="3"/>
  <c r="CB406" i="3" s="1"/>
  <c r="BM406" i="3"/>
  <c r="CC406" i="3" s="1"/>
  <c r="BN406" i="3"/>
  <c r="CD406" i="3" s="1"/>
  <c r="BO406" i="3"/>
  <c r="CE406" i="3" s="1"/>
  <c r="BP406" i="3"/>
  <c r="CF406" i="3" s="1"/>
  <c r="BQ406" i="3"/>
  <c r="CG406" i="3" s="1"/>
  <c r="BR406" i="3"/>
  <c r="CH406" i="3" s="1"/>
  <c r="BS406" i="3"/>
  <c r="CI406" i="3" s="1"/>
  <c r="BT406" i="3"/>
  <c r="CJ406" i="3" s="1"/>
  <c r="BU406" i="3"/>
  <c r="CK406" i="3" s="1"/>
  <c r="BV406" i="3"/>
  <c r="CL406" i="3" s="1"/>
  <c r="BW406" i="3"/>
  <c r="CM406" i="3" s="1"/>
  <c r="BX406" i="3"/>
  <c r="CN406" i="3" s="1"/>
  <c r="BY406" i="3"/>
  <c r="CO406" i="3" s="1"/>
  <c r="BK407" i="3"/>
  <c r="CA407" i="3" s="1"/>
  <c r="BL407" i="3"/>
  <c r="CB407" i="3" s="1"/>
  <c r="BM407" i="3"/>
  <c r="CC407" i="3" s="1"/>
  <c r="BN407" i="3"/>
  <c r="CD407" i="3" s="1"/>
  <c r="BO407" i="3"/>
  <c r="CE407" i="3" s="1"/>
  <c r="BP407" i="3"/>
  <c r="CF407" i="3" s="1"/>
  <c r="BQ407" i="3"/>
  <c r="CG407" i="3" s="1"/>
  <c r="BR407" i="3"/>
  <c r="CH407" i="3" s="1"/>
  <c r="BS407" i="3"/>
  <c r="CI407" i="3" s="1"/>
  <c r="BT407" i="3"/>
  <c r="CJ407" i="3" s="1"/>
  <c r="BU407" i="3"/>
  <c r="CK407" i="3" s="1"/>
  <c r="BV407" i="3"/>
  <c r="CL407" i="3" s="1"/>
  <c r="BW407" i="3"/>
  <c r="CM407" i="3" s="1"/>
  <c r="BX407" i="3"/>
  <c r="CN407" i="3" s="1"/>
  <c r="BY407" i="3"/>
  <c r="CO407" i="3" s="1"/>
  <c r="BK408" i="3"/>
  <c r="CA408" i="3" s="1"/>
  <c r="BL408" i="3"/>
  <c r="CB408" i="3" s="1"/>
  <c r="BM408" i="3"/>
  <c r="CC408" i="3" s="1"/>
  <c r="BN408" i="3"/>
  <c r="CD408" i="3" s="1"/>
  <c r="BO408" i="3"/>
  <c r="CE408" i="3" s="1"/>
  <c r="BP408" i="3"/>
  <c r="CF408" i="3" s="1"/>
  <c r="BQ408" i="3"/>
  <c r="CG408" i="3" s="1"/>
  <c r="BR408" i="3"/>
  <c r="CH408" i="3" s="1"/>
  <c r="BS408" i="3"/>
  <c r="CI408" i="3" s="1"/>
  <c r="BT408" i="3"/>
  <c r="CJ408" i="3" s="1"/>
  <c r="BU408" i="3"/>
  <c r="CK408" i="3" s="1"/>
  <c r="BV408" i="3"/>
  <c r="CL408" i="3" s="1"/>
  <c r="BW408" i="3"/>
  <c r="CM408" i="3" s="1"/>
  <c r="BX408" i="3"/>
  <c r="CN408" i="3" s="1"/>
  <c r="BY408" i="3"/>
  <c r="CO408" i="3" s="1"/>
  <c r="BL409" i="3"/>
  <c r="CB409" i="3" s="1"/>
  <c r="BM409" i="3"/>
  <c r="CC409" i="3" s="1"/>
  <c r="BN409" i="3"/>
  <c r="CD409" i="3" s="1"/>
  <c r="BO409" i="3"/>
  <c r="CE409" i="3" s="1"/>
  <c r="BP409" i="3"/>
  <c r="CF409" i="3" s="1"/>
  <c r="BQ409" i="3"/>
  <c r="CG409" i="3" s="1"/>
  <c r="BR409" i="3"/>
  <c r="CH409" i="3" s="1"/>
  <c r="BS409" i="3"/>
  <c r="CI409" i="3" s="1"/>
  <c r="BT409" i="3"/>
  <c r="CJ409" i="3" s="1"/>
  <c r="BU409" i="3"/>
  <c r="CK409" i="3" s="1"/>
  <c r="BV409" i="3"/>
  <c r="CL409" i="3" s="1"/>
  <c r="BW409" i="3"/>
  <c r="CM409" i="3" s="1"/>
  <c r="BX409" i="3"/>
  <c r="CN409" i="3" s="1"/>
  <c r="BY409" i="3"/>
  <c r="CO409" i="3" s="1"/>
  <c r="BL410" i="3"/>
  <c r="CB410" i="3" s="1"/>
  <c r="BM410" i="3"/>
  <c r="CC410" i="3" s="1"/>
  <c r="BN410" i="3"/>
  <c r="CD410" i="3" s="1"/>
  <c r="BO410" i="3"/>
  <c r="CE410" i="3" s="1"/>
  <c r="BP410" i="3"/>
  <c r="CF410" i="3" s="1"/>
  <c r="BQ410" i="3"/>
  <c r="CG410" i="3" s="1"/>
  <c r="BR410" i="3"/>
  <c r="CH410" i="3" s="1"/>
  <c r="BS410" i="3"/>
  <c r="CI410" i="3" s="1"/>
  <c r="BT410" i="3"/>
  <c r="CJ410" i="3" s="1"/>
  <c r="BU410" i="3"/>
  <c r="CK410" i="3" s="1"/>
  <c r="BV410" i="3"/>
  <c r="CL410" i="3" s="1"/>
  <c r="BW410" i="3"/>
  <c r="CM410" i="3" s="1"/>
  <c r="BX410" i="3"/>
  <c r="CN410" i="3" s="1"/>
  <c r="BY410" i="3"/>
  <c r="CO410" i="3" s="1"/>
  <c r="BL411" i="3"/>
  <c r="CB411" i="3" s="1"/>
  <c r="BM411" i="3"/>
  <c r="CC411" i="3" s="1"/>
  <c r="BN411" i="3"/>
  <c r="CD411" i="3" s="1"/>
  <c r="BO411" i="3"/>
  <c r="CE411" i="3" s="1"/>
  <c r="BP411" i="3"/>
  <c r="CF411" i="3" s="1"/>
  <c r="BQ411" i="3"/>
  <c r="CG411" i="3" s="1"/>
  <c r="BR411" i="3"/>
  <c r="CH411" i="3" s="1"/>
  <c r="BS411" i="3"/>
  <c r="CI411" i="3" s="1"/>
  <c r="BT411" i="3"/>
  <c r="CJ411" i="3" s="1"/>
  <c r="BU411" i="3"/>
  <c r="CK411" i="3" s="1"/>
  <c r="BV411" i="3"/>
  <c r="CL411" i="3" s="1"/>
  <c r="BW411" i="3"/>
  <c r="CM411" i="3" s="1"/>
  <c r="BX411" i="3"/>
  <c r="CN411" i="3" s="1"/>
  <c r="BY411" i="3"/>
  <c r="CO411" i="3" s="1"/>
  <c r="BS412" i="3"/>
  <c r="CI412" i="3" s="1"/>
  <c r="BT412" i="3"/>
  <c r="CJ412" i="3" s="1"/>
  <c r="BU412" i="3"/>
  <c r="CK412" i="3" s="1"/>
  <c r="BV412" i="3"/>
  <c r="CL412" i="3" s="1"/>
  <c r="BW412" i="3"/>
  <c r="CM412" i="3" s="1"/>
  <c r="BX412" i="3"/>
  <c r="CN412" i="3" s="1"/>
  <c r="BY412" i="3"/>
  <c r="CO412" i="3" s="1"/>
  <c r="BK414" i="3"/>
  <c r="CA414" i="3" s="1"/>
  <c r="BL414" i="3"/>
  <c r="CB414" i="3" s="1"/>
  <c r="BM414" i="3"/>
  <c r="CC414" i="3" s="1"/>
  <c r="BN414" i="3"/>
  <c r="CD414" i="3" s="1"/>
  <c r="BO414" i="3"/>
  <c r="CE414" i="3" s="1"/>
  <c r="BP414" i="3"/>
  <c r="CF414" i="3" s="1"/>
  <c r="BQ414" i="3"/>
  <c r="CG414" i="3" s="1"/>
  <c r="BR414" i="3"/>
  <c r="CH414" i="3" s="1"/>
  <c r="BS414" i="3"/>
  <c r="CI414" i="3" s="1"/>
  <c r="BT414" i="3"/>
  <c r="CJ414" i="3" s="1"/>
  <c r="BU414" i="3"/>
  <c r="CK414" i="3" s="1"/>
  <c r="BV414" i="3"/>
  <c r="CL414" i="3" s="1"/>
  <c r="BW414" i="3"/>
  <c r="CM414" i="3" s="1"/>
  <c r="BX414" i="3"/>
  <c r="CN414" i="3" s="1"/>
  <c r="BY414" i="3"/>
  <c r="CO414" i="3" s="1"/>
  <c r="BK415" i="3"/>
  <c r="CA415" i="3" s="1"/>
  <c r="BL415" i="3"/>
  <c r="CB415" i="3" s="1"/>
  <c r="BM415" i="3"/>
  <c r="CC415" i="3" s="1"/>
  <c r="BN415" i="3"/>
  <c r="CD415" i="3" s="1"/>
  <c r="BO415" i="3"/>
  <c r="CE415" i="3" s="1"/>
  <c r="BP415" i="3"/>
  <c r="CF415" i="3" s="1"/>
  <c r="BQ415" i="3"/>
  <c r="CG415" i="3" s="1"/>
  <c r="BR415" i="3"/>
  <c r="CH415" i="3" s="1"/>
  <c r="BS415" i="3"/>
  <c r="CI415" i="3" s="1"/>
  <c r="BT415" i="3"/>
  <c r="CJ415" i="3" s="1"/>
  <c r="BU415" i="3"/>
  <c r="CK415" i="3" s="1"/>
  <c r="BV415" i="3"/>
  <c r="CL415" i="3" s="1"/>
  <c r="BW415" i="3"/>
  <c r="CM415" i="3" s="1"/>
  <c r="BX415" i="3"/>
  <c r="CN415" i="3" s="1"/>
  <c r="BY415" i="3"/>
  <c r="CO415" i="3" s="1"/>
  <c r="BK416" i="3"/>
  <c r="CA416" i="3" s="1"/>
  <c r="BL416" i="3"/>
  <c r="CB416" i="3" s="1"/>
  <c r="BM416" i="3"/>
  <c r="CC416" i="3" s="1"/>
  <c r="BN416" i="3"/>
  <c r="CD416" i="3" s="1"/>
  <c r="BO416" i="3"/>
  <c r="CE416" i="3" s="1"/>
  <c r="BP416" i="3"/>
  <c r="CF416" i="3" s="1"/>
  <c r="BQ416" i="3"/>
  <c r="CG416" i="3" s="1"/>
  <c r="BR416" i="3"/>
  <c r="CH416" i="3" s="1"/>
  <c r="BS416" i="3"/>
  <c r="CI416" i="3" s="1"/>
  <c r="BT416" i="3"/>
  <c r="CJ416" i="3" s="1"/>
  <c r="BU416" i="3"/>
  <c r="CK416" i="3" s="1"/>
  <c r="BV416" i="3"/>
  <c r="CL416" i="3" s="1"/>
  <c r="BW416" i="3"/>
  <c r="CM416" i="3" s="1"/>
  <c r="BX416" i="3"/>
  <c r="CN416" i="3" s="1"/>
  <c r="BY416" i="3"/>
  <c r="CO416" i="3" s="1"/>
  <c r="BK417" i="3"/>
  <c r="CA417" i="3" s="1"/>
  <c r="BL417" i="3"/>
  <c r="CB417" i="3" s="1"/>
  <c r="BM417" i="3"/>
  <c r="CC417" i="3" s="1"/>
  <c r="BN417" i="3"/>
  <c r="CD417" i="3" s="1"/>
  <c r="BO417" i="3"/>
  <c r="CE417" i="3" s="1"/>
  <c r="BP417" i="3"/>
  <c r="CF417" i="3" s="1"/>
  <c r="BQ417" i="3"/>
  <c r="CG417" i="3" s="1"/>
  <c r="BR417" i="3"/>
  <c r="CH417" i="3" s="1"/>
  <c r="BS417" i="3"/>
  <c r="CI417" i="3" s="1"/>
  <c r="BT417" i="3"/>
  <c r="CJ417" i="3" s="1"/>
  <c r="BU417" i="3"/>
  <c r="CK417" i="3" s="1"/>
  <c r="BV417" i="3"/>
  <c r="CL417" i="3" s="1"/>
  <c r="BW417" i="3"/>
  <c r="CM417" i="3" s="1"/>
  <c r="BX417" i="3"/>
  <c r="CN417" i="3" s="1"/>
  <c r="BY417" i="3"/>
  <c r="CO417" i="3" s="1"/>
  <c r="BK418" i="3"/>
  <c r="CA418" i="3" s="1"/>
  <c r="BL418" i="3"/>
  <c r="CB418" i="3" s="1"/>
  <c r="BM418" i="3"/>
  <c r="CC418" i="3" s="1"/>
  <c r="BN418" i="3"/>
  <c r="CD418" i="3" s="1"/>
  <c r="BO418" i="3"/>
  <c r="CE418" i="3" s="1"/>
  <c r="BP418" i="3"/>
  <c r="CF418" i="3" s="1"/>
  <c r="BQ418" i="3"/>
  <c r="CG418" i="3" s="1"/>
  <c r="BR418" i="3"/>
  <c r="CH418" i="3" s="1"/>
  <c r="BS418" i="3"/>
  <c r="CI418" i="3" s="1"/>
  <c r="BT418" i="3"/>
  <c r="CJ418" i="3" s="1"/>
  <c r="BU418" i="3"/>
  <c r="CK418" i="3" s="1"/>
  <c r="BV418" i="3"/>
  <c r="CL418" i="3" s="1"/>
  <c r="BW418" i="3"/>
  <c r="CM418" i="3" s="1"/>
  <c r="BX418" i="3"/>
  <c r="CN418" i="3" s="1"/>
  <c r="BY418" i="3"/>
  <c r="CO418" i="3" s="1"/>
  <c r="BK419" i="3"/>
  <c r="CA419" i="3" s="1"/>
  <c r="BL419" i="3"/>
  <c r="CB419" i="3" s="1"/>
  <c r="BM419" i="3"/>
  <c r="CC419" i="3" s="1"/>
  <c r="BN419" i="3"/>
  <c r="CD419" i="3" s="1"/>
  <c r="BO419" i="3"/>
  <c r="CE419" i="3" s="1"/>
  <c r="BP419" i="3"/>
  <c r="CF419" i="3" s="1"/>
  <c r="BQ419" i="3"/>
  <c r="CG419" i="3" s="1"/>
  <c r="BR419" i="3"/>
  <c r="CH419" i="3" s="1"/>
  <c r="BS419" i="3"/>
  <c r="CI419" i="3" s="1"/>
  <c r="BT419" i="3"/>
  <c r="CJ419" i="3" s="1"/>
  <c r="BU419" i="3"/>
  <c r="CK419" i="3" s="1"/>
  <c r="BV419" i="3"/>
  <c r="CL419" i="3" s="1"/>
  <c r="BW419" i="3"/>
  <c r="CM419" i="3" s="1"/>
  <c r="BX419" i="3"/>
  <c r="CN419" i="3" s="1"/>
  <c r="BY419" i="3"/>
  <c r="CO419" i="3" s="1"/>
  <c r="BK420" i="3"/>
  <c r="CA420" i="3" s="1"/>
  <c r="BL420" i="3"/>
  <c r="CB420" i="3" s="1"/>
  <c r="BM420" i="3"/>
  <c r="CC420" i="3" s="1"/>
  <c r="BN420" i="3"/>
  <c r="CD420" i="3" s="1"/>
  <c r="BO420" i="3"/>
  <c r="CE420" i="3" s="1"/>
  <c r="BP420" i="3"/>
  <c r="CF420" i="3" s="1"/>
  <c r="BQ420" i="3"/>
  <c r="CG420" i="3" s="1"/>
  <c r="BR420" i="3"/>
  <c r="CH420" i="3" s="1"/>
  <c r="BS420" i="3"/>
  <c r="CI420" i="3" s="1"/>
  <c r="BT420" i="3"/>
  <c r="CJ420" i="3" s="1"/>
  <c r="BU420" i="3"/>
  <c r="CK420" i="3" s="1"/>
  <c r="BV420" i="3"/>
  <c r="CL420" i="3" s="1"/>
  <c r="BW420" i="3"/>
  <c r="CM420" i="3" s="1"/>
  <c r="BX420" i="3"/>
  <c r="CN420" i="3" s="1"/>
  <c r="BY420" i="3"/>
  <c r="CO420" i="3" s="1"/>
  <c r="BK421" i="3"/>
  <c r="CA421" i="3" s="1"/>
  <c r="BL421" i="3"/>
  <c r="CB421" i="3" s="1"/>
  <c r="BM421" i="3"/>
  <c r="CC421" i="3" s="1"/>
  <c r="BN421" i="3"/>
  <c r="CD421" i="3" s="1"/>
  <c r="BO421" i="3"/>
  <c r="CE421" i="3" s="1"/>
  <c r="BP421" i="3"/>
  <c r="CF421" i="3" s="1"/>
  <c r="BQ421" i="3"/>
  <c r="CG421" i="3" s="1"/>
  <c r="BR421" i="3"/>
  <c r="CH421" i="3" s="1"/>
  <c r="BS421" i="3"/>
  <c r="CI421" i="3" s="1"/>
  <c r="BT421" i="3"/>
  <c r="CJ421" i="3" s="1"/>
  <c r="BU421" i="3"/>
  <c r="CK421" i="3" s="1"/>
  <c r="BV421" i="3"/>
  <c r="CL421" i="3" s="1"/>
  <c r="BW421" i="3"/>
  <c r="CM421" i="3" s="1"/>
  <c r="BX421" i="3"/>
  <c r="CN421" i="3" s="1"/>
  <c r="BY421" i="3"/>
  <c r="CO421" i="3" s="1"/>
  <c r="BK422" i="3"/>
  <c r="CA422" i="3" s="1"/>
  <c r="BL422" i="3"/>
  <c r="CB422" i="3" s="1"/>
  <c r="BM422" i="3"/>
  <c r="CC422" i="3" s="1"/>
  <c r="BN422" i="3"/>
  <c r="CD422" i="3" s="1"/>
  <c r="BO422" i="3"/>
  <c r="CE422" i="3" s="1"/>
  <c r="BP422" i="3"/>
  <c r="CF422" i="3" s="1"/>
  <c r="BQ422" i="3"/>
  <c r="CG422" i="3" s="1"/>
  <c r="BR422" i="3"/>
  <c r="CH422" i="3" s="1"/>
  <c r="BS422" i="3"/>
  <c r="CI422" i="3" s="1"/>
  <c r="BT422" i="3"/>
  <c r="CJ422" i="3" s="1"/>
  <c r="BU422" i="3"/>
  <c r="CK422" i="3" s="1"/>
  <c r="BV422" i="3"/>
  <c r="CL422" i="3" s="1"/>
  <c r="BW422" i="3"/>
  <c r="CM422" i="3" s="1"/>
  <c r="BX422" i="3"/>
  <c r="CN422" i="3" s="1"/>
  <c r="BY422" i="3"/>
  <c r="CO422" i="3" s="1"/>
  <c r="BK423" i="3"/>
  <c r="CA423" i="3" s="1"/>
  <c r="BL423" i="3"/>
  <c r="CB423" i="3" s="1"/>
  <c r="BM423" i="3"/>
  <c r="CC423" i="3" s="1"/>
  <c r="BN423" i="3"/>
  <c r="CD423" i="3" s="1"/>
  <c r="BO423" i="3"/>
  <c r="CE423" i="3" s="1"/>
  <c r="BP423" i="3"/>
  <c r="CF423" i="3" s="1"/>
  <c r="BQ423" i="3"/>
  <c r="CG423" i="3" s="1"/>
  <c r="BR423" i="3"/>
  <c r="CH423" i="3" s="1"/>
  <c r="BS423" i="3"/>
  <c r="CI423" i="3" s="1"/>
  <c r="BT423" i="3"/>
  <c r="CJ423" i="3" s="1"/>
  <c r="BU423" i="3"/>
  <c r="CK423" i="3" s="1"/>
  <c r="BV423" i="3"/>
  <c r="CL423" i="3" s="1"/>
  <c r="BW423" i="3"/>
  <c r="CM423" i="3" s="1"/>
  <c r="BX423" i="3"/>
  <c r="CN423" i="3" s="1"/>
  <c r="BY423" i="3"/>
  <c r="CO423" i="3" s="1"/>
  <c r="BK424" i="3"/>
  <c r="CA424" i="3" s="1"/>
  <c r="BL424" i="3"/>
  <c r="CB424" i="3" s="1"/>
  <c r="BM424" i="3"/>
  <c r="CC424" i="3" s="1"/>
  <c r="BN424" i="3"/>
  <c r="CD424" i="3" s="1"/>
  <c r="BO424" i="3"/>
  <c r="CE424" i="3" s="1"/>
  <c r="BP424" i="3"/>
  <c r="CF424" i="3" s="1"/>
  <c r="BQ424" i="3"/>
  <c r="CG424" i="3" s="1"/>
  <c r="BR424" i="3"/>
  <c r="CH424" i="3" s="1"/>
  <c r="BS424" i="3"/>
  <c r="CI424" i="3" s="1"/>
  <c r="BT424" i="3"/>
  <c r="CJ424" i="3" s="1"/>
  <c r="BU424" i="3"/>
  <c r="CK424" i="3" s="1"/>
  <c r="BV424" i="3"/>
  <c r="CL424" i="3" s="1"/>
  <c r="BW424" i="3"/>
  <c r="CM424" i="3" s="1"/>
  <c r="BX424" i="3"/>
  <c r="CN424" i="3" s="1"/>
  <c r="BY424" i="3"/>
  <c r="CO424" i="3" s="1"/>
  <c r="BK425" i="3"/>
  <c r="CA425" i="3" s="1"/>
  <c r="BL425" i="3"/>
  <c r="CB425" i="3" s="1"/>
  <c r="BM425" i="3"/>
  <c r="CC425" i="3" s="1"/>
  <c r="BN425" i="3"/>
  <c r="CD425" i="3" s="1"/>
  <c r="BO425" i="3"/>
  <c r="CE425" i="3" s="1"/>
  <c r="BP425" i="3"/>
  <c r="CF425" i="3" s="1"/>
  <c r="BQ425" i="3"/>
  <c r="CG425" i="3" s="1"/>
  <c r="BR425" i="3"/>
  <c r="CH425" i="3" s="1"/>
  <c r="BS425" i="3"/>
  <c r="CI425" i="3" s="1"/>
  <c r="BT425" i="3"/>
  <c r="CJ425" i="3" s="1"/>
  <c r="BU425" i="3"/>
  <c r="CK425" i="3" s="1"/>
  <c r="BV425" i="3"/>
  <c r="CL425" i="3" s="1"/>
  <c r="BW425" i="3"/>
  <c r="CM425" i="3" s="1"/>
  <c r="BX425" i="3"/>
  <c r="CN425" i="3" s="1"/>
  <c r="BY425" i="3"/>
  <c r="CO425" i="3" s="1"/>
  <c r="BK426" i="3"/>
  <c r="CA426" i="3" s="1"/>
  <c r="BL426" i="3"/>
  <c r="CB426" i="3" s="1"/>
  <c r="BM426" i="3"/>
  <c r="CC426" i="3" s="1"/>
  <c r="BN426" i="3"/>
  <c r="CD426" i="3" s="1"/>
  <c r="BO426" i="3"/>
  <c r="CE426" i="3" s="1"/>
  <c r="BP426" i="3"/>
  <c r="CF426" i="3" s="1"/>
  <c r="BQ426" i="3"/>
  <c r="CG426" i="3" s="1"/>
  <c r="BR426" i="3"/>
  <c r="CH426" i="3" s="1"/>
  <c r="BS426" i="3"/>
  <c r="CI426" i="3" s="1"/>
  <c r="BT426" i="3"/>
  <c r="CJ426" i="3" s="1"/>
  <c r="BU426" i="3"/>
  <c r="CK426" i="3" s="1"/>
  <c r="BV426" i="3"/>
  <c r="CL426" i="3" s="1"/>
  <c r="BW426" i="3"/>
  <c r="CM426" i="3" s="1"/>
  <c r="BX426" i="3"/>
  <c r="CN426" i="3" s="1"/>
  <c r="BY426" i="3"/>
  <c r="CO426" i="3" s="1"/>
  <c r="BK427" i="3"/>
  <c r="CA427" i="3" s="1"/>
  <c r="BL427" i="3"/>
  <c r="CB427" i="3" s="1"/>
  <c r="BM427" i="3"/>
  <c r="CC427" i="3" s="1"/>
  <c r="BN427" i="3"/>
  <c r="CD427" i="3" s="1"/>
  <c r="BO427" i="3"/>
  <c r="CE427" i="3" s="1"/>
  <c r="BP427" i="3"/>
  <c r="CF427" i="3" s="1"/>
  <c r="BQ427" i="3"/>
  <c r="CG427" i="3" s="1"/>
  <c r="BR427" i="3"/>
  <c r="CH427" i="3" s="1"/>
  <c r="BS427" i="3"/>
  <c r="CI427" i="3" s="1"/>
  <c r="BT427" i="3"/>
  <c r="CJ427" i="3" s="1"/>
  <c r="BU427" i="3"/>
  <c r="CK427" i="3" s="1"/>
  <c r="BV427" i="3"/>
  <c r="CL427" i="3" s="1"/>
  <c r="BW427" i="3"/>
  <c r="CM427" i="3" s="1"/>
  <c r="BX427" i="3"/>
  <c r="CN427" i="3" s="1"/>
  <c r="BY427" i="3"/>
  <c r="CO427" i="3" s="1"/>
  <c r="BK428" i="3"/>
  <c r="CA428" i="3" s="1"/>
  <c r="BL428" i="3"/>
  <c r="CB428" i="3" s="1"/>
  <c r="BM428" i="3"/>
  <c r="CC428" i="3" s="1"/>
  <c r="BN428" i="3"/>
  <c r="CD428" i="3" s="1"/>
  <c r="BO428" i="3"/>
  <c r="CE428" i="3" s="1"/>
  <c r="BP428" i="3"/>
  <c r="CF428" i="3" s="1"/>
  <c r="BQ428" i="3"/>
  <c r="CG428" i="3" s="1"/>
  <c r="BR428" i="3"/>
  <c r="CH428" i="3" s="1"/>
  <c r="BS428" i="3"/>
  <c r="CI428" i="3" s="1"/>
  <c r="BT428" i="3"/>
  <c r="CJ428" i="3" s="1"/>
  <c r="BU428" i="3"/>
  <c r="CK428" i="3" s="1"/>
  <c r="BV428" i="3"/>
  <c r="CL428" i="3" s="1"/>
  <c r="BW428" i="3"/>
  <c r="CM428" i="3" s="1"/>
  <c r="BX428" i="3"/>
  <c r="CN428" i="3" s="1"/>
  <c r="BY428" i="3"/>
  <c r="CO428" i="3" s="1"/>
  <c r="BK429" i="3"/>
  <c r="CA429" i="3" s="1"/>
  <c r="BL429" i="3"/>
  <c r="CB429" i="3" s="1"/>
  <c r="BM429" i="3"/>
  <c r="CC429" i="3" s="1"/>
  <c r="BN429" i="3"/>
  <c r="CD429" i="3" s="1"/>
  <c r="BO429" i="3"/>
  <c r="CE429" i="3" s="1"/>
  <c r="BP429" i="3"/>
  <c r="CF429" i="3" s="1"/>
  <c r="BQ429" i="3"/>
  <c r="CG429" i="3" s="1"/>
  <c r="BR429" i="3"/>
  <c r="CH429" i="3" s="1"/>
  <c r="BS429" i="3"/>
  <c r="CI429" i="3" s="1"/>
  <c r="BT429" i="3"/>
  <c r="CJ429" i="3" s="1"/>
  <c r="BU429" i="3"/>
  <c r="CK429" i="3" s="1"/>
  <c r="BV429" i="3"/>
  <c r="CL429" i="3" s="1"/>
  <c r="BW429" i="3"/>
  <c r="CM429" i="3" s="1"/>
  <c r="BX429" i="3"/>
  <c r="CN429" i="3" s="1"/>
  <c r="BY429" i="3"/>
  <c r="CO429" i="3" s="1"/>
  <c r="BK430" i="3"/>
  <c r="CA430" i="3" s="1"/>
  <c r="BL430" i="3"/>
  <c r="CB430" i="3" s="1"/>
  <c r="BM430" i="3"/>
  <c r="CC430" i="3" s="1"/>
  <c r="BN430" i="3"/>
  <c r="CD430" i="3" s="1"/>
  <c r="BO430" i="3"/>
  <c r="CE430" i="3" s="1"/>
  <c r="BP430" i="3"/>
  <c r="CF430" i="3" s="1"/>
  <c r="BQ430" i="3"/>
  <c r="CG430" i="3" s="1"/>
  <c r="BR430" i="3"/>
  <c r="CH430" i="3" s="1"/>
  <c r="BS430" i="3"/>
  <c r="CI430" i="3" s="1"/>
  <c r="BT430" i="3"/>
  <c r="CJ430" i="3" s="1"/>
  <c r="BU430" i="3"/>
  <c r="CK430" i="3" s="1"/>
  <c r="BV430" i="3"/>
  <c r="CL430" i="3" s="1"/>
  <c r="BW430" i="3"/>
  <c r="CM430" i="3" s="1"/>
  <c r="BX430" i="3"/>
  <c r="CN430" i="3" s="1"/>
  <c r="BY430" i="3"/>
  <c r="CO430" i="3" s="1"/>
  <c r="BK431" i="3"/>
  <c r="CA431" i="3" s="1"/>
  <c r="BL431" i="3"/>
  <c r="CB431" i="3" s="1"/>
  <c r="BM431" i="3"/>
  <c r="CC431" i="3" s="1"/>
  <c r="BN431" i="3"/>
  <c r="CD431" i="3" s="1"/>
  <c r="BO431" i="3"/>
  <c r="CE431" i="3" s="1"/>
  <c r="BP431" i="3"/>
  <c r="CF431" i="3" s="1"/>
  <c r="BQ431" i="3"/>
  <c r="CG431" i="3" s="1"/>
  <c r="BR431" i="3"/>
  <c r="CH431" i="3" s="1"/>
  <c r="BS431" i="3"/>
  <c r="CI431" i="3" s="1"/>
  <c r="BT431" i="3"/>
  <c r="CJ431" i="3" s="1"/>
  <c r="BU431" i="3"/>
  <c r="CK431" i="3" s="1"/>
  <c r="BV431" i="3"/>
  <c r="CL431" i="3" s="1"/>
  <c r="BW431" i="3"/>
  <c r="CM431" i="3" s="1"/>
  <c r="BX431" i="3"/>
  <c r="CN431" i="3" s="1"/>
  <c r="BY431" i="3"/>
  <c r="CO431" i="3" s="1"/>
  <c r="BK432" i="3"/>
  <c r="CA432" i="3" s="1"/>
  <c r="BL432" i="3"/>
  <c r="CB432" i="3" s="1"/>
  <c r="BM432" i="3"/>
  <c r="CC432" i="3" s="1"/>
  <c r="BN432" i="3"/>
  <c r="CD432" i="3" s="1"/>
  <c r="BO432" i="3"/>
  <c r="CE432" i="3" s="1"/>
  <c r="BP432" i="3"/>
  <c r="CF432" i="3" s="1"/>
  <c r="BQ432" i="3"/>
  <c r="CG432" i="3" s="1"/>
  <c r="BR432" i="3"/>
  <c r="CH432" i="3" s="1"/>
  <c r="BS432" i="3"/>
  <c r="CI432" i="3" s="1"/>
  <c r="BT432" i="3"/>
  <c r="CJ432" i="3" s="1"/>
  <c r="BU432" i="3"/>
  <c r="CK432" i="3" s="1"/>
  <c r="BV432" i="3"/>
  <c r="CL432" i="3" s="1"/>
  <c r="BW432" i="3"/>
  <c r="CM432" i="3" s="1"/>
  <c r="BX432" i="3"/>
  <c r="CN432" i="3" s="1"/>
  <c r="BY432" i="3"/>
  <c r="CO432" i="3" s="1"/>
  <c r="BK433" i="3"/>
  <c r="CA433" i="3" s="1"/>
  <c r="BL433" i="3"/>
  <c r="CB433" i="3" s="1"/>
  <c r="BM433" i="3"/>
  <c r="CC433" i="3" s="1"/>
  <c r="BN433" i="3"/>
  <c r="CD433" i="3" s="1"/>
  <c r="BO433" i="3"/>
  <c r="CE433" i="3" s="1"/>
  <c r="BP433" i="3"/>
  <c r="CF433" i="3" s="1"/>
  <c r="BQ433" i="3"/>
  <c r="CG433" i="3" s="1"/>
  <c r="BR433" i="3"/>
  <c r="CH433" i="3" s="1"/>
  <c r="BS433" i="3"/>
  <c r="CI433" i="3" s="1"/>
  <c r="BT433" i="3"/>
  <c r="CJ433" i="3" s="1"/>
  <c r="BU433" i="3"/>
  <c r="CK433" i="3" s="1"/>
  <c r="BV433" i="3"/>
  <c r="CL433" i="3" s="1"/>
  <c r="BW433" i="3"/>
  <c r="CM433" i="3" s="1"/>
  <c r="BX433" i="3"/>
  <c r="CN433" i="3" s="1"/>
  <c r="BY433" i="3"/>
  <c r="CO433" i="3" s="1"/>
  <c r="BK434" i="3"/>
  <c r="CA434" i="3" s="1"/>
  <c r="BL434" i="3"/>
  <c r="CB434" i="3" s="1"/>
  <c r="BM434" i="3"/>
  <c r="CC434" i="3" s="1"/>
  <c r="BN434" i="3"/>
  <c r="CD434" i="3" s="1"/>
  <c r="BO434" i="3"/>
  <c r="CE434" i="3" s="1"/>
  <c r="BP434" i="3"/>
  <c r="CF434" i="3" s="1"/>
  <c r="BQ434" i="3"/>
  <c r="CG434" i="3" s="1"/>
  <c r="BR434" i="3"/>
  <c r="CH434" i="3" s="1"/>
  <c r="BS434" i="3"/>
  <c r="CI434" i="3" s="1"/>
  <c r="BT434" i="3"/>
  <c r="CJ434" i="3" s="1"/>
  <c r="BU434" i="3"/>
  <c r="CK434" i="3" s="1"/>
  <c r="BV434" i="3"/>
  <c r="CL434" i="3" s="1"/>
  <c r="BW434" i="3"/>
  <c r="CM434" i="3" s="1"/>
  <c r="BX434" i="3"/>
  <c r="CN434" i="3" s="1"/>
  <c r="BY434" i="3"/>
  <c r="CO434" i="3" s="1"/>
  <c r="BK435" i="3"/>
  <c r="CA435" i="3" s="1"/>
  <c r="BL435" i="3"/>
  <c r="CB435" i="3" s="1"/>
  <c r="BM435" i="3"/>
  <c r="CC435" i="3" s="1"/>
  <c r="BN435" i="3"/>
  <c r="CD435" i="3" s="1"/>
  <c r="BO435" i="3"/>
  <c r="CE435" i="3" s="1"/>
  <c r="BP435" i="3"/>
  <c r="CF435" i="3" s="1"/>
  <c r="BQ435" i="3"/>
  <c r="CG435" i="3" s="1"/>
  <c r="BR435" i="3"/>
  <c r="CH435" i="3" s="1"/>
  <c r="BS435" i="3"/>
  <c r="CI435" i="3" s="1"/>
  <c r="BT435" i="3"/>
  <c r="CJ435" i="3" s="1"/>
  <c r="BU435" i="3"/>
  <c r="CK435" i="3" s="1"/>
  <c r="BV435" i="3"/>
  <c r="CL435" i="3" s="1"/>
  <c r="BW435" i="3"/>
  <c r="CM435" i="3" s="1"/>
  <c r="BX435" i="3"/>
  <c r="CN435" i="3" s="1"/>
  <c r="BY435" i="3"/>
  <c r="CO435" i="3" s="1"/>
  <c r="BK436" i="3"/>
  <c r="CA436" i="3" s="1"/>
  <c r="BL436" i="3"/>
  <c r="CB436" i="3" s="1"/>
  <c r="BM436" i="3"/>
  <c r="CC436" i="3" s="1"/>
  <c r="BN436" i="3"/>
  <c r="CD436" i="3" s="1"/>
  <c r="BO436" i="3"/>
  <c r="CE436" i="3" s="1"/>
  <c r="BP436" i="3"/>
  <c r="CF436" i="3" s="1"/>
  <c r="BQ436" i="3"/>
  <c r="CG436" i="3" s="1"/>
  <c r="BR436" i="3"/>
  <c r="CH436" i="3" s="1"/>
  <c r="BS436" i="3"/>
  <c r="CI436" i="3" s="1"/>
  <c r="BT436" i="3"/>
  <c r="CJ436" i="3" s="1"/>
  <c r="BU436" i="3"/>
  <c r="CK436" i="3" s="1"/>
  <c r="BV436" i="3"/>
  <c r="CL436" i="3" s="1"/>
  <c r="BW436" i="3"/>
  <c r="CM436" i="3" s="1"/>
  <c r="BX436" i="3"/>
  <c r="CN436" i="3" s="1"/>
  <c r="BY436" i="3"/>
  <c r="CO436" i="3" s="1"/>
  <c r="BK437" i="3"/>
  <c r="CA437" i="3" s="1"/>
  <c r="BL437" i="3"/>
  <c r="CB437" i="3" s="1"/>
  <c r="BM437" i="3"/>
  <c r="CC437" i="3" s="1"/>
  <c r="BN437" i="3"/>
  <c r="CD437" i="3" s="1"/>
  <c r="BO437" i="3"/>
  <c r="CE437" i="3" s="1"/>
  <c r="BP437" i="3"/>
  <c r="CF437" i="3" s="1"/>
  <c r="BQ437" i="3"/>
  <c r="CG437" i="3" s="1"/>
  <c r="BR437" i="3"/>
  <c r="CH437" i="3" s="1"/>
  <c r="BS437" i="3"/>
  <c r="CI437" i="3" s="1"/>
  <c r="BT437" i="3"/>
  <c r="CJ437" i="3" s="1"/>
  <c r="BU437" i="3"/>
  <c r="CK437" i="3" s="1"/>
  <c r="BV437" i="3"/>
  <c r="CL437" i="3" s="1"/>
  <c r="BW437" i="3"/>
  <c r="CM437" i="3" s="1"/>
  <c r="BX437" i="3"/>
  <c r="CN437" i="3" s="1"/>
  <c r="BY437" i="3"/>
  <c r="CO437" i="3" s="1"/>
  <c r="BK438" i="3"/>
  <c r="CA438" i="3" s="1"/>
  <c r="BL438" i="3"/>
  <c r="CB438" i="3" s="1"/>
  <c r="BM438" i="3"/>
  <c r="CC438" i="3" s="1"/>
  <c r="BN438" i="3"/>
  <c r="CD438" i="3" s="1"/>
  <c r="BO438" i="3"/>
  <c r="CE438" i="3" s="1"/>
  <c r="BP438" i="3"/>
  <c r="CF438" i="3" s="1"/>
  <c r="BQ438" i="3"/>
  <c r="CG438" i="3" s="1"/>
  <c r="BR438" i="3"/>
  <c r="CH438" i="3" s="1"/>
  <c r="BS438" i="3"/>
  <c r="CI438" i="3" s="1"/>
  <c r="BT438" i="3"/>
  <c r="CJ438" i="3" s="1"/>
  <c r="BU438" i="3"/>
  <c r="CK438" i="3" s="1"/>
  <c r="BV438" i="3"/>
  <c r="CL438" i="3" s="1"/>
  <c r="BW438" i="3"/>
  <c r="CM438" i="3" s="1"/>
  <c r="BX438" i="3"/>
  <c r="CN438" i="3" s="1"/>
  <c r="BY438" i="3"/>
  <c r="CO438" i="3" s="1"/>
  <c r="BK439" i="3"/>
  <c r="CA439" i="3" s="1"/>
  <c r="BL439" i="3"/>
  <c r="CB439" i="3" s="1"/>
  <c r="BM439" i="3"/>
  <c r="CC439" i="3" s="1"/>
  <c r="BN439" i="3"/>
  <c r="CD439" i="3" s="1"/>
  <c r="BO439" i="3"/>
  <c r="CE439" i="3" s="1"/>
  <c r="BP439" i="3"/>
  <c r="CF439" i="3" s="1"/>
  <c r="BQ439" i="3"/>
  <c r="CG439" i="3" s="1"/>
  <c r="BR439" i="3"/>
  <c r="CH439" i="3" s="1"/>
  <c r="BS439" i="3"/>
  <c r="CI439" i="3" s="1"/>
  <c r="BT439" i="3"/>
  <c r="CJ439" i="3" s="1"/>
  <c r="BU439" i="3"/>
  <c r="CK439" i="3" s="1"/>
  <c r="BV439" i="3"/>
  <c r="CL439" i="3" s="1"/>
  <c r="BW439" i="3"/>
  <c r="CM439" i="3" s="1"/>
  <c r="BX439" i="3"/>
  <c r="CN439" i="3" s="1"/>
  <c r="BY439" i="3"/>
  <c r="CO439" i="3" s="1"/>
  <c r="BK440" i="3"/>
  <c r="CA440" i="3" s="1"/>
  <c r="BL440" i="3"/>
  <c r="CB440" i="3" s="1"/>
  <c r="BM440" i="3"/>
  <c r="CC440" i="3" s="1"/>
  <c r="BN440" i="3"/>
  <c r="CD440" i="3" s="1"/>
  <c r="BO440" i="3"/>
  <c r="CE440" i="3" s="1"/>
  <c r="BP440" i="3"/>
  <c r="CF440" i="3" s="1"/>
  <c r="BQ440" i="3"/>
  <c r="CG440" i="3" s="1"/>
  <c r="BR440" i="3"/>
  <c r="CH440" i="3" s="1"/>
  <c r="BS440" i="3"/>
  <c r="CI440" i="3" s="1"/>
  <c r="BT440" i="3"/>
  <c r="CJ440" i="3" s="1"/>
  <c r="BU440" i="3"/>
  <c r="CK440" i="3" s="1"/>
  <c r="BV440" i="3"/>
  <c r="CL440" i="3" s="1"/>
  <c r="BW440" i="3"/>
  <c r="CM440" i="3" s="1"/>
  <c r="BX440" i="3"/>
  <c r="CN440" i="3" s="1"/>
  <c r="BY440" i="3"/>
  <c r="CO440" i="3" s="1"/>
  <c r="BK441" i="3"/>
  <c r="CA441" i="3" s="1"/>
  <c r="BL441" i="3"/>
  <c r="CB441" i="3" s="1"/>
  <c r="BM441" i="3"/>
  <c r="CC441" i="3" s="1"/>
  <c r="BN441" i="3"/>
  <c r="CD441" i="3" s="1"/>
  <c r="BO441" i="3"/>
  <c r="CE441" i="3" s="1"/>
  <c r="BP441" i="3"/>
  <c r="CF441" i="3" s="1"/>
  <c r="BQ441" i="3"/>
  <c r="CG441" i="3" s="1"/>
  <c r="BR441" i="3"/>
  <c r="CH441" i="3" s="1"/>
  <c r="BS441" i="3"/>
  <c r="CI441" i="3" s="1"/>
  <c r="BT441" i="3"/>
  <c r="CJ441" i="3" s="1"/>
  <c r="BU441" i="3"/>
  <c r="CK441" i="3" s="1"/>
  <c r="BV441" i="3"/>
  <c r="CL441" i="3" s="1"/>
  <c r="BW441" i="3"/>
  <c r="CM441" i="3" s="1"/>
  <c r="BX441" i="3"/>
  <c r="CN441" i="3" s="1"/>
  <c r="BY441" i="3"/>
  <c r="CO441" i="3" s="1"/>
  <c r="BK442" i="3"/>
  <c r="CA442" i="3" s="1"/>
  <c r="BL442" i="3"/>
  <c r="CB442" i="3" s="1"/>
  <c r="BM442" i="3"/>
  <c r="CC442" i="3" s="1"/>
  <c r="BN442" i="3"/>
  <c r="CD442" i="3" s="1"/>
  <c r="BO442" i="3"/>
  <c r="CE442" i="3" s="1"/>
  <c r="BP442" i="3"/>
  <c r="CF442" i="3" s="1"/>
  <c r="BQ442" i="3"/>
  <c r="CG442" i="3" s="1"/>
  <c r="BR442" i="3"/>
  <c r="CH442" i="3" s="1"/>
  <c r="BS442" i="3"/>
  <c r="CI442" i="3" s="1"/>
  <c r="BT442" i="3"/>
  <c r="CJ442" i="3" s="1"/>
  <c r="BU442" i="3"/>
  <c r="CK442" i="3" s="1"/>
  <c r="BV442" i="3"/>
  <c r="CL442" i="3" s="1"/>
  <c r="BW442" i="3"/>
  <c r="CM442" i="3" s="1"/>
  <c r="BX442" i="3"/>
  <c r="CN442" i="3" s="1"/>
  <c r="BY442" i="3"/>
  <c r="CO442" i="3" s="1"/>
  <c r="BK443" i="3"/>
  <c r="CA443" i="3" s="1"/>
  <c r="BL443" i="3"/>
  <c r="CB443" i="3" s="1"/>
  <c r="BM443" i="3"/>
  <c r="CC443" i="3" s="1"/>
  <c r="BN443" i="3"/>
  <c r="CD443" i="3" s="1"/>
  <c r="BO443" i="3"/>
  <c r="CE443" i="3" s="1"/>
  <c r="BP443" i="3"/>
  <c r="CF443" i="3" s="1"/>
  <c r="BQ443" i="3"/>
  <c r="CG443" i="3" s="1"/>
  <c r="BR443" i="3"/>
  <c r="CH443" i="3" s="1"/>
  <c r="BS443" i="3"/>
  <c r="CI443" i="3" s="1"/>
  <c r="BT443" i="3"/>
  <c r="CJ443" i="3" s="1"/>
  <c r="BU443" i="3"/>
  <c r="CK443" i="3" s="1"/>
  <c r="BV443" i="3"/>
  <c r="CL443" i="3" s="1"/>
  <c r="BW443" i="3"/>
  <c r="CM443" i="3" s="1"/>
  <c r="BX443" i="3"/>
  <c r="CN443" i="3" s="1"/>
  <c r="BY443" i="3"/>
  <c r="CO443" i="3" s="1"/>
  <c r="BK444" i="3"/>
  <c r="CA444" i="3" s="1"/>
  <c r="BL444" i="3"/>
  <c r="CB444" i="3" s="1"/>
  <c r="BM444" i="3"/>
  <c r="CC444" i="3" s="1"/>
  <c r="BN444" i="3"/>
  <c r="CD444" i="3" s="1"/>
  <c r="BO444" i="3"/>
  <c r="CE444" i="3" s="1"/>
  <c r="BP444" i="3"/>
  <c r="CF444" i="3" s="1"/>
  <c r="BQ444" i="3"/>
  <c r="CG444" i="3" s="1"/>
  <c r="BR444" i="3"/>
  <c r="CH444" i="3" s="1"/>
  <c r="BS444" i="3"/>
  <c r="CI444" i="3" s="1"/>
  <c r="BT444" i="3"/>
  <c r="CJ444" i="3" s="1"/>
  <c r="BU444" i="3"/>
  <c r="CK444" i="3" s="1"/>
  <c r="BV444" i="3"/>
  <c r="CL444" i="3" s="1"/>
  <c r="BW444" i="3"/>
  <c r="CM444" i="3" s="1"/>
  <c r="BX444" i="3"/>
  <c r="CN444" i="3" s="1"/>
  <c r="BY444" i="3"/>
  <c r="CO444" i="3" s="1"/>
  <c r="BK445" i="3"/>
  <c r="CA445" i="3" s="1"/>
  <c r="BL445" i="3"/>
  <c r="CB445" i="3" s="1"/>
  <c r="BM445" i="3"/>
  <c r="CC445" i="3" s="1"/>
  <c r="BN445" i="3"/>
  <c r="CD445" i="3" s="1"/>
  <c r="BO445" i="3"/>
  <c r="CE445" i="3" s="1"/>
  <c r="BP445" i="3"/>
  <c r="CF445" i="3" s="1"/>
  <c r="BQ445" i="3"/>
  <c r="CG445" i="3" s="1"/>
  <c r="BR445" i="3"/>
  <c r="CH445" i="3" s="1"/>
  <c r="BS445" i="3"/>
  <c r="CI445" i="3" s="1"/>
  <c r="BT445" i="3"/>
  <c r="CJ445" i="3" s="1"/>
  <c r="BU445" i="3"/>
  <c r="CK445" i="3" s="1"/>
  <c r="BV445" i="3"/>
  <c r="CL445" i="3" s="1"/>
  <c r="BW445" i="3"/>
  <c r="CM445" i="3" s="1"/>
  <c r="BX445" i="3"/>
  <c r="CN445" i="3" s="1"/>
  <c r="BY445" i="3"/>
  <c r="CO445" i="3" s="1"/>
  <c r="BK446" i="3"/>
  <c r="CA446" i="3" s="1"/>
  <c r="BL446" i="3"/>
  <c r="CB446" i="3" s="1"/>
  <c r="BM446" i="3"/>
  <c r="CC446" i="3" s="1"/>
  <c r="BN446" i="3"/>
  <c r="CD446" i="3" s="1"/>
  <c r="BO446" i="3"/>
  <c r="CE446" i="3" s="1"/>
  <c r="BP446" i="3"/>
  <c r="CF446" i="3" s="1"/>
  <c r="BQ446" i="3"/>
  <c r="CG446" i="3" s="1"/>
  <c r="BR446" i="3"/>
  <c r="CH446" i="3" s="1"/>
  <c r="BS446" i="3"/>
  <c r="CI446" i="3" s="1"/>
  <c r="BT446" i="3"/>
  <c r="CJ446" i="3" s="1"/>
  <c r="BU446" i="3"/>
  <c r="CK446" i="3" s="1"/>
  <c r="BV446" i="3"/>
  <c r="CL446" i="3" s="1"/>
  <c r="BW446" i="3"/>
  <c r="CM446" i="3" s="1"/>
  <c r="BX446" i="3"/>
  <c r="CN446" i="3" s="1"/>
  <c r="BY446" i="3"/>
  <c r="CO446" i="3" s="1"/>
  <c r="BK447" i="3"/>
  <c r="CA447" i="3" s="1"/>
  <c r="BL447" i="3"/>
  <c r="CB447" i="3" s="1"/>
  <c r="BM447" i="3"/>
  <c r="CC447" i="3" s="1"/>
  <c r="BN447" i="3"/>
  <c r="CD447" i="3" s="1"/>
  <c r="BO447" i="3"/>
  <c r="CE447" i="3" s="1"/>
  <c r="BP447" i="3"/>
  <c r="CF447" i="3" s="1"/>
  <c r="BQ447" i="3"/>
  <c r="CG447" i="3" s="1"/>
  <c r="BR447" i="3"/>
  <c r="CH447" i="3" s="1"/>
  <c r="BS447" i="3"/>
  <c r="CI447" i="3" s="1"/>
  <c r="BT447" i="3"/>
  <c r="CJ447" i="3" s="1"/>
  <c r="BU447" i="3"/>
  <c r="CK447" i="3" s="1"/>
  <c r="BV447" i="3"/>
  <c r="CL447" i="3" s="1"/>
  <c r="BW447" i="3"/>
  <c r="CM447" i="3" s="1"/>
  <c r="BX447" i="3"/>
  <c r="CN447" i="3" s="1"/>
  <c r="BY447" i="3"/>
  <c r="CO447" i="3" s="1"/>
  <c r="BK448" i="3"/>
  <c r="CA448" i="3" s="1"/>
  <c r="BL448" i="3"/>
  <c r="CB448" i="3" s="1"/>
  <c r="BM448" i="3"/>
  <c r="CC448" i="3" s="1"/>
  <c r="BN448" i="3"/>
  <c r="CD448" i="3" s="1"/>
  <c r="BO448" i="3"/>
  <c r="CE448" i="3" s="1"/>
  <c r="BP448" i="3"/>
  <c r="CF448" i="3" s="1"/>
  <c r="BQ448" i="3"/>
  <c r="CG448" i="3" s="1"/>
  <c r="BR448" i="3"/>
  <c r="CH448" i="3" s="1"/>
  <c r="BS448" i="3"/>
  <c r="CI448" i="3" s="1"/>
  <c r="BT448" i="3"/>
  <c r="CJ448" i="3" s="1"/>
  <c r="BU448" i="3"/>
  <c r="CK448" i="3" s="1"/>
  <c r="BV448" i="3"/>
  <c r="CL448" i="3" s="1"/>
  <c r="BW448" i="3"/>
  <c r="CM448" i="3" s="1"/>
  <c r="BX448" i="3"/>
  <c r="CN448" i="3" s="1"/>
  <c r="BY448" i="3"/>
  <c r="CO448" i="3" s="1"/>
  <c r="BK449" i="3"/>
  <c r="CA449" i="3" s="1"/>
  <c r="BL449" i="3"/>
  <c r="CB449" i="3" s="1"/>
  <c r="BM449" i="3"/>
  <c r="CC449" i="3" s="1"/>
  <c r="BN449" i="3"/>
  <c r="CD449" i="3" s="1"/>
  <c r="BO449" i="3"/>
  <c r="CE449" i="3" s="1"/>
  <c r="BP449" i="3"/>
  <c r="CF449" i="3" s="1"/>
  <c r="BQ449" i="3"/>
  <c r="CG449" i="3" s="1"/>
  <c r="BR449" i="3"/>
  <c r="CH449" i="3" s="1"/>
  <c r="BS449" i="3"/>
  <c r="CI449" i="3" s="1"/>
  <c r="BT449" i="3"/>
  <c r="CJ449" i="3" s="1"/>
  <c r="BU449" i="3"/>
  <c r="CK449" i="3" s="1"/>
  <c r="BV449" i="3"/>
  <c r="CL449" i="3" s="1"/>
  <c r="BW449" i="3"/>
  <c r="CM449" i="3" s="1"/>
  <c r="BX449" i="3"/>
  <c r="CN449" i="3" s="1"/>
  <c r="BY449" i="3"/>
  <c r="CO449" i="3" s="1"/>
  <c r="BK450" i="3"/>
  <c r="CA450" i="3" s="1"/>
  <c r="BL450" i="3"/>
  <c r="CB450" i="3" s="1"/>
  <c r="BM450" i="3"/>
  <c r="CC450" i="3" s="1"/>
  <c r="BN450" i="3"/>
  <c r="CD450" i="3" s="1"/>
  <c r="BO450" i="3"/>
  <c r="CE450" i="3" s="1"/>
  <c r="BP450" i="3"/>
  <c r="CF450" i="3" s="1"/>
  <c r="BQ450" i="3"/>
  <c r="CG450" i="3" s="1"/>
  <c r="BR450" i="3"/>
  <c r="CH450" i="3" s="1"/>
  <c r="BS450" i="3"/>
  <c r="CI450" i="3" s="1"/>
  <c r="BT450" i="3"/>
  <c r="CJ450" i="3" s="1"/>
  <c r="BU450" i="3"/>
  <c r="CK450" i="3" s="1"/>
  <c r="BV450" i="3"/>
  <c r="CL450" i="3" s="1"/>
  <c r="BW450" i="3"/>
  <c r="CM450" i="3" s="1"/>
  <c r="BX450" i="3"/>
  <c r="CN450" i="3" s="1"/>
  <c r="BY450" i="3"/>
  <c r="CO450" i="3" s="1"/>
  <c r="BK451" i="3"/>
  <c r="CA451" i="3" s="1"/>
  <c r="BL451" i="3"/>
  <c r="CB451" i="3" s="1"/>
  <c r="BM451" i="3"/>
  <c r="CC451" i="3" s="1"/>
  <c r="BN451" i="3"/>
  <c r="CD451" i="3" s="1"/>
  <c r="BO451" i="3"/>
  <c r="CE451" i="3" s="1"/>
  <c r="BP451" i="3"/>
  <c r="CF451" i="3" s="1"/>
  <c r="BQ451" i="3"/>
  <c r="CG451" i="3" s="1"/>
  <c r="BR451" i="3"/>
  <c r="CH451" i="3" s="1"/>
  <c r="BS451" i="3"/>
  <c r="CI451" i="3" s="1"/>
  <c r="BT451" i="3"/>
  <c r="CJ451" i="3" s="1"/>
  <c r="BU451" i="3"/>
  <c r="CK451" i="3" s="1"/>
  <c r="BV451" i="3"/>
  <c r="CL451" i="3" s="1"/>
  <c r="BW451" i="3"/>
  <c r="CM451" i="3" s="1"/>
  <c r="BX451" i="3"/>
  <c r="CN451" i="3" s="1"/>
  <c r="BY451" i="3"/>
  <c r="CO451" i="3" s="1"/>
  <c r="BK452" i="3"/>
  <c r="CA452" i="3" s="1"/>
  <c r="BL452" i="3"/>
  <c r="CB452" i="3" s="1"/>
  <c r="BM452" i="3"/>
  <c r="CC452" i="3" s="1"/>
  <c r="BN452" i="3"/>
  <c r="CD452" i="3" s="1"/>
  <c r="BO452" i="3"/>
  <c r="CE452" i="3" s="1"/>
  <c r="BP452" i="3"/>
  <c r="CF452" i="3" s="1"/>
  <c r="BQ452" i="3"/>
  <c r="CG452" i="3" s="1"/>
  <c r="BR452" i="3"/>
  <c r="CH452" i="3" s="1"/>
  <c r="BS452" i="3"/>
  <c r="CI452" i="3" s="1"/>
  <c r="BT452" i="3"/>
  <c r="CJ452" i="3" s="1"/>
  <c r="BU452" i="3"/>
  <c r="CK452" i="3" s="1"/>
  <c r="BV452" i="3"/>
  <c r="CL452" i="3" s="1"/>
  <c r="BW452" i="3"/>
  <c r="CM452" i="3" s="1"/>
  <c r="BX452" i="3"/>
  <c r="CN452" i="3" s="1"/>
  <c r="BY452" i="3"/>
  <c r="CO452" i="3" s="1"/>
  <c r="BK453" i="3"/>
  <c r="CA453" i="3" s="1"/>
  <c r="BL453" i="3"/>
  <c r="CB453" i="3" s="1"/>
  <c r="BM453" i="3"/>
  <c r="CC453" i="3" s="1"/>
  <c r="BN453" i="3"/>
  <c r="CD453" i="3" s="1"/>
  <c r="BO453" i="3"/>
  <c r="CE453" i="3" s="1"/>
  <c r="BP453" i="3"/>
  <c r="CF453" i="3" s="1"/>
  <c r="BQ453" i="3"/>
  <c r="CG453" i="3" s="1"/>
  <c r="BR453" i="3"/>
  <c r="CH453" i="3" s="1"/>
  <c r="BS453" i="3"/>
  <c r="CI453" i="3" s="1"/>
  <c r="BT453" i="3"/>
  <c r="CJ453" i="3" s="1"/>
  <c r="BU453" i="3"/>
  <c r="CK453" i="3" s="1"/>
  <c r="BV453" i="3"/>
  <c r="CL453" i="3" s="1"/>
  <c r="BW453" i="3"/>
  <c r="CM453" i="3" s="1"/>
  <c r="BX453" i="3"/>
  <c r="CN453" i="3" s="1"/>
  <c r="BY453" i="3"/>
  <c r="CO453" i="3" s="1"/>
  <c r="BK454" i="3"/>
  <c r="CA454" i="3" s="1"/>
  <c r="BL454" i="3"/>
  <c r="CB454" i="3" s="1"/>
  <c r="BM454" i="3"/>
  <c r="CC454" i="3" s="1"/>
  <c r="BN454" i="3"/>
  <c r="CD454" i="3" s="1"/>
  <c r="BO454" i="3"/>
  <c r="CE454" i="3" s="1"/>
  <c r="BP454" i="3"/>
  <c r="CF454" i="3" s="1"/>
  <c r="BQ454" i="3"/>
  <c r="CG454" i="3" s="1"/>
  <c r="BR454" i="3"/>
  <c r="CH454" i="3" s="1"/>
  <c r="BS454" i="3"/>
  <c r="CI454" i="3" s="1"/>
  <c r="BT454" i="3"/>
  <c r="CJ454" i="3" s="1"/>
  <c r="BU454" i="3"/>
  <c r="CK454" i="3" s="1"/>
  <c r="BV454" i="3"/>
  <c r="CL454" i="3" s="1"/>
  <c r="BW454" i="3"/>
  <c r="CM454" i="3" s="1"/>
  <c r="BX454" i="3"/>
  <c r="CN454" i="3" s="1"/>
  <c r="BY454" i="3"/>
  <c r="CO454" i="3" s="1"/>
  <c r="BK455" i="3"/>
  <c r="CA455" i="3" s="1"/>
  <c r="BL455" i="3"/>
  <c r="CB455" i="3" s="1"/>
  <c r="BM455" i="3"/>
  <c r="CC455" i="3" s="1"/>
  <c r="BN455" i="3"/>
  <c r="CD455" i="3" s="1"/>
  <c r="BO455" i="3"/>
  <c r="CE455" i="3" s="1"/>
  <c r="BP455" i="3"/>
  <c r="CF455" i="3" s="1"/>
  <c r="BQ455" i="3"/>
  <c r="CG455" i="3" s="1"/>
  <c r="BR455" i="3"/>
  <c r="CH455" i="3" s="1"/>
  <c r="BS455" i="3"/>
  <c r="CI455" i="3" s="1"/>
  <c r="BT455" i="3"/>
  <c r="CJ455" i="3" s="1"/>
  <c r="BU455" i="3"/>
  <c r="CK455" i="3" s="1"/>
  <c r="BV455" i="3"/>
  <c r="CL455" i="3" s="1"/>
  <c r="BW455" i="3"/>
  <c r="CM455" i="3" s="1"/>
  <c r="BX455" i="3"/>
  <c r="CN455" i="3" s="1"/>
  <c r="BY455" i="3"/>
  <c r="CO455" i="3" s="1"/>
  <c r="BK456" i="3"/>
  <c r="CA456" i="3" s="1"/>
  <c r="BL456" i="3"/>
  <c r="CB456" i="3" s="1"/>
  <c r="BM456" i="3"/>
  <c r="CC456" i="3" s="1"/>
  <c r="BN456" i="3"/>
  <c r="CD456" i="3" s="1"/>
  <c r="BO456" i="3"/>
  <c r="CE456" i="3" s="1"/>
  <c r="BP456" i="3"/>
  <c r="CF456" i="3" s="1"/>
  <c r="BQ456" i="3"/>
  <c r="CG456" i="3" s="1"/>
  <c r="BR456" i="3"/>
  <c r="CH456" i="3" s="1"/>
  <c r="BS456" i="3"/>
  <c r="CI456" i="3" s="1"/>
  <c r="BT456" i="3"/>
  <c r="CJ456" i="3" s="1"/>
  <c r="BU456" i="3"/>
  <c r="CK456" i="3" s="1"/>
  <c r="BV456" i="3"/>
  <c r="CL456" i="3" s="1"/>
  <c r="BW456" i="3"/>
  <c r="CM456" i="3" s="1"/>
  <c r="BX456" i="3"/>
  <c r="CN456" i="3" s="1"/>
  <c r="BY456" i="3"/>
  <c r="CO456" i="3" s="1"/>
  <c r="BK457" i="3"/>
  <c r="CA457" i="3" s="1"/>
  <c r="BL457" i="3"/>
  <c r="CB457" i="3" s="1"/>
  <c r="BM457" i="3"/>
  <c r="CC457" i="3" s="1"/>
  <c r="BN457" i="3"/>
  <c r="CD457" i="3" s="1"/>
  <c r="BO457" i="3"/>
  <c r="CE457" i="3" s="1"/>
  <c r="BP457" i="3"/>
  <c r="CF457" i="3" s="1"/>
  <c r="BQ457" i="3"/>
  <c r="CG457" i="3" s="1"/>
  <c r="BR457" i="3"/>
  <c r="CH457" i="3" s="1"/>
  <c r="BS457" i="3"/>
  <c r="CI457" i="3" s="1"/>
  <c r="BT457" i="3"/>
  <c r="CJ457" i="3" s="1"/>
  <c r="BU457" i="3"/>
  <c r="CK457" i="3" s="1"/>
  <c r="BV457" i="3"/>
  <c r="CL457" i="3" s="1"/>
  <c r="BW457" i="3"/>
  <c r="CM457" i="3" s="1"/>
  <c r="BX457" i="3"/>
  <c r="CN457" i="3" s="1"/>
  <c r="BY457" i="3"/>
  <c r="CO457" i="3" s="1"/>
  <c r="BK458" i="3"/>
  <c r="CA458" i="3" s="1"/>
  <c r="BL458" i="3"/>
  <c r="CB458" i="3" s="1"/>
  <c r="BM458" i="3"/>
  <c r="CC458" i="3" s="1"/>
  <c r="BN458" i="3"/>
  <c r="CD458" i="3" s="1"/>
  <c r="BO458" i="3"/>
  <c r="CE458" i="3" s="1"/>
  <c r="BP458" i="3"/>
  <c r="CF458" i="3" s="1"/>
  <c r="BQ458" i="3"/>
  <c r="CG458" i="3" s="1"/>
  <c r="BR458" i="3"/>
  <c r="CH458" i="3" s="1"/>
  <c r="BS458" i="3"/>
  <c r="CI458" i="3" s="1"/>
  <c r="BT458" i="3"/>
  <c r="CJ458" i="3" s="1"/>
  <c r="BU458" i="3"/>
  <c r="CK458" i="3" s="1"/>
  <c r="BV458" i="3"/>
  <c r="CL458" i="3" s="1"/>
  <c r="BW458" i="3"/>
  <c r="CM458" i="3" s="1"/>
  <c r="BX458" i="3"/>
  <c r="CN458" i="3" s="1"/>
  <c r="BY458" i="3"/>
  <c r="CO458" i="3" s="1"/>
  <c r="BK459" i="3"/>
  <c r="CA459" i="3" s="1"/>
  <c r="BL459" i="3"/>
  <c r="CB459" i="3" s="1"/>
  <c r="BM459" i="3"/>
  <c r="CC459" i="3" s="1"/>
  <c r="BN459" i="3"/>
  <c r="CD459" i="3" s="1"/>
  <c r="BO459" i="3"/>
  <c r="CE459" i="3" s="1"/>
  <c r="BP459" i="3"/>
  <c r="CF459" i="3" s="1"/>
  <c r="BQ459" i="3"/>
  <c r="CG459" i="3" s="1"/>
  <c r="BR459" i="3"/>
  <c r="CH459" i="3" s="1"/>
  <c r="BS459" i="3"/>
  <c r="CI459" i="3" s="1"/>
  <c r="BT459" i="3"/>
  <c r="CJ459" i="3" s="1"/>
  <c r="BU459" i="3"/>
  <c r="CK459" i="3" s="1"/>
  <c r="BV459" i="3"/>
  <c r="CL459" i="3" s="1"/>
  <c r="BW459" i="3"/>
  <c r="CM459" i="3" s="1"/>
  <c r="BX459" i="3"/>
  <c r="CN459" i="3" s="1"/>
  <c r="BY459" i="3"/>
  <c r="CO459" i="3" s="1"/>
  <c r="BK460" i="3"/>
  <c r="CA460" i="3" s="1"/>
  <c r="BL460" i="3"/>
  <c r="CB460" i="3" s="1"/>
  <c r="BM460" i="3"/>
  <c r="CC460" i="3" s="1"/>
  <c r="BN460" i="3"/>
  <c r="CD460" i="3" s="1"/>
  <c r="BO460" i="3"/>
  <c r="CE460" i="3" s="1"/>
  <c r="BP460" i="3"/>
  <c r="CF460" i="3" s="1"/>
  <c r="BQ460" i="3"/>
  <c r="CG460" i="3" s="1"/>
  <c r="BR460" i="3"/>
  <c r="CH460" i="3" s="1"/>
  <c r="BS460" i="3"/>
  <c r="CI460" i="3" s="1"/>
  <c r="BT460" i="3"/>
  <c r="CJ460" i="3" s="1"/>
  <c r="BU460" i="3"/>
  <c r="CK460" i="3" s="1"/>
  <c r="BV460" i="3"/>
  <c r="CL460" i="3" s="1"/>
  <c r="BW460" i="3"/>
  <c r="CM460" i="3" s="1"/>
  <c r="BX460" i="3"/>
  <c r="CN460" i="3" s="1"/>
  <c r="BY460" i="3"/>
  <c r="CO460" i="3" s="1"/>
  <c r="BK461" i="3"/>
  <c r="CA461" i="3" s="1"/>
  <c r="BL461" i="3"/>
  <c r="CB461" i="3" s="1"/>
  <c r="BM461" i="3"/>
  <c r="CC461" i="3" s="1"/>
  <c r="BN461" i="3"/>
  <c r="CD461" i="3" s="1"/>
  <c r="BO461" i="3"/>
  <c r="CE461" i="3" s="1"/>
  <c r="BP461" i="3"/>
  <c r="CF461" i="3" s="1"/>
  <c r="BQ461" i="3"/>
  <c r="CG461" i="3" s="1"/>
  <c r="BR461" i="3"/>
  <c r="CH461" i="3" s="1"/>
  <c r="BS461" i="3"/>
  <c r="CI461" i="3" s="1"/>
  <c r="BT461" i="3"/>
  <c r="CJ461" i="3" s="1"/>
  <c r="BU461" i="3"/>
  <c r="CK461" i="3" s="1"/>
  <c r="BV461" i="3"/>
  <c r="CL461" i="3" s="1"/>
  <c r="BW461" i="3"/>
  <c r="CM461" i="3" s="1"/>
  <c r="BX461" i="3"/>
  <c r="CN461" i="3" s="1"/>
  <c r="BY461" i="3"/>
  <c r="CO461" i="3" s="1"/>
  <c r="BK462" i="3"/>
  <c r="CA462" i="3" s="1"/>
  <c r="BL462" i="3"/>
  <c r="CB462" i="3" s="1"/>
  <c r="BM462" i="3"/>
  <c r="CC462" i="3" s="1"/>
  <c r="BN462" i="3"/>
  <c r="CD462" i="3" s="1"/>
  <c r="BO462" i="3"/>
  <c r="CE462" i="3" s="1"/>
  <c r="BP462" i="3"/>
  <c r="CF462" i="3" s="1"/>
  <c r="BQ462" i="3"/>
  <c r="CG462" i="3" s="1"/>
  <c r="BR462" i="3"/>
  <c r="CH462" i="3" s="1"/>
  <c r="BS462" i="3"/>
  <c r="CI462" i="3" s="1"/>
  <c r="BT462" i="3"/>
  <c r="CJ462" i="3" s="1"/>
  <c r="BU462" i="3"/>
  <c r="CK462" i="3" s="1"/>
  <c r="BV462" i="3"/>
  <c r="CL462" i="3" s="1"/>
  <c r="BW462" i="3"/>
  <c r="CM462" i="3" s="1"/>
  <c r="BX462" i="3"/>
  <c r="CN462" i="3" s="1"/>
  <c r="BY462" i="3"/>
  <c r="CO462" i="3" s="1"/>
  <c r="BK463" i="3"/>
  <c r="CA463" i="3" s="1"/>
  <c r="BL463" i="3"/>
  <c r="CB463" i="3" s="1"/>
  <c r="BM463" i="3"/>
  <c r="CC463" i="3" s="1"/>
  <c r="BN463" i="3"/>
  <c r="CD463" i="3" s="1"/>
  <c r="BO463" i="3"/>
  <c r="CE463" i="3" s="1"/>
  <c r="BP463" i="3"/>
  <c r="CF463" i="3" s="1"/>
  <c r="BQ463" i="3"/>
  <c r="CG463" i="3" s="1"/>
  <c r="BR463" i="3"/>
  <c r="CH463" i="3" s="1"/>
  <c r="BS463" i="3"/>
  <c r="CI463" i="3" s="1"/>
  <c r="BT463" i="3"/>
  <c r="CJ463" i="3" s="1"/>
  <c r="BU463" i="3"/>
  <c r="CK463" i="3" s="1"/>
  <c r="BV463" i="3"/>
  <c r="CL463" i="3" s="1"/>
  <c r="BW463" i="3"/>
  <c r="CM463" i="3" s="1"/>
  <c r="BX463" i="3"/>
  <c r="CN463" i="3" s="1"/>
  <c r="BY463" i="3"/>
  <c r="CO463" i="3" s="1"/>
  <c r="BK464" i="3"/>
  <c r="CA464" i="3" s="1"/>
  <c r="BL464" i="3"/>
  <c r="CB464" i="3" s="1"/>
  <c r="BM464" i="3"/>
  <c r="CC464" i="3" s="1"/>
  <c r="BN464" i="3"/>
  <c r="CD464" i="3" s="1"/>
  <c r="BO464" i="3"/>
  <c r="CE464" i="3" s="1"/>
  <c r="BP464" i="3"/>
  <c r="CF464" i="3" s="1"/>
  <c r="BQ464" i="3"/>
  <c r="CG464" i="3" s="1"/>
  <c r="BR464" i="3"/>
  <c r="CH464" i="3" s="1"/>
  <c r="BS464" i="3"/>
  <c r="CI464" i="3" s="1"/>
  <c r="BT464" i="3"/>
  <c r="CJ464" i="3" s="1"/>
  <c r="BU464" i="3"/>
  <c r="CK464" i="3" s="1"/>
  <c r="BV464" i="3"/>
  <c r="CL464" i="3" s="1"/>
  <c r="BW464" i="3"/>
  <c r="CM464" i="3" s="1"/>
  <c r="BX464" i="3"/>
  <c r="CN464" i="3" s="1"/>
  <c r="BY464" i="3"/>
  <c r="CO464" i="3" s="1"/>
  <c r="BK465" i="3"/>
  <c r="CA465" i="3" s="1"/>
  <c r="BL465" i="3"/>
  <c r="CB465" i="3" s="1"/>
  <c r="BM465" i="3"/>
  <c r="CC465" i="3" s="1"/>
  <c r="BN465" i="3"/>
  <c r="CD465" i="3" s="1"/>
  <c r="BO465" i="3"/>
  <c r="CE465" i="3" s="1"/>
  <c r="BP465" i="3"/>
  <c r="CF465" i="3" s="1"/>
  <c r="BQ465" i="3"/>
  <c r="CG465" i="3" s="1"/>
  <c r="BR465" i="3"/>
  <c r="CH465" i="3" s="1"/>
  <c r="BS465" i="3"/>
  <c r="CI465" i="3" s="1"/>
  <c r="BT465" i="3"/>
  <c r="CJ465" i="3" s="1"/>
  <c r="BU465" i="3"/>
  <c r="CK465" i="3" s="1"/>
  <c r="BV465" i="3"/>
  <c r="CL465" i="3" s="1"/>
  <c r="BW465" i="3"/>
  <c r="CM465" i="3" s="1"/>
  <c r="BX465" i="3"/>
  <c r="CN465" i="3" s="1"/>
  <c r="BY465" i="3"/>
  <c r="CO465" i="3" s="1"/>
  <c r="BK466" i="3"/>
  <c r="CA466" i="3" s="1"/>
  <c r="BL466" i="3"/>
  <c r="CB466" i="3" s="1"/>
  <c r="BM466" i="3"/>
  <c r="CC466" i="3" s="1"/>
  <c r="BN466" i="3"/>
  <c r="CD466" i="3" s="1"/>
  <c r="BO466" i="3"/>
  <c r="CE466" i="3" s="1"/>
  <c r="BP466" i="3"/>
  <c r="CF466" i="3" s="1"/>
  <c r="BQ466" i="3"/>
  <c r="CG466" i="3" s="1"/>
  <c r="BR466" i="3"/>
  <c r="CH466" i="3" s="1"/>
  <c r="BS466" i="3"/>
  <c r="CI466" i="3" s="1"/>
  <c r="BT466" i="3"/>
  <c r="CJ466" i="3" s="1"/>
  <c r="BU466" i="3"/>
  <c r="CK466" i="3" s="1"/>
  <c r="BV466" i="3"/>
  <c r="CL466" i="3" s="1"/>
  <c r="BW466" i="3"/>
  <c r="CM466" i="3" s="1"/>
  <c r="BX466" i="3"/>
  <c r="CN466" i="3" s="1"/>
  <c r="BY466" i="3"/>
  <c r="CO466" i="3" s="1"/>
  <c r="BO467" i="3"/>
  <c r="CE467" i="3" s="1"/>
  <c r="BP467" i="3"/>
  <c r="CF467" i="3" s="1"/>
  <c r="BQ467" i="3"/>
  <c r="CG467" i="3" s="1"/>
  <c r="BR467" i="3"/>
  <c r="CH467" i="3" s="1"/>
  <c r="BS467" i="3"/>
  <c r="CI467" i="3" s="1"/>
  <c r="BT467" i="3"/>
  <c r="CJ467" i="3" s="1"/>
  <c r="BU467" i="3"/>
  <c r="CK467" i="3" s="1"/>
  <c r="BV467" i="3"/>
  <c r="CL467" i="3" s="1"/>
  <c r="BW467" i="3"/>
  <c r="CM467" i="3" s="1"/>
  <c r="BX467" i="3"/>
  <c r="CN467" i="3" s="1"/>
  <c r="BY467" i="3"/>
  <c r="CO467" i="3" s="1"/>
  <c r="BP468" i="3"/>
  <c r="CF468" i="3" s="1"/>
  <c r="BQ468" i="3"/>
  <c r="CG468" i="3" s="1"/>
  <c r="BR468" i="3"/>
  <c r="CH468" i="3" s="1"/>
  <c r="BS468" i="3"/>
  <c r="CI468" i="3" s="1"/>
  <c r="BT468" i="3"/>
  <c r="CJ468" i="3" s="1"/>
  <c r="BU468" i="3"/>
  <c r="CK468" i="3" s="1"/>
  <c r="BV468" i="3"/>
  <c r="CL468" i="3" s="1"/>
  <c r="BW468" i="3"/>
  <c r="CM468" i="3" s="1"/>
  <c r="BX468" i="3"/>
  <c r="CN468" i="3" s="1"/>
  <c r="BY468" i="3"/>
  <c r="CO468" i="3" s="1"/>
  <c r="BN469" i="3"/>
  <c r="CD469" i="3" s="1"/>
  <c r="BO469" i="3"/>
  <c r="CE469" i="3" s="1"/>
  <c r="BP469" i="3"/>
  <c r="CF469" i="3" s="1"/>
  <c r="BQ469" i="3"/>
  <c r="CG469" i="3" s="1"/>
  <c r="BR469" i="3"/>
  <c r="CH469" i="3" s="1"/>
  <c r="BS469" i="3"/>
  <c r="CI469" i="3" s="1"/>
  <c r="BT469" i="3"/>
  <c r="CJ469" i="3" s="1"/>
  <c r="BU469" i="3"/>
  <c r="CK469" i="3" s="1"/>
  <c r="BV469" i="3"/>
  <c r="CL469" i="3" s="1"/>
  <c r="BW469" i="3"/>
  <c r="CM469" i="3" s="1"/>
  <c r="BX469" i="3"/>
  <c r="CN469" i="3" s="1"/>
  <c r="BY469" i="3"/>
  <c r="CO469" i="3" s="1"/>
  <c r="BK470" i="3"/>
  <c r="CA470" i="3" s="1"/>
  <c r="BL470" i="3"/>
  <c r="CB470" i="3" s="1"/>
  <c r="BM470" i="3"/>
  <c r="CC470" i="3" s="1"/>
  <c r="BN470" i="3"/>
  <c r="CD470" i="3" s="1"/>
  <c r="BO470" i="3"/>
  <c r="CE470" i="3" s="1"/>
  <c r="BP470" i="3"/>
  <c r="CF470" i="3" s="1"/>
  <c r="BQ470" i="3"/>
  <c r="CG470" i="3" s="1"/>
  <c r="BR470" i="3"/>
  <c r="CH470" i="3" s="1"/>
  <c r="BS470" i="3"/>
  <c r="CI470" i="3" s="1"/>
  <c r="BT470" i="3"/>
  <c r="CJ470" i="3" s="1"/>
  <c r="BU470" i="3"/>
  <c r="CK470" i="3" s="1"/>
  <c r="BV470" i="3"/>
  <c r="CL470" i="3" s="1"/>
  <c r="BW470" i="3"/>
  <c r="CM470" i="3" s="1"/>
  <c r="BX470" i="3"/>
  <c r="CN470" i="3" s="1"/>
  <c r="BY470" i="3"/>
  <c r="CO470" i="3" s="1"/>
  <c r="BK471" i="3"/>
  <c r="CA471" i="3" s="1"/>
  <c r="BL471" i="3"/>
  <c r="CB471" i="3" s="1"/>
  <c r="BM471" i="3"/>
  <c r="CC471" i="3" s="1"/>
  <c r="BN471" i="3"/>
  <c r="CD471" i="3" s="1"/>
  <c r="BO471" i="3"/>
  <c r="CE471" i="3" s="1"/>
  <c r="BP471" i="3"/>
  <c r="CF471" i="3" s="1"/>
  <c r="BQ471" i="3"/>
  <c r="CG471" i="3" s="1"/>
  <c r="BR471" i="3"/>
  <c r="CH471" i="3" s="1"/>
  <c r="BS471" i="3"/>
  <c r="CI471" i="3" s="1"/>
  <c r="BT471" i="3"/>
  <c r="CJ471" i="3" s="1"/>
  <c r="BU471" i="3"/>
  <c r="CK471" i="3" s="1"/>
  <c r="BV471" i="3"/>
  <c r="CL471" i="3" s="1"/>
  <c r="BW471" i="3"/>
  <c r="CM471" i="3" s="1"/>
  <c r="BX471" i="3"/>
  <c r="CN471" i="3" s="1"/>
  <c r="BY471" i="3"/>
  <c r="CO471" i="3" s="1"/>
  <c r="BK472" i="3"/>
  <c r="CA472" i="3" s="1"/>
  <c r="BL472" i="3"/>
  <c r="CB472" i="3" s="1"/>
  <c r="BM472" i="3"/>
  <c r="CC472" i="3" s="1"/>
  <c r="BN472" i="3"/>
  <c r="CD472" i="3" s="1"/>
  <c r="BO472" i="3"/>
  <c r="CE472" i="3" s="1"/>
  <c r="BP472" i="3"/>
  <c r="CF472" i="3" s="1"/>
  <c r="BQ472" i="3"/>
  <c r="CG472" i="3" s="1"/>
  <c r="BR472" i="3"/>
  <c r="CH472" i="3" s="1"/>
  <c r="BS472" i="3"/>
  <c r="CI472" i="3" s="1"/>
  <c r="BT472" i="3"/>
  <c r="CJ472" i="3" s="1"/>
  <c r="BU472" i="3"/>
  <c r="CK472" i="3" s="1"/>
  <c r="BV472" i="3"/>
  <c r="CL472" i="3" s="1"/>
  <c r="BW472" i="3"/>
  <c r="CM472" i="3" s="1"/>
  <c r="BX472" i="3"/>
  <c r="CN472" i="3" s="1"/>
  <c r="BY472" i="3"/>
  <c r="CO472" i="3" s="1"/>
  <c r="BK473" i="3"/>
  <c r="CA473" i="3" s="1"/>
  <c r="BL473" i="3"/>
  <c r="CB473" i="3" s="1"/>
  <c r="BM473" i="3"/>
  <c r="CC473" i="3" s="1"/>
  <c r="BN473" i="3"/>
  <c r="CD473" i="3" s="1"/>
  <c r="BO473" i="3"/>
  <c r="CE473" i="3" s="1"/>
  <c r="BP473" i="3"/>
  <c r="CF473" i="3" s="1"/>
  <c r="BQ473" i="3"/>
  <c r="CG473" i="3" s="1"/>
  <c r="BR473" i="3"/>
  <c r="CH473" i="3" s="1"/>
  <c r="BS473" i="3"/>
  <c r="CI473" i="3" s="1"/>
  <c r="BT473" i="3"/>
  <c r="CJ473" i="3" s="1"/>
  <c r="BU473" i="3"/>
  <c r="CK473" i="3" s="1"/>
  <c r="BV473" i="3"/>
  <c r="CL473" i="3" s="1"/>
  <c r="BW473" i="3"/>
  <c r="CM473" i="3" s="1"/>
  <c r="BX473" i="3"/>
  <c r="CN473" i="3" s="1"/>
  <c r="BY473" i="3"/>
  <c r="CO473" i="3" s="1"/>
  <c r="BK474" i="3"/>
  <c r="CA474" i="3" s="1"/>
  <c r="BL474" i="3"/>
  <c r="CB474" i="3" s="1"/>
  <c r="BM474" i="3"/>
  <c r="CC474" i="3" s="1"/>
  <c r="BN474" i="3"/>
  <c r="CD474" i="3" s="1"/>
  <c r="BO474" i="3"/>
  <c r="CE474" i="3" s="1"/>
  <c r="BP474" i="3"/>
  <c r="CF474" i="3" s="1"/>
  <c r="BQ474" i="3"/>
  <c r="CG474" i="3" s="1"/>
  <c r="BR474" i="3"/>
  <c r="CH474" i="3" s="1"/>
  <c r="BS474" i="3"/>
  <c r="CI474" i="3" s="1"/>
  <c r="BT474" i="3"/>
  <c r="CJ474" i="3" s="1"/>
  <c r="BU474" i="3"/>
  <c r="CK474" i="3" s="1"/>
  <c r="BV474" i="3"/>
  <c r="CL474" i="3" s="1"/>
  <c r="BW474" i="3"/>
  <c r="CM474" i="3" s="1"/>
  <c r="BX474" i="3"/>
  <c r="CN474" i="3" s="1"/>
  <c r="BY474" i="3"/>
  <c r="CO474" i="3" s="1"/>
  <c r="BK475" i="3"/>
  <c r="CA475" i="3" s="1"/>
  <c r="BL475" i="3"/>
  <c r="CB475" i="3" s="1"/>
  <c r="BM475" i="3"/>
  <c r="CC475" i="3" s="1"/>
  <c r="BN475" i="3"/>
  <c r="CD475" i="3" s="1"/>
  <c r="BO475" i="3"/>
  <c r="CE475" i="3" s="1"/>
  <c r="BP475" i="3"/>
  <c r="CF475" i="3" s="1"/>
  <c r="BQ475" i="3"/>
  <c r="CG475" i="3" s="1"/>
  <c r="BR475" i="3"/>
  <c r="CH475" i="3" s="1"/>
  <c r="BS475" i="3"/>
  <c r="CI475" i="3" s="1"/>
  <c r="BT475" i="3"/>
  <c r="CJ475" i="3" s="1"/>
  <c r="BU475" i="3"/>
  <c r="CK475" i="3" s="1"/>
  <c r="BV475" i="3"/>
  <c r="CL475" i="3" s="1"/>
  <c r="BW475" i="3"/>
  <c r="CM475" i="3" s="1"/>
  <c r="BX475" i="3"/>
  <c r="CN475" i="3" s="1"/>
  <c r="BY475" i="3"/>
  <c r="CO475" i="3" s="1"/>
  <c r="BK476" i="3"/>
  <c r="CA476" i="3" s="1"/>
  <c r="BL476" i="3"/>
  <c r="CB476" i="3" s="1"/>
  <c r="BM476" i="3"/>
  <c r="CC476" i="3" s="1"/>
  <c r="BN476" i="3"/>
  <c r="CD476" i="3" s="1"/>
  <c r="BO476" i="3"/>
  <c r="CE476" i="3" s="1"/>
  <c r="BP476" i="3"/>
  <c r="CF476" i="3" s="1"/>
  <c r="BQ476" i="3"/>
  <c r="CG476" i="3" s="1"/>
  <c r="BR476" i="3"/>
  <c r="CH476" i="3" s="1"/>
  <c r="BS476" i="3"/>
  <c r="CI476" i="3" s="1"/>
  <c r="BT476" i="3"/>
  <c r="CJ476" i="3" s="1"/>
  <c r="BU476" i="3"/>
  <c r="CK476" i="3" s="1"/>
  <c r="BV476" i="3"/>
  <c r="CL476" i="3" s="1"/>
  <c r="BW476" i="3"/>
  <c r="CM476" i="3" s="1"/>
  <c r="BX476" i="3"/>
  <c r="CN476" i="3" s="1"/>
  <c r="BY476" i="3"/>
  <c r="CO476" i="3" s="1"/>
  <c r="BK477" i="3"/>
  <c r="CA477" i="3" s="1"/>
  <c r="BL477" i="3"/>
  <c r="CB477" i="3" s="1"/>
  <c r="BM477" i="3"/>
  <c r="CC477" i="3" s="1"/>
  <c r="BN477" i="3"/>
  <c r="CD477" i="3" s="1"/>
  <c r="BO477" i="3"/>
  <c r="CE477" i="3" s="1"/>
  <c r="BP477" i="3"/>
  <c r="CF477" i="3" s="1"/>
  <c r="BQ477" i="3"/>
  <c r="CG477" i="3" s="1"/>
  <c r="BR477" i="3"/>
  <c r="CH477" i="3" s="1"/>
  <c r="BS477" i="3"/>
  <c r="CI477" i="3" s="1"/>
  <c r="BT477" i="3"/>
  <c r="CJ477" i="3" s="1"/>
  <c r="BU477" i="3"/>
  <c r="CK477" i="3" s="1"/>
  <c r="BV477" i="3"/>
  <c r="CL477" i="3" s="1"/>
  <c r="BW477" i="3"/>
  <c r="CM477" i="3" s="1"/>
  <c r="BX477" i="3"/>
  <c r="CN477" i="3" s="1"/>
  <c r="BY477" i="3"/>
  <c r="CO477" i="3" s="1"/>
  <c r="BK478" i="3"/>
  <c r="CA478" i="3" s="1"/>
  <c r="BL478" i="3"/>
  <c r="CB478" i="3" s="1"/>
  <c r="BM478" i="3"/>
  <c r="CC478" i="3" s="1"/>
  <c r="BN478" i="3"/>
  <c r="CD478" i="3" s="1"/>
  <c r="BO478" i="3"/>
  <c r="CE478" i="3" s="1"/>
  <c r="BP478" i="3"/>
  <c r="CF478" i="3" s="1"/>
  <c r="BQ478" i="3"/>
  <c r="CG478" i="3" s="1"/>
  <c r="BR478" i="3"/>
  <c r="CH478" i="3" s="1"/>
  <c r="BS478" i="3"/>
  <c r="CI478" i="3" s="1"/>
  <c r="BT478" i="3"/>
  <c r="CJ478" i="3" s="1"/>
  <c r="BU478" i="3"/>
  <c r="CK478" i="3" s="1"/>
  <c r="BV478" i="3"/>
  <c r="CL478" i="3" s="1"/>
  <c r="BW478" i="3"/>
  <c r="CM478" i="3" s="1"/>
  <c r="BX478" i="3"/>
  <c r="CN478" i="3" s="1"/>
  <c r="BY478" i="3"/>
  <c r="CO478" i="3" s="1"/>
  <c r="BK479" i="3"/>
  <c r="CA479" i="3" s="1"/>
  <c r="BL479" i="3"/>
  <c r="CB479" i="3" s="1"/>
  <c r="BM479" i="3"/>
  <c r="CC479" i="3" s="1"/>
  <c r="BN479" i="3"/>
  <c r="CD479" i="3" s="1"/>
  <c r="BO479" i="3"/>
  <c r="CE479" i="3" s="1"/>
  <c r="BP479" i="3"/>
  <c r="CF479" i="3" s="1"/>
  <c r="BQ479" i="3"/>
  <c r="CG479" i="3" s="1"/>
  <c r="BR479" i="3"/>
  <c r="CH479" i="3" s="1"/>
  <c r="BS479" i="3"/>
  <c r="CI479" i="3" s="1"/>
  <c r="BT479" i="3"/>
  <c r="CJ479" i="3" s="1"/>
  <c r="BU479" i="3"/>
  <c r="CK479" i="3" s="1"/>
  <c r="BV479" i="3"/>
  <c r="CL479" i="3" s="1"/>
  <c r="BW479" i="3"/>
  <c r="CM479" i="3" s="1"/>
  <c r="BX479" i="3"/>
  <c r="CN479" i="3" s="1"/>
  <c r="BY479" i="3"/>
  <c r="CO479" i="3" s="1"/>
  <c r="BK480" i="3"/>
  <c r="CA480" i="3" s="1"/>
  <c r="BL480" i="3"/>
  <c r="CB480" i="3" s="1"/>
  <c r="BM480" i="3"/>
  <c r="CC480" i="3" s="1"/>
  <c r="BN480" i="3"/>
  <c r="CD480" i="3" s="1"/>
  <c r="BO480" i="3"/>
  <c r="CE480" i="3" s="1"/>
  <c r="BP480" i="3"/>
  <c r="CF480" i="3" s="1"/>
  <c r="BQ480" i="3"/>
  <c r="CG480" i="3" s="1"/>
  <c r="BR480" i="3"/>
  <c r="CH480" i="3" s="1"/>
  <c r="BS480" i="3"/>
  <c r="CI480" i="3" s="1"/>
  <c r="BT480" i="3"/>
  <c r="CJ480" i="3" s="1"/>
  <c r="BU480" i="3"/>
  <c r="CK480" i="3" s="1"/>
  <c r="BV480" i="3"/>
  <c r="CL480" i="3" s="1"/>
  <c r="BW480" i="3"/>
  <c r="CM480" i="3" s="1"/>
  <c r="BX480" i="3"/>
  <c r="CN480" i="3" s="1"/>
  <c r="BY480" i="3"/>
  <c r="CO480" i="3" s="1"/>
  <c r="BK481" i="3"/>
  <c r="CA481" i="3" s="1"/>
  <c r="BL481" i="3"/>
  <c r="CB481" i="3" s="1"/>
  <c r="BM481" i="3"/>
  <c r="CC481" i="3" s="1"/>
  <c r="BN481" i="3"/>
  <c r="CD481" i="3" s="1"/>
  <c r="BO481" i="3"/>
  <c r="CE481" i="3" s="1"/>
  <c r="BP481" i="3"/>
  <c r="CF481" i="3" s="1"/>
  <c r="BQ481" i="3"/>
  <c r="CG481" i="3" s="1"/>
  <c r="BR481" i="3"/>
  <c r="CH481" i="3" s="1"/>
  <c r="BS481" i="3"/>
  <c r="CI481" i="3" s="1"/>
  <c r="BT481" i="3"/>
  <c r="CJ481" i="3" s="1"/>
  <c r="BU481" i="3"/>
  <c r="CK481" i="3" s="1"/>
  <c r="BV481" i="3"/>
  <c r="CL481" i="3" s="1"/>
  <c r="BW481" i="3"/>
  <c r="CM481" i="3" s="1"/>
  <c r="BX481" i="3"/>
  <c r="CN481" i="3" s="1"/>
  <c r="BY481" i="3"/>
  <c r="CO481" i="3" s="1"/>
  <c r="BK482" i="3"/>
  <c r="CA482" i="3" s="1"/>
  <c r="BL482" i="3"/>
  <c r="CB482" i="3" s="1"/>
  <c r="BM482" i="3"/>
  <c r="CC482" i="3" s="1"/>
  <c r="BN482" i="3"/>
  <c r="CD482" i="3" s="1"/>
  <c r="BO482" i="3"/>
  <c r="CE482" i="3" s="1"/>
  <c r="BP482" i="3"/>
  <c r="CF482" i="3" s="1"/>
  <c r="BQ482" i="3"/>
  <c r="CG482" i="3" s="1"/>
  <c r="BR482" i="3"/>
  <c r="CH482" i="3" s="1"/>
  <c r="BS482" i="3"/>
  <c r="CI482" i="3" s="1"/>
  <c r="BT482" i="3"/>
  <c r="CJ482" i="3" s="1"/>
  <c r="BU482" i="3"/>
  <c r="CK482" i="3" s="1"/>
  <c r="BV482" i="3"/>
  <c r="CL482" i="3" s="1"/>
  <c r="BW482" i="3"/>
  <c r="CM482" i="3" s="1"/>
  <c r="BX482" i="3"/>
  <c r="CN482" i="3" s="1"/>
  <c r="BY482" i="3"/>
  <c r="CO482" i="3" s="1"/>
  <c r="BM483" i="3"/>
  <c r="CC483" i="3" s="1"/>
  <c r="BN483" i="3"/>
  <c r="CD483" i="3" s="1"/>
  <c r="BO483" i="3"/>
  <c r="CE483" i="3" s="1"/>
  <c r="BP483" i="3"/>
  <c r="CF483" i="3" s="1"/>
  <c r="BQ483" i="3"/>
  <c r="CG483" i="3" s="1"/>
  <c r="BR483" i="3"/>
  <c r="CH483" i="3" s="1"/>
  <c r="BS483" i="3"/>
  <c r="CI483" i="3" s="1"/>
  <c r="BT483" i="3"/>
  <c r="CJ483" i="3" s="1"/>
  <c r="BU483" i="3"/>
  <c r="CK483" i="3" s="1"/>
  <c r="BV483" i="3"/>
  <c r="CL483" i="3" s="1"/>
  <c r="BW483" i="3"/>
  <c r="CM483" i="3" s="1"/>
  <c r="BX483" i="3"/>
  <c r="CN483" i="3" s="1"/>
  <c r="BY483" i="3"/>
  <c r="CO483" i="3" s="1"/>
  <c r="BL484" i="3"/>
  <c r="CB484" i="3" s="1"/>
  <c r="BM484" i="3"/>
  <c r="CC484" i="3" s="1"/>
  <c r="BN484" i="3"/>
  <c r="CD484" i="3" s="1"/>
  <c r="BO484" i="3"/>
  <c r="CE484" i="3" s="1"/>
  <c r="BP484" i="3"/>
  <c r="CF484" i="3" s="1"/>
  <c r="BQ484" i="3"/>
  <c r="CG484" i="3" s="1"/>
  <c r="BR484" i="3"/>
  <c r="CH484" i="3" s="1"/>
  <c r="BS484" i="3"/>
  <c r="CI484" i="3" s="1"/>
  <c r="BT484" i="3"/>
  <c r="CJ484" i="3" s="1"/>
  <c r="BU484" i="3"/>
  <c r="CK484" i="3" s="1"/>
  <c r="BV484" i="3"/>
  <c r="CL484" i="3" s="1"/>
  <c r="BW484" i="3"/>
  <c r="CM484" i="3" s="1"/>
  <c r="BX484" i="3"/>
  <c r="CN484" i="3" s="1"/>
  <c r="BY484" i="3"/>
  <c r="CO484" i="3" s="1"/>
  <c r="BK485" i="3"/>
  <c r="CA485" i="3" s="1"/>
  <c r="BL485" i="3"/>
  <c r="CB485" i="3" s="1"/>
  <c r="BM485" i="3"/>
  <c r="CC485" i="3" s="1"/>
  <c r="BN485" i="3"/>
  <c r="CD485" i="3" s="1"/>
  <c r="BO485" i="3"/>
  <c r="CE485" i="3" s="1"/>
  <c r="BP485" i="3"/>
  <c r="CF485" i="3" s="1"/>
  <c r="BQ485" i="3"/>
  <c r="CG485" i="3" s="1"/>
  <c r="BR485" i="3"/>
  <c r="CH485" i="3" s="1"/>
  <c r="BS485" i="3"/>
  <c r="CI485" i="3" s="1"/>
  <c r="BT485" i="3"/>
  <c r="CJ485" i="3" s="1"/>
  <c r="BU485" i="3"/>
  <c r="CK485" i="3" s="1"/>
  <c r="BV485" i="3"/>
  <c r="CL485" i="3" s="1"/>
  <c r="BW485" i="3"/>
  <c r="CM485" i="3" s="1"/>
  <c r="BX485" i="3"/>
  <c r="CN485" i="3" s="1"/>
  <c r="BY485" i="3"/>
  <c r="CO485" i="3" s="1"/>
  <c r="BK486" i="3"/>
  <c r="CA486" i="3" s="1"/>
  <c r="BL486" i="3"/>
  <c r="CB486" i="3" s="1"/>
  <c r="BM486" i="3"/>
  <c r="CC486" i="3" s="1"/>
  <c r="BN486" i="3"/>
  <c r="CD486" i="3" s="1"/>
  <c r="BO486" i="3"/>
  <c r="CE486" i="3" s="1"/>
  <c r="BP486" i="3"/>
  <c r="CF486" i="3" s="1"/>
  <c r="BQ486" i="3"/>
  <c r="CG486" i="3" s="1"/>
  <c r="BR486" i="3"/>
  <c r="CH486" i="3" s="1"/>
  <c r="BS486" i="3"/>
  <c r="CI486" i="3" s="1"/>
  <c r="BT486" i="3"/>
  <c r="CJ486" i="3" s="1"/>
  <c r="BU486" i="3"/>
  <c r="CK486" i="3" s="1"/>
  <c r="BV486" i="3"/>
  <c r="CL486" i="3" s="1"/>
  <c r="BW486" i="3"/>
  <c r="CM486" i="3" s="1"/>
  <c r="BX486" i="3"/>
  <c r="CN486" i="3" s="1"/>
  <c r="BY486" i="3"/>
  <c r="CO486" i="3" s="1"/>
  <c r="BK487" i="3"/>
  <c r="CA487" i="3" s="1"/>
  <c r="BL487" i="3"/>
  <c r="CB487" i="3" s="1"/>
  <c r="BM487" i="3"/>
  <c r="CC487" i="3" s="1"/>
  <c r="BN487" i="3"/>
  <c r="CD487" i="3" s="1"/>
  <c r="BO487" i="3"/>
  <c r="CE487" i="3" s="1"/>
  <c r="BP487" i="3"/>
  <c r="CF487" i="3" s="1"/>
  <c r="BQ487" i="3"/>
  <c r="CG487" i="3" s="1"/>
  <c r="BR487" i="3"/>
  <c r="CH487" i="3" s="1"/>
  <c r="BS487" i="3"/>
  <c r="CI487" i="3" s="1"/>
  <c r="BT487" i="3"/>
  <c r="CJ487" i="3" s="1"/>
  <c r="BU487" i="3"/>
  <c r="CK487" i="3" s="1"/>
  <c r="BV487" i="3"/>
  <c r="CL487" i="3" s="1"/>
  <c r="BW487" i="3"/>
  <c r="CM487" i="3" s="1"/>
  <c r="BX487" i="3"/>
  <c r="CN487" i="3" s="1"/>
  <c r="BY487" i="3"/>
  <c r="CO487" i="3" s="1"/>
  <c r="BK488" i="3"/>
  <c r="CA488" i="3" s="1"/>
  <c r="BL488" i="3"/>
  <c r="CB488" i="3" s="1"/>
  <c r="BM488" i="3"/>
  <c r="CC488" i="3" s="1"/>
  <c r="BN488" i="3"/>
  <c r="CD488" i="3" s="1"/>
  <c r="BO488" i="3"/>
  <c r="CE488" i="3" s="1"/>
  <c r="BP488" i="3"/>
  <c r="CF488" i="3" s="1"/>
  <c r="BQ488" i="3"/>
  <c r="CG488" i="3" s="1"/>
  <c r="BR488" i="3"/>
  <c r="CH488" i="3" s="1"/>
  <c r="BS488" i="3"/>
  <c r="CI488" i="3" s="1"/>
  <c r="BT488" i="3"/>
  <c r="CJ488" i="3" s="1"/>
  <c r="BU488" i="3"/>
  <c r="CK488" i="3" s="1"/>
  <c r="BV488" i="3"/>
  <c r="CL488" i="3" s="1"/>
  <c r="BW488" i="3"/>
  <c r="CM488" i="3" s="1"/>
  <c r="BX488" i="3"/>
  <c r="CN488" i="3" s="1"/>
  <c r="BY488" i="3"/>
  <c r="CO488" i="3" s="1"/>
  <c r="BK489" i="3"/>
  <c r="CA489" i="3" s="1"/>
  <c r="BL489" i="3"/>
  <c r="CB489" i="3" s="1"/>
  <c r="BM489" i="3"/>
  <c r="CC489" i="3" s="1"/>
  <c r="BN489" i="3"/>
  <c r="CD489" i="3" s="1"/>
  <c r="BO489" i="3"/>
  <c r="CE489" i="3" s="1"/>
  <c r="BP489" i="3"/>
  <c r="CF489" i="3" s="1"/>
  <c r="BQ489" i="3"/>
  <c r="CG489" i="3" s="1"/>
  <c r="BR489" i="3"/>
  <c r="CH489" i="3" s="1"/>
  <c r="BS489" i="3"/>
  <c r="CI489" i="3" s="1"/>
  <c r="BT489" i="3"/>
  <c r="CJ489" i="3" s="1"/>
  <c r="BU489" i="3"/>
  <c r="CK489" i="3" s="1"/>
  <c r="BV489" i="3"/>
  <c r="CL489" i="3" s="1"/>
  <c r="BW489" i="3"/>
  <c r="CM489" i="3" s="1"/>
  <c r="BX489" i="3"/>
  <c r="CN489" i="3" s="1"/>
  <c r="BY489" i="3"/>
  <c r="CO489" i="3" s="1"/>
  <c r="BK490" i="3"/>
  <c r="CA490" i="3" s="1"/>
  <c r="BL490" i="3"/>
  <c r="CB490" i="3" s="1"/>
  <c r="BM490" i="3"/>
  <c r="CC490" i="3" s="1"/>
  <c r="BN490" i="3"/>
  <c r="CD490" i="3" s="1"/>
  <c r="BO490" i="3"/>
  <c r="CE490" i="3" s="1"/>
  <c r="BP490" i="3"/>
  <c r="CF490" i="3" s="1"/>
  <c r="BQ490" i="3"/>
  <c r="CG490" i="3" s="1"/>
  <c r="BR490" i="3"/>
  <c r="CH490" i="3" s="1"/>
  <c r="BS490" i="3"/>
  <c r="CI490" i="3" s="1"/>
  <c r="BT490" i="3"/>
  <c r="CJ490" i="3" s="1"/>
  <c r="BU490" i="3"/>
  <c r="CK490" i="3" s="1"/>
  <c r="BV490" i="3"/>
  <c r="CL490" i="3" s="1"/>
  <c r="BW490" i="3"/>
  <c r="CM490" i="3" s="1"/>
  <c r="BX490" i="3"/>
  <c r="CN490" i="3" s="1"/>
  <c r="BY490" i="3"/>
  <c r="CO490" i="3" s="1"/>
  <c r="BK491" i="3"/>
  <c r="CA491" i="3" s="1"/>
  <c r="BL491" i="3"/>
  <c r="CB491" i="3" s="1"/>
  <c r="BM491" i="3"/>
  <c r="CC491" i="3" s="1"/>
  <c r="BN491" i="3"/>
  <c r="CD491" i="3" s="1"/>
  <c r="BO491" i="3"/>
  <c r="CE491" i="3" s="1"/>
  <c r="BP491" i="3"/>
  <c r="CF491" i="3" s="1"/>
  <c r="BQ491" i="3"/>
  <c r="CG491" i="3" s="1"/>
  <c r="BR491" i="3"/>
  <c r="CH491" i="3" s="1"/>
  <c r="BS491" i="3"/>
  <c r="CI491" i="3" s="1"/>
  <c r="BT491" i="3"/>
  <c r="CJ491" i="3" s="1"/>
  <c r="BU491" i="3"/>
  <c r="CK491" i="3" s="1"/>
  <c r="BV491" i="3"/>
  <c r="CL491" i="3" s="1"/>
  <c r="BW491" i="3"/>
  <c r="CM491" i="3" s="1"/>
  <c r="BX491" i="3"/>
  <c r="CN491" i="3" s="1"/>
  <c r="BY491" i="3"/>
  <c r="CO491" i="3" s="1"/>
  <c r="BK492" i="3"/>
  <c r="CA492" i="3" s="1"/>
  <c r="BL492" i="3"/>
  <c r="CB492" i="3" s="1"/>
  <c r="BM492" i="3"/>
  <c r="CC492" i="3" s="1"/>
  <c r="BN492" i="3"/>
  <c r="CD492" i="3" s="1"/>
  <c r="BO492" i="3"/>
  <c r="CE492" i="3" s="1"/>
  <c r="BP492" i="3"/>
  <c r="CF492" i="3" s="1"/>
  <c r="BQ492" i="3"/>
  <c r="CG492" i="3" s="1"/>
  <c r="BR492" i="3"/>
  <c r="CH492" i="3" s="1"/>
  <c r="BS492" i="3"/>
  <c r="CI492" i="3" s="1"/>
  <c r="BT492" i="3"/>
  <c r="CJ492" i="3" s="1"/>
  <c r="BU492" i="3"/>
  <c r="CK492" i="3" s="1"/>
  <c r="BV492" i="3"/>
  <c r="CL492" i="3" s="1"/>
  <c r="BW492" i="3"/>
  <c r="CM492" i="3" s="1"/>
  <c r="BX492" i="3"/>
  <c r="CN492" i="3" s="1"/>
  <c r="BY492" i="3"/>
  <c r="CO492" i="3" s="1"/>
  <c r="BK493" i="3"/>
  <c r="CA493" i="3" s="1"/>
  <c r="BL493" i="3"/>
  <c r="CB493" i="3" s="1"/>
  <c r="BM493" i="3"/>
  <c r="CC493" i="3" s="1"/>
  <c r="BN493" i="3"/>
  <c r="CD493" i="3" s="1"/>
  <c r="BO493" i="3"/>
  <c r="CE493" i="3" s="1"/>
  <c r="BP493" i="3"/>
  <c r="CF493" i="3" s="1"/>
  <c r="BQ493" i="3"/>
  <c r="CG493" i="3" s="1"/>
  <c r="BR493" i="3"/>
  <c r="CH493" i="3" s="1"/>
  <c r="BS493" i="3"/>
  <c r="CI493" i="3" s="1"/>
  <c r="BT493" i="3"/>
  <c r="CJ493" i="3" s="1"/>
  <c r="BU493" i="3"/>
  <c r="CK493" i="3" s="1"/>
  <c r="BV493" i="3"/>
  <c r="CL493" i="3" s="1"/>
  <c r="BW493" i="3"/>
  <c r="CM493" i="3" s="1"/>
  <c r="BX493" i="3"/>
  <c r="CN493" i="3" s="1"/>
  <c r="BY493" i="3"/>
  <c r="CO493" i="3" s="1"/>
  <c r="BK494" i="3"/>
  <c r="CA494" i="3" s="1"/>
  <c r="BL494" i="3"/>
  <c r="CB494" i="3" s="1"/>
  <c r="BM494" i="3"/>
  <c r="CC494" i="3" s="1"/>
  <c r="BN494" i="3"/>
  <c r="CD494" i="3" s="1"/>
  <c r="BO494" i="3"/>
  <c r="CE494" i="3" s="1"/>
  <c r="BP494" i="3"/>
  <c r="CF494" i="3" s="1"/>
  <c r="BQ494" i="3"/>
  <c r="CG494" i="3" s="1"/>
  <c r="BR494" i="3"/>
  <c r="CH494" i="3" s="1"/>
  <c r="BS494" i="3"/>
  <c r="CI494" i="3" s="1"/>
  <c r="BT494" i="3"/>
  <c r="CJ494" i="3" s="1"/>
  <c r="BU494" i="3"/>
  <c r="CK494" i="3" s="1"/>
  <c r="BV494" i="3"/>
  <c r="CL494" i="3" s="1"/>
  <c r="BW494" i="3"/>
  <c r="CM494" i="3" s="1"/>
  <c r="BX494" i="3"/>
  <c r="CN494" i="3" s="1"/>
  <c r="BY494" i="3"/>
  <c r="CO494" i="3" s="1"/>
  <c r="BK495" i="3"/>
  <c r="CA495" i="3" s="1"/>
  <c r="BL495" i="3"/>
  <c r="CB495" i="3" s="1"/>
  <c r="BM495" i="3"/>
  <c r="CC495" i="3" s="1"/>
  <c r="BN495" i="3"/>
  <c r="CD495" i="3" s="1"/>
  <c r="BO495" i="3"/>
  <c r="CE495" i="3" s="1"/>
  <c r="BP495" i="3"/>
  <c r="CF495" i="3" s="1"/>
  <c r="BQ495" i="3"/>
  <c r="CG495" i="3" s="1"/>
  <c r="BR495" i="3"/>
  <c r="CH495" i="3" s="1"/>
  <c r="BS495" i="3"/>
  <c r="CI495" i="3" s="1"/>
  <c r="BT495" i="3"/>
  <c r="CJ495" i="3" s="1"/>
  <c r="BU495" i="3"/>
  <c r="CK495" i="3" s="1"/>
  <c r="BV495" i="3"/>
  <c r="CL495" i="3" s="1"/>
  <c r="BW495" i="3"/>
  <c r="CM495" i="3" s="1"/>
  <c r="BX495" i="3"/>
  <c r="CN495" i="3" s="1"/>
  <c r="BY495" i="3"/>
  <c r="CO495" i="3" s="1"/>
  <c r="BK496" i="3"/>
  <c r="CA496" i="3" s="1"/>
  <c r="BL496" i="3"/>
  <c r="CB496" i="3" s="1"/>
  <c r="BM496" i="3"/>
  <c r="CC496" i="3" s="1"/>
  <c r="BN496" i="3"/>
  <c r="CD496" i="3" s="1"/>
  <c r="BO496" i="3"/>
  <c r="CE496" i="3" s="1"/>
  <c r="BP496" i="3"/>
  <c r="CF496" i="3" s="1"/>
  <c r="BQ496" i="3"/>
  <c r="CG496" i="3" s="1"/>
  <c r="BR496" i="3"/>
  <c r="CH496" i="3" s="1"/>
  <c r="BS496" i="3"/>
  <c r="CI496" i="3" s="1"/>
  <c r="BT496" i="3"/>
  <c r="CJ496" i="3" s="1"/>
  <c r="BU496" i="3"/>
  <c r="CK496" i="3" s="1"/>
  <c r="BV496" i="3"/>
  <c r="CL496" i="3" s="1"/>
  <c r="BW496" i="3"/>
  <c r="CM496" i="3" s="1"/>
  <c r="BX496" i="3"/>
  <c r="CN496" i="3" s="1"/>
  <c r="BY496" i="3"/>
  <c r="CO496" i="3" s="1"/>
  <c r="BK497" i="3"/>
  <c r="CA497" i="3" s="1"/>
  <c r="BL497" i="3"/>
  <c r="CB497" i="3" s="1"/>
  <c r="BM497" i="3"/>
  <c r="CC497" i="3" s="1"/>
  <c r="BN497" i="3"/>
  <c r="CD497" i="3" s="1"/>
  <c r="BO497" i="3"/>
  <c r="CE497" i="3" s="1"/>
  <c r="BP497" i="3"/>
  <c r="CF497" i="3" s="1"/>
  <c r="BQ497" i="3"/>
  <c r="CG497" i="3" s="1"/>
  <c r="BR497" i="3"/>
  <c r="CH497" i="3" s="1"/>
  <c r="BS497" i="3"/>
  <c r="CI497" i="3" s="1"/>
  <c r="BT497" i="3"/>
  <c r="CJ497" i="3" s="1"/>
  <c r="BU497" i="3"/>
  <c r="CK497" i="3" s="1"/>
  <c r="BV497" i="3"/>
  <c r="CL497" i="3" s="1"/>
  <c r="BW497" i="3"/>
  <c r="CM497" i="3" s="1"/>
  <c r="BX497" i="3"/>
  <c r="CN497" i="3" s="1"/>
  <c r="BY497" i="3"/>
  <c r="CO497" i="3" s="1"/>
  <c r="BK498" i="3"/>
  <c r="CA498" i="3" s="1"/>
  <c r="BL498" i="3"/>
  <c r="CB498" i="3" s="1"/>
  <c r="BM498" i="3"/>
  <c r="CC498" i="3" s="1"/>
  <c r="BN498" i="3"/>
  <c r="CD498" i="3" s="1"/>
  <c r="BO498" i="3"/>
  <c r="CE498" i="3" s="1"/>
  <c r="BP498" i="3"/>
  <c r="CF498" i="3" s="1"/>
  <c r="BQ498" i="3"/>
  <c r="CG498" i="3" s="1"/>
  <c r="BR498" i="3"/>
  <c r="CH498" i="3" s="1"/>
  <c r="BS498" i="3"/>
  <c r="CI498" i="3" s="1"/>
  <c r="BT498" i="3"/>
  <c r="CJ498" i="3" s="1"/>
  <c r="BU498" i="3"/>
  <c r="CK498" i="3" s="1"/>
  <c r="BV498" i="3"/>
  <c r="CL498" i="3" s="1"/>
  <c r="BW498" i="3"/>
  <c r="CM498" i="3" s="1"/>
  <c r="BX498" i="3"/>
  <c r="CN498" i="3" s="1"/>
  <c r="BY498" i="3"/>
  <c r="CO498" i="3" s="1"/>
  <c r="BK499" i="3"/>
  <c r="CA499" i="3" s="1"/>
  <c r="BL499" i="3"/>
  <c r="CB499" i="3" s="1"/>
  <c r="BM499" i="3"/>
  <c r="CC499" i="3" s="1"/>
  <c r="BN499" i="3"/>
  <c r="CD499" i="3" s="1"/>
  <c r="BO499" i="3"/>
  <c r="CE499" i="3" s="1"/>
  <c r="BP499" i="3"/>
  <c r="CF499" i="3" s="1"/>
  <c r="BQ499" i="3"/>
  <c r="CG499" i="3" s="1"/>
  <c r="BR499" i="3"/>
  <c r="CH499" i="3" s="1"/>
  <c r="BS499" i="3"/>
  <c r="CI499" i="3" s="1"/>
  <c r="BT499" i="3"/>
  <c r="CJ499" i="3" s="1"/>
  <c r="BU499" i="3"/>
  <c r="CK499" i="3" s="1"/>
  <c r="BV499" i="3"/>
  <c r="CL499" i="3" s="1"/>
  <c r="BW499" i="3"/>
  <c r="CM499" i="3" s="1"/>
  <c r="BX499" i="3"/>
  <c r="CN499" i="3" s="1"/>
  <c r="BY499" i="3"/>
  <c r="CO499" i="3" s="1"/>
  <c r="BK500" i="3"/>
  <c r="CA500" i="3" s="1"/>
  <c r="BL500" i="3"/>
  <c r="CB500" i="3" s="1"/>
  <c r="BM500" i="3"/>
  <c r="CC500" i="3" s="1"/>
  <c r="BN500" i="3"/>
  <c r="CD500" i="3" s="1"/>
  <c r="BO500" i="3"/>
  <c r="CE500" i="3" s="1"/>
  <c r="BP500" i="3"/>
  <c r="CF500" i="3" s="1"/>
  <c r="BQ500" i="3"/>
  <c r="CG500" i="3" s="1"/>
  <c r="BR500" i="3"/>
  <c r="CH500" i="3" s="1"/>
  <c r="BS500" i="3"/>
  <c r="CI500" i="3" s="1"/>
  <c r="BT500" i="3"/>
  <c r="CJ500" i="3" s="1"/>
  <c r="BU500" i="3"/>
  <c r="CK500" i="3" s="1"/>
  <c r="BV500" i="3"/>
  <c r="CL500" i="3" s="1"/>
  <c r="BW500" i="3"/>
  <c r="CM500" i="3" s="1"/>
  <c r="BX500" i="3"/>
  <c r="CN500" i="3" s="1"/>
  <c r="BY500" i="3"/>
  <c r="CO500" i="3" s="1"/>
  <c r="BK501" i="3"/>
  <c r="CA501" i="3" s="1"/>
  <c r="BL501" i="3"/>
  <c r="CB501" i="3" s="1"/>
  <c r="BM501" i="3"/>
  <c r="CC501" i="3" s="1"/>
  <c r="BN501" i="3"/>
  <c r="CD501" i="3" s="1"/>
  <c r="BO501" i="3"/>
  <c r="CE501" i="3" s="1"/>
  <c r="BP501" i="3"/>
  <c r="CF501" i="3" s="1"/>
  <c r="BQ501" i="3"/>
  <c r="CG501" i="3" s="1"/>
  <c r="BR501" i="3"/>
  <c r="CH501" i="3" s="1"/>
  <c r="BS501" i="3"/>
  <c r="CI501" i="3" s="1"/>
  <c r="BT501" i="3"/>
  <c r="CJ501" i="3" s="1"/>
  <c r="BU501" i="3"/>
  <c r="CK501" i="3" s="1"/>
  <c r="BV501" i="3"/>
  <c r="CL501" i="3" s="1"/>
  <c r="BW501" i="3"/>
  <c r="CM501" i="3" s="1"/>
  <c r="BX501" i="3"/>
  <c r="CN501" i="3" s="1"/>
  <c r="BY501" i="3"/>
  <c r="CO501" i="3" s="1"/>
  <c r="BK502" i="3"/>
  <c r="CA502" i="3" s="1"/>
  <c r="BL502" i="3"/>
  <c r="CB502" i="3" s="1"/>
  <c r="BM502" i="3"/>
  <c r="CC502" i="3" s="1"/>
  <c r="BN502" i="3"/>
  <c r="CD502" i="3" s="1"/>
  <c r="BO502" i="3"/>
  <c r="CE502" i="3" s="1"/>
  <c r="BP502" i="3"/>
  <c r="CF502" i="3" s="1"/>
  <c r="BQ502" i="3"/>
  <c r="CG502" i="3" s="1"/>
  <c r="BR502" i="3"/>
  <c r="CH502" i="3" s="1"/>
  <c r="BS502" i="3"/>
  <c r="CI502" i="3" s="1"/>
  <c r="BT502" i="3"/>
  <c r="CJ502" i="3" s="1"/>
  <c r="BU502" i="3"/>
  <c r="CK502" i="3" s="1"/>
  <c r="BV502" i="3"/>
  <c r="CL502" i="3" s="1"/>
  <c r="BW502" i="3"/>
  <c r="CM502" i="3" s="1"/>
  <c r="BX502" i="3"/>
  <c r="CN502" i="3" s="1"/>
  <c r="BY502" i="3"/>
  <c r="CO502" i="3" s="1"/>
  <c r="BK503" i="3"/>
  <c r="CA503" i="3" s="1"/>
  <c r="BL503" i="3"/>
  <c r="CB503" i="3" s="1"/>
  <c r="BM503" i="3"/>
  <c r="CC503" i="3" s="1"/>
  <c r="BN503" i="3"/>
  <c r="CD503" i="3" s="1"/>
  <c r="BO503" i="3"/>
  <c r="CE503" i="3" s="1"/>
  <c r="BP503" i="3"/>
  <c r="CF503" i="3" s="1"/>
  <c r="BQ503" i="3"/>
  <c r="CG503" i="3" s="1"/>
  <c r="BR503" i="3"/>
  <c r="CH503" i="3" s="1"/>
  <c r="BS503" i="3"/>
  <c r="CI503" i="3" s="1"/>
  <c r="BT503" i="3"/>
  <c r="CJ503" i="3" s="1"/>
  <c r="BU503" i="3"/>
  <c r="CK503" i="3" s="1"/>
  <c r="BV503" i="3"/>
  <c r="CL503" i="3" s="1"/>
  <c r="BW503" i="3"/>
  <c r="CM503" i="3" s="1"/>
  <c r="BX503" i="3"/>
  <c r="CN503" i="3" s="1"/>
  <c r="BY503" i="3"/>
  <c r="CO503" i="3" s="1"/>
  <c r="BK504" i="3"/>
  <c r="CA504" i="3" s="1"/>
  <c r="BL504" i="3"/>
  <c r="CB504" i="3" s="1"/>
  <c r="BM504" i="3"/>
  <c r="CC504" i="3" s="1"/>
  <c r="BN504" i="3"/>
  <c r="CD504" i="3" s="1"/>
  <c r="BO504" i="3"/>
  <c r="CE504" i="3" s="1"/>
  <c r="BP504" i="3"/>
  <c r="CF504" i="3" s="1"/>
  <c r="BQ504" i="3"/>
  <c r="CG504" i="3" s="1"/>
  <c r="BR504" i="3"/>
  <c r="CH504" i="3" s="1"/>
  <c r="BS504" i="3"/>
  <c r="CI504" i="3" s="1"/>
  <c r="BT504" i="3"/>
  <c r="CJ504" i="3" s="1"/>
  <c r="BU504" i="3"/>
  <c r="CK504" i="3" s="1"/>
  <c r="BV504" i="3"/>
  <c r="CL504" i="3" s="1"/>
  <c r="BW504" i="3"/>
  <c r="CM504" i="3" s="1"/>
  <c r="BX504" i="3"/>
  <c r="CN504" i="3" s="1"/>
  <c r="BY504" i="3"/>
  <c r="CO504" i="3" s="1"/>
  <c r="BK505" i="3"/>
  <c r="CA505" i="3" s="1"/>
  <c r="BL505" i="3"/>
  <c r="CB505" i="3" s="1"/>
  <c r="BM505" i="3"/>
  <c r="CC505" i="3" s="1"/>
  <c r="BN505" i="3"/>
  <c r="CD505" i="3" s="1"/>
  <c r="BO505" i="3"/>
  <c r="CE505" i="3" s="1"/>
  <c r="BP505" i="3"/>
  <c r="CF505" i="3" s="1"/>
  <c r="BQ505" i="3"/>
  <c r="CG505" i="3" s="1"/>
  <c r="BR505" i="3"/>
  <c r="CH505" i="3" s="1"/>
  <c r="BS505" i="3"/>
  <c r="CI505" i="3" s="1"/>
  <c r="BT505" i="3"/>
  <c r="CJ505" i="3" s="1"/>
  <c r="BU505" i="3"/>
  <c r="CK505" i="3" s="1"/>
  <c r="BV505" i="3"/>
  <c r="CL505" i="3" s="1"/>
  <c r="BW505" i="3"/>
  <c r="CM505" i="3" s="1"/>
  <c r="BX505" i="3"/>
  <c r="CN505" i="3" s="1"/>
  <c r="BY505" i="3"/>
  <c r="CO505" i="3" s="1"/>
  <c r="BK506" i="3"/>
  <c r="CA506" i="3" s="1"/>
  <c r="BL506" i="3"/>
  <c r="CB506" i="3" s="1"/>
  <c r="BM506" i="3"/>
  <c r="CC506" i="3" s="1"/>
  <c r="BN506" i="3"/>
  <c r="CD506" i="3" s="1"/>
  <c r="BO506" i="3"/>
  <c r="CE506" i="3" s="1"/>
  <c r="BP506" i="3"/>
  <c r="CF506" i="3" s="1"/>
  <c r="BQ506" i="3"/>
  <c r="CG506" i="3" s="1"/>
  <c r="BR506" i="3"/>
  <c r="CH506" i="3" s="1"/>
  <c r="BS506" i="3"/>
  <c r="CI506" i="3" s="1"/>
  <c r="BT506" i="3"/>
  <c r="CJ506" i="3" s="1"/>
  <c r="BU506" i="3"/>
  <c r="CK506" i="3" s="1"/>
  <c r="BV506" i="3"/>
  <c r="CL506" i="3" s="1"/>
  <c r="BW506" i="3"/>
  <c r="CM506" i="3" s="1"/>
  <c r="BX506" i="3"/>
  <c r="CN506" i="3" s="1"/>
  <c r="BY506" i="3"/>
  <c r="CO506" i="3" s="1"/>
  <c r="BK507" i="3"/>
  <c r="CA507" i="3" s="1"/>
  <c r="BL507" i="3"/>
  <c r="CB507" i="3" s="1"/>
  <c r="BM507" i="3"/>
  <c r="CC507" i="3" s="1"/>
  <c r="BN507" i="3"/>
  <c r="CD507" i="3" s="1"/>
  <c r="BO507" i="3"/>
  <c r="CE507" i="3" s="1"/>
  <c r="BP507" i="3"/>
  <c r="CF507" i="3" s="1"/>
  <c r="BQ507" i="3"/>
  <c r="CG507" i="3" s="1"/>
  <c r="BR507" i="3"/>
  <c r="CH507" i="3" s="1"/>
  <c r="BS507" i="3"/>
  <c r="CI507" i="3" s="1"/>
  <c r="BT507" i="3"/>
  <c r="CJ507" i="3" s="1"/>
  <c r="BU507" i="3"/>
  <c r="CK507" i="3" s="1"/>
  <c r="BV507" i="3"/>
  <c r="CL507" i="3" s="1"/>
  <c r="BW507" i="3"/>
  <c r="CM507" i="3" s="1"/>
  <c r="BX507" i="3"/>
  <c r="CN507" i="3" s="1"/>
  <c r="BY507" i="3"/>
  <c r="CO507" i="3" s="1"/>
  <c r="BK508" i="3"/>
  <c r="CA508" i="3" s="1"/>
  <c r="BL508" i="3"/>
  <c r="CB508" i="3" s="1"/>
  <c r="BM508" i="3"/>
  <c r="CC508" i="3" s="1"/>
  <c r="BN508" i="3"/>
  <c r="CD508" i="3" s="1"/>
  <c r="BO508" i="3"/>
  <c r="CE508" i="3" s="1"/>
  <c r="BP508" i="3"/>
  <c r="CF508" i="3" s="1"/>
  <c r="BQ508" i="3"/>
  <c r="CG508" i="3" s="1"/>
  <c r="BR508" i="3"/>
  <c r="CH508" i="3" s="1"/>
  <c r="BS508" i="3"/>
  <c r="CI508" i="3" s="1"/>
  <c r="BT508" i="3"/>
  <c r="CJ508" i="3" s="1"/>
  <c r="BU508" i="3"/>
  <c r="CK508" i="3" s="1"/>
  <c r="BV508" i="3"/>
  <c r="CL508" i="3" s="1"/>
  <c r="BW508" i="3"/>
  <c r="CM508" i="3" s="1"/>
  <c r="BX508" i="3"/>
  <c r="CN508" i="3" s="1"/>
  <c r="BY508" i="3"/>
  <c r="CO508" i="3" s="1"/>
  <c r="BK509" i="3"/>
  <c r="CA509" i="3" s="1"/>
  <c r="BL509" i="3"/>
  <c r="CB509" i="3" s="1"/>
  <c r="BM509" i="3"/>
  <c r="CC509" i="3" s="1"/>
  <c r="BN509" i="3"/>
  <c r="CD509" i="3" s="1"/>
  <c r="BO509" i="3"/>
  <c r="CE509" i="3" s="1"/>
  <c r="BP509" i="3"/>
  <c r="CF509" i="3" s="1"/>
  <c r="BQ509" i="3"/>
  <c r="CG509" i="3" s="1"/>
  <c r="BR509" i="3"/>
  <c r="CH509" i="3" s="1"/>
  <c r="BS509" i="3"/>
  <c r="CI509" i="3" s="1"/>
  <c r="BT509" i="3"/>
  <c r="CJ509" i="3" s="1"/>
  <c r="BU509" i="3"/>
  <c r="CK509" i="3" s="1"/>
  <c r="BV509" i="3"/>
  <c r="CL509" i="3" s="1"/>
  <c r="BW509" i="3"/>
  <c r="CM509" i="3" s="1"/>
  <c r="BX509" i="3"/>
  <c r="CN509" i="3" s="1"/>
  <c r="BY509" i="3"/>
  <c r="CO509" i="3" s="1"/>
  <c r="BK510" i="3"/>
  <c r="CA510" i="3" s="1"/>
  <c r="BL510" i="3"/>
  <c r="CB510" i="3" s="1"/>
  <c r="BM510" i="3"/>
  <c r="CC510" i="3" s="1"/>
  <c r="BN510" i="3"/>
  <c r="CD510" i="3" s="1"/>
  <c r="BO510" i="3"/>
  <c r="CE510" i="3" s="1"/>
  <c r="BP510" i="3"/>
  <c r="CF510" i="3" s="1"/>
  <c r="BQ510" i="3"/>
  <c r="CG510" i="3" s="1"/>
  <c r="BR510" i="3"/>
  <c r="CH510" i="3" s="1"/>
  <c r="BS510" i="3"/>
  <c r="CI510" i="3" s="1"/>
  <c r="BT510" i="3"/>
  <c r="CJ510" i="3" s="1"/>
  <c r="BU510" i="3"/>
  <c r="CK510" i="3" s="1"/>
  <c r="BV510" i="3"/>
  <c r="CL510" i="3" s="1"/>
  <c r="BW510" i="3"/>
  <c r="CM510" i="3" s="1"/>
  <c r="BX510" i="3"/>
  <c r="CN510" i="3" s="1"/>
  <c r="BY510" i="3"/>
  <c r="CO510" i="3" s="1"/>
  <c r="BK511" i="3"/>
  <c r="CA511" i="3" s="1"/>
  <c r="BL511" i="3"/>
  <c r="CB511" i="3" s="1"/>
  <c r="BM511" i="3"/>
  <c r="CC511" i="3" s="1"/>
  <c r="BN511" i="3"/>
  <c r="CD511" i="3" s="1"/>
  <c r="BO511" i="3"/>
  <c r="CE511" i="3" s="1"/>
  <c r="BP511" i="3"/>
  <c r="CF511" i="3" s="1"/>
  <c r="BQ511" i="3"/>
  <c r="CG511" i="3" s="1"/>
  <c r="BR511" i="3"/>
  <c r="CH511" i="3" s="1"/>
  <c r="BS511" i="3"/>
  <c r="CI511" i="3" s="1"/>
  <c r="BT511" i="3"/>
  <c r="CJ511" i="3" s="1"/>
  <c r="BU511" i="3"/>
  <c r="CK511" i="3" s="1"/>
  <c r="BV511" i="3"/>
  <c r="CL511" i="3" s="1"/>
  <c r="BW511" i="3"/>
  <c r="CM511" i="3" s="1"/>
  <c r="BX511" i="3"/>
  <c r="CN511" i="3" s="1"/>
  <c r="BY511" i="3"/>
  <c r="CO511" i="3" s="1"/>
  <c r="BK512" i="3"/>
  <c r="CA512" i="3" s="1"/>
  <c r="BL512" i="3"/>
  <c r="CB512" i="3" s="1"/>
  <c r="BM512" i="3"/>
  <c r="CC512" i="3" s="1"/>
  <c r="BN512" i="3"/>
  <c r="CD512" i="3" s="1"/>
  <c r="BO512" i="3"/>
  <c r="CE512" i="3" s="1"/>
  <c r="BP512" i="3"/>
  <c r="CF512" i="3" s="1"/>
  <c r="BQ512" i="3"/>
  <c r="CG512" i="3" s="1"/>
  <c r="BR512" i="3"/>
  <c r="CH512" i="3" s="1"/>
  <c r="BS512" i="3"/>
  <c r="CI512" i="3" s="1"/>
  <c r="BT512" i="3"/>
  <c r="CJ512" i="3" s="1"/>
  <c r="BU512" i="3"/>
  <c r="CK512" i="3" s="1"/>
  <c r="BV512" i="3"/>
  <c r="CL512" i="3" s="1"/>
  <c r="BW512" i="3"/>
  <c r="CM512" i="3" s="1"/>
  <c r="BX512" i="3"/>
  <c r="CN512" i="3" s="1"/>
  <c r="BY512" i="3"/>
  <c r="CO512" i="3" s="1"/>
  <c r="BK513" i="3"/>
  <c r="CA513" i="3" s="1"/>
  <c r="BL513" i="3"/>
  <c r="CB513" i="3" s="1"/>
  <c r="BM513" i="3"/>
  <c r="CC513" i="3" s="1"/>
  <c r="BN513" i="3"/>
  <c r="CD513" i="3" s="1"/>
  <c r="BO513" i="3"/>
  <c r="CE513" i="3" s="1"/>
  <c r="BP513" i="3"/>
  <c r="CF513" i="3" s="1"/>
  <c r="BQ513" i="3"/>
  <c r="CG513" i="3" s="1"/>
  <c r="BR513" i="3"/>
  <c r="CH513" i="3" s="1"/>
  <c r="BS513" i="3"/>
  <c r="CI513" i="3" s="1"/>
  <c r="BT513" i="3"/>
  <c r="CJ513" i="3" s="1"/>
  <c r="BU513" i="3"/>
  <c r="CK513" i="3" s="1"/>
  <c r="BV513" i="3"/>
  <c r="CL513" i="3" s="1"/>
  <c r="BW513" i="3"/>
  <c r="CM513" i="3" s="1"/>
  <c r="BX513" i="3"/>
  <c r="CN513" i="3" s="1"/>
  <c r="BY513" i="3"/>
  <c r="CO513" i="3" s="1"/>
  <c r="BK514" i="3"/>
  <c r="CA514" i="3" s="1"/>
  <c r="BL514" i="3"/>
  <c r="CB514" i="3" s="1"/>
  <c r="BM514" i="3"/>
  <c r="CC514" i="3" s="1"/>
  <c r="BN514" i="3"/>
  <c r="CD514" i="3" s="1"/>
  <c r="BO514" i="3"/>
  <c r="CE514" i="3" s="1"/>
  <c r="BP514" i="3"/>
  <c r="CF514" i="3" s="1"/>
  <c r="BQ514" i="3"/>
  <c r="CG514" i="3" s="1"/>
  <c r="BR514" i="3"/>
  <c r="CH514" i="3" s="1"/>
  <c r="BS514" i="3"/>
  <c r="CI514" i="3" s="1"/>
  <c r="BT514" i="3"/>
  <c r="CJ514" i="3" s="1"/>
  <c r="BU514" i="3"/>
  <c r="CK514" i="3" s="1"/>
  <c r="BV514" i="3"/>
  <c r="CL514" i="3" s="1"/>
  <c r="BW514" i="3"/>
  <c r="CM514" i="3" s="1"/>
  <c r="BX514" i="3"/>
  <c r="CN514" i="3" s="1"/>
  <c r="BY514" i="3"/>
  <c r="CO514" i="3" s="1"/>
  <c r="BK515" i="3"/>
  <c r="CA515" i="3" s="1"/>
  <c r="BL515" i="3"/>
  <c r="CB515" i="3" s="1"/>
  <c r="BM515" i="3"/>
  <c r="CC515" i="3" s="1"/>
  <c r="BN515" i="3"/>
  <c r="CD515" i="3" s="1"/>
  <c r="BO515" i="3"/>
  <c r="CE515" i="3" s="1"/>
  <c r="BP515" i="3"/>
  <c r="CF515" i="3" s="1"/>
  <c r="BQ515" i="3"/>
  <c r="CG515" i="3" s="1"/>
  <c r="BR515" i="3"/>
  <c r="CH515" i="3" s="1"/>
  <c r="BS515" i="3"/>
  <c r="CI515" i="3" s="1"/>
  <c r="BT515" i="3"/>
  <c r="CJ515" i="3" s="1"/>
  <c r="BU515" i="3"/>
  <c r="CK515" i="3" s="1"/>
  <c r="BV515" i="3"/>
  <c r="CL515" i="3" s="1"/>
  <c r="BW515" i="3"/>
  <c r="CM515" i="3" s="1"/>
  <c r="BX515" i="3"/>
  <c r="CN515" i="3" s="1"/>
  <c r="BY515" i="3"/>
  <c r="CO515" i="3" s="1"/>
  <c r="BK516" i="3"/>
  <c r="CA516" i="3" s="1"/>
  <c r="BL516" i="3"/>
  <c r="CB516" i="3" s="1"/>
  <c r="BM516" i="3"/>
  <c r="CC516" i="3" s="1"/>
  <c r="BN516" i="3"/>
  <c r="CD516" i="3" s="1"/>
  <c r="BO516" i="3"/>
  <c r="CE516" i="3" s="1"/>
  <c r="BP516" i="3"/>
  <c r="CF516" i="3" s="1"/>
  <c r="BQ516" i="3"/>
  <c r="CG516" i="3" s="1"/>
  <c r="BR516" i="3"/>
  <c r="CH516" i="3" s="1"/>
  <c r="BS516" i="3"/>
  <c r="CI516" i="3" s="1"/>
  <c r="BT516" i="3"/>
  <c r="CJ516" i="3" s="1"/>
  <c r="BU516" i="3"/>
  <c r="CK516" i="3" s="1"/>
  <c r="BV516" i="3"/>
  <c r="CL516" i="3" s="1"/>
  <c r="BW516" i="3"/>
  <c r="CM516" i="3" s="1"/>
  <c r="BX516" i="3"/>
  <c r="CN516" i="3" s="1"/>
  <c r="BY516" i="3"/>
  <c r="CO516" i="3" s="1"/>
  <c r="BK517" i="3"/>
  <c r="CA517" i="3" s="1"/>
  <c r="BL517" i="3"/>
  <c r="CB517" i="3" s="1"/>
  <c r="BM517" i="3"/>
  <c r="CC517" i="3" s="1"/>
  <c r="BN517" i="3"/>
  <c r="CD517" i="3" s="1"/>
  <c r="BO517" i="3"/>
  <c r="CE517" i="3" s="1"/>
  <c r="BP517" i="3"/>
  <c r="CF517" i="3" s="1"/>
  <c r="BQ517" i="3"/>
  <c r="CG517" i="3" s="1"/>
  <c r="BR517" i="3"/>
  <c r="CH517" i="3" s="1"/>
  <c r="BS517" i="3"/>
  <c r="CI517" i="3" s="1"/>
  <c r="BT517" i="3"/>
  <c r="CJ517" i="3" s="1"/>
  <c r="BU517" i="3"/>
  <c r="CK517" i="3" s="1"/>
  <c r="BV517" i="3"/>
  <c r="CL517" i="3" s="1"/>
  <c r="BW517" i="3"/>
  <c r="CM517" i="3" s="1"/>
  <c r="BX517" i="3"/>
  <c r="CN517" i="3" s="1"/>
  <c r="BY517" i="3"/>
  <c r="CO517" i="3" s="1"/>
  <c r="BK518" i="3"/>
  <c r="CA518" i="3" s="1"/>
  <c r="BL518" i="3"/>
  <c r="CB518" i="3" s="1"/>
  <c r="BM518" i="3"/>
  <c r="CC518" i="3" s="1"/>
  <c r="BN518" i="3"/>
  <c r="CD518" i="3" s="1"/>
  <c r="BO518" i="3"/>
  <c r="CE518" i="3" s="1"/>
  <c r="BP518" i="3"/>
  <c r="CF518" i="3" s="1"/>
  <c r="BQ518" i="3"/>
  <c r="CG518" i="3" s="1"/>
  <c r="BR518" i="3"/>
  <c r="CH518" i="3" s="1"/>
  <c r="BS518" i="3"/>
  <c r="CI518" i="3" s="1"/>
  <c r="BT518" i="3"/>
  <c r="CJ518" i="3" s="1"/>
  <c r="BU518" i="3"/>
  <c r="CK518" i="3" s="1"/>
  <c r="BV518" i="3"/>
  <c r="CL518" i="3" s="1"/>
  <c r="BW518" i="3"/>
  <c r="CM518" i="3" s="1"/>
  <c r="BX518" i="3"/>
  <c r="CN518" i="3" s="1"/>
  <c r="BY518" i="3"/>
  <c r="CO518" i="3" s="1"/>
  <c r="BK519" i="3"/>
  <c r="CA519" i="3" s="1"/>
  <c r="BL519" i="3"/>
  <c r="CB519" i="3" s="1"/>
  <c r="BM519" i="3"/>
  <c r="CC519" i="3" s="1"/>
  <c r="BN519" i="3"/>
  <c r="CD519" i="3" s="1"/>
  <c r="BO519" i="3"/>
  <c r="CE519" i="3" s="1"/>
  <c r="BP519" i="3"/>
  <c r="CF519" i="3" s="1"/>
  <c r="BQ519" i="3"/>
  <c r="CG519" i="3" s="1"/>
  <c r="BR519" i="3"/>
  <c r="CH519" i="3" s="1"/>
  <c r="BS519" i="3"/>
  <c r="CI519" i="3" s="1"/>
  <c r="BT519" i="3"/>
  <c r="CJ519" i="3" s="1"/>
  <c r="BU519" i="3"/>
  <c r="CK519" i="3" s="1"/>
  <c r="BV519" i="3"/>
  <c r="CL519" i="3" s="1"/>
  <c r="BW519" i="3"/>
  <c r="CM519" i="3" s="1"/>
  <c r="BX519" i="3"/>
  <c r="CN519" i="3" s="1"/>
  <c r="BY519" i="3"/>
  <c r="CO519" i="3" s="1"/>
  <c r="BK520" i="3"/>
  <c r="CA520" i="3" s="1"/>
  <c r="BL520" i="3"/>
  <c r="CB520" i="3" s="1"/>
  <c r="BM520" i="3"/>
  <c r="CC520" i="3" s="1"/>
  <c r="BN520" i="3"/>
  <c r="CD520" i="3" s="1"/>
  <c r="BO520" i="3"/>
  <c r="CE520" i="3" s="1"/>
  <c r="BP520" i="3"/>
  <c r="CF520" i="3" s="1"/>
  <c r="BQ520" i="3"/>
  <c r="CG520" i="3" s="1"/>
  <c r="BR520" i="3"/>
  <c r="CH520" i="3" s="1"/>
  <c r="BS520" i="3"/>
  <c r="CI520" i="3" s="1"/>
  <c r="BT520" i="3"/>
  <c r="CJ520" i="3" s="1"/>
  <c r="BU520" i="3"/>
  <c r="CK520" i="3" s="1"/>
  <c r="BV520" i="3"/>
  <c r="CL520" i="3" s="1"/>
  <c r="BW520" i="3"/>
  <c r="CM520" i="3" s="1"/>
  <c r="BX520" i="3"/>
  <c r="CN520" i="3" s="1"/>
  <c r="BY520" i="3"/>
  <c r="CO520" i="3" s="1"/>
  <c r="BK521" i="3"/>
  <c r="CA521" i="3" s="1"/>
  <c r="BL521" i="3"/>
  <c r="CB521" i="3" s="1"/>
  <c r="BM521" i="3"/>
  <c r="CC521" i="3" s="1"/>
  <c r="BN521" i="3"/>
  <c r="CD521" i="3" s="1"/>
  <c r="BO521" i="3"/>
  <c r="CE521" i="3" s="1"/>
  <c r="BP521" i="3"/>
  <c r="CF521" i="3" s="1"/>
  <c r="BQ521" i="3"/>
  <c r="CG521" i="3" s="1"/>
  <c r="BR521" i="3"/>
  <c r="CH521" i="3" s="1"/>
  <c r="BS521" i="3"/>
  <c r="CI521" i="3" s="1"/>
  <c r="BT521" i="3"/>
  <c r="CJ521" i="3" s="1"/>
  <c r="BU521" i="3"/>
  <c r="CK521" i="3" s="1"/>
  <c r="BV521" i="3"/>
  <c r="CL521" i="3" s="1"/>
  <c r="BW521" i="3"/>
  <c r="CM521" i="3" s="1"/>
  <c r="BX521" i="3"/>
  <c r="CN521" i="3" s="1"/>
  <c r="BY521" i="3"/>
  <c r="CO521" i="3" s="1"/>
  <c r="BK522" i="3"/>
  <c r="CA522" i="3" s="1"/>
  <c r="BL522" i="3"/>
  <c r="CB522" i="3" s="1"/>
  <c r="BM522" i="3"/>
  <c r="CC522" i="3" s="1"/>
  <c r="BN522" i="3"/>
  <c r="CD522" i="3" s="1"/>
  <c r="BO522" i="3"/>
  <c r="CE522" i="3" s="1"/>
  <c r="BP522" i="3"/>
  <c r="CF522" i="3" s="1"/>
  <c r="BQ522" i="3"/>
  <c r="CG522" i="3" s="1"/>
  <c r="BR522" i="3"/>
  <c r="CH522" i="3" s="1"/>
  <c r="BS522" i="3"/>
  <c r="CI522" i="3" s="1"/>
  <c r="BT522" i="3"/>
  <c r="CJ522" i="3" s="1"/>
  <c r="BU522" i="3"/>
  <c r="CK522" i="3" s="1"/>
  <c r="BV522" i="3"/>
  <c r="CL522" i="3" s="1"/>
  <c r="BW522" i="3"/>
  <c r="CM522" i="3" s="1"/>
  <c r="BX522" i="3"/>
  <c r="CN522" i="3" s="1"/>
  <c r="BY522" i="3"/>
  <c r="CO522" i="3" s="1"/>
  <c r="BK523" i="3"/>
  <c r="CA523" i="3" s="1"/>
  <c r="BL523" i="3"/>
  <c r="CB523" i="3" s="1"/>
  <c r="BM523" i="3"/>
  <c r="CC523" i="3" s="1"/>
  <c r="BN523" i="3"/>
  <c r="CD523" i="3" s="1"/>
  <c r="BO523" i="3"/>
  <c r="CE523" i="3" s="1"/>
  <c r="BP523" i="3"/>
  <c r="CF523" i="3" s="1"/>
  <c r="BQ523" i="3"/>
  <c r="CG523" i="3" s="1"/>
  <c r="BR523" i="3"/>
  <c r="CH523" i="3" s="1"/>
  <c r="BS523" i="3"/>
  <c r="CI523" i="3" s="1"/>
  <c r="BT523" i="3"/>
  <c r="CJ523" i="3" s="1"/>
  <c r="BU523" i="3"/>
  <c r="CK523" i="3" s="1"/>
  <c r="BV523" i="3"/>
  <c r="CL523" i="3" s="1"/>
  <c r="BW523" i="3"/>
  <c r="CM523" i="3" s="1"/>
  <c r="BX523" i="3"/>
  <c r="CN523" i="3" s="1"/>
  <c r="BY523" i="3"/>
  <c r="CO523" i="3" s="1"/>
  <c r="BK524" i="3"/>
  <c r="CA524" i="3" s="1"/>
  <c r="BL524" i="3"/>
  <c r="CB524" i="3" s="1"/>
  <c r="BM524" i="3"/>
  <c r="CC524" i="3" s="1"/>
  <c r="BN524" i="3"/>
  <c r="CD524" i="3" s="1"/>
  <c r="BO524" i="3"/>
  <c r="CE524" i="3" s="1"/>
  <c r="BP524" i="3"/>
  <c r="CF524" i="3" s="1"/>
  <c r="BQ524" i="3"/>
  <c r="CG524" i="3" s="1"/>
  <c r="BR524" i="3"/>
  <c r="CH524" i="3" s="1"/>
  <c r="BS524" i="3"/>
  <c r="CI524" i="3" s="1"/>
  <c r="BT524" i="3"/>
  <c r="CJ524" i="3" s="1"/>
  <c r="BU524" i="3"/>
  <c r="CK524" i="3" s="1"/>
  <c r="BV524" i="3"/>
  <c r="CL524" i="3" s="1"/>
  <c r="BW524" i="3"/>
  <c r="CM524" i="3" s="1"/>
  <c r="BX524" i="3"/>
  <c r="CN524" i="3" s="1"/>
  <c r="BY524" i="3"/>
  <c r="CO524" i="3" s="1"/>
  <c r="BK525" i="3"/>
  <c r="CA525" i="3" s="1"/>
  <c r="BL525" i="3"/>
  <c r="CB525" i="3" s="1"/>
  <c r="BM525" i="3"/>
  <c r="CC525" i="3" s="1"/>
  <c r="BN525" i="3"/>
  <c r="CD525" i="3" s="1"/>
  <c r="BO525" i="3"/>
  <c r="CE525" i="3" s="1"/>
  <c r="BP525" i="3"/>
  <c r="CF525" i="3" s="1"/>
  <c r="BQ525" i="3"/>
  <c r="CG525" i="3" s="1"/>
  <c r="BR525" i="3"/>
  <c r="CH525" i="3" s="1"/>
  <c r="BS525" i="3"/>
  <c r="CI525" i="3" s="1"/>
  <c r="BT525" i="3"/>
  <c r="CJ525" i="3" s="1"/>
  <c r="BU525" i="3"/>
  <c r="CK525" i="3" s="1"/>
  <c r="BV525" i="3"/>
  <c r="CL525" i="3" s="1"/>
  <c r="BW525" i="3"/>
  <c r="CM525" i="3" s="1"/>
  <c r="BX525" i="3"/>
  <c r="CN525" i="3" s="1"/>
  <c r="BY525" i="3"/>
  <c r="CO525" i="3" s="1"/>
  <c r="BK526" i="3"/>
  <c r="CA526" i="3" s="1"/>
  <c r="BL526" i="3"/>
  <c r="CB526" i="3" s="1"/>
  <c r="BM526" i="3"/>
  <c r="CC526" i="3" s="1"/>
  <c r="BN526" i="3"/>
  <c r="CD526" i="3" s="1"/>
  <c r="BO526" i="3"/>
  <c r="CE526" i="3" s="1"/>
  <c r="BP526" i="3"/>
  <c r="CF526" i="3" s="1"/>
  <c r="BQ526" i="3"/>
  <c r="CG526" i="3" s="1"/>
  <c r="BR526" i="3"/>
  <c r="CH526" i="3" s="1"/>
  <c r="BS526" i="3"/>
  <c r="CI526" i="3" s="1"/>
  <c r="BT526" i="3"/>
  <c r="CJ526" i="3" s="1"/>
  <c r="BU526" i="3"/>
  <c r="CK526" i="3" s="1"/>
  <c r="BV526" i="3"/>
  <c r="CL526" i="3" s="1"/>
  <c r="BW526" i="3"/>
  <c r="CM526" i="3" s="1"/>
  <c r="BX526" i="3"/>
  <c r="CN526" i="3" s="1"/>
  <c r="BY526" i="3"/>
  <c r="CO526" i="3" s="1"/>
  <c r="BK527" i="3"/>
  <c r="CA527" i="3" s="1"/>
  <c r="BL527" i="3"/>
  <c r="CB527" i="3" s="1"/>
  <c r="BM527" i="3"/>
  <c r="CC527" i="3" s="1"/>
  <c r="BN527" i="3"/>
  <c r="CD527" i="3" s="1"/>
  <c r="BO527" i="3"/>
  <c r="CE527" i="3" s="1"/>
  <c r="BP527" i="3"/>
  <c r="CF527" i="3" s="1"/>
  <c r="BQ527" i="3"/>
  <c r="CG527" i="3" s="1"/>
  <c r="BR527" i="3"/>
  <c r="CH527" i="3" s="1"/>
  <c r="BS527" i="3"/>
  <c r="CI527" i="3" s="1"/>
  <c r="BT527" i="3"/>
  <c r="CJ527" i="3" s="1"/>
  <c r="BU527" i="3"/>
  <c r="CK527" i="3" s="1"/>
  <c r="BV527" i="3"/>
  <c r="CL527" i="3" s="1"/>
  <c r="BW527" i="3"/>
  <c r="CM527" i="3" s="1"/>
  <c r="BX527" i="3"/>
  <c r="CN527" i="3" s="1"/>
  <c r="BY527" i="3"/>
  <c r="CO527" i="3" s="1"/>
  <c r="BK528" i="3"/>
  <c r="CA528" i="3" s="1"/>
  <c r="BL528" i="3"/>
  <c r="CB528" i="3" s="1"/>
  <c r="BM528" i="3"/>
  <c r="CC528" i="3" s="1"/>
  <c r="BN528" i="3"/>
  <c r="CD528" i="3" s="1"/>
  <c r="BO528" i="3"/>
  <c r="CE528" i="3" s="1"/>
  <c r="BP528" i="3"/>
  <c r="CF528" i="3" s="1"/>
  <c r="BQ528" i="3"/>
  <c r="CG528" i="3" s="1"/>
  <c r="BR528" i="3"/>
  <c r="CH528" i="3" s="1"/>
  <c r="BS528" i="3"/>
  <c r="CI528" i="3" s="1"/>
  <c r="BT528" i="3"/>
  <c r="CJ528" i="3" s="1"/>
  <c r="BU528" i="3"/>
  <c r="CK528" i="3" s="1"/>
  <c r="BV528" i="3"/>
  <c r="CL528" i="3" s="1"/>
  <c r="BW528" i="3"/>
  <c r="CM528" i="3" s="1"/>
  <c r="BX528" i="3"/>
  <c r="CN528" i="3" s="1"/>
  <c r="BY528" i="3"/>
  <c r="CO528" i="3" s="1"/>
  <c r="BK529" i="3"/>
  <c r="CA529" i="3" s="1"/>
  <c r="BL529" i="3"/>
  <c r="CB529" i="3" s="1"/>
  <c r="BM529" i="3"/>
  <c r="CC529" i="3" s="1"/>
  <c r="BN529" i="3"/>
  <c r="CD529" i="3" s="1"/>
  <c r="BO529" i="3"/>
  <c r="CE529" i="3" s="1"/>
  <c r="BP529" i="3"/>
  <c r="CF529" i="3" s="1"/>
  <c r="BQ529" i="3"/>
  <c r="CG529" i="3" s="1"/>
  <c r="BR529" i="3"/>
  <c r="CH529" i="3" s="1"/>
  <c r="BS529" i="3"/>
  <c r="CI529" i="3" s="1"/>
  <c r="BT529" i="3"/>
  <c r="CJ529" i="3" s="1"/>
  <c r="BU529" i="3"/>
  <c r="CK529" i="3" s="1"/>
  <c r="BV529" i="3"/>
  <c r="CL529" i="3" s="1"/>
  <c r="BW529" i="3"/>
  <c r="CM529" i="3" s="1"/>
  <c r="BX529" i="3"/>
  <c r="CN529" i="3" s="1"/>
  <c r="BY529" i="3"/>
  <c r="CO529" i="3" s="1"/>
  <c r="BK530" i="3"/>
  <c r="CA530" i="3" s="1"/>
  <c r="BL530" i="3"/>
  <c r="CB530" i="3" s="1"/>
  <c r="BM530" i="3"/>
  <c r="CC530" i="3" s="1"/>
  <c r="BN530" i="3"/>
  <c r="CD530" i="3" s="1"/>
  <c r="BO530" i="3"/>
  <c r="CE530" i="3" s="1"/>
  <c r="BP530" i="3"/>
  <c r="CF530" i="3" s="1"/>
  <c r="BQ530" i="3"/>
  <c r="CG530" i="3" s="1"/>
  <c r="BR530" i="3"/>
  <c r="CH530" i="3" s="1"/>
  <c r="BS530" i="3"/>
  <c r="CI530" i="3" s="1"/>
  <c r="BT530" i="3"/>
  <c r="CJ530" i="3" s="1"/>
  <c r="BU530" i="3"/>
  <c r="CK530" i="3" s="1"/>
  <c r="BV530" i="3"/>
  <c r="CL530" i="3" s="1"/>
  <c r="BW530" i="3"/>
  <c r="CM530" i="3" s="1"/>
  <c r="BX530" i="3"/>
  <c r="CN530" i="3" s="1"/>
  <c r="BY530" i="3"/>
  <c r="CO530" i="3" s="1"/>
  <c r="BK531" i="3"/>
  <c r="CA531" i="3" s="1"/>
  <c r="BL531" i="3"/>
  <c r="CB531" i="3" s="1"/>
  <c r="BM531" i="3"/>
  <c r="CC531" i="3" s="1"/>
  <c r="BN531" i="3"/>
  <c r="CD531" i="3" s="1"/>
  <c r="BO531" i="3"/>
  <c r="CE531" i="3" s="1"/>
  <c r="BP531" i="3"/>
  <c r="CF531" i="3" s="1"/>
  <c r="BQ531" i="3"/>
  <c r="CG531" i="3" s="1"/>
  <c r="BR531" i="3"/>
  <c r="CH531" i="3" s="1"/>
  <c r="BS531" i="3"/>
  <c r="CI531" i="3" s="1"/>
  <c r="BT531" i="3"/>
  <c r="CJ531" i="3" s="1"/>
  <c r="BU531" i="3"/>
  <c r="CK531" i="3" s="1"/>
  <c r="BV531" i="3"/>
  <c r="CL531" i="3" s="1"/>
  <c r="BW531" i="3"/>
  <c r="CM531" i="3" s="1"/>
  <c r="BX531" i="3"/>
  <c r="CN531" i="3" s="1"/>
  <c r="BY531" i="3"/>
  <c r="CO531" i="3" s="1"/>
  <c r="BK532" i="3"/>
  <c r="CA532" i="3" s="1"/>
  <c r="BL532" i="3"/>
  <c r="CB532" i="3" s="1"/>
  <c r="BM532" i="3"/>
  <c r="CC532" i="3" s="1"/>
  <c r="BN532" i="3"/>
  <c r="CD532" i="3" s="1"/>
  <c r="BO532" i="3"/>
  <c r="CE532" i="3" s="1"/>
  <c r="BP532" i="3"/>
  <c r="CF532" i="3" s="1"/>
  <c r="BQ532" i="3"/>
  <c r="CG532" i="3" s="1"/>
  <c r="BR532" i="3"/>
  <c r="CH532" i="3" s="1"/>
  <c r="BS532" i="3"/>
  <c r="CI532" i="3" s="1"/>
  <c r="BT532" i="3"/>
  <c r="CJ532" i="3" s="1"/>
  <c r="BU532" i="3"/>
  <c r="CK532" i="3" s="1"/>
  <c r="BV532" i="3"/>
  <c r="CL532" i="3" s="1"/>
  <c r="BW532" i="3"/>
  <c r="CM532" i="3" s="1"/>
  <c r="BX532" i="3"/>
  <c r="CN532" i="3" s="1"/>
  <c r="BY532" i="3"/>
  <c r="CO532" i="3" s="1"/>
  <c r="BK533" i="3"/>
  <c r="CA533" i="3" s="1"/>
  <c r="BL533" i="3"/>
  <c r="CB533" i="3" s="1"/>
  <c r="BM533" i="3"/>
  <c r="CC533" i="3" s="1"/>
  <c r="BN533" i="3"/>
  <c r="CD533" i="3" s="1"/>
  <c r="BO533" i="3"/>
  <c r="CE533" i="3" s="1"/>
  <c r="BP533" i="3"/>
  <c r="CF533" i="3" s="1"/>
  <c r="BQ533" i="3"/>
  <c r="CG533" i="3" s="1"/>
  <c r="BR533" i="3"/>
  <c r="CH533" i="3" s="1"/>
  <c r="BS533" i="3"/>
  <c r="CI533" i="3" s="1"/>
  <c r="BT533" i="3"/>
  <c r="CJ533" i="3" s="1"/>
  <c r="BU533" i="3"/>
  <c r="CK533" i="3" s="1"/>
  <c r="BV533" i="3"/>
  <c r="CL533" i="3" s="1"/>
  <c r="BW533" i="3"/>
  <c r="CM533" i="3" s="1"/>
  <c r="BX533" i="3"/>
  <c r="CN533" i="3" s="1"/>
  <c r="BY533" i="3"/>
  <c r="CO533" i="3" s="1"/>
  <c r="BK534" i="3"/>
  <c r="CA534" i="3" s="1"/>
  <c r="BL534" i="3"/>
  <c r="CB534" i="3" s="1"/>
  <c r="BM534" i="3"/>
  <c r="CC534" i="3" s="1"/>
  <c r="BN534" i="3"/>
  <c r="CD534" i="3" s="1"/>
  <c r="BO534" i="3"/>
  <c r="CE534" i="3" s="1"/>
  <c r="BP534" i="3"/>
  <c r="CF534" i="3" s="1"/>
  <c r="BQ534" i="3"/>
  <c r="CG534" i="3" s="1"/>
  <c r="BR534" i="3"/>
  <c r="CH534" i="3" s="1"/>
  <c r="BS534" i="3"/>
  <c r="CI534" i="3" s="1"/>
  <c r="BT534" i="3"/>
  <c r="CJ534" i="3" s="1"/>
  <c r="BU534" i="3"/>
  <c r="CK534" i="3" s="1"/>
  <c r="BV534" i="3"/>
  <c r="CL534" i="3" s="1"/>
  <c r="BW534" i="3"/>
  <c r="CM534" i="3" s="1"/>
  <c r="BX534" i="3"/>
  <c r="CN534" i="3" s="1"/>
  <c r="BY534" i="3"/>
  <c r="CO534" i="3" s="1"/>
  <c r="BK535" i="3"/>
  <c r="CA535" i="3" s="1"/>
  <c r="BL535" i="3"/>
  <c r="CB535" i="3" s="1"/>
  <c r="BM535" i="3"/>
  <c r="CC535" i="3" s="1"/>
  <c r="BN535" i="3"/>
  <c r="CD535" i="3" s="1"/>
  <c r="BO535" i="3"/>
  <c r="CE535" i="3" s="1"/>
  <c r="BP535" i="3"/>
  <c r="CF535" i="3" s="1"/>
  <c r="BQ535" i="3"/>
  <c r="CG535" i="3" s="1"/>
  <c r="BR535" i="3"/>
  <c r="CH535" i="3" s="1"/>
  <c r="BS535" i="3"/>
  <c r="CI535" i="3" s="1"/>
  <c r="BT535" i="3"/>
  <c r="CJ535" i="3" s="1"/>
  <c r="BU535" i="3"/>
  <c r="CK535" i="3" s="1"/>
  <c r="BV535" i="3"/>
  <c r="CL535" i="3" s="1"/>
  <c r="BW535" i="3"/>
  <c r="CM535" i="3" s="1"/>
  <c r="BX535" i="3"/>
  <c r="CN535" i="3" s="1"/>
  <c r="BY535" i="3"/>
  <c r="CO535" i="3" s="1"/>
  <c r="BK536" i="3"/>
  <c r="CA536" i="3" s="1"/>
  <c r="BL536" i="3"/>
  <c r="CB536" i="3" s="1"/>
  <c r="BM536" i="3"/>
  <c r="CC536" i="3" s="1"/>
  <c r="BN536" i="3"/>
  <c r="CD536" i="3" s="1"/>
  <c r="BO536" i="3"/>
  <c r="CE536" i="3" s="1"/>
  <c r="BP536" i="3"/>
  <c r="CF536" i="3" s="1"/>
  <c r="BQ536" i="3"/>
  <c r="CG536" i="3" s="1"/>
  <c r="BR536" i="3"/>
  <c r="CH536" i="3" s="1"/>
  <c r="BS536" i="3"/>
  <c r="CI536" i="3" s="1"/>
  <c r="BT536" i="3"/>
  <c r="CJ536" i="3" s="1"/>
  <c r="BU536" i="3"/>
  <c r="CK536" i="3" s="1"/>
  <c r="BV536" i="3"/>
  <c r="CL536" i="3" s="1"/>
  <c r="BW536" i="3"/>
  <c r="CM536" i="3" s="1"/>
  <c r="BX536" i="3"/>
  <c r="CN536" i="3" s="1"/>
  <c r="BY536" i="3"/>
  <c r="CO536" i="3" s="1"/>
  <c r="BK537" i="3"/>
  <c r="CA537" i="3" s="1"/>
  <c r="BL537" i="3"/>
  <c r="CB537" i="3" s="1"/>
  <c r="BM537" i="3"/>
  <c r="CC537" i="3" s="1"/>
  <c r="BN537" i="3"/>
  <c r="CD537" i="3" s="1"/>
  <c r="BO537" i="3"/>
  <c r="CE537" i="3" s="1"/>
  <c r="BP537" i="3"/>
  <c r="CF537" i="3" s="1"/>
  <c r="BQ537" i="3"/>
  <c r="CG537" i="3" s="1"/>
  <c r="BR537" i="3"/>
  <c r="CH537" i="3" s="1"/>
  <c r="BS537" i="3"/>
  <c r="CI537" i="3" s="1"/>
  <c r="BT537" i="3"/>
  <c r="CJ537" i="3" s="1"/>
  <c r="BU537" i="3"/>
  <c r="CK537" i="3" s="1"/>
  <c r="BV537" i="3"/>
  <c r="CL537" i="3" s="1"/>
  <c r="BW537" i="3"/>
  <c r="CM537" i="3" s="1"/>
  <c r="BX537" i="3"/>
  <c r="CN537" i="3" s="1"/>
  <c r="BY537" i="3"/>
  <c r="CO537" i="3" s="1"/>
  <c r="BK538" i="3"/>
  <c r="CA538" i="3" s="1"/>
  <c r="BL538" i="3"/>
  <c r="CB538" i="3" s="1"/>
  <c r="BM538" i="3"/>
  <c r="CC538" i="3" s="1"/>
  <c r="BN538" i="3"/>
  <c r="CD538" i="3" s="1"/>
  <c r="BO538" i="3"/>
  <c r="CE538" i="3" s="1"/>
  <c r="BP538" i="3"/>
  <c r="CF538" i="3" s="1"/>
  <c r="BQ538" i="3"/>
  <c r="CG538" i="3" s="1"/>
  <c r="BR538" i="3"/>
  <c r="CH538" i="3" s="1"/>
  <c r="BS538" i="3"/>
  <c r="CI538" i="3" s="1"/>
  <c r="BT538" i="3"/>
  <c r="CJ538" i="3" s="1"/>
  <c r="BU538" i="3"/>
  <c r="CK538" i="3" s="1"/>
  <c r="BV538" i="3"/>
  <c r="CL538" i="3" s="1"/>
  <c r="BW538" i="3"/>
  <c r="CM538" i="3" s="1"/>
  <c r="BX538" i="3"/>
  <c r="CN538" i="3" s="1"/>
  <c r="BY538" i="3"/>
  <c r="CO538" i="3" s="1"/>
  <c r="BK539" i="3"/>
  <c r="CA539" i="3" s="1"/>
  <c r="BL539" i="3"/>
  <c r="CB539" i="3" s="1"/>
  <c r="BM539" i="3"/>
  <c r="CC539" i="3" s="1"/>
  <c r="BN539" i="3"/>
  <c r="CD539" i="3" s="1"/>
  <c r="BO539" i="3"/>
  <c r="CE539" i="3" s="1"/>
  <c r="BP539" i="3"/>
  <c r="CF539" i="3" s="1"/>
  <c r="BQ539" i="3"/>
  <c r="CG539" i="3" s="1"/>
  <c r="BR539" i="3"/>
  <c r="CH539" i="3" s="1"/>
  <c r="BS539" i="3"/>
  <c r="CI539" i="3" s="1"/>
  <c r="BT539" i="3"/>
  <c r="CJ539" i="3" s="1"/>
  <c r="BU539" i="3"/>
  <c r="CK539" i="3" s="1"/>
  <c r="BV539" i="3"/>
  <c r="CL539" i="3" s="1"/>
  <c r="BW539" i="3"/>
  <c r="CM539" i="3" s="1"/>
  <c r="BX539" i="3"/>
  <c r="CN539" i="3" s="1"/>
  <c r="BY539" i="3"/>
  <c r="CO539" i="3" s="1"/>
  <c r="BK540" i="3"/>
  <c r="CA540" i="3" s="1"/>
  <c r="BL540" i="3"/>
  <c r="CB540" i="3" s="1"/>
  <c r="BM540" i="3"/>
  <c r="CC540" i="3" s="1"/>
  <c r="BN540" i="3"/>
  <c r="CD540" i="3" s="1"/>
  <c r="BO540" i="3"/>
  <c r="CE540" i="3" s="1"/>
  <c r="BP540" i="3"/>
  <c r="CF540" i="3" s="1"/>
  <c r="BQ540" i="3"/>
  <c r="CG540" i="3" s="1"/>
  <c r="BR540" i="3"/>
  <c r="CH540" i="3" s="1"/>
  <c r="BS540" i="3"/>
  <c r="CI540" i="3" s="1"/>
  <c r="BT540" i="3"/>
  <c r="CJ540" i="3" s="1"/>
  <c r="BU540" i="3"/>
  <c r="CK540" i="3" s="1"/>
  <c r="BV540" i="3"/>
  <c r="CL540" i="3" s="1"/>
  <c r="BW540" i="3"/>
  <c r="CM540" i="3" s="1"/>
  <c r="BX540" i="3"/>
  <c r="CN540" i="3" s="1"/>
  <c r="BY540" i="3"/>
  <c r="CO540" i="3" s="1"/>
  <c r="BK541" i="3"/>
  <c r="CA541" i="3" s="1"/>
  <c r="BL541" i="3"/>
  <c r="CB541" i="3" s="1"/>
  <c r="BM541" i="3"/>
  <c r="CC541" i="3" s="1"/>
  <c r="BN541" i="3"/>
  <c r="CD541" i="3" s="1"/>
  <c r="BO541" i="3"/>
  <c r="CE541" i="3" s="1"/>
  <c r="BP541" i="3"/>
  <c r="CF541" i="3" s="1"/>
  <c r="BQ541" i="3"/>
  <c r="CG541" i="3" s="1"/>
  <c r="BR541" i="3"/>
  <c r="CH541" i="3" s="1"/>
  <c r="BS541" i="3"/>
  <c r="CI541" i="3" s="1"/>
  <c r="BT541" i="3"/>
  <c r="CJ541" i="3" s="1"/>
  <c r="BU541" i="3"/>
  <c r="CK541" i="3" s="1"/>
  <c r="BV541" i="3"/>
  <c r="CL541" i="3" s="1"/>
  <c r="BW541" i="3"/>
  <c r="CM541" i="3" s="1"/>
  <c r="BX541" i="3"/>
  <c r="CN541" i="3" s="1"/>
  <c r="BY541" i="3"/>
  <c r="CO541" i="3" s="1"/>
  <c r="BK542" i="3"/>
  <c r="CA542" i="3" s="1"/>
  <c r="BL542" i="3"/>
  <c r="CB542" i="3" s="1"/>
  <c r="BM542" i="3"/>
  <c r="CC542" i="3" s="1"/>
  <c r="BN542" i="3"/>
  <c r="CD542" i="3" s="1"/>
  <c r="BO542" i="3"/>
  <c r="CE542" i="3" s="1"/>
  <c r="BP542" i="3"/>
  <c r="CF542" i="3" s="1"/>
  <c r="BQ542" i="3"/>
  <c r="CG542" i="3" s="1"/>
  <c r="BR542" i="3"/>
  <c r="CH542" i="3" s="1"/>
  <c r="BS542" i="3"/>
  <c r="CI542" i="3" s="1"/>
  <c r="BT542" i="3"/>
  <c r="CJ542" i="3" s="1"/>
  <c r="BU542" i="3"/>
  <c r="CK542" i="3" s="1"/>
  <c r="BV542" i="3"/>
  <c r="CL542" i="3" s="1"/>
  <c r="BW542" i="3"/>
  <c r="CM542" i="3" s="1"/>
  <c r="BX542" i="3"/>
  <c r="CN542" i="3" s="1"/>
  <c r="BY542" i="3"/>
  <c r="CO542" i="3" s="1"/>
  <c r="BK543" i="3"/>
  <c r="CA543" i="3" s="1"/>
  <c r="BL543" i="3"/>
  <c r="CB543" i="3" s="1"/>
  <c r="BM543" i="3"/>
  <c r="CC543" i="3" s="1"/>
  <c r="BN543" i="3"/>
  <c r="CD543" i="3" s="1"/>
  <c r="BO543" i="3"/>
  <c r="CE543" i="3" s="1"/>
  <c r="BP543" i="3"/>
  <c r="CF543" i="3" s="1"/>
  <c r="BQ543" i="3"/>
  <c r="CG543" i="3" s="1"/>
  <c r="BR543" i="3"/>
  <c r="CH543" i="3" s="1"/>
  <c r="BS543" i="3"/>
  <c r="CI543" i="3" s="1"/>
  <c r="BT543" i="3"/>
  <c r="CJ543" i="3" s="1"/>
  <c r="BU543" i="3"/>
  <c r="CK543" i="3" s="1"/>
  <c r="BV543" i="3"/>
  <c r="CL543" i="3" s="1"/>
  <c r="BW543" i="3"/>
  <c r="CM543" i="3" s="1"/>
  <c r="BX543" i="3"/>
  <c r="CN543" i="3" s="1"/>
  <c r="BY543" i="3"/>
  <c r="CO543" i="3" s="1"/>
  <c r="BK544" i="3"/>
  <c r="CA544" i="3" s="1"/>
  <c r="BL544" i="3"/>
  <c r="CB544" i="3" s="1"/>
  <c r="BM544" i="3"/>
  <c r="CC544" i="3" s="1"/>
  <c r="BN544" i="3"/>
  <c r="CD544" i="3" s="1"/>
  <c r="BO544" i="3"/>
  <c r="CE544" i="3" s="1"/>
  <c r="BP544" i="3"/>
  <c r="CF544" i="3" s="1"/>
  <c r="BQ544" i="3"/>
  <c r="CG544" i="3" s="1"/>
  <c r="BR544" i="3"/>
  <c r="CH544" i="3" s="1"/>
  <c r="BS544" i="3"/>
  <c r="CI544" i="3" s="1"/>
  <c r="BT544" i="3"/>
  <c r="CJ544" i="3" s="1"/>
  <c r="BU544" i="3"/>
  <c r="CK544" i="3" s="1"/>
  <c r="BV544" i="3"/>
  <c r="CL544" i="3" s="1"/>
  <c r="BW544" i="3"/>
  <c r="CM544" i="3" s="1"/>
  <c r="BX544" i="3"/>
  <c r="CN544" i="3" s="1"/>
  <c r="BY544" i="3"/>
  <c r="CO544" i="3" s="1"/>
  <c r="BK545" i="3"/>
  <c r="CA545" i="3" s="1"/>
  <c r="BL545" i="3"/>
  <c r="CB545" i="3" s="1"/>
  <c r="BM545" i="3"/>
  <c r="CC545" i="3" s="1"/>
  <c r="BN545" i="3"/>
  <c r="CD545" i="3" s="1"/>
  <c r="BO545" i="3"/>
  <c r="CE545" i="3" s="1"/>
  <c r="BP545" i="3"/>
  <c r="CF545" i="3" s="1"/>
  <c r="BQ545" i="3"/>
  <c r="CG545" i="3" s="1"/>
  <c r="BR545" i="3"/>
  <c r="CH545" i="3" s="1"/>
  <c r="BS545" i="3"/>
  <c r="CI545" i="3" s="1"/>
  <c r="BT545" i="3"/>
  <c r="CJ545" i="3" s="1"/>
  <c r="BU545" i="3"/>
  <c r="CK545" i="3" s="1"/>
  <c r="BV545" i="3"/>
  <c r="CL545" i="3" s="1"/>
  <c r="BW545" i="3"/>
  <c r="CM545" i="3" s="1"/>
  <c r="BX545" i="3"/>
  <c r="CN545" i="3" s="1"/>
  <c r="BY545" i="3"/>
  <c r="CO545" i="3" s="1"/>
  <c r="BK546" i="3"/>
  <c r="CA546" i="3" s="1"/>
  <c r="BL546" i="3"/>
  <c r="CB546" i="3" s="1"/>
  <c r="BM546" i="3"/>
  <c r="CC546" i="3" s="1"/>
  <c r="BN546" i="3"/>
  <c r="CD546" i="3" s="1"/>
  <c r="BO546" i="3"/>
  <c r="CE546" i="3" s="1"/>
  <c r="BP546" i="3"/>
  <c r="CF546" i="3" s="1"/>
  <c r="BQ546" i="3"/>
  <c r="CG546" i="3" s="1"/>
  <c r="BR546" i="3"/>
  <c r="CH546" i="3" s="1"/>
  <c r="BS546" i="3"/>
  <c r="CI546" i="3" s="1"/>
  <c r="BT546" i="3"/>
  <c r="CJ546" i="3" s="1"/>
  <c r="BU546" i="3"/>
  <c r="CK546" i="3" s="1"/>
  <c r="BV546" i="3"/>
  <c r="CL546" i="3" s="1"/>
  <c r="BW546" i="3"/>
  <c r="CM546" i="3" s="1"/>
  <c r="BX546" i="3"/>
  <c r="CN546" i="3" s="1"/>
  <c r="BY546" i="3"/>
  <c r="CO546" i="3" s="1"/>
  <c r="BK547" i="3"/>
  <c r="CA547" i="3" s="1"/>
  <c r="BL547" i="3"/>
  <c r="CB547" i="3" s="1"/>
  <c r="BM547" i="3"/>
  <c r="CC547" i="3" s="1"/>
  <c r="BN547" i="3"/>
  <c r="CD547" i="3" s="1"/>
  <c r="BO547" i="3"/>
  <c r="CE547" i="3" s="1"/>
  <c r="BP547" i="3"/>
  <c r="CF547" i="3" s="1"/>
  <c r="BQ547" i="3"/>
  <c r="CG547" i="3" s="1"/>
  <c r="BR547" i="3"/>
  <c r="CH547" i="3" s="1"/>
  <c r="BS547" i="3"/>
  <c r="CI547" i="3" s="1"/>
  <c r="BT547" i="3"/>
  <c r="CJ547" i="3" s="1"/>
  <c r="BU547" i="3"/>
  <c r="CK547" i="3" s="1"/>
  <c r="BV547" i="3"/>
  <c r="CL547" i="3" s="1"/>
  <c r="BW547" i="3"/>
  <c r="CM547" i="3" s="1"/>
  <c r="BX547" i="3"/>
  <c r="CN547" i="3" s="1"/>
  <c r="BY547" i="3"/>
  <c r="CO547" i="3" s="1"/>
  <c r="BK548" i="3"/>
  <c r="CA548" i="3" s="1"/>
  <c r="BL548" i="3"/>
  <c r="CB548" i="3" s="1"/>
  <c r="BM548" i="3"/>
  <c r="CC548" i="3" s="1"/>
  <c r="BN548" i="3"/>
  <c r="CD548" i="3" s="1"/>
  <c r="BO548" i="3"/>
  <c r="CE548" i="3" s="1"/>
  <c r="BP548" i="3"/>
  <c r="CF548" i="3" s="1"/>
  <c r="BQ548" i="3"/>
  <c r="CG548" i="3" s="1"/>
  <c r="BR548" i="3"/>
  <c r="CH548" i="3" s="1"/>
  <c r="BS548" i="3"/>
  <c r="CI548" i="3" s="1"/>
  <c r="BT548" i="3"/>
  <c r="CJ548" i="3" s="1"/>
  <c r="BU548" i="3"/>
  <c r="CK548" i="3" s="1"/>
  <c r="BV548" i="3"/>
  <c r="CL548" i="3" s="1"/>
  <c r="BW548" i="3"/>
  <c r="CM548" i="3" s="1"/>
  <c r="BX548" i="3"/>
  <c r="CN548" i="3" s="1"/>
  <c r="BY548" i="3"/>
  <c r="CO548" i="3" s="1"/>
  <c r="BK549" i="3"/>
  <c r="CA549" i="3" s="1"/>
  <c r="BL549" i="3"/>
  <c r="CB549" i="3" s="1"/>
  <c r="BM549" i="3"/>
  <c r="CC549" i="3" s="1"/>
  <c r="BN549" i="3"/>
  <c r="CD549" i="3" s="1"/>
  <c r="BO549" i="3"/>
  <c r="CE549" i="3" s="1"/>
  <c r="BP549" i="3"/>
  <c r="CF549" i="3" s="1"/>
  <c r="BQ549" i="3"/>
  <c r="CG549" i="3" s="1"/>
  <c r="BR549" i="3"/>
  <c r="CH549" i="3" s="1"/>
  <c r="BS549" i="3"/>
  <c r="CI549" i="3" s="1"/>
  <c r="BT549" i="3"/>
  <c r="CJ549" i="3" s="1"/>
  <c r="BU549" i="3"/>
  <c r="CK549" i="3" s="1"/>
  <c r="BV549" i="3"/>
  <c r="CL549" i="3" s="1"/>
  <c r="BW549" i="3"/>
  <c r="CM549" i="3" s="1"/>
  <c r="BX549" i="3"/>
  <c r="CN549" i="3" s="1"/>
  <c r="BY549" i="3"/>
  <c r="CO549" i="3" s="1"/>
  <c r="BK550" i="3"/>
  <c r="CA550" i="3" s="1"/>
  <c r="BL550" i="3"/>
  <c r="CB550" i="3" s="1"/>
  <c r="BM550" i="3"/>
  <c r="CC550" i="3" s="1"/>
  <c r="BN550" i="3"/>
  <c r="CD550" i="3" s="1"/>
  <c r="BO550" i="3"/>
  <c r="CE550" i="3" s="1"/>
  <c r="BP550" i="3"/>
  <c r="CF550" i="3" s="1"/>
  <c r="BQ550" i="3"/>
  <c r="CG550" i="3" s="1"/>
  <c r="BR550" i="3"/>
  <c r="CH550" i="3" s="1"/>
  <c r="BS550" i="3"/>
  <c r="CI550" i="3" s="1"/>
  <c r="BT550" i="3"/>
  <c r="CJ550" i="3" s="1"/>
  <c r="BU550" i="3"/>
  <c r="CK550" i="3" s="1"/>
  <c r="BV550" i="3"/>
  <c r="CL550" i="3" s="1"/>
  <c r="BW550" i="3"/>
  <c r="CM550" i="3" s="1"/>
  <c r="BX550" i="3"/>
  <c r="CN550" i="3" s="1"/>
  <c r="BY550" i="3"/>
  <c r="CO550" i="3" s="1"/>
  <c r="BK551" i="3"/>
  <c r="CA551" i="3" s="1"/>
  <c r="BL551" i="3"/>
  <c r="CB551" i="3" s="1"/>
  <c r="BM551" i="3"/>
  <c r="CC551" i="3" s="1"/>
  <c r="BN551" i="3"/>
  <c r="CD551" i="3" s="1"/>
  <c r="BO551" i="3"/>
  <c r="CE551" i="3" s="1"/>
  <c r="BP551" i="3"/>
  <c r="CF551" i="3" s="1"/>
  <c r="BQ551" i="3"/>
  <c r="CG551" i="3" s="1"/>
  <c r="BR551" i="3"/>
  <c r="CH551" i="3" s="1"/>
  <c r="BS551" i="3"/>
  <c r="CI551" i="3" s="1"/>
  <c r="BT551" i="3"/>
  <c r="CJ551" i="3" s="1"/>
  <c r="BU551" i="3"/>
  <c r="CK551" i="3" s="1"/>
  <c r="BV551" i="3"/>
  <c r="CL551" i="3" s="1"/>
  <c r="BW551" i="3"/>
  <c r="CM551" i="3" s="1"/>
  <c r="BX551" i="3"/>
  <c r="CN551" i="3" s="1"/>
  <c r="BY551" i="3"/>
  <c r="CO551" i="3" s="1"/>
  <c r="BK552" i="3"/>
  <c r="CA552" i="3" s="1"/>
  <c r="BL552" i="3"/>
  <c r="CB552" i="3" s="1"/>
  <c r="BM552" i="3"/>
  <c r="CC552" i="3" s="1"/>
  <c r="BN552" i="3"/>
  <c r="CD552" i="3" s="1"/>
  <c r="BO552" i="3"/>
  <c r="CE552" i="3" s="1"/>
  <c r="BP552" i="3"/>
  <c r="CF552" i="3" s="1"/>
  <c r="BQ552" i="3"/>
  <c r="CG552" i="3" s="1"/>
  <c r="BR552" i="3"/>
  <c r="CH552" i="3" s="1"/>
  <c r="BS552" i="3"/>
  <c r="CI552" i="3" s="1"/>
  <c r="BT552" i="3"/>
  <c r="CJ552" i="3" s="1"/>
  <c r="BU552" i="3"/>
  <c r="CK552" i="3" s="1"/>
  <c r="BV552" i="3"/>
  <c r="CL552" i="3" s="1"/>
  <c r="BW552" i="3"/>
  <c r="CM552" i="3" s="1"/>
  <c r="BX552" i="3"/>
  <c r="CN552" i="3" s="1"/>
  <c r="BY552" i="3"/>
  <c r="CO552" i="3" s="1"/>
  <c r="BK553" i="3"/>
  <c r="CA553" i="3" s="1"/>
  <c r="BL553" i="3"/>
  <c r="CB553" i="3" s="1"/>
  <c r="BM553" i="3"/>
  <c r="CC553" i="3" s="1"/>
  <c r="BN553" i="3"/>
  <c r="CD553" i="3" s="1"/>
  <c r="BO553" i="3"/>
  <c r="CE553" i="3" s="1"/>
  <c r="BP553" i="3"/>
  <c r="CF553" i="3" s="1"/>
  <c r="BQ553" i="3"/>
  <c r="CG553" i="3" s="1"/>
  <c r="BR553" i="3"/>
  <c r="CH553" i="3" s="1"/>
  <c r="BS553" i="3"/>
  <c r="CI553" i="3" s="1"/>
  <c r="BT553" i="3"/>
  <c r="CJ553" i="3" s="1"/>
  <c r="BU553" i="3"/>
  <c r="CK553" i="3" s="1"/>
  <c r="BV553" i="3"/>
  <c r="CL553" i="3" s="1"/>
  <c r="BW553" i="3"/>
  <c r="CM553" i="3" s="1"/>
  <c r="BX553" i="3"/>
  <c r="CN553" i="3" s="1"/>
  <c r="BY553" i="3"/>
  <c r="CO553" i="3" s="1"/>
  <c r="BK554" i="3"/>
  <c r="CA554" i="3" s="1"/>
  <c r="BL554" i="3"/>
  <c r="CB554" i="3" s="1"/>
  <c r="BM554" i="3"/>
  <c r="CC554" i="3" s="1"/>
  <c r="BN554" i="3"/>
  <c r="CD554" i="3" s="1"/>
  <c r="BO554" i="3"/>
  <c r="CE554" i="3" s="1"/>
  <c r="BP554" i="3"/>
  <c r="CF554" i="3" s="1"/>
  <c r="BQ554" i="3"/>
  <c r="CG554" i="3" s="1"/>
  <c r="BR554" i="3"/>
  <c r="CH554" i="3" s="1"/>
  <c r="BS554" i="3"/>
  <c r="CI554" i="3" s="1"/>
  <c r="BT554" i="3"/>
  <c r="CJ554" i="3" s="1"/>
  <c r="BU554" i="3"/>
  <c r="CK554" i="3" s="1"/>
  <c r="BV554" i="3"/>
  <c r="CL554" i="3" s="1"/>
  <c r="BW554" i="3"/>
  <c r="CM554" i="3" s="1"/>
  <c r="BX554" i="3"/>
  <c r="CN554" i="3" s="1"/>
  <c r="BY554" i="3"/>
  <c r="CO554" i="3" s="1"/>
  <c r="BK555" i="3"/>
  <c r="CA555" i="3" s="1"/>
  <c r="BL555" i="3"/>
  <c r="CB555" i="3" s="1"/>
  <c r="BM555" i="3"/>
  <c r="CC555" i="3" s="1"/>
  <c r="BN555" i="3"/>
  <c r="CD555" i="3" s="1"/>
  <c r="BO555" i="3"/>
  <c r="CE555" i="3" s="1"/>
  <c r="BP555" i="3"/>
  <c r="CF555" i="3" s="1"/>
  <c r="BQ555" i="3"/>
  <c r="CG555" i="3" s="1"/>
  <c r="BR555" i="3"/>
  <c r="CH555" i="3" s="1"/>
  <c r="BS555" i="3"/>
  <c r="CI555" i="3" s="1"/>
  <c r="BT555" i="3"/>
  <c r="CJ555" i="3" s="1"/>
  <c r="BU555" i="3"/>
  <c r="CK555" i="3" s="1"/>
  <c r="BV555" i="3"/>
  <c r="CL555" i="3" s="1"/>
  <c r="BW555" i="3"/>
  <c r="CM555" i="3" s="1"/>
  <c r="BX555" i="3"/>
  <c r="CN555" i="3" s="1"/>
  <c r="BY555" i="3"/>
  <c r="CO555" i="3" s="1"/>
  <c r="BK556" i="3"/>
  <c r="CA556" i="3" s="1"/>
  <c r="BL556" i="3"/>
  <c r="CB556" i="3" s="1"/>
  <c r="BM556" i="3"/>
  <c r="CC556" i="3" s="1"/>
  <c r="BN556" i="3"/>
  <c r="CD556" i="3" s="1"/>
  <c r="BO556" i="3"/>
  <c r="CE556" i="3" s="1"/>
  <c r="BP556" i="3"/>
  <c r="CF556" i="3" s="1"/>
  <c r="BQ556" i="3"/>
  <c r="CG556" i="3" s="1"/>
  <c r="BR556" i="3"/>
  <c r="CH556" i="3" s="1"/>
  <c r="BS556" i="3"/>
  <c r="CI556" i="3" s="1"/>
  <c r="BT556" i="3"/>
  <c r="CJ556" i="3" s="1"/>
  <c r="BU556" i="3"/>
  <c r="CK556" i="3" s="1"/>
  <c r="BV556" i="3"/>
  <c r="CL556" i="3" s="1"/>
  <c r="BW556" i="3"/>
  <c r="CM556" i="3" s="1"/>
  <c r="BX556" i="3"/>
  <c r="CN556" i="3" s="1"/>
  <c r="BY556" i="3"/>
  <c r="CO556" i="3" s="1"/>
  <c r="BK557" i="3"/>
  <c r="CA557" i="3" s="1"/>
  <c r="BL557" i="3"/>
  <c r="CB557" i="3" s="1"/>
  <c r="BM557" i="3"/>
  <c r="CC557" i="3" s="1"/>
  <c r="BN557" i="3"/>
  <c r="CD557" i="3" s="1"/>
  <c r="BO557" i="3"/>
  <c r="CE557" i="3" s="1"/>
  <c r="BP557" i="3"/>
  <c r="CF557" i="3" s="1"/>
  <c r="BQ557" i="3"/>
  <c r="CG557" i="3" s="1"/>
  <c r="BR557" i="3"/>
  <c r="CH557" i="3" s="1"/>
  <c r="BS557" i="3"/>
  <c r="CI557" i="3" s="1"/>
  <c r="BT557" i="3"/>
  <c r="CJ557" i="3" s="1"/>
  <c r="BU557" i="3"/>
  <c r="CK557" i="3" s="1"/>
  <c r="BV557" i="3"/>
  <c r="CL557" i="3" s="1"/>
  <c r="BW557" i="3"/>
  <c r="CM557" i="3" s="1"/>
  <c r="BX557" i="3"/>
  <c r="CN557" i="3" s="1"/>
  <c r="BY557" i="3"/>
  <c r="CO557" i="3" s="1"/>
  <c r="BK558" i="3"/>
  <c r="CA558" i="3" s="1"/>
  <c r="BL558" i="3"/>
  <c r="CB558" i="3" s="1"/>
  <c r="BM558" i="3"/>
  <c r="CC558" i="3" s="1"/>
  <c r="BN558" i="3"/>
  <c r="CD558" i="3" s="1"/>
  <c r="BO558" i="3"/>
  <c r="CE558" i="3" s="1"/>
  <c r="BP558" i="3"/>
  <c r="CF558" i="3" s="1"/>
  <c r="BQ558" i="3"/>
  <c r="CG558" i="3" s="1"/>
  <c r="BR558" i="3"/>
  <c r="CH558" i="3" s="1"/>
  <c r="BS558" i="3"/>
  <c r="CI558" i="3" s="1"/>
  <c r="BT558" i="3"/>
  <c r="CJ558" i="3" s="1"/>
  <c r="BU558" i="3"/>
  <c r="CK558" i="3" s="1"/>
  <c r="BV558" i="3"/>
  <c r="CL558" i="3" s="1"/>
  <c r="BW558" i="3"/>
  <c r="CM558" i="3" s="1"/>
  <c r="BX558" i="3"/>
  <c r="CN558" i="3" s="1"/>
  <c r="BY558" i="3"/>
  <c r="CO558" i="3" s="1"/>
  <c r="BK559" i="3"/>
  <c r="CA559" i="3" s="1"/>
  <c r="BL559" i="3"/>
  <c r="CB559" i="3" s="1"/>
  <c r="BM559" i="3"/>
  <c r="CC559" i="3" s="1"/>
  <c r="BN559" i="3"/>
  <c r="CD559" i="3" s="1"/>
  <c r="BO559" i="3"/>
  <c r="CE559" i="3" s="1"/>
  <c r="BP559" i="3"/>
  <c r="CF559" i="3" s="1"/>
  <c r="BQ559" i="3"/>
  <c r="CG559" i="3" s="1"/>
  <c r="BR559" i="3"/>
  <c r="CH559" i="3" s="1"/>
  <c r="BS559" i="3"/>
  <c r="CI559" i="3" s="1"/>
  <c r="BT559" i="3"/>
  <c r="CJ559" i="3" s="1"/>
  <c r="BU559" i="3"/>
  <c r="CK559" i="3" s="1"/>
  <c r="BV559" i="3"/>
  <c r="CL559" i="3" s="1"/>
  <c r="BW559" i="3"/>
  <c r="CM559" i="3" s="1"/>
  <c r="BX559" i="3"/>
  <c r="CN559" i="3" s="1"/>
  <c r="BY559" i="3"/>
  <c r="CO559" i="3" s="1"/>
  <c r="BK560" i="3"/>
  <c r="CA560" i="3" s="1"/>
  <c r="BL560" i="3"/>
  <c r="CB560" i="3" s="1"/>
  <c r="BM560" i="3"/>
  <c r="CC560" i="3" s="1"/>
  <c r="BN560" i="3"/>
  <c r="CD560" i="3" s="1"/>
  <c r="BO560" i="3"/>
  <c r="CE560" i="3" s="1"/>
  <c r="BP560" i="3"/>
  <c r="CF560" i="3" s="1"/>
  <c r="BQ560" i="3"/>
  <c r="CG560" i="3" s="1"/>
  <c r="BR560" i="3"/>
  <c r="CH560" i="3" s="1"/>
  <c r="BS560" i="3"/>
  <c r="CI560" i="3" s="1"/>
  <c r="BT560" i="3"/>
  <c r="CJ560" i="3" s="1"/>
  <c r="BU560" i="3"/>
  <c r="CK560" i="3" s="1"/>
  <c r="BV560" i="3"/>
  <c r="CL560" i="3" s="1"/>
  <c r="BW560" i="3"/>
  <c r="CM560" i="3" s="1"/>
  <c r="BX560" i="3"/>
  <c r="CN560" i="3" s="1"/>
  <c r="BY560" i="3"/>
  <c r="CO560" i="3" s="1"/>
  <c r="BK561" i="3"/>
  <c r="CA561" i="3" s="1"/>
  <c r="BL561" i="3"/>
  <c r="CB561" i="3" s="1"/>
  <c r="BM561" i="3"/>
  <c r="CC561" i="3" s="1"/>
  <c r="BN561" i="3"/>
  <c r="CD561" i="3" s="1"/>
  <c r="BO561" i="3"/>
  <c r="CE561" i="3" s="1"/>
  <c r="BP561" i="3"/>
  <c r="CF561" i="3" s="1"/>
  <c r="BQ561" i="3"/>
  <c r="CG561" i="3" s="1"/>
  <c r="BR561" i="3"/>
  <c r="CH561" i="3" s="1"/>
  <c r="BS561" i="3"/>
  <c r="CI561" i="3" s="1"/>
  <c r="BT561" i="3"/>
  <c r="CJ561" i="3" s="1"/>
  <c r="BU561" i="3"/>
  <c r="CK561" i="3" s="1"/>
  <c r="BV561" i="3"/>
  <c r="CL561" i="3" s="1"/>
  <c r="BW561" i="3"/>
  <c r="CM561" i="3" s="1"/>
  <c r="BX561" i="3"/>
  <c r="CN561" i="3" s="1"/>
  <c r="BY561" i="3"/>
  <c r="CO561" i="3" s="1"/>
  <c r="BK562" i="3"/>
  <c r="CA562" i="3" s="1"/>
  <c r="BL562" i="3"/>
  <c r="CB562" i="3" s="1"/>
  <c r="BM562" i="3"/>
  <c r="CC562" i="3" s="1"/>
  <c r="BN562" i="3"/>
  <c r="CD562" i="3" s="1"/>
  <c r="BO562" i="3"/>
  <c r="CE562" i="3" s="1"/>
  <c r="BP562" i="3"/>
  <c r="CF562" i="3" s="1"/>
  <c r="BQ562" i="3"/>
  <c r="CG562" i="3" s="1"/>
  <c r="BR562" i="3"/>
  <c r="CH562" i="3" s="1"/>
  <c r="BS562" i="3"/>
  <c r="CI562" i="3" s="1"/>
  <c r="BT562" i="3"/>
  <c r="CJ562" i="3" s="1"/>
  <c r="BU562" i="3"/>
  <c r="CK562" i="3" s="1"/>
  <c r="BV562" i="3"/>
  <c r="CL562" i="3" s="1"/>
  <c r="BW562" i="3"/>
  <c r="CM562" i="3" s="1"/>
  <c r="BX562" i="3"/>
  <c r="CN562" i="3" s="1"/>
  <c r="BY562" i="3"/>
  <c r="CO562" i="3" s="1"/>
  <c r="BK563" i="3"/>
  <c r="CA563" i="3" s="1"/>
  <c r="BL563" i="3"/>
  <c r="CB563" i="3" s="1"/>
  <c r="BM563" i="3"/>
  <c r="CC563" i="3" s="1"/>
  <c r="BN563" i="3"/>
  <c r="CD563" i="3" s="1"/>
  <c r="BO563" i="3"/>
  <c r="CE563" i="3" s="1"/>
  <c r="BP563" i="3"/>
  <c r="CF563" i="3" s="1"/>
  <c r="BQ563" i="3"/>
  <c r="CG563" i="3" s="1"/>
  <c r="BR563" i="3"/>
  <c r="CH563" i="3" s="1"/>
  <c r="BS563" i="3"/>
  <c r="CI563" i="3" s="1"/>
  <c r="BT563" i="3"/>
  <c r="CJ563" i="3" s="1"/>
  <c r="BU563" i="3"/>
  <c r="CK563" i="3" s="1"/>
  <c r="BV563" i="3"/>
  <c r="CL563" i="3" s="1"/>
  <c r="BW563" i="3"/>
  <c r="CM563" i="3" s="1"/>
  <c r="BX563" i="3"/>
  <c r="CN563" i="3" s="1"/>
  <c r="BY563" i="3"/>
  <c r="CO563" i="3" s="1"/>
  <c r="BK564" i="3"/>
  <c r="CA564" i="3" s="1"/>
  <c r="BL564" i="3"/>
  <c r="CB564" i="3" s="1"/>
  <c r="BM564" i="3"/>
  <c r="CC564" i="3" s="1"/>
  <c r="BN564" i="3"/>
  <c r="CD564" i="3" s="1"/>
  <c r="BO564" i="3"/>
  <c r="CE564" i="3" s="1"/>
  <c r="BP564" i="3"/>
  <c r="CF564" i="3" s="1"/>
  <c r="BQ564" i="3"/>
  <c r="CG564" i="3" s="1"/>
  <c r="BR564" i="3"/>
  <c r="CH564" i="3" s="1"/>
  <c r="BS564" i="3"/>
  <c r="CI564" i="3" s="1"/>
  <c r="BT564" i="3"/>
  <c r="CJ564" i="3" s="1"/>
  <c r="BU564" i="3"/>
  <c r="CK564" i="3" s="1"/>
  <c r="BV564" i="3"/>
  <c r="CL564" i="3" s="1"/>
  <c r="BW564" i="3"/>
  <c r="CM564" i="3" s="1"/>
  <c r="BX564" i="3"/>
  <c r="CN564" i="3" s="1"/>
  <c r="BY564" i="3"/>
  <c r="CO564" i="3" s="1"/>
  <c r="BK565" i="3"/>
  <c r="CA565" i="3" s="1"/>
  <c r="BL565" i="3"/>
  <c r="CB565" i="3" s="1"/>
  <c r="BM565" i="3"/>
  <c r="CC565" i="3" s="1"/>
  <c r="BN565" i="3"/>
  <c r="CD565" i="3" s="1"/>
  <c r="BO565" i="3"/>
  <c r="CE565" i="3" s="1"/>
  <c r="BP565" i="3"/>
  <c r="CF565" i="3" s="1"/>
  <c r="BQ565" i="3"/>
  <c r="CG565" i="3" s="1"/>
  <c r="BR565" i="3"/>
  <c r="CH565" i="3" s="1"/>
  <c r="BS565" i="3"/>
  <c r="CI565" i="3" s="1"/>
  <c r="BT565" i="3"/>
  <c r="CJ565" i="3" s="1"/>
  <c r="BU565" i="3"/>
  <c r="CK565" i="3" s="1"/>
  <c r="BV565" i="3"/>
  <c r="CL565" i="3" s="1"/>
  <c r="BW565" i="3"/>
  <c r="CM565" i="3" s="1"/>
  <c r="BX565" i="3"/>
  <c r="CN565" i="3" s="1"/>
  <c r="BY565" i="3"/>
  <c r="CO565" i="3" s="1"/>
  <c r="BK566" i="3"/>
  <c r="CA566" i="3" s="1"/>
  <c r="BL566" i="3"/>
  <c r="CB566" i="3" s="1"/>
  <c r="BM566" i="3"/>
  <c r="CC566" i="3" s="1"/>
  <c r="BN566" i="3"/>
  <c r="CD566" i="3" s="1"/>
  <c r="BO566" i="3"/>
  <c r="CE566" i="3" s="1"/>
  <c r="BP566" i="3"/>
  <c r="CF566" i="3" s="1"/>
  <c r="BQ566" i="3"/>
  <c r="CG566" i="3" s="1"/>
  <c r="BR566" i="3"/>
  <c r="CH566" i="3" s="1"/>
  <c r="BS566" i="3"/>
  <c r="CI566" i="3" s="1"/>
  <c r="BT566" i="3"/>
  <c r="CJ566" i="3" s="1"/>
  <c r="BU566" i="3"/>
  <c r="CK566" i="3" s="1"/>
  <c r="BV566" i="3"/>
  <c r="CL566" i="3" s="1"/>
  <c r="BW566" i="3"/>
  <c r="CM566" i="3" s="1"/>
  <c r="BX566" i="3"/>
  <c r="CN566" i="3" s="1"/>
  <c r="BY566" i="3"/>
  <c r="CO566" i="3" s="1"/>
  <c r="BK567" i="3"/>
  <c r="CA567" i="3" s="1"/>
  <c r="BL567" i="3"/>
  <c r="CB567" i="3" s="1"/>
  <c r="BM567" i="3"/>
  <c r="CC567" i="3" s="1"/>
  <c r="BN567" i="3"/>
  <c r="CD567" i="3" s="1"/>
  <c r="BO567" i="3"/>
  <c r="CE567" i="3" s="1"/>
  <c r="BP567" i="3"/>
  <c r="CF567" i="3" s="1"/>
  <c r="BQ567" i="3"/>
  <c r="CG567" i="3" s="1"/>
  <c r="BR567" i="3"/>
  <c r="CH567" i="3" s="1"/>
  <c r="BS567" i="3"/>
  <c r="CI567" i="3" s="1"/>
  <c r="BT567" i="3"/>
  <c r="CJ567" i="3" s="1"/>
  <c r="BU567" i="3"/>
  <c r="CK567" i="3" s="1"/>
  <c r="BV567" i="3"/>
  <c r="CL567" i="3" s="1"/>
  <c r="BW567" i="3"/>
  <c r="CM567" i="3" s="1"/>
  <c r="BX567" i="3"/>
  <c r="CN567" i="3" s="1"/>
  <c r="BY567" i="3"/>
  <c r="CO567" i="3" s="1"/>
  <c r="BK568" i="3"/>
  <c r="CA568" i="3" s="1"/>
  <c r="BL568" i="3"/>
  <c r="CB568" i="3" s="1"/>
  <c r="BM568" i="3"/>
  <c r="CC568" i="3" s="1"/>
  <c r="BN568" i="3"/>
  <c r="CD568" i="3" s="1"/>
  <c r="BO568" i="3"/>
  <c r="CE568" i="3" s="1"/>
  <c r="BP568" i="3"/>
  <c r="CF568" i="3" s="1"/>
  <c r="BQ568" i="3"/>
  <c r="CG568" i="3" s="1"/>
  <c r="BR568" i="3"/>
  <c r="CH568" i="3" s="1"/>
  <c r="BS568" i="3"/>
  <c r="CI568" i="3" s="1"/>
  <c r="BT568" i="3"/>
  <c r="CJ568" i="3" s="1"/>
  <c r="BU568" i="3"/>
  <c r="CK568" i="3" s="1"/>
  <c r="BV568" i="3"/>
  <c r="CL568" i="3" s="1"/>
  <c r="BW568" i="3"/>
  <c r="CM568" i="3" s="1"/>
  <c r="BX568" i="3"/>
  <c r="CN568" i="3" s="1"/>
  <c r="BY568" i="3"/>
  <c r="CO568" i="3" s="1"/>
  <c r="BK569" i="3"/>
  <c r="CA569" i="3" s="1"/>
  <c r="BL569" i="3"/>
  <c r="CB569" i="3" s="1"/>
  <c r="BM569" i="3"/>
  <c r="CC569" i="3" s="1"/>
  <c r="BN569" i="3"/>
  <c r="CD569" i="3" s="1"/>
  <c r="BO569" i="3"/>
  <c r="CE569" i="3" s="1"/>
  <c r="BP569" i="3"/>
  <c r="CF569" i="3" s="1"/>
  <c r="BQ569" i="3"/>
  <c r="CG569" i="3" s="1"/>
  <c r="BR569" i="3"/>
  <c r="CH569" i="3" s="1"/>
  <c r="BS569" i="3"/>
  <c r="CI569" i="3" s="1"/>
  <c r="BT569" i="3"/>
  <c r="CJ569" i="3" s="1"/>
  <c r="BU569" i="3"/>
  <c r="CK569" i="3" s="1"/>
  <c r="BV569" i="3"/>
  <c r="CL569" i="3" s="1"/>
  <c r="BW569" i="3"/>
  <c r="CM569" i="3" s="1"/>
  <c r="BX569" i="3"/>
  <c r="CN569" i="3" s="1"/>
  <c r="BY569" i="3"/>
  <c r="CO569" i="3" s="1"/>
  <c r="BK570" i="3"/>
  <c r="CA570" i="3" s="1"/>
  <c r="BL570" i="3"/>
  <c r="CB570" i="3" s="1"/>
  <c r="BM570" i="3"/>
  <c r="CC570" i="3" s="1"/>
  <c r="BN570" i="3"/>
  <c r="CD570" i="3" s="1"/>
  <c r="BO570" i="3"/>
  <c r="CE570" i="3" s="1"/>
  <c r="BP570" i="3"/>
  <c r="CF570" i="3" s="1"/>
  <c r="BQ570" i="3"/>
  <c r="CG570" i="3" s="1"/>
  <c r="BR570" i="3"/>
  <c r="CH570" i="3" s="1"/>
  <c r="BS570" i="3"/>
  <c r="CI570" i="3" s="1"/>
  <c r="BT570" i="3"/>
  <c r="CJ570" i="3" s="1"/>
  <c r="BU570" i="3"/>
  <c r="CK570" i="3" s="1"/>
  <c r="BV570" i="3"/>
  <c r="CL570" i="3" s="1"/>
  <c r="BW570" i="3"/>
  <c r="CM570" i="3" s="1"/>
  <c r="BX570" i="3"/>
  <c r="CN570" i="3" s="1"/>
  <c r="BY570" i="3"/>
  <c r="CO570" i="3" s="1"/>
  <c r="BK571" i="3"/>
  <c r="CA571" i="3" s="1"/>
  <c r="BL571" i="3"/>
  <c r="CB571" i="3" s="1"/>
  <c r="BM571" i="3"/>
  <c r="CC571" i="3" s="1"/>
  <c r="BN571" i="3"/>
  <c r="CD571" i="3" s="1"/>
  <c r="BO571" i="3"/>
  <c r="CE571" i="3" s="1"/>
  <c r="BP571" i="3"/>
  <c r="CF571" i="3" s="1"/>
  <c r="BQ571" i="3"/>
  <c r="CG571" i="3" s="1"/>
  <c r="BR571" i="3"/>
  <c r="CH571" i="3" s="1"/>
  <c r="BS571" i="3"/>
  <c r="CI571" i="3" s="1"/>
  <c r="BT571" i="3"/>
  <c r="CJ571" i="3" s="1"/>
  <c r="BU571" i="3"/>
  <c r="CK571" i="3" s="1"/>
  <c r="BV571" i="3"/>
  <c r="CL571" i="3" s="1"/>
  <c r="BW571" i="3"/>
  <c r="CM571" i="3" s="1"/>
  <c r="BX571" i="3"/>
  <c r="CN571" i="3" s="1"/>
  <c r="BY571" i="3"/>
  <c r="CO571" i="3" s="1"/>
  <c r="BK572" i="3"/>
  <c r="CA572" i="3" s="1"/>
  <c r="BL572" i="3"/>
  <c r="CB572" i="3" s="1"/>
  <c r="BM572" i="3"/>
  <c r="CC572" i="3" s="1"/>
  <c r="BN572" i="3"/>
  <c r="CD572" i="3" s="1"/>
  <c r="BO572" i="3"/>
  <c r="CE572" i="3" s="1"/>
  <c r="BP572" i="3"/>
  <c r="CF572" i="3" s="1"/>
  <c r="BQ572" i="3"/>
  <c r="CG572" i="3" s="1"/>
  <c r="BR572" i="3"/>
  <c r="CH572" i="3" s="1"/>
  <c r="BS572" i="3"/>
  <c r="CI572" i="3" s="1"/>
  <c r="BT572" i="3"/>
  <c r="CJ572" i="3" s="1"/>
  <c r="BU572" i="3"/>
  <c r="CK572" i="3" s="1"/>
  <c r="BV572" i="3"/>
  <c r="CL572" i="3" s="1"/>
  <c r="BW572" i="3"/>
  <c r="CM572" i="3" s="1"/>
  <c r="BX572" i="3"/>
  <c r="CN572" i="3" s="1"/>
  <c r="BY572" i="3"/>
  <c r="CO572" i="3" s="1"/>
  <c r="BK573" i="3"/>
  <c r="CA573" i="3" s="1"/>
  <c r="BL573" i="3"/>
  <c r="CB573" i="3" s="1"/>
  <c r="BM573" i="3"/>
  <c r="CC573" i="3" s="1"/>
  <c r="BN573" i="3"/>
  <c r="CD573" i="3" s="1"/>
  <c r="BO573" i="3"/>
  <c r="CE573" i="3" s="1"/>
  <c r="BP573" i="3"/>
  <c r="CF573" i="3" s="1"/>
  <c r="BQ573" i="3"/>
  <c r="CG573" i="3" s="1"/>
  <c r="BR573" i="3"/>
  <c r="CH573" i="3" s="1"/>
  <c r="BS573" i="3"/>
  <c r="CI573" i="3" s="1"/>
  <c r="BT573" i="3"/>
  <c r="CJ573" i="3" s="1"/>
  <c r="BU573" i="3"/>
  <c r="CK573" i="3" s="1"/>
  <c r="BV573" i="3"/>
  <c r="CL573" i="3" s="1"/>
  <c r="BW573" i="3"/>
  <c r="CM573" i="3" s="1"/>
  <c r="BX573" i="3"/>
  <c r="CN573" i="3" s="1"/>
  <c r="BY573" i="3"/>
  <c r="CO573" i="3" s="1"/>
  <c r="BK574" i="3"/>
  <c r="CA574" i="3" s="1"/>
  <c r="BL574" i="3"/>
  <c r="CB574" i="3" s="1"/>
  <c r="BM574" i="3"/>
  <c r="CC574" i="3" s="1"/>
  <c r="BN574" i="3"/>
  <c r="CD574" i="3" s="1"/>
  <c r="BO574" i="3"/>
  <c r="CE574" i="3" s="1"/>
  <c r="BP574" i="3"/>
  <c r="CF574" i="3" s="1"/>
  <c r="BQ574" i="3"/>
  <c r="CG574" i="3" s="1"/>
  <c r="BR574" i="3"/>
  <c r="CH574" i="3" s="1"/>
  <c r="BS574" i="3"/>
  <c r="CI574" i="3" s="1"/>
  <c r="BT574" i="3"/>
  <c r="CJ574" i="3" s="1"/>
  <c r="BU574" i="3"/>
  <c r="CK574" i="3" s="1"/>
  <c r="BV574" i="3"/>
  <c r="CL574" i="3" s="1"/>
  <c r="BW574" i="3"/>
  <c r="CM574" i="3" s="1"/>
  <c r="BX574" i="3"/>
  <c r="CN574" i="3" s="1"/>
  <c r="BY574" i="3"/>
  <c r="CO574" i="3" s="1"/>
  <c r="BK575" i="3"/>
  <c r="CA575" i="3" s="1"/>
  <c r="BL575" i="3"/>
  <c r="CB575" i="3" s="1"/>
  <c r="BM575" i="3"/>
  <c r="CC575" i="3" s="1"/>
  <c r="BN575" i="3"/>
  <c r="CD575" i="3" s="1"/>
  <c r="BO575" i="3"/>
  <c r="CE575" i="3" s="1"/>
  <c r="BP575" i="3"/>
  <c r="CF575" i="3" s="1"/>
  <c r="BQ575" i="3"/>
  <c r="CG575" i="3" s="1"/>
  <c r="BR575" i="3"/>
  <c r="CH575" i="3" s="1"/>
  <c r="BS575" i="3"/>
  <c r="CI575" i="3" s="1"/>
  <c r="BT575" i="3"/>
  <c r="CJ575" i="3" s="1"/>
  <c r="BU575" i="3"/>
  <c r="CK575" i="3" s="1"/>
  <c r="BV575" i="3"/>
  <c r="CL575" i="3" s="1"/>
  <c r="BW575" i="3"/>
  <c r="CM575" i="3" s="1"/>
  <c r="BX575" i="3"/>
  <c r="CN575" i="3" s="1"/>
  <c r="BY575" i="3"/>
  <c r="CO575" i="3" s="1"/>
  <c r="BK576" i="3"/>
  <c r="CA576" i="3" s="1"/>
  <c r="BL576" i="3"/>
  <c r="CB576" i="3" s="1"/>
  <c r="BM576" i="3"/>
  <c r="CC576" i="3" s="1"/>
  <c r="BN576" i="3"/>
  <c r="CD576" i="3" s="1"/>
  <c r="BO576" i="3"/>
  <c r="CE576" i="3" s="1"/>
  <c r="BP576" i="3"/>
  <c r="CF576" i="3" s="1"/>
  <c r="BQ576" i="3"/>
  <c r="CG576" i="3" s="1"/>
  <c r="BR576" i="3"/>
  <c r="CH576" i="3" s="1"/>
  <c r="BS576" i="3"/>
  <c r="CI576" i="3" s="1"/>
  <c r="BT576" i="3"/>
  <c r="CJ576" i="3" s="1"/>
  <c r="BU576" i="3"/>
  <c r="CK576" i="3" s="1"/>
  <c r="BV576" i="3"/>
  <c r="CL576" i="3" s="1"/>
  <c r="BW576" i="3"/>
  <c r="CM576" i="3" s="1"/>
  <c r="BX576" i="3"/>
  <c r="CN576" i="3" s="1"/>
  <c r="BY576" i="3"/>
  <c r="CO576" i="3" s="1"/>
  <c r="BK577" i="3"/>
  <c r="CA577" i="3" s="1"/>
  <c r="BL577" i="3"/>
  <c r="CB577" i="3" s="1"/>
  <c r="BM577" i="3"/>
  <c r="CC577" i="3" s="1"/>
  <c r="BN577" i="3"/>
  <c r="CD577" i="3" s="1"/>
  <c r="BO577" i="3"/>
  <c r="CE577" i="3" s="1"/>
  <c r="BP577" i="3"/>
  <c r="CF577" i="3" s="1"/>
  <c r="BQ577" i="3"/>
  <c r="CG577" i="3" s="1"/>
  <c r="BR577" i="3"/>
  <c r="CH577" i="3" s="1"/>
  <c r="BS577" i="3"/>
  <c r="CI577" i="3" s="1"/>
  <c r="BT577" i="3"/>
  <c r="CJ577" i="3" s="1"/>
  <c r="BU577" i="3"/>
  <c r="CK577" i="3" s="1"/>
  <c r="BV577" i="3"/>
  <c r="CL577" i="3" s="1"/>
  <c r="BW577" i="3"/>
  <c r="CM577" i="3" s="1"/>
  <c r="BX577" i="3"/>
  <c r="CN577" i="3" s="1"/>
  <c r="BY577" i="3"/>
  <c r="CO577" i="3" s="1"/>
  <c r="BK578" i="3"/>
  <c r="CA578" i="3" s="1"/>
  <c r="BL578" i="3"/>
  <c r="CB578" i="3" s="1"/>
  <c r="BM578" i="3"/>
  <c r="CC578" i="3" s="1"/>
  <c r="BN578" i="3"/>
  <c r="CD578" i="3" s="1"/>
  <c r="BO578" i="3"/>
  <c r="CE578" i="3" s="1"/>
  <c r="BP578" i="3"/>
  <c r="CF578" i="3" s="1"/>
  <c r="BQ578" i="3"/>
  <c r="CG578" i="3" s="1"/>
  <c r="BR578" i="3"/>
  <c r="CH578" i="3" s="1"/>
  <c r="BS578" i="3"/>
  <c r="CI578" i="3" s="1"/>
  <c r="BT578" i="3"/>
  <c r="CJ578" i="3" s="1"/>
  <c r="BU578" i="3"/>
  <c r="CK578" i="3" s="1"/>
  <c r="BV578" i="3"/>
  <c r="CL578" i="3" s="1"/>
  <c r="BW578" i="3"/>
  <c r="CM578" i="3" s="1"/>
  <c r="BX578" i="3"/>
  <c r="CN578" i="3" s="1"/>
  <c r="BY578" i="3"/>
  <c r="CO578" i="3" s="1"/>
  <c r="BK579" i="3"/>
  <c r="CA579" i="3" s="1"/>
  <c r="BL579" i="3"/>
  <c r="CB579" i="3" s="1"/>
  <c r="BM579" i="3"/>
  <c r="CC579" i="3" s="1"/>
  <c r="BN579" i="3"/>
  <c r="CD579" i="3" s="1"/>
  <c r="BO579" i="3"/>
  <c r="CE579" i="3" s="1"/>
  <c r="BP579" i="3"/>
  <c r="CF579" i="3" s="1"/>
  <c r="BQ579" i="3"/>
  <c r="CG579" i="3" s="1"/>
  <c r="BR579" i="3"/>
  <c r="CH579" i="3" s="1"/>
  <c r="BS579" i="3"/>
  <c r="CI579" i="3" s="1"/>
  <c r="BT579" i="3"/>
  <c r="CJ579" i="3" s="1"/>
  <c r="BU579" i="3"/>
  <c r="CK579" i="3" s="1"/>
  <c r="BV579" i="3"/>
  <c r="CL579" i="3" s="1"/>
  <c r="BW579" i="3"/>
  <c r="CM579" i="3" s="1"/>
  <c r="BX579" i="3"/>
  <c r="CN579" i="3" s="1"/>
  <c r="BY579" i="3"/>
  <c r="CO579" i="3" s="1"/>
  <c r="BK580" i="3"/>
  <c r="CA580" i="3" s="1"/>
  <c r="BL580" i="3"/>
  <c r="CB580" i="3" s="1"/>
  <c r="BM580" i="3"/>
  <c r="CC580" i="3" s="1"/>
  <c r="BN580" i="3"/>
  <c r="CD580" i="3" s="1"/>
  <c r="BO580" i="3"/>
  <c r="CE580" i="3" s="1"/>
  <c r="BP580" i="3"/>
  <c r="CF580" i="3" s="1"/>
  <c r="BQ580" i="3"/>
  <c r="CG580" i="3" s="1"/>
  <c r="BR580" i="3"/>
  <c r="CH580" i="3" s="1"/>
  <c r="BS580" i="3"/>
  <c r="CI580" i="3" s="1"/>
  <c r="BT580" i="3"/>
  <c r="CJ580" i="3" s="1"/>
  <c r="BU580" i="3"/>
  <c r="CK580" i="3" s="1"/>
  <c r="BV580" i="3"/>
  <c r="CL580" i="3" s="1"/>
  <c r="BW580" i="3"/>
  <c r="CM580" i="3" s="1"/>
  <c r="BX580" i="3"/>
  <c r="CN580" i="3" s="1"/>
  <c r="BY580" i="3"/>
  <c r="CO580" i="3" s="1"/>
  <c r="BK581" i="3"/>
  <c r="CA581" i="3" s="1"/>
  <c r="BL581" i="3"/>
  <c r="CB581" i="3" s="1"/>
  <c r="BM581" i="3"/>
  <c r="CC581" i="3" s="1"/>
  <c r="BN581" i="3"/>
  <c r="CD581" i="3" s="1"/>
  <c r="BO581" i="3"/>
  <c r="CE581" i="3" s="1"/>
  <c r="BP581" i="3"/>
  <c r="CF581" i="3" s="1"/>
  <c r="BQ581" i="3"/>
  <c r="CG581" i="3" s="1"/>
  <c r="BR581" i="3"/>
  <c r="CH581" i="3" s="1"/>
  <c r="BS581" i="3"/>
  <c r="CI581" i="3" s="1"/>
  <c r="BT581" i="3"/>
  <c r="CJ581" i="3" s="1"/>
  <c r="BU581" i="3"/>
  <c r="CK581" i="3" s="1"/>
  <c r="BV581" i="3"/>
  <c r="CL581" i="3" s="1"/>
  <c r="BW581" i="3"/>
  <c r="CM581" i="3" s="1"/>
  <c r="BX581" i="3"/>
  <c r="CN581" i="3" s="1"/>
  <c r="BY581" i="3"/>
  <c r="CO581" i="3" s="1"/>
  <c r="BK582" i="3"/>
  <c r="CA582" i="3" s="1"/>
  <c r="BL582" i="3"/>
  <c r="CB582" i="3" s="1"/>
  <c r="BM582" i="3"/>
  <c r="CC582" i="3" s="1"/>
  <c r="BN582" i="3"/>
  <c r="CD582" i="3" s="1"/>
  <c r="BO582" i="3"/>
  <c r="CE582" i="3" s="1"/>
  <c r="BP582" i="3"/>
  <c r="CF582" i="3" s="1"/>
  <c r="BQ582" i="3"/>
  <c r="CG582" i="3" s="1"/>
  <c r="BR582" i="3"/>
  <c r="CH582" i="3" s="1"/>
  <c r="BS582" i="3"/>
  <c r="CI582" i="3" s="1"/>
  <c r="BT582" i="3"/>
  <c r="CJ582" i="3" s="1"/>
  <c r="BU582" i="3"/>
  <c r="CK582" i="3" s="1"/>
  <c r="BV582" i="3"/>
  <c r="CL582" i="3" s="1"/>
  <c r="BW582" i="3"/>
  <c r="CM582" i="3" s="1"/>
  <c r="BX582" i="3"/>
  <c r="CN582" i="3" s="1"/>
  <c r="BY582" i="3"/>
  <c r="CO582" i="3" s="1"/>
  <c r="BK583" i="3"/>
  <c r="CA583" i="3" s="1"/>
  <c r="BL583" i="3"/>
  <c r="CB583" i="3" s="1"/>
  <c r="BM583" i="3"/>
  <c r="CC583" i="3" s="1"/>
  <c r="BN583" i="3"/>
  <c r="CD583" i="3" s="1"/>
  <c r="BO583" i="3"/>
  <c r="CE583" i="3" s="1"/>
  <c r="BP583" i="3"/>
  <c r="CF583" i="3" s="1"/>
  <c r="BQ583" i="3"/>
  <c r="CG583" i="3" s="1"/>
  <c r="BR583" i="3"/>
  <c r="CH583" i="3" s="1"/>
  <c r="BS583" i="3"/>
  <c r="CI583" i="3" s="1"/>
  <c r="BT583" i="3"/>
  <c r="CJ583" i="3" s="1"/>
  <c r="BU583" i="3"/>
  <c r="CK583" i="3" s="1"/>
  <c r="BV583" i="3"/>
  <c r="CL583" i="3" s="1"/>
  <c r="BW583" i="3"/>
  <c r="CM583" i="3" s="1"/>
  <c r="BX583" i="3"/>
  <c r="CN583" i="3" s="1"/>
  <c r="BY583" i="3"/>
  <c r="CO583" i="3" s="1"/>
  <c r="BK584" i="3"/>
  <c r="CA584" i="3" s="1"/>
  <c r="BL584" i="3"/>
  <c r="CB584" i="3" s="1"/>
  <c r="BM584" i="3"/>
  <c r="CC584" i="3" s="1"/>
  <c r="BN584" i="3"/>
  <c r="CD584" i="3" s="1"/>
  <c r="BO584" i="3"/>
  <c r="CE584" i="3" s="1"/>
  <c r="BP584" i="3"/>
  <c r="CF584" i="3" s="1"/>
  <c r="BQ584" i="3"/>
  <c r="CG584" i="3" s="1"/>
  <c r="BR584" i="3"/>
  <c r="CH584" i="3" s="1"/>
  <c r="BS584" i="3"/>
  <c r="CI584" i="3" s="1"/>
  <c r="BT584" i="3"/>
  <c r="CJ584" i="3" s="1"/>
  <c r="BU584" i="3"/>
  <c r="CK584" i="3" s="1"/>
  <c r="BV584" i="3"/>
  <c r="CL584" i="3" s="1"/>
  <c r="BW584" i="3"/>
  <c r="CM584" i="3" s="1"/>
  <c r="BX584" i="3"/>
  <c r="CN584" i="3" s="1"/>
  <c r="BY584" i="3"/>
  <c r="CO584" i="3" s="1"/>
  <c r="BK585" i="3"/>
  <c r="CA585" i="3" s="1"/>
  <c r="BL585" i="3"/>
  <c r="CB585" i="3" s="1"/>
  <c r="BM585" i="3"/>
  <c r="CC585" i="3" s="1"/>
  <c r="BN585" i="3"/>
  <c r="CD585" i="3" s="1"/>
  <c r="BO585" i="3"/>
  <c r="CE585" i="3" s="1"/>
  <c r="BP585" i="3"/>
  <c r="CF585" i="3" s="1"/>
  <c r="BQ585" i="3"/>
  <c r="CG585" i="3" s="1"/>
  <c r="BR585" i="3"/>
  <c r="CH585" i="3" s="1"/>
  <c r="BS585" i="3"/>
  <c r="CI585" i="3" s="1"/>
  <c r="BT585" i="3"/>
  <c r="CJ585" i="3" s="1"/>
  <c r="BU585" i="3"/>
  <c r="CK585" i="3" s="1"/>
  <c r="BV585" i="3"/>
  <c r="CL585" i="3" s="1"/>
  <c r="BW585" i="3"/>
  <c r="CM585" i="3" s="1"/>
  <c r="BX585" i="3"/>
  <c r="CN585" i="3" s="1"/>
  <c r="BY585" i="3"/>
  <c r="CO585" i="3" s="1"/>
  <c r="BK586" i="3"/>
  <c r="CA586" i="3" s="1"/>
  <c r="BL586" i="3"/>
  <c r="CB586" i="3" s="1"/>
  <c r="BM586" i="3"/>
  <c r="CC586" i="3" s="1"/>
  <c r="BN586" i="3"/>
  <c r="CD586" i="3" s="1"/>
  <c r="BO586" i="3"/>
  <c r="CE586" i="3" s="1"/>
  <c r="BP586" i="3"/>
  <c r="CF586" i="3" s="1"/>
  <c r="BQ586" i="3"/>
  <c r="CG586" i="3" s="1"/>
  <c r="BR586" i="3"/>
  <c r="CH586" i="3" s="1"/>
  <c r="BS586" i="3"/>
  <c r="CI586" i="3" s="1"/>
  <c r="BT586" i="3"/>
  <c r="CJ586" i="3" s="1"/>
  <c r="BU586" i="3"/>
  <c r="CK586" i="3" s="1"/>
  <c r="BV586" i="3"/>
  <c r="CL586" i="3" s="1"/>
  <c r="BW586" i="3"/>
  <c r="CM586" i="3" s="1"/>
  <c r="BX586" i="3"/>
  <c r="CN586" i="3" s="1"/>
  <c r="BY586" i="3"/>
  <c r="CO586" i="3" s="1"/>
  <c r="BK587" i="3"/>
  <c r="CA587" i="3" s="1"/>
  <c r="BL587" i="3"/>
  <c r="CB587" i="3" s="1"/>
  <c r="BM587" i="3"/>
  <c r="CC587" i="3" s="1"/>
  <c r="BN587" i="3"/>
  <c r="CD587" i="3" s="1"/>
  <c r="BO587" i="3"/>
  <c r="CE587" i="3" s="1"/>
  <c r="BP587" i="3"/>
  <c r="CF587" i="3" s="1"/>
  <c r="BQ587" i="3"/>
  <c r="CG587" i="3" s="1"/>
  <c r="BR587" i="3"/>
  <c r="CH587" i="3" s="1"/>
  <c r="BS587" i="3"/>
  <c r="CI587" i="3" s="1"/>
  <c r="BT587" i="3"/>
  <c r="CJ587" i="3" s="1"/>
  <c r="BU587" i="3"/>
  <c r="CK587" i="3" s="1"/>
  <c r="BV587" i="3"/>
  <c r="CL587" i="3" s="1"/>
  <c r="BW587" i="3"/>
  <c r="CM587" i="3" s="1"/>
  <c r="BX587" i="3"/>
  <c r="CN587" i="3" s="1"/>
  <c r="BY587" i="3"/>
  <c r="CO587" i="3" s="1"/>
  <c r="BK588" i="3"/>
  <c r="CA588" i="3" s="1"/>
  <c r="BL588" i="3"/>
  <c r="CB588" i="3" s="1"/>
  <c r="BM588" i="3"/>
  <c r="CC588" i="3" s="1"/>
  <c r="BN588" i="3"/>
  <c r="CD588" i="3" s="1"/>
  <c r="BO588" i="3"/>
  <c r="CE588" i="3" s="1"/>
  <c r="BP588" i="3"/>
  <c r="CF588" i="3" s="1"/>
  <c r="BQ588" i="3"/>
  <c r="CG588" i="3" s="1"/>
  <c r="BR588" i="3"/>
  <c r="CH588" i="3" s="1"/>
  <c r="BS588" i="3"/>
  <c r="CI588" i="3" s="1"/>
  <c r="BT588" i="3"/>
  <c r="CJ588" i="3" s="1"/>
  <c r="BU588" i="3"/>
  <c r="CK588" i="3" s="1"/>
  <c r="BV588" i="3"/>
  <c r="CL588" i="3" s="1"/>
  <c r="BW588" i="3"/>
  <c r="CM588" i="3" s="1"/>
  <c r="BX588" i="3"/>
  <c r="CN588" i="3" s="1"/>
  <c r="BY588" i="3"/>
  <c r="CO588" i="3" s="1"/>
  <c r="BK589" i="3"/>
  <c r="CA589" i="3" s="1"/>
  <c r="BL589" i="3"/>
  <c r="CB589" i="3" s="1"/>
  <c r="BM589" i="3"/>
  <c r="CC589" i="3" s="1"/>
  <c r="BN589" i="3"/>
  <c r="CD589" i="3" s="1"/>
  <c r="BO589" i="3"/>
  <c r="CE589" i="3" s="1"/>
  <c r="BP589" i="3"/>
  <c r="CF589" i="3" s="1"/>
  <c r="BQ589" i="3"/>
  <c r="CG589" i="3" s="1"/>
  <c r="BR589" i="3"/>
  <c r="CH589" i="3" s="1"/>
  <c r="BS589" i="3"/>
  <c r="CI589" i="3" s="1"/>
  <c r="BT589" i="3"/>
  <c r="CJ589" i="3" s="1"/>
  <c r="BU589" i="3"/>
  <c r="CK589" i="3" s="1"/>
  <c r="BV589" i="3"/>
  <c r="CL589" i="3" s="1"/>
  <c r="BW589" i="3"/>
  <c r="CM589" i="3" s="1"/>
  <c r="BX589" i="3"/>
  <c r="CN589" i="3" s="1"/>
  <c r="BY589" i="3"/>
  <c r="CO589" i="3" s="1"/>
  <c r="BK590" i="3"/>
  <c r="CA590" i="3" s="1"/>
  <c r="BL590" i="3"/>
  <c r="CB590" i="3" s="1"/>
  <c r="BM590" i="3"/>
  <c r="CC590" i="3" s="1"/>
  <c r="BN590" i="3"/>
  <c r="CD590" i="3" s="1"/>
  <c r="BO590" i="3"/>
  <c r="CE590" i="3" s="1"/>
  <c r="BP590" i="3"/>
  <c r="CF590" i="3" s="1"/>
  <c r="BQ590" i="3"/>
  <c r="CG590" i="3" s="1"/>
  <c r="BR590" i="3"/>
  <c r="CH590" i="3" s="1"/>
  <c r="BS590" i="3"/>
  <c r="CI590" i="3" s="1"/>
  <c r="BT590" i="3"/>
  <c r="CJ590" i="3" s="1"/>
  <c r="BU590" i="3"/>
  <c r="CK590" i="3" s="1"/>
  <c r="BV590" i="3"/>
  <c r="CL590" i="3" s="1"/>
  <c r="BW590" i="3"/>
  <c r="CM590" i="3" s="1"/>
  <c r="BX590" i="3"/>
  <c r="CN590" i="3" s="1"/>
  <c r="BY590" i="3"/>
  <c r="CO590" i="3" s="1"/>
  <c r="BK591" i="3"/>
  <c r="CA591" i="3" s="1"/>
  <c r="BL591" i="3"/>
  <c r="CB591" i="3" s="1"/>
  <c r="BM591" i="3"/>
  <c r="CC591" i="3" s="1"/>
  <c r="BN591" i="3"/>
  <c r="CD591" i="3" s="1"/>
  <c r="BO591" i="3"/>
  <c r="CE591" i="3" s="1"/>
  <c r="BP591" i="3"/>
  <c r="CF591" i="3" s="1"/>
  <c r="BQ591" i="3"/>
  <c r="CG591" i="3" s="1"/>
  <c r="BR591" i="3"/>
  <c r="CH591" i="3" s="1"/>
  <c r="BS591" i="3"/>
  <c r="CI591" i="3" s="1"/>
  <c r="BT591" i="3"/>
  <c r="CJ591" i="3" s="1"/>
  <c r="BU591" i="3"/>
  <c r="CK591" i="3" s="1"/>
  <c r="BV591" i="3"/>
  <c r="CL591" i="3" s="1"/>
  <c r="BW591" i="3"/>
  <c r="CM591" i="3" s="1"/>
  <c r="BX591" i="3"/>
  <c r="CN591" i="3" s="1"/>
  <c r="BY591" i="3"/>
  <c r="CO591" i="3" s="1"/>
  <c r="BK592" i="3"/>
  <c r="CA592" i="3" s="1"/>
  <c r="BL592" i="3"/>
  <c r="CB592" i="3" s="1"/>
  <c r="BM592" i="3"/>
  <c r="CC592" i="3" s="1"/>
  <c r="BN592" i="3"/>
  <c r="CD592" i="3" s="1"/>
  <c r="BO592" i="3"/>
  <c r="CE592" i="3" s="1"/>
  <c r="BP592" i="3"/>
  <c r="CF592" i="3" s="1"/>
  <c r="BQ592" i="3"/>
  <c r="CG592" i="3" s="1"/>
  <c r="BR592" i="3"/>
  <c r="CH592" i="3" s="1"/>
  <c r="BS592" i="3"/>
  <c r="CI592" i="3" s="1"/>
  <c r="BT592" i="3"/>
  <c r="CJ592" i="3" s="1"/>
  <c r="BU592" i="3"/>
  <c r="CK592" i="3" s="1"/>
  <c r="BV592" i="3"/>
  <c r="CL592" i="3" s="1"/>
  <c r="BW592" i="3"/>
  <c r="CM592" i="3" s="1"/>
  <c r="BX592" i="3"/>
  <c r="CN592" i="3" s="1"/>
  <c r="BY592" i="3"/>
  <c r="CO592" i="3" s="1"/>
  <c r="BK593" i="3"/>
  <c r="CA593" i="3" s="1"/>
  <c r="BL593" i="3"/>
  <c r="CB593" i="3" s="1"/>
  <c r="BM593" i="3"/>
  <c r="CC593" i="3" s="1"/>
  <c r="BN593" i="3"/>
  <c r="CD593" i="3" s="1"/>
  <c r="BO593" i="3"/>
  <c r="CE593" i="3" s="1"/>
  <c r="BP593" i="3"/>
  <c r="CF593" i="3" s="1"/>
  <c r="BQ593" i="3"/>
  <c r="CG593" i="3" s="1"/>
  <c r="BR593" i="3"/>
  <c r="CH593" i="3" s="1"/>
  <c r="BS593" i="3"/>
  <c r="CI593" i="3" s="1"/>
  <c r="BT593" i="3"/>
  <c r="CJ593" i="3" s="1"/>
  <c r="BU593" i="3"/>
  <c r="CK593" i="3" s="1"/>
  <c r="BV593" i="3"/>
  <c r="CL593" i="3" s="1"/>
  <c r="BW593" i="3"/>
  <c r="CM593" i="3" s="1"/>
  <c r="BX593" i="3"/>
  <c r="CN593" i="3" s="1"/>
  <c r="BY593" i="3"/>
  <c r="CO593" i="3" s="1"/>
  <c r="BK594" i="3"/>
  <c r="CA594" i="3" s="1"/>
  <c r="BL594" i="3"/>
  <c r="CB594" i="3" s="1"/>
  <c r="BM594" i="3"/>
  <c r="CC594" i="3" s="1"/>
  <c r="BN594" i="3"/>
  <c r="CD594" i="3" s="1"/>
  <c r="BO594" i="3"/>
  <c r="CE594" i="3" s="1"/>
  <c r="BP594" i="3"/>
  <c r="CF594" i="3" s="1"/>
  <c r="BQ594" i="3"/>
  <c r="CG594" i="3" s="1"/>
  <c r="BR594" i="3"/>
  <c r="CH594" i="3" s="1"/>
  <c r="BS594" i="3"/>
  <c r="CI594" i="3" s="1"/>
  <c r="BT594" i="3"/>
  <c r="CJ594" i="3" s="1"/>
  <c r="BU594" i="3"/>
  <c r="CK594" i="3" s="1"/>
  <c r="BV594" i="3"/>
  <c r="CL594" i="3" s="1"/>
  <c r="BW594" i="3"/>
  <c r="CM594" i="3" s="1"/>
  <c r="BX594" i="3"/>
  <c r="CN594" i="3" s="1"/>
  <c r="BY594" i="3"/>
  <c r="CO594" i="3" s="1"/>
  <c r="BK595" i="3"/>
  <c r="CA595" i="3" s="1"/>
  <c r="BL595" i="3"/>
  <c r="CB595" i="3" s="1"/>
  <c r="BM595" i="3"/>
  <c r="CC595" i="3" s="1"/>
  <c r="BN595" i="3"/>
  <c r="CD595" i="3" s="1"/>
  <c r="BO595" i="3"/>
  <c r="CE595" i="3" s="1"/>
  <c r="BP595" i="3"/>
  <c r="CF595" i="3" s="1"/>
  <c r="BQ595" i="3"/>
  <c r="CG595" i="3" s="1"/>
  <c r="BR595" i="3"/>
  <c r="CH595" i="3" s="1"/>
  <c r="BS595" i="3"/>
  <c r="CI595" i="3" s="1"/>
  <c r="BT595" i="3"/>
  <c r="CJ595" i="3" s="1"/>
  <c r="BU595" i="3"/>
  <c r="CK595" i="3" s="1"/>
  <c r="BV595" i="3"/>
  <c r="CL595" i="3" s="1"/>
  <c r="BW595" i="3"/>
  <c r="CM595" i="3" s="1"/>
  <c r="BX595" i="3"/>
  <c r="CN595" i="3" s="1"/>
  <c r="BY595" i="3"/>
  <c r="CO595" i="3" s="1"/>
  <c r="BK596" i="3"/>
  <c r="CA596" i="3" s="1"/>
  <c r="BL596" i="3"/>
  <c r="CB596" i="3" s="1"/>
  <c r="BM596" i="3"/>
  <c r="CC596" i="3" s="1"/>
  <c r="BN596" i="3"/>
  <c r="CD596" i="3" s="1"/>
  <c r="BO596" i="3"/>
  <c r="CE596" i="3" s="1"/>
  <c r="BP596" i="3"/>
  <c r="CF596" i="3" s="1"/>
  <c r="BQ596" i="3"/>
  <c r="CG596" i="3" s="1"/>
  <c r="BR596" i="3"/>
  <c r="CH596" i="3" s="1"/>
  <c r="BS596" i="3"/>
  <c r="CI596" i="3" s="1"/>
  <c r="BT596" i="3"/>
  <c r="CJ596" i="3" s="1"/>
  <c r="BU596" i="3"/>
  <c r="CK596" i="3" s="1"/>
  <c r="BV596" i="3"/>
  <c r="CL596" i="3" s="1"/>
  <c r="BW596" i="3"/>
  <c r="CM596" i="3" s="1"/>
  <c r="BX596" i="3"/>
  <c r="CN596" i="3" s="1"/>
  <c r="BY596" i="3"/>
  <c r="CO596" i="3" s="1"/>
  <c r="BK597" i="3"/>
  <c r="CA597" i="3" s="1"/>
  <c r="BL597" i="3"/>
  <c r="CB597" i="3" s="1"/>
  <c r="BM597" i="3"/>
  <c r="CC597" i="3" s="1"/>
  <c r="BN597" i="3"/>
  <c r="CD597" i="3" s="1"/>
  <c r="BO597" i="3"/>
  <c r="CE597" i="3" s="1"/>
  <c r="BP597" i="3"/>
  <c r="CF597" i="3" s="1"/>
  <c r="BQ597" i="3"/>
  <c r="CG597" i="3" s="1"/>
  <c r="BR597" i="3"/>
  <c r="CH597" i="3" s="1"/>
  <c r="BS597" i="3"/>
  <c r="CI597" i="3" s="1"/>
  <c r="BT597" i="3"/>
  <c r="CJ597" i="3" s="1"/>
  <c r="BU597" i="3"/>
  <c r="CK597" i="3" s="1"/>
  <c r="BV597" i="3"/>
  <c r="CL597" i="3" s="1"/>
  <c r="BW597" i="3"/>
  <c r="CM597" i="3" s="1"/>
  <c r="BX597" i="3"/>
  <c r="CN597" i="3" s="1"/>
  <c r="BY597" i="3"/>
  <c r="CO597" i="3" s="1"/>
  <c r="BK598" i="3"/>
  <c r="CA598" i="3" s="1"/>
  <c r="BL598" i="3"/>
  <c r="CB598" i="3" s="1"/>
  <c r="BM598" i="3"/>
  <c r="CC598" i="3" s="1"/>
  <c r="BN598" i="3"/>
  <c r="CD598" i="3" s="1"/>
  <c r="BO598" i="3"/>
  <c r="CE598" i="3" s="1"/>
  <c r="BP598" i="3"/>
  <c r="CF598" i="3" s="1"/>
  <c r="BQ598" i="3"/>
  <c r="CG598" i="3" s="1"/>
  <c r="BR598" i="3"/>
  <c r="CH598" i="3" s="1"/>
  <c r="BS598" i="3"/>
  <c r="CI598" i="3" s="1"/>
  <c r="BT598" i="3"/>
  <c r="CJ598" i="3" s="1"/>
  <c r="BU598" i="3"/>
  <c r="CK598" i="3" s="1"/>
  <c r="BV598" i="3"/>
  <c r="CL598" i="3" s="1"/>
  <c r="BW598" i="3"/>
  <c r="CM598" i="3" s="1"/>
  <c r="BX598" i="3"/>
  <c r="CN598" i="3" s="1"/>
  <c r="BY598" i="3"/>
  <c r="CO598" i="3" s="1"/>
  <c r="BK599" i="3"/>
  <c r="CA599" i="3" s="1"/>
  <c r="BL599" i="3"/>
  <c r="CB599" i="3" s="1"/>
  <c r="BM599" i="3"/>
  <c r="CC599" i="3" s="1"/>
  <c r="BN599" i="3"/>
  <c r="CD599" i="3" s="1"/>
  <c r="BO599" i="3"/>
  <c r="CE599" i="3" s="1"/>
  <c r="BP599" i="3"/>
  <c r="CF599" i="3" s="1"/>
  <c r="BQ599" i="3"/>
  <c r="CG599" i="3" s="1"/>
  <c r="BR599" i="3"/>
  <c r="CH599" i="3" s="1"/>
  <c r="BS599" i="3"/>
  <c r="CI599" i="3" s="1"/>
  <c r="BT599" i="3"/>
  <c r="CJ599" i="3" s="1"/>
  <c r="BU599" i="3"/>
  <c r="CK599" i="3" s="1"/>
  <c r="BV599" i="3"/>
  <c r="CL599" i="3" s="1"/>
  <c r="BW599" i="3"/>
  <c r="CM599" i="3" s="1"/>
  <c r="BX599" i="3"/>
  <c r="CN599" i="3" s="1"/>
  <c r="BY599" i="3"/>
  <c r="CO599" i="3" s="1"/>
  <c r="BK600" i="3"/>
  <c r="CA600" i="3" s="1"/>
  <c r="BL600" i="3"/>
  <c r="CB600" i="3" s="1"/>
  <c r="BM600" i="3"/>
  <c r="CC600" i="3" s="1"/>
  <c r="BN600" i="3"/>
  <c r="CD600" i="3" s="1"/>
  <c r="BO600" i="3"/>
  <c r="CE600" i="3" s="1"/>
  <c r="BP600" i="3"/>
  <c r="CF600" i="3" s="1"/>
  <c r="BQ600" i="3"/>
  <c r="CG600" i="3" s="1"/>
  <c r="BR600" i="3"/>
  <c r="CH600" i="3" s="1"/>
  <c r="BS600" i="3"/>
  <c r="CI600" i="3" s="1"/>
  <c r="BT600" i="3"/>
  <c r="CJ600" i="3" s="1"/>
  <c r="BU600" i="3"/>
  <c r="CK600" i="3" s="1"/>
  <c r="BV600" i="3"/>
  <c r="CL600" i="3" s="1"/>
  <c r="BW600" i="3"/>
  <c r="CM600" i="3" s="1"/>
  <c r="BX600" i="3"/>
  <c r="CN600" i="3" s="1"/>
  <c r="BY600" i="3"/>
  <c r="CO600" i="3" s="1"/>
  <c r="BK601" i="3"/>
  <c r="CA601" i="3" s="1"/>
  <c r="BL601" i="3"/>
  <c r="CB601" i="3" s="1"/>
  <c r="BM601" i="3"/>
  <c r="CC601" i="3" s="1"/>
  <c r="BN601" i="3"/>
  <c r="CD601" i="3" s="1"/>
  <c r="BO601" i="3"/>
  <c r="CE601" i="3" s="1"/>
  <c r="BP601" i="3"/>
  <c r="CF601" i="3" s="1"/>
  <c r="BQ601" i="3"/>
  <c r="CG601" i="3" s="1"/>
  <c r="BR601" i="3"/>
  <c r="CH601" i="3" s="1"/>
  <c r="BS601" i="3"/>
  <c r="CI601" i="3" s="1"/>
  <c r="BT601" i="3"/>
  <c r="CJ601" i="3" s="1"/>
  <c r="BU601" i="3"/>
  <c r="CK601" i="3" s="1"/>
  <c r="BV601" i="3"/>
  <c r="CL601" i="3" s="1"/>
  <c r="BW601" i="3"/>
  <c r="CM601" i="3" s="1"/>
  <c r="BX601" i="3"/>
  <c r="CN601" i="3" s="1"/>
  <c r="BY601" i="3"/>
  <c r="CO601" i="3" s="1"/>
  <c r="BK602" i="3"/>
  <c r="CA602" i="3" s="1"/>
  <c r="BL602" i="3"/>
  <c r="CB602" i="3" s="1"/>
  <c r="BM602" i="3"/>
  <c r="CC602" i="3" s="1"/>
  <c r="BN602" i="3"/>
  <c r="CD602" i="3" s="1"/>
  <c r="BO602" i="3"/>
  <c r="CE602" i="3" s="1"/>
  <c r="BP602" i="3"/>
  <c r="CF602" i="3" s="1"/>
  <c r="BQ602" i="3"/>
  <c r="CG602" i="3" s="1"/>
  <c r="BR602" i="3"/>
  <c r="CH602" i="3" s="1"/>
  <c r="BS602" i="3"/>
  <c r="CI602" i="3" s="1"/>
  <c r="BT602" i="3"/>
  <c r="CJ602" i="3" s="1"/>
  <c r="BU602" i="3"/>
  <c r="CK602" i="3" s="1"/>
  <c r="BV602" i="3"/>
  <c r="CL602" i="3" s="1"/>
  <c r="BW602" i="3"/>
  <c r="CM602" i="3" s="1"/>
  <c r="BX602" i="3"/>
  <c r="CN602" i="3" s="1"/>
  <c r="BY602" i="3"/>
  <c r="CO602" i="3" s="1"/>
  <c r="BK603" i="3"/>
  <c r="CA603" i="3" s="1"/>
  <c r="BL603" i="3"/>
  <c r="CB603" i="3" s="1"/>
  <c r="BM603" i="3"/>
  <c r="CC603" i="3" s="1"/>
  <c r="BN603" i="3"/>
  <c r="CD603" i="3" s="1"/>
  <c r="BO603" i="3"/>
  <c r="CE603" i="3" s="1"/>
  <c r="BP603" i="3"/>
  <c r="CF603" i="3" s="1"/>
  <c r="BQ603" i="3"/>
  <c r="CG603" i="3" s="1"/>
  <c r="BR603" i="3"/>
  <c r="CH603" i="3" s="1"/>
  <c r="BS603" i="3"/>
  <c r="CI603" i="3" s="1"/>
  <c r="BT603" i="3"/>
  <c r="CJ603" i="3" s="1"/>
  <c r="BU603" i="3"/>
  <c r="CK603" i="3" s="1"/>
  <c r="BV603" i="3"/>
  <c r="CL603" i="3" s="1"/>
  <c r="BW603" i="3"/>
  <c r="CM603" i="3" s="1"/>
  <c r="BX603" i="3"/>
  <c r="CN603" i="3" s="1"/>
  <c r="BY603" i="3"/>
  <c r="CO603" i="3" s="1"/>
  <c r="BK604" i="3"/>
  <c r="CA604" i="3" s="1"/>
  <c r="BL604" i="3"/>
  <c r="CB604" i="3" s="1"/>
  <c r="BM604" i="3"/>
  <c r="CC604" i="3" s="1"/>
  <c r="BN604" i="3"/>
  <c r="CD604" i="3" s="1"/>
  <c r="BO604" i="3"/>
  <c r="CE604" i="3" s="1"/>
  <c r="BP604" i="3"/>
  <c r="CF604" i="3" s="1"/>
  <c r="BQ604" i="3"/>
  <c r="CG604" i="3" s="1"/>
  <c r="BR604" i="3"/>
  <c r="CH604" i="3" s="1"/>
  <c r="BS604" i="3"/>
  <c r="CI604" i="3" s="1"/>
  <c r="BT604" i="3"/>
  <c r="CJ604" i="3" s="1"/>
  <c r="BU604" i="3"/>
  <c r="CK604" i="3" s="1"/>
  <c r="BV604" i="3"/>
  <c r="CL604" i="3" s="1"/>
  <c r="BW604" i="3"/>
  <c r="CM604" i="3" s="1"/>
  <c r="BX604" i="3"/>
  <c r="CN604" i="3" s="1"/>
  <c r="BY604" i="3"/>
  <c r="CO604" i="3" s="1"/>
  <c r="BK605" i="3"/>
  <c r="CA605" i="3" s="1"/>
  <c r="BL605" i="3"/>
  <c r="CB605" i="3" s="1"/>
  <c r="BM605" i="3"/>
  <c r="CC605" i="3" s="1"/>
  <c r="BN605" i="3"/>
  <c r="CD605" i="3" s="1"/>
  <c r="BO605" i="3"/>
  <c r="CE605" i="3" s="1"/>
  <c r="BP605" i="3"/>
  <c r="CF605" i="3" s="1"/>
  <c r="BQ605" i="3"/>
  <c r="CG605" i="3" s="1"/>
  <c r="BR605" i="3"/>
  <c r="CH605" i="3" s="1"/>
  <c r="BS605" i="3"/>
  <c r="CI605" i="3" s="1"/>
  <c r="BT605" i="3"/>
  <c r="CJ605" i="3" s="1"/>
  <c r="BU605" i="3"/>
  <c r="CK605" i="3" s="1"/>
  <c r="BV605" i="3"/>
  <c r="CL605" i="3" s="1"/>
  <c r="BW605" i="3"/>
  <c r="CM605" i="3" s="1"/>
  <c r="BX605" i="3"/>
  <c r="CN605" i="3" s="1"/>
  <c r="BY605" i="3"/>
  <c r="CO605" i="3" s="1"/>
  <c r="BK606" i="3"/>
  <c r="CA606" i="3" s="1"/>
  <c r="BL606" i="3"/>
  <c r="CB606" i="3" s="1"/>
  <c r="BM606" i="3"/>
  <c r="CC606" i="3" s="1"/>
  <c r="BN606" i="3"/>
  <c r="CD606" i="3" s="1"/>
  <c r="BO606" i="3"/>
  <c r="CE606" i="3" s="1"/>
  <c r="BP606" i="3"/>
  <c r="CF606" i="3" s="1"/>
  <c r="BQ606" i="3"/>
  <c r="CG606" i="3" s="1"/>
  <c r="BR606" i="3"/>
  <c r="CH606" i="3" s="1"/>
  <c r="BS606" i="3"/>
  <c r="CI606" i="3" s="1"/>
  <c r="BT606" i="3"/>
  <c r="CJ606" i="3" s="1"/>
  <c r="BU606" i="3"/>
  <c r="CK606" i="3" s="1"/>
  <c r="BV606" i="3"/>
  <c r="CL606" i="3" s="1"/>
  <c r="BW606" i="3"/>
  <c r="CM606" i="3" s="1"/>
  <c r="BX606" i="3"/>
  <c r="CN606" i="3" s="1"/>
  <c r="BY606" i="3"/>
  <c r="CO606" i="3" s="1"/>
  <c r="BK607" i="3"/>
  <c r="CA607" i="3" s="1"/>
  <c r="BL607" i="3"/>
  <c r="CB607" i="3" s="1"/>
  <c r="BM607" i="3"/>
  <c r="CC607" i="3" s="1"/>
  <c r="BN607" i="3"/>
  <c r="CD607" i="3" s="1"/>
  <c r="BO607" i="3"/>
  <c r="CE607" i="3" s="1"/>
  <c r="BP607" i="3"/>
  <c r="CF607" i="3" s="1"/>
  <c r="BQ607" i="3"/>
  <c r="CG607" i="3" s="1"/>
  <c r="BR607" i="3"/>
  <c r="CH607" i="3" s="1"/>
  <c r="BS607" i="3"/>
  <c r="CI607" i="3" s="1"/>
  <c r="BT607" i="3"/>
  <c r="CJ607" i="3" s="1"/>
  <c r="BU607" i="3"/>
  <c r="CK607" i="3" s="1"/>
  <c r="BV607" i="3"/>
  <c r="CL607" i="3" s="1"/>
  <c r="BW607" i="3"/>
  <c r="CM607" i="3" s="1"/>
  <c r="BX607" i="3"/>
  <c r="CN607" i="3" s="1"/>
  <c r="BY607" i="3"/>
  <c r="CO607" i="3" s="1"/>
  <c r="BK608" i="3"/>
  <c r="CA608" i="3" s="1"/>
  <c r="BL608" i="3"/>
  <c r="CB608" i="3" s="1"/>
  <c r="BM608" i="3"/>
  <c r="CC608" i="3" s="1"/>
  <c r="BN608" i="3"/>
  <c r="CD608" i="3" s="1"/>
  <c r="BO608" i="3"/>
  <c r="CE608" i="3" s="1"/>
  <c r="BP608" i="3"/>
  <c r="CF608" i="3" s="1"/>
  <c r="BQ608" i="3"/>
  <c r="CG608" i="3" s="1"/>
  <c r="BR608" i="3"/>
  <c r="CH608" i="3" s="1"/>
  <c r="BS608" i="3"/>
  <c r="CI608" i="3" s="1"/>
  <c r="BT608" i="3"/>
  <c r="CJ608" i="3" s="1"/>
  <c r="BU608" i="3"/>
  <c r="CK608" i="3" s="1"/>
  <c r="BV608" i="3"/>
  <c r="CL608" i="3" s="1"/>
  <c r="BW608" i="3"/>
  <c r="CM608" i="3" s="1"/>
  <c r="BX608" i="3"/>
  <c r="CN608" i="3" s="1"/>
  <c r="BY608" i="3"/>
  <c r="CO608" i="3" s="1"/>
  <c r="BK609" i="3"/>
  <c r="CA609" i="3" s="1"/>
  <c r="BL609" i="3"/>
  <c r="CB609" i="3" s="1"/>
  <c r="BM609" i="3"/>
  <c r="CC609" i="3" s="1"/>
  <c r="BN609" i="3"/>
  <c r="CD609" i="3" s="1"/>
  <c r="BO609" i="3"/>
  <c r="CE609" i="3" s="1"/>
  <c r="BP609" i="3"/>
  <c r="CF609" i="3" s="1"/>
  <c r="BQ609" i="3"/>
  <c r="CG609" i="3" s="1"/>
  <c r="BR609" i="3"/>
  <c r="CH609" i="3" s="1"/>
  <c r="BS609" i="3"/>
  <c r="CI609" i="3" s="1"/>
  <c r="BT609" i="3"/>
  <c r="CJ609" i="3" s="1"/>
  <c r="BU609" i="3"/>
  <c r="CK609" i="3" s="1"/>
  <c r="BV609" i="3"/>
  <c r="CL609" i="3" s="1"/>
  <c r="BW609" i="3"/>
  <c r="CM609" i="3" s="1"/>
  <c r="BX609" i="3"/>
  <c r="CN609" i="3" s="1"/>
  <c r="BY609" i="3"/>
  <c r="CO609" i="3" s="1"/>
  <c r="BM610" i="3"/>
  <c r="CC610" i="3" s="1"/>
  <c r="BN610" i="3"/>
  <c r="CD610" i="3" s="1"/>
  <c r="BO610" i="3"/>
  <c r="CE610" i="3" s="1"/>
  <c r="BP610" i="3"/>
  <c r="CF610" i="3" s="1"/>
  <c r="BQ610" i="3"/>
  <c r="CG610" i="3" s="1"/>
  <c r="BR610" i="3"/>
  <c r="CH610" i="3" s="1"/>
  <c r="BS610" i="3"/>
  <c r="CI610" i="3" s="1"/>
  <c r="BT610" i="3"/>
  <c r="CJ610" i="3" s="1"/>
  <c r="BU610" i="3"/>
  <c r="CK610" i="3" s="1"/>
  <c r="BV610" i="3"/>
  <c r="CL610" i="3" s="1"/>
  <c r="BW610" i="3"/>
  <c r="CM610" i="3" s="1"/>
  <c r="BX610" i="3"/>
  <c r="CN610" i="3" s="1"/>
  <c r="BY610" i="3"/>
  <c r="CO610" i="3" s="1"/>
  <c r="BK611" i="3"/>
  <c r="CA611" i="3" s="1"/>
  <c r="BL611" i="3"/>
  <c r="CB611" i="3" s="1"/>
  <c r="BM611" i="3"/>
  <c r="CC611" i="3" s="1"/>
  <c r="BN611" i="3"/>
  <c r="CD611" i="3" s="1"/>
  <c r="BO611" i="3"/>
  <c r="CE611" i="3" s="1"/>
  <c r="BP611" i="3"/>
  <c r="CF611" i="3" s="1"/>
  <c r="BQ611" i="3"/>
  <c r="CG611" i="3" s="1"/>
  <c r="BR611" i="3"/>
  <c r="CH611" i="3" s="1"/>
  <c r="BS611" i="3"/>
  <c r="CI611" i="3" s="1"/>
  <c r="BT611" i="3"/>
  <c r="CJ611" i="3" s="1"/>
  <c r="BU611" i="3"/>
  <c r="CK611" i="3" s="1"/>
  <c r="BV611" i="3"/>
  <c r="CL611" i="3" s="1"/>
  <c r="BW611" i="3"/>
  <c r="CM611" i="3" s="1"/>
  <c r="BX611" i="3"/>
  <c r="CN611" i="3" s="1"/>
  <c r="BY611" i="3"/>
  <c r="CO611" i="3" s="1"/>
  <c r="BK612" i="3"/>
  <c r="CA612" i="3" s="1"/>
  <c r="BL612" i="3"/>
  <c r="CB612" i="3" s="1"/>
  <c r="BM612" i="3"/>
  <c r="CC612" i="3" s="1"/>
  <c r="BN612" i="3"/>
  <c r="CD612" i="3" s="1"/>
  <c r="BO612" i="3"/>
  <c r="CE612" i="3" s="1"/>
  <c r="BP612" i="3"/>
  <c r="CF612" i="3" s="1"/>
  <c r="BQ612" i="3"/>
  <c r="CG612" i="3" s="1"/>
  <c r="BR612" i="3"/>
  <c r="CH612" i="3" s="1"/>
  <c r="BS612" i="3"/>
  <c r="CI612" i="3" s="1"/>
  <c r="BT612" i="3"/>
  <c r="CJ612" i="3" s="1"/>
  <c r="BU612" i="3"/>
  <c r="CK612" i="3" s="1"/>
  <c r="BV612" i="3"/>
  <c r="CL612" i="3" s="1"/>
  <c r="BW612" i="3"/>
  <c r="CM612" i="3" s="1"/>
  <c r="BX612" i="3"/>
  <c r="CN612" i="3" s="1"/>
  <c r="BY612" i="3"/>
  <c r="CO612" i="3" s="1"/>
  <c r="BK613" i="3"/>
  <c r="CA613" i="3" s="1"/>
  <c r="BL613" i="3"/>
  <c r="CB613" i="3" s="1"/>
  <c r="BM613" i="3"/>
  <c r="CC613" i="3" s="1"/>
  <c r="BN613" i="3"/>
  <c r="CD613" i="3" s="1"/>
  <c r="BO613" i="3"/>
  <c r="CE613" i="3" s="1"/>
  <c r="BP613" i="3"/>
  <c r="CF613" i="3" s="1"/>
  <c r="BQ613" i="3"/>
  <c r="CG613" i="3" s="1"/>
  <c r="BR613" i="3"/>
  <c r="CH613" i="3" s="1"/>
  <c r="BS613" i="3"/>
  <c r="CI613" i="3" s="1"/>
  <c r="BT613" i="3"/>
  <c r="CJ613" i="3" s="1"/>
  <c r="BU613" i="3"/>
  <c r="CK613" i="3" s="1"/>
  <c r="BV613" i="3"/>
  <c r="CL613" i="3" s="1"/>
  <c r="BW613" i="3"/>
  <c r="CM613" i="3" s="1"/>
  <c r="BX613" i="3"/>
  <c r="CN613" i="3" s="1"/>
  <c r="BY613" i="3"/>
  <c r="CO613" i="3" s="1"/>
  <c r="BK614" i="3"/>
  <c r="CA614" i="3" s="1"/>
  <c r="BL614" i="3"/>
  <c r="CB614" i="3" s="1"/>
  <c r="BM614" i="3"/>
  <c r="CC614" i="3" s="1"/>
  <c r="BN614" i="3"/>
  <c r="CD614" i="3" s="1"/>
  <c r="BO614" i="3"/>
  <c r="CE614" i="3" s="1"/>
  <c r="BP614" i="3"/>
  <c r="CF614" i="3" s="1"/>
  <c r="BQ614" i="3"/>
  <c r="CG614" i="3" s="1"/>
  <c r="BR614" i="3"/>
  <c r="CH614" i="3" s="1"/>
  <c r="BS614" i="3"/>
  <c r="CI614" i="3" s="1"/>
  <c r="BT614" i="3"/>
  <c r="CJ614" i="3" s="1"/>
  <c r="BU614" i="3"/>
  <c r="CK614" i="3" s="1"/>
  <c r="BV614" i="3"/>
  <c r="CL614" i="3" s="1"/>
  <c r="BW614" i="3"/>
  <c r="CM614" i="3" s="1"/>
  <c r="BX614" i="3"/>
  <c r="CN614" i="3" s="1"/>
  <c r="BY614" i="3"/>
  <c r="CO614" i="3" s="1"/>
  <c r="BK615" i="3"/>
  <c r="CA615" i="3" s="1"/>
  <c r="BL615" i="3"/>
  <c r="CB615" i="3" s="1"/>
  <c r="BM615" i="3"/>
  <c r="CC615" i="3" s="1"/>
  <c r="BN615" i="3"/>
  <c r="CD615" i="3" s="1"/>
  <c r="BO615" i="3"/>
  <c r="CE615" i="3" s="1"/>
  <c r="BP615" i="3"/>
  <c r="CF615" i="3" s="1"/>
  <c r="BQ615" i="3"/>
  <c r="CG615" i="3" s="1"/>
  <c r="BR615" i="3"/>
  <c r="CH615" i="3" s="1"/>
  <c r="BS615" i="3"/>
  <c r="CI615" i="3" s="1"/>
  <c r="BT615" i="3"/>
  <c r="CJ615" i="3" s="1"/>
  <c r="BU615" i="3"/>
  <c r="CK615" i="3" s="1"/>
  <c r="BV615" i="3"/>
  <c r="CL615" i="3" s="1"/>
  <c r="BW615" i="3"/>
  <c r="CM615" i="3" s="1"/>
  <c r="BX615" i="3"/>
  <c r="CN615" i="3" s="1"/>
  <c r="BY615" i="3"/>
  <c r="CO615" i="3" s="1"/>
  <c r="BK616" i="3"/>
  <c r="CA616" i="3" s="1"/>
  <c r="BL616" i="3"/>
  <c r="CB616" i="3" s="1"/>
  <c r="BM616" i="3"/>
  <c r="CC616" i="3" s="1"/>
  <c r="BN616" i="3"/>
  <c r="CD616" i="3" s="1"/>
  <c r="BO616" i="3"/>
  <c r="CE616" i="3" s="1"/>
  <c r="BP616" i="3"/>
  <c r="CF616" i="3" s="1"/>
  <c r="BQ616" i="3"/>
  <c r="CG616" i="3" s="1"/>
  <c r="BR616" i="3"/>
  <c r="CH616" i="3" s="1"/>
  <c r="BS616" i="3"/>
  <c r="CI616" i="3" s="1"/>
  <c r="BT616" i="3"/>
  <c r="CJ616" i="3" s="1"/>
  <c r="BU616" i="3"/>
  <c r="CK616" i="3" s="1"/>
  <c r="BV616" i="3"/>
  <c r="CL616" i="3" s="1"/>
  <c r="BW616" i="3"/>
  <c r="CM616" i="3" s="1"/>
  <c r="BX616" i="3"/>
  <c r="CN616" i="3" s="1"/>
  <c r="BY616" i="3"/>
  <c r="CO616" i="3" s="1"/>
  <c r="BK617" i="3"/>
  <c r="CA617" i="3" s="1"/>
  <c r="BL617" i="3"/>
  <c r="CB617" i="3" s="1"/>
  <c r="BM617" i="3"/>
  <c r="CC617" i="3" s="1"/>
  <c r="BN617" i="3"/>
  <c r="CD617" i="3" s="1"/>
  <c r="BO617" i="3"/>
  <c r="CE617" i="3" s="1"/>
  <c r="BP617" i="3"/>
  <c r="CF617" i="3" s="1"/>
  <c r="BQ617" i="3"/>
  <c r="CG617" i="3" s="1"/>
  <c r="BR617" i="3"/>
  <c r="CH617" i="3" s="1"/>
  <c r="BS617" i="3"/>
  <c r="CI617" i="3" s="1"/>
  <c r="BT617" i="3"/>
  <c r="CJ617" i="3" s="1"/>
  <c r="BU617" i="3"/>
  <c r="CK617" i="3" s="1"/>
  <c r="BV617" i="3"/>
  <c r="CL617" i="3" s="1"/>
  <c r="BW617" i="3"/>
  <c r="CM617" i="3" s="1"/>
  <c r="BX617" i="3"/>
  <c r="CN617" i="3" s="1"/>
  <c r="BY617" i="3"/>
  <c r="CO617" i="3" s="1"/>
  <c r="BK618" i="3"/>
  <c r="CA618" i="3" s="1"/>
  <c r="BL618" i="3"/>
  <c r="CB618" i="3" s="1"/>
  <c r="BM618" i="3"/>
  <c r="CC618" i="3" s="1"/>
  <c r="BN618" i="3"/>
  <c r="CD618" i="3" s="1"/>
  <c r="BO618" i="3"/>
  <c r="CE618" i="3" s="1"/>
  <c r="BP618" i="3"/>
  <c r="CF618" i="3" s="1"/>
  <c r="BQ618" i="3"/>
  <c r="CG618" i="3" s="1"/>
  <c r="BR618" i="3"/>
  <c r="CH618" i="3" s="1"/>
  <c r="BS618" i="3"/>
  <c r="CI618" i="3" s="1"/>
  <c r="BT618" i="3"/>
  <c r="CJ618" i="3" s="1"/>
  <c r="BU618" i="3"/>
  <c r="CK618" i="3" s="1"/>
  <c r="BV618" i="3"/>
  <c r="CL618" i="3" s="1"/>
  <c r="BW618" i="3"/>
  <c r="CM618" i="3" s="1"/>
  <c r="BX618" i="3"/>
  <c r="CN618" i="3" s="1"/>
  <c r="BY618" i="3"/>
  <c r="CO618" i="3" s="1"/>
  <c r="BK619" i="3"/>
  <c r="CA619" i="3" s="1"/>
  <c r="BL619" i="3"/>
  <c r="CB619" i="3" s="1"/>
  <c r="BM619" i="3"/>
  <c r="CC619" i="3" s="1"/>
  <c r="BN619" i="3"/>
  <c r="CD619" i="3" s="1"/>
  <c r="BO619" i="3"/>
  <c r="CE619" i="3" s="1"/>
  <c r="BP619" i="3"/>
  <c r="CF619" i="3" s="1"/>
  <c r="BQ619" i="3"/>
  <c r="CG619" i="3" s="1"/>
  <c r="BR619" i="3"/>
  <c r="CH619" i="3" s="1"/>
  <c r="BS619" i="3"/>
  <c r="CI619" i="3" s="1"/>
  <c r="BT619" i="3"/>
  <c r="CJ619" i="3" s="1"/>
  <c r="BU619" i="3"/>
  <c r="CK619" i="3" s="1"/>
  <c r="BV619" i="3"/>
  <c r="CL619" i="3" s="1"/>
  <c r="BW619" i="3"/>
  <c r="CM619" i="3" s="1"/>
  <c r="BX619" i="3"/>
  <c r="CN619" i="3" s="1"/>
  <c r="BY619" i="3"/>
  <c r="CO619" i="3" s="1"/>
  <c r="BK620" i="3"/>
  <c r="CA620" i="3" s="1"/>
  <c r="BL620" i="3"/>
  <c r="CB620" i="3" s="1"/>
  <c r="BM620" i="3"/>
  <c r="CC620" i="3" s="1"/>
  <c r="BN620" i="3"/>
  <c r="CD620" i="3" s="1"/>
  <c r="BO620" i="3"/>
  <c r="CE620" i="3" s="1"/>
  <c r="BP620" i="3"/>
  <c r="CF620" i="3" s="1"/>
  <c r="BQ620" i="3"/>
  <c r="CG620" i="3" s="1"/>
  <c r="BR620" i="3"/>
  <c r="CH620" i="3" s="1"/>
  <c r="BS620" i="3"/>
  <c r="CI620" i="3" s="1"/>
  <c r="BT620" i="3"/>
  <c r="CJ620" i="3" s="1"/>
  <c r="BU620" i="3"/>
  <c r="CK620" i="3" s="1"/>
  <c r="BV620" i="3"/>
  <c r="CL620" i="3" s="1"/>
  <c r="BW620" i="3"/>
  <c r="CM620" i="3" s="1"/>
  <c r="BX620" i="3"/>
  <c r="CN620" i="3" s="1"/>
  <c r="BY620" i="3"/>
  <c r="CO620" i="3" s="1"/>
  <c r="BK621" i="3"/>
  <c r="CA621" i="3" s="1"/>
  <c r="BL621" i="3"/>
  <c r="CB621" i="3" s="1"/>
  <c r="BM621" i="3"/>
  <c r="CC621" i="3" s="1"/>
  <c r="BN621" i="3"/>
  <c r="CD621" i="3" s="1"/>
  <c r="BO621" i="3"/>
  <c r="CE621" i="3" s="1"/>
  <c r="BP621" i="3"/>
  <c r="CF621" i="3" s="1"/>
  <c r="BQ621" i="3"/>
  <c r="CG621" i="3" s="1"/>
  <c r="BR621" i="3"/>
  <c r="CH621" i="3" s="1"/>
  <c r="BS621" i="3"/>
  <c r="CI621" i="3" s="1"/>
  <c r="BT621" i="3"/>
  <c r="CJ621" i="3" s="1"/>
  <c r="BU621" i="3"/>
  <c r="CK621" i="3" s="1"/>
  <c r="BV621" i="3"/>
  <c r="CL621" i="3" s="1"/>
  <c r="BW621" i="3"/>
  <c r="CM621" i="3" s="1"/>
  <c r="BX621" i="3"/>
  <c r="CN621" i="3" s="1"/>
  <c r="BY621" i="3"/>
  <c r="CO621" i="3" s="1"/>
  <c r="BK622" i="3"/>
  <c r="CA622" i="3" s="1"/>
  <c r="BL622" i="3"/>
  <c r="CB622" i="3" s="1"/>
  <c r="BM622" i="3"/>
  <c r="CC622" i="3" s="1"/>
  <c r="BN622" i="3"/>
  <c r="CD622" i="3" s="1"/>
  <c r="BO622" i="3"/>
  <c r="CE622" i="3" s="1"/>
  <c r="BP622" i="3"/>
  <c r="CF622" i="3" s="1"/>
  <c r="BQ622" i="3"/>
  <c r="CG622" i="3" s="1"/>
  <c r="BR622" i="3"/>
  <c r="CH622" i="3" s="1"/>
  <c r="BS622" i="3"/>
  <c r="CI622" i="3" s="1"/>
  <c r="BT622" i="3"/>
  <c r="CJ622" i="3" s="1"/>
  <c r="BU622" i="3"/>
  <c r="CK622" i="3" s="1"/>
  <c r="BV622" i="3"/>
  <c r="CL622" i="3" s="1"/>
  <c r="BW622" i="3"/>
  <c r="CM622" i="3" s="1"/>
  <c r="BX622" i="3"/>
  <c r="CN622" i="3" s="1"/>
  <c r="BY622" i="3"/>
  <c r="CO622" i="3" s="1"/>
  <c r="BK623" i="3"/>
  <c r="CA623" i="3" s="1"/>
  <c r="BL623" i="3"/>
  <c r="CB623" i="3" s="1"/>
  <c r="BM623" i="3"/>
  <c r="CC623" i="3" s="1"/>
  <c r="BN623" i="3"/>
  <c r="CD623" i="3" s="1"/>
  <c r="BO623" i="3"/>
  <c r="CE623" i="3" s="1"/>
  <c r="BP623" i="3"/>
  <c r="CF623" i="3" s="1"/>
  <c r="BQ623" i="3"/>
  <c r="CG623" i="3" s="1"/>
  <c r="BR623" i="3"/>
  <c r="CH623" i="3" s="1"/>
  <c r="BS623" i="3"/>
  <c r="CI623" i="3" s="1"/>
  <c r="BT623" i="3"/>
  <c r="CJ623" i="3" s="1"/>
  <c r="BU623" i="3"/>
  <c r="CK623" i="3" s="1"/>
  <c r="BV623" i="3"/>
  <c r="CL623" i="3" s="1"/>
  <c r="BW623" i="3"/>
  <c r="CM623" i="3" s="1"/>
  <c r="BX623" i="3"/>
  <c r="CN623" i="3" s="1"/>
  <c r="BY623" i="3"/>
  <c r="CO623" i="3" s="1"/>
  <c r="BK624" i="3"/>
  <c r="CA624" i="3" s="1"/>
  <c r="BL624" i="3"/>
  <c r="CB624" i="3" s="1"/>
  <c r="BM624" i="3"/>
  <c r="CC624" i="3" s="1"/>
  <c r="BN624" i="3"/>
  <c r="CD624" i="3" s="1"/>
  <c r="BO624" i="3"/>
  <c r="CE624" i="3" s="1"/>
  <c r="BP624" i="3"/>
  <c r="CF624" i="3" s="1"/>
  <c r="BQ624" i="3"/>
  <c r="CG624" i="3" s="1"/>
  <c r="BR624" i="3"/>
  <c r="CH624" i="3" s="1"/>
  <c r="BS624" i="3"/>
  <c r="CI624" i="3" s="1"/>
  <c r="BT624" i="3"/>
  <c r="CJ624" i="3" s="1"/>
  <c r="BU624" i="3"/>
  <c r="CK624" i="3" s="1"/>
  <c r="BV624" i="3"/>
  <c r="CL624" i="3" s="1"/>
  <c r="BW624" i="3"/>
  <c r="CM624" i="3" s="1"/>
  <c r="BX624" i="3"/>
  <c r="CN624" i="3" s="1"/>
  <c r="BY624" i="3"/>
  <c r="CO624" i="3" s="1"/>
  <c r="BK625" i="3"/>
  <c r="CA625" i="3" s="1"/>
  <c r="BL625" i="3"/>
  <c r="CB625" i="3" s="1"/>
  <c r="BM625" i="3"/>
  <c r="CC625" i="3" s="1"/>
  <c r="BN625" i="3"/>
  <c r="CD625" i="3" s="1"/>
  <c r="BO625" i="3"/>
  <c r="CE625" i="3" s="1"/>
  <c r="BP625" i="3"/>
  <c r="CF625" i="3" s="1"/>
  <c r="BQ625" i="3"/>
  <c r="CG625" i="3" s="1"/>
  <c r="BR625" i="3"/>
  <c r="CH625" i="3" s="1"/>
  <c r="BS625" i="3"/>
  <c r="CI625" i="3" s="1"/>
  <c r="BT625" i="3"/>
  <c r="CJ625" i="3" s="1"/>
  <c r="BU625" i="3"/>
  <c r="CK625" i="3" s="1"/>
  <c r="BV625" i="3"/>
  <c r="CL625" i="3" s="1"/>
  <c r="BW625" i="3"/>
  <c r="CM625" i="3" s="1"/>
  <c r="BX625" i="3"/>
  <c r="CN625" i="3" s="1"/>
  <c r="BY625" i="3"/>
  <c r="CO625" i="3" s="1"/>
  <c r="BK626" i="3"/>
  <c r="CA626" i="3" s="1"/>
  <c r="BL626" i="3"/>
  <c r="CB626" i="3" s="1"/>
  <c r="BM626" i="3"/>
  <c r="CC626" i="3" s="1"/>
  <c r="BN626" i="3"/>
  <c r="CD626" i="3" s="1"/>
  <c r="BO626" i="3"/>
  <c r="CE626" i="3" s="1"/>
  <c r="BP626" i="3"/>
  <c r="CF626" i="3" s="1"/>
  <c r="BQ626" i="3"/>
  <c r="CG626" i="3" s="1"/>
  <c r="BR626" i="3"/>
  <c r="CH626" i="3" s="1"/>
  <c r="BS626" i="3"/>
  <c r="CI626" i="3" s="1"/>
  <c r="BT626" i="3"/>
  <c r="CJ626" i="3" s="1"/>
  <c r="BU626" i="3"/>
  <c r="CK626" i="3" s="1"/>
  <c r="BV626" i="3"/>
  <c r="CL626" i="3" s="1"/>
  <c r="BW626" i="3"/>
  <c r="CM626" i="3" s="1"/>
  <c r="BX626" i="3"/>
  <c r="CN626" i="3" s="1"/>
  <c r="BY626" i="3"/>
  <c r="CO626" i="3" s="1"/>
  <c r="BK627" i="3"/>
  <c r="CA627" i="3" s="1"/>
  <c r="BL627" i="3"/>
  <c r="CB627" i="3" s="1"/>
  <c r="BM627" i="3"/>
  <c r="CC627" i="3" s="1"/>
  <c r="BN627" i="3"/>
  <c r="CD627" i="3" s="1"/>
  <c r="BO627" i="3"/>
  <c r="CE627" i="3" s="1"/>
  <c r="BP627" i="3"/>
  <c r="CF627" i="3" s="1"/>
  <c r="BQ627" i="3"/>
  <c r="CG627" i="3" s="1"/>
  <c r="BR627" i="3"/>
  <c r="CH627" i="3" s="1"/>
  <c r="BS627" i="3"/>
  <c r="CI627" i="3" s="1"/>
  <c r="BT627" i="3"/>
  <c r="CJ627" i="3" s="1"/>
  <c r="BU627" i="3"/>
  <c r="CK627" i="3" s="1"/>
  <c r="BV627" i="3"/>
  <c r="CL627" i="3" s="1"/>
  <c r="BW627" i="3"/>
  <c r="CM627" i="3" s="1"/>
  <c r="BX627" i="3"/>
  <c r="CN627" i="3" s="1"/>
  <c r="BY627" i="3"/>
  <c r="CO627" i="3" s="1"/>
  <c r="BK628" i="3"/>
  <c r="CA628" i="3" s="1"/>
  <c r="BL628" i="3"/>
  <c r="CB628" i="3" s="1"/>
  <c r="BM628" i="3"/>
  <c r="CC628" i="3" s="1"/>
  <c r="BN628" i="3"/>
  <c r="CD628" i="3" s="1"/>
  <c r="BO628" i="3"/>
  <c r="CE628" i="3" s="1"/>
  <c r="BP628" i="3"/>
  <c r="CF628" i="3" s="1"/>
  <c r="BQ628" i="3"/>
  <c r="CG628" i="3" s="1"/>
  <c r="BR628" i="3"/>
  <c r="CH628" i="3" s="1"/>
  <c r="BS628" i="3"/>
  <c r="CI628" i="3" s="1"/>
  <c r="BT628" i="3"/>
  <c r="CJ628" i="3" s="1"/>
  <c r="BU628" i="3"/>
  <c r="CK628" i="3" s="1"/>
  <c r="BV628" i="3"/>
  <c r="CL628" i="3" s="1"/>
  <c r="BW628" i="3"/>
  <c r="CM628" i="3" s="1"/>
  <c r="BX628" i="3"/>
  <c r="CN628" i="3" s="1"/>
  <c r="BY628" i="3"/>
  <c r="CO628" i="3" s="1"/>
  <c r="BK629" i="3"/>
  <c r="CA629" i="3" s="1"/>
  <c r="BL629" i="3"/>
  <c r="CB629" i="3" s="1"/>
  <c r="BM629" i="3"/>
  <c r="CC629" i="3" s="1"/>
  <c r="BN629" i="3"/>
  <c r="CD629" i="3" s="1"/>
  <c r="BO629" i="3"/>
  <c r="CE629" i="3" s="1"/>
  <c r="BP629" i="3"/>
  <c r="CF629" i="3" s="1"/>
  <c r="BQ629" i="3"/>
  <c r="CG629" i="3" s="1"/>
  <c r="BR629" i="3"/>
  <c r="CH629" i="3" s="1"/>
  <c r="BS629" i="3"/>
  <c r="CI629" i="3" s="1"/>
  <c r="BT629" i="3"/>
  <c r="CJ629" i="3" s="1"/>
  <c r="BU629" i="3"/>
  <c r="CK629" i="3" s="1"/>
  <c r="BV629" i="3"/>
  <c r="CL629" i="3" s="1"/>
  <c r="BW629" i="3"/>
  <c r="CM629" i="3" s="1"/>
  <c r="BX629" i="3"/>
  <c r="CN629" i="3" s="1"/>
  <c r="BY629" i="3"/>
  <c r="CO629" i="3" s="1"/>
  <c r="BK630" i="3"/>
  <c r="CA630" i="3" s="1"/>
  <c r="BL630" i="3"/>
  <c r="CB630" i="3" s="1"/>
  <c r="BM630" i="3"/>
  <c r="CC630" i="3" s="1"/>
  <c r="BN630" i="3"/>
  <c r="CD630" i="3" s="1"/>
  <c r="BO630" i="3"/>
  <c r="CE630" i="3" s="1"/>
  <c r="BP630" i="3"/>
  <c r="CF630" i="3" s="1"/>
  <c r="BQ630" i="3"/>
  <c r="CG630" i="3" s="1"/>
  <c r="BR630" i="3"/>
  <c r="CH630" i="3" s="1"/>
  <c r="BS630" i="3"/>
  <c r="CI630" i="3" s="1"/>
  <c r="BT630" i="3"/>
  <c r="CJ630" i="3" s="1"/>
  <c r="BU630" i="3"/>
  <c r="CK630" i="3" s="1"/>
  <c r="BV630" i="3"/>
  <c r="CL630" i="3" s="1"/>
  <c r="BW630" i="3"/>
  <c r="CM630" i="3" s="1"/>
  <c r="BX630" i="3"/>
  <c r="CN630" i="3" s="1"/>
  <c r="BY630" i="3"/>
  <c r="CO630" i="3" s="1"/>
  <c r="BK631" i="3"/>
  <c r="CA631" i="3" s="1"/>
  <c r="BL631" i="3"/>
  <c r="CB631" i="3" s="1"/>
  <c r="BM631" i="3"/>
  <c r="CC631" i="3" s="1"/>
  <c r="BN631" i="3"/>
  <c r="CD631" i="3" s="1"/>
  <c r="BO631" i="3"/>
  <c r="CE631" i="3" s="1"/>
  <c r="BP631" i="3"/>
  <c r="CF631" i="3" s="1"/>
  <c r="BQ631" i="3"/>
  <c r="CG631" i="3" s="1"/>
  <c r="BR631" i="3"/>
  <c r="CH631" i="3" s="1"/>
  <c r="BS631" i="3"/>
  <c r="CI631" i="3" s="1"/>
  <c r="BT631" i="3"/>
  <c r="CJ631" i="3" s="1"/>
  <c r="BU631" i="3"/>
  <c r="CK631" i="3" s="1"/>
  <c r="BV631" i="3"/>
  <c r="CL631" i="3" s="1"/>
  <c r="BW631" i="3"/>
  <c r="CM631" i="3" s="1"/>
  <c r="BX631" i="3"/>
  <c r="CN631" i="3" s="1"/>
  <c r="BY631" i="3"/>
  <c r="CO631" i="3" s="1"/>
  <c r="BK632" i="3"/>
  <c r="CA632" i="3" s="1"/>
  <c r="BL632" i="3"/>
  <c r="CB632" i="3" s="1"/>
  <c r="BM632" i="3"/>
  <c r="CC632" i="3" s="1"/>
  <c r="BN632" i="3"/>
  <c r="CD632" i="3" s="1"/>
  <c r="BO632" i="3"/>
  <c r="CE632" i="3" s="1"/>
  <c r="BP632" i="3"/>
  <c r="CF632" i="3" s="1"/>
  <c r="BQ632" i="3"/>
  <c r="CG632" i="3" s="1"/>
  <c r="BR632" i="3"/>
  <c r="CH632" i="3" s="1"/>
  <c r="BS632" i="3"/>
  <c r="CI632" i="3" s="1"/>
  <c r="BT632" i="3"/>
  <c r="CJ632" i="3" s="1"/>
  <c r="BU632" i="3"/>
  <c r="CK632" i="3" s="1"/>
  <c r="BV632" i="3"/>
  <c r="CL632" i="3" s="1"/>
  <c r="BW632" i="3"/>
  <c r="CM632" i="3" s="1"/>
  <c r="BX632" i="3"/>
  <c r="CN632" i="3" s="1"/>
  <c r="BY632" i="3"/>
  <c r="CO632" i="3" s="1"/>
  <c r="BK633" i="3"/>
  <c r="CA633" i="3" s="1"/>
  <c r="BL633" i="3"/>
  <c r="CB633" i="3" s="1"/>
  <c r="BM633" i="3"/>
  <c r="CC633" i="3" s="1"/>
  <c r="BN633" i="3"/>
  <c r="CD633" i="3" s="1"/>
  <c r="BO633" i="3"/>
  <c r="CE633" i="3" s="1"/>
  <c r="BP633" i="3"/>
  <c r="CF633" i="3" s="1"/>
  <c r="BQ633" i="3"/>
  <c r="CG633" i="3" s="1"/>
  <c r="BR633" i="3"/>
  <c r="CH633" i="3" s="1"/>
  <c r="BS633" i="3"/>
  <c r="CI633" i="3" s="1"/>
  <c r="BT633" i="3"/>
  <c r="CJ633" i="3" s="1"/>
  <c r="BU633" i="3"/>
  <c r="CK633" i="3" s="1"/>
  <c r="BV633" i="3"/>
  <c r="CL633" i="3" s="1"/>
  <c r="BW633" i="3"/>
  <c r="CM633" i="3" s="1"/>
  <c r="BX633" i="3"/>
  <c r="CN633" i="3" s="1"/>
  <c r="BY633" i="3"/>
  <c r="CO633" i="3" s="1"/>
  <c r="BK634" i="3"/>
  <c r="CA634" i="3" s="1"/>
  <c r="BL634" i="3"/>
  <c r="CB634" i="3" s="1"/>
  <c r="BM634" i="3"/>
  <c r="CC634" i="3" s="1"/>
  <c r="BN634" i="3"/>
  <c r="CD634" i="3" s="1"/>
  <c r="BO634" i="3"/>
  <c r="CE634" i="3" s="1"/>
  <c r="BP634" i="3"/>
  <c r="CF634" i="3" s="1"/>
  <c r="BQ634" i="3"/>
  <c r="CG634" i="3" s="1"/>
  <c r="BR634" i="3"/>
  <c r="CH634" i="3" s="1"/>
  <c r="BS634" i="3"/>
  <c r="CI634" i="3" s="1"/>
  <c r="BT634" i="3"/>
  <c r="CJ634" i="3" s="1"/>
  <c r="BU634" i="3"/>
  <c r="CK634" i="3" s="1"/>
  <c r="BV634" i="3"/>
  <c r="CL634" i="3" s="1"/>
  <c r="BW634" i="3"/>
  <c r="CM634" i="3" s="1"/>
  <c r="BX634" i="3"/>
  <c r="CN634" i="3" s="1"/>
  <c r="BY634" i="3"/>
  <c r="CO634" i="3" s="1"/>
  <c r="BK635" i="3"/>
  <c r="CA635" i="3" s="1"/>
  <c r="BL635" i="3"/>
  <c r="CB635" i="3" s="1"/>
  <c r="BM635" i="3"/>
  <c r="CC635" i="3" s="1"/>
  <c r="BN635" i="3"/>
  <c r="CD635" i="3" s="1"/>
  <c r="BO635" i="3"/>
  <c r="CE635" i="3" s="1"/>
  <c r="BP635" i="3"/>
  <c r="CF635" i="3" s="1"/>
  <c r="BQ635" i="3"/>
  <c r="CG635" i="3" s="1"/>
  <c r="BR635" i="3"/>
  <c r="CH635" i="3" s="1"/>
  <c r="BS635" i="3"/>
  <c r="CI635" i="3" s="1"/>
  <c r="BT635" i="3"/>
  <c r="CJ635" i="3" s="1"/>
  <c r="BU635" i="3"/>
  <c r="CK635" i="3" s="1"/>
  <c r="BV635" i="3"/>
  <c r="CL635" i="3" s="1"/>
  <c r="BW635" i="3"/>
  <c r="CM635" i="3" s="1"/>
  <c r="BX635" i="3"/>
  <c r="CN635" i="3" s="1"/>
  <c r="BY635" i="3"/>
  <c r="CO635" i="3" s="1"/>
  <c r="BK636" i="3"/>
  <c r="CA636" i="3" s="1"/>
  <c r="BL636" i="3"/>
  <c r="CB636" i="3" s="1"/>
  <c r="BM636" i="3"/>
  <c r="CC636" i="3" s="1"/>
  <c r="BN636" i="3"/>
  <c r="CD636" i="3" s="1"/>
  <c r="BO636" i="3"/>
  <c r="CE636" i="3" s="1"/>
  <c r="BP636" i="3"/>
  <c r="CF636" i="3" s="1"/>
  <c r="BQ636" i="3"/>
  <c r="CG636" i="3" s="1"/>
  <c r="BR636" i="3"/>
  <c r="CH636" i="3" s="1"/>
  <c r="BS636" i="3"/>
  <c r="CI636" i="3" s="1"/>
  <c r="BT636" i="3"/>
  <c r="CJ636" i="3" s="1"/>
  <c r="BU636" i="3"/>
  <c r="CK636" i="3" s="1"/>
  <c r="BV636" i="3"/>
  <c r="CL636" i="3" s="1"/>
  <c r="BW636" i="3"/>
  <c r="CM636" i="3" s="1"/>
  <c r="BX636" i="3"/>
  <c r="CN636" i="3" s="1"/>
  <c r="BY636" i="3"/>
  <c r="CO636" i="3" s="1"/>
  <c r="BK637" i="3"/>
  <c r="CA637" i="3" s="1"/>
  <c r="BL637" i="3"/>
  <c r="CB637" i="3" s="1"/>
  <c r="BM637" i="3"/>
  <c r="CC637" i="3" s="1"/>
  <c r="BN637" i="3"/>
  <c r="CD637" i="3" s="1"/>
  <c r="BO637" i="3"/>
  <c r="CE637" i="3" s="1"/>
  <c r="BP637" i="3"/>
  <c r="CF637" i="3" s="1"/>
  <c r="BQ637" i="3"/>
  <c r="CG637" i="3" s="1"/>
  <c r="BR637" i="3"/>
  <c r="CH637" i="3" s="1"/>
  <c r="BS637" i="3"/>
  <c r="CI637" i="3" s="1"/>
  <c r="BT637" i="3"/>
  <c r="CJ637" i="3" s="1"/>
  <c r="BU637" i="3"/>
  <c r="CK637" i="3" s="1"/>
  <c r="BV637" i="3"/>
  <c r="CL637" i="3" s="1"/>
  <c r="BW637" i="3"/>
  <c r="CM637" i="3" s="1"/>
  <c r="BX637" i="3"/>
  <c r="CN637" i="3" s="1"/>
  <c r="BY637" i="3"/>
  <c r="CO637" i="3" s="1"/>
  <c r="BK638" i="3"/>
  <c r="CA638" i="3" s="1"/>
  <c r="BL638" i="3"/>
  <c r="CB638" i="3" s="1"/>
  <c r="BM638" i="3"/>
  <c r="CC638" i="3" s="1"/>
  <c r="BN638" i="3"/>
  <c r="CD638" i="3" s="1"/>
  <c r="BO638" i="3"/>
  <c r="CE638" i="3" s="1"/>
  <c r="BP638" i="3"/>
  <c r="CF638" i="3" s="1"/>
  <c r="BQ638" i="3"/>
  <c r="CG638" i="3" s="1"/>
  <c r="BR638" i="3"/>
  <c r="CH638" i="3" s="1"/>
  <c r="BS638" i="3"/>
  <c r="CI638" i="3" s="1"/>
  <c r="BT638" i="3"/>
  <c r="CJ638" i="3" s="1"/>
  <c r="BU638" i="3"/>
  <c r="CK638" i="3" s="1"/>
  <c r="BV638" i="3"/>
  <c r="CL638" i="3" s="1"/>
  <c r="BW638" i="3"/>
  <c r="CM638" i="3" s="1"/>
  <c r="BX638" i="3"/>
  <c r="CN638" i="3" s="1"/>
  <c r="BY638" i="3"/>
  <c r="CO638" i="3" s="1"/>
  <c r="BK639" i="3"/>
  <c r="CA639" i="3" s="1"/>
  <c r="BL639" i="3"/>
  <c r="CB639" i="3" s="1"/>
  <c r="BM639" i="3"/>
  <c r="CC639" i="3" s="1"/>
  <c r="BN639" i="3"/>
  <c r="CD639" i="3" s="1"/>
  <c r="BO639" i="3"/>
  <c r="CE639" i="3" s="1"/>
  <c r="BP639" i="3"/>
  <c r="CF639" i="3" s="1"/>
  <c r="BQ639" i="3"/>
  <c r="CG639" i="3" s="1"/>
  <c r="BR639" i="3"/>
  <c r="CH639" i="3" s="1"/>
  <c r="BS639" i="3"/>
  <c r="CI639" i="3" s="1"/>
  <c r="BT639" i="3"/>
  <c r="CJ639" i="3" s="1"/>
  <c r="BU639" i="3"/>
  <c r="CK639" i="3" s="1"/>
  <c r="BV639" i="3"/>
  <c r="CL639" i="3" s="1"/>
  <c r="BW639" i="3"/>
  <c r="CM639" i="3" s="1"/>
  <c r="BX639" i="3"/>
  <c r="CN639" i="3" s="1"/>
  <c r="BY639" i="3"/>
  <c r="CO639" i="3" s="1"/>
  <c r="BK640" i="3"/>
  <c r="CA640" i="3" s="1"/>
  <c r="BL640" i="3"/>
  <c r="CB640" i="3" s="1"/>
  <c r="BM640" i="3"/>
  <c r="CC640" i="3" s="1"/>
  <c r="BN640" i="3"/>
  <c r="CD640" i="3" s="1"/>
  <c r="BO640" i="3"/>
  <c r="CE640" i="3" s="1"/>
  <c r="BP640" i="3"/>
  <c r="CF640" i="3" s="1"/>
  <c r="BQ640" i="3"/>
  <c r="CG640" i="3" s="1"/>
  <c r="BR640" i="3"/>
  <c r="CH640" i="3" s="1"/>
  <c r="BS640" i="3"/>
  <c r="CI640" i="3" s="1"/>
  <c r="BT640" i="3"/>
  <c r="CJ640" i="3" s="1"/>
  <c r="BU640" i="3"/>
  <c r="CK640" i="3" s="1"/>
  <c r="BV640" i="3"/>
  <c r="CL640" i="3" s="1"/>
  <c r="BW640" i="3"/>
  <c r="CM640" i="3" s="1"/>
  <c r="BX640" i="3"/>
  <c r="CN640" i="3" s="1"/>
  <c r="BY640" i="3"/>
  <c r="CO640" i="3" s="1"/>
  <c r="BK641" i="3"/>
  <c r="CA641" i="3" s="1"/>
  <c r="BL641" i="3"/>
  <c r="CB641" i="3" s="1"/>
  <c r="BM641" i="3"/>
  <c r="CC641" i="3" s="1"/>
  <c r="BN641" i="3"/>
  <c r="CD641" i="3" s="1"/>
  <c r="BO641" i="3"/>
  <c r="CE641" i="3" s="1"/>
  <c r="BP641" i="3"/>
  <c r="CF641" i="3" s="1"/>
  <c r="BQ641" i="3"/>
  <c r="CG641" i="3" s="1"/>
  <c r="BR641" i="3"/>
  <c r="CH641" i="3" s="1"/>
  <c r="BS641" i="3"/>
  <c r="CI641" i="3" s="1"/>
  <c r="BT641" i="3"/>
  <c r="CJ641" i="3" s="1"/>
  <c r="BU641" i="3"/>
  <c r="CK641" i="3" s="1"/>
  <c r="BV641" i="3"/>
  <c r="CL641" i="3" s="1"/>
  <c r="BW641" i="3"/>
  <c r="CM641" i="3" s="1"/>
  <c r="BX641" i="3"/>
  <c r="CN641" i="3" s="1"/>
  <c r="BY641" i="3"/>
  <c r="CO641" i="3" s="1"/>
  <c r="BK642" i="3"/>
  <c r="CA642" i="3" s="1"/>
  <c r="BL642" i="3"/>
  <c r="CB642" i="3" s="1"/>
  <c r="BM642" i="3"/>
  <c r="CC642" i="3" s="1"/>
  <c r="BN642" i="3"/>
  <c r="CD642" i="3" s="1"/>
  <c r="BO642" i="3"/>
  <c r="CE642" i="3" s="1"/>
  <c r="BP642" i="3"/>
  <c r="CF642" i="3" s="1"/>
  <c r="BQ642" i="3"/>
  <c r="CG642" i="3" s="1"/>
  <c r="BR642" i="3"/>
  <c r="CH642" i="3" s="1"/>
  <c r="BS642" i="3"/>
  <c r="CI642" i="3" s="1"/>
  <c r="BT642" i="3"/>
  <c r="CJ642" i="3" s="1"/>
  <c r="BU642" i="3"/>
  <c r="CK642" i="3" s="1"/>
  <c r="BV642" i="3"/>
  <c r="CL642" i="3" s="1"/>
  <c r="BW642" i="3"/>
  <c r="CM642" i="3" s="1"/>
  <c r="BX642" i="3"/>
  <c r="CN642" i="3" s="1"/>
  <c r="BY642" i="3"/>
  <c r="CO642" i="3" s="1"/>
  <c r="BK643" i="3"/>
  <c r="CA643" i="3" s="1"/>
  <c r="BL643" i="3"/>
  <c r="CB643" i="3" s="1"/>
  <c r="BM643" i="3"/>
  <c r="CC643" i="3" s="1"/>
  <c r="BN643" i="3"/>
  <c r="CD643" i="3" s="1"/>
  <c r="BO643" i="3"/>
  <c r="CE643" i="3" s="1"/>
  <c r="BP643" i="3"/>
  <c r="CF643" i="3" s="1"/>
  <c r="BQ643" i="3"/>
  <c r="CG643" i="3" s="1"/>
  <c r="BR643" i="3"/>
  <c r="CH643" i="3" s="1"/>
  <c r="BS643" i="3"/>
  <c r="CI643" i="3" s="1"/>
  <c r="BT643" i="3"/>
  <c r="CJ643" i="3" s="1"/>
  <c r="BU643" i="3"/>
  <c r="CK643" i="3" s="1"/>
  <c r="BV643" i="3"/>
  <c r="CL643" i="3" s="1"/>
  <c r="BW643" i="3"/>
  <c r="CM643" i="3" s="1"/>
  <c r="BX643" i="3"/>
  <c r="CN643" i="3" s="1"/>
  <c r="BY643" i="3"/>
  <c r="CO643" i="3" s="1"/>
  <c r="BK644" i="3"/>
  <c r="CA644" i="3" s="1"/>
  <c r="BL644" i="3"/>
  <c r="CB644" i="3" s="1"/>
  <c r="BM644" i="3"/>
  <c r="CC644" i="3" s="1"/>
  <c r="BN644" i="3"/>
  <c r="CD644" i="3" s="1"/>
  <c r="BO644" i="3"/>
  <c r="CE644" i="3" s="1"/>
  <c r="BP644" i="3"/>
  <c r="CF644" i="3" s="1"/>
  <c r="BQ644" i="3"/>
  <c r="CG644" i="3" s="1"/>
  <c r="BR644" i="3"/>
  <c r="CH644" i="3" s="1"/>
  <c r="BS644" i="3"/>
  <c r="CI644" i="3" s="1"/>
  <c r="BT644" i="3"/>
  <c r="CJ644" i="3" s="1"/>
  <c r="BU644" i="3"/>
  <c r="CK644" i="3" s="1"/>
  <c r="BV644" i="3"/>
  <c r="CL644" i="3" s="1"/>
  <c r="BW644" i="3"/>
  <c r="CM644" i="3" s="1"/>
  <c r="BX644" i="3"/>
  <c r="CN644" i="3" s="1"/>
  <c r="BY644" i="3"/>
  <c r="CO644" i="3" s="1"/>
  <c r="BK645" i="3"/>
  <c r="CA645" i="3" s="1"/>
  <c r="BL645" i="3"/>
  <c r="CB645" i="3" s="1"/>
  <c r="BM645" i="3"/>
  <c r="CC645" i="3" s="1"/>
  <c r="BN645" i="3"/>
  <c r="CD645" i="3" s="1"/>
  <c r="BO645" i="3"/>
  <c r="CE645" i="3" s="1"/>
  <c r="BP645" i="3"/>
  <c r="CF645" i="3" s="1"/>
  <c r="BQ645" i="3"/>
  <c r="CG645" i="3" s="1"/>
  <c r="BR645" i="3"/>
  <c r="CH645" i="3" s="1"/>
  <c r="BS645" i="3"/>
  <c r="CI645" i="3" s="1"/>
  <c r="BT645" i="3"/>
  <c r="CJ645" i="3" s="1"/>
  <c r="BU645" i="3"/>
  <c r="CK645" i="3" s="1"/>
  <c r="BV645" i="3"/>
  <c r="CL645" i="3" s="1"/>
  <c r="BW645" i="3"/>
  <c r="CM645" i="3" s="1"/>
  <c r="BX645" i="3"/>
  <c r="CN645" i="3" s="1"/>
  <c r="BY645" i="3"/>
  <c r="CO645" i="3" s="1"/>
  <c r="BK646" i="3"/>
  <c r="CA646" i="3" s="1"/>
  <c r="BL646" i="3"/>
  <c r="CB646" i="3" s="1"/>
  <c r="BM646" i="3"/>
  <c r="CC646" i="3" s="1"/>
  <c r="BN646" i="3"/>
  <c r="CD646" i="3" s="1"/>
  <c r="BO646" i="3"/>
  <c r="CE646" i="3" s="1"/>
  <c r="BP646" i="3"/>
  <c r="CF646" i="3" s="1"/>
  <c r="BQ646" i="3"/>
  <c r="CG646" i="3" s="1"/>
  <c r="BR646" i="3"/>
  <c r="CH646" i="3" s="1"/>
  <c r="BS646" i="3"/>
  <c r="CI646" i="3" s="1"/>
  <c r="BT646" i="3"/>
  <c r="CJ646" i="3" s="1"/>
  <c r="BU646" i="3"/>
  <c r="CK646" i="3" s="1"/>
  <c r="BV646" i="3"/>
  <c r="CL646" i="3" s="1"/>
  <c r="BW646" i="3"/>
  <c r="CM646" i="3" s="1"/>
  <c r="BX646" i="3"/>
  <c r="CN646" i="3" s="1"/>
  <c r="BY646" i="3"/>
  <c r="CO646" i="3" s="1"/>
  <c r="BK647" i="3"/>
  <c r="CA647" i="3" s="1"/>
  <c r="BL647" i="3"/>
  <c r="CB647" i="3" s="1"/>
  <c r="BM647" i="3"/>
  <c r="CC647" i="3" s="1"/>
  <c r="BN647" i="3"/>
  <c r="CD647" i="3" s="1"/>
  <c r="BO647" i="3"/>
  <c r="CE647" i="3" s="1"/>
  <c r="BP647" i="3"/>
  <c r="CF647" i="3" s="1"/>
  <c r="BQ647" i="3"/>
  <c r="CG647" i="3" s="1"/>
  <c r="BR647" i="3"/>
  <c r="CH647" i="3" s="1"/>
  <c r="BS647" i="3"/>
  <c r="CI647" i="3" s="1"/>
  <c r="BT647" i="3"/>
  <c r="CJ647" i="3" s="1"/>
  <c r="BU647" i="3"/>
  <c r="CK647" i="3" s="1"/>
  <c r="BV647" i="3"/>
  <c r="CL647" i="3" s="1"/>
  <c r="BW647" i="3"/>
  <c r="CM647" i="3" s="1"/>
  <c r="BX647" i="3"/>
  <c r="CN647" i="3" s="1"/>
  <c r="BY647" i="3"/>
  <c r="CO647" i="3" s="1"/>
  <c r="BK648" i="3"/>
  <c r="CA648" i="3" s="1"/>
  <c r="BL648" i="3"/>
  <c r="CB648" i="3" s="1"/>
  <c r="BM648" i="3"/>
  <c r="CC648" i="3" s="1"/>
  <c r="BN648" i="3"/>
  <c r="CD648" i="3" s="1"/>
  <c r="BO648" i="3"/>
  <c r="CE648" i="3" s="1"/>
  <c r="BP648" i="3"/>
  <c r="CF648" i="3" s="1"/>
  <c r="BQ648" i="3"/>
  <c r="CG648" i="3" s="1"/>
  <c r="BR648" i="3"/>
  <c r="CH648" i="3" s="1"/>
  <c r="BS648" i="3"/>
  <c r="CI648" i="3" s="1"/>
  <c r="BT648" i="3"/>
  <c r="CJ648" i="3" s="1"/>
  <c r="BU648" i="3"/>
  <c r="CK648" i="3" s="1"/>
  <c r="BV648" i="3"/>
  <c r="CL648" i="3" s="1"/>
  <c r="BW648" i="3"/>
  <c r="CM648" i="3" s="1"/>
  <c r="BX648" i="3"/>
  <c r="CN648" i="3" s="1"/>
  <c r="BY648" i="3"/>
  <c r="CO648" i="3" s="1"/>
  <c r="BK649" i="3"/>
  <c r="CA649" i="3" s="1"/>
  <c r="BL649" i="3"/>
  <c r="CB649" i="3" s="1"/>
  <c r="BM649" i="3"/>
  <c r="CC649" i="3" s="1"/>
  <c r="BN649" i="3"/>
  <c r="CD649" i="3" s="1"/>
  <c r="BO649" i="3"/>
  <c r="CE649" i="3" s="1"/>
  <c r="BP649" i="3"/>
  <c r="CF649" i="3" s="1"/>
  <c r="BQ649" i="3"/>
  <c r="CG649" i="3" s="1"/>
  <c r="BR649" i="3"/>
  <c r="CH649" i="3" s="1"/>
  <c r="BS649" i="3"/>
  <c r="CI649" i="3" s="1"/>
  <c r="BT649" i="3"/>
  <c r="CJ649" i="3" s="1"/>
  <c r="BU649" i="3"/>
  <c r="CK649" i="3" s="1"/>
  <c r="BV649" i="3"/>
  <c r="CL649" i="3" s="1"/>
  <c r="BW649" i="3"/>
  <c r="CM649" i="3" s="1"/>
  <c r="BX649" i="3"/>
  <c r="CN649" i="3" s="1"/>
  <c r="BY649" i="3"/>
  <c r="CO649" i="3" s="1"/>
  <c r="BK650" i="3"/>
  <c r="CA650" i="3" s="1"/>
  <c r="BL650" i="3"/>
  <c r="CB650" i="3" s="1"/>
  <c r="BM650" i="3"/>
  <c r="CC650" i="3" s="1"/>
  <c r="BN650" i="3"/>
  <c r="CD650" i="3" s="1"/>
  <c r="BO650" i="3"/>
  <c r="CE650" i="3" s="1"/>
  <c r="BP650" i="3"/>
  <c r="CF650" i="3" s="1"/>
  <c r="BQ650" i="3"/>
  <c r="CG650" i="3" s="1"/>
  <c r="BR650" i="3"/>
  <c r="CH650" i="3" s="1"/>
  <c r="BS650" i="3"/>
  <c r="CI650" i="3" s="1"/>
  <c r="BT650" i="3"/>
  <c r="CJ650" i="3" s="1"/>
  <c r="BU650" i="3"/>
  <c r="CK650" i="3" s="1"/>
  <c r="BV650" i="3"/>
  <c r="CL650" i="3" s="1"/>
  <c r="BW650" i="3"/>
  <c r="CM650" i="3" s="1"/>
  <c r="BX650" i="3"/>
  <c r="CN650" i="3" s="1"/>
  <c r="BY650" i="3"/>
  <c r="CO650" i="3" s="1"/>
  <c r="BK651" i="3"/>
  <c r="CA651" i="3" s="1"/>
  <c r="BL651" i="3"/>
  <c r="CB651" i="3" s="1"/>
  <c r="BM651" i="3"/>
  <c r="CC651" i="3" s="1"/>
  <c r="BN651" i="3"/>
  <c r="CD651" i="3" s="1"/>
  <c r="BO651" i="3"/>
  <c r="CE651" i="3" s="1"/>
  <c r="BP651" i="3"/>
  <c r="CF651" i="3" s="1"/>
  <c r="BQ651" i="3"/>
  <c r="CG651" i="3" s="1"/>
  <c r="BR651" i="3"/>
  <c r="CH651" i="3" s="1"/>
  <c r="BS651" i="3"/>
  <c r="CI651" i="3" s="1"/>
  <c r="BT651" i="3"/>
  <c r="CJ651" i="3" s="1"/>
  <c r="BU651" i="3"/>
  <c r="CK651" i="3" s="1"/>
  <c r="BV651" i="3"/>
  <c r="CL651" i="3" s="1"/>
  <c r="BW651" i="3"/>
  <c r="CM651" i="3" s="1"/>
  <c r="BX651" i="3"/>
  <c r="CN651" i="3" s="1"/>
  <c r="BY651" i="3"/>
  <c r="CO651" i="3" s="1"/>
  <c r="BK652" i="3"/>
  <c r="CA652" i="3" s="1"/>
  <c r="BL652" i="3"/>
  <c r="CB652" i="3" s="1"/>
  <c r="BM652" i="3"/>
  <c r="CC652" i="3" s="1"/>
  <c r="BN652" i="3"/>
  <c r="CD652" i="3" s="1"/>
  <c r="BO652" i="3"/>
  <c r="CE652" i="3" s="1"/>
  <c r="BP652" i="3"/>
  <c r="CF652" i="3" s="1"/>
  <c r="BQ652" i="3"/>
  <c r="CG652" i="3" s="1"/>
  <c r="BR652" i="3"/>
  <c r="CH652" i="3" s="1"/>
  <c r="BS652" i="3"/>
  <c r="CI652" i="3" s="1"/>
  <c r="BT652" i="3"/>
  <c r="CJ652" i="3" s="1"/>
  <c r="BU652" i="3"/>
  <c r="CK652" i="3" s="1"/>
  <c r="BV652" i="3"/>
  <c r="CL652" i="3" s="1"/>
  <c r="BW652" i="3"/>
  <c r="CM652" i="3" s="1"/>
  <c r="BX652" i="3"/>
  <c r="CN652" i="3" s="1"/>
  <c r="BY652" i="3"/>
  <c r="CO652" i="3" s="1"/>
  <c r="BK653" i="3"/>
  <c r="CA653" i="3" s="1"/>
  <c r="BL653" i="3"/>
  <c r="CB653" i="3" s="1"/>
  <c r="BM653" i="3"/>
  <c r="CC653" i="3" s="1"/>
  <c r="BN653" i="3"/>
  <c r="CD653" i="3" s="1"/>
  <c r="BO653" i="3"/>
  <c r="CE653" i="3" s="1"/>
  <c r="BP653" i="3"/>
  <c r="CF653" i="3" s="1"/>
  <c r="BQ653" i="3"/>
  <c r="CG653" i="3" s="1"/>
  <c r="BR653" i="3"/>
  <c r="CH653" i="3" s="1"/>
  <c r="BS653" i="3"/>
  <c r="CI653" i="3" s="1"/>
  <c r="BT653" i="3"/>
  <c r="CJ653" i="3" s="1"/>
  <c r="BU653" i="3"/>
  <c r="CK653" i="3" s="1"/>
  <c r="BV653" i="3"/>
  <c r="CL653" i="3" s="1"/>
  <c r="BW653" i="3"/>
  <c r="CM653" i="3" s="1"/>
  <c r="BX653" i="3"/>
  <c r="CN653" i="3" s="1"/>
  <c r="BY653" i="3"/>
  <c r="CO653" i="3" s="1"/>
  <c r="BK654" i="3"/>
  <c r="CA654" i="3" s="1"/>
  <c r="BL654" i="3"/>
  <c r="CB654" i="3" s="1"/>
  <c r="BM654" i="3"/>
  <c r="CC654" i="3" s="1"/>
  <c r="BN654" i="3"/>
  <c r="CD654" i="3" s="1"/>
  <c r="BO654" i="3"/>
  <c r="CE654" i="3" s="1"/>
  <c r="BP654" i="3"/>
  <c r="CF654" i="3" s="1"/>
  <c r="BQ654" i="3"/>
  <c r="CG654" i="3" s="1"/>
  <c r="BR654" i="3"/>
  <c r="CH654" i="3" s="1"/>
  <c r="BS654" i="3"/>
  <c r="CI654" i="3" s="1"/>
  <c r="BT654" i="3"/>
  <c r="CJ654" i="3" s="1"/>
  <c r="BU654" i="3"/>
  <c r="CK654" i="3" s="1"/>
  <c r="BV654" i="3"/>
  <c r="CL654" i="3" s="1"/>
  <c r="BW654" i="3"/>
  <c r="CM654" i="3" s="1"/>
  <c r="BX654" i="3"/>
  <c r="CN654" i="3" s="1"/>
  <c r="BY654" i="3"/>
  <c r="CO654" i="3" s="1"/>
  <c r="BK655" i="3"/>
  <c r="CA655" i="3" s="1"/>
  <c r="BL655" i="3"/>
  <c r="CB655" i="3" s="1"/>
  <c r="BM655" i="3"/>
  <c r="CC655" i="3" s="1"/>
  <c r="BN655" i="3"/>
  <c r="CD655" i="3" s="1"/>
  <c r="BO655" i="3"/>
  <c r="CE655" i="3" s="1"/>
  <c r="BP655" i="3"/>
  <c r="CF655" i="3" s="1"/>
  <c r="BQ655" i="3"/>
  <c r="CG655" i="3" s="1"/>
  <c r="BR655" i="3"/>
  <c r="CH655" i="3" s="1"/>
  <c r="BS655" i="3"/>
  <c r="CI655" i="3" s="1"/>
  <c r="BT655" i="3"/>
  <c r="CJ655" i="3" s="1"/>
  <c r="BU655" i="3"/>
  <c r="CK655" i="3" s="1"/>
  <c r="BV655" i="3"/>
  <c r="CL655" i="3" s="1"/>
  <c r="BW655" i="3"/>
  <c r="CM655" i="3" s="1"/>
  <c r="BX655" i="3"/>
  <c r="CN655" i="3" s="1"/>
  <c r="BY655" i="3"/>
  <c r="CO655" i="3" s="1"/>
  <c r="BK656" i="3"/>
  <c r="CA656" i="3" s="1"/>
  <c r="BL656" i="3"/>
  <c r="CB656" i="3" s="1"/>
  <c r="BM656" i="3"/>
  <c r="CC656" i="3" s="1"/>
  <c r="BN656" i="3"/>
  <c r="CD656" i="3" s="1"/>
  <c r="BO656" i="3"/>
  <c r="CE656" i="3" s="1"/>
  <c r="BP656" i="3"/>
  <c r="CF656" i="3" s="1"/>
  <c r="BQ656" i="3"/>
  <c r="CG656" i="3" s="1"/>
  <c r="BR656" i="3"/>
  <c r="CH656" i="3" s="1"/>
  <c r="BS656" i="3"/>
  <c r="CI656" i="3" s="1"/>
  <c r="BT656" i="3"/>
  <c r="CJ656" i="3" s="1"/>
  <c r="BU656" i="3"/>
  <c r="CK656" i="3" s="1"/>
  <c r="BV656" i="3"/>
  <c r="CL656" i="3" s="1"/>
  <c r="BW656" i="3"/>
  <c r="CM656" i="3" s="1"/>
  <c r="BX656" i="3"/>
  <c r="CN656" i="3" s="1"/>
  <c r="BY656" i="3"/>
  <c r="CO656" i="3" s="1"/>
  <c r="BK657" i="3"/>
  <c r="CA657" i="3" s="1"/>
  <c r="BL657" i="3"/>
  <c r="CB657" i="3" s="1"/>
  <c r="BM657" i="3"/>
  <c r="CC657" i="3" s="1"/>
  <c r="BN657" i="3"/>
  <c r="CD657" i="3" s="1"/>
  <c r="BO657" i="3"/>
  <c r="CE657" i="3" s="1"/>
  <c r="BP657" i="3"/>
  <c r="CF657" i="3" s="1"/>
  <c r="BQ657" i="3"/>
  <c r="CG657" i="3" s="1"/>
  <c r="BR657" i="3"/>
  <c r="CH657" i="3" s="1"/>
  <c r="BS657" i="3"/>
  <c r="CI657" i="3" s="1"/>
  <c r="BT657" i="3"/>
  <c r="CJ657" i="3" s="1"/>
  <c r="BU657" i="3"/>
  <c r="CK657" i="3" s="1"/>
  <c r="BV657" i="3"/>
  <c r="CL657" i="3" s="1"/>
  <c r="BW657" i="3"/>
  <c r="CM657" i="3" s="1"/>
  <c r="BX657" i="3"/>
  <c r="CN657" i="3" s="1"/>
  <c r="BY657" i="3"/>
  <c r="CO657" i="3" s="1"/>
  <c r="BK658" i="3"/>
  <c r="CA658" i="3" s="1"/>
  <c r="BL658" i="3"/>
  <c r="CB658" i="3" s="1"/>
  <c r="BM658" i="3"/>
  <c r="CC658" i="3" s="1"/>
  <c r="BN658" i="3"/>
  <c r="CD658" i="3" s="1"/>
  <c r="BO658" i="3"/>
  <c r="CE658" i="3" s="1"/>
  <c r="BP658" i="3"/>
  <c r="CF658" i="3" s="1"/>
  <c r="BQ658" i="3"/>
  <c r="CG658" i="3" s="1"/>
  <c r="BR658" i="3"/>
  <c r="CH658" i="3" s="1"/>
  <c r="BS658" i="3"/>
  <c r="CI658" i="3" s="1"/>
  <c r="BT658" i="3"/>
  <c r="CJ658" i="3" s="1"/>
  <c r="BU658" i="3"/>
  <c r="CK658" i="3" s="1"/>
  <c r="BV658" i="3"/>
  <c r="CL658" i="3" s="1"/>
  <c r="BW658" i="3"/>
  <c r="CM658" i="3" s="1"/>
  <c r="BX658" i="3"/>
  <c r="CN658" i="3" s="1"/>
  <c r="BY658" i="3"/>
  <c r="CO658" i="3" s="1"/>
  <c r="BK659" i="3"/>
  <c r="CA659" i="3" s="1"/>
  <c r="BL659" i="3"/>
  <c r="CB659" i="3" s="1"/>
  <c r="BM659" i="3"/>
  <c r="CC659" i="3" s="1"/>
  <c r="BN659" i="3"/>
  <c r="CD659" i="3" s="1"/>
  <c r="BO659" i="3"/>
  <c r="CE659" i="3" s="1"/>
  <c r="BP659" i="3"/>
  <c r="CF659" i="3" s="1"/>
  <c r="BQ659" i="3"/>
  <c r="CG659" i="3" s="1"/>
  <c r="BR659" i="3"/>
  <c r="CH659" i="3" s="1"/>
  <c r="BS659" i="3"/>
  <c r="CI659" i="3" s="1"/>
  <c r="BT659" i="3"/>
  <c r="CJ659" i="3" s="1"/>
  <c r="BU659" i="3"/>
  <c r="CK659" i="3" s="1"/>
  <c r="BV659" i="3"/>
  <c r="CL659" i="3" s="1"/>
  <c r="BW659" i="3"/>
  <c r="CM659" i="3" s="1"/>
  <c r="BX659" i="3"/>
  <c r="CN659" i="3" s="1"/>
  <c r="BY659" i="3"/>
  <c r="CO659" i="3" s="1"/>
  <c r="BK660" i="3"/>
  <c r="CA660" i="3" s="1"/>
  <c r="BL660" i="3"/>
  <c r="CB660" i="3" s="1"/>
  <c r="BM660" i="3"/>
  <c r="CC660" i="3" s="1"/>
  <c r="BN660" i="3"/>
  <c r="CD660" i="3" s="1"/>
  <c r="BO660" i="3"/>
  <c r="CE660" i="3" s="1"/>
  <c r="BP660" i="3"/>
  <c r="CF660" i="3" s="1"/>
  <c r="BQ660" i="3"/>
  <c r="CG660" i="3" s="1"/>
  <c r="BR660" i="3"/>
  <c r="CH660" i="3" s="1"/>
  <c r="BS660" i="3"/>
  <c r="CI660" i="3" s="1"/>
  <c r="BT660" i="3"/>
  <c r="CJ660" i="3" s="1"/>
  <c r="BU660" i="3"/>
  <c r="CK660" i="3" s="1"/>
  <c r="BV660" i="3"/>
  <c r="CL660" i="3" s="1"/>
  <c r="BW660" i="3"/>
  <c r="CM660" i="3" s="1"/>
  <c r="BX660" i="3"/>
  <c r="CN660" i="3" s="1"/>
  <c r="BY660" i="3"/>
  <c r="CO660" i="3" s="1"/>
  <c r="BK661" i="3"/>
  <c r="CA661" i="3" s="1"/>
  <c r="BL661" i="3"/>
  <c r="CB661" i="3" s="1"/>
  <c r="BM661" i="3"/>
  <c r="CC661" i="3" s="1"/>
  <c r="BN661" i="3"/>
  <c r="CD661" i="3" s="1"/>
  <c r="BO661" i="3"/>
  <c r="CE661" i="3" s="1"/>
  <c r="BP661" i="3"/>
  <c r="CF661" i="3" s="1"/>
  <c r="BQ661" i="3"/>
  <c r="CG661" i="3" s="1"/>
  <c r="BR661" i="3"/>
  <c r="CH661" i="3" s="1"/>
  <c r="BS661" i="3"/>
  <c r="CI661" i="3" s="1"/>
  <c r="BT661" i="3"/>
  <c r="CJ661" i="3" s="1"/>
  <c r="BU661" i="3"/>
  <c r="CK661" i="3" s="1"/>
  <c r="BV661" i="3"/>
  <c r="CL661" i="3" s="1"/>
  <c r="BW661" i="3"/>
  <c r="CM661" i="3" s="1"/>
  <c r="BX661" i="3"/>
  <c r="CN661" i="3" s="1"/>
  <c r="BY661" i="3"/>
  <c r="CO661" i="3" s="1"/>
  <c r="BK662" i="3"/>
  <c r="CA662" i="3" s="1"/>
  <c r="BL662" i="3"/>
  <c r="CB662" i="3" s="1"/>
  <c r="BM662" i="3"/>
  <c r="CC662" i="3" s="1"/>
  <c r="BN662" i="3"/>
  <c r="CD662" i="3" s="1"/>
  <c r="BO662" i="3"/>
  <c r="CE662" i="3" s="1"/>
  <c r="BP662" i="3"/>
  <c r="CF662" i="3" s="1"/>
  <c r="BQ662" i="3"/>
  <c r="CG662" i="3" s="1"/>
  <c r="BR662" i="3"/>
  <c r="CH662" i="3" s="1"/>
  <c r="BS662" i="3"/>
  <c r="CI662" i="3" s="1"/>
  <c r="BT662" i="3"/>
  <c r="CJ662" i="3" s="1"/>
  <c r="BU662" i="3"/>
  <c r="CK662" i="3" s="1"/>
  <c r="BV662" i="3"/>
  <c r="CL662" i="3" s="1"/>
  <c r="BW662" i="3"/>
  <c r="CM662" i="3" s="1"/>
  <c r="BX662" i="3"/>
  <c r="CN662" i="3" s="1"/>
  <c r="BY662" i="3"/>
  <c r="CO662" i="3" s="1"/>
  <c r="BK663" i="3"/>
  <c r="CA663" i="3" s="1"/>
  <c r="BL663" i="3"/>
  <c r="CB663" i="3" s="1"/>
  <c r="BM663" i="3"/>
  <c r="CC663" i="3" s="1"/>
  <c r="BN663" i="3"/>
  <c r="CD663" i="3" s="1"/>
  <c r="BO663" i="3"/>
  <c r="CE663" i="3" s="1"/>
  <c r="BP663" i="3"/>
  <c r="CF663" i="3" s="1"/>
  <c r="BQ663" i="3"/>
  <c r="CG663" i="3" s="1"/>
  <c r="BR663" i="3"/>
  <c r="CH663" i="3" s="1"/>
  <c r="BS663" i="3"/>
  <c r="CI663" i="3" s="1"/>
  <c r="BT663" i="3"/>
  <c r="CJ663" i="3" s="1"/>
  <c r="BU663" i="3"/>
  <c r="CK663" i="3" s="1"/>
  <c r="BV663" i="3"/>
  <c r="CL663" i="3" s="1"/>
  <c r="BW663" i="3"/>
  <c r="CM663" i="3" s="1"/>
  <c r="BX663" i="3"/>
  <c r="CN663" i="3" s="1"/>
  <c r="BY663" i="3"/>
  <c r="CO663" i="3" s="1"/>
  <c r="BK664" i="3"/>
  <c r="CA664" i="3" s="1"/>
  <c r="BL664" i="3"/>
  <c r="CB664" i="3" s="1"/>
  <c r="BM664" i="3"/>
  <c r="CC664" i="3" s="1"/>
  <c r="BN664" i="3"/>
  <c r="CD664" i="3" s="1"/>
  <c r="BO664" i="3"/>
  <c r="CE664" i="3" s="1"/>
  <c r="BP664" i="3"/>
  <c r="CF664" i="3" s="1"/>
  <c r="BQ664" i="3"/>
  <c r="CG664" i="3" s="1"/>
  <c r="BR664" i="3"/>
  <c r="CH664" i="3" s="1"/>
  <c r="BS664" i="3"/>
  <c r="CI664" i="3" s="1"/>
  <c r="BT664" i="3"/>
  <c r="CJ664" i="3" s="1"/>
  <c r="BU664" i="3"/>
  <c r="CK664" i="3" s="1"/>
  <c r="BV664" i="3"/>
  <c r="CL664" i="3" s="1"/>
  <c r="BW664" i="3"/>
  <c r="CM664" i="3" s="1"/>
  <c r="BX664" i="3"/>
  <c r="CN664" i="3" s="1"/>
  <c r="BY664" i="3"/>
  <c r="CO664" i="3" s="1"/>
  <c r="BK665" i="3"/>
  <c r="CA665" i="3" s="1"/>
  <c r="BL665" i="3"/>
  <c r="CB665" i="3" s="1"/>
  <c r="BM665" i="3"/>
  <c r="CC665" i="3" s="1"/>
  <c r="BN665" i="3"/>
  <c r="CD665" i="3" s="1"/>
  <c r="BO665" i="3"/>
  <c r="CE665" i="3" s="1"/>
  <c r="BP665" i="3"/>
  <c r="CF665" i="3" s="1"/>
  <c r="BQ665" i="3"/>
  <c r="CG665" i="3" s="1"/>
  <c r="BR665" i="3"/>
  <c r="CH665" i="3" s="1"/>
  <c r="BS665" i="3"/>
  <c r="CI665" i="3" s="1"/>
  <c r="BT665" i="3"/>
  <c r="CJ665" i="3" s="1"/>
  <c r="BU665" i="3"/>
  <c r="CK665" i="3" s="1"/>
  <c r="BV665" i="3"/>
  <c r="CL665" i="3" s="1"/>
  <c r="BW665" i="3"/>
  <c r="CM665" i="3" s="1"/>
  <c r="BX665" i="3"/>
  <c r="CN665" i="3" s="1"/>
  <c r="BY665" i="3"/>
  <c r="CO665" i="3" s="1"/>
  <c r="BK666" i="3"/>
  <c r="CA666" i="3" s="1"/>
  <c r="BL666" i="3"/>
  <c r="CB666" i="3" s="1"/>
  <c r="BM666" i="3"/>
  <c r="CC666" i="3" s="1"/>
  <c r="BN666" i="3"/>
  <c r="CD666" i="3" s="1"/>
  <c r="BO666" i="3"/>
  <c r="CE666" i="3" s="1"/>
  <c r="BP666" i="3"/>
  <c r="CF666" i="3" s="1"/>
  <c r="BQ666" i="3"/>
  <c r="CG666" i="3" s="1"/>
  <c r="BR666" i="3"/>
  <c r="CH666" i="3" s="1"/>
  <c r="BS666" i="3"/>
  <c r="CI666" i="3" s="1"/>
  <c r="BT666" i="3"/>
  <c r="CJ666" i="3" s="1"/>
  <c r="BU666" i="3"/>
  <c r="CK666" i="3" s="1"/>
  <c r="BV666" i="3"/>
  <c r="CL666" i="3" s="1"/>
  <c r="BW666" i="3"/>
  <c r="CM666" i="3" s="1"/>
  <c r="BX666" i="3"/>
  <c r="CN666" i="3" s="1"/>
  <c r="BY666" i="3"/>
  <c r="CO666" i="3" s="1"/>
  <c r="BK667" i="3"/>
  <c r="CA667" i="3" s="1"/>
  <c r="BL667" i="3"/>
  <c r="CB667" i="3" s="1"/>
  <c r="BM667" i="3"/>
  <c r="CC667" i="3" s="1"/>
  <c r="BN667" i="3"/>
  <c r="CD667" i="3" s="1"/>
  <c r="BO667" i="3"/>
  <c r="CE667" i="3" s="1"/>
  <c r="BP667" i="3"/>
  <c r="CF667" i="3" s="1"/>
  <c r="BQ667" i="3"/>
  <c r="CG667" i="3" s="1"/>
  <c r="BR667" i="3"/>
  <c r="CH667" i="3" s="1"/>
  <c r="BS667" i="3"/>
  <c r="CI667" i="3" s="1"/>
  <c r="BT667" i="3"/>
  <c r="CJ667" i="3" s="1"/>
  <c r="BU667" i="3"/>
  <c r="CK667" i="3" s="1"/>
  <c r="BV667" i="3"/>
  <c r="CL667" i="3" s="1"/>
  <c r="BW667" i="3"/>
  <c r="CM667" i="3" s="1"/>
  <c r="BX667" i="3"/>
  <c r="CN667" i="3" s="1"/>
  <c r="BY667" i="3"/>
  <c r="CO667" i="3" s="1"/>
  <c r="BK668" i="3"/>
  <c r="CA668" i="3" s="1"/>
  <c r="BL668" i="3"/>
  <c r="CB668" i="3" s="1"/>
  <c r="BM668" i="3"/>
  <c r="CC668" i="3" s="1"/>
  <c r="BN668" i="3"/>
  <c r="CD668" i="3" s="1"/>
  <c r="BO668" i="3"/>
  <c r="CE668" i="3" s="1"/>
  <c r="BP668" i="3"/>
  <c r="CF668" i="3" s="1"/>
  <c r="BQ668" i="3"/>
  <c r="CG668" i="3" s="1"/>
  <c r="BR668" i="3"/>
  <c r="CH668" i="3" s="1"/>
  <c r="BS668" i="3"/>
  <c r="CI668" i="3" s="1"/>
  <c r="BT668" i="3"/>
  <c r="CJ668" i="3" s="1"/>
  <c r="BU668" i="3"/>
  <c r="CK668" i="3" s="1"/>
  <c r="BV668" i="3"/>
  <c r="CL668" i="3" s="1"/>
  <c r="BW668" i="3"/>
  <c r="CM668" i="3" s="1"/>
  <c r="BX668" i="3"/>
  <c r="CN668" i="3" s="1"/>
  <c r="BY668" i="3"/>
  <c r="CO668" i="3" s="1"/>
  <c r="BK669" i="3"/>
  <c r="CA669" i="3" s="1"/>
  <c r="BL669" i="3"/>
  <c r="CB669" i="3" s="1"/>
  <c r="BM669" i="3"/>
  <c r="CC669" i="3" s="1"/>
  <c r="BN669" i="3"/>
  <c r="CD669" i="3" s="1"/>
  <c r="BO669" i="3"/>
  <c r="CE669" i="3" s="1"/>
  <c r="BP669" i="3"/>
  <c r="CF669" i="3" s="1"/>
  <c r="BQ669" i="3"/>
  <c r="CG669" i="3" s="1"/>
  <c r="BR669" i="3"/>
  <c r="CH669" i="3" s="1"/>
  <c r="BS669" i="3"/>
  <c r="CI669" i="3" s="1"/>
  <c r="BT669" i="3"/>
  <c r="CJ669" i="3" s="1"/>
  <c r="BU669" i="3"/>
  <c r="CK669" i="3" s="1"/>
  <c r="BV669" i="3"/>
  <c r="CL669" i="3" s="1"/>
  <c r="BW669" i="3"/>
  <c r="CM669" i="3" s="1"/>
  <c r="BX669" i="3"/>
  <c r="CN669" i="3" s="1"/>
  <c r="BY669" i="3"/>
  <c r="CO669" i="3" s="1"/>
  <c r="BK670" i="3"/>
  <c r="CA670" i="3" s="1"/>
  <c r="BL670" i="3"/>
  <c r="CB670" i="3" s="1"/>
  <c r="BM670" i="3"/>
  <c r="CC670" i="3" s="1"/>
  <c r="BN670" i="3"/>
  <c r="CD670" i="3" s="1"/>
  <c r="BO670" i="3"/>
  <c r="CE670" i="3" s="1"/>
  <c r="BP670" i="3"/>
  <c r="CF670" i="3" s="1"/>
  <c r="BQ670" i="3"/>
  <c r="CG670" i="3" s="1"/>
  <c r="BR670" i="3"/>
  <c r="CH670" i="3" s="1"/>
  <c r="BS670" i="3"/>
  <c r="CI670" i="3" s="1"/>
  <c r="BT670" i="3"/>
  <c r="CJ670" i="3" s="1"/>
  <c r="BU670" i="3"/>
  <c r="CK670" i="3" s="1"/>
  <c r="BV670" i="3"/>
  <c r="CL670" i="3" s="1"/>
  <c r="BW670" i="3"/>
  <c r="CM670" i="3" s="1"/>
  <c r="BX670" i="3"/>
  <c r="CN670" i="3" s="1"/>
  <c r="BY670" i="3"/>
  <c r="CO670" i="3" s="1"/>
  <c r="BK671" i="3"/>
  <c r="CA671" i="3" s="1"/>
  <c r="BL671" i="3"/>
  <c r="CB671" i="3" s="1"/>
  <c r="BM671" i="3"/>
  <c r="CC671" i="3" s="1"/>
  <c r="BN671" i="3"/>
  <c r="CD671" i="3" s="1"/>
  <c r="BO671" i="3"/>
  <c r="CE671" i="3" s="1"/>
  <c r="BP671" i="3"/>
  <c r="CF671" i="3" s="1"/>
  <c r="BQ671" i="3"/>
  <c r="CG671" i="3" s="1"/>
  <c r="BR671" i="3"/>
  <c r="CH671" i="3" s="1"/>
  <c r="BS671" i="3"/>
  <c r="CI671" i="3" s="1"/>
  <c r="BT671" i="3"/>
  <c r="CJ671" i="3" s="1"/>
  <c r="BU671" i="3"/>
  <c r="CK671" i="3" s="1"/>
  <c r="BV671" i="3"/>
  <c r="CL671" i="3" s="1"/>
  <c r="BW671" i="3"/>
  <c r="CM671" i="3" s="1"/>
  <c r="BX671" i="3"/>
  <c r="CN671" i="3" s="1"/>
  <c r="BY671" i="3"/>
  <c r="CO671" i="3" s="1"/>
  <c r="BK672" i="3"/>
  <c r="CA672" i="3" s="1"/>
  <c r="BL672" i="3"/>
  <c r="CB672" i="3" s="1"/>
  <c r="BM672" i="3"/>
  <c r="CC672" i="3" s="1"/>
  <c r="BN672" i="3"/>
  <c r="CD672" i="3" s="1"/>
  <c r="BO672" i="3"/>
  <c r="CE672" i="3" s="1"/>
  <c r="BP672" i="3"/>
  <c r="CF672" i="3" s="1"/>
  <c r="BQ672" i="3"/>
  <c r="CG672" i="3" s="1"/>
  <c r="BR672" i="3"/>
  <c r="CH672" i="3" s="1"/>
  <c r="BS672" i="3"/>
  <c r="CI672" i="3" s="1"/>
  <c r="BT672" i="3"/>
  <c r="CJ672" i="3" s="1"/>
  <c r="BU672" i="3"/>
  <c r="CK672" i="3" s="1"/>
  <c r="BV672" i="3"/>
  <c r="CL672" i="3" s="1"/>
  <c r="BW672" i="3"/>
  <c r="CM672" i="3" s="1"/>
  <c r="BX672" i="3"/>
  <c r="CN672" i="3" s="1"/>
  <c r="BY672" i="3"/>
  <c r="CO672" i="3" s="1"/>
  <c r="BK673" i="3"/>
  <c r="CA673" i="3" s="1"/>
  <c r="BL673" i="3"/>
  <c r="CB673" i="3" s="1"/>
  <c r="BM673" i="3"/>
  <c r="CC673" i="3" s="1"/>
  <c r="BN673" i="3"/>
  <c r="CD673" i="3" s="1"/>
  <c r="BO673" i="3"/>
  <c r="CE673" i="3" s="1"/>
  <c r="BP673" i="3"/>
  <c r="CF673" i="3" s="1"/>
  <c r="BQ673" i="3"/>
  <c r="CG673" i="3" s="1"/>
  <c r="BR673" i="3"/>
  <c r="CH673" i="3" s="1"/>
  <c r="BS673" i="3"/>
  <c r="CI673" i="3" s="1"/>
  <c r="BT673" i="3"/>
  <c r="CJ673" i="3" s="1"/>
  <c r="BU673" i="3"/>
  <c r="CK673" i="3" s="1"/>
  <c r="BV673" i="3"/>
  <c r="CL673" i="3" s="1"/>
  <c r="BW673" i="3"/>
  <c r="CM673" i="3" s="1"/>
  <c r="BX673" i="3"/>
  <c r="CN673" i="3" s="1"/>
  <c r="BY673" i="3"/>
  <c r="CO673" i="3" s="1"/>
  <c r="BK674" i="3"/>
  <c r="CA674" i="3" s="1"/>
  <c r="BL674" i="3"/>
  <c r="CB674" i="3" s="1"/>
  <c r="BM674" i="3"/>
  <c r="CC674" i="3" s="1"/>
  <c r="BN674" i="3"/>
  <c r="CD674" i="3" s="1"/>
  <c r="BO674" i="3"/>
  <c r="CE674" i="3" s="1"/>
  <c r="BP674" i="3"/>
  <c r="CF674" i="3" s="1"/>
  <c r="BQ674" i="3"/>
  <c r="CG674" i="3" s="1"/>
  <c r="BR674" i="3"/>
  <c r="CH674" i="3" s="1"/>
  <c r="BS674" i="3"/>
  <c r="CI674" i="3" s="1"/>
  <c r="BT674" i="3"/>
  <c r="CJ674" i="3" s="1"/>
  <c r="BU674" i="3"/>
  <c r="CK674" i="3" s="1"/>
  <c r="BV674" i="3"/>
  <c r="CL674" i="3" s="1"/>
  <c r="BW674" i="3"/>
  <c r="CM674" i="3" s="1"/>
  <c r="BX674" i="3"/>
  <c r="CN674" i="3" s="1"/>
  <c r="BY674" i="3"/>
  <c r="CO674" i="3" s="1"/>
  <c r="BK675" i="3"/>
  <c r="CA675" i="3" s="1"/>
  <c r="BL675" i="3"/>
  <c r="CB675" i="3" s="1"/>
  <c r="BM675" i="3"/>
  <c r="CC675" i="3" s="1"/>
  <c r="BN675" i="3"/>
  <c r="CD675" i="3" s="1"/>
  <c r="BO675" i="3"/>
  <c r="CE675" i="3" s="1"/>
  <c r="BP675" i="3"/>
  <c r="CF675" i="3" s="1"/>
  <c r="BQ675" i="3"/>
  <c r="CG675" i="3" s="1"/>
  <c r="BR675" i="3"/>
  <c r="CH675" i="3" s="1"/>
  <c r="BS675" i="3"/>
  <c r="CI675" i="3" s="1"/>
  <c r="BT675" i="3"/>
  <c r="CJ675" i="3" s="1"/>
  <c r="BU675" i="3"/>
  <c r="CK675" i="3" s="1"/>
  <c r="BV675" i="3"/>
  <c r="CL675" i="3" s="1"/>
  <c r="BW675" i="3"/>
  <c r="CM675" i="3" s="1"/>
  <c r="BX675" i="3"/>
  <c r="CN675" i="3" s="1"/>
  <c r="BY675" i="3"/>
  <c r="CO675" i="3" s="1"/>
  <c r="BK676" i="3"/>
  <c r="CA676" i="3" s="1"/>
  <c r="BL676" i="3"/>
  <c r="CB676" i="3" s="1"/>
  <c r="BM676" i="3"/>
  <c r="CC676" i="3" s="1"/>
  <c r="BN676" i="3"/>
  <c r="CD676" i="3" s="1"/>
  <c r="BO676" i="3"/>
  <c r="CE676" i="3" s="1"/>
  <c r="BP676" i="3"/>
  <c r="CF676" i="3" s="1"/>
  <c r="BQ676" i="3"/>
  <c r="CG676" i="3" s="1"/>
  <c r="BR676" i="3"/>
  <c r="CH676" i="3" s="1"/>
  <c r="BS676" i="3"/>
  <c r="CI676" i="3" s="1"/>
  <c r="BT676" i="3"/>
  <c r="CJ676" i="3" s="1"/>
  <c r="BU676" i="3"/>
  <c r="CK676" i="3" s="1"/>
  <c r="BV676" i="3"/>
  <c r="CL676" i="3" s="1"/>
  <c r="BW676" i="3"/>
  <c r="CM676" i="3" s="1"/>
  <c r="BX676" i="3"/>
  <c r="CN676" i="3" s="1"/>
  <c r="BY676" i="3"/>
  <c r="CO676" i="3" s="1"/>
  <c r="BK677" i="3"/>
  <c r="CA677" i="3" s="1"/>
  <c r="BL677" i="3"/>
  <c r="CB677" i="3" s="1"/>
  <c r="BM677" i="3"/>
  <c r="CC677" i="3" s="1"/>
  <c r="BN677" i="3"/>
  <c r="CD677" i="3" s="1"/>
  <c r="BO677" i="3"/>
  <c r="CE677" i="3" s="1"/>
  <c r="BP677" i="3"/>
  <c r="CF677" i="3" s="1"/>
  <c r="BQ677" i="3"/>
  <c r="CG677" i="3" s="1"/>
  <c r="BR677" i="3"/>
  <c r="CH677" i="3" s="1"/>
  <c r="BS677" i="3"/>
  <c r="CI677" i="3" s="1"/>
  <c r="BT677" i="3"/>
  <c r="CJ677" i="3" s="1"/>
  <c r="BU677" i="3"/>
  <c r="CK677" i="3" s="1"/>
  <c r="BV677" i="3"/>
  <c r="CL677" i="3" s="1"/>
  <c r="BW677" i="3"/>
  <c r="CM677" i="3" s="1"/>
  <c r="BX677" i="3"/>
  <c r="CN677" i="3" s="1"/>
  <c r="BY677" i="3"/>
  <c r="CO677" i="3" s="1"/>
  <c r="BK678" i="3"/>
  <c r="CA678" i="3" s="1"/>
  <c r="BL678" i="3"/>
  <c r="CB678" i="3" s="1"/>
  <c r="BM678" i="3"/>
  <c r="CC678" i="3" s="1"/>
  <c r="BN678" i="3"/>
  <c r="CD678" i="3" s="1"/>
  <c r="BO678" i="3"/>
  <c r="CE678" i="3" s="1"/>
  <c r="BP678" i="3"/>
  <c r="CF678" i="3" s="1"/>
  <c r="BQ678" i="3"/>
  <c r="CG678" i="3" s="1"/>
  <c r="BR678" i="3"/>
  <c r="CH678" i="3" s="1"/>
  <c r="BS678" i="3"/>
  <c r="CI678" i="3" s="1"/>
  <c r="BT678" i="3"/>
  <c r="CJ678" i="3" s="1"/>
  <c r="BU678" i="3"/>
  <c r="CK678" i="3" s="1"/>
  <c r="BV678" i="3"/>
  <c r="CL678" i="3" s="1"/>
  <c r="BW678" i="3"/>
  <c r="CM678" i="3" s="1"/>
  <c r="BX678" i="3"/>
  <c r="CN678" i="3" s="1"/>
  <c r="BY678" i="3"/>
  <c r="CO678" i="3" s="1"/>
  <c r="BK679" i="3"/>
  <c r="CA679" i="3" s="1"/>
  <c r="BL679" i="3"/>
  <c r="CB679" i="3" s="1"/>
  <c r="BM679" i="3"/>
  <c r="CC679" i="3" s="1"/>
  <c r="BN679" i="3"/>
  <c r="CD679" i="3" s="1"/>
  <c r="BO679" i="3"/>
  <c r="CE679" i="3" s="1"/>
  <c r="BP679" i="3"/>
  <c r="CF679" i="3" s="1"/>
  <c r="BQ679" i="3"/>
  <c r="CG679" i="3" s="1"/>
  <c r="BR679" i="3"/>
  <c r="CH679" i="3" s="1"/>
  <c r="BS679" i="3"/>
  <c r="CI679" i="3" s="1"/>
  <c r="BT679" i="3"/>
  <c r="CJ679" i="3" s="1"/>
  <c r="BU679" i="3"/>
  <c r="CK679" i="3" s="1"/>
  <c r="BV679" i="3"/>
  <c r="CL679" i="3" s="1"/>
  <c r="BW679" i="3"/>
  <c r="CM679" i="3" s="1"/>
  <c r="BX679" i="3"/>
  <c r="CN679" i="3" s="1"/>
  <c r="BY679" i="3"/>
  <c r="CO679" i="3" s="1"/>
  <c r="BK680" i="3"/>
  <c r="CA680" i="3" s="1"/>
  <c r="BL680" i="3"/>
  <c r="CB680" i="3" s="1"/>
  <c r="BM680" i="3"/>
  <c r="CC680" i="3" s="1"/>
  <c r="BN680" i="3"/>
  <c r="CD680" i="3" s="1"/>
  <c r="BO680" i="3"/>
  <c r="CE680" i="3" s="1"/>
  <c r="BP680" i="3"/>
  <c r="CF680" i="3" s="1"/>
  <c r="BQ680" i="3"/>
  <c r="CG680" i="3" s="1"/>
  <c r="BR680" i="3"/>
  <c r="CH680" i="3" s="1"/>
  <c r="BS680" i="3"/>
  <c r="CI680" i="3" s="1"/>
  <c r="BT680" i="3"/>
  <c r="CJ680" i="3" s="1"/>
  <c r="BU680" i="3"/>
  <c r="CK680" i="3" s="1"/>
  <c r="BV680" i="3"/>
  <c r="CL680" i="3" s="1"/>
  <c r="BW680" i="3"/>
  <c r="CM680" i="3" s="1"/>
  <c r="BX680" i="3"/>
  <c r="CN680" i="3" s="1"/>
  <c r="BY680" i="3"/>
  <c r="CO680" i="3" s="1"/>
  <c r="BK681" i="3"/>
  <c r="CA681" i="3" s="1"/>
  <c r="BL681" i="3"/>
  <c r="CB681" i="3" s="1"/>
  <c r="BM681" i="3"/>
  <c r="CC681" i="3" s="1"/>
  <c r="BN681" i="3"/>
  <c r="CD681" i="3" s="1"/>
  <c r="BO681" i="3"/>
  <c r="CE681" i="3" s="1"/>
  <c r="BP681" i="3"/>
  <c r="CF681" i="3" s="1"/>
  <c r="BQ681" i="3"/>
  <c r="CG681" i="3" s="1"/>
  <c r="BR681" i="3"/>
  <c r="CH681" i="3" s="1"/>
  <c r="BS681" i="3"/>
  <c r="CI681" i="3" s="1"/>
  <c r="BT681" i="3"/>
  <c r="CJ681" i="3" s="1"/>
  <c r="BU681" i="3"/>
  <c r="CK681" i="3" s="1"/>
  <c r="BV681" i="3"/>
  <c r="CL681" i="3" s="1"/>
  <c r="BW681" i="3"/>
  <c r="CM681" i="3" s="1"/>
  <c r="BX681" i="3"/>
  <c r="CN681" i="3" s="1"/>
  <c r="BY681" i="3"/>
  <c r="CO681" i="3" s="1"/>
  <c r="BK682" i="3"/>
  <c r="CA682" i="3" s="1"/>
  <c r="BL682" i="3"/>
  <c r="CB682" i="3" s="1"/>
  <c r="BM682" i="3"/>
  <c r="CC682" i="3" s="1"/>
  <c r="BN682" i="3"/>
  <c r="CD682" i="3" s="1"/>
  <c r="BO682" i="3"/>
  <c r="CE682" i="3" s="1"/>
  <c r="BP682" i="3"/>
  <c r="CF682" i="3" s="1"/>
  <c r="BQ682" i="3"/>
  <c r="CG682" i="3" s="1"/>
  <c r="BR682" i="3"/>
  <c r="CH682" i="3" s="1"/>
  <c r="BS682" i="3"/>
  <c r="CI682" i="3" s="1"/>
  <c r="BT682" i="3"/>
  <c r="CJ682" i="3" s="1"/>
  <c r="BU682" i="3"/>
  <c r="CK682" i="3" s="1"/>
  <c r="BV682" i="3"/>
  <c r="CL682" i="3" s="1"/>
  <c r="BW682" i="3"/>
  <c r="CM682" i="3" s="1"/>
  <c r="BX682" i="3"/>
  <c r="CN682" i="3" s="1"/>
  <c r="BY682" i="3"/>
  <c r="CO682" i="3" s="1"/>
  <c r="BK683" i="3"/>
  <c r="CA683" i="3" s="1"/>
  <c r="BL683" i="3"/>
  <c r="CB683" i="3" s="1"/>
  <c r="BM683" i="3"/>
  <c r="CC683" i="3" s="1"/>
  <c r="BN683" i="3"/>
  <c r="CD683" i="3" s="1"/>
  <c r="BO683" i="3"/>
  <c r="CE683" i="3" s="1"/>
  <c r="BP683" i="3"/>
  <c r="CF683" i="3" s="1"/>
  <c r="BQ683" i="3"/>
  <c r="CG683" i="3" s="1"/>
  <c r="BR683" i="3"/>
  <c r="CH683" i="3" s="1"/>
  <c r="BS683" i="3"/>
  <c r="CI683" i="3" s="1"/>
  <c r="BT683" i="3"/>
  <c r="CJ683" i="3" s="1"/>
  <c r="BU683" i="3"/>
  <c r="CK683" i="3" s="1"/>
  <c r="BV683" i="3"/>
  <c r="CL683" i="3" s="1"/>
  <c r="BW683" i="3"/>
  <c r="CM683" i="3" s="1"/>
  <c r="BX683" i="3"/>
  <c r="CN683" i="3" s="1"/>
  <c r="BY683" i="3"/>
  <c r="CO683" i="3" s="1"/>
  <c r="BK684" i="3"/>
  <c r="CA684" i="3" s="1"/>
  <c r="BL684" i="3"/>
  <c r="CB684" i="3" s="1"/>
  <c r="BM684" i="3"/>
  <c r="CC684" i="3" s="1"/>
  <c r="BN684" i="3"/>
  <c r="CD684" i="3" s="1"/>
  <c r="BO684" i="3"/>
  <c r="CE684" i="3" s="1"/>
  <c r="BP684" i="3"/>
  <c r="CF684" i="3" s="1"/>
  <c r="BQ684" i="3"/>
  <c r="CG684" i="3" s="1"/>
  <c r="BR684" i="3"/>
  <c r="CH684" i="3" s="1"/>
  <c r="BS684" i="3"/>
  <c r="CI684" i="3" s="1"/>
  <c r="BT684" i="3"/>
  <c r="CJ684" i="3" s="1"/>
  <c r="BU684" i="3"/>
  <c r="CK684" i="3" s="1"/>
  <c r="BV684" i="3"/>
  <c r="CL684" i="3" s="1"/>
  <c r="BW684" i="3"/>
  <c r="CM684" i="3" s="1"/>
  <c r="BX684" i="3"/>
  <c r="CN684" i="3" s="1"/>
  <c r="BY684" i="3"/>
  <c r="CO684" i="3" s="1"/>
  <c r="BK685" i="3"/>
  <c r="CA685" i="3" s="1"/>
  <c r="BL685" i="3"/>
  <c r="CB685" i="3" s="1"/>
  <c r="BM685" i="3"/>
  <c r="CC685" i="3" s="1"/>
  <c r="BN685" i="3"/>
  <c r="CD685" i="3" s="1"/>
  <c r="BO685" i="3"/>
  <c r="CE685" i="3" s="1"/>
  <c r="BP685" i="3"/>
  <c r="CF685" i="3" s="1"/>
  <c r="BQ685" i="3"/>
  <c r="CG685" i="3" s="1"/>
  <c r="BR685" i="3"/>
  <c r="CH685" i="3" s="1"/>
  <c r="BS685" i="3"/>
  <c r="CI685" i="3" s="1"/>
  <c r="BT685" i="3"/>
  <c r="CJ685" i="3" s="1"/>
  <c r="BU685" i="3"/>
  <c r="CK685" i="3" s="1"/>
  <c r="BV685" i="3"/>
  <c r="CL685" i="3" s="1"/>
  <c r="BW685" i="3"/>
  <c r="CM685" i="3" s="1"/>
  <c r="BX685" i="3"/>
  <c r="CN685" i="3" s="1"/>
  <c r="BY685" i="3"/>
  <c r="CO685" i="3" s="1"/>
  <c r="BK686" i="3"/>
  <c r="CA686" i="3" s="1"/>
  <c r="BL686" i="3"/>
  <c r="CB686" i="3" s="1"/>
  <c r="BM686" i="3"/>
  <c r="CC686" i="3" s="1"/>
  <c r="BN686" i="3"/>
  <c r="CD686" i="3" s="1"/>
  <c r="BO686" i="3"/>
  <c r="CE686" i="3" s="1"/>
  <c r="BP686" i="3"/>
  <c r="CF686" i="3" s="1"/>
  <c r="BQ686" i="3"/>
  <c r="CG686" i="3" s="1"/>
  <c r="BR686" i="3"/>
  <c r="CH686" i="3" s="1"/>
  <c r="BS686" i="3"/>
  <c r="CI686" i="3" s="1"/>
  <c r="BT686" i="3"/>
  <c r="CJ686" i="3" s="1"/>
  <c r="BU686" i="3"/>
  <c r="CK686" i="3" s="1"/>
  <c r="BV686" i="3"/>
  <c r="CL686" i="3" s="1"/>
  <c r="BW686" i="3"/>
  <c r="CM686" i="3" s="1"/>
  <c r="BX686" i="3"/>
  <c r="CN686" i="3" s="1"/>
  <c r="BY686" i="3"/>
  <c r="CO686" i="3" s="1"/>
  <c r="BK687" i="3"/>
  <c r="CA687" i="3" s="1"/>
  <c r="BL687" i="3"/>
  <c r="CB687" i="3" s="1"/>
  <c r="BM687" i="3"/>
  <c r="CC687" i="3" s="1"/>
  <c r="BN687" i="3"/>
  <c r="CD687" i="3" s="1"/>
  <c r="BO687" i="3"/>
  <c r="CE687" i="3" s="1"/>
  <c r="BP687" i="3"/>
  <c r="CF687" i="3" s="1"/>
  <c r="BQ687" i="3"/>
  <c r="CG687" i="3" s="1"/>
  <c r="BR687" i="3"/>
  <c r="CH687" i="3" s="1"/>
  <c r="BS687" i="3"/>
  <c r="CI687" i="3" s="1"/>
  <c r="BT687" i="3"/>
  <c r="CJ687" i="3" s="1"/>
  <c r="BU687" i="3"/>
  <c r="CK687" i="3" s="1"/>
  <c r="BV687" i="3"/>
  <c r="CL687" i="3" s="1"/>
  <c r="BW687" i="3"/>
  <c r="CM687" i="3" s="1"/>
  <c r="BX687" i="3"/>
  <c r="CN687" i="3" s="1"/>
  <c r="BY687" i="3"/>
  <c r="CO687" i="3" s="1"/>
  <c r="BK688" i="3"/>
  <c r="CA688" i="3" s="1"/>
  <c r="BL688" i="3"/>
  <c r="CB688" i="3" s="1"/>
  <c r="BM688" i="3"/>
  <c r="CC688" i="3" s="1"/>
  <c r="BN688" i="3"/>
  <c r="CD688" i="3" s="1"/>
  <c r="BO688" i="3"/>
  <c r="CE688" i="3" s="1"/>
  <c r="BP688" i="3"/>
  <c r="CF688" i="3" s="1"/>
  <c r="BQ688" i="3"/>
  <c r="CG688" i="3" s="1"/>
  <c r="BR688" i="3"/>
  <c r="CH688" i="3" s="1"/>
  <c r="BS688" i="3"/>
  <c r="CI688" i="3" s="1"/>
  <c r="BT688" i="3"/>
  <c r="CJ688" i="3" s="1"/>
  <c r="BU688" i="3"/>
  <c r="CK688" i="3" s="1"/>
  <c r="BV688" i="3"/>
  <c r="CL688" i="3" s="1"/>
  <c r="BW688" i="3"/>
  <c r="CM688" i="3" s="1"/>
  <c r="BX688" i="3"/>
  <c r="CN688" i="3" s="1"/>
  <c r="BY688" i="3"/>
  <c r="CO688" i="3" s="1"/>
  <c r="BK689" i="3"/>
  <c r="CA689" i="3" s="1"/>
  <c r="BL689" i="3"/>
  <c r="CB689" i="3" s="1"/>
  <c r="BM689" i="3"/>
  <c r="CC689" i="3" s="1"/>
  <c r="BN689" i="3"/>
  <c r="CD689" i="3" s="1"/>
  <c r="BO689" i="3"/>
  <c r="CE689" i="3" s="1"/>
  <c r="BP689" i="3"/>
  <c r="CF689" i="3" s="1"/>
  <c r="BQ689" i="3"/>
  <c r="CG689" i="3" s="1"/>
  <c r="BR689" i="3"/>
  <c r="CH689" i="3" s="1"/>
  <c r="BS689" i="3"/>
  <c r="CI689" i="3" s="1"/>
  <c r="BT689" i="3"/>
  <c r="CJ689" i="3" s="1"/>
  <c r="BU689" i="3"/>
  <c r="CK689" i="3" s="1"/>
  <c r="BV689" i="3"/>
  <c r="CL689" i="3" s="1"/>
  <c r="BW689" i="3"/>
  <c r="CM689" i="3" s="1"/>
  <c r="BX689" i="3"/>
  <c r="CN689" i="3" s="1"/>
  <c r="BY689" i="3"/>
  <c r="CO689" i="3" s="1"/>
  <c r="BK690" i="3"/>
  <c r="CA690" i="3" s="1"/>
  <c r="BL690" i="3"/>
  <c r="CB690" i="3" s="1"/>
  <c r="BM690" i="3"/>
  <c r="CC690" i="3" s="1"/>
  <c r="BN690" i="3"/>
  <c r="CD690" i="3" s="1"/>
  <c r="BO690" i="3"/>
  <c r="CE690" i="3" s="1"/>
  <c r="BP690" i="3"/>
  <c r="CF690" i="3" s="1"/>
  <c r="BQ690" i="3"/>
  <c r="CG690" i="3" s="1"/>
  <c r="BR690" i="3"/>
  <c r="CH690" i="3" s="1"/>
  <c r="BS690" i="3"/>
  <c r="CI690" i="3" s="1"/>
  <c r="BT690" i="3"/>
  <c r="CJ690" i="3" s="1"/>
  <c r="BU690" i="3"/>
  <c r="CK690" i="3" s="1"/>
  <c r="BV690" i="3"/>
  <c r="CL690" i="3" s="1"/>
  <c r="BW690" i="3"/>
  <c r="CM690" i="3" s="1"/>
  <c r="BX690" i="3"/>
  <c r="CN690" i="3" s="1"/>
  <c r="BY690" i="3"/>
  <c r="CO690" i="3" s="1"/>
  <c r="BK691" i="3"/>
  <c r="CA691" i="3" s="1"/>
  <c r="BL691" i="3"/>
  <c r="CB691" i="3" s="1"/>
  <c r="BM691" i="3"/>
  <c r="CC691" i="3" s="1"/>
  <c r="BN691" i="3"/>
  <c r="CD691" i="3" s="1"/>
  <c r="BO691" i="3"/>
  <c r="CE691" i="3" s="1"/>
  <c r="BP691" i="3"/>
  <c r="CF691" i="3" s="1"/>
  <c r="BQ691" i="3"/>
  <c r="CG691" i="3" s="1"/>
  <c r="BR691" i="3"/>
  <c r="CH691" i="3" s="1"/>
  <c r="BS691" i="3"/>
  <c r="CI691" i="3" s="1"/>
  <c r="BT691" i="3"/>
  <c r="CJ691" i="3" s="1"/>
  <c r="BU691" i="3"/>
  <c r="CK691" i="3" s="1"/>
  <c r="BV691" i="3"/>
  <c r="CL691" i="3" s="1"/>
  <c r="BW691" i="3"/>
  <c r="CM691" i="3" s="1"/>
  <c r="BX691" i="3"/>
  <c r="CN691" i="3" s="1"/>
  <c r="BY691" i="3"/>
  <c r="CO691" i="3" s="1"/>
  <c r="BK692" i="3"/>
  <c r="CA692" i="3" s="1"/>
  <c r="BL692" i="3"/>
  <c r="CB692" i="3" s="1"/>
  <c r="BM692" i="3"/>
  <c r="CC692" i="3" s="1"/>
  <c r="BN692" i="3"/>
  <c r="CD692" i="3" s="1"/>
  <c r="BO692" i="3"/>
  <c r="CE692" i="3" s="1"/>
  <c r="BP692" i="3"/>
  <c r="CF692" i="3" s="1"/>
  <c r="BQ692" i="3"/>
  <c r="CG692" i="3" s="1"/>
  <c r="BR692" i="3"/>
  <c r="CH692" i="3" s="1"/>
  <c r="BS692" i="3"/>
  <c r="CI692" i="3" s="1"/>
  <c r="BT692" i="3"/>
  <c r="CJ692" i="3" s="1"/>
  <c r="BU692" i="3"/>
  <c r="CK692" i="3" s="1"/>
  <c r="BV692" i="3"/>
  <c r="CL692" i="3" s="1"/>
  <c r="BW692" i="3"/>
  <c r="CM692" i="3" s="1"/>
  <c r="BX692" i="3"/>
  <c r="CN692" i="3" s="1"/>
  <c r="BY692" i="3"/>
  <c r="CO692" i="3" s="1"/>
  <c r="BK693" i="3"/>
  <c r="CA693" i="3" s="1"/>
  <c r="BL693" i="3"/>
  <c r="CB693" i="3" s="1"/>
  <c r="BM693" i="3"/>
  <c r="CC693" i="3" s="1"/>
  <c r="BN693" i="3"/>
  <c r="CD693" i="3" s="1"/>
  <c r="BO693" i="3"/>
  <c r="CE693" i="3" s="1"/>
  <c r="BP693" i="3"/>
  <c r="CF693" i="3" s="1"/>
  <c r="BQ693" i="3"/>
  <c r="CG693" i="3" s="1"/>
  <c r="BR693" i="3"/>
  <c r="CH693" i="3" s="1"/>
  <c r="BS693" i="3"/>
  <c r="CI693" i="3" s="1"/>
  <c r="BT693" i="3"/>
  <c r="CJ693" i="3" s="1"/>
  <c r="BU693" i="3"/>
  <c r="CK693" i="3" s="1"/>
  <c r="BV693" i="3"/>
  <c r="CL693" i="3" s="1"/>
  <c r="BW693" i="3"/>
  <c r="CM693" i="3" s="1"/>
  <c r="BX693" i="3"/>
  <c r="CN693" i="3" s="1"/>
  <c r="BY693" i="3"/>
  <c r="CO693" i="3" s="1"/>
  <c r="BK694" i="3"/>
  <c r="CA694" i="3" s="1"/>
  <c r="BL694" i="3"/>
  <c r="CB694" i="3" s="1"/>
  <c r="BM694" i="3"/>
  <c r="CC694" i="3" s="1"/>
  <c r="BN694" i="3"/>
  <c r="CD694" i="3" s="1"/>
  <c r="BO694" i="3"/>
  <c r="CE694" i="3" s="1"/>
  <c r="BP694" i="3"/>
  <c r="CF694" i="3" s="1"/>
  <c r="BQ694" i="3"/>
  <c r="CG694" i="3" s="1"/>
  <c r="BR694" i="3"/>
  <c r="CH694" i="3" s="1"/>
  <c r="BS694" i="3"/>
  <c r="CI694" i="3" s="1"/>
  <c r="BT694" i="3"/>
  <c r="CJ694" i="3" s="1"/>
  <c r="BU694" i="3"/>
  <c r="CK694" i="3" s="1"/>
  <c r="BV694" i="3"/>
  <c r="CL694" i="3" s="1"/>
  <c r="BW694" i="3"/>
  <c r="CM694" i="3" s="1"/>
  <c r="BX694" i="3"/>
  <c r="CN694" i="3" s="1"/>
  <c r="BY694" i="3"/>
  <c r="CO694" i="3" s="1"/>
  <c r="BK695" i="3"/>
  <c r="CA695" i="3" s="1"/>
  <c r="BL695" i="3"/>
  <c r="CB695" i="3" s="1"/>
  <c r="BM695" i="3"/>
  <c r="CC695" i="3" s="1"/>
  <c r="BN695" i="3"/>
  <c r="CD695" i="3" s="1"/>
  <c r="BO695" i="3"/>
  <c r="CE695" i="3" s="1"/>
  <c r="BP695" i="3"/>
  <c r="CF695" i="3" s="1"/>
  <c r="BQ695" i="3"/>
  <c r="CG695" i="3" s="1"/>
  <c r="BR695" i="3"/>
  <c r="CH695" i="3" s="1"/>
  <c r="BS695" i="3"/>
  <c r="CI695" i="3" s="1"/>
  <c r="BT695" i="3"/>
  <c r="CJ695" i="3" s="1"/>
  <c r="BU695" i="3"/>
  <c r="CK695" i="3" s="1"/>
  <c r="BV695" i="3"/>
  <c r="CL695" i="3" s="1"/>
  <c r="BW695" i="3"/>
  <c r="CM695" i="3" s="1"/>
  <c r="BX695" i="3"/>
  <c r="CN695" i="3" s="1"/>
  <c r="BY695" i="3"/>
  <c r="CO695" i="3" s="1"/>
  <c r="BK696" i="3"/>
  <c r="CA696" i="3" s="1"/>
  <c r="BL696" i="3"/>
  <c r="CB696" i="3" s="1"/>
  <c r="BM696" i="3"/>
  <c r="CC696" i="3" s="1"/>
  <c r="BN696" i="3"/>
  <c r="CD696" i="3" s="1"/>
  <c r="BO696" i="3"/>
  <c r="CE696" i="3" s="1"/>
  <c r="BP696" i="3"/>
  <c r="CF696" i="3" s="1"/>
  <c r="BQ696" i="3"/>
  <c r="CG696" i="3" s="1"/>
  <c r="BR696" i="3"/>
  <c r="CH696" i="3" s="1"/>
  <c r="BS696" i="3"/>
  <c r="CI696" i="3" s="1"/>
  <c r="BT696" i="3"/>
  <c r="CJ696" i="3" s="1"/>
  <c r="BU696" i="3"/>
  <c r="CK696" i="3" s="1"/>
  <c r="BV696" i="3"/>
  <c r="CL696" i="3" s="1"/>
  <c r="BW696" i="3"/>
  <c r="CM696" i="3" s="1"/>
  <c r="BX696" i="3"/>
  <c r="CN696" i="3" s="1"/>
  <c r="BY696" i="3"/>
  <c r="CO696" i="3" s="1"/>
  <c r="BK697" i="3"/>
  <c r="CA697" i="3" s="1"/>
  <c r="BL697" i="3"/>
  <c r="CB697" i="3" s="1"/>
  <c r="BM697" i="3"/>
  <c r="CC697" i="3" s="1"/>
  <c r="BN697" i="3"/>
  <c r="CD697" i="3" s="1"/>
  <c r="BO697" i="3"/>
  <c r="CE697" i="3" s="1"/>
  <c r="BP697" i="3"/>
  <c r="CF697" i="3" s="1"/>
  <c r="BQ697" i="3"/>
  <c r="CG697" i="3" s="1"/>
  <c r="BR697" i="3"/>
  <c r="CH697" i="3" s="1"/>
  <c r="BS697" i="3"/>
  <c r="CI697" i="3" s="1"/>
  <c r="BT697" i="3"/>
  <c r="CJ697" i="3" s="1"/>
  <c r="BU697" i="3"/>
  <c r="CK697" i="3" s="1"/>
  <c r="BV697" i="3"/>
  <c r="CL697" i="3" s="1"/>
  <c r="BW697" i="3"/>
  <c r="CM697" i="3" s="1"/>
  <c r="BX697" i="3"/>
  <c r="CN697" i="3" s="1"/>
  <c r="BY697" i="3"/>
  <c r="CO697" i="3" s="1"/>
  <c r="BK698" i="3"/>
  <c r="CA698" i="3" s="1"/>
  <c r="BL698" i="3"/>
  <c r="CB698" i="3" s="1"/>
  <c r="BM698" i="3"/>
  <c r="CC698" i="3" s="1"/>
  <c r="BN698" i="3"/>
  <c r="CD698" i="3" s="1"/>
  <c r="BO698" i="3"/>
  <c r="CE698" i="3" s="1"/>
  <c r="BP698" i="3"/>
  <c r="CF698" i="3" s="1"/>
  <c r="BQ698" i="3"/>
  <c r="CG698" i="3" s="1"/>
  <c r="BR698" i="3"/>
  <c r="CH698" i="3" s="1"/>
  <c r="BS698" i="3"/>
  <c r="CI698" i="3" s="1"/>
  <c r="BT698" i="3"/>
  <c r="CJ698" i="3" s="1"/>
  <c r="BU698" i="3"/>
  <c r="CK698" i="3" s="1"/>
  <c r="BV698" i="3"/>
  <c r="CL698" i="3" s="1"/>
  <c r="BW698" i="3"/>
  <c r="CM698" i="3" s="1"/>
  <c r="BX698" i="3"/>
  <c r="CN698" i="3" s="1"/>
  <c r="BY698" i="3"/>
  <c r="CO698" i="3" s="1"/>
  <c r="BK699" i="3"/>
  <c r="CA699" i="3" s="1"/>
  <c r="BL699" i="3"/>
  <c r="CB699" i="3" s="1"/>
  <c r="BM699" i="3"/>
  <c r="CC699" i="3" s="1"/>
  <c r="BN699" i="3"/>
  <c r="CD699" i="3" s="1"/>
  <c r="BO699" i="3"/>
  <c r="CE699" i="3" s="1"/>
  <c r="BP699" i="3"/>
  <c r="CF699" i="3" s="1"/>
  <c r="BQ699" i="3"/>
  <c r="CG699" i="3" s="1"/>
  <c r="BR699" i="3"/>
  <c r="CH699" i="3" s="1"/>
  <c r="BS699" i="3"/>
  <c r="CI699" i="3" s="1"/>
  <c r="BT699" i="3"/>
  <c r="CJ699" i="3" s="1"/>
  <c r="BU699" i="3"/>
  <c r="CK699" i="3" s="1"/>
  <c r="BV699" i="3"/>
  <c r="CL699" i="3" s="1"/>
  <c r="BW699" i="3"/>
  <c r="CM699" i="3" s="1"/>
  <c r="BX699" i="3"/>
  <c r="CN699" i="3" s="1"/>
  <c r="BY699" i="3"/>
  <c r="CO699" i="3" s="1"/>
  <c r="BK700" i="3"/>
  <c r="CA700" i="3" s="1"/>
  <c r="BL700" i="3"/>
  <c r="CB700" i="3" s="1"/>
  <c r="BM700" i="3"/>
  <c r="CC700" i="3" s="1"/>
  <c r="BN700" i="3"/>
  <c r="CD700" i="3" s="1"/>
  <c r="BO700" i="3"/>
  <c r="CE700" i="3" s="1"/>
  <c r="BP700" i="3"/>
  <c r="CF700" i="3" s="1"/>
  <c r="BQ700" i="3"/>
  <c r="CG700" i="3" s="1"/>
  <c r="BR700" i="3"/>
  <c r="CH700" i="3" s="1"/>
  <c r="BS700" i="3"/>
  <c r="CI700" i="3" s="1"/>
  <c r="BT700" i="3"/>
  <c r="CJ700" i="3" s="1"/>
  <c r="BU700" i="3"/>
  <c r="CK700" i="3" s="1"/>
  <c r="BV700" i="3"/>
  <c r="CL700" i="3" s="1"/>
  <c r="BW700" i="3"/>
  <c r="CM700" i="3" s="1"/>
  <c r="BX700" i="3"/>
  <c r="CN700" i="3" s="1"/>
  <c r="BY700" i="3"/>
  <c r="CO700" i="3" s="1"/>
  <c r="BK701" i="3"/>
  <c r="CA701" i="3" s="1"/>
  <c r="BL701" i="3"/>
  <c r="CB701" i="3" s="1"/>
  <c r="BM701" i="3"/>
  <c r="CC701" i="3" s="1"/>
  <c r="BN701" i="3"/>
  <c r="CD701" i="3" s="1"/>
  <c r="BO701" i="3"/>
  <c r="CE701" i="3" s="1"/>
  <c r="BP701" i="3"/>
  <c r="CF701" i="3" s="1"/>
  <c r="BQ701" i="3"/>
  <c r="CG701" i="3" s="1"/>
  <c r="BR701" i="3"/>
  <c r="CH701" i="3" s="1"/>
  <c r="BS701" i="3"/>
  <c r="CI701" i="3" s="1"/>
  <c r="BT701" i="3"/>
  <c r="CJ701" i="3" s="1"/>
  <c r="BU701" i="3"/>
  <c r="CK701" i="3" s="1"/>
  <c r="BV701" i="3"/>
  <c r="CL701" i="3" s="1"/>
  <c r="BW701" i="3"/>
  <c r="CM701" i="3" s="1"/>
  <c r="BX701" i="3"/>
  <c r="CN701" i="3" s="1"/>
  <c r="BY701" i="3"/>
  <c r="CO701" i="3" s="1"/>
  <c r="BK702" i="3"/>
  <c r="CA702" i="3" s="1"/>
  <c r="BL702" i="3"/>
  <c r="CB702" i="3" s="1"/>
  <c r="BM702" i="3"/>
  <c r="CC702" i="3" s="1"/>
  <c r="BN702" i="3"/>
  <c r="CD702" i="3" s="1"/>
  <c r="BO702" i="3"/>
  <c r="CE702" i="3" s="1"/>
  <c r="BP702" i="3"/>
  <c r="CF702" i="3" s="1"/>
  <c r="BQ702" i="3"/>
  <c r="CG702" i="3" s="1"/>
  <c r="BR702" i="3"/>
  <c r="CH702" i="3" s="1"/>
  <c r="BS702" i="3"/>
  <c r="CI702" i="3" s="1"/>
  <c r="BT702" i="3"/>
  <c r="CJ702" i="3" s="1"/>
  <c r="BU702" i="3"/>
  <c r="CK702" i="3" s="1"/>
  <c r="BV702" i="3"/>
  <c r="CL702" i="3" s="1"/>
  <c r="BW702" i="3"/>
  <c r="CM702" i="3" s="1"/>
  <c r="BX702" i="3"/>
  <c r="CN702" i="3" s="1"/>
  <c r="BY702" i="3"/>
  <c r="CO702" i="3" s="1"/>
  <c r="BK703" i="3"/>
  <c r="CA703" i="3" s="1"/>
  <c r="BL703" i="3"/>
  <c r="CB703" i="3" s="1"/>
  <c r="BM703" i="3"/>
  <c r="CC703" i="3" s="1"/>
  <c r="BN703" i="3"/>
  <c r="CD703" i="3" s="1"/>
  <c r="BO703" i="3"/>
  <c r="CE703" i="3" s="1"/>
  <c r="BP703" i="3"/>
  <c r="CF703" i="3" s="1"/>
  <c r="BQ703" i="3"/>
  <c r="CG703" i="3" s="1"/>
  <c r="BR703" i="3"/>
  <c r="CH703" i="3" s="1"/>
  <c r="BS703" i="3"/>
  <c r="CI703" i="3" s="1"/>
  <c r="BT703" i="3"/>
  <c r="CJ703" i="3" s="1"/>
  <c r="BU703" i="3"/>
  <c r="CK703" i="3" s="1"/>
  <c r="BV703" i="3"/>
  <c r="CL703" i="3" s="1"/>
  <c r="BW703" i="3"/>
  <c r="CM703" i="3" s="1"/>
  <c r="BX703" i="3"/>
  <c r="CN703" i="3" s="1"/>
  <c r="BY703" i="3"/>
  <c r="CO703" i="3" s="1"/>
  <c r="BK704" i="3"/>
  <c r="CA704" i="3" s="1"/>
  <c r="BL704" i="3"/>
  <c r="CB704" i="3" s="1"/>
  <c r="BM704" i="3"/>
  <c r="CC704" i="3" s="1"/>
  <c r="BN704" i="3"/>
  <c r="CD704" i="3" s="1"/>
  <c r="BO704" i="3"/>
  <c r="CE704" i="3" s="1"/>
  <c r="BP704" i="3"/>
  <c r="CF704" i="3" s="1"/>
  <c r="BQ704" i="3"/>
  <c r="CG704" i="3" s="1"/>
  <c r="BR704" i="3"/>
  <c r="CH704" i="3" s="1"/>
  <c r="BS704" i="3"/>
  <c r="CI704" i="3" s="1"/>
  <c r="BT704" i="3"/>
  <c r="CJ704" i="3" s="1"/>
  <c r="BU704" i="3"/>
  <c r="CK704" i="3" s="1"/>
  <c r="BV704" i="3"/>
  <c r="CL704" i="3" s="1"/>
  <c r="BW704" i="3"/>
  <c r="CM704" i="3" s="1"/>
  <c r="BX704" i="3"/>
  <c r="CN704" i="3" s="1"/>
  <c r="BY704" i="3"/>
  <c r="CO704" i="3" s="1"/>
  <c r="BK705" i="3"/>
  <c r="CA705" i="3" s="1"/>
  <c r="BL705" i="3"/>
  <c r="CB705" i="3" s="1"/>
  <c r="BM705" i="3"/>
  <c r="CC705" i="3" s="1"/>
  <c r="BN705" i="3"/>
  <c r="CD705" i="3" s="1"/>
  <c r="BO705" i="3"/>
  <c r="CE705" i="3" s="1"/>
  <c r="BP705" i="3"/>
  <c r="CF705" i="3" s="1"/>
  <c r="BQ705" i="3"/>
  <c r="CG705" i="3" s="1"/>
  <c r="BR705" i="3"/>
  <c r="CH705" i="3" s="1"/>
  <c r="BS705" i="3"/>
  <c r="CI705" i="3" s="1"/>
  <c r="BT705" i="3"/>
  <c r="CJ705" i="3" s="1"/>
  <c r="BU705" i="3"/>
  <c r="CK705" i="3" s="1"/>
  <c r="BV705" i="3"/>
  <c r="CL705" i="3" s="1"/>
  <c r="BW705" i="3"/>
  <c r="CM705" i="3" s="1"/>
  <c r="BX705" i="3"/>
  <c r="CN705" i="3" s="1"/>
  <c r="BY705" i="3"/>
  <c r="CO705" i="3" s="1"/>
  <c r="BK706" i="3"/>
  <c r="CA706" i="3" s="1"/>
  <c r="BL706" i="3"/>
  <c r="CB706" i="3" s="1"/>
  <c r="BM706" i="3"/>
  <c r="CC706" i="3" s="1"/>
  <c r="BN706" i="3"/>
  <c r="CD706" i="3" s="1"/>
  <c r="BO706" i="3"/>
  <c r="CE706" i="3" s="1"/>
  <c r="BP706" i="3"/>
  <c r="CF706" i="3" s="1"/>
  <c r="BQ706" i="3"/>
  <c r="CG706" i="3" s="1"/>
  <c r="BR706" i="3"/>
  <c r="CH706" i="3" s="1"/>
  <c r="BS706" i="3"/>
  <c r="CI706" i="3" s="1"/>
  <c r="BT706" i="3"/>
  <c r="CJ706" i="3" s="1"/>
  <c r="BU706" i="3"/>
  <c r="CK706" i="3" s="1"/>
  <c r="BV706" i="3"/>
  <c r="CL706" i="3" s="1"/>
  <c r="BW706" i="3"/>
  <c r="CM706" i="3" s="1"/>
  <c r="BX706" i="3"/>
  <c r="CN706" i="3" s="1"/>
  <c r="BY706" i="3"/>
  <c r="CO706" i="3" s="1"/>
  <c r="BK707" i="3"/>
  <c r="CA707" i="3" s="1"/>
  <c r="BL707" i="3"/>
  <c r="CB707" i="3" s="1"/>
  <c r="BM707" i="3"/>
  <c r="CC707" i="3" s="1"/>
  <c r="BN707" i="3"/>
  <c r="CD707" i="3" s="1"/>
  <c r="BO707" i="3"/>
  <c r="CE707" i="3" s="1"/>
  <c r="BP707" i="3"/>
  <c r="CF707" i="3" s="1"/>
  <c r="BQ707" i="3"/>
  <c r="CG707" i="3" s="1"/>
  <c r="BR707" i="3"/>
  <c r="CH707" i="3" s="1"/>
  <c r="BS707" i="3"/>
  <c r="CI707" i="3" s="1"/>
  <c r="BT707" i="3"/>
  <c r="CJ707" i="3" s="1"/>
  <c r="BU707" i="3"/>
  <c r="CK707" i="3" s="1"/>
  <c r="BV707" i="3"/>
  <c r="CL707" i="3" s="1"/>
  <c r="BW707" i="3"/>
  <c r="CM707" i="3" s="1"/>
  <c r="BX707" i="3"/>
  <c r="CN707" i="3" s="1"/>
  <c r="BY707" i="3"/>
  <c r="CO707" i="3" s="1"/>
  <c r="BK708" i="3"/>
  <c r="CA708" i="3" s="1"/>
  <c r="BL708" i="3"/>
  <c r="CB708" i="3" s="1"/>
  <c r="BM708" i="3"/>
  <c r="CC708" i="3" s="1"/>
  <c r="BN708" i="3"/>
  <c r="CD708" i="3" s="1"/>
  <c r="BO708" i="3"/>
  <c r="CE708" i="3" s="1"/>
  <c r="BP708" i="3"/>
  <c r="CF708" i="3" s="1"/>
  <c r="BQ708" i="3"/>
  <c r="CG708" i="3" s="1"/>
  <c r="BR708" i="3"/>
  <c r="CH708" i="3" s="1"/>
  <c r="BS708" i="3"/>
  <c r="CI708" i="3" s="1"/>
  <c r="BT708" i="3"/>
  <c r="CJ708" i="3" s="1"/>
  <c r="BU708" i="3"/>
  <c r="CK708" i="3" s="1"/>
  <c r="BV708" i="3"/>
  <c r="CL708" i="3" s="1"/>
  <c r="BW708" i="3"/>
  <c r="CM708" i="3" s="1"/>
  <c r="BX708" i="3"/>
  <c r="CN708" i="3" s="1"/>
  <c r="BY708" i="3"/>
  <c r="CO708" i="3" s="1"/>
  <c r="BK709" i="3"/>
  <c r="CA709" i="3" s="1"/>
  <c r="BL709" i="3"/>
  <c r="CB709" i="3" s="1"/>
  <c r="BM709" i="3"/>
  <c r="CC709" i="3" s="1"/>
  <c r="BN709" i="3"/>
  <c r="CD709" i="3" s="1"/>
  <c r="BO709" i="3"/>
  <c r="CE709" i="3" s="1"/>
  <c r="BP709" i="3"/>
  <c r="CF709" i="3" s="1"/>
  <c r="BQ709" i="3"/>
  <c r="CG709" i="3" s="1"/>
  <c r="BR709" i="3"/>
  <c r="CH709" i="3" s="1"/>
  <c r="BS709" i="3"/>
  <c r="CI709" i="3" s="1"/>
  <c r="BT709" i="3"/>
  <c r="CJ709" i="3" s="1"/>
  <c r="BU709" i="3"/>
  <c r="CK709" i="3" s="1"/>
  <c r="BV709" i="3"/>
  <c r="CL709" i="3" s="1"/>
  <c r="BW709" i="3"/>
  <c r="CM709" i="3" s="1"/>
  <c r="BX709" i="3"/>
  <c r="CN709" i="3" s="1"/>
  <c r="BY709" i="3"/>
  <c r="CO709" i="3" s="1"/>
  <c r="BK710" i="3"/>
  <c r="CA710" i="3" s="1"/>
  <c r="BL710" i="3"/>
  <c r="CB710" i="3" s="1"/>
  <c r="BM710" i="3"/>
  <c r="CC710" i="3" s="1"/>
  <c r="BN710" i="3"/>
  <c r="CD710" i="3" s="1"/>
  <c r="BO710" i="3"/>
  <c r="CE710" i="3" s="1"/>
  <c r="BP710" i="3"/>
  <c r="CF710" i="3" s="1"/>
  <c r="BQ710" i="3"/>
  <c r="CG710" i="3" s="1"/>
  <c r="BR710" i="3"/>
  <c r="CH710" i="3" s="1"/>
  <c r="BS710" i="3"/>
  <c r="CI710" i="3" s="1"/>
  <c r="BT710" i="3"/>
  <c r="CJ710" i="3" s="1"/>
  <c r="BU710" i="3"/>
  <c r="CK710" i="3" s="1"/>
  <c r="BV710" i="3"/>
  <c r="CL710" i="3" s="1"/>
  <c r="BW710" i="3"/>
  <c r="CM710" i="3" s="1"/>
  <c r="BX710" i="3"/>
  <c r="CN710" i="3" s="1"/>
  <c r="BY710" i="3"/>
  <c r="CO710" i="3" s="1"/>
  <c r="BK711" i="3"/>
  <c r="CA711" i="3" s="1"/>
  <c r="BL711" i="3"/>
  <c r="CB711" i="3" s="1"/>
  <c r="BM711" i="3"/>
  <c r="CC711" i="3" s="1"/>
  <c r="BN711" i="3"/>
  <c r="CD711" i="3" s="1"/>
  <c r="BO711" i="3"/>
  <c r="CE711" i="3" s="1"/>
  <c r="BP711" i="3"/>
  <c r="CF711" i="3" s="1"/>
  <c r="BQ711" i="3"/>
  <c r="CG711" i="3" s="1"/>
  <c r="BR711" i="3"/>
  <c r="CH711" i="3" s="1"/>
  <c r="BS711" i="3"/>
  <c r="CI711" i="3" s="1"/>
  <c r="BT711" i="3"/>
  <c r="CJ711" i="3" s="1"/>
  <c r="BU711" i="3"/>
  <c r="CK711" i="3" s="1"/>
  <c r="BV711" i="3"/>
  <c r="CL711" i="3" s="1"/>
  <c r="BW711" i="3"/>
  <c r="CM711" i="3" s="1"/>
  <c r="BX711" i="3"/>
  <c r="CN711" i="3" s="1"/>
  <c r="BY711" i="3"/>
  <c r="CO711" i="3" s="1"/>
  <c r="BK712" i="3"/>
  <c r="CA712" i="3" s="1"/>
  <c r="BL712" i="3"/>
  <c r="CB712" i="3" s="1"/>
  <c r="BM712" i="3"/>
  <c r="CC712" i="3" s="1"/>
  <c r="BN712" i="3"/>
  <c r="CD712" i="3" s="1"/>
  <c r="BO712" i="3"/>
  <c r="CE712" i="3" s="1"/>
  <c r="BP712" i="3"/>
  <c r="CF712" i="3" s="1"/>
  <c r="BQ712" i="3"/>
  <c r="CG712" i="3" s="1"/>
  <c r="BR712" i="3"/>
  <c r="CH712" i="3" s="1"/>
  <c r="BS712" i="3"/>
  <c r="CI712" i="3" s="1"/>
  <c r="BT712" i="3"/>
  <c r="CJ712" i="3" s="1"/>
  <c r="BU712" i="3"/>
  <c r="CK712" i="3" s="1"/>
  <c r="BV712" i="3"/>
  <c r="CL712" i="3" s="1"/>
  <c r="BW712" i="3"/>
  <c r="CM712" i="3" s="1"/>
  <c r="BX712" i="3"/>
  <c r="CN712" i="3" s="1"/>
  <c r="BY712" i="3"/>
  <c r="CO712" i="3" s="1"/>
  <c r="BK713" i="3"/>
  <c r="CA713" i="3" s="1"/>
  <c r="BL713" i="3"/>
  <c r="CB713" i="3" s="1"/>
  <c r="BM713" i="3"/>
  <c r="CC713" i="3" s="1"/>
  <c r="BN713" i="3"/>
  <c r="CD713" i="3" s="1"/>
  <c r="BO713" i="3"/>
  <c r="CE713" i="3" s="1"/>
  <c r="BP713" i="3"/>
  <c r="CF713" i="3" s="1"/>
  <c r="BQ713" i="3"/>
  <c r="CG713" i="3" s="1"/>
  <c r="BR713" i="3"/>
  <c r="CH713" i="3" s="1"/>
  <c r="BS713" i="3"/>
  <c r="CI713" i="3" s="1"/>
  <c r="BT713" i="3"/>
  <c r="CJ713" i="3" s="1"/>
  <c r="BU713" i="3"/>
  <c r="CK713" i="3" s="1"/>
  <c r="BV713" i="3"/>
  <c r="CL713" i="3" s="1"/>
  <c r="BW713" i="3"/>
  <c r="CM713" i="3" s="1"/>
  <c r="BX713" i="3"/>
  <c r="CN713" i="3" s="1"/>
  <c r="BY713" i="3"/>
  <c r="CO713" i="3" s="1"/>
  <c r="BK714" i="3"/>
  <c r="CA714" i="3" s="1"/>
  <c r="BL714" i="3"/>
  <c r="CB714" i="3" s="1"/>
  <c r="BM714" i="3"/>
  <c r="CC714" i="3" s="1"/>
  <c r="BN714" i="3"/>
  <c r="CD714" i="3" s="1"/>
  <c r="BO714" i="3"/>
  <c r="CE714" i="3" s="1"/>
  <c r="BP714" i="3"/>
  <c r="CF714" i="3" s="1"/>
  <c r="BQ714" i="3"/>
  <c r="CG714" i="3" s="1"/>
  <c r="BR714" i="3"/>
  <c r="CH714" i="3" s="1"/>
  <c r="BS714" i="3"/>
  <c r="CI714" i="3" s="1"/>
  <c r="BT714" i="3"/>
  <c r="CJ714" i="3" s="1"/>
  <c r="BU714" i="3"/>
  <c r="CK714" i="3" s="1"/>
  <c r="BV714" i="3"/>
  <c r="CL714" i="3" s="1"/>
  <c r="BW714" i="3"/>
  <c r="CM714" i="3" s="1"/>
  <c r="BX714" i="3"/>
  <c r="CN714" i="3" s="1"/>
  <c r="BY714" i="3"/>
  <c r="CO714" i="3" s="1"/>
  <c r="BK715" i="3"/>
  <c r="CA715" i="3" s="1"/>
  <c r="BL715" i="3"/>
  <c r="CB715" i="3" s="1"/>
  <c r="BM715" i="3"/>
  <c r="CC715" i="3" s="1"/>
  <c r="BN715" i="3"/>
  <c r="CD715" i="3" s="1"/>
  <c r="BO715" i="3"/>
  <c r="CE715" i="3" s="1"/>
  <c r="BP715" i="3"/>
  <c r="CF715" i="3" s="1"/>
  <c r="BQ715" i="3"/>
  <c r="CG715" i="3" s="1"/>
  <c r="BR715" i="3"/>
  <c r="CH715" i="3" s="1"/>
  <c r="BS715" i="3"/>
  <c r="CI715" i="3" s="1"/>
  <c r="BT715" i="3"/>
  <c r="CJ715" i="3" s="1"/>
  <c r="BU715" i="3"/>
  <c r="CK715" i="3" s="1"/>
  <c r="BV715" i="3"/>
  <c r="CL715" i="3" s="1"/>
  <c r="BW715" i="3"/>
  <c r="CM715" i="3" s="1"/>
  <c r="BX715" i="3"/>
  <c r="CN715" i="3" s="1"/>
  <c r="BY715" i="3"/>
  <c r="CO715" i="3" s="1"/>
  <c r="BK716" i="3"/>
  <c r="CA716" i="3" s="1"/>
  <c r="BL716" i="3"/>
  <c r="CB716" i="3" s="1"/>
  <c r="BM716" i="3"/>
  <c r="CC716" i="3" s="1"/>
  <c r="BN716" i="3"/>
  <c r="CD716" i="3" s="1"/>
  <c r="BO716" i="3"/>
  <c r="CE716" i="3" s="1"/>
  <c r="BP716" i="3"/>
  <c r="CF716" i="3" s="1"/>
  <c r="BQ716" i="3"/>
  <c r="CG716" i="3" s="1"/>
  <c r="BR716" i="3"/>
  <c r="CH716" i="3" s="1"/>
  <c r="BS716" i="3"/>
  <c r="CI716" i="3" s="1"/>
  <c r="BT716" i="3"/>
  <c r="CJ716" i="3" s="1"/>
  <c r="BU716" i="3"/>
  <c r="CK716" i="3" s="1"/>
  <c r="BV716" i="3"/>
  <c r="CL716" i="3" s="1"/>
  <c r="BW716" i="3"/>
  <c r="CM716" i="3" s="1"/>
  <c r="BX716" i="3"/>
  <c r="CN716" i="3" s="1"/>
  <c r="BY716" i="3"/>
  <c r="CO716" i="3" s="1"/>
  <c r="BK717" i="3"/>
  <c r="CA717" i="3" s="1"/>
  <c r="BL717" i="3"/>
  <c r="CB717" i="3" s="1"/>
  <c r="BM717" i="3"/>
  <c r="CC717" i="3" s="1"/>
  <c r="BN717" i="3"/>
  <c r="CD717" i="3" s="1"/>
  <c r="BO717" i="3"/>
  <c r="CE717" i="3" s="1"/>
  <c r="BP717" i="3"/>
  <c r="CF717" i="3" s="1"/>
  <c r="BQ717" i="3"/>
  <c r="CG717" i="3" s="1"/>
  <c r="BR717" i="3"/>
  <c r="CH717" i="3" s="1"/>
  <c r="BS717" i="3"/>
  <c r="CI717" i="3" s="1"/>
  <c r="BT717" i="3"/>
  <c r="CJ717" i="3" s="1"/>
  <c r="BU717" i="3"/>
  <c r="CK717" i="3" s="1"/>
  <c r="BV717" i="3"/>
  <c r="CL717" i="3" s="1"/>
  <c r="BW717" i="3"/>
  <c r="CM717" i="3" s="1"/>
  <c r="BX717" i="3"/>
  <c r="CN717" i="3" s="1"/>
  <c r="BY717" i="3"/>
  <c r="CO717" i="3" s="1"/>
  <c r="BK718" i="3"/>
  <c r="CA718" i="3" s="1"/>
  <c r="BL718" i="3"/>
  <c r="CB718" i="3" s="1"/>
  <c r="BM718" i="3"/>
  <c r="CC718" i="3" s="1"/>
  <c r="BN718" i="3"/>
  <c r="CD718" i="3" s="1"/>
  <c r="BO718" i="3"/>
  <c r="CE718" i="3" s="1"/>
  <c r="BP718" i="3"/>
  <c r="CF718" i="3" s="1"/>
  <c r="BQ718" i="3"/>
  <c r="CG718" i="3" s="1"/>
  <c r="BR718" i="3"/>
  <c r="CH718" i="3" s="1"/>
  <c r="BS718" i="3"/>
  <c r="CI718" i="3" s="1"/>
  <c r="BT718" i="3"/>
  <c r="CJ718" i="3" s="1"/>
  <c r="BU718" i="3"/>
  <c r="CK718" i="3" s="1"/>
  <c r="BV718" i="3"/>
  <c r="CL718" i="3" s="1"/>
  <c r="BW718" i="3"/>
  <c r="CM718" i="3" s="1"/>
  <c r="BX718" i="3"/>
  <c r="CN718" i="3" s="1"/>
  <c r="BY718" i="3"/>
  <c r="CO718" i="3" s="1"/>
  <c r="BK719" i="3"/>
  <c r="CA719" i="3" s="1"/>
  <c r="BL719" i="3"/>
  <c r="CB719" i="3" s="1"/>
  <c r="BM719" i="3"/>
  <c r="CC719" i="3" s="1"/>
  <c r="BN719" i="3"/>
  <c r="CD719" i="3" s="1"/>
  <c r="BO719" i="3"/>
  <c r="CE719" i="3" s="1"/>
  <c r="BP719" i="3"/>
  <c r="CF719" i="3" s="1"/>
  <c r="BQ719" i="3"/>
  <c r="CG719" i="3" s="1"/>
  <c r="BR719" i="3"/>
  <c r="CH719" i="3" s="1"/>
  <c r="BS719" i="3"/>
  <c r="CI719" i="3" s="1"/>
  <c r="BT719" i="3"/>
  <c r="CJ719" i="3" s="1"/>
  <c r="BU719" i="3"/>
  <c r="CK719" i="3" s="1"/>
  <c r="BV719" i="3"/>
  <c r="CL719" i="3" s="1"/>
  <c r="BW719" i="3"/>
  <c r="CM719" i="3" s="1"/>
  <c r="BX719" i="3"/>
  <c r="CN719" i="3" s="1"/>
  <c r="BY719" i="3"/>
  <c r="CO719" i="3" s="1"/>
  <c r="BK720" i="3"/>
  <c r="CA720" i="3" s="1"/>
  <c r="BL720" i="3"/>
  <c r="CB720" i="3" s="1"/>
  <c r="BM720" i="3"/>
  <c r="CC720" i="3" s="1"/>
  <c r="BN720" i="3"/>
  <c r="CD720" i="3" s="1"/>
  <c r="BO720" i="3"/>
  <c r="CE720" i="3" s="1"/>
  <c r="BP720" i="3"/>
  <c r="CF720" i="3" s="1"/>
  <c r="BQ720" i="3"/>
  <c r="CG720" i="3" s="1"/>
  <c r="BR720" i="3"/>
  <c r="CH720" i="3" s="1"/>
  <c r="BS720" i="3"/>
  <c r="CI720" i="3" s="1"/>
  <c r="BT720" i="3"/>
  <c r="CJ720" i="3" s="1"/>
  <c r="BU720" i="3"/>
  <c r="CK720" i="3" s="1"/>
  <c r="BV720" i="3"/>
  <c r="CL720" i="3" s="1"/>
  <c r="BW720" i="3"/>
  <c r="CM720" i="3" s="1"/>
  <c r="BX720" i="3"/>
  <c r="CN720" i="3" s="1"/>
  <c r="BY720" i="3"/>
  <c r="CO720" i="3" s="1"/>
  <c r="BK721" i="3"/>
  <c r="CA721" i="3" s="1"/>
  <c r="BL721" i="3"/>
  <c r="CB721" i="3" s="1"/>
  <c r="BM721" i="3"/>
  <c r="CC721" i="3" s="1"/>
  <c r="BN721" i="3"/>
  <c r="CD721" i="3" s="1"/>
  <c r="BO721" i="3"/>
  <c r="CE721" i="3" s="1"/>
  <c r="BP721" i="3"/>
  <c r="CF721" i="3" s="1"/>
  <c r="BQ721" i="3"/>
  <c r="CG721" i="3" s="1"/>
  <c r="BR721" i="3"/>
  <c r="CH721" i="3" s="1"/>
  <c r="BS721" i="3"/>
  <c r="CI721" i="3" s="1"/>
  <c r="BT721" i="3"/>
  <c r="CJ721" i="3" s="1"/>
  <c r="BU721" i="3"/>
  <c r="CK721" i="3" s="1"/>
  <c r="BV721" i="3"/>
  <c r="CL721" i="3" s="1"/>
  <c r="BW721" i="3"/>
  <c r="CM721" i="3" s="1"/>
  <c r="BX721" i="3"/>
  <c r="CN721" i="3" s="1"/>
  <c r="BY721" i="3"/>
  <c r="CO721" i="3" s="1"/>
  <c r="BK722" i="3"/>
  <c r="CA722" i="3" s="1"/>
  <c r="BL722" i="3"/>
  <c r="CB722" i="3" s="1"/>
  <c r="BM722" i="3"/>
  <c r="CC722" i="3" s="1"/>
  <c r="BN722" i="3"/>
  <c r="CD722" i="3" s="1"/>
  <c r="BO722" i="3"/>
  <c r="CE722" i="3" s="1"/>
  <c r="BP722" i="3"/>
  <c r="CF722" i="3" s="1"/>
  <c r="BQ722" i="3"/>
  <c r="CG722" i="3" s="1"/>
  <c r="BR722" i="3"/>
  <c r="CH722" i="3" s="1"/>
  <c r="BS722" i="3"/>
  <c r="CI722" i="3" s="1"/>
  <c r="BT722" i="3"/>
  <c r="CJ722" i="3" s="1"/>
  <c r="BU722" i="3"/>
  <c r="CK722" i="3" s="1"/>
  <c r="BV722" i="3"/>
  <c r="CL722" i="3" s="1"/>
  <c r="BW722" i="3"/>
  <c r="CM722" i="3" s="1"/>
  <c r="BX722" i="3"/>
  <c r="CN722" i="3" s="1"/>
  <c r="BY722" i="3"/>
  <c r="CO722" i="3" s="1"/>
  <c r="BK723" i="3"/>
  <c r="CA723" i="3" s="1"/>
  <c r="BL723" i="3"/>
  <c r="CB723" i="3" s="1"/>
  <c r="BM723" i="3"/>
  <c r="CC723" i="3" s="1"/>
  <c r="BN723" i="3"/>
  <c r="CD723" i="3" s="1"/>
  <c r="BO723" i="3"/>
  <c r="CE723" i="3" s="1"/>
  <c r="BP723" i="3"/>
  <c r="CF723" i="3" s="1"/>
  <c r="BQ723" i="3"/>
  <c r="CG723" i="3" s="1"/>
  <c r="BR723" i="3"/>
  <c r="CH723" i="3" s="1"/>
  <c r="BS723" i="3"/>
  <c r="CI723" i="3" s="1"/>
  <c r="BT723" i="3"/>
  <c r="CJ723" i="3" s="1"/>
  <c r="BU723" i="3"/>
  <c r="CK723" i="3" s="1"/>
  <c r="BV723" i="3"/>
  <c r="CL723" i="3" s="1"/>
  <c r="BW723" i="3"/>
  <c r="CM723" i="3" s="1"/>
  <c r="BX723" i="3"/>
  <c r="CN723" i="3" s="1"/>
  <c r="BY723" i="3"/>
  <c r="CO723" i="3" s="1"/>
  <c r="BK724" i="3"/>
  <c r="CA724" i="3" s="1"/>
  <c r="BL724" i="3"/>
  <c r="CB724" i="3" s="1"/>
  <c r="BM724" i="3"/>
  <c r="CC724" i="3" s="1"/>
  <c r="BN724" i="3"/>
  <c r="CD724" i="3" s="1"/>
  <c r="BO724" i="3"/>
  <c r="CE724" i="3" s="1"/>
  <c r="BP724" i="3"/>
  <c r="CF724" i="3" s="1"/>
  <c r="BQ724" i="3"/>
  <c r="CG724" i="3" s="1"/>
  <c r="BR724" i="3"/>
  <c r="CH724" i="3" s="1"/>
  <c r="BS724" i="3"/>
  <c r="CI724" i="3" s="1"/>
  <c r="BT724" i="3"/>
  <c r="CJ724" i="3" s="1"/>
  <c r="BU724" i="3"/>
  <c r="CK724" i="3" s="1"/>
  <c r="BV724" i="3"/>
  <c r="CL724" i="3" s="1"/>
  <c r="BW724" i="3"/>
  <c r="CM724" i="3" s="1"/>
  <c r="BX724" i="3"/>
  <c r="CN724" i="3" s="1"/>
  <c r="BY724" i="3"/>
  <c r="CO724" i="3" s="1"/>
  <c r="BK725" i="3"/>
  <c r="CA725" i="3" s="1"/>
  <c r="BL725" i="3"/>
  <c r="CB725" i="3" s="1"/>
  <c r="BM725" i="3"/>
  <c r="CC725" i="3" s="1"/>
  <c r="BN725" i="3"/>
  <c r="CD725" i="3" s="1"/>
  <c r="BO725" i="3"/>
  <c r="CE725" i="3" s="1"/>
  <c r="BP725" i="3"/>
  <c r="CF725" i="3" s="1"/>
  <c r="BQ725" i="3"/>
  <c r="CG725" i="3" s="1"/>
  <c r="BR725" i="3"/>
  <c r="CH725" i="3" s="1"/>
  <c r="BS725" i="3"/>
  <c r="CI725" i="3" s="1"/>
  <c r="BT725" i="3"/>
  <c r="CJ725" i="3" s="1"/>
  <c r="BU725" i="3"/>
  <c r="CK725" i="3" s="1"/>
  <c r="BV725" i="3"/>
  <c r="CL725" i="3" s="1"/>
  <c r="BW725" i="3"/>
  <c r="CM725" i="3" s="1"/>
  <c r="BX725" i="3"/>
  <c r="CN725" i="3" s="1"/>
  <c r="BY725" i="3"/>
  <c r="CO725" i="3" s="1"/>
  <c r="BK726" i="3"/>
  <c r="CA726" i="3" s="1"/>
  <c r="BL726" i="3"/>
  <c r="CB726" i="3" s="1"/>
  <c r="BM726" i="3"/>
  <c r="CC726" i="3" s="1"/>
  <c r="BN726" i="3"/>
  <c r="CD726" i="3" s="1"/>
  <c r="BO726" i="3"/>
  <c r="CE726" i="3" s="1"/>
  <c r="BP726" i="3"/>
  <c r="CF726" i="3" s="1"/>
  <c r="BQ726" i="3"/>
  <c r="CG726" i="3" s="1"/>
  <c r="BR726" i="3"/>
  <c r="CH726" i="3" s="1"/>
  <c r="BS726" i="3"/>
  <c r="CI726" i="3" s="1"/>
  <c r="BT726" i="3"/>
  <c r="CJ726" i="3" s="1"/>
  <c r="BU726" i="3"/>
  <c r="CK726" i="3" s="1"/>
  <c r="BV726" i="3"/>
  <c r="CL726" i="3" s="1"/>
  <c r="BW726" i="3"/>
  <c r="CM726" i="3" s="1"/>
  <c r="BX726" i="3"/>
  <c r="CN726" i="3" s="1"/>
  <c r="BY726" i="3"/>
  <c r="CO726" i="3" s="1"/>
  <c r="BK727" i="3"/>
  <c r="CA727" i="3" s="1"/>
  <c r="BL727" i="3"/>
  <c r="CB727" i="3" s="1"/>
  <c r="BM727" i="3"/>
  <c r="CC727" i="3" s="1"/>
  <c r="BN727" i="3"/>
  <c r="CD727" i="3" s="1"/>
  <c r="BO727" i="3"/>
  <c r="CE727" i="3" s="1"/>
  <c r="BP727" i="3"/>
  <c r="CF727" i="3" s="1"/>
  <c r="BQ727" i="3"/>
  <c r="CG727" i="3" s="1"/>
  <c r="BR727" i="3"/>
  <c r="CH727" i="3" s="1"/>
  <c r="BS727" i="3"/>
  <c r="CI727" i="3" s="1"/>
  <c r="BT727" i="3"/>
  <c r="CJ727" i="3" s="1"/>
  <c r="BU727" i="3"/>
  <c r="CK727" i="3" s="1"/>
  <c r="BV727" i="3"/>
  <c r="CL727" i="3" s="1"/>
  <c r="BW727" i="3"/>
  <c r="CM727" i="3" s="1"/>
  <c r="BX727" i="3"/>
  <c r="CN727" i="3" s="1"/>
  <c r="BY727" i="3"/>
  <c r="CO727" i="3" s="1"/>
  <c r="BK728" i="3"/>
  <c r="CA728" i="3" s="1"/>
  <c r="BL728" i="3"/>
  <c r="CB728" i="3" s="1"/>
  <c r="BM728" i="3"/>
  <c r="CC728" i="3" s="1"/>
  <c r="BN728" i="3"/>
  <c r="CD728" i="3" s="1"/>
  <c r="BO728" i="3"/>
  <c r="CE728" i="3" s="1"/>
  <c r="BP728" i="3"/>
  <c r="CF728" i="3" s="1"/>
  <c r="BQ728" i="3"/>
  <c r="CG728" i="3" s="1"/>
  <c r="BR728" i="3"/>
  <c r="CH728" i="3" s="1"/>
  <c r="BS728" i="3"/>
  <c r="CI728" i="3" s="1"/>
  <c r="BT728" i="3"/>
  <c r="CJ728" i="3" s="1"/>
  <c r="BU728" i="3"/>
  <c r="CK728" i="3" s="1"/>
  <c r="BV728" i="3"/>
  <c r="CL728" i="3" s="1"/>
  <c r="BW728" i="3"/>
  <c r="CM728" i="3" s="1"/>
  <c r="BX728" i="3"/>
  <c r="CN728" i="3" s="1"/>
  <c r="BY728" i="3"/>
  <c r="CO728" i="3" s="1"/>
  <c r="BK729" i="3"/>
  <c r="CA729" i="3" s="1"/>
  <c r="BL729" i="3"/>
  <c r="CB729" i="3" s="1"/>
  <c r="BM729" i="3"/>
  <c r="CC729" i="3" s="1"/>
  <c r="BN729" i="3"/>
  <c r="CD729" i="3" s="1"/>
  <c r="BO729" i="3"/>
  <c r="CE729" i="3" s="1"/>
  <c r="BP729" i="3"/>
  <c r="CF729" i="3" s="1"/>
  <c r="BQ729" i="3"/>
  <c r="CG729" i="3" s="1"/>
  <c r="BR729" i="3"/>
  <c r="CH729" i="3" s="1"/>
  <c r="BS729" i="3"/>
  <c r="CI729" i="3" s="1"/>
  <c r="BT729" i="3"/>
  <c r="CJ729" i="3" s="1"/>
  <c r="BU729" i="3"/>
  <c r="CK729" i="3" s="1"/>
  <c r="BV729" i="3"/>
  <c r="CL729" i="3" s="1"/>
  <c r="BW729" i="3"/>
  <c r="CM729" i="3" s="1"/>
  <c r="BX729" i="3"/>
  <c r="CN729" i="3" s="1"/>
  <c r="BY729" i="3"/>
  <c r="CO729" i="3" s="1"/>
  <c r="BK730" i="3"/>
  <c r="CA730" i="3" s="1"/>
  <c r="BL730" i="3"/>
  <c r="CB730" i="3" s="1"/>
  <c r="BM730" i="3"/>
  <c r="CC730" i="3" s="1"/>
  <c r="BN730" i="3"/>
  <c r="CD730" i="3" s="1"/>
  <c r="BO730" i="3"/>
  <c r="CE730" i="3" s="1"/>
  <c r="BP730" i="3"/>
  <c r="CF730" i="3" s="1"/>
  <c r="BQ730" i="3"/>
  <c r="CG730" i="3" s="1"/>
  <c r="BR730" i="3"/>
  <c r="CH730" i="3" s="1"/>
  <c r="BS730" i="3"/>
  <c r="CI730" i="3" s="1"/>
  <c r="BT730" i="3"/>
  <c r="CJ730" i="3" s="1"/>
  <c r="BU730" i="3"/>
  <c r="CK730" i="3" s="1"/>
  <c r="BV730" i="3"/>
  <c r="CL730" i="3" s="1"/>
  <c r="BW730" i="3"/>
  <c r="CM730" i="3" s="1"/>
  <c r="BX730" i="3"/>
  <c r="CN730" i="3" s="1"/>
  <c r="BY730" i="3"/>
  <c r="CO730" i="3" s="1"/>
  <c r="BK731" i="3"/>
  <c r="CA731" i="3" s="1"/>
  <c r="BL731" i="3"/>
  <c r="CB731" i="3" s="1"/>
  <c r="BM731" i="3"/>
  <c r="CC731" i="3" s="1"/>
  <c r="BN731" i="3"/>
  <c r="CD731" i="3" s="1"/>
  <c r="BO731" i="3"/>
  <c r="CE731" i="3" s="1"/>
  <c r="BP731" i="3"/>
  <c r="CF731" i="3" s="1"/>
  <c r="BQ731" i="3"/>
  <c r="CG731" i="3" s="1"/>
  <c r="BR731" i="3"/>
  <c r="CH731" i="3" s="1"/>
  <c r="BS731" i="3"/>
  <c r="CI731" i="3" s="1"/>
  <c r="BT731" i="3"/>
  <c r="CJ731" i="3" s="1"/>
  <c r="BU731" i="3"/>
  <c r="CK731" i="3" s="1"/>
  <c r="BV731" i="3"/>
  <c r="CL731" i="3" s="1"/>
  <c r="BW731" i="3"/>
  <c r="CM731" i="3" s="1"/>
  <c r="BX731" i="3"/>
  <c r="CN731" i="3" s="1"/>
  <c r="BY731" i="3"/>
  <c r="CO731" i="3" s="1"/>
  <c r="BK732" i="3"/>
  <c r="CA732" i="3" s="1"/>
  <c r="BL732" i="3"/>
  <c r="CB732" i="3" s="1"/>
  <c r="BM732" i="3"/>
  <c r="CC732" i="3" s="1"/>
  <c r="BN732" i="3"/>
  <c r="CD732" i="3" s="1"/>
  <c r="BO732" i="3"/>
  <c r="CE732" i="3" s="1"/>
  <c r="BP732" i="3"/>
  <c r="CF732" i="3" s="1"/>
  <c r="BQ732" i="3"/>
  <c r="CG732" i="3" s="1"/>
  <c r="BR732" i="3"/>
  <c r="CH732" i="3" s="1"/>
  <c r="BS732" i="3"/>
  <c r="CI732" i="3" s="1"/>
  <c r="BT732" i="3"/>
  <c r="CJ732" i="3" s="1"/>
  <c r="BU732" i="3"/>
  <c r="CK732" i="3" s="1"/>
  <c r="BV732" i="3"/>
  <c r="CL732" i="3" s="1"/>
  <c r="BW732" i="3"/>
  <c r="CM732" i="3" s="1"/>
  <c r="BX732" i="3"/>
  <c r="CN732" i="3" s="1"/>
  <c r="BY732" i="3"/>
  <c r="CO732" i="3" s="1"/>
  <c r="BK733" i="3"/>
  <c r="CA733" i="3" s="1"/>
  <c r="BL733" i="3"/>
  <c r="CB733" i="3" s="1"/>
  <c r="BM733" i="3"/>
  <c r="CC733" i="3" s="1"/>
  <c r="BN733" i="3"/>
  <c r="CD733" i="3" s="1"/>
  <c r="BO733" i="3"/>
  <c r="CE733" i="3" s="1"/>
  <c r="BP733" i="3"/>
  <c r="CF733" i="3" s="1"/>
  <c r="BQ733" i="3"/>
  <c r="CG733" i="3" s="1"/>
  <c r="BR733" i="3"/>
  <c r="CH733" i="3" s="1"/>
  <c r="BS733" i="3"/>
  <c r="CI733" i="3" s="1"/>
  <c r="BT733" i="3"/>
  <c r="CJ733" i="3" s="1"/>
  <c r="BU733" i="3"/>
  <c r="CK733" i="3" s="1"/>
  <c r="BV733" i="3"/>
  <c r="CL733" i="3" s="1"/>
  <c r="BW733" i="3"/>
  <c r="CM733" i="3" s="1"/>
  <c r="BX733" i="3"/>
  <c r="CN733" i="3" s="1"/>
  <c r="BY733" i="3"/>
  <c r="CO733" i="3" s="1"/>
  <c r="BK734" i="3"/>
  <c r="CA734" i="3" s="1"/>
  <c r="BL734" i="3"/>
  <c r="CB734" i="3" s="1"/>
  <c r="BM734" i="3"/>
  <c r="CC734" i="3" s="1"/>
  <c r="BN734" i="3"/>
  <c r="CD734" i="3" s="1"/>
  <c r="BO734" i="3"/>
  <c r="CE734" i="3" s="1"/>
  <c r="BP734" i="3"/>
  <c r="CF734" i="3" s="1"/>
  <c r="BQ734" i="3"/>
  <c r="CG734" i="3" s="1"/>
  <c r="BR734" i="3"/>
  <c r="CH734" i="3" s="1"/>
  <c r="BS734" i="3"/>
  <c r="CI734" i="3" s="1"/>
  <c r="BT734" i="3"/>
  <c r="CJ734" i="3" s="1"/>
  <c r="BU734" i="3"/>
  <c r="CK734" i="3" s="1"/>
  <c r="BV734" i="3"/>
  <c r="CL734" i="3" s="1"/>
  <c r="BW734" i="3"/>
  <c r="CM734" i="3" s="1"/>
  <c r="BX734" i="3"/>
  <c r="CN734" i="3" s="1"/>
  <c r="BY734" i="3"/>
  <c r="CO734" i="3" s="1"/>
  <c r="BK735" i="3"/>
  <c r="CA735" i="3" s="1"/>
  <c r="BL735" i="3"/>
  <c r="CB735" i="3" s="1"/>
  <c r="BM735" i="3"/>
  <c r="CC735" i="3" s="1"/>
  <c r="BN735" i="3"/>
  <c r="CD735" i="3" s="1"/>
  <c r="BO735" i="3"/>
  <c r="CE735" i="3" s="1"/>
  <c r="BP735" i="3"/>
  <c r="CF735" i="3" s="1"/>
  <c r="BQ735" i="3"/>
  <c r="CG735" i="3" s="1"/>
  <c r="BR735" i="3"/>
  <c r="CH735" i="3" s="1"/>
  <c r="BS735" i="3"/>
  <c r="CI735" i="3" s="1"/>
  <c r="BT735" i="3"/>
  <c r="CJ735" i="3" s="1"/>
  <c r="BU735" i="3"/>
  <c r="CK735" i="3" s="1"/>
  <c r="BV735" i="3"/>
  <c r="CL735" i="3" s="1"/>
  <c r="BW735" i="3"/>
  <c r="CM735" i="3" s="1"/>
  <c r="BX735" i="3"/>
  <c r="CN735" i="3" s="1"/>
  <c r="BY735" i="3"/>
  <c r="CO735" i="3" s="1"/>
  <c r="BK736" i="3"/>
  <c r="CA736" i="3" s="1"/>
  <c r="BL736" i="3"/>
  <c r="CB736" i="3" s="1"/>
  <c r="BM736" i="3"/>
  <c r="CC736" i="3" s="1"/>
  <c r="BN736" i="3"/>
  <c r="CD736" i="3" s="1"/>
  <c r="BO736" i="3"/>
  <c r="CE736" i="3" s="1"/>
  <c r="BP736" i="3"/>
  <c r="CF736" i="3" s="1"/>
  <c r="BQ736" i="3"/>
  <c r="CG736" i="3" s="1"/>
  <c r="BR736" i="3"/>
  <c r="CH736" i="3" s="1"/>
  <c r="BS736" i="3"/>
  <c r="CI736" i="3" s="1"/>
  <c r="BT736" i="3"/>
  <c r="CJ736" i="3" s="1"/>
  <c r="BU736" i="3"/>
  <c r="CK736" i="3" s="1"/>
  <c r="BV736" i="3"/>
  <c r="CL736" i="3" s="1"/>
  <c r="BW736" i="3"/>
  <c r="CM736" i="3" s="1"/>
  <c r="BX736" i="3"/>
  <c r="CN736" i="3" s="1"/>
  <c r="BY736" i="3"/>
  <c r="CO736" i="3" s="1"/>
  <c r="BK737" i="3"/>
  <c r="CA737" i="3" s="1"/>
  <c r="BL737" i="3"/>
  <c r="CB737" i="3" s="1"/>
  <c r="BM737" i="3"/>
  <c r="CC737" i="3" s="1"/>
  <c r="BN737" i="3"/>
  <c r="CD737" i="3" s="1"/>
  <c r="BO737" i="3"/>
  <c r="CE737" i="3" s="1"/>
  <c r="BP737" i="3"/>
  <c r="CF737" i="3" s="1"/>
  <c r="BQ737" i="3"/>
  <c r="CG737" i="3" s="1"/>
  <c r="BR737" i="3"/>
  <c r="CH737" i="3" s="1"/>
  <c r="BS737" i="3"/>
  <c r="CI737" i="3" s="1"/>
  <c r="BT737" i="3"/>
  <c r="CJ737" i="3" s="1"/>
  <c r="BU737" i="3"/>
  <c r="CK737" i="3" s="1"/>
  <c r="BV737" i="3"/>
  <c r="CL737" i="3" s="1"/>
  <c r="BW737" i="3"/>
  <c r="CM737" i="3" s="1"/>
  <c r="BX737" i="3"/>
  <c r="CN737" i="3" s="1"/>
  <c r="BY737" i="3"/>
  <c r="CO737" i="3" s="1"/>
  <c r="BK738" i="3"/>
  <c r="CA738" i="3" s="1"/>
  <c r="BL738" i="3"/>
  <c r="CB738" i="3" s="1"/>
  <c r="BM738" i="3"/>
  <c r="CC738" i="3" s="1"/>
  <c r="BN738" i="3"/>
  <c r="CD738" i="3" s="1"/>
  <c r="BO738" i="3"/>
  <c r="CE738" i="3" s="1"/>
  <c r="BP738" i="3"/>
  <c r="CF738" i="3" s="1"/>
  <c r="BQ738" i="3"/>
  <c r="CG738" i="3" s="1"/>
  <c r="BR738" i="3"/>
  <c r="CH738" i="3" s="1"/>
  <c r="BS738" i="3"/>
  <c r="CI738" i="3" s="1"/>
  <c r="BT738" i="3"/>
  <c r="CJ738" i="3" s="1"/>
  <c r="BU738" i="3"/>
  <c r="CK738" i="3" s="1"/>
  <c r="BV738" i="3"/>
  <c r="CL738" i="3" s="1"/>
  <c r="BW738" i="3"/>
  <c r="CM738" i="3" s="1"/>
  <c r="BX738" i="3"/>
  <c r="CN738" i="3" s="1"/>
  <c r="BY738" i="3"/>
  <c r="CO738" i="3" s="1"/>
  <c r="BK739" i="3"/>
  <c r="CA739" i="3" s="1"/>
  <c r="BL739" i="3"/>
  <c r="CB739" i="3" s="1"/>
  <c r="BM739" i="3"/>
  <c r="CC739" i="3" s="1"/>
  <c r="BN739" i="3"/>
  <c r="CD739" i="3" s="1"/>
  <c r="BO739" i="3"/>
  <c r="CE739" i="3" s="1"/>
  <c r="BP739" i="3"/>
  <c r="CF739" i="3" s="1"/>
  <c r="BQ739" i="3"/>
  <c r="CG739" i="3" s="1"/>
  <c r="BR739" i="3"/>
  <c r="CH739" i="3" s="1"/>
  <c r="BS739" i="3"/>
  <c r="CI739" i="3" s="1"/>
  <c r="BT739" i="3"/>
  <c r="CJ739" i="3" s="1"/>
  <c r="BU739" i="3"/>
  <c r="CK739" i="3" s="1"/>
  <c r="BV739" i="3"/>
  <c r="CL739" i="3" s="1"/>
  <c r="BW739" i="3"/>
  <c r="CM739" i="3" s="1"/>
  <c r="BX739" i="3"/>
  <c r="CN739" i="3" s="1"/>
  <c r="BY739" i="3"/>
  <c r="CO739" i="3" s="1"/>
  <c r="BK740" i="3"/>
  <c r="CA740" i="3" s="1"/>
  <c r="BL740" i="3"/>
  <c r="CB740" i="3" s="1"/>
  <c r="BM740" i="3"/>
  <c r="CC740" i="3" s="1"/>
  <c r="BN740" i="3"/>
  <c r="CD740" i="3" s="1"/>
  <c r="BO740" i="3"/>
  <c r="CE740" i="3" s="1"/>
  <c r="BP740" i="3"/>
  <c r="CF740" i="3" s="1"/>
  <c r="BQ740" i="3"/>
  <c r="CG740" i="3" s="1"/>
  <c r="BR740" i="3"/>
  <c r="CH740" i="3" s="1"/>
  <c r="BS740" i="3"/>
  <c r="CI740" i="3" s="1"/>
  <c r="BT740" i="3"/>
  <c r="CJ740" i="3" s="1"/>
  <c r="BU740" i="3"/>
  <c r="CK740" i="3" s="1"/>
  <c r="BV740" i="3"/>
  <c r="CL740" i="3" s="1"/>
  <c r="BW740" i="3"/>
  <c r="CM740" i="3" s="1"/>
  <c r="BX740" i="3"/>
  <c r="CN740" i="3" s="1"/>
  <c r="BY740" i="3"/>
  <c r="CO740" i="3" s="1"/>
  <c r="BK741" i="3"/>
  <c r="CA741" i="3" s="1"/>
  <c r="BL741" i="3"/>
  <c r="CB741" i="3" s="1"/>
  <c r="BM741" i="3"/>
  <c r="CC741" i="3" s="1"/>
  <c r="BN741" i="3"/>
  <c r="CD741" i="3" s="1"/>
  <c r="BO741" i="3"/>
  <c r="CE741" i="3" s="1"/>
  <c r="BP741" i="3"/>
  <c r="CF741" i="3" s="1"/>
  <c r="BQ741" i="3"/>
  <c r="CG741" i="3" s="1"/>
  <c r="BR741" i="3"/>
  <c r="CH741" i="3" s="1"/>
  <c r="BS741" i="3"/>
  <c r="CI741" i="3" s="1"/>
  <c r="BT741" i="3"/>
  <c r="CJ741" i="3" s="1"/>
  <c r="BU741" i="3"/>
  <c r="CK741" i="3" s="1"/>
  <c r="BV741" i="3"/>
  <c r="CL741" i="3" s="1"/>
  <c r="BW741" i="3"/>
  <c r="CM741" i="3" s="1"/>
  <c r="BX741" i="3"/>
  <c r="CN741" i="3" s="1"/>
  <c r="BY741" i="3"/>
  <c r="CO741" i="3" s="1"/>
  <c r="BK742" i="3"/>
  <c r="CA742" i="3" s="1"/>
  <c r="BL742" i="3"/>
  <c r="CB742" i="3" s="1"/>
  <c r="BM742" i="3"/>
  <c r="CC742" i="3" s="1"/>
  <c r="BN742" i="3"/>
  <c r="CD742" i="3" s="1"/>
  <c r="BO742" i="3"/>
  <c r="CE742" i="3" s="1"/>
  <c r="BP742" i="3"/>
  <c r="CF742" i="3" s="1"/>
  <c r="BQ742" i="3"/>
  <c r="CG742" i="3" s="1"/>
  <c r="BR742" i="3"/>
  <c r="CH742" i="3" s="1"/>
  <c r="BS742" i="3"/>
  <c r="CI742" i="3" s="1"/>
  <c r="BT742" i="3"/>
  <c r="CJ742" i="3" s="1"/>
  <c r="BU742" i="3"/>
  <c r="CK742" i="3" s="1"/>
  <c r="BV742" i="3"/>
  <c r="CL742" i="3" s="1"/>
  <c r="BW742" i="3"/>
  <c r="CM742" i="3" s="1"/>
  <c r="BX742" i="3"/>
  <c r="CN742" i="3" s="1"/>
  <c r="BY742" i="3"/>
  <c r="CO742" i="3" s="1"/>
  <c r="BK743" i="3"/>
  <c r="CA743" i="3" s="1"/>
  <c r="BL743" i="3"/>
  <c r="CB743" i="3" s="1"/>
  <c r="BM743" i="3"/>
  <c r="CC743" i="3" s="1"/>
  <c r="BN743" i="3"/>
  <c r="CD743" i="3" s="1"/>
  <c r="BO743" i="3"/>
  <c r="CE743" i="3" s="1"/>
  <c r="BP743" i="3"/>
  <c r="CF743" i="3" s="1"/>
  <c r="BQ743" i="3"/>
  <c r="CG743" i="3" s="1"/>
  <c r="BR743" i="3"/>
  <c r="CH743" i="3" s="1"/>
  <c r="BS743" i="3"/>
  <c r="CI743" i="3" s="1"/>
  <c r="BT743" i="3"/>
  <c r="CJ743" i="3" s="1"/>
  <c r="BU743" i="3"/>
  <c r="CK743" i="3" s="1"/>
  <c r="BV743" i="3"/>
  <c r="CL743" i="3" s="1"/>
  <c r="BW743" i="3"/>
  <c r="CM743" i="3" s="1"/>
  <c r="BX743" i="3"/>
  <c r="CN743" i="3" s="1"/>
  <c r="BY743" i="3"/>
  <c r="CO743" i="3" s="1"/>
  <c r="BK744" i="3"/>
  <c r="CA744" i="3" s="1"/>
  <c r="BL744" i="3"/>
  <c r="CB744" i="3" s="1"/>
  <c r="BM744" i="3"/>
  <c r="CC744" i="3" s="1"/>
  <c r="BN744" i="3"/>
  <c r="CD744" i="3" s="1"/>
  <c r="BO744" i="3"/>
  <c r="CE744" i="3" s="1"/>
  <c r="BP744" i="3"/>
  <c r="CF744" i="3" s="1"/>
  <c r="BQ744" i="3"/>
  <c r="CG744" i="3" s="1"/>
  <c r="BR744" i="3"/>
  <c r="CH744" i="3" s="1"/>
  <c r="BS744" i="3"/>
  <c r="CI744" i="3" s="1"/>
  <c r="BT744" i="3"/>
  <c r="CJ744" i="3" s="1"/>
  <c r="BU744" i="3"/>
  <c r="CK744" i="3" s="1"/>
  <c r="BV744" i="3"/>
  <c r="CL744" i="3" s="1"/>
  <c r="BW744" i="3"/>
  <c r="CM744" i="3" s="1"/>
  <c r="BX744" i="3"/>
  <c r="CN744" i="3" s="1"/>
  <c r="BY744" i="3"/>
  <c r="CO744" i="3" s="1"/>
  <c r="BK745" i="3"/>
  <c r="CA745" i="3" s="1"/>
  <c r="BL745" i="3"/>
  <c r="CB745" i="3" s="1"/>
  <c r="BM745" i="3"/>
  <c r="CC745" i="3" s="1"/>
  <c r="BN745" i="3"/>
  <c r="CD745" i="3" s="1"/>
  <c r="BO745" i="3"/>
  <c r="CE745" i="3" s="1"/>
  <c r="BP745" i="3"/>
  <c r="CF745" i="3" s="1"/>
  <c r="BQ745" i="3"/>
  <c r="CG745" i="3" s="1"/>
  <c r="BR745" i="3"/>
  <c r="CH745" i="3" s="1"/>
  <c r="BS745" i="3"/>
  <c r="CI745" i="3" s="1"/>
  <c r="BT745" i="3"/>
  <c r="CJ745" i="3" s="1"/>
  <c r="BU745" i="3"/>
  <c r="CK745" i="3" s="1"/>
  <c r="BV745" i="3"/>
  <c r="CL745" i="3" s="1"/>
  <c r="BW745" i="3"/>
  <c r="CM745" i="3" s="1"/>
  <c r="BX745" i="3"/>
  <c r="CN745" i="3" s="1"/>
  <c r="BY745" i="3"/>
  <c r="CO745" i="3" s="1"/>
  <c r="BK746" i="3"/>
  <c r="CA746" i="3" s="1"/>
  <c r="BL746" i="3"/>
  <c r="CB746" i="3" s="1"/>
  <c r="BM746" i="3"/>
  <c r="CC746" i="3" s="1"/>
  <c r="BN746" i="3"/>
  <c r="CD746" i="3" s="1"/>
  <c r="BO746" i="3"/>
  <c r="CE746" i="3" s="1"/>
  <c r="BP746" i="3"/>
  <c r="CF746" i="3" s="1"/>
  <c r="BQ746" i="3"/>
  <c r="CG746" i="3" s="1"/>
  <c r="BR746" i="3"/>
  <c r="CH746" i="3" s="1"/>
  <c r="BS746" i="3"/>
  <c r="CI746" i="3" s="1"/>
  <c r="BT746" i="3"/>
  <c r="CJ746" i="3" s="1"/>
  <c r="BU746" i="3"/>
  <c r="CK746" i="3" s="1"/>
  <c r="BV746" i="3"/>
  <c r="CL746" i="3" s="1"/>
  <c r="BW746" i="3"/>
  <c r="CM746" i="3" s="1"/>
  <c r="BX746" i="3"/>
  <c r="CN746" i="3" s="1"/>
  <c r="BY746" i="3"/>
  <c r="CO746" i="3" s="1"/>
  <c r="BK747" i="3"/>
  <c r="CA747" i="3" s="1"/>
  <c r="BL747" i="3"/>
  <c r="CB747" i="3" s="1"/>
  <c r="BM747" i="3"/>
  <c r="CC747" i="3" s="1"/>
  <c r="BN747" i="3"/>
  <c r="CD747" i="3" s="1"/>
  <c r="BO747" i="3"/>
  <c r="CE747" i="3" s="1"/>
  <c r="BP747" i="3"/>
  <c r="CF747" i="3" s="1"/>
  <c r="BQ747" i="3"/>
  <c r="CG747" i="3" s="1"/>
  <c r="BR747" i="3"/>
  <c r="CH747" i="3" s="1"/>
  <c r="BS747" i="3"/>
  <c r="CI747" i="3" s="1"/>
  <c r="BT747" i="3"/>
  <c r="CJ747" i="3" s="1"/>
  <c r="BU747" i="3"/>
  <c r="CK747" i="3" s="1"/>
  <c r="BV747" i="3"/>
  <c r="CL747" i="3" s="1"/>
  <c r="BW747" i="3"/>
  <c r="CM747" i="3" s="1"/>
  <c r="BX747" i="3"/>
  <c r="CN747" i="3" s="1"/>
  <c r="BY747" i="3"/>
  <c r="CO747" i="3" s="1"/>
  <c r="BK748" i="3"/>
  <c r="CA748" i="3" s="1"/>
  <c r="BL748" i="3"/>
  <c r="CB748" i="3" s="1"/>
  <c r="BM748" i="3"/>
  <c r="CC748" i="3" s="1"/>
  <c r="BN748" i="3"/>
  <c r="CD748" i="3" s="1"/>
  <c r="BO748" i="3"/>
  <c r="CE748" i="3" s="1"/>
  <c r="BP748" i="3"/>
  <c r="CF748" i="3" s="1"/>
  <c r="BQ748" i="3"/>
  <c r="CG748" i="3" s="1"/>
  <c r="BR748" i="3"/>
  <c r="CH748" i="3" s="1"/>
  <c r="BS748" i="3"/>
  <c r="CI748" i="3" s="1"/>
  <c r="BT748" i="3"/>
  <c r="CJ748" i="3" s="1"/>
  <c r="BU748" i="3"/>
  <c r="CK748" i="3" s="1"/>
  <c r="BV748" i="3"/>
  <c r="CL748" i="3" s="1"/>
  <c r="BW748" i="3"/>
  <c r="CM748" i="3" s="1"/>
  <c r="BX748" i="3"/>
  <c r="CN748" i="3" s="1"/>
  <c r="BY748" i="3"/>
  <c r="CO748" i="3" s="1"/>
  <c r="BK749" i="3"/>
  <c r="CA749" i="3" s="1"/>
  <c r="BL749" i="3"/>
  <c r="CB749" i="3" s="1"/>
  <c r="BM749" i="3"/>
  <c r="CC749" i="3" s="1"/>
  <c r="BN749" i="3"/>
  <c r="CD749" i="3" s="1"/>
  <c r="BO749" i="3"/>
  <c r="CE749" i="3" s="1"/>
  <c r="BP749" i="3"/>
  <c r="CF749" i="3" s="1"/>
  <c r="BQ749" i="3"/>
  <c r="CG749" i="3" s="1"/>
  <c r="BR749" i="3"/>
  <c r="CH749" i="3" s="1"/>
  <c r="BS749" i="3"/>
  <c r="CI749" i="3" s="1"/>
  <c r="BT749" i="3"/>
  <c r="CJ749" i="3" s="1"/>
  <c r="BU749" i="3"/>
  <c r="CK749" i="3" s="1"/>
  <c r="BV749" i="3"/>
  <c r="CL749" i="3" s="1"/>
  <c r="BW749" i="3"/>
  <c r="CM749" i="3" s="1"/>
  <c r="BX749" i="3"/>
  <c r="CN749" i="3" s="1"/>
  <c r="BY749" i="3"/>
  <c r="CO749" i="3" s="1"/>
  <c r="BK750" i="3"/>
  <c r="CA750" i="3" s="1"/>
  <c r="BL750" i="3"/>
  <c r="CB750" i="3" s="1"/>
  <c r="BM750" i="3"/>
  <c r="CC750" i="3" s="1"/>
  <c r="BN750" i="3"/>
  <c r="CD750" i="3" s="1"/>
  <c r="BO750" i="3"/>
  <c r="CE750" i="3" s="1"/>
  <c r="BP750" i="3"/>
  <c r="CF750" i="3" s="1"/>
  <c r="BQ750" i="3"/>
  <c r="CG750" i="3" s="1"/>
  <c r="BR750" i="3"/>
  <c r="CH750" i="3" s="1"/>
  <c r="BS750" i="3"/>
  <c r="CI750" i="3" s="1"/>
  <c r="BT750" i="3"/>
  <c r="CJ750" i="3" s="1"/>
  <c r="BU750" i="3"/>
  <c r="CK750" i="3" s="1"/>
  <c r="BV750" i="3"/>
  <c r="CL750" i="3" s="1"/>
  <c r="BW750" i="3"/>
  <c r="CM750" i="3" s="1"/>
  <c r="BX750" i="3"/>
  <c r="CN750" i="3" s="1"/>
  <c r="BY750" i="3"/>
  <c r="CO750" i="3" s="1"/>
  <c r="BK751" i="3"/>
  <c r="CA751" i="3" s="1"/>
  <c r="BL751" i="3"/>
  <c r="CB751" i="3" s="1"/>
  <c r="BM751" i="3"/>
  <c r="CC751" i="3" s="1"/>
  <c r="BN751" i="3"/>
  <c r="CD751" i="3" s="1"/>
  <c r="BO751" i="3"/>
  <c r="CE751" i="3" s="1"/>
  <c r="BP751" i="3"/>
  <c r="CF751" i="3" s="1"/>
  <c r="BQ751" i="3"/>
  <c r="CG751" i="3" s="1"/>
  <c r="BR751" i="3"/>
  <c r="CH751" i="3" s="1"/>
  <c r="BS751" i="3"/>
  <c r="CI751" i="3" s="1"/>
  <c r="BT751" i="3"/>
  <c r="CJ751" i="3" s="1"/>
  <c r="BU751" i="3"/>
  <c r="CK751" i="3" s="1"/>
  <c r="BV751" i="3"/>
  <c r="CL751" i="3" s="1"/>
  <c r="BW751" i="3"/>
  <c r="CM751" i="3" s="1"/>
  <c r="BX751" i="3"/>
  <c r="CN751" i="3" s="1"/>
  <c r="BY751" i="3"/>
  <c r="CO751" i="3" s="1"/>
  <c r="BK752" i="3"/>
  <c r="CA752" i="3" s="1"/>
  <c r="BL752" i="3"/>
  <c r="CB752" i="3" s="1"/>
  <c r="BM752" i="3"/>
  <c r="CC752" i="3" s="1"/>
  <c r="BN752" i="3"/>
  <c r="CD752" i="3" s="1"/>
  <c r="BO752" i="3"/>
  <c r="CE752" i="3" s="1"/>
  <c r="BP752" i="3"/>
  <c r="CF752" i="3" s="1"/>
  <c r="BQ752" i="3"/>
  <c r="CG752" i="3" s="1"/>
  <c r="BR752" i="3"/>
  <c r="CH752" i="3" s="1"/>
  <c r="BS752" i="3"/>
  <c r="CI752" i="3" s="1"/>
  <c r="BT752" i="3"/>
  <c r="CJ752" i="3" s="1"/>
  <c r="BU752" i="3"/>
  <c r="CK752" i="3" s="1"/>
  <c r="BV752" i="3"/>
  <c r="CL752" i="3" s="1"/>
  <c r="BW752" i="3"/>
  <c r="CM752" i="3" s="1"/>
  <c r="BX752" i="3"/>
  <c r="CN752" i="3" s="1"/>
  <c r="BY752" i="3"/>
  <c r="CO752" i="3" s="1"/>
  <c r="BK753" i="3"/>
  <c r="CA753" i="3" s="1"/>
  <c r="BL753" i="3"/>
  <c r="CB753" i="3" s="1"/>
  <c r="BM753" i="3"/>
  <c r="CC753" i="3" s="1"/>
  <c r="BN753" i="3"/>
  <c r="CD753" i="3" s="1"/>
  <c r="BO753" i="3"/>
  <c r="CE753" i="3" s="1"/>
  <c r="BP753" i="3"/>
  <c r="CF753" i="3" s="1"/>
  <c r="BQ753" i="3"/>
  <c r="CG753" i="3" s="1"/>
  <c r="BR753" i="3"/>
  <c r="CH753" i="3" s="1"/>
  <c r="BS753" i="3"/>
  <c r="CI753" i="3" s="1"/>
  <c r="BT753" i="3"/>
  <c r="CJ753" i="3" s="1"/>
  <c r="BU753" i="3"/>
  <c r="CK753" i="3" s="1"/>
  <c r="BV753" i="3"/>
  <c r="CL753" i="3" s="1"/>
  <c r="BW753" i="3"/>
  <c r="CM753" i="3" s="1"/>
  <c r="BX753" i="3"/>
  <c r="CN753" i="3" s="1"/>
  <c r="BY753" i="3"/>
  <c r="CO753" i="3" s="1"/>
  <c r="BK754" i="3"/>
  <c r="CA754" i="3" s="1"/>
  <c r="BL754" i="3"/>
  <c r="CB754" i="3" s="1"/>
  <c r="BM754" i="3"/>
  <c r="CC754" i="3" s="1"/>
  <c r="BN754" i="3"/>
  <c r="CD754" i="3" s="1"/>
  <c r="BO754" i="3"/>
  <c r="CE754" i="3" s="1"/>
  <c r="BP754" i="3"/>
  <c r="CF754" i="3" s="1"/>
  <c r="BQ754" i="3"/>
  <c r="CG754" i="3" s="1"/>
  <c r="BR754" i="3"/>
  <c r="CH754" i="3" s="1"/>
  <c r="BS754" i="3"/>
  <c r="CI754" i="3" s="1"/>
  <c r="BT754" i="3"/>
  <c r="CJ754" i="3" s="1"/>
  <c r="BU754" i="3"/>
  <c r="CK754" i="3" s="1"/>
  <c r="BV754" i="3"/>
  <c r="CL754" i="3" s="1"/>
  <c r="BW754" i="3"/>
  <c r="CM754" i="3" s="1"/>
  <c r="BX754" i="3"/>
  <c r="CN754" i="3" s="1"/>
  <c r="BY754" i="3"/>
  <c r="CO754" i="3" s="1"/>
  <c r="BK755" i="3"/>
  <c r="CA755" i="3" s="1"/>
  <c r="BL755" i="3"/>
  <c r="CB755" i="3" s="1"/>
  <c r="BM755" i="3"/>
  <c r="CC755" i="3" s="1"/>
  <c r="BN755" i="3"/>
  <c r="CD755" i="3" s="1"/>
  <c r="BO755" i="3"/>
  <c r="CE755" i="3" s="1"/>
  <c r="BP755" i="3"/>
  <c r="CF755" i="3" s="1"/>
  <c r="BQ755" i="3"/>
  <c r="CG755" i="3" s="1"/>
  <c r="BR755" i="3"/>
  <c r="CH755" i="3" s="1"/>
  <c r="BS755" i="3"/>
  <c r="CI755" i="3" s="1"/>
  <c r="BT755" i="3"/>
  <c r="CJ755" i="3" s="1"/>
  <c r="BU755" i="3"/>
  <c r="CK755" i="3" s="1"/>
  <c r="BV755" i="3"/>
  <c r="CL755" i="3" s="1"/>
  <c r="BW755" i="3"/>
  <c r="CM755" i="3" s="1"/>
  <c r="BX755" i="3"/>
  <c r="CN755" i="3" s="1"/>
  <c r="BY755" i="3"/>
  <c r="CO755" i="3" s="1"/>
  <c r="BK756" i="3"/>
  <c r="CA756" i="3" s="1"/>
  <c r="BL756" i="3"/>
  <c r="CB756" i="3" s="1"/>
  <c r="BM756" i="3"/>
  <c r="CC756" i="3" s="1"/>
  <c r="BN756" i="3"/>
  <c r="CD756" i="3" s="1"/>
  <c r="BO756" i="3"/>
  <c r="CE756" i="3" s="1"/>
  <c r="BP756" i="3"/>
  <c r="CF756" i="3" s="1"/>
  <c r="BQ756" i="3"/>
  <c r="CG756" i="3" s="1"/>
  <c r="BR756" i="3"/>
  <c r="CH756" i="3" s="1"/>
  <c r="BS756" i="3"/>
  <c r="CI756" i="3" s="1"/>
  <c r="BT756" i="3"/>
  <c r="CJ756" i="3" s="1"/>
  <c r="BU756" i="3"/>
  <c r="CK756" i="3" s="1"/>
  <c r="BV756" i="3"/>
  <c r="CL756" i="3" s="1"/>
  <c r="BW756" i="3"/>
  <c r="CM756" i="3" s="1"/>
  <c r="BX756" i="3"/>
  <c r="CN756" i="3" s="1"/>
  <c r="BY756" i="3"/>
  <c r="CO756" i="3" s="1"/>
  <c r="BK757" i="3"/>
  <c r="CA757" i="3" s="1"/>
  <c r="BL757" i="3"/>
  <c r="CB757" i="3" s="1"/>
  <c r="BM757" i="3"/>
  <c r="CC757" i="3" s="1"/>
  <c r="BN757" i="3"/>
  <c r="CD757" i="3" s="1"/>
  <c r="BO757" i="3"/>
  <c r="CE757" i="3" s="1"/>
  <c r="BP757" i="3"/>
  <c r="CF757" i="3" s="1"/>
  <c r="BQ757" i="3"/>
  <c r="CG757" i="3" s="1"/>
  <c r="BR757" i="3"/>
  <c r="CH757" i="3" s="1"/>
  <c r="BS757" i="3"/>
  <c r="CI757" i="3" s="1"/>
  <c r="BT757" i="3"/>
  <c r="CJ757" i="3" s="1"/>
  <c r="BU757" i="3"/>
  <c r="CK757" i="3" s="1"/>
  <c r="BV757" i="3"/>
  <c r="CL757" i="3" s="1"/>
  <c r="BW757" i="3"/>
  <c r="CM757" i="3" s="1"/>
  <c r="BX757" i="3"/>
  <c r="CN757" i="3" s="1"/>
  <c r="BY757" i="3"/>
  <c r="CO757" i="3" s="1"/>
  <c r="BK758" i="3"/>
  <c r="CA758" i="3" s="1"/>
  <c r="BL758" i="3"/>
  <c r="CB758" i="3" s="1"/>
  <c r="BM758" i="3"/>
  <c r="CC758" i="3" s="1"/>
  <c r="BN758" i="3"/>
  <c r="CD758" i="3" s="1"/>
  <c r="BO758" i="3"/>
  <c r="CE758" i="3" s="1"/>
  <c r="BP758" i="3"/>
  <c r="CF758" i="3" s="1"/>
  <c r="BQ758" i="3"/>
  <c r="CG758" i="3" s="1"/>
  <c r="BR758" i="3"/>
  <c r="CH758" i="3" s="1"/>
  <c r="BS758" i="3"/>
  <c r="CI758" i="3" s="1"/>
  <c r="BT758" i="3"/>
  <c r="CJ758" i="3" s="1"/>
  <c r="BU758" i="3"/>
  <c r="CK758" i="3" s="1"/>
  <c r="BV758" i="3"/>
  <c r="CL758" i="3" s="1"/>
  <c r="BW758" i="3"/>
  <c r="CM758" i="3" s="1"/>
  <c r="BX758" i="3"/>
  <c r="CN758" i="3" s="1"/>
  <c r="BY758" i="3"/>
  <c r="CO758" i="3" s="1"/>
  <c r="BK759" i="3"/>
  <c r="CA759" i="3" s="1"/>
  <c r="BL759" i="3"/>
  <c r="CB759" i="3" s="1"/>
  <c r="BM759" i="3"/>
  <c r="CC759" i="3" s="1"/>
  <c r="BN759" i="3"/>
  <c r="CD759" i="3" s="1"/>
  <c r="BO759" i="3"/>
  <c r="CE759" i="3" s="1"/>
  <c r="BP759" i="3"/>
  <c r="CF759" i="3" s="1"/>
  <c r="BQ759" i="3"/>
  <c r="CG759" i="3" s="1"/>
  <c r="BR759" i="3"/>
  <c r="CH759" i="3" s="1"/>
  <c r="BS759" i="3"/>
  <c r="CI759" i="3" s="1"/>
  <c r="BT759" i="3"/>
  <c r="CJ759" i="3" s="1"/>
  <c r="BU759" i="3"/>
  <c r="CK759" i="3" s="1"/>
  <c r="BV759" i="3"/>
  <c r="CL759" i="3" s="1"/>
  <c r="BW759" i="3"/>
  <c r="CM759" i="3" s="1"/>
  <c r="BX759" i="3"/>
  <c r="CN759" i="3" s="1"/>
  <c r="BY759" i="3"/>
  <c r="CO759" i="3" s="1"/>
  <c r="BK760" i="3"/>
  <c r="CA760" i="3" s="1"/>
  <c r="BL760" i="3"/>
  <c r="CB760" i="3" s="1"/>
  <c r="BM760" i="3"/>
  <c r="CC760" i="3" s="1"/>
  <c r="BN760" i="3"/>
  <c r="CD760" i="3" s="1"/>
  <c r="BO760" i="3"/>
  <c r="CE760" i="3" s="1"/>
  <c r="BP760" i="3"/>
  <c r="CF760" i="3" s="1"/>
  <c r="BQ760" i="3"/>
  <c r="CG760" i="3" s="1"/>
  <c r="BR760" i="3"/>
  <c r="CH760" i="3" s="1"/>
  <c r="BS760" i="3"/>
  <c r="CI760" i="3" s="1"/>
  <c r="BT760" i="3"/>
  <c r="CJ760" i="3" s="1"/>
  <c r="BU760" i="3"/>
  <c r="CK760" i="3" s="1"/>
  <c r="BV760" i="3"/>
  <c r="CL760" i="3" s="1"/>
  <c r="BW760" i="3"/>
  <c r="CM760" i="3" s="1"/>
  <c r="BX760" i="3"/>
  <c r="CN760" i="3" s="1"/>
  <c r="BY760" i="3"/>
  <c r="CO760" i="3" s="1"/>
  <c r="BK761" i="3"/>
  <c r="CA761" i="3" s="1"/>
  <c r="BL761" i="3"/>
  <c r="CB761" i="3" s="1"/>
  <c r="BM761" i="3"/>
  <c r="CC761" i="3" s="1"/>
  <c r="BN761" i="3"/>
  <c r="CD761" i="3" s="1"/>
  <c r="BO761" i="3"/>
  <c r="CE761" i="3" s="1"/>
  <c r="BP761" i="3"/>
  <c r="CF761" i="3" s="1"/>
  <c r="BQ761" i="3"/>
  <c r="CG761" i="3" s="1"/>
  <c r="BR761" i="3"/>
  <c r="CH761" i="3" s="1"/>
  <c r="BS761" i="3"/>
  <c r="CI761" i="3" s="1"/>
  <c r="BT761" i="3"/>
  <c r="CJ761" i="3" s="1"/>
  <c r="BU761" i="3"/>
  <c r="CK761" i="3" s="1"/>
  <c r="BV761" i="3"/>
  <c r="CL761" i="3" s="1"/>
  <c r="BW761" i="3"/>
  <c r="CM761" i="3" s="1"/>
  <c r="BX761" i="3"/>
  <c r="CN761" i="3" s="1"/>
  <c r="BY761" i="3"/>
  <c r="CO761" i="3" s="1"/>
  <c r="BK762" i="3"/>
  <c r="CA762" i="3" s="1"/>
  <c r="BL762" i="3"/>
  <c r="CB762" i="3" s="1"/>
  <c r="BM762" i="3"/>
  <c r="CC762" i="3" s="1"/>
  <c r="BN762" i="3"/>
  <c r="CD762" i="3" s="1"/>
  <c r="BO762" i="3"/>
  <c r="CE762" i="3" s="1"/>
  <c r="BP762" i="3"/>
  <c r="CF762" i="3" s="1"/>
  <c r="BQ762" i="3"/>
  <c r="CG762" i="3" s="1"/>
  <c r="BR762" i="3"/>
  <c r="CH762" i="3" s="1"/>
  <c r="BS762" i="3"/>
  <c r="CI762" i="3" s="1"/>
  <c r="BT762" i="3"/>
  <c r="CJ762" i="3" s="1"/>
  <c r="BU762" i="3"/>
  <c r="CK762" i="3" s="1"/>
  <c r="BV762" i="3"/>
  <c r="CL762" i="3" s="1"/>
  <c r="BW762" i="3"/>
  <c r="CM762" i="3" s="1"/>
  <c r="BX762" i="3"/>
  <c r="CN762" i="3" s="1"/>
  <c r="BY762" i="3"/>
  <c r="CO762" i="3" s="1"/>
  <c r="BK763" i="3"/>
  <c r="CA763" i="3" s="1"/>
  <c r="BL763" i="3"/>
  <c r="CB763" i="3" s="1"/>
  <c r="BM763" i="3"/>
  <c r="CC763" i="3" s="1"/>
  <c r="BN763" i="3"/>
  <c r="CD763" i="3" s="1"/>
  <c r="BO763" i="3"/>
  <c r="CE763" i="3" s="1"/>
  <c r="BP763" i="3"/>
  <c r="CF763" i="3" s="1"/>
  <c r="BQ763" i="3"/>
  <c r="CG763" i="3" s="1"/>
  <c r="BR763" i="3"/>
  <c r="CH763" i="3" s="1"/>
  <c r="BS763" i="3"/>
  <c r="CI763" i="3" s="1"/>
  <c r="BT763" i="3"/>
  <c r="CJ763" i="3" s="1"/>
  <c r="BU763" i="3"/>
  <c r="CK763" i="3" s="1"/>
  <c r="BV763" i="3"/>
  <c r="CL763" i="3" s="1"/>
  <c r="BW763" i="3"/>
  <c r="CM763" i="3" s="1"/>
  <c r="BX763" i="3"/>
  <c r="CN763" i="3" s="1"/>
  <c r="BY763" i="3"/>
  <c r="CO763" i="3" s="1"/>
  <c r="BK764" i="3"/>
  <c r="CA764" i="3" s="1"/>
  <c r="BL764" i="3"/>
  <c r="CB764" i="3" s="1"/>
  <c r="BM764" i="3"/>
  <c r="CC764" i="3" s="1"/>
  <c r="BN764" i="3"/>
  <c r="CD764" i="3" s="1"/>
  <c r="BO764" i="3"/>
  <c r="CE764" i="3" s="1"/>
  <c r="BP764" i="3"/>
  <c r="CF764" i="3" s="1"/>
  <c r="BQ764" i="3"/>
  <c r="CG764" i="3" s="1"/>
  <c r="BR764" i="3"/>
  <c r="CH764" i="3" s="1"/>
  <c r="BS764" i="3"/>
  <c r="CI764" i="3" s="1"/>
  <c r="BT764" i="3"/>
  <c r="CJ764" i="3" s="1"/>
  <c r="BU764" i="3"/>
  <c r="CK764" i="3" s="1"/>
  <c r="BV764" i="3"/>
  <c r="CL764" i="3" s="1"/>
  <c r="BW764" i="3"/>
  <c r="CM764" i="3" s="1"/>
  <c r="BX764" i="3"/>
  <c r="CN764" i="3" s="1"/>
  <c r="BY764" i="3"/>
  <c r="CO764" i="3" s="1"/>
  <c r="BK765" i="3"/>
  <c r="CA765" i="3" s="1"/>
  <c r="BL765" i="3"/>
  <c r="CB765" i="3" s="1"/>
  <c r="BM765" i="3"/>
  <c r="CC765" i="3" s="1"/>
  <c r="BN765" i="3"/>
  <c r="CD765" i="3" s="1"/>
  <c r="BO765" i="3"/>
  <c r="CE765" i="3" s="1"/>
  <c r="BP765" i="3"/>
  <c r="CF765" i="3" s="1"/>
  <c r="BQ765" i="3"/>
  <c r="CG765" i="3" s="1"/>
  <c r="BR765" i="3"/>
  <c r="CH765" i="3" s="1"/>
  <c r="BS765" i="3"/>
  <c r="CI765" i="3" s="1"/>
  <c r="BT765" i="3"/>
  <c r="CJ765" i="3" s="1"/>
  <c r="BU765" i="3"/>
  <c r="CK765" i="3" s="1"/>
  <c r="BV765" i="3"/>
  <c r="CL765" i="3" s="1"/>
  <c r="BW765" i="3"/>
  <c r="CM765" i="3" s="1"/>
  <c r="BX765" i="3"/>
  <c r="CN765" i="3" s="1"/>
  <c r="BY765" i="3"/>
  <c r="CO765" i="3" s="1"/>
  <c r="BK766" i="3"/>
  <c r="CA766" i="3" s="1"/>
  <c r="BL766" i="3"/>
  <c r="CB766" i="3" s="1"/>
  <c r="BM766" i="3"/>
  <c r="CC766" i="3" s="1"/>
  <c r="BN766" i="3"/>
  <c r="CD766" i="3" s="1"/>
  <c r="BO766" i="3"/>
  <c r="CE766" i="3" s="1"/>
  <c r="BP766" i="3"/>
  <c r="CF766" i="3" s="1"/>
  <c r="BQ766" i="3"/>
  <c r="CG766" i="3" s="1"/>
  <c r="BR766" i="3"/>
  <c r="CH766" i="3" s="1"/>
  <c r="BS766" i="3"/>
  <c r="CI766" i="3" s="1"/>
  <c r="BT766" i="3"/>
  <c r="CJ766" i="3" s="1"/>
  <c r="BU766" i="3"/>
  <c r="CK766" i="3" s="1"/>
  <c r="BV766" i="3"/>
  <c r="CL766" i="3" s="1"/>
  <c r="BW766" i="3"/>
  <c r="CM766" i="3" s="1"/>
  <c r="BX766" i="3"/>
  <c r="CN766" i="3" s="1"/>
  <c r="BY766" i="3"/>
  <c r="CO766" i="3" s="1"/>
  <c r="BK767" i="3"/>
  <c r="CA767" i="3" s="1"/>
  <c r="BL767" i="3"/>
  <c r="CB767" i="3" s="1"/>
  <c r="BM767" i="3"/>
  <c r="CC767" i="3" s="1"/>
  <c r="BN767" i="3"/>
  <c r="CD767" i="3" s="1"/>
  <c r="BO767" i="3"/>
  <c r="CE767" i="3" s="1"/>
  <c r="BP767" i="3"/>
  <c r="CF767" i="3" s="1"/>
  <c r="BQ767" i="3"/>
  <c r="CG767" i="3" s="1"/>
  <c r="BR767" i="3"/>
  <c r="CH767" i="3" s="1"/>
  <c r="BS767" i="3"/>
  <c r="CI767" i="3" s="1"/>
  <c r="BT767" i="3"/>
  <c r="CJ767" i="3" s="1"/>
  <c r="BU767" i="3"/>
  <c r="CK767" i="3" s="1"/>
  <c r="BV767" i="3"/>
  <c r="CL767" i="3" s="1"/>
  <c r="BW767" i="3"/>
  <c r="CM767" i="3" s="1"/>
  <c r="BX767" i="3"/>
  <c r="CN767" i="3" s="1"/>
  <c r="BY767" i="3"/>
  <c r="CO767" i="3" s="1"/>
  <c r="BK768" i="3"/>
  <c r="CA768" i="3" s="1"/>
  <c r="BL768" i="3"/>
  <c r="CB768" i="3" s="1"/>
  <c r="BM768" i="3"/>
  <c r="CC768" i="3" s="1"/>
  <c r="BN768" i="3"/>
  <c r="CD768" i="3" s="1"/>
  <c r="BO768" i="3"/>
  <c r="CE768" i="3" s="1"/>
  <c r="BP768" i="3"/>
  <c r="CF768" i="3" s="1"/>
  <c r="BQ768" i="3"/>
  <c r="CG768" i="3" s="1"/>
  <c r="BR768" i="3"/>
  <c r="CH768" i="3" s="1"/>
  <c r="BS768" i="3"/>
  <c r="CI768" i="3" s="1"/>
  <c r="BT768" i="3"/>
  <c r="CJ768" i="3" s="1"/>
  <c r="BU768" i="3"/>
  <c r="CK768" i="3" s="1"/>
  <c r="BV768" i="3"/>
  <c r="CL768" i="3" s="1"/>
  <c r="BW768" i="3"/>
  <c r="CM768" i="3" s="1"/>
  <c r="BX768" i="3"/>
  <c r="CN768" i="3" s="1"/>
  <c r="BY768" i="3"/>
  <c r="CO768" i="3" s="1"/>
  <c r="BK769" i="3"/>
  <c r="CA769" i="3" s="1"/>
  <c r="BL769" i="3"/>
  <c r="CB769" i="3" s="1"/>
  <c r="BM769" i="3"/>
  <c r="CC769" i="3" s="1"/>
  <c r="BN769" i="3"/>
  <c r="CD769" i="3" s="1"/>
  <c r="BO769" i="3"/>
  <c r="CE769" i="3" s="1"/>
  <c r="BP769" i="3"/>
  <c r="CF769" i="3" s="1"/>
  <c r="BQ769" i="3"/>
  <c r="CG769" i="3" s="1"/>
  <c r="BR769" i="3"/>
  <c r="CH769" i="3" s="1"/>
  <c r="BS769" i="3"/>
  <c r="CI769" i="3" s="1"/>
  <c r="BT769" i="3"/>
  <c r="CJ769" i="3" s="1"/>
  <c r="BU769" i="3"/>
  <c r="CK769" i="3" s="1"/>
  <c r="BV769" i="3"/>
  <c r="CL769" i="3" s="1"/>
  <c r="BW769" i="3"/>
  <c r="CM769" i="3" s="1"/>
  <c r="BX769" i="3"/>
  <c r="CN769" i="3" s="1"/>
  <c r="BY769" i="3"/>
  <c r="CO769" i="3" s="1"/>
  <c r="BK770" i="3"/>
  <c r="CA770" i="3" s="1"/>
  <c r="BL770" i="3"/>
  <c r="CB770" i="3" s="1"/>
  <c r="BM770" i="3"/>
  <c r="CC770" i="3" s="1"/>
  <c r="BN770" i="3"/>
  <c r="CD770" i="3" s="1"/>
  <c r="BO770" i="3"/>
  <c r="CE770" i="3" s="1"/>
  <c r="BP770" i="3"/>
  <c r="CF770" i="3" s="1"/>
  <c r="BQ770" i="3"/>
  <c r="CG770" i="3" s="1"/>
  <c r="BR770" i="3"/>
  <c r="CH770" i="3" s="1"/>
  <c r="BS770" i="3"/>
  <c r="CI770" i="3" s="1"/>
  <c r="BT770" i="3"/>
  <c r="CJ770" i="3" s="1"/>
  <c r="BU770" i="3"/>
  <c r="CK770" i="3" s="1"/>
  <c r="BV770" i="3"/>
  <c r="CL770" i="3" s="1"/>
  <c r="BW770" i="3"/>
  <c r="CM770" i="3" s="1"/>
  <c r="BX770" i="3"/>
  <c r="CN770" i="3" s="1"/>
  <c r="BY770" i="3"/>
  <c r="CO770" i="3" s="1"/>
  <c r="BK771" i="3"/>
  <c r="CA771" i="3" s="1"/>
  <c r="BL771" i="3"/>
  <c r="CB771" i="3" s="1"/>
  <c r="BM771" i="3"/>
  <c r="CC771" i="3" s="1"/>
  <c r="BN771" i="3"/>
  <c r="CD771" i="3" s="1"/>
  <c r="BO771" i="3"/>
  <c r="CE771" i="3" s="1"/>
  <c r="BP771" i="3"/>
  <c r="CF771" i="3" s="1"/>
  <c r="BQ771" i="3"/>
  <c r="CG771" i="3" s="1"/>
  <c r="BR771" i="3"/>
  <c r="CH771" i="3" s="1"/>
  <c r="BS771" i="3"/>
  <c r="CI771" i="3" s="1"/>
  <c r="BT771" i="3"/>
  <c r="CJ771" i="3" s="1"/>
  <c r="BU771" i="3"/>
  <c r="CK771" i="3" s="1"/>
  <c r="BV771" i="3"/>
  <c r="CL771" i="3" s="1"/>
  <c r="BW771" i="3"/>
  <c r="CM771" i="3" s="1"/>
  <c r="BX771" i="3"/>
  <c r="CN771" i="3" s="1"/>
  <c r="BY771" i="3"/>
  <c r="CO771" i="3" s="1"/>
  <c r="BK772" i="3"/>
  <c r="CA772" i="3" s="1"/>
  <c r="BL772" i="3"/>
  <c r="CB772" i="3" s="1"/>
  <c r="BM772" i="3"/>
  <c r="CC772" i="3" s="1"/>
  <c r="BN772" i="3"/>
  <c r="CD772" i="3" s="1"/>
  <c r="BO772" i="3"/>
  <c r="CE772" i="3" s="1"/>
  <c r="BP772" i="3"/>
  <c r="CF772" i="3" s="1"/>
  <c r="BQ772" i="3"/>
  <c r="CG772" i="3" s="1"/>
  <c r="BR772" i="3"/>
  <c r="CH772" i="3" s="1"/>
  <c r="BS772" i="3"/>
  <c r="CI772" i="3" s="1"/>
  <c r="BT772" i="3"/>
  <c r="CJ772" i="3" s="1"/>
  <c r="BU772" i="3"/>
  <c r="CK772" i="3" s="1"/>
  <c r="BV772" i="3"/>
  <c r="CL772" i="3" s="1"/>
  <c r="BW772" i="3"/>
  <c r="CM772" i="3" s="1"/>
  <c r="BX772" i="3"/>
  <c r="CN772" i="3" s="1"/>
  <c r="BY772" i="3"/>
  <c r="CO772" i="3" s="1"/>
  <c r="BK773" i="3"/>
  <c r="CA773" i="3" s="1"/>
  <c r="BL773" i="3"/>
  <c r="CB773" i="3" s="1"/>
  <c r="BM773" i="3"/>
  <c r="CC773" i="3" s="1"/>
  <c r="BN773" i="3"/>
  <c r="CD773" i="3" s="1"/>
  <c r="BO773" i="3"/>
  <c r="CE773" i="3" s="1"/>
  <c r="BP773" i="3"/>
  <c r="CF773" i="3" s="1"/>
  <c r="BQ773" i="3"/>
  <c r="CG773" i="3" s="1"/>
  <c r="BR773" i="3"/>
  <c r="CH773" i="3" s="1"/>
  <c r="BS773" i="3"/>
  <c r="CI773" i="3" s="1"/>
  <c r="BT773" i="3"/>
  <c r="CJ773" i="3" s="1"/>
  <c r="BU773" i="3"/>
  <c r="CK773" i="3" s="1"/>
  <c r="BV773" i="3"/>
  <c r="CL773" i="3" s="1"/>
  <c r="BW773" i="3"/>
  <c r="CM773" i="3" s="1"/>
  <c r="BX773" i="3"/>
  <c r="CN773" i="3" s="1"/>
  <c r="BY773" i="3"/>
  <c r="CO773" i="3" s="1"/>
  <c r="BK774" i="3"/>
  <c r="CA774" i="3" s="1"/>
  <c r="BL774" i="3"/>
  <c r="CB774" i="3" s="1"/>
  <c r="BM774" i="3"/>
  <c r="CC774" i="3" s="1"/>
  <c r="BN774" i="3"/>
  <c r="CD774" i="3" s="1"/>
  <c r="BO774" i="3"/>
  <c r="CE774" i="3" s="1"/>
  <c r="BP774" i="3"/>
  <c r="CF774" i="3" s="1"/>
  <c r="BQ774" i="3"/>
  <c r="CG774" i="3" s="1"/>
  <c r="BR774" i="3"/>
  <c r="CH774" i="3" s="1"/>
  <c r="BS774" i="3"/>
  <c r="CI774" i="3" s="1"/>
  <c r="BT774" i="3"/>
  <c r="CJ774" i="3" s="1"/>
  <c r="BU774" i="3"/>
  <c r="CK774" i="3" s="1"/>
  <c r="BV774" i="3"/>
  <c r="CL774" i="3" s="1"/>
  <c r="BW774" i="3"/>
  <c r="CM774" i="3" s="1"/>
  <c r="BX774" i="3"/>
  <c r="CN774" i="3" s="1"/>
  <c r="BY774" i="3"/>
  <c r="CO774" i="3" s="1"/>
  <c r="BK775" i="3"/>
  <c r="CA775" i="3" s="1"/>
  <c r="BL775" i="3"/>
  <c r="CB775" i="3" s="1"/>
  <c r="BM775" i="3"/>
  <c r="CC775" i="3" s="1"/>
  <c r="BN775" i="3"/>
  <c r="CD775" i="3" s="1"/>
  <c r="BO775" i="3"/>
  <c r="CE775" i="3" s="1"/>
  <c r="BP775" i="3"/>
  <c r="CF775" i="3" s="1"/>
  <c r="BQ775" i="3"/>
  <c r="CG775" i="3" s="1"/>
  <c r="BR775" i="3"/>
  <c r="CH775" i="3" s="1"/>
  <c r="BS775" i="3"/>
  <c r="CI775" i="3" s="1"/>
  <c r="BT775" i="3"/>
  <c r="CJ775" i="3" s="1"/>
  <c r="BU775" i="3"/>
  <c r="CK775" i="3" s="1"/>
  <c r="BV775" i="3"/>
  <c r="CL775" i="3" s="1"/>
  <c r="BW775" i="3"/>
  <c r="CM775" i="3" s="1"/>
  <c r="BX775" i="3"/>
  <c r="CN775" i="3" s="1"/>
  <c r="BY775" i="3"/>
  <c r="CO775" i="3" s="1"/>
  <c r="BK776" i="3"/>
  <c r="CA776" i="3" s="1"/>
  <c r="BL776" i="3"/>
  <c r="CB776" i="3" s="1"/>
  <c r="BM776" i="3"/>
  <c r="CC776" i="3" s="1"/>
  <c r="BN776" i="3"/>
  <c r="CD776" i="3" s="1"/>
  <c r="BO776" i="3"/>
  <c r="CE776" i="3" s="1"/>
  <c r="BP776" i="3"/>
  <c r="CF776" i="3" s="1"/>
  <c r="BQ776" i="3"/>
  <c r="CG776" i="3" s="1"/>
  <c r="BR776" i="3"/>
  <c r="CH776" i="3" s="1"/>
  <c r="BS776" i="3"/>
  <c r="CI776" i="3" s="1"/>
  <c r="BT776" i="3"/>
  <c r="CJ776" i="3" s="1"/>
  <c r="BU776" i="3"/>
  <c r="CK776" i="3" s="1"/>
  <c r="BV776" i="3"/>
  <c r="CL776" i="3" s="1"/>
  <c r="BW776" i="3"/>
  <c r="CM776" i="3" s="1"/>
  <c r="BX776" i="3"/>
  <c r="CN776" i="3" s="1"/>
  <c r="BY776" i="3"/>
  <c r="CO776" i="3" s="1"/>
  <c r="BK777" i="3"/>
  <c r="CA777" i="3" s="1"/>
  <c r="BL777" i="3"/>
  <c r="CB777" i="3" s="1"/>
  <c r="BM777" i="3"/>
  <c r="CC777" i="3" s="1"/>
  <c r="BN777" i="3"/>
  <c r="CD777" i="3" s="1"/>
  <c r="BO777" i="3"/>
  <c r="CE777" i="3" s="1"/>
  <c r="BP777" i="3"/>
  <c r="CF777" i="3" s="1"/>
  <c r="BQ777" i="3"/>
  <c r="CG777" i="3" s="1"/>
  <c r="BR777" i="3"/>
  <c r="CH777" i="3" s="1"/>
  <c r="BS777" i="3"/>
  <c r="CI777" i="3" s="1"/>
  <c r="BT777" i="3"/>
  <c r="CJ777" i="3" s="1"/>
  <c r="BU777" i="3"/>
  <c r="CK777" i="3" s="1"/>
  <c r="BV777" i="3"/>
  <c r="CL777" i="3" s="1"/>
  <c r="BW777" i="3"/>
  <c r="CM777" i="3" s="1"/>
  <c r="BX777" i="3"/>
  <c r="CN777" i="3" s="1"/>
  <c r="BY777" i="3"/>
  <c r="CO777" i="3" s="1"/>
  <c r="BK778" i="3"/>
  <c r="CA778" i="3" s="1"/>
  <c r="BL778" i="3"/>
  <c r="CB778" i="3" s="1"/>
  <c r="BM778" i="3"/>
  <c r="CC778" i="3" s="1"/>
  <c r="BN778" i="3"/>
  <c r="CD778" i="3" s="1"/>
  <c r="BO778" i="3"/>
  <c r="CE778" i="3" s="1"/>
  <c r="BP778" i="3"/>
  <c r="CF778" i="3" s="1"/>
  <c r="BQ778" i="3"/>
  <c r="CG778" i="3" s="1"/>
  <c r="BR778" i="3"/>
  <c r="CH778" i="3" s="1"/>
  <c r="BS778" i="3"/>
  <c r="CI778" i="3" s="1"/>
  <c r="BT778" i="3"/>
  <c r="CJ778" i="3" s="1"/>
  <c r="BU778" i="3"/>
  <c r="CK778" i="3" s="1"/>
  <c r="BV778" i="3"/>
  <c r="CL778" i="3" s="1"/>
  <c r="BW778" i="3"/>
  <c r="CM778" i="3" s="1"/>
  <c r="BX778" i="3"/>
  <c r="CN778" i="3" s="1"/>
  <c r="BY778" i="3"/>
  <c r="CO778" i="3" s="1"/>
  <c r="BK779" i="3"/>
  <c r="CA779" i="3" s="1"/>
  <c r="BL779" i="3"/>
  <c r="CB779" i="3" s="1"/>
  <c r="BM779" i="3"/>
  <c r="CC779" i="3" s="1"/>
  <c r="BN779" i="3"/>
  <c r="CD779" i="3" s="1"/>
  <c r="BO779" i="3"/>
  <c r="CE779" i="3" s="1"/>
  <c r="BP779" i="3"/>
  <c r="CF779" i="3" s="1"/>
  <c r="BQ779" i="3"/>
  <c r="CG779" i="3" s="1"/>
  <c r="BR779" i="3"/>
  <c r="CH779" i="3" s="1"/>
  <c r="BS779" i="3"/>
  <c r="CI779" i="3" s="1"/>
  <c r="BT779" i="3"/>
  <c r="CJ779" i="3" s="1"/>
  <c r="BU779" i="3"/>
  <c r="CK779" i="3" s="1"/>
  <c r="BV779" i="3"/>
  <c r="CL779" i="3" s="1"/>
  <c r="BW779" i="3"/>
  <c r="CM779" i="3" s="1"/>
  <c r="BX779" i="3"/>
  <c r="CN779" i="3" s="1"/>
  <c r="BY779" i="3"/>
  <c r="CO779" i="3" s="1"/>
  <c r="BK780" i="3"/>
  <c r="CA780" i="3" s="1"/>
  <c r="BL780" i="3"/>
  <c r="CB780" i="3" s="1"/>
  <c r="BM780" i="3"/>
  <c r="CC780" i="3" s="1"/>
  <c r="BN780" i="3"/>
  <c r="CD780" i="3" s="1"/>
  <c r="BO780" i="3"/>
  <c r="CE780" i="3" s="1"/>
  <c r="BP780" i="3"/>
  <c r="CF780" i="3" s="1"/>
  <c r="BQ780" i="3"/>
  <c r="CG780" i="3" s="1"/>
  <c r="BR780" i="3"/>
  <c r="CH780" i="3" s="1"/>
  <c r="BS780" i="3"/>
  <c r="CI780" i="3" s="1"/>
  <c r="BT780" i="3"/>
  <c r="CJ780" i="3" s="1"/>
  <c r="BU780" i="3"/>
  <c r="CK780" i="3" s="1"/>
  <c r="BV780" i="3"/>
  <c r="CL780" i="3" s="1"/>
  <c r="BW780" i="3"/>
  <c r="CM780" i="3" s="1"/>
  <c r="BX780" i="3"/>
  <c r="CN780" i="3" s="1"/>
  <c r="BY780" i="3"/>
  <c r="CO780" i="3" s="1"/>
  <c r="BK781" i="3"/>
  <c r="CA781" i="3" s="1"/>
  <c r="BL781" i="3"/>
  <c r="CB781" i="3" s="1"/>
  <c r="BM781" i="3"/>
  <c r="CC781" i="3" s="1"/>
  <c r="BN781" i="3"/>
  <c r="CD781" i="3" s="1"/>
  <c r="BO781" i="3"/>
  <c r="CE781" i="3" s="1"/>
  <c r="BP781" i="3"/>
  <c r="CF781" i="3" s="1"/>
  <c r="BQ781" i="3"/>
  <c r="CG781" i="3" s="1"/>
  <c r="BR781" i="3"/>
  <c r="CH781" i="3" s="1"/>
  <c r="BS781" i="3"/>
  <c r="CI781" i="3" s="1"/>
  <c r="BT781" i="3"/>
  <c r="CJ781" i="3" s="1"/>
  <c r="BU781" i="3"/>
  <c r="CK781" i="3" s="1"/>
  <c r="BV781" i="3"/>
  <c r="CL781" i="3" s="1"/>
  <c r="BW781" i="3"/>
  <c r="CM781" i="3" s="1"/>
  <c r="BX781" i="3"/>
  <c r="CN781" i="3" s="1"/>
  <c r="BY781" i="3"/>
  <c r="CO781" i="3" s="1"/>
  <c r="BK782" i="3"/>
  <c r="CA782" i="3" s="1"/>
  <c r="BL782" i="3"/>
  <c r="CB782" i="3" s="1"/>
  <c r="BM782" i="3"/>
  <c r="CC782" i="3" s="1"/>
  <c r="BN782" i="3"/>
  <c r="CD782" i="3" s="1"/>
  <c r="BO782" i="3"/>
  <c r="CE782" i="3" s="1"/>
  <c r="BP782" i="3"/>
  <c r="CF782" i="3" s="1"/>
  <c r="BQ782" i="3"/>
  <c r="CG782" i="3" s="1"/>
  <c r="BR782" i="3"/>
  <c r="CH782" i="3" s="1"/>
  <c r="BS782" i="3"/>
  <c r="CI782" i="3" s="1"/>
  <c r="BT782" i="3"/>
  <c r="CJ782" i="3" s="1"/>
  <c r="BU782" i="3"/>
  <c r="CK782" i="3" s="1"/>
  <c r="BV782" i="3"/>
  <c r="CL782" i="3" s="1"/>
  <c r="BW782" i="3"/>
  <c r="CM782" i="3" s="1"/>
  <c r="BX782" i="3"/>
  <c r="CN782" i="3" s="1"/>
  <c r="BY782" i="3"/>
  <c r="CO782" i="3" s="1"/>
  <c r="BK783" i="3"/>
  <c r="CA783" i="3" s="1"/>
  <c r="BL783" i="3"/>
  <c r="CB783" i="3" s="1"/>
  <c r="BM783" i="3"/>
  <c r="CC783" i="3" s="1"/>
  <c r="BN783" i="3"/>
  <c r="CD783" i="3" s="1"/>
  <c r="BO783" i="3"/>
  <c r="CE783" i="3" s="1"/>
  <c r="BP783" i="3"/>
  <c r="CF783" i="3" s="1"/>
  <c r="BQ783" i="3"/>
  <c r="CG783" i="3" s="1"/>
  <c r="BR783" i="3"/>
  <c r="CH783" i="3" s="1"/>
  <c r="BS783" i="3"/>
  <c r="CI783" i="3" s="1"/>
  <c r="BT783" i="3"/>
  <c r="CJ783" i="3" s="1"/>
  <c r="BU783" i="3"/>
  <c r="CK783" i="3" s="1"/>
  <c r="BV783" i="3"/>
  <c r="CL783" i="3" s="1"/>
  <c r="BW783" i="3"/>
  <c r="CM783" i="3" s="1"/>
  <c r="BX783" i="3"/>
  <c r="CN783" i="3" s="1"/>
  <c r="BY783" i="3"/>
  <c r="CO783" i="3" s="1"/>
  <c r="BK784" i="3"/>
  <c r="CA784" i="3" s="1"/>
  <c r="BL784" i="3"/>
  <c r="CB784" i="3" s="1"/>
  <c r="BM784" i="3"/>
  <c r="CC784" i="3" s="1"/>
  <c r="BN784" i="3"/>
  <c r="CD784" i="3" s="1"/>
  <c r="BO784" i="3"/>
  <c r="CE784" i="3" s="1"/>
  <c r="BP784" i="3"/>
  <c r="CF784" i="3" s="1"/>
  <c r="BQ784" i="3"/>
  <c r="CG784" i="3" s="1"/>
  <c r="BR784" i="3"/>
  <c r="CH784" i="3" s="1"/>
  <c r="BS784" i="3"/>
  <c r="CI784" i="3" s="1"/>
  <c r="BT784" i="3"/>
  <c r="CJ784" i="3" s="1"/>
  <c r="BU784" i="3"/>
  <c r="CK784" i="3" s="1"/>
  <c r="BV784" i="3"/>
  <c r="CL784" i="3" s="1"/>
  <c r="BW784" i="3"/>
  <c r="CM784" i="3" s="1"/>
  <c r="BX784" i="3"/>
  <c r="CN784" i="3" s="1"/>
  <c r="BY784" i="3"/>
  <c r="CO784" i="3" s="1"/>
  <c r="BK785" i="3"/>
  <c r="CA785" i="3" s="1"/>
  <c r="BL785" i="3"/>
  <c r="CB785" i="3" s="1"/>
  <c r="BM785" i="3"/>
  <c r="CC785" i="3" s="1"/>
  <c r="BN785" i="3"/>
  <c r="CD785" i="3" s="1"/>
  <c r="BO785" i="3"/>
  <c r="CE785" i="3" s="1"/>
  <c r="BP785" i="3"/>
  <c r="CF785" i="3" s="1"/>
  <c r="BQ785" i="3"/>
  <c r="CG785" i="3" s="1"/>
  <c r="BR785" i="3"/>
  <c r="CH785" i="3" s="1"/>
  <c r="BS785" i="3"/>
  <c r="CI785" i="3" s="1"/>
  <c r="BT785" i="3"/>
  <c r="CJ785" i="3" s="1"/>
  <c r="BU785" i="3"/>
  <c r="CK785" i="3" s="1"/>
  <c r="BV785" i="3"/>
  <c r="CL785" i="3" s="1"/>
  <c r="BW785" i="3"/>
  <c r="CM785" i="3" s="1"/>
  <c r="BX785" i="3"/>
  <c r="CN785" i="3" s="1"/>
  <c r="BY785" i="3"/>
  <c r="CO785" i="3" s="1"/>
  <c r="BK786" i="3"/>
  <c r="CA786" i="3" s="1"/>
  <c r="BL786" i="3"/>
  <c r="CB786" i="3" s="1"/>
  <c r="BM786" i="3"/>
  <c r="CC786" i="3" s="1"/>
  <c r="BN786" i="3"/>
  <c r="CD786" i="3" s="1"/>
  <c r="BO786" i="3"/>
  <c r="CE786" i="3" s="1"/>
  <c r="BP786" i="3"/>
  <c r="CF786" i="3" s="1"/>
  <c r="BQ786" i="3"/>
  <c r="CG786" i="3" s="1"/>
  <c r="BR786" i="3"/>
  <c r="CH786" i="3" s="1"/>
  <c r="BS786" i="3"/>
  <c r="CI786" i="3" s="1"/>
  <c r="BT786" i="3"/>
  <c r="CJ786" i="3" s="1"/>
  <c r="BU786" i="3"/>
  <c r="CK786" i="3" s="1"/>
  <c r="BV786" i="3"/>
  <c r="CL786" i="3" s="1"/>
  <c r="BW786" i="3"/>
  <c r="CM786" i="3" s="1"/>
  <c r="BX786" i="3"/>
  <c r="CN786" i="3" s="1"/>
  <c r="BY786" i="3"/>
  <c r="CO786" i="3" s="1"/>
  <c r="BK787" i="3"/>
  <c r="CA787" i="3" s="1"/>
  <c r="BL787" i="3"/>
  <c r="CB787" i="3" s="1"/>
  <c r="BM787" i="3"/>
  <c r="CC787" i="3" s="1"/>
  <c r="BN787" i="3"/>
  <c r="CD787" i="3" s="1"/>
  <c r="BO787" i="3"/>
  <c r="CE787" i="3" s="1"/>
  <c r="BP787" i="3"/>
  <c r="CF787" i="3" s="1"/>
  <c r="BQ787" i="3"/>
  <c r="CG787" i="3" s="1"/>
  <c r="BR787" i="3"/>
  <c r="CH787" i="3" s="1"/>
  <c r="BS787" i="3"/>
  <c r="CI787" i="3" s="1"/>
  <c r="BT787" i="3"/>
  <c r="CJ787" i="3" s="1"/>
  <c r="BU787" i="3"/>
  <c r="CK787" i="3" s="1"/>
  <c r="BV787" i="3"/>
  <c r="CL787" i="3" s="1"/>
  <c r="BW787" i="3"/>
  <c r="CM787" i="3" s="1"/>
  <c r="BX787" i="3"/>
  <c r="CN787" i="3" s="1"/>
  <c r="BY787" i="3"/>
  <c r="CO787" i="3" s="1"/>
  <c r="BK788" i="3"/>
  <c r="CA788" i="3" s="1"/>
  <c r="BL788" i="3"/>
  <c r="CB788" i="3" s="1"/>
  <c r="BM788" i="3"/>
  <c r="CC788" i="3" s="1"/>
  <c r="BN788" i="3"/>
  <c r="CD788" i="3" s="1"/>
  <c r="BO788" i="3"/>
  <c r="CE788" i="3" s="1"/>
  <c r="BP788" i="3"/>
  <c r="CF788" i="3" s="1"/>
  <c r="BQ788" i="3"/>
  <c r="CG788" i="3" s="1"/>
  <c r="BR788" i="3"/>
  <c r="CH788" i="3" s="1"/>
  <c r="BS788" i="3"/>
  <c r="CI788" i="3" s="1"/>
  <c r="BT788" i="3"/>
  <c r="CJ788" i="3" s="1"/>
  <c r="BU788" i="3"/>
  <c r="CK788" i="3" s="1"/>
  <c r="BV788" i="3"/>
  <c r="CL788" i="3" s="1"/>
  <c r="BW788" i="3"/>
  <c r="CM788" i="3" s="1"/>
  <c r="BX788" i="3"/>
  <c r="CN788" i="3" s="1"/>
  <c r="BY788" i="3"/>
  <c r="CO788" i="3" s="1"/>
  <c r="BK789" i="3"/>
  <c r="CA789" i="3" s="1"/>
  <c r="BL789" i="3"/>
  <c r="CB789" i="3" s="1"/>
  <c r="BM789" i="3"/>
  <c r="CC789" i="3" s="1"/>
  <c r="BN789" i="3"/>
  <c r="CD789" i="3" s="1"/>
  <c r="BO789" i="3"/>
  <c r="CE789" i="3" s="1"/>
  <c r="BP789" i="3"/>
  <c r="CF789" i="3" s="1"/>
  <c r="BQ789" i="3"/>
  <c r="CG789" i="3" s="1"/>
  <c r="BR789" i="3"/>
  <c r="CH789" i="3" s="1"/>
  <c r="BS789" i="3"/>
  <c r="CI789" i="3" s="1"/>
  <c r="BT789" i="3"/>
  <c r="CJ789" i="3" s="1"/>
  <c r="BU789" i="3"/>
  <c r="CK789" i="3" s="1"/>
  <c r="BV789" i="3"/>
  <c r="CL789" i="3" s="1"/>
  <c r="BW789" i="3"/>
  <c r="CM789" i="3" s="1"/>
  <c r="BX789" i="3"/>
  <c r="CN789" i="3" s="1"/>
  <c r="BY789" i="3"/>
  <c r="CO789" i="3" s="1"/>
  <c r="BK790" i="3"/>
  <c r="CA790" i="3" s="1"/>
  <c r="BL790" i="3"/>
  <c r="CB790" i="3" s="1"/>
  <c r="BM790" i="3"/>
  <c r="CC790" i="3" s="1"/>
  <c r="BN790" i="3"/>
  <c r="CD790" i="3" s="1"/>
  <c r="BO790" i="3"/>
  <c r="CE790" i="3" s="1"/>
  <c r="BP790" i="3"/>
  <c r="CF790" i="3" s="1"/>
  <c r="BQ790" i="3"/>
  <c r="CG790" i="3" s="1"/>
  <c r="BR790" i="3"/>
  <c r="CH790" i="3" s="1"/>
  <c r="BS790" i="3"/>
  <c r="CI790" i="3" s="1"/>
  <c r="BT790" i="3"/>
  <c r="CJ790" i="3" s="1"/>
  <c r="BU790" i="3"/>
  <c r="CK790" i="3" s="1"/>
  <c r="BV790" i="3"/>
  <c r="CL790" i="3" s="1"/>
  <c r="BW790" i="3"/>
  <c r="CM790" i="3" s="1"/>
  <c r="BX790" i="3"/>
  <c r="CN790" i="3" s="1"/>
  <c r="BY790" i="3"/>
  <c r="CO790" i="3" s="1"/>
  <c r="BK791" i="3"/>
  <c r="CA791" i="3" s="1"/>
  <c r="BL791" i="3"/>
  <c r="CB791" i="3" s="1"/>
  <c r="BM791" i="3"/>
  <c r="CC791" i="3" s="1"/>
  <c r="BN791" i="3"/>
  <c r="CD791" i="3" s="1"/>
  <c r="BO791" i="3"/>
  <c r="CE791" i="3" s="1"/>
  <c r="BP791" i="3"/>
  <c r="CF791" i="3" s="1"/>
  <c r="BQ791" i="3"/>
  <c r="CG791" i="3" s="1"/>
  <c r="BR791" i="3"/>
  <c r="CH791" i="3" s="1"/>
  <c r="BS791" i="3"/>
  <c r="CI791" i="3" s="1"/>
  <c r="BT791" i="3"/>
  <c r="CJ791" i="3" s="1"/>
  <c r="BU791" i="3"/>
  <c r="CK791" i="3" s="1"/>
  <c r="BV791" i="3"/>
  <c r="CL791" i="3" s="1"/>
  <c r="BW791" i="3"/>
  <c r="CM791" i="3" s="1"/>
  <c r="BX791" i="3"/>
  <c r="CN791" i="3" s="1"/>
  <c r="BY791" i="3"/>
  <c r="CO791" i="3" s="1"/>
  <c r="BK792" i="3"/>
  <c r="CA792" i="3" s="1"/>
  <c r="BL792" i="3"/>
  <c r="CB792" i="3" s="1"/>
  <c r="BM792" i="3"/>
  <c r="CC792" i="3" s="1"/>
  <c r="BN792" i="3"/>
  <c r="CD792" i="3" s="1"/>
  <c r="BO792" i="3"/>
  <c r="CE792" i="3" s="1"/>
  <c r="BP792" i="3"/>
  <c r="CF792" i="3" s="1"/>
  <c r="BQ792" i="3"/>
  <c r="CG792" i="3" s="1"/>
  <c r="BR792" i="3"/>
  <c r="CH792" i="3" s="1"/>
  <c r="BS792" i="3"/>
  <c r="CI792" i="3" s="1"/>
  <c r="BT792" i="3"/>
  <c r="CJ792" i="3" s="1"/>
  <c r="BU792" i="3"/>
  <c r="CK792" i="3" s="1"/>
  <c r="BV792" i="3"/>
  <c r="CL792" i="3" s="1"/>
  <c r="BW792" i="3"/>
  <c r="CM792" i="3" s="1"/>
  <c r="BX792" i="3"/>
  <c r="CN792" i="3" s="1"/>
  <c r="BY792" i="3"/>
  <c r="CO792" i="3" s="1"/>
  <c r="BK793" i="3"/>
  <c r="CA793" i="3" s="1"/>
  <c r="BL793" i="3"/>
  <c r="CB793" i="3" s="1"/>
  <c r="BM793" i="3"/>
  <c r="CC793" i="3" s="1"/>
  <c r="BN793" i="3"/>
  <c r="CD793" i="3" s="1"/>
  <c r="BO793" i="3"/>
  <c r="CE793" i="3" s="1"/>
  <c r="BP793" i="3"/>
  <c r="CF793" i="3" s="1"/>
  <c r="BQ793" i="3"/>
  <c r="CG793" i="3" s="1"/>
  <c r="BR793" i="3"/>
  <c r="CH793" i="3" s="1"/>
  <c r="BS793" i="3"/>
  <c r="CI793" i="3" s="1"/>
  <c r="BT793" i="3"/>
  <c r="CJ793" i="3" s="1"/>
  <c r="BU793" i="3"/>
  <c r="CK793" i="3" s="1"/>
  <c r="BV793" i="3"/>
  <c r="CL793" i="3" s="1"/>
  <c r="BW793" i="3"/>
  <c r="CM793" i="3" s="1"/>
  <c r="BX793" i="3"/>
  <c r="CN793" i="3" s="1"/>
  <c r="BY793" i="3"/>
  <c r="CO793" i="3" s="1"/>
  <c r="BK794" i="3"/>
  <c r="CA794" i="3" s="1"/>
  <c r="BL794" i="3"/>
  <c r="CB794" i="3" s="1"/>
  <c r="BM794" i="3"/>
  <c r="CC794" i="3" s="1"/>
  <c r="BN794" i="3"/>
  <c r="CD794" i="3" s="1"/>
  <c r="BO794" i="3"/>
  <c r="CE794" i="3" s="1"/>
  <c r="BP794" i="3"/>
  <c r="CF794" i="3" s="1"/>
  <c r="BQ794" i="3"/>
  <c r="CG794" i="3" s="1"/>
  <c r="BR794" i="3"/>
  <c r="CH794" i="3" s="1"/>
  <c r="BS794" i="3"/>
  <c r="CI794" i="3" s="1"/>
  <c r="BT794" i="3"/>
  <c r="CJ794" i="3" s="1"/>
  <c r="BU794" i="3"/>
  <c r="CK794" i="3" s="1"/>
  <c r="BV794" i="3"/>
  <c r="CL794" i="3" s="1"/>
  <c r="BW794" i="3"/>
  <c r="CM794" i="3" s="1"/>
  <c r="BX794" i="3"/>
  <c r="CN794" i="3" s="1"/>
  <c r="BY794" i="3"/>
  <c r="CO794" i="3" s="1"/>
  <c r="BK795" i="3"/>
  <c r="CA795" i="3" s="1"/>
  <c r="BL795" i="3"/>
  <c r="CB795" i="3" s="1"/>
  <c r="BM795" i="3"/>
  <c r="CC795" i="3" s="1"/>
  <c r="BN795" i="3"/>
  <c r="CD795" i="3" s="1"/>
  <c r="BO795" i="3"/>
  <c r="CE795" i="3" s="1"/>
  <c r="BP795" i="3"/>
  <c r="CF795" i="3" s="1"/>
  <c r="BQ795" i="3"/>
  <c r="CG795" i="3" s="1"/>
  <c r="BR795" i="3"/>
  <c r="CH795" i="3" s="1"/>
  <c r="BS795" i="3"/>
  <c r="CI795" i="3" s="1"/>
  <c r="BT795" i="3"/>
  <c r="CJ795" i="3" s="1"/>
  <c r="BU795" i="3"/>
  <c r="CK795" i="3" s="1"/>
  <c r="BV795" i="3"/>
  <c r="CL795" i="3" s="1"/>
  <c r="BW795" i="3"/>
  <c r="CM795" i="3" s="1"/>
  <c r="BX795" i="3"/>
  <c r="CN795" i="3" s="1"/>
  <c r="BY795" i="3"/>
  <c r="CO795" i="3" s="1"/>
  <c r="BK796" i="3"/>
  <c r="CA796" i="3" s="1"/>
  <c r="BL796" i="3"/>
  <c r="CB796" i="3" s="1"/>
  <c r="BM796" i="3"/>
  <c r="CC796" i="3" s="1"/>
  <c r="BN796" i="3"/>
  <c r="CD796" i="3" s="1"/>
  <c r="BO796" i="3"/>
  <c r="CE796" i="3" s="1"/>
  <c r="BP796" i="3"/>
  <c r="CF796" i="3" s="1"/>
  <c r="BQ796" i="3"/>
  <c r="CG796" i="3" s="1"/>
  <c r="BR796" i="3"/>
  <c r="CH796" i="3" s="1"/>
  <c r="BS796" i="3"/>
  <c r="CI796" i="3" s="1"/>
  <c r="BT796" i="3"/>
  <c r="CJ796" i="3" s="1"/>
  <c r="BU796" i="3"/>
  <c r="CK796" i="3" s="1"/>
  <c r="BV796" i="3"/>
  <c r="CL796" i="3" s="1"/>
  <c r="BW796" i="3"/>
  <c r="CM796" i="3" s="1"/>
  <c r="BX796" i="3"/>
  <c r="CN796" i="3" s="1"/>
  <c r="BY796" i="3"/>
  <c r="CO796" i="3" s="1"/>
  <c r="BK797" i="3"/>
  <c r="CA797" i="3" s="1"/>
  <c r="BL797" i="3"/>
  <c r="CB797" i="3" s="1"/>
  <c r="BM797" i="3"/>
  <c r="CC797" i="3" s="1"/>
  <c r="BN797" i="3"/>
  <c r="CD797" i="3" s="1"/>
  <c r="BO797" i="3"/>
  <c r="CE797" i="3" s="1"/>
  <c r="BP797" i="3"/>
  <c r="CF797" i="3" s="1"/>
  <c r="BQ797" i="3"/>
  <c r="CG797" i="3" s="1"/>
  <c r="BR797" i="3"/>
  <c r="CH797" i="3" s="1"/>
  <c r="BS797" i="3"/>
  <c r="CI797" i="3" s="1"/>
  <c r="BT797" i="3"/>
  <c r="CJ797" i="3" s="1"/>
  <c r="BU797" i="3"/>
  <c r="CK797" i="3" s="1"/>
  <c r="BV797" i="3"/>
  <c r="CL797" i="3" s="1"/>
  <c r="BW797" i="3"/>
  <c r="CM797" i="3" s="1"/>
  <c r="BX797" i="3"/>
  <c r="CN797" i="3" s="1"/>
  <c r="BY797" i="3"/>
  <c r="CO797" i="3" s="1"/>
  <c r="BK798" i="3"/>
  <c r="CA798" i="3" s="1"/>
  <c r="BL798" i="3"/>
  <c r="CB798" i="3" s="1"/>
  <c r="BM798" i="3"/>
  <c r="CC798" i="3" s="1"/>
  <c r="BN798" i="3"/>
  <c r="CD798" i="3" s="1"/>
  <c r="BO798" i="3"/>
  <c r="CE798" i="3" s="1"/>
  <c r="BP798" i="3"/>
  <c r="CF798" i="3" s="1"/>
  <c r="BQ798" i="3"/>
  <c r="CG798" i="3" s="1"/>
  <c r="BR798" i="3"/>
  <c r="CH798" i="3" s="1"/>
  <c r="BS798" i="3"/>
  <c r="CI798" i="3" s="1"/>
  <c r="BT798" i="3"/>
  <c r="CJ798" i="3" s="1"/>
  <c r="BU798" i="3"/>
  <c r="CK798" i="3" s="1"/>
  <c r="BV798" i="3"/>
  <c r="CL798" i="3" s="1"/>
  <c r="BW798" i="3"/>
  <c r="CM798" i="3" s="1"/>
  <c r="BX798" i="3"/>
  <c r="CN798" i="3" s="1"/>
  <c r="BY798" i="3"/>
  <c r="CO798" i="3" s="1"/>
  <c r="BK799" i="3"/>
  <c r="CA799" i="3" s="1"/>
  <c r="BL799" i="3"/>
  <c r="CB799" i="3" s="1"/>
  <c r="BM799" i="3"/>
  <c r="CC799" i="3" s="1"/>
  <c r="BN799" i="3"/>
  <c r="CD799" i="3" s="1"/>
  <c r="BO799" i="3"/>
  <c r="CE799" i="3" s="1"/>
  <c r="BP799" i="3"/>
  <c r="CF799" i="3" s="1"/>
  <c r="BQ799" i="3"/>
  <c r="CG799" i="3" s="1"/>
  <c r="BR799" i="3"/>
  <c r="CH799" i="3" s="1"/>
  <c r="BS799" i="3"/>
  <c r="CI799" i="3" s="1"/>
  <c r="BT799" i="3"/>
  <c r="CJ799" i="3" s="1"/>
  <c r="BU799" i="3"/>
  <c r="CK799" i="3" s="1"/>
  <c r="BV799" i="3"/>
  <c r="CL799" i="3" s="1"/>
  <c r="BW799" i="3"/>
  <c r="CM799" i="3" s="1"/>
  <c r="BX799" i="3"/>
  <c r="CN799" i="3" s="1"/>
  <c r="BY799" i="3"/>
  <c r="CO799" i="3" s="1"/>
  <c r="BK800" i="3"/>
  <c r="CA800" i="3" s="1"/>
  <c r="BL800" i="3"/>
  <c r="CB800" i="3" s="1"/>
  <c r="BM800" i="3"/>
  <c r="CC800" i="3" s="1"/>
  <c r="BN800" i="3"/>
  <c r="CD800" i="3" s="1"/>
  <c r="BO800" i="3"/>
  <c r="CE800" i="3" s="1"/>
  <c r="BP800" i="3"/>
  <c r="CF800" i="3" s="1"/>
  <c r="BQ800" i="3"/>
  <c r="CG800" i="3" s="1"/>
  <c r="BR800" i="3"/>
  <c r="CH800" i="3" s="1"/>
  <c r="BS800" i="3"/>
  <c r="CI800" i="3" s="1"/>
  <c r="BT800" i="3"/>
  <c r="CJ800" i="3" s="1"/>
  <c r="BU800" i="3"/>
  <c r="CK800" i="3" s="1"/>
  <c r="BV800" i="3"/>
  <c r="CL800" i="3" s="1"/>
  <c r="BW800" i="3"/>
  <c r="CM800" i="3" s="1"/>
  <c r="BX800" i="3"/>
  <c r="CN800" i="3" s="1"/>
  <c r="BY800" i="3"/>
  <c r="CO800" i="3" s="1"/>
  <c r="BK801" i="3"/>
  <c r="CA801" i="3" s="1"/>
  <c r="BL801" i="3"/>
  <c r="CB801" i="3" s="1"/>
  <c r="BM801" i="3"/>
  <c r="CC801" i="3" s="1"/>
  <c r="BN801" i="3"/>
  <c r="CD801" i="3" s="1"/>
  <c r="BO801" i="3"/>
  <c r="CE801" i="3" s="1"/>
  <c r="BP801" i="3"/>
  <c r="CF801" i="3" s="1"/>
  <c r="BQ801" i="3"/>
  <c r="CG801" i="3" s="1"/>
  <c r="BR801" i="3"/>
  <c r="CH801" i="3" s="1"/>
  <c r="BS801" i="3"/>
  <c r="CI801" i="3" s="1"/>
  <c r="BT801" i="3"/>
  <c r="CJ801" i="3" s="1"/>
  <c r="BU801" i="3"/>
  <c r="CK801" i="3" s="1"/>
  <c r="BV801" i="3"/>
  <c r="CL801" i="3" s="1"/>
  <c r="BW801" i="3"/>
  <c r="CM801" i="3" s="1"/>
  <c r="BX801" i="3"/>
  <c r="CN801" i="3" s="1"/>
  <c r="BY801" i="3"/>
  <c r="CO801" i="3" s="1"/>
  <c r="BK802" i="3"/>
  <c r="CA802" i="3" s="1"/>
  <c r="BL802" i="3"/>
  <c r="CB802" i="3" s="1"/>
  <c r="BM802" i="3"/>
  <c r="CC802" i="3" s="1"/>
  <c r="BN802" i="3"/>
  <c r="CD802" i="3" s="1"/>
  <c r="BO802" i="3"/>
  <c r="CE802" i="3" s="1"/>
  <c r="BP802" i="3"/>
  <c r="CF802" i="3" s="1"/>
  <c r="BQ802" i="3"/>
  <c r="CG802" i="3" s="1"/>
  <c r="BR802" i="3"/>
  <c r="CH802" i="3" s="1"/>
  <c r="BS802" i="3"/>
  <c r="CI802" i="3" s="1"/>
  <c r="BT802" i="3"/>
  <c r="CJ802" i="3" s="1"/>
  <c r="BU802" i="3"/>
  <c r="CK802" i="3" s="1"/>
  <c r="BV802" i="3"/>
  <c r="CL802" i="3" s="1"/>
  <c r="BW802" i="3"/>
  <c r="CM802" i="3" s="1"/>
  <c r="BX802" i="3"/>
  <c r="CN802" i="3" s="1"/>
  <c r="BY802" i="3"/>
  <c r="CO802" i="3" s="1"/>
  <c r="BK803" i="3"/>
  <c r="CA803" i="3" s="1"/>
  <c r="BL803" i="3"/>
  <c r="CB803" i="3" s="1"/>
  <c r="BM803" i="3"/>
  <c r="CC803" i="3" s="1"/>
  <c r="BN803" i="3"/>
  <c r="CD803" i="3" s="1"/>
  <c r="BO803" i="3"/>
  <c r="CE803" i="3" s="1"/>
  <c r="BP803" i="3"/>
  <c r="CF803" i="3" s="1"/>
  <c r="BQ803" i="3"/>
  <c r="CG803" i="3" s="1"/>
  <c r="BR803" i="3"/>
  <c r="CH803" i="3" s="1"/>
  <c r="BS803" i="3"/>
  <c r="CI803" i="3" s="1"/>
  <c r="BT803" i="3"/>
  <c r="CJ803" i="3" s="1"/>
  <c r="BU803" i="3"/>
  <c r="CK803" i="3" s="1"/>
  <c r="BV803" i="3"/>
  <c r="CL803" i="3" s="1"/>
  <c r="BW803" i="3"/>
  <c r="CM803" i="3" s="1"/>
  <c r="BX803" i="3"/>
  <c r="CN803" i="3" s="1"/>
  <c r="BY803" i="3"/>
  <c r="CO803" i="3" s="1"/>
  <c r="BK804" i="3"/>
  <c r="CA804" i="3" s="1"/>
  <c r="BL804" i="3"/>
  <c r="CB804" i="3" s="1"/>
  <c r="BM804" i="3"/>
  <c r="CC804" i="3" s="1"/>
  <c r="BN804" i="3"/>
  <c r="CD804" i="3" s="1"/>
  <c r="BO804" i="3"/>
  <c r="CE804" i="3" s="1"/>
  <c r="BP804" i="3"/>
  <c r="CF804" i="3" s="1"/>
  <c r="BQ804" i="3"/>
  <c r="CG804" i="3" s="1"/>
  <c r="BR804" i="3"/>
  <c r="CH804" i="3" s="1"/>
  <c r="BS804" i="3"/>
  <c r="CI804" i="3" s="1"/>
  <c r="BT804" i="3"/>
  <c r="CJ804" i="3" s="1"/>
  <c r="BU804" i="3"/>
  <c r="CK804" i="3" s="1"/>
  <c r="BV804" i="3"/>
  <c r="CL804" i="3" s="1"/>
  <c r="BW804" i="3"/>
  <c r="CM804" i="3" s="1"/>
  <c r="BX804" i="3"/>
  <c r="CN804" i="3" s="1"/>
  <c r="BY804" i="3"/>
  <c r="CO804" i="3" s="1"/>
  <c r="BK805" i="3"/>
  <c r="CA805" i="3" s="1"/>
  <c r="BL805" i="3"/>
  <c r="CB805" i="3" s="1"/>
  <c r="BM805" i="3"/>
  <c r="CC805" i="3" s="1"/>
  <c r="BN805" i="3"/>
  <c r="CD805" i="3" s="1"/>
  <c r="BO805" i="3"/>
  <c r="CE805" i="3" s="1"/>
  <c r="BP805" i="3"/>
  <c r="CF805" i="3" s="1"/>
  <c r="BQ805" i="3"/>
  <c r="CG805" i="3" s="1"/>
  <c r="BR805" i="3"/>
  <c r="CH805" i="3" s="1"/>
  <c r="BS805" i="3"/>
  <c r="CI805" i="3" s="1"/>
  <c r="BT805" i="3"/>
  <c r="CJ805" i="3" s="1"/>
  <c r="BU805" i="3"/>
  <c r="CK805" i="3" s="1"/>
  <c r="BV805" i="3"/>
  <c r="CL805" i="3" s="1"/>
  <c r="BW805" i="3"/>
  <c r="CM805" i="3" s="1"/>
  <c r="BX805" i="3"/>
  <c r="CN805" i="3" s="1"/>
  <c r="BY805" i="3"/>
  <c r="CO805" i="3" s="1"/>
  <c r="BK806" i="3"/>
  <c r="CA806" i="3" s="1"/>
  <c r="BL806" i="3"/>
  <c r="CB806" i="3" s="1"/>
  <c r="BM806" i="3"/>
  <c r="CC806" i="3" s="1"/>
  <c r="BN806" i="3"/>
  <c r="CD806" i="3" s="1"/>
  <c r="BO806" i="3"/>
  <c r="CE806" i="3" s="1"/>
  <c r="BP806" i="3"/>
  <c r="CF806" i="3" s="1"/>
  <c r="BQ806" i="3"/>
  <c r="CG806" i="3" s="1"/>
  <c r="BR806" i="3"/>
  <c r="CH806" i="3" s="1"/>
  <c r="BS806" i="3"/>
  <c r="CI806" i="3" s="1"/>
  <c r="BT806" i="3"/>
  <c r="CJ806" i="3" s="1"/>
  <c r="BU806" i="3"/>
  <c r="CK806" i="3" s="1"/>
  <c r="BV806" i="3"/>
  <c r="CL806" i="3" s="1"/>
  <c r="BW806" i="3"/>
  <c r="CM806" i="3" s="1"/>
  <c r="BX806" i="3"/>
  <c r="CN806" i="3" s="1"/>
  <c r="BY806" i="3"/>
  <c r="CO806" i="3" s="1"/>
  <c r="BK807" i="3"/>
  <c r="CA807" i="3" s="1"/>
  <c r="BL807" i="3"/>
  <c r="CB807" i="3" s="1"/>
  <c r="BM807" i="3"/>
  <c r="CC807" i="3" s="1"/>
  <c r="BN807" i="3"/>
  <c r="CD807" i="3" s="1"/>
  <c r="BO807" i="3"/>
  <c r="CE807" i="3" s="1"/>
  <c r="BP807" i="3"/>
  <c r="CF807" i="3" s="1"/>
  <c r="BQ807" i="3"/>
  <c r="CG807" i="3" s="1"/>
  <c r="BR807" i="3"/>
  <c r="CH807" i="3" s="1"/>
  <c r="BS807" i="3"/>
  <c r="CI807" i="3" s="1"/>
  <c r="BT807" i="3"/>
  <c r="CJ807" i="3" s="1"/>
  <c r="BU807" i="3"/>
  <c r="CK807" i="3" s="1"/>
  <c r="BV807" i="3"/>
  <c r="CL807" i="3" s="1"/>
  <c r="BW807" i="3"/>
  <c r="CM807" i="3" s="1"/>
  <c r="BX807" i="3"/>
  <c r="CN807" i="3" s="1"/>
  <c r="BY807" i="3"/>
  <c r="CO807" i="3" s="1"/>
  <c r="BK808" i="3"/>
  <c r="CA808" i="3" s="1"/>
  <c r="BL808" i="3"/>
  <c r="CB808" i="3" s="1"/>
  <c r="BM808" i="3"/>
  <c r="CC808" i="3" s="1"/>
  <c r="BN808" i="3"/>
  <c r="CD808" i="3" s="1"/>
  <c r="BO808" i="3"/>
  <c r="CE808" i="3" s="1"/>
  <c r="BP808" i="3"/>
  <c r="CF808" i="3" s="1"/>
  <c r="BQ808" i="3"/>
  <c r="CG808" i="3" s="1"/>
  <c r="BR808" i="3"/>
  <c r="CH808" i="3" s="1"/>
  <c r="BS808" i="3"/>
  <c r="CI808" i="3" s="1"/>
  <c r="BT808" i="3"/>
  <c r="CJ808" i="3" s="1"/>
  <c r="BU808" i="3"/>
  <c r="CK808" i="3" s="1"/>
  <c r="BV808" i="3"/>
  <c r="CL808" i="3" s="1"/>
  <c r="BW808" i="3"/>
  <c r="CM808" i="3" s="1"/>
  <c r="BX808" i="3"/>
  <c r="CN808" i="3" s="1"/>
  <c r="BY808" i="3"/>
  <c r="CO808" i="3" s="1"/>
  <c r="BK809" i="3"/>
  <c r="CA809" i="3" s="1"/>
  <c r="BL809" i="3"/>
  <c r="CB809" i="3" s="1"/>
  <c r="BM809" i="3"/>
  <c r="CC809" i="3" s="1"/>
  <c r="BN809" i="3"/>
  <c r="CD809" i="3" s="1"/>
  <c r="BO809" i="3"/>
  <c r="CE809" i="3" s="1"/>
  <c r="BP809" i="3"/>
  <c r="CF809" i="3" s="1"/>
  <c r="BQ809" i="3"/>
  <c r="CG809" i="3" s="1"/>
  <c r="BR809" i="3"/>
  <c r="CH809" i="3" s="1"/>
  <c r="BS809" i="3"/>
  <c r="CI809" i="3" s="1"/>
  <c r="BT809" i="3"/>
  <c r="CJ809" i="3" s="1"/>
  <c r="BU809" i="3"/>
  <c r="CK809" i="3" s="1"/>
  <c r="BV809" i="3"/>
  <c r="CL809" i="3" s="1"/>
  <c r="BW809" i="3"/>
  <c r="CM809" i="3" s="1"/>
  <c r="BX809" i="3"/>
  <c r="CN809" i="3" s="1"/>
  <c r="BY809" i="3"/>
  <c r="CO809" i="3" s="1"/>
  <c r="BK810" i="3"/>
  <c r="CA810" i="3" s="1"/>
  <c r="BL810" i="3"/>
  <c r="CB810" i="3" s="1"/>
  <c r="BM810" i="3"/>
  <c r="CC810" i="3" s="1"/>
  <c r="BN810" i="3"/>
  <c r="CD810" i="3" s="1"/>
  <c r="BO810" i="3"/>
  <c r="CE810" i="3" s="1"/>
  <c r="BP810" i="3"/>
  <c r="CF810" i="3" s="1"/>
  <c r="BQ810" i="3"/>
  <c r="CG810" i="3" s="1"/>
  <c r="BR810" i="3"/>
  <c r="CH810" i="3" s="1"/>
  <c r="BS810" i="3"/>
  <c r="CI810" i="3" s="1"/>
  <c r="BT810" i="3"/>
  <c r="CJ810" i="3" s="1"/>
  <c r="BU810" i="3"/>
  <c r="CK810" i="3" s="1"/>
  <c r="BV810" i="3"/>
  <c r="CL810" i="3" s="1"/>
  <c r="BW810" i="3"/>
  <c r="CM810" i="3" s="1"/>
  <c r="BX810" i="3"/>
  <c r="CN810" i="3" s="1"/>
  <c r="BY810" i="3"/>
  <c r="CO810" i="3" s="1"/>
  <c r="BK811" i="3"/>
  <c r="CA811" i="3" s="1"/>
  <c r="BL811" i="3"/>
  <c r="CB811" i="3" s="1"/>
  <c r="BM811" i="3"/>
  <c r="CC811" i="3" s="1"/>
  <c r="BN811" i="3"/>
  <c r="CD811" i="3" s="1"/>
  <c r="BO811" i="3"/>
  <c r="CE811" i="3" s="1"/>
  <c r="BP811" i="3"/>
  <c r="CF811" i="3" s="1"/>
  <c r="BQ811" i="3"/>
  <c r="CG811" i="3" s="1"/>
  <c r="BR811" i="3"/>
  <c r="CH811" i="3" s="1"/>
  <c r="BS811" i="3"/>
  <c r="CI811" i="3" s="1"/>
  <c r="BT811" i="3"/>
  <c r="CJ811" i="3" s="1"/>
  <c r="BU811" i="3"/>
  <c r="CK811" i="3" s="1"/>
  <c r="BV811" i="3"/>
  <c r="CL811" i="3" s="1"/>
  <c r="BW811" i="3"/>
  <c r="CM811" i="3" s="1"/>
  <c r="BX811" i="3"/>
  <c r="CN811" i="3" s="1"/>
  <c r="BY811" i="3"/>
  <c r="CO811" i="3" s="1"/>
  <c r="BK812" i="3"/>
  <c r="CA812" i="3" s="1"/>
  <c r="BL812" i="3"/>
  <c r="CB812" i="3" s="1"/>
  <c r="BM812" i="3"/>
  <c r="CC812" i="3" s="1"/>
  <c r="BN812" i="3"/>
  <c r="CD812" i="3" s="1"/>
  <c r="BO812" i="3"/>
  <c r="CE812" i="3" s="1"/>
  <c r="BP812" i="3"/>
  <c r="CF812" i="3" s="1"/>
  <c r="BQ812" i="3"/>
  <c r="CG812" i="3" s="1"/>
  <c r="BR812" i="3"/>
  <c r="CH812" i="3" s="1"/>
  <c r="BS812" i="3"/>
  <c r="CI812" i="3" s="1"/>
  <c r="BT812" i="3"/>
  <c r="CJ812" i="3" s="1"/>
  <c r="BU812" i="3"/>
  <c r="CK812" i="3" s="1"/>
  <c r="BV812" i="3"/>
  <c r="CL812" i="3" s="1"/>
  <c r="BW812" i="3"/>
  <c r="CM812" i="3" s="1"/>
  <c r="BX812" i="3"/>
  <c r="CN812" i="3" s="1"/>
  <c r="BY812" i="3"/>
  <c r="CO812" i="3" s="1"/>
  <c r="BK813" i="3"/>
  <c r="CA813" i="3" s="1"/>
  <c r="BL813" i="3"/>
  <c r="CB813" i="3" s="1"/>
  <c r="BM813" i="3"/>
  <c r="CC813" i="3" s="1"/>
  <c r="BN813" i="3"/>
  <c r="CD813" i="3" s="1"/>
  <c r="BO813" i="3"/>
  <c r="CE813" i="3" s="1"/>
  <c r="BP813" i="3"/>
  <c r="CF813" i="3" s="1"/>
  <c r="BQ813" i="3"/>
  <c r="CG813" i="3" s="1"/>
  <c r="BR813" i="3"/>
  <c r="CH813" i="3" s="1"/>
  <c r="BS813" i="3"/>
  <c r="CI813" i="3" s="1"/>
  <c r="BT813" i="3"/>
  <c r="CJ813" i="3" s="1"/>
  <c r="BU813" i="3"/>
  <c r="CK813" i="3" s="1"/>
  <c r="BV813" i="3"/>
  <c r="CL813" i="3" s="1"/>
  <c r="BW813" i="3"/>
  <c r="CM813" i="3" s="1"/>
  <c r="BX813" i="3"/>
  <c r="CN813" i="3" s="1"/>
  <c r="BY813" i="3"/>
  <c r="CO813" i="3" s="1"/>
  <c r="BK814" i="3"/>
  <c r="CA814" i="3" s="1"/>
  <c r="BL814" i="3"/>
  <c r="CB814" i="3" s="1"/>
  <c r="BM814" i="3"/>
  <c r="CC814" i="3" s="1"/>
  <c r="BN814" i="3"/>
  <c r="CD814" i="3" s="1"/>
  <c r="BO814" i="3"/>
  <c r="CE814" i="3" s="1"/>
  <c r="BP814" i="3"/>
  <c r="CF814" i="3" s="1"/>
  <c r="BQ814" i="3"/>
  <c r="CG814" i="3" s="1"/>
  <c r="BR814" i="3"/>
  <c r="CH814" i="3" s="1"/>
  <c r="BS814" i="3"/>
  <c r="CI814" i="3" s="1"/>
  <c r="BT814" i="3"/>
  <c r="CJ814" i="3" s="1"/>
  <c r="BU814" i="3"/>
  <c r="CK814" i="3" s="1"/>
  <c r="BV814" i="3"/>
  <c r="CL814" i="3" s="1"/>
  <c r="BW814" i="3"/>
  <c r="CM814" i="3" s="1"/>
  <c r="BX814" i="3"/>
  <c r="CN814" i="3" s="1"/>
  <c r="BY814" i="3"/>
  <c r="CO814" i="3" s="1"/>
  <c r="BK815" i="3"/>
  <c r="CA815" i="3" s="1"/>
  <c r="BL815" i="3"/>
  <c r="CB815" i="3" s="1"/>
  <c r="BM815" i="3"/>
  <c r="CC815" i="3" s="1"/>
  <c r="BN815" i="3"/>
  <c r="CD815" i="3" s="1"/>
  <c r="BO815" i="3"/>
  <c r="CE815" i="3" s="1"/>
  <c r="BP815" i="3"/>
  <c r="CF815" i="3" s="1"/>
  <c r="BQ815" i="3"/>
  <c r="CG815" i="3" s="1"/>
  <c r="BR815" i="3"/>
  <c r="CH815" i="3" s="1"/>
  <c r="BS815" i="3"/>
  <c r="CI815" i="3" s="1"/>
  <c r="BT815" i="3"/>
  <c r="CJ815" i="3" s="1"/>
  <c r="BU815" i="3"/>
  <c r="CK815" i="3" s="1"/>
  <c r="BV815" i="3"/>
  <c r="CL815" i="3" s="1"/>
  <c r="BW815" i="3"/>
  <c r="CM815" i="3" s="1"/>
  <c r="BX815" i="3"/>
  <c r="CN815" i="3" s="1"/>
  <c r="BY815" i="3"/>
  <c r="CO815" i="3" s="1"/>
  <c r="BK816" i="3"/>
  <c r="CA816" i="3" s="1"/>
  <c r="BL816" i="3"/>
  <c r="CB816" i="3" s="1"/>
  <c r="BM816" i="3"/>
  <c r="CC816" i="3" s="1"/>
  <c r="BN816" i="3"/>
  <c r="CD816" i="3" s="1"/>
  <c r="BO816" i="3"/>
  <c r="CE816" i="3" s="1"/>
  <c r="BP816" i="3"/>
  <c r="CF816" i="3" s="1"/>
  <c r="BQ816" i="3"/>
  <c r="CG816" i="3" s="1"/>
  <c r="BR816" i="3"/>
  <c r="CH816" i="3" s="1"/>
  <c r="BS816" i="3"/>
  <c r="CI816" i="3" s="1"/>
  <c r="BT816" i="3"/>
  <c r="CJ816" i="3" s="1"/>
  <c r="BU816" i="3"/>
  <c r="CK816" i="3" s="1"/>
  <c r="BV816" i="3"/>
  <c r="CL816" i="3" s="1"/>
  <c r="BW816" i="3"/>
  <c r="CM816" i="3" s="1"/>
  <c r="BX816" i="3"/>
  <c r="CN816" i="3" s="1"/>
  <c r="BY816" i="3"/>
  <c r="CO816" i="3" s="1"/>
  <c r="BK817" i="3"/>
  <c r="CA817" i="3" s="1"/>
  <c r="BL817" i="3"/>
  <c r="CB817" i="3" s="1"/>
  <c r="BM817" i="3"/>
  <c r="CC817" i="3" s="1"/>
  <c r="BN817" i="3"/>
  <c r="CD817" i="3" s="1"/>
  <c r="BO817" i="3"/>
  <c r="CE817" i="3" s="1"/>
  <c r="BP817" i="3"/>
  <c r="CF817" i="3" s="1"/>
  <c r="BQ817" i="3"/>
  <c r="CG817" i="3" s="1"/>
  <c r="BR817" i="3"/>
  <c r="CH817" i="3" s="1"/>
  <c r="BS817" i="3"/>
  <c r="CI817" i="3" s="1"/>
  <c r="BT817" i="3"/>
  <c r="CJ817" i="3" s="1"/>
  <c r="BU817" i="3"/>
  <c r="CK817" i="3" s="1"/>
  <c r="BV817" i="3"/>
  <c r="CL817" i="3" s="1"/>
  <c r="BW817" i="3"/>
  <c r="CM817" i="3" s="1"/>
  <c r="BX817" i="3"/>
  <c r="CN817" i="3" s="1"/>
  <c r="BY817" i="3"/>
  <c r="CO817" i="3" s="1"/>
  <c r="BK818" i="3"/>
  <c r="CA818" i="3" s="1"/>
  <c r="BL818" i="3"/>
  <c r="CB818" i="3" s="1"/>
  <c r="BM818" i="3"/>
  <c r="CC818" i="3" s="1"/>
  <c r="BN818" i="3"/>
  <c r="CD818" i="3" s="1"/>
  <c r="BO818" i="3"/>
  <c r="CE818" i="3" s="1"/>
  <c r="BP818" i="3"/>
  <c r="CF818" i="3" s="1"/>
  <c r="BQ818" i="3"/>
  <c r="CG818" i="3" s="1"/>
  <c r="BR818" i="3"/>
  <c r="CH818" i="3" s="1"/>
  <c r="BS818" i="3"/>
  <c r="CI818" i="3" s="1"/>
  <c r="BT818" i="3"/>
  <c r="CJ818" i="3" s="1"/>
  <c r="BU818" i="3"/>
  <c r="CK818" i="3" s="1"/>
  <c r="BV818" i="3"/>
  <c r="CL818" i="3" s="1"/>
  <c r="BW818" i="3"/>
  <c r="CM818" i="3" s="1"/>
  <c r="BX818" i="3"/>
  <c r="CN818" i="3" s="1"/>
  <c r="BY818" i="3"/>
  <c r="CO818" i="3" s="1"/>
  <c r="BK819" i="3"/>
  <c r="CA819" i="3" s="1"/>
  <c r="BL819" i="3"/>
  <c r="CB819" i="3" s="1"/>
  <c r="BM819" i="3"/>
  <c r="CC819" i="3" s="1"/>
  <c r="BN819" i="3"/>
  <c r="CD819" i="3" s="1"/>
  <c r="BO819" i="3"/>
  <c r="CE819" i="3" s="1"/>
  <c r="BP819" i="3"/>
  <c r="CF819" i="3" s="1"/>
  <c r="BQ819" i="3"/>
  <c r="CG819" i="3" s="1"/>
  <c r="BR819" i="3"/>
  <c r="CH819" i="3" s="1"/>
  <c r="BS819" i="3"/>
  <c r="CI819" i="3" s="1"/>
  <c r="BT819" i="3"/>
  <c r="CJ819" i="3" s="1"/>
  <c r="BU819" i="3"/>
  <c r="CK819" i="3" s="1"/>
  <c r="BV819" i="3"/>
  <c r="CL819" i="3" s="1"/>
  <c r="BW819" i="3"/>
  <c r="CM819" i="3" s="1"/>
  <c r="BX819" i="3"/>
  <c r="CN819" i="3" s="1"/>
  <c r="BY819" i="3"/>
  <c r="CO819" i="3" s="1"/>
  <c r="BK820" i="3"/>
  <c r="CA820" i="3" s="1"/>
  <c r="BL820" i="3"/>
  <c r="CB820" i="3" s="1"/>
  <c r="BM820" i="3"/>
  <c r="CC820" i="3" s="1"/>
  <c r="BN820" i="3"/>
  <c r="CD820" i="3" s="1"/>
  <c r="BO820" i="3"/>
  <c r="CE820" i="3" s="1"/>
  <c r="BP820" i="3"/>
  <c r="CF820" i="3" s="1"/>
  <c r="BQ820" i="3"/>
  <c r="CG820" i="3" s="1"/>
  <c r="BR820" i="3"/>
  <c r="CH820" i="3" s="1"/>
  <c r="BS820" i="3"/>
  <c r="CI820" i="3" s="1"/>
  <c r="BT820" i="3"/>
  <c r="CJ820" i="3" s="1"/>
  <c r="BU820" i="3"/>
  <c r="CK820" i="3" s="1"/>
  <c r="BV820" i="3"/>
  <c r="CL820" i="3" s="1"/>
  <c r="BW820" i="3"/>
  <c r="CM820" i="3" s="1"/>
  <c r="BX820" i="3"/>
  <c r="CN820" i="3" s="1"/>
  <c r="BY820" i="3"/>
  <c r="CO820" i="3" s="1"/>
  <c r="BK821" i="3"/>
  <c r="CA821" i="3" s="1"/>
  <c r="BL821" i="3"/>
  <c r="CB821" i="3" s="1"/>
  <c r="BM821" i="3"/>
  <c r="CC821" i="3" s="1"/>
  <c r="BN821" i="3"/>
  <c r="CD821" i="3" s="1"/>
  <c r="BO821" i="3"/>
  <c r="CE821" i="3" s="1"/>
  <c r="BP821" i="3"/>
  <c r="CF821" i="3" s="1"/>
  <c r="BQ821" i="3"/>
  <c r="CG821" i="3" s="1"/>
  <c r="BR821" i="3"/>
  <c r="CH821" i="3" s="1"/>
  <c r="BS821" i="3"/>
  <c r="CI821" i="3" s="1"/>
  <c r="BT821" i="3"/>
  <c r="CJ821" i="3" s="1"/>
  <c r="BU821" i="3"/>
  <c r="CK821" i="3" s="1"/>
  <c r="BV821" i="3"/>
  <c r="CL821" i="3" s="1"/>
  <c r="BW821" i="3"/>
  <c r="CM821" i="3" s="1"/>
  <c r="BX821" i="3"/>
  <c r="CN821" i="3" s="1"/>
  <c r="BY821" i="3"/>
  <c r="CO821" i="3" s="1"/>
  <c r="BK822" i="3"/>
  <c r="CA822" i="3" s="1"/>
  <c r="BL822" i="3"/>
  <c r="CB822" i="3" s="1"/>
  <c r="BM822" i="3"/>
  <c r="CC822" i="3" s="1"/>
  <c r="BN822" i="3"/>
  <c r="CD822" i="3" s="1"/>
  <c r="BO822" i="3"/>
  <c r="CE822" i="3" s="1"/>
  <c r="BP822" i="3"/>
  <c r="CF822" i="3" s="1"/>
  <c r="BQ822" i="3"/>
  <c r="CG822" i="3" s="1"/>
  <c r="BR822" i="3"/>
  <c r="CH822" i="3" s="1"/>
  <c r="BS822" i="3"/>
  <c r="CI822" i="3" s="1"/>
  <c r="BT822" i="3"/>
  <c r="CJ822" i="3" s="1"/>
  <c r="BU822" i="3"/>
  <c r="CK822" i="3" s="1"/>
  <c r="BV822" i="3"/>
  <c r="CL822" i="3" s="1"/>
  <c r="BW822" i="3"/>
  <c r="CM822" i="3" s="1"/>
  <c r="BX822" i="3"/>
  <c r="CN822" i="3" s="1"/>
  <c r="BY822" i="3"/>
  <c r="CO822" i="3" s="1"/>
  <c r="BK823" i="3"/>
  <c r="CA823" i="3" s="1"/>
  <c r="BL823" i="3"/>
  <c r="CB823" i="3" s="1"/>
  <c r="BM823" i="3"/>
  <c r="CC823" i="3" s="1"/>
  <c r="BN823" i="3"/>
  <c r="CD823" i="3" s="1"/>
  <c r="BO823" i="3"/>
  <c r="CE823" i="3" s="1"/>
  <c r="BP823" i="3"/>
  <c r="CF823" i="3" s="1"/>
  <c r="BQ823" i="3"/>
  <c r="CG823" i="3" s="1"/>
  <c r="BR823" i="3"/>
  <c r="CH823" i="3" s="1"/>
  <c r="BS823" i="3"/>
  <c r="CI823" i="3" s="1"/>
  <c r="BT823" i="3"/>
  <c r="CJ823" i="3" s="1"/>
  <c r="BU823" i="3"/>
  <c r="CK823" i="3" s="1"/>
  <c r="BV823" i="3"/>
  <c r="CL823" i="3" s="1"/>
  <c r="BW823" i="3"/>
  <c r="CM823" i="3" s="1"/>
  <c r="BX823" i="3"/>
  <c r="CN823" i="3" s="1"/>
  <c r="BY823" i="3"/>
  <c r="CO823" i="3" s="1"/>
  <c r="BK824" i="3"/>
  <c r="CA824" i="3" s="1"/>
  <c r="BL824" i="3"/>
  <c r="CB824" i="3" s="1"/>
  <c r="BM824" i="3"/>
  <c r="CC824" i="3" s="1"/>
  <c r="BN824" i="3"/>
  <c r="CD824" i="3" s="1"/>
  <c r="BO824" i="3"/>
  <c r="CE824" i="3" s="1"/>
  <c r="BP824" i="3"/>
  <c r="CF824" i="3" s="1"/>
  <c r="BQ824" i="3"/>
  <c r="CG824" i="3" s="1"/>
  <c r="BR824" i="3"/>
  <c r="CH824" i="3" s="1"/>
  <c r="BS824" i="3"/>
  <c r="CI824" i="3" s="1"/>
  <c r="BT824" i="3"/>
  <c r="CJ824" i="3" s="1"/>
  <c r="BU824" i="3"/>
  <c r="CK824" i="3" s="1"/>
  <c r="BV824" i="3"/>
  <c r="CL824" i="3" s="1"/>
  <c r="BW824" i="3"/>
  <c r="CM824" i="3" s="1"/>
  <c r="BX824" i="3"/>
  <c r="CN824" i="3" s="1"/>
  <c r="BY824" i="3"/>
  <c r="CO824" i="3" s="1"/>
  <c r="BK825" i="3"/>
  <c r="CA825" i="3" s="1"/>
  <c r="BL825" i="3"/>
  <c r="CB825" i="3" s="1"/>
  <c r="BM825" i="3"/>
  <c r="CC825" i="3" s="1"/>
  <c r="BN825" i="3"/>
  <c r="CD825" i="3" s="1"/>
  <c r="BO825" i="3"/>
  <c r="CE825" i="3" s="1"/>
  <c r="BP825" i="3"/>
  <c r="CF825" i="3" s="1"/>
  <c r="BQ825" i="3"/>
  <c r="CG825" i="3" s="1"/>
  <c r="BR825" i="3"/>
  <c r="CH825" i="3" s="1"/>
  <c r="BS825" i="3"/>
  <c r="CI825" i="3" s="1"/>
  <c r="BT825" i="3"/>
  <c r="CJ825" i="3" s="1"/>
  <c r="BU825" i="3"/>
  <c r="CK825" i="3" s="1"/>
  <c r="BV825" i="3"/>
  <c r="CL825" i="3" s="1"/>
  <c r="BW825" i="3"/>
  <c r="CM825" i="3" s="1"/>
  <c r="BX825" i="3"/>
  <c r="CN825" i="3" s="1"/>
  <c r="BY825" i="3"/>
  <c r="CO825" i="3" s="1"/>
  <c r="BK826" i="3"/>
  <c r="CA826" i="3" s="1"/>
  <c r="BL826" i="3"/>
  <c r="CB826" i="3" s="1"/>
  <c r="BM826" i="3"/>
  <c r="CC826" i="3" s="1"/>
  <c r="BN826" i="3"/>
  <c r="CD826" i="3" s="1"/>
  <c r="BO826" i="3"/>
  <c r="CE826" i="3" s="1"/>
  <c r="BP826" i="3"/>
  <c r="CF826" i="3" s="1"/>
  <c r="BQ826" i="3"/>
  <c r="CG826" i="3" s="1"/>
  <c r="BR826" i="3"/>
  <c r="CH826" i="3" s="1"/>
  <c r="BS826" i="3"/>
  <c r="CI826" i="3" s="1"/>
  <c r="BT826" i="3"/>
  <c r="CJ826" i="3" s="1"/>
  <c r="BU826" i="3"/>
  <c r="CK826" i="3" s="1"/>
  <c r="BV826" i="3"/>
  <c r="CL826" i="3" s="1"/>
  <c r="BW826" i="3"/>
  <c r="CM826" i="3" s="1"/>
  <c r="BX826" i="3"/>
  <c r="CN826" i="3" s="1"/>
  <c r="BY826" i="3"/>
  <c r="CO826" i="3" s="1"/>
  <c r="BK827" i="3"/>
  <c r="CA827" i="3" s="1"/>
  <c r="BL827" i="3"/>
  <c r="CB827" i="3" s="1"/>
  <c r="BM827" i="3"/>
  <c r="CC827" i="3" s="1"/>
  <c r="BN827" i="3"/>
  <c r="CD827" i="3" s="1"/>
  <c r="BO827" i="3"/>
  <c r="CE827" i="3" s="1"/>
  <c r="BP827" i="3"/>
  <c r="CF827" i="3" s="1"/>
  <c r="BQ827" i="3"/>
  <c r="CG827" i="3" s="1"/>
  <c r="BR827" i="3"/>
  <c r="CH827" i="3" s="1"/>
  <c r="BS827" i="3"/>
  <c r="CI827" i="3" s="1"/>
  <c r="BT827" i="3"/>
  <c r="CJ827" i="3" s="1"/>
  <c r="BU827" i="3"/>
  <c r="CK827" i="3" s="1"/>
  <c r="BV827" i="3"/>
  <c r="CL827" i="3" s="1"/>
  <c r="BW827" i="3"/>
  <c r="CM827" i="3" s="1"/>
  <c r="BX827" i="3"/>
  <c r="CN827" i="3" s="1"/>
  <c r="BY827" i="3"/>
  <c r="CO827" i="3" s="1"/>
  <c r="BK828" i="3"/>
  <c r="CA828" i="3" s="1"/>
  <c r="BL828" i="3"/>
  <c r="CB828" i="3" s="1"/>
  <c r="BM828" i="3"/>
  <c r="CC828" i="3" s="1"/>
  <c r="BN828" i="3"/>
  <c r="CD828" i="3" s="1"/>
  <c r="BO828" i="3"/>
  <c r="CE828" i="3" s="1"/>
  <c r="BP828" i="3"/>
  <c r="CF828" i="3" s="1"/>
  <c r="BQ828" i="3"/>
  <c r="CG828" i="3" s="1"/>
  <c r="BR828" i="3"/>
  <c r="CH828" i="3" s="1"/>
  <c r="BS828" i="3"/>
  <c r="CI828" i="3" s="1"/>
  <c r="BT828" i="3"/>
  <c r="CJ828" i="3" s="1"/>
  <c r="BU828" i="3"/>
  <c r="CK828" i="3" s="1"/>
  <c r="BV828" i="3"/>
  <c r="CL828" i="3" s="1"/>
  <c r="BW828" i="3"/>
  <c r="CM828" i="3" s="1"/>
  <c r="BX828" i="3"/>
  <c r="CN828" i="3" s="1"/>
  <c r="BY828" i="3"/>
  <c r="CO828" i="3" s="1"/>
  <c r="BK829" i="3"/>
  <c r="CA829" i="3" s="1"/>
  <c r="BL829" i="3"/>
  <c r="CB829" i="3" s="1"/>
  <c r="BM829" i="3"/>
  <c r="CC829" i="3" s="1"/>
  <c r="BN829" i="3"/>
  <c r="CD829" i="3" s="1"/>
  <c r="BO829" i="3"/>
  <c r="CE829" i="3" s="1"/>
  <c r="BP829" i="3"/>
  <c r="CF829" i="3" s="1"/>
  <c r="BQ829" i="3"/>
  <c r="CG829" i="3" s="1"/>
  <c r="BR829" i="3"/>
  <c r="CH829" i="3" s="1"/>
  <c r="BS829" i="3"/>
  <c r="CI829" i="3" s="1"/>
  <c r="BT829" i="3"/>
  <c r="CJ829" i="3" s="1"/>
  <c r="BU829" i="3"/>
  <c r="CK829" i="3" s="1"/>
  <c r="BV829" i="3"/>
  <c r="CL829" i="3" s="1"/>
  <c r="BW829" i="3"/>
  <c r="CM829" i="3" s="1"/>
  <c r="BX829" i="3"/>
  <c r="CN829" i="3" s="1"/>
  <c r="BY829" i="3"/>
  <c r="CO829" i="3" s="1"/>
  <c r="BK830" i="3"/>
  <c r="CA830" i="3" s="1"/>
  <c r="BL830" i="3"/>
  <c r="CB830" i="3" s="1"/>
  <c r="BM830" i="3"/>
  <c r="CC830" i="3" s="1"/>
  <c r="BN830" i="3"/>
  <c r="CD830" i="3" s="1"/>
  <c r="BO830" i="3"/>
  <c r="CE830" i="3" s="1"/>
  <c r="BP830" i="3"/>
  <c r="CF830" i="3" s="1"/>
  <c r="BQ830" i="3"/>
  <c r="CG830" i="3" s="1"/>
  <c r="BR830" i="3"/>
  <c r="CH830" i="3" s="1"/>
  <c r="BS830" i="3"/>
  <c r="CI830" i="3" s="1"/>
  <c r="BT830" i="3"/>
  <c r="CJ830" i="3" s="1"/>
  <c r="BU830" i="3"/>
  <c r="CK830" i="3" s="1"/>
  <c r="BV830" i="3"/>
  <c r="CL830" i="3" s="1"/>
  <c r="BW830" i="3"/>
  <c r="CM830" i="3" s="1"/>
  <c r="BX830" i="3"/>
  <c r="CN830" i="3" s="1"/>
  <c r="BY830" i="3"/>
  <c r="CO830" i="3" s="1"/>
  <c r="BL831" i="3"/>
  <c r="CB831" i="3" s="1"/>
  <c r="BM831" i="3"/>
  <c r="CC831" i="3" s="1"/>
  <c r="BN831" i="3"/>
  <c r="CD831" i="3" s="1"/>
  <c r="BO831" i="3"/>
  <c r="CE831" i="3" s="1"/>
  <c r="BP831" i="3"/>
  <c r="CF831" i="3" s="1"/>
  <c r="BQ831" i="3"/>
  <c r="CG831" i="3" s="1"/>
  <c r="BR831" i="3"/>
  <c r="CH831" i="3" s="1"/>
  <c r="BS831" i="3"/>
  <c r="CI831" i="3" s="1"/>
  <c r="BT831" i="3"/>
  <c r="CJ831" i="3" s="1"/>
  <c r="BU831" i="3"/>
  <c r="CK831" i="3" s="1"/>
  <c r="BV831" i="3"/>
  <c r="CL831" i="3" s="1"/>
  <c r="BW831" i="3"/>
  <c r="CM831" i="3" s="1"/>
  <c r="BX831" i="3"/>
  <c r="CN831" i="3" s="1"/>
  <c r="BY831" i="3"/>
  <c r="CO831" i="3" s="1"/>
  <c r="BK832" i="3"/>
  <c r="CA832" i="3" s="1"/>
  <c r="BL832" i="3"/>
  <c r="CB832" i="3" s="1"/>
  <c r="BM832" i="3"/>
  <c r="CC832" i="3" s="1"/>
  <c r="BN832" i="3"/>
  <c r="CD832" i="3" s="1"/>
  <c r="BO832" i="3"/>
  <c r="CE832" i="3" s="1"/>
  <c r="BP832" i="3"/>
  <c r="CF832" i="3" s="1"/>
  <c r="BQ832" i="3"/>
  <c r="CG832" i="3" s="1"/>
  <c r="BR832" i="3"/>
  <c r="CH832" i="3" s="1"/>
  <c r="BS832" i="3"/>
  <c r="CI832" i="3" s="1"/>
  <c r="BT832" i="3"/>
  <c r="CJ832" i="3" s="1"/>
  <c r="BU832" i="3"/>
  <c r="CK832" i="3" s="1"/>
  <c r="BV832" i="3"/>
  <c r="CL832" i="3" s="1"/>
  <c r="BW832" i="3"/>
  <c r="CM832" i="3" s="1"/>
  <c r="BX832" i="3"/>
  <c r="CN832" i="3" s="1"/>
  <c r="BY832" i="3"/>
  <c r="CO832" i="3" s="1"/>
  <c r="BK833" i="3"/>
  <c r="CA833" i="3" s="1"/>
  <c r="BL833" i="3"/>
  <c r="CB833" i="3" s="1"/>
  <c r="BM833" i="3"/>
  <c r="CC833" i="3" s="1"/>
  <c r="BN833" i="3"/>
  <c r="CD833" i="3" s="1"/>
  <c r="BO833" i="3"/>
  <c r="CE833" i="3" s="1"/>
  <c r="BP833" i="3"/>
  <c r="CF833" i="3" s="1"/>
  <c r="BQ833" i="3"/>
  <c r="CG833" i="3" s="1"/>
  <c r="BR833" i="3"/>
  <c r="CH833" i="3" s="1"/>
  <c r="BS833" i="3"/>
  <c r="CI833" i="3" s="1"/>
  <c r="BT833" i="3"/>
  <c r="CJ833" i="3" s="1"/>
  <c r="BU833" i="3"/>
  <c r="CK833" i="3" s="1"/>
  <c r="BV833" i="3"/>
  <c r="CL833" i="3" s="1"/>
  <c r="BW833" i="3"/>
  <c r="CM833" i="3" s="1"/>
  <c r="BX833" i="3"/>
  <c r="CN833" i="3" s="1"/>
  <c r="BY833" i="3"/>
  <c r="CO833" i="3" s="1"/>
  <c r="BK834" i="3"/>
  <c r="CA834" i="3" s="1"/>
  <c r="BL834" i="3"/>
  <c r="CB834" i="3" s="1"/>
  <c r="BM834" i="3"/>
  <c r="CC834" i="3" s="1"/>
  <c r="BN834" i="3"/>
  <c r="CD834" i="3" s="1"/>
  <c r="BO834" i="3"/>
  <c r="CE834" i="3" s="1"/>
  <c r="BP834" i="3"/>
  <c r="CF834" i="3" s="1"/>
  <c r="BQ834" i="3"/>
  <c r="CG834" i="3" s="1"/>
  <c r="BR834" i="3"/>
  <c r="CH834" i="3" s="1"/>
  <c r="BS834" i="3"/>
  <c r="CI834" i="3" s="1"/>
  <c r="BT834" i="3"/>
  <c r="CJ834" i="3" s="1"/>
  <c r="BU834" i="3"/>
  <c r="CK834" i="3" s="1"/>
  <c r="BV834" i="3"/>
  <c r="CL834" i="3" s="1"/>
  <c r="BW834" i="3"/>
  <c r="CM834" i="3" s="1"/>
  <c r="BX834" i="3"/>
  <c r="CN834" i="3" s="1"/>
  <c r="BY834" i="3"/>
  <c r="CO834" i="3" s="1"/>
  <c r="BK835" i="3"/>
  <c r="CA835" i="3" s="1"/>
  <c r="BL835" i="3"/>
  <c r="CB835" i="3" s="1"/>
  <c r="BM835" i="3"/>
  <c r="CC835" i="3" s="1"/>
  <c r="BN835" i="3"/>
  <c r="CD835" i="3" s="1"/>
  <c r="BO835" i="3"/>
  <c r="CE835" i="3" s="1"/>
  <c r="BP835" i="3"/>
  <c r="CF835" i="3" s="1"/>
  <c r="BQ835" i="3"/>
  <c r="CG835" i="3" s="1"/>
  <c r="BR835" i="3"/>
  <c r="CH835" i="3" s="1"/>
  <c r="BS835" i="3"/>
  <c r="CI835" i="3" s="1"/>
  <c r="BT835" i="3"/>
  <c r="CJ835" i="3" s="1"/>
  <c r="BU835" i="3"/>
  <c r="CK835" i="3" s="1"/>
  <c r="BV835" i="3"/>
  <c r="CL835" i="3" s="1"/>
  <c r="BW835" i="3"/>
  <c r="CM835" i="3" s="1"/>
  <c r="BX835" i="3"/>
  <c r="CN835" i="3" s="1"/>
  <c r="BY835" i="3"/>
  <c r="CO835" i="3" s="1"/>
  <c r="BK836" i="3"/>
  <c r="CA836" i="3" s="1"/>
  <c r="BL836" i="3"/>
  <c r="CB836" i="3" s="1"/>
  <c r="BM836" i="3"/>
  <c r="CC836" i="3" s="1"/>
  <c r="BN836" i="3"/>
  <c r="CD836" i="3" s="1"/>
  <c r="BO836" i="3"/>
  <c r="CE836" i="3" s="1"/>
  <c r="BP836" i="3"/>
  <c r="CF836" i="3" s="1"/>
  <c r="BQ836" i="3"/>
  <c r="CG836" i="3" s="1"/>
  <c r="BR836" i="3"/>
  <c r="CH836" i="3" s="1"/>
  <c r="BS836" i="3"/>
  <c r="CI836" i="3" s="1"/>
  <c r="BT836" i="3"/>
  <c r="CJ836" i="3" s="1"/>
  <c r="BU836" i="3"/>
  <c r="CK836" i="3" s="1"/>
  <c r="BV836" i="3"/>
  <c r="CL836" i="3" s="1"/>
  <c r="BW836" i="3"/>
  <c r="CM836" i="3" s="1"/>
  <c r="BX836" i="3"/>
  <c r="CN836" i="3" s="1"/>
  <c r="BY836" i="3"/>
  <c r="CO836" i="3" s="1"/>
  <c r="BK837" i="3"/>
  <c r="CA837" i="3" s="1"/>
  <c r="BL837" i="3"/>
  <c r="CB837" i="3" s="1"/>
  <c r="BM837" i="3"/>
  <c r="CC837" i="3" s="1"/>
  <c r="BN837" i="3"/>
  <c r="CD837" i="3" s="1"/>
  <c r="BO837" i="3"/>
  <c r="CE837" i="3" s="1"/>
  <c r="BP837" i="3"/>
  <c r="CF837" i="3" s="1"/>
  <c r="BQ837" i="3"/>
  <c r="CG837" i="3" s="1"/>
  <c r="BR837" i="3"/>
  <c r="CH837" i="3" s="1"/>
  <c r="BS837" i="3"/>
  <c r="CI837" i="3" s="1"/>
  <c r="BT837" i="3"/>
  <c r="CJ837" i="3" s="1"/>
  <c r="BU837" i="3"/>
  <c r="CK837" i="3" s="1"/>
  <c r="BV837" i="3"/>
  <c r="CL837" i="3" s="1"/>
  <c r="BW837" i="3"/>
  <c r="CM837" i="3" s="1"/>
  <c r="BX837" i="3"/>
  <c r="CN837" i="3" s="1"/>
  <c r="BY837" i="3"/>
  <c r="CO837" i="3" s="1"/>
  <c r="BK838" i="3"/>
  <c r="CA838" i="3" s="1"/>
  <c r="BL838" i="3"/>
  <c r="CB838" i="3" s="1"/>
  <c r="BM838" i="3"/>
  <c r="CC838" i="3" s="1"/>
  <c r="BN838" i="3"/>
  <c r="CD838" i="3" s="1"/>
  <c r="BO838" i="3"/>
  <c r="CE838" i="3" s="1"/>
  <c r="BP838" i="3"/>
  <c r="CF838" i="3" s="1"/>
  <c r="BQ838" i="3"/>
  <c r="CG838" i="3" s="1"/>
  <c r="BR838" i="3"/>
  <c r="CH838" i="3" s="1"/>
  <c r="BS838" i="3"/>
  <c r="CI838" i="3" s="1"/>
  <c r="BT838" i="3"/>
  <c r="CJ838" i="3" s="1"/>
  <c r="BU838" i="3"/>
  <c r="CK838" i="3" s="1"/>
  <c r="BV838" i="3"/>
  <c r="CL838" i="3" s="1"/>
  <c r="BW838" i="3"/>
  <c r="CM838" i="3" s="1"/>
  <c r="BX838" i="3"/>
  <c r="CN838" i="3" s="1"/>
  <c r="BY838" i="3"/>
  <c r="CO838" i="3" s="1"/>
  <c r="BK839" i="3"/>
  <c r="CA839" i="3" s="1"/>
  <c r="BL839" i="3"/>
  <c r="CB839" i="3" s="1"/>
  <c r="BM839" i="3"/>
  <c r="CC839" i="3" s="1"/>
  <c r="BN839" i="3"/>
  <c r="CD839" i="3" s="1"/>
  <c r="BO839" i="3"/>
  <c r="CE839" i="3" s="1"/>
  <c r="BP839" i="3"/>
  <c r="CF839" i="3" s="1"/>
  <c r="BQ839" i="3"/>
  <c r="CG839" i="3" s="1"/>
  <c r="BR839" i="3"/>
  <c r="CH839" i="3" s="1"/>
  <c r="BS839" i="3"/>
  <c r="CI839" i="3" s="1"/>
  <c r="BT839" i="3"/>
  <c r="CJ839" i="3" s="1"/>
  <c r="BU839" i="3"/>
  <c r="CK839" i="3" s="1"/>
  <c r="BV839" i="3"/>
  <c r="CL839" i="3" s="1"/>
  <c r="BW839" i="3"/>
  <c r="CM839" i="3" s="1"/>
  <c r="BX839" i="3"/>
  <c r="CN839" i="3" s="1"/>
  <c r="BY839" i="3"/>
  <c r="CO839" i="3" s="1"/>
  <c r="BK840" i="3"/>
  <c r="CA840" i="3" s="1"/>
  <c r="BL840" i="3"/>
  <c r="CB840" i="3" s="1"/>
  <c r="BM840" i="3"/>
  <c r="CC840" i="3" s="1"/>
  <c r="BN840" i="3"/>
  <c r="CD840" i="3" s="1"/>
  <c r="BO840" i="3"/>
  <c r="CE840" i="3" s="1"/>
  <c r="BP840" i="3"/>
  <c r="CF840" i="3" s="1"/>
  <c r="BQ840" i="3"/>
  <c r="CG840" i="3" s="1"/>
  <c r="BR840" i="3"/>
  <c r="CH840" i="3" s="1"/>
  <c r="BS840" i="3"/>
  <c r="CI840" i="3" s="1"/>
  <c r="BT840" i="3"/>
  <c r="CJ840" i="3" s="1"/>
  <c r="BU840" i="3"/>
  <c r="CK840" i="3" s="1"/>
  <c r="BV840" i="3"/>
  <c r="CL840" i="3" s="1"/>
  <c r="BW840" i="3"/>
  <c r="CM840" i="3" s="1"/>
  <c r="BX840" i="3"/>
  <c r="CN840" i="3" s="1"/>
  <c r="BY840" i="3"/>
  <c r="CO840" i="3" s="1"/>
  <c r="BK841" i="3"/>
  <c r="CA841" i="3" s="1"/>
  <c r="BL841" i="3"/>
  <c r="CB841" i="3" s="1"/>
  <c r="BM841" i="3"/>
  <c r="CC841" i="3" s="1"/>
  <c r="BN841" i="3"/>
  <c r="CD841" i="3" s="1"/>
  <c r="BO841" i="3"/>
  <c r="CE841" i="3" s="1"/>
  <c r="BP841" i="3"/>
  <c r="CF841" i="3" s="1"/>
  <c r="BQ841" i="3"/>
  <c r="CG841" i="3" s="1"/>
  <c r="BR841" i="3"/>
  <c r="CH841" i="3" s="1"/>
  <c r="BS841" i="3"/>
  <c r="CI841" i="3" s="1"/>
  <c r="BT841" i="3"/>
  <c r="CJ841" i="3" s="1"/>
  <c r="BU841" i="3"/>
  <c r="CK841" i="3" s="1"/>
  <c r="BV841" i="3"/>
  <c r="CL841" i="3" s="1"/>
  <c r="BW841" i="3"/>
  <c r="CM841" i="3" s="1"/>
  <c r="BX841" i="3"/>
  <c r="CN841" i="3" s="1"/>
  <c r="BY841" i="3"/>
  <c r="CO841" i="3" s="1"/>
  <c r="BK842" i="3"/>
  <c r="CA842" i="3" s="1"/>
  <c r="BL842" i="3"/>
  <c r="CB842" i="3" s="1"/>
  <c r="BM842" i="3"/>
  <c r="CC842" i="3" s="1"/>
  <c r="BN842" i="3"/>
  <c r="CD842" i="3" s="1"/>
  <c r="BO842" i="3"/>
  <c r="CE842" i="3" s="1"/>
  <c r="BP842" i="3"/>
  <c r="CF842" i="3" s="1"/>
  <c r="BQ842" i="3"/>
  <c r="CG842" i="3" s="1"/>
  <c r="BR842" i="3"/>
  <c r="CH842" i="3" s="1"/>
  <c r="BS842" i="3"/>
  <c r="CI842" i="3" s="1"/>
  <c r="BT842" i="3"/>
  <c r="CJ842" i="3" s="1"/>
  <c r="BU842" i="3"/>
  <c r="CK842" i="3" s="1"/>
  <c r="BV842" i="3"/>
  <c r="CL842" i="3" s="1"/>
  <c r="BW842" i="3"/>
  <c r="CM842" i="3" s="1"/>
  <c r="BX842" i="3"/>
  <c r="CN842" i="3" s="1"/>
  <c r="BY842" i="3"/>
  <c r="CO842" i="3" s="1"/>
  <c r="BK843" i="3"/>
  <c r="CA843" i="3" s="1"/>
  <c r="BL843" i="3"/>
  <c r="CB843" i="3" s="1"/>
  <c r="BM843" i="3"/>
  <c r="CC843" i="3" s="1"/>
  <c r="BN843" i="3"/>
  <c r="CD843" i="3" s="1"/>
  <c r="BO843" i="3"/>
  <c r="CE843" i="3" s="1"/>
  <c r="BP843" i="3"/>
  <c r="CF843" i="3" s="1"/>
  <c r="BQ843" i="3"/>
  <c r="CG843" i="3" s="1"/>
  <c r="BR843" i="3"/>
  <c r="CH843" i="3" s="1"/>
  <c r="BS843" i="3"/>
  <c r="CI843" i="3" s="1"/>
  <c r="BT843" i="3"/>
  <c r="CJ843" i="3" s="1"/>
  <c r="BU843" i="3"/>
  <c r="CK843" i="3" s="1"/>
  <c r="BV843" i="3"/>
  <c r="CL843" i="3" s="1"/>
  <c r="BW843" i="3"/>
  <c r="CM843" i="3" s="1"/>
  <c r="BX843" i="3"/>
  <c r="CN843" i="3" s="1"/>
  <c r="BY843" i="3"/>
  <c r="CO843" i="3" s="1"/>
  <c r="BK844" i="3"/>
  <c r="CA844" i="3" s="1"/>
  <c r="BL844" i="3"/>
  <c r="CB844" i="3" s="1"/>
  <c r="BM844" i="3"/>
  <c r="CC844" i="3" s="1"/>
  <c r="BN844" i="3"/>
  <c r="CD844" i="3" s="1"/>
  <c r="BO844" i="3"/>
  <c r="CE844" i="3" s="1"/>
  <c r="BP844" i="3"/>
  <c r="CF844" i="3" s="1"/>
  <c r="BQ844" i="3"/>
  <c r="CG844" i="3" s="1"/>
  <c r="BR844" i="3"/>
  <c r="CH844" i="3" s="1"/>
  <c r="BS844" i="3"/>
  <c r="CI844" i="3" s="1"/>
  <c r="BT844" i="3"/>
  <c r="CJ844" i="3" s="1"/>
  <c r="BU844" i="3"/>
  <c r="CK844" i="3" s="1"/>
  <c r="BV844" i="3"/>
  <c r="CL844" i="3" s="1"/>
  <c r="BW844" i="3"/>
  <c r="CM844" i="3" s="1"/>
  <c r="BX844" i="3"/>
  <c r="CN844" i="3" s="1"/>
  <c r="BY844" i="3"/>
  <c r="CO844" i="3" s="1"/>
  <c r="BK845" i="3"/>
  <c r="CA845" i="3" s="1"/>
  <c r="BL845" i="3"/>
  <c r="CB845" i="3" s="1"/>
  <c r="BM845" i="3"/>
  <c r="CC845" i="3" s="1"/>
  <c r="BN845" i="3"/>
  <c r="CD845" i="3" s="1"/>
  <c r="BO845" i="3"/>
  <c r="CE845" i="3" s="1"/>
  <c r="BP845" i="3"/>
  <c r="CF845" i="3" s="1"/>
  <c r="BQ845" i="3"/>
  <c r="CG845" i="3" s="1"/>
  <c r="BR845" i="3"/>
  <c r="CH845" i="3" s="1"/>
  <c r="BS845" i="3"/>
  <c r="CI845" i="3" s="1"/>
  <c r="BT845" i="3"/>
  <c r="CJ845" i="3" s="1"/>
  <c r="BU845" i="3"/>
  <c r="CK845" i="3" s="1"/>
  <c r="BV845" i="3"/>
  <c r="CL845" i="3" s="1"/>
  <c r="BW845" i="3"/>
  <c r="CM845" i="3" s="1"/>
  <c r="BX845" i="3"/>
  <c r="CN845" i="3" s="1"/>
  <c r="BY845" i="3"/>
  <c r="CO845" i="3" s="1"/>
  <c r="BK846" i="3"/>
  <c r="CA846" i="3" s="1"/>
  <c r="BL846" i="3"/>
  <c r="CB846" i="3" s="1"/>
  <c r="BM846" i="3"/>
  <c r="CC846" i="3" s="1"/>
  <c r="BN846" i="3"/>
  <c r="CD846" i="3" s="1"/>
  <c r="BO846" i="3"/>
  <c r="CE846" i="3" s="1"/>
  <c r="BP846" i="3"/>
  <c r="CF846" i="3" s="1"/>
  <c r="BQ846" i="3"/>
  <c r="CG846" i="3" s="1"/>
  <c r="BR846" i="3"/>
  <c r="CH846" i="3" s="1"/>
  <c r="BS846" i="3"/>
  <c r="CI846" i="3" s="1"/>
  <c r="BT846" i="3"/>
  <c r="CJ846" i="3" s="1"/>
  <c r="BU846" i="3"/>
  <c r="CK846" i="3" s="1"/>
  <c r="BV846" i="3"/>
  <c r="CL846" i="3" s="1"/>
  <c r="BW846" i="3"/>
  <c r="CM846" i="3" s="1"/>
  <c r="BX846" i="3"/>
  <c r="CN846" i="3" s="1"/>
  <c r="BY846" i="3"/>
  <c r="CO846" i="3" s="1"/>
  <c r="BK847" i="3"/>
  <c r="CA847" i="3" s="1"/>
  <c r="BL847" i="3"/>
  <c r="CB847" i="3" s="1"/>
  <c r="BM847" i="3"/>
  <c r="CC847" i="3" s="1"/>
  <c r="BN847" i="3"/>
  <c r="CD847" i="3" s="1"/>
  <c r="BO847" i="3"/>
  <c r="CE847" i="3" s="1"/>
  <c r="BP847" i="3"/>
  <c r="CF847" i="3" s="1"/>
  <c r="BQ847" i="3"/>
  <c r="CG847" i="3" s="1"/>
  <c r="BR847" i="3"/>
  <c r="CH847" i="3" s="1"/>
  <c r="BS847" i="3"/>
  <c r="CI847" i="3" s="1"/>
  <c r="BT847" i="3"/>
  <c r="CJ847" i="3" s="1"/>
  <c r="BU847" i="3"/>
  <c r="CK847" i="3" s="1"/>
  <c r="BV847" i="3"/>
  <c r="CL847" i="3" s="1"/>
  <c r="BW847" i="3"/>
  <c r="CM847" i="3" s="1"/>
  <c r="BX847" i="3"/>
  <c r="CN847" i="3" s="1"/>
  <c r="BY847" i="3"/>
  <c r="CO847" i="3" s="1"/>
  <c r="BK848" i="3"/>
  <c r="CA848" i="3" s="1"/>
  <c r="BL848" i="3"/>
  <c r="CB848" i="3" s="1"/>
  <c r="BM848" i="3"/>
  <c r="CC848" i="3" s="1"/>
  <c r="BN848" i="3"/>
  <c r="CD848" i="3" s="1"/>
  <c r="BO848" i="3"/>
  <c r="CE848" i="3" s="1"/>
  <c r="BP848" i="3"/>
  <c r="CF848" i="3" s="1"/>
  <c r="BQ848" i="3"/>
  <c r="CG848" i="3" s="1"/>
  <c r="BR848" i="3"/>
  <c r="CH848" i="3" s="1"/>
  <c r="BS848" i="3"/>
  <c r="CI848" i="3" s="1"/>
  <c r="BT848" i="3"/>
  <c r="CJ848" i="3" s="1"/>
  <c r="BU848" i="3"/>
  <c r="CK848" i="3" s="1"/>
  <c r="BV848" i="3"/>
  <c r="CL848" i="3" s="1"/>
  <c r="BW848" i="3"/>
  <c r="CM848" i="3" s="1"/>
  <c r="BX848" i="3"/>
  <c r="CN848" i="3" s="1"/>
  <c r="BY848" i="3"/>
  <c r="CO848" i="3" s="1"/>
  <c r="BK849" i="3"/>
  <c r="CA849" i="3" s="1"/>
  <c r="BL849" i="3"/>
  <c r="CB849" i="3" s="1"/>
  <c r="BM849" i="3"/>
  <c r="CC849" i="3" s="1"/>
  <c r="BN849" i="3"/>
  <c r="CD849" i="3" s="1"/>
  <c r="BO849" i="3"/>
  <c r="CE849" i="3" s="1"/>
  <c r="BP849" i="3"/>
  <c r="CF849" i="3" s="1"/>
  <c r="BQ849" i="3"/>
  <c r="CG849" i="3" s="1"/>
  <c r="BR849" i="3"/>
  <c r="CH849" i="3" s="1"/>
  <c r="BS849" i="3"/>
  <c r="CI849" i="3" s="1"/>
  <c r="BT849" i="3"/>
  <c r="CJ849" i="3" s="1"/>
  <c r="BU849" i="3"/>
  <c r="CK849" i="3" s="1"/>
  <c r="BV849" i="3"/>
  <c r="CL849" i="3" s="1"/>
  <c r="BW849" i="3"/>
  <c r="CM849" i="3" s="1"/>
  <c r="BX849" i="3"/>
  <c r="CN849" i="3" s="1"/>
  <c r="BY849" i="3"/>
  <c r="CO849" i="3" s="1"/>
  <c r="BK850" i="3"/>
  <c r="CA850" i="3" s="1"/>
  <c r="BL850" i="3"/>
  <c r="CB850" i="3" s="1"/>
  <c r="BM850" i="3"/>
  <c r="CC850" i="3" s="1"/>
  <c r="BN850" i="3"/>
  <c r="CD850" i="3" s="1"/>
  <c r="BO850" i="3"/>
  <c r="CE850" i="3" s="1"/>
  <c r="BP850" i="3"/>
  <c r="CF850" i="3" s="1"/>
  <c r="BQ850" i="3"/>
  <c r="CG850" i="3" s="1"/>
  <c r="BR850" i="3"/>
  <c r="CH850" i="3" s="1"/>
  <c r="BS850" i="3"/>
  <c r="CI850" i="3" s="1"/>
  <c r="BT850" i="3"/>
  <c r="CJ850" i="3" s="1"/>
  <c r="BU850" i="3"/>
  <c r="CK850" i="3" s="1"/>
  <c r="BV850" i="3"/>
  <c r="CL850" i="3" s="1"/>
  <c r="BW850" i="3"/>
  <c r="CM850" i="3" s="1"/>
  <c r="BX850" i="3"/>
  <c r="CN850" i="3" s="1"/>
  <c r="BY850" i="3"/>
  <c r="CO850" i="3" s="1"/>
  <c r="BK851" i="3"/>
  <c r="CA851" i="3" s="1"/>
  <c r="BL851" i="3"/>
  <c r="CB851" i="3" s="1"/>
  <c r="BM851" i="3"/>
  <c r="CC851" i="3" s="1"/>
  <c r="BN851" i="3"/>
  <c r="CD851" i="3" s="1"/>
  <c r="BO851" i="3"/>
  <c r="CE851" i="3" s="1"/>
  <c r="BP851" i="3"/>
  <c r="CF851" i="3" s="1"/>
  <c r="BQ851" i="3"/>
  <c r="CG851" i="3" s="1"/>
  <c r="BR851" i="3"/>
  <c r="CH851" i="3" s="1"/>
  <c r="BS851" i="3"/>
  <c r="CI851" i="3" s="1"/>
  <c r="BT851" i="3"/>
  <c r="CJ851" i="3" s="1"/>
  <c r="BU851" i="3"/>
  <c r="CK851" i="3" s="1"/>
  <c r="BV851" i="3"/>
  <c r="CL851" i="3" s="1"/>
  <c r="BW851" i="3"/>
  <c r="CM851" i="3" s="1"/>
  <c r="BX851" i="3"/>
  <c r="CN851" i="3" s="1"/>
  <c r="BY851" i="3"/>
  <c r="CO851" i="3" s="1"/>
  <c r="BK852" i="3"/>
  <c r="CA852" i="3" s="1"/>
  <c r="BL852" i="3"/>
  <c r="CB852" i="3" s="1"/>
  <c r="BM852" i="3"/>
  <c r="CC852" i="3" s="1"/>
  <c r="BN852" i="3"/>
  <c r="CD852" i="3" s="1"/>
  <c r="BO852" i="3"/>
  <c r="CE852" i="3" s="1"/>
  <c r="BP852" i="3"/>
  <c r="CF852" i="3" s="1"/>
  <c r="BQ852" i="3"/>
  <c r="CG852" i="3" s="1"/>
  <c r="BR852" i="3"/>
  <c r="CH852" i="3" s="1"/>
  <c r="BS852" i="3"/>
  <c r="CI852" i="3" s="1"/>
  <c r="BT852" i="3"/>
  <c r="CJ852" i="3" s="1"/>
  <c r="BU852" i="3"/>
  <c r="CK852" i="3" s="1"/>
  <c r="BV852" i="3"/>
  <c r="CL852" i="3" s="1"/>
  <c r="BW852" i="3"/>
  <c r="CM852" i="3" s="1"/>
  <c r="BX852" i="3"/>
  <c r="CN852" i="3" s="1"/>
  <c r="BY852" i="3"/>
  <c r="CO852" i="3" s="1"/>
  <c r="BK853" i="3"/>
  <c r="CA853" i="3" s="1"/>
  <c r="BL853" i="3"/>
  <c r="CB853" i="3" s="1"/>
  <c r="BM853" i="3"/>
  <c r="CC853" i="3" s="1"/>
  <c r="BN853" i="3"/>
  <c r="CD853" i="3" s="1"/>
  <c r="BO853" i="3"/>
  <c r="CE853" i="3" s="1"/>
  <c r="BP853" i="3"/>
  <c r="CF853" i="3" s="1"/>
  <c r="BQ853" i="3"/>
  <c r="CG853" i="3" s="1"/>
  <c r="BR853" i="3"/>
  <c r="CH853" i="3" s="1"/>
  <c r="BS853" i="3"/>
  <c r="CI853" i="3" s="1"/>
  <c r="BT853" i="3"/>
  <c r="CJ853" i="3" s="1"/>
  <c r="BU853" i="3"/>
  <c r="CK853" i="3" s="1"/>
  <c r="BV853" i="3"/>
  <c r="CL853" i="3" s="1"/>
  <c r="BW853" i="3"/>
  <c r="CM853" i="3" s="1"/>
  <c r="BX853" i="3"/>
  <c r="CN853" i="3" s="1"/>
  <c r="BY853" i="3"/>
  <c r="CO853" i="3" s="1"/>
  <c r="BK854" i="3"/>
  <c r="CA854" i="3" s="1"/>
  <c r="BL854" i="3"/>
  <c r="CB854" i="3" s="1"/>
  <c r="BM854" i="3"/>
  <c r="CC854" i="3" s="1"/>
  <c r="BN854" i="3"/>
  <c r="CD854" i="3" s="1"/>
  <c r="BO854" i="3"/>
  <c r="CE854" i="3" s="1"/>
  <c r="BP854" i="3"/>
  <c r="CF854" i="3" s="1"/>
  <c r="BQ854" i="3"/>
  <c r="CG854" i="3" s="1"/>
  <c r="BR854" i="3"/>
  <c r="CH854" i="3" s="1"/>
  <c r="BS854" i="3"/>
  <c r="CI854" i="3" s="1"/>
  <c r="BT854" i="3"/>
  <c r="CJ854" i="3" s="1"/>
  <c r="BU854" i="3"/>
  <c r="CK854" i="3" s="1"/>
  <c r="BV854" i="3"/>
  <c r="CL854" i="3" s="1"/>
  <c r="BW854" i="3"/>
  <c r="CM854" i="3" s="1"/>
  <c r="BX854" i="3"/>
  <c r="CN854" i="3" s="1"/>
  <c r="BY854" i="3"/>
  <c r="CO854" i="3" s="1"/>
  <c r="BK855" i="3"/>
  <c r="CA855" i="3" s="1"/>
  <c r="BL855" i="3"/>
  <c r="CB855" i="3" s="1"/>
  <c r="BM855" i="3"/>
  <c r="CC855" i="3" s="1"/>
  <c r="BN855" i="3"/>
  <c r="CD855" i="3" s="1"/>
  <c r="BO855" i="3"/>
  <c r="CE855" i="3" s="1"/>
  <c r="BP855" i="3"/>
  <c r="CF855" i="3" s="1"/>
  <c r="BQ855" i="3"/>
  <c r="CG855" i="3" s="1"/>
  <c r="BR855" i="3"/>
  <c r="CH855" i="3" s="1"/>
  <c r="BS855" i="3"/>
  <c r="CI855" i="3" s="1"/>
  <c r="BT855" i="3"/>
  <c r="CJ855" i="3" s="1"/>
  <c r="BU855" i="3"/>
  <c r="CK855" i="3" s="1"/>
  <c r="BV855" i="3"/>
  <c r="CL855" i="3" s="1"/>
  <c r="BW855" i="3"/>
  <c r="CM855" i="3" s="1"/>
  <c r="BX855" i="3"/>
  <c r="CN855" i="3" s="1"/>
  <c r="BY855" i="3"/>
  <c r="CO855" i="3" s="1"/>
  <c r="BK856" i="3"/>
  <c r="CA856" i="3" s="1"/>
  <c r="BL856" i="3"/>
  <c r="CB856" i="3" s="1"/>
  <c r="BM856" i="3"/>
  <c r="CC856" i="3" s="1"/>
  <c r="BN856" i="3"/>
  <c r="CD856" i="3" s="1"/>
  <c r="BO856" i="3"/>
  <c r="CE856" i="3" s="1"/>
  <c r="BP856" i="3"/>
  <c r="CF856" i="3" s="1"/>
  <c r="BQ856" i="3"/>
  <c r="CG856" i="3" s="1"/>
  <c r="BR856" i="3"/>
  <c r="CH856" i="3" s="1"/>
  <c r="BS856" i="3"/>
  <c r="CI856" i="3" s="1"/>
  <c r="BT856" i="3"/>
  <c r="CJ856" i="3" s="1"/>
  <c r="BU856" i="3"/>
  <c r="CK856" i="3" s="1"/>
  <c r="BV856" i="3"/>
  <c r="CL856" i="3" s="1"/>
  <c r="BW856" i="3"/>
  <c r="CM856" i="3" s="1"/>
  <c r="BX856" i="3"/>
  <c r="CN856" i="3" s="1"/>
  <c r="BY856" i="3"/>
  <c r="CO856" i="3" s="1"/>
  <c r="BK857" i="3"/>
  <c r="CA857" i="3" s="1"/>
  <c r="BL857" i="3"/>
  <c r="CB857" i="3" s="1"/>
  <c r="BM857" i="3"/>
  <c r="CC857" i="3" s="1"/>
  <c r="BN857" i="3"/>
  <c r="CD857" i="3" s="1"/>
  <c r="BO857" i="3"/>
  <c r="CE857" i="3" s="1"/>
  <c r="BP857" i="3"/>
  <c r="CF857" i="3" s="1"/>
  <c r="BQ857" i="3"/>
  <c r="CG857" i="3" s="1"/>
  <c r="BR857" i="3"/>
  <c r="CH857" i="3" s="1"/>
  <c r="BS857" i="3"/>
  <c r="CI857" i="3" s="1"/>
  <c r="BT857" i="3"/>
  <c r="CJ857" i="3" s="1"/>
  <c r="BU857" i="3"/>
  <c r="CK857" i="3" s="1"/>
  <c r="BV857" i="3"/>
  <c r="CL857" i="3" s="1"/>
  <c r="BW857" i="3"/>
  <c r="CM857" i="3" s="1"/>
  <c r="BX857" i="3"/>
  <c r="CN857" i="3" s="1"/>
  <c r="BY857" i="3"/>
  <c r="CO857" i="3" s="1"/>
  <c r="BK858" i="3"/>
  <c r="CA858" i="3" s="1"/>
  <c r="BL858" i="3"/>
  <c r="CB858" i="3" s="1"/>
  <c r="BM858" i="3"/>
  <c r="CC858" i="3" s="1"/>
  <c r="BN858" i="3"/>
  <c r="CD858" i="3" s="1"/>
  <c r="BO858" i="3"/>
  <c r="CE858" i="3" s="1"/>
  <c r="BP858" i="3"/>
  <c r="CF858" i="3" s="1"/>
  <c r="BQ858" i="3"/>
  <c r="CG858" i="3" s="1"/>
  <c r="BR858" i="3"/>
  <c r="CH858" i="3" s="1"/>
  <c r="BS858" i="3"/>
  <c r="CI858" i="3" s="1"/>
  <c r="BT858" i="3"/>
  <c r="CJ858" i="3" s="1"/>
  <c r="BU858" i="3"/>
  <c r="CK858" i="3" s="1"/>
  <c r="BV858" i="3"/>
  <c r="CL858" i="3" s="1"/>
  <c r="BW858" i="3"/>
  <c r="CM858" i="3" s="1"/>
  <c r="BX858" i="3"/>
  <c r="CN858" i="3" s="1"/>
  <c r="BY858" i="3"/>
  <c r="CO858" i="3" s="1"/>
  <c r="BK859" i="3"/>
  <c r="CA859" i="3" s="1"/>
  <c r="BL859" i="3"/>
  <c r="CB859" i="3" s="1"/>
  <c r="BM859" i="3"/>
  <c r="CC859" i="3" s="1"/>
  <c r="BN859" i="3"/>
  <c r="CD859" i="3" s="1"/>
  <c r="BO859" i="3"/>
  <c r="CE859" i="3" s="1"/>
  <c r="BP859" i="3"/>
  <c r="CF859" i="3" s="1"/>
  <c r="BQ859" i="3"/>
  <c r="CG859" i="3" s="1"/>
  <c r="BR859" i="3"/>
  <c r="CH859" i="3" s="1"/>
  <c r="BS859" i="3"/>
  <c r="CI859" i="3" s="1"/>
  <c r="BT859" i="3"/>
  <c r="CJ859" i="3" s="1"/>
  <c r="BU859" i="3"/>
  <c r="CK859" i="3" s="1"/>
  <c r="BV859" i="3"/>
  <c r="CL859" i="3" s="1"/>
  <c r="BW859" i="3"/>
  <c r="CM859" i="3" s="1"/>
  <c r="BX859" i="3"/>
  <c r="CN859" i="3" s="1"/>
  <c r="BY859" i="3"/>
  <c r="CO859" i="3" s="1"/>
  <c r="BK860" i="3"/>
  <c r="CA860" i="3" s="1"/>
  <c r="BL860" i="3"/>
  <c r="CB860" i="3" s="1"/>
  <c r="BM860" i="3"/>
  <c r="CC860" i="3" s="1"/>
  <c r="BN860" i="3"/>
  <c r="CD860" i="3" s="1"/>
  <c r="BO860" i="3"/>
  <c r="CE860" i="3" s="1"/>
  <c r="BP860" i="3"/>
  <c r="CF860" i="3" s="1"/>
  <c r="BQ860" i="3"/>
  <c r="CG860" i="3" s="1"/>
  <c r="BR860" i="3"/>
  <c r="CH860" i="3" s="1"/>
  <c r="BS860" i="3"/>
  <c r="CI860" i="3" s="1"/>
  <c r="BT860" i="3"/>
  <c r="CJ860" i="3" s="1"/>
  <c r="BU860" i="3"/>
  <c r="CK860" i="3" s="1"/>
  <c r="BV860" i="3"/>
  <c r="CL860" i="3" s="1"/>
  <c r="BW860" i="3"/>
  <c r="CM860" i="3" s="1"/>
  <c r="BX860" i="3"/>
  <c r="CN860" i="3" s="1"/>
  <c r="BY860" i="3"/>
  <c r="CO860" i="3" s="1"/>
  <c r="BK861" i="3"/>
  <c r="CA861" i="3" s="1"/>
  <c r="BL861" i="3"/>
  <c r="CB861" i="3" s="1"/>
  <c r="BM861" i="3"/>
  <c r="CC861" i="3" s="1"/>
  <c r="BN861" i="3"/>
  <c r="CD861" i="3" s="1"/>
  <c r="BO861" i="3"/>
  <c r="CE861" i="3" s="1"/>
  <c r="BP861" i="3"/>
  <c r="CF861" i="3" s="1"/>
  <c r="BQ861" i="3"/>
  <c r="CG861" i="3" s="1"/>
  <c r="BR861" i="3"/>
  <c r="CH861" i="3" s="1"/>
  <c r="BS861" i="3"/>
  <c r="CI861" i="3" s="1"/>
  <c r="BT861" i="3"/>
  <c r="CJ861" i="3" s="1"/>
  <c r="BU861" i="3"/>
  <c r="CK861" i="3" s="1"/>
  <c r="BV861" i="3"/>
  <c r="CL861" i="3" s="1"/>
  <c r="BW861" i="3"/>
  <c r="CM861" i="3" s="1"/>
  <c r="BX861" i="3"/>
  <c r="CN861" i="3" s="1"/>
  <c r="BY861" i="3"/>
  <c r="CO861" i="3" s="1"/>
  <c r="BK862" i="3"/>
  <c r="CA862" i="3" s="1"/>
  <c r="BL862" i="3"/>
  <c r="CB862" i="3" s="1"/>
  <c r="BM862" i="3"/>
  <c r="CC862" i="3" s="1"/>
  <c r="BN862" i="3"/>
  <c r="CD862" i="3" s="1"/>
  <c r="BO862" i="3"/>
  <c r="CE862" i="3" s="1"/>
  <c r="BP862" i="3"/>
  <c r="CF862" i="3" s="1"/>
  <c r="BQ862" i="3"/>
  <c r="CG862" i="3" s="1"/>
  <c r="BR862" i="3"/>
  <c r="CH862" i="3" s="1"/>
  <c r="BS862" i="3"/>
  <c r="CI862" i="3" s="1"/>
  <c r="BT862" i="3"/>
  <c r="CJ862" i="3" s="1"/>
  <c r="BU862" i="3"/>
  <c r="CK862" i="3" s="1"/>
  <c r="BV862" i="3"/>
  <c r="CL862" i="3" s="1"/>
  <c r="BW862" i="3"/>
  <c r="CM862" i="3" s="1"/>
  <c r="BX862" i="3"/>
  <c r="CN862" i="3" s="1"/>
  <c r="BY862" i="3"/>
  <c r="CO862" i="3" s="1"/>
  <c r="BK863" i="3"/>
  <c r="CA863" i="3" s="1"/>
  <c r="BL863" i="3"/>
  <c r="CB863" i="3" s="1"/>
  <c r="BM863" i="3"/>
  <c r="CC863" i="3" s="1"/>
  <c r="BN863" i="3"/>
  <c r="CD863" i="3" s="1"/>
  <c r="BO863" i="3"/>
  <c r="CE863" i="3" s="1"/>
  <c r="BP863" i="3"/>
  <c r="CF863" i="3" s="1"/>
  <c r="BQ863" i="3"/>
  <c r="CG863" i="3" s="1"/>
  <c r="BR863" i="3"/>
  <c r="CH863" i="3" s="1"/>
  <c r="BS863" i="3"/>
  <c r="CI863" i="3" s="1"/>
  <c r="BT863" i="3"/>
  <c r="CJ863" i="3" s="1"/>
  <c r="BU863" i="3"/>
  <c r="CK863" i="3" s="1"/>
  <c r="BV863" i="3"/>
  <c r="CL863" i="3" s="1"/>
  <c r="BW863" i="3"/>
  <c r="CM863" i="3" s="1"/>
  <c r="BX863" i="3"/>
  <c r="CN863" i="3" s="1"/>
  <c r="BY863" i="3"/>
  <c r="CO863" i="3" s="1"/>
  <c r="BK864" i="3"/>
  <c r="CA864" i="3" s="1"/>
  <c r="BL864" i="3"/>
  <c r="CB864" i="3" s="1"/>
  <c r="BM864" i="3"/>
  <c r="CC864" i="3" s="1"/>
  <c r="BN864" i="3"/>
  <c r="CD864" i="3" s="1"/>
  <c r="BO864" i="3"/>
  <c r="CE864" i="3" s="1"/>
  <c r="BP864" i="3"/>
  <c r="CF864" i="3" s="1"/>
  <c r="BQ864" i="3"/>
  <c r="CG864" i="3" s="1"/>
  <c r="BR864" i="3"/>
  <c r="CH864" i="3" s="1"/>
  <c r="BS864" i="3"/>
  <c r="CI864" i="3" s="1"/>
  <c r="BT864" i="3"/>
  <c r="CJ864" i="3" s="1"/>
  <c r="BU864" i="3"/>
  <c r="CK864" i="3" s="1"/>
  <c r="BV864" i="3"/>
  <c r="CL864" i="3" s="1"/>
  <c r="BW864" i="3"/>
  <c r="CM864" i="3" s="1"/>
  <c r="BX864" i="3"/>
  <c r="CN864" i="3" s="1"/>
  <c r="BY864" i="3"/>
  <c r="CO864" i="3" s="1"/>
  <c r="BK865" i="3"/>
  <c r="CA865" i="3" s="1"/>
  <c r="BL865" i="3"/>
  <c r="CB865" i="3" s="1"/>
  <c r="BM865" i="3"/>
  <c r="CC865" i="3" s="1"/>
  <c r="BN865" i="3"/>
  <c r="CD865" i="3" s="1"/>
  <c r="BO865" i="3"/>
  <c r="CE865" i="3" s="1"/>
  <c r="BP865" i="3"/>
  <c r="CF865" i="3" s="1"/>
  <c r="BQ865" i="3"/>
  <c r="CG865" i="3" s="1"/>
  <c r="BR865" i="3"/>
  <c r="CH865" i="3" s="1"/>
  <c r="BS865" i="3"/>
  <c r="CI865" i="3" s="1"/>
  <c r="BT865" i="3"/>
  <c r="CJ865" i="3" s="1"/>
  <c r="BU865" i="3"/>
  <c r="CK865" i="3" s="1"/>
  <c r="BV865" i="3"/>
  <c r="CL865" i="3" s="1"/>
  <c r="BW865" i="3"/>
  <c r="CM865" i="3" s="1"/>
  <c r="BX865" i="3"/>
  <c r="CN865" i="3" s="1"/>
  <c r="BY865" i="3"/>
  <c r="CO865" i="3" s="1"/>
  <c r="BK866" i="3"/>
  <c r="CA866" i="3" s="1"/>
  <c r="BL866" i="3"/>
  <c r="CB866" i="3" s="1"/>
  <c r="BM866" i="3"/>
  <c r="CC866" i="3" s="1"/>
  <c r="BN866" i="3"/>
  <c r="CD866" i="3" s="1"/>
  <c r="BO866" i="3"/>
  <c r="CE866" i="3" s="1"/>
  <c r="BP866" i="3"/>
  <c r="CF866" i="3" s="1"/>
  <c r="BQ866" i="3"/>
  <c r="CG866" i="3" s="1"/>
  <c r="BR866" i="3"/>
  <c r="CH866" i="3" s="1"/>
  <c r="BS866" i="3"/>
  <c r="CI866" i="3" s="1"/>
  <c r="BT866" i="3"/>
  <c r="CJ866" i="3" s="1"/>
  <c r="BU866" i="3"/>
  <c r="CK866" i="3" s="1"/>
  <c r="BV866" i="3"/>
  <c r="CL866" i="3" s="1"/>
  <c r="BW866" i="3"/>
  <c r="CM866" i="3" s="1"/>
  <c r="BX866" i="3"/>
  <c r="CN866" i="3" s="1"/>
  <c r="BY866" i="3"/>
  <c r="CO866" i="3" s="1"/>
  <c r="BK867" i="3"/>
  <c r="CA867" i="3" s="1"/>
  <c r="BL867" i="3"/>
  <c r="CB867" i="3" s="1"/>
  <c r="BM867" i="3"/>
  <c r="CC867" i="3" s="1"/>
  <c r="BN867" i="3"/>
  <c r="CD867" i="3" s="1"/>
  <c r="BO867" i="3"/>
  <c r="CE867" i="3" s="1"/>
  <c r="BP867" i="3"/>
  <c r="CF867" i="3" s="1"/>
  <c r="BQ867" i="3"/>
  <c r="CG867" i="3" s="1"/>
  <c r="BR867" i="3"/>
  <c r="CH867" i="3" s="1"/>
  <c r="BS867" i="3"/>
  <c r="CI867" i="3" s="1"/>
  <c r="BT867" i="3"/>
  <c r="CJ867" i="3" s="1"/>
  <c r="BU867" i="3"/>
  <c r="CK867" i="3" s="1"/>
  <c r="BV867" i="3"/>
  <c r="CL867" i="3" s="1"/>
  <c r="BW867" i="3"/>
  <c r="CM867" i="3" s="1"/>
  <c r="BX867" i="3"/>
  <c r="CN867" i="3" s="1"/>
  <c r="BY867" i="3"/>
  <c r="CO867" i="3" s="1"/>
  <c r="BK868" i="3"/>
  <c r="CA868" i="3" s="1"/>
  <c r="BL868" i="3"/>
  <c r="CB868" i="3" s="1"/>
  <c r="BM868" i="3"/>
  <c r="CC868" i="3" s="1"/>
  <c r="BN868" i="3"/>
  <c r="CD868" i="3" s="1"/>
  <c r="BO868" i="3"/>
  <c r="CE868" i="3" s="1"/>
  <c r="BP868" i="3"/>
  <c r="CF868" i="3" s="1"/>
  <c r="BQ868" i="3"/>
  <c r="CG868" i="3" s="1"/>
  <c r="BR868" i="3"/>
  <c r="CH868" i="3" s="1"/>
  <c r="BS868" i="3"/>
  <c r="CI868" i="3" s="1"/>
  <c r="BT868" i="3"/>
  <c r="CJ868" i="3" s="1"/>
  <c r="BU868" i="3"/>
  <c r="CK868" i="3" s="1"/>
  <c r="BV868" i="3"/>
  <c r="CL868" i="3" s="1"/>
  <c r="BW868" i="3"/>
  <c r="CM868" i="3" s="1"/>
  <c r="BX868" i="3"/>
  <c r="CN868" i="3" s="1"/>
  <c r="BY868" i="3"/>
  <c r="CO868" i="3" s="1"/>
  <c r="BK869" i="3"/>
  <c r="CA869" i="3" s="1"/>
  <c r="BL869" i="3"/>
  <c r="CB869" i="3" s="1"/>
  <c r="BM869" i="3"/>
  <c r="CC869" i="3" s="1"/>
  <c r="BN869" i="3"/>
  <c r="CD869" i="3" s="1"/>
  <c r="BO869" i="3"/>
  <c r="CE869" i="3" s="1"/>
  <c r="BP869" i="3"/>
  <c r="CF869" i="3" s="1"/>
  <c r="BQ869" i="3"/>
  <c r="CG869" i="3" s="1"/>
  <c r="BR869" i="3"/>
  <c r="CH869" i="3" s="1"/>
  <c r="BS869" i="3"/>
  <c r="CI869" i="3" s="1"/>
  <c r="BT869" i="3"/>
  <c r="CJ869" i="3" s="1"/>
  <c r="BU869" i="3"/>
  <c r="CK869" i="3" s="1"/>
  <c r="BV869" i="3"/>
  <c r="CL869" i="3" s="1"/>
  <c r="BW869" i="3"/>
  <c r="CM869" i="3" s="1"/>
  <c r="BX869" i="3"/>
  <c r="CN869" i="3" s="1"/>
  <c r="BY869" i="3"/>
  <c r="CO869" i="3" s="1"/>
  <c r="BK870" i="3"/>
  <c r="CA870" i="3" s="1"/>
  <c r="BL870" i="3"/>
  <c r="CB870" i="3" s="1"/>
  <c r="BM870" i="3"/>
  <c r="CC870" i="3" s="1"/>
  <c r="BN870" i="3"/>
  <c r="CD870" i="3" s="1"/>
  <c r="BO870" i="3"/>
  <c r="CE870" i="3" s="1"/>
  <c r="BP870" i="3"/>
  <c r="CF870" i="3" s="1"/>
  <c r="BQ870" i="3"/>
  <c r="CG870" i="3" s="1"/>
  <c r="BR870" i="3"/>
  <c r="CH870" i="3" s="1"/>
  <c r="BS870" i="3"/>
  <c r="CI870" i="3" s="1"/>
  <c r="BT870" i="3"/>
  <c r="CJ870" i="3" s="1"/>
  <c r="BU870" i="3"/>
  <c r="CK870" i="3" s="1"/>
  <c r="BV870" i="3"/>
  <c r="CL870" i="3" s="1"/>
  <c r="BW870" i="3"/>
  <c r="CM870" i="3" s="1"/>
  <c r="BX870" i="3"/>
  <c r="CN870" i="3" s="1"/>
  <c r="BY870" i="3"/>
  <c r="CO870" i="3" s="1"/>
  <c r="BK871" i="3"/>
  <c r="CA871" i="3" s="1"/>
  <c r="BL871" i="3"/>
  <c r="CB871" i="3" s="1"/>
  <c r="BM871" i="3"/>
  <c r="CC871" i="3" s="1"/>
  <c r="BN871" i="3"/>
  <c r="CD871" i="3" s="1"/>
  <c r="BO871" i="3"/>
  <c r="CE871" i="3" s="1"/>
  <c r="BP871" i="3"/>
  <c r="CF871" i="3" s="1"/>
  <c r="BQ871" i="3"/>
  <c r="CG871" i="3" s="1"/>
  <c r="BR871" i="3"/>
  <c r="CH871" i="3" s="1"/>
  <c r="BS871" i="3"/>
  <c r="CI871" i="3" s="1"/>
  <c r="BT871" i="3"/>
  <c r="CJ871" i="3" s="1"/>
  <c r="BU871" i="3"/>
  <c r="CK871" i="3" s="1"/>
  <c r="BV871" i="3"/>
  <c r="CL871" i="3" s="1"/>
  <c r="BW871" i="3"/>
  <c r="CM871" i="3" s="1"/>
  <c r="BX871" i="3"/>
  <c r="CN871" i="3" s="1"/>
  <c r="BY871" i="3"/>
  <c r="CO871" i="3" s="1"/>
  <c r="BK872" i="3"/>
  <c r="CA872" i="3" s="1"/>
  <c r="BL872" i="3"/>
  <c r="CB872" i="3" s="1"/>
  <c r="BM872" i="3"/>
  <c r="CC872" i="3" s="1"/>
  <c r="BN872" i="3"/>
  <c r="CD872" i="3" s="1"/>
  <c r="BO872" i="3"/>
  <c r="CE872" i="3" s="1"/>
  <c r="BP872" i="3"/>
  <c r="CF872" i="3" s="1"/>
  <c r="BQ872" i="3"/>
  <c r="CG872" i="3" s="1"/>
  <c r="BR872" i="3"/>
  <c r="CH872" i="3" s="1"/>
  <c r="BS872" i="3"/>
  <c r="CI872" i="3" s="1"/>
  <c r="BT872" i="3"/>
  <c r="CJ872" i="3" s="1"/>
  <c r="BU872" i="3"/>
  <c r="CK872" i="3" s="1"/>
  <c r="BV872" i="3"/>
  <c r="CL872" i="3" s="1"/>
  <c r="BW872" i="3"/>
  <c r="CM872" i="3" s="1"/>
  <c r="BX872" i="3"/>
  <c r="CN872" i="3" s="1"/>
  <c r="BY872" i="3"/>
  <c r="CO872" i="3" s="1"/>
  <c r="BK873" i="3"/>
  <c r="CA873" i="3" s="1"/>
  <c r="BL873" i="3"/>
  <c r="CB873" i="3" s="1"/>
  <c r="BM873" i="3"/>
  <c r="CC873" i="3" s="1"/>
  <c r="BN873" i="3"/>
  <c r="CD873" i="3" s="1"/>
  <c r="BO873" i="3"/>
  <c r="CE873" i="3" s="1"/>
  <c r="BP873" i="3"/>
  <c r="CF873" i="3" s="1"/>
  <c r="BQ873" i="3"/>
  <c r="CG873" i="3" s="1"/>
  <c r="BR873" i="3"/>
  <c r="CH873" i="3" s="1"/>
  <c r="BS873" i="3"/>
  <c r="CI873" i="3" s="1"/>
  <c r="BT873" i="3"/>
  <c r="CJ873" i="3" s="1"/>
  <c r="BU873" i="3"/>
  <c r="CK873" i="3" s="1"/>
  <c r="BV873" i="3"/>
  <c r="CL873" i="3" s="1"/>
  <c r="BW873" i="3"/>
  <c r="CM873" i="3" s="1"/>
  <c r="BX873" i="3"/>
  <c r="CN873" i="3" s="1"/>
  <c r="BY873" i="3"/>
  <c r="CO873" i="3" s="1"/>
  <c r="BK874" i="3"/>
  <c r="CA874" i="3" s="1"/>
  <c r="BL874" i="3"/>
  <c r="CB874" i="3" s="1"/>
  <c r="BM874" i="3"/>
  <c r="CC874" i="3" s="1"/>
  <c r="BN874" i="3"/>
  <c r="CD874" i="3" s="1"/>
  <c r="BO874" i="3"/>
  <c r="CE874" i="3" s="1"/>
  <c r="BP874" i="3"/>
  <c r="CF874" i="3" s="1"/>
  <c r="BQ874" i="3"/>
  <c r="CG874" i="3" s="1"/>
  <c r="BR874" i="3"/>
  <c r="CH874" i="3" s="1"/>
  <c r="BS874" i="3"/>
  <c r="CI874" i="3" s="1"/>
  <c r="BT874" i="3"/>
  <c r="CJ874" i="3" s="1"/>
  <c r="BU874" i="3"/>
  <c r="CK874" i="3" s="1"/>
  <c r="BV874" i="3"/>
  <c r="CL874" i="3" s="1"/>
  <c r="BW874" i="3"/>
  <c r="CM874" i="3" s="1"/>
  <c r="BX874" i="3"/>
  <c r="CN874" i="3" s="1"/>
  <c r="BY874" i="3"/>
  <c r="CO874" i="3" s="1"/>
  <c r="BK875" i="3"/>
  <c r="CA875" i="3" s="1"/>
  <c r="BL875" i="3"/>
  <c r="CB875" i="3" s="1"/>
  <c r="BM875" i="3"/>
  <c r="CC875" i="3" s="1"/>
  <c r="BN875" i="3"/>
  <c r="CD875" i="3" s="1"/>
  <c r="BO875" i="3"/>
  <c r="CE875" i="3" s="1"/>
  <c r="BP875" i="3"/>
  <c r="CF875" i="3" s="1"/>
  <c r="BQ875" i="3"/>
  <c r="CG875" i="3" s="1"/>
  <c r="BR875" i="3"/>
  <c r="CH875" i="3" s="1"/>
  <c r="BS875" i="3"/>
  <c r="CI875" i="3" s="1"/>
  <c r="BT875" i="3"/>
  <c r="CJ875" i="3" s="1"/>
  <c r="BU875" i="3"/>
  <c r="CK875" i="3" s="1"/>
  <c r="BV875" i="3"/>
  <c r="CL875" i="3" s="1"/>
  <c r="BW875" i="3"/>
  <c r="CM875" i="3" s="1"/>
  <c r="BX875" i="3"/>
  <c r="CN875" i="3" s="1"/>
  <c r="BY875" i="3"/>
  <c r="CO875" i="3" s="1"/>
  <c r="BK877" i="3"/>
  <c r="CA877" i="3" s="1"/>
  <c r="BL877" i="3"/>
  <c r="CB877" i="3" s="1"/>
  <c r="BM877" i="3"/>
  <c r="CC877" i="3" s="1"/>
  <c r="BN877" i="3"/>
  <c r="CD877" i="3" s="1"/>
  <c r="BO877" i="3"/>
  <c r="CE877" i="3" s="1"/>
  <c r="BP877" i="3"/>
  <c r="CF877" i="3" s="1"/>
  <c r="BQ877" i="3"/>
  <c r="CG877" i="3" s="1"/>
  <c r="BR877" i="3"/>
  <c r="CH877" i="3" s="1"/>
  <c r="BS877" i="3"/>
  <c r="CI877" i="3" s="1"/>
  <c r="BT877" i="3"/>
  <c r="CJ877" i="3" s="1"/>
  <c r="BU877" i="3"/>
  <c r="CK877" i="3" s="1"/>
  <c r="BV877" i="3"/>
  <c r="CL877" i="3" s="1"/>
  <c r="BW877" i="3"/>
  <c r="CM877" i="3" s="1"/>
  <c r="BX877" i="3"/>
  <c r="CN877" i="3" s="1"/>
  <c r="BY877" i="3"/>
  <c r="CO877" i="3" s="1"/>
  <c r="BK878" i="3"/>
  <c r="CA878" i="3" s="1"/>
  <c r="BL878" i="3"/>
  <c r="CB878" i="3" s="1"/>
  <c r="BM878" i="3"/>
  <c r="CC878" i="3" s="1"/>
  <c r="BN878" i="3"/>
  <c r="CD878" i="3" s="1"/>
  <c r="BO878" i="3"/>
  <c r="CE878" i="3" s="1"/>
  <c r="BP878" i="3"/>
  <c r="CF878" i="3" s="1"/>
  <c r="BQ878" i="3"/>
  <c r="CG878" i="3" s="1"/>
  <c r="BR878" i="3"/>
  <c r="CH878" i="3" s="1"/>
  <c r="BS878" i="3"/>
  <c r="CI878" i="3" s="1"/>
  <c r="BT878" i="3"/>
  <c r="CJ878" i="3" s="1"/>
  <c r="BU878" i="3"/>
  <c r="CK878" i="3" s="1"/>
  <c r="BV878" i="3"/>
  <c r="CL878" i="3" s="1"/>
  <c r="BW878" i="3"/>
  <c r="CM878" i="3" s="1"/>
  <c r="BX878" i="3"/>
  <c r="CN878" i="3" s="1"/>
  <c r="BY878" i="3"/>
  <c r="CO878" i="3" s="1"/>
  <c r="BK879" i="3"/>
  <c r="CA879" i="3" s="1"/>
  <c r="BL879" i="3"/>
  <c r="CB879" i="3" s="1"/>
  <c r="BM879" i="3"/>
  <c r="CC879" i="3" s="1"/>
  <c r="BN879" i="3"/>
  <c r="CD879" i="3" s="1"/>
  <c r="BO879" i="3"/>
  <c r="CE879" i="3" s="1"/>
  <c r="BP879" i="3"/>
  <c r="CF879" i="3" s="1"/>
  <c r="BQ879" i="3"/>
  <c r="CG879" i="3" s="1"/>
  <c r="BR879" i="3"/>
  <c r="CH879" i="3" s="1"/>
  <c r="BS879" i="3"/>
  <c r="CI879" i="3" s="1"/>
  <c r="BT879" i="3"/>
  <c r="CJ879" i="3" s="1"/>
  <c r="BU879" i="3"/>
  <c r="CK879" i="3" s="1"/>
  <c r="BV879" i="3"/>
  <c r="CL879" i="3" s="1"/>
  <c r="BW879" i="3"/>
  <c r="CM879" i="3" s="1"/>
  <c r="BX879" i="3"/>
  <c r="CN879" i="3" s="1"/>
  <c r="BY879" i="3"/>
  <c r="CO879" i="3" s="1"/>
  <c r="BK880" i="3"/>
  <c r="CA880" i="3" s="1"/>
  <c r="BL880" i="3"/>
  <c r="CB880" i="3" s="1"/>
  <c r="BM880" i="3"/>
  <c r="CC880" i="3" s="1"/>
  <c r="BN880" i="3"/>
  <c r="CD880" i="3" s="1"/>
  <c r="BO880" i="3"/>
  <c r="CE880" i="3" s="1"/>
  <c r="BP880" i="3"/>
  <c r="CF880" i="3" s="1"/>
  <c r="BQ880" i="3"/>
  <c r="CG880" i="3" s="1"/>
  <c r="BR880" i="3"/>
  <c r="CH880" i="3" s="1"/>
  <c r="BS880" i="3"/>
  <c r="CI880" i="3" s="1"/>
  <c r="BT880" i="3"/>
  <c r="CJ880" i="3" s="1"/>
  <c r="BU880" i="3"/>
  <c r="CK880" i="3" s="1"/>
  <c r="BV880" i="3"/>
  <c r="CL880" i="3" s="1"/>
  <c r="BW880" i="3"/>
  <c r="CM880" i="3" s="1"/>
  <c r="BX880" i="3"/>
  <c r="CN880" i="3" s="1"/>
  <c r="BY880" i="3"/>
  <c r="CO880" i="3" s="1"/>
  <c r="BK881" i="3"/>
  <c r="CA881" i="3" s="1"/>
  <c r="BL881" i="3"/>
  <c r="CB881" i="3" s="1"/>
  <c r="BM881" i="3"/>
  <c r="CC881" i="3" s="1"/>
  <c r="BN881" i="3"/>
  <c r="CD881" i="3" s="1"/>
  <c r="BO881" i="3"/>
  <c r="CE881" i="3" s="1"/>
  <c r="BP881" i="3"/>
  <c r="CF881" i="3" s="1"/>
  <c r="BQ881" i="3"/>
  <c r="CG881" i="3" s="1"/>
  <c r="BR881" i="3"/>
  <c r="CH881" i="3" s="1"/>
  <c r="BS881" i="3"/>
  <c r="CI881" i="3" s="1"/>
  <c r="BT881" i="3"/>
  <c r="CJ881" i="3" s="1"/>
  <c r="BU881" i="3"/>
  <c r="CK881" i="3" s="1"/>
  <c r="BV881" i="3"/>
  <c r="CL881" i="3" s="1"/>
  <c r="BW881" i="3"/>
  <c r="CM881" i="3" s="1"/>
  <c r="BX881" i="3"/>
  <c r="CN881" i="3" s="1"/>
  <c r="BY881" i="3"/>
  <c r="CO881" i="3" s="1"/>
  <c r="BK882" i="3"/>
  <c r="CA882" i="3" s="1"/>
  <c r="BL882" i="3"/>
  <c r="CB882" i="3" s="1"/>
  <c r="BM882" i="3"/>
  <c r="CC882" i="3" s="1"/>
  <c r="BN882" i="3"/>
  <c r="CD882" i="3" s="1"/>
  <c r="BO882" i="3"/>
  <c r="CE882" i="3" s="1"/>
  <c r="BP882" i="3"/>
  <c r="CF882" i="3" s="1"/>
  <c r="BQ882" i="3"/>
  <c r="CG882" i="3" s="1"/>
  <c r="BR882" i="3"/>
  <c r="CH882" i="3" s="1"/>
  <c r="BS882" i="3"/>
  <c r="CI882" i="3" s="1"/>
  <c r="BT882" i="3"/>
  <c r="CJ882" i="3" s="1"/>
  <c r="BU882" i="3"/>
  <c r="CK882" i="3" s="1"/>
  <c r="BV882" i="3"/>
  <c r="CL882" i="3" s="1"/>
  <c r="BW882" i="3"/>
  <c r="CM882" i="3" s="1"/>
  <c r="BX882" i="3"/>
  <c r="CN882" i="3" s="1"/>
  <c r="BY882" i="3"/>
  <c r="CO882" i="3" s="1"/>
  <c r="BK883" i="3"/>
  <c r="CA883" i="3" s="1"/>
  <c r="BL883" i="3"/>
  <c r="CB883" i="3" s="1"/>
  <c r="BM883" i="3"/>
  <c r="CC883" i="3" s="1"/>
  <c r="BN883" i="3"/>
  <c r="CD883" i="3" s="1"/>
  <c r="BO883" i="3"/>
  <c r="CE883" i="3" s="1"/>
  <c r="BP883" i="3"/>
  <c r="CF883" i="3" s="1"/>
  <c r="BQ883" i="3"/>
  <c r="CG883" i="3" s="1"/>
  <c r="BR883" i="3"/>
  <c r="CH883" i="3" s="1"/>
  <c r="BS883" i="3"/>
  <c r="CI883" i="3" s="1"/>
  <c r="BT883" i="3"/>
  <c r="CJ883" i="3" s="1"/>
  <c r="BU883" i="3"/>
  <c r="CK883" i="3" s="1"/>
  <c r="BV883" i="3"/>
  <c r="CL883" i="3" s="1"/>
  <c r="BW883" i="3"/>
  <c r="CM883" i="3" s="1"/>
  <c r="BX883" i="3"/>
  <c r="CN883" i="3" s="1"/>
  <c r="BY883" i="3"/>
  <c r="CO883" i="3" s="1"/>
  <c r="BK884" i="3"/>
  <c r="CA884" i="3" s="1"/>
  <c r="BL884" i="3"/>
  <c r="CB884" i="3" s="1"/>
  <c r="BM884" i="3"/>
  <c r="CC884" i="3" s="1"/>
  <c r="BN884" i="3"/>
  <c r="CD884" i="3" s="1"/>
  <c r="BO884" i="3"/>
  <c r="CE884" i="3" s="1"/>
  <c r="BP884" i="3"/>
  <c r="CF884" i="3" s="1"/>
  <c r="BQ884" i="3"/>
  <c r="CG884" i="3" s="1"/>
  <c r="BR884" i="3"/>
  <c r="CH884" i="3" s="1"/>
  <c r="BS884" i="3"/>
  <c r="CI884" i="3" s="1"/>
  <c r="BT884" i="3"/>
  <c r="CJ884" i="3" s="1"/>
  <c r="BU884" i="3"/>
  <c r="CK884" i="3" s="1"/>
  <c r="BV884" i="3"/>
  <c r="CL884" i="3" s="1"/>
  <c r="BW884" i="3"/>
  <c r="CM884" i="3" s="1"/>
  <c r="BX884" i="3"/>
  <c r="CN884" i="3" s="1"/>
  <c r="BY884" i="3"/>
  <c r="CO884" i="3" s="1"/>
  <c r="BK885" i="3"/>
  <c r="CA885" i="3" s="1"/>
  <c r="BL885" i="3"/>
  <c r="CB885" i="3" s="1"/>
  <c r="BM885" i="3"/>
  <c r="CC885" i="3" s="1"/>
  <c r="BN885" i="3"/>
  <c r="CD885" i="3" s="1"/>
  <c r="BO885" i="3"/>
  <c r="CE885" i="3" s="1"/>
  <c r="BP885" i="3"/>
  <c r="CF885" i="3" s="1"/>
  <c r="BQ885" i="3"/>
  <c r="CG885" i="3" s="1"/>
  <c r="BR885" i="3"/>
  <c r="CH885" i="3" s="1"/>
  <c r="BS885" i="3"/>
  <c r="CI885" i="3" s="1"/>
  <c r="BT885" i="3"/>
  <c r="CJ885" i="3" s="1"/>
  <c r="BU885" i="3"/>
  <c r="CK885" i="3" s="1"/>
  <c r="BV885" i="3"/>
  <c r="CL885" i="3" s="1"/>
  <c r="BW885" i="3"/>
  <c r="CM885" i="3" s="1"/>
  <c r="BX885" i="3"/>
  <c r="CN885" i="3" s="1"/>
  <c r="BY885" i="3"/>
  <c r="CO885" i="3" s="1"/>
  <c r="BK886" i="3"/>
  <c r="CA886" i="3" s="1"/>
  <c r="BL886" i="3"/>
  <c r="CB886" i="3" s="1"/>
  <c r="BM886" i="3"/>
  <c r="CC886" i="3" s="1"/>
  <c r="BN886" i="3"/>
  <c r="CD886" i="3" s="1"/>
  <c r="BO886" i="3"/>
  <c r="CE886" i="3" s="1"/>
  <c r="BP886" i="3"/>
  <c r="CF886" i="3" s="1"/>
  <c r="BQ886" i="3"/>
  <c r="CG886" i="3" s="1"/>
  <c r="BR886" i="3"/>
  <c r="CH886" i="3" s="1"/>
  <c r="BS886" i="3"/>
  <c r="CI886" i="3" s="1"/>
  <c r="BT886" i="3"/>
  <c r="CJ886" i="3" s="1"/>
  <c r="BU886" i="3"/>
  <c r="CK886" i="3" s="1"/>
  <c r="BV886" i="3"/>
  <c r="CL886" i="3" s="1"/>
  <c r="BW886" i="3"/>
  <c r="CM886" i="3" s="1"/>
  <c r="BX886" i="3"/>
  <c r="CN886" i="3" s="1"/>
  <c r="BY886" i="3"/>
  <c r="CO886" i="3" s="1"/>
  <c r="BK887" i="3"/>
  <c r="CA887" i="3" s="1"/>
  <c r="BL887" i="3"/>
  <c r="CB887" i="3" s="1"/>
  <c r="BM887" i="3"/>
  <c r="CC887" i="3" s="1"/>
  <c r="BN887" i="3"/>
  <c r="CD887" i="3" s="1"/>
  <c r="BO887" i="3"/>
  <c r="CE887" i="3" s="1"/>
  <c r="BP887" i="3"/>
  <c r="CF887" i="3" s="1"/>
  <c r="BQ887" i="3"/>
  <c r="CG887" i="3" s="1"/>
  <c r="BR887" i="3"/>
  <c r="CH887" i="3" s="1"/>
  <c r="BS887" i="3"/>
  <c r="CI887" i="3" s="1"/>
  <c r="BT887" i="3"/>
  <c r="CJ887" i="3" s="1"/>
  <c r="BU887" i="3"/>
  <c r="CK887" i="3" s="1"/>
  <c r="BV887" i="3"/>
  <c r="CL887" i="3" s="1"/>
  <c r="BW887" i="3"/>
  <c r="CM887" i="3" s="1"/>
  <c r="BX887" i="3"/>
  <c r="CN887" i="3" s="1"/>
  <c r="BY887" i="3"/>
  <c r="CO887" i="3" s="1"/>
  <c r="BK888" i="3"/>
  <c r="CA888" i="3" s="1"/>
  <c r="BL888" i="3"/>
  <c r="CB888" i="3" s="1"/>
  <c r="BM888" i="3"/>
  <c r="CC888" i="3" s="1"/>
  <c r="BN888" i="3"/>
  <c r="CD888" i="3" s="1"/>
  <c r="BO888" i="3"/>
  <c r="CE888" i="3" s="1"/>
  <c r="BP888" i="3"/>
  <c r="CF888" i="3" s="1"/>
  <c r="BQ888" i="3"/>
  <c r="CG888" i="3" s="1"/>
  <c r="BR888" i="3"/>
  <c r="CH888" i="3" s="1"/>
  <c r="BS888" i="3"/>
  <c r="CI888" i="3" s="1"/>
  <c r="BT888" i="3"/>
  <c r="CJ888" i="3" s="1"/>
  <c r="BU888" i="3"/>
  <c r="CK888" i="3" s="1"/>
  <c r="BV888" i="3"/>
  <c r="CL888" i="3" s="1"/>
  <c r="BW888" i="3"/>
  <c r="CM888" i="3" s="1"/>
  <c r="BX888" i="3"/>
  <c r="CN888" i="3" s="1"/>
  <c r="BY888" i="3"/>
  <c r="CO888" i="3" s="1"/>
  <c r="BK889" i="3"/>
  <c r="CA889" i="3" s="1"/>
  <c r="BL889" i="3"/>
  <c r="CB889" i="3" s="1"/>
  <c r="BM889" i="3"/>
  <c r="CC889" i="3" s="1"/>
  <c r="BN889" i="3"/>
  <c r="CD889" i="3" s="1"/>
  <c r="BO889" i="3"/>
  <c r="CE889" i="3" s="1"/>
  <c r="BP889" i="3"/>
  <c r="CF889" i="3" s="1"/>
  <c r="BQ889" i="3"/>
  <c r="CG889" i="3" s="1"/>
  <c r="BR889" i="3"/>
  <c r="CH889" i="3" s="1"/>
  <c r="BS889" i="3"/>
  <c r="CI889" i="3" s="1"/>
  <c r="BT889" i="3"/>
  <c r="CJ889" i="3" s="1"/>
  <c r="BU889" i="3"/>
  <c r="CK889" i="3" s="1"/>
  <c r="BV889" i="3"/>
  <c r="CL889" i="3" s="1"/>
  <c r="BW889" i="3"/>
  <c r="CM889" i="3" s="1"/>
  <c r="BX889" i="3"/>
  <c r="CN889" i="3" s="1"/>
  <c r="BY889" i="3"/>
  <c r="CO889" i="3" s="1"/>
  <c r="BK890" i="3"/>
  <c r="CA890" i="3" s="1"/>
  <c r="BL890" i="3"/>
  <c r="CB890" i="3" s="1"/>
  <c r="BM890" i="3"/>
  <c r="CC890" i="3" s="1"/>
  <c r="BN890" i="3"/>
  <c r="CD890" i="3" s="1"/>
  <c r="BO890" i="3"/>
  <c r="CE890" i="3" s="1"/>
  <c r="BP890" i="3"/>
  <c r="CF890" i="3" s="1"/>
  <c r="BQ890" i="3"/>
  <c r="CG890" i="3" s="1"/>
  <c r="BR890" i="3"/>
  <c r="CH890" i="3" s="1"/>
  <c r="BS890" i="3"/>
  <c r="CI890" i="3" s="1"/>
  <c r="BT890" i="3"/>
  <c r="CJ890" i="3" s="1"/>
  <c r="BU890" i="3"/>
  <c r="CK890" i="3" s="1"/>
  <c r="BV890" i="3"/>
  <c r="CL890" i="3" s="1"/>
  <c r="BW890" i="3"/>
  <c r="CM890" i="3" s="1"/>
  <c r="BX890" i="3"/>
  <c r="CN890" i="3" s="1"/>
  <c r="BY890" i="3"/>
  <c r="CO890" i="3" s="1"/>
  <c r="BK891" i="3"/>
  <c r="CA891" i="3" s="1"/>
  <c r="BL891" i="3"/>
  <c r="CB891" i="3" s="1"/>
  <c r="BM891" i="3"/>
  <c r="CC891" i="3" s="1"/>
  <c r="BN891" i="3"/>
  <c r="CD891" i="3" s="1"/>
  <c r="BO891" i="3"/>
  <c r="CE891" i="3" s="1"/>
  <c r="BP891" i="3"/>
  <c r="CF891" i="3" s="1"/>
  <c r="BQ891" i="3"/>
  <c r="CG891" i="3" s="1"/>
  <c r="BR891" i="3"/>
  <c r="CH891" i="3" s="1"/>
  <c r="BS891" i="3"/>
  <c r="CI891" i="3" s="1"/>
  <c r="BT891" i="3"/>
  <c r="CJ891" i="3" s="1"/>
  <c r="BU891" i="3"/>
  <c r="CK891" i="3" s="1"/>
  <c r="BV891" i="3"/>
  <c r="CL891" i="3" s="1"/>
  <c r="BW891" i="3"/>
  <c r="CM891" i="3" s="1"/>
  <c r="BX891" i="3"/>
  <c r="CN891" i="3" s="1"/>
  <c r="BY891" i="3"/>
  <c r="CO891" i="3" s="1"/>
  <c r="BK892" i="3"/>
  <c r="CA892" i="3" s="1"/>
  <c r="BL892" i="3"/>
  <c r="CB892" i="3" s="1"/>
  <c r="BM892" i="3"/>
  <c r="CC892" i="3" s="1"/>
  <c r="BN892" i="3"/>
  <c r="CD892" i="3" s="1"/>
  <c r="BO892" i="3"/>
  <c r="CE892" i="3" s="1"/>
  <c r="BP892" i="3"/>
  <c r="CF892" i="3" s="1"/>
  <c r="BQ892" i="3"/>
  <c r="CG892" i="3" s="1"/>
  <c r="BR892" i="3"/>
  <c r="CH892" i="3" s="1"/>
  <c r="BS892" i="3"/>
  <c r="CI892" i="3" s="1"/>
  <c r="BT892" i="3"/>
  <c r="CJ892" i="3" s="1"/>
  <c r="BU892" i="3"/>
  <c r="CK892" i="3" s="1"/>
  <c r="BV892" i="3"/>
  <c r="CL892" i="3" s="1"/>
  <c r="BW892" i="3"/>
  <c r="CM892" i="3" s="1"/>
  <c r="BX892" i="3"/>
  <c r="CN892" i="3" s="1"/>
  <c r="BY892" i="3"/>
  <c r="CO892" i="3" s="1"/>
  <c r="BK893" i="3"/>
  <c r="CA893" i="3" s="1"/>
  <c r="BL893" i="3"/>
  <c r="CB893" i="3" s="1"/>
  <c r="BM893" i="3"/>
  <c r="CC893" i="3" s="1"/>
  <c r="BN893" i="3"/>
  <c r="CD893" i="3" s="1"/>
  <c r="BO893" i="3"/>
  <c r="CE893" i="3" s="1"/>
  <c r="BP893" i="3"/>
  <c r="CF893" i="3" s="1"/>
  <c r="BQ893" i="3"/>
  <c r="CG893" i="3" s="1"/>
  <c r="BR893" i="3"/>
  <c r="CH893" i="3" s="1"/>
  <c r="BS893" i="3"/>
  <c r="CI893" i="3" s="1"/>
  <c r="BT893" i="3"/>
  <c r="CJ893" i="3" s="1"/>
  <c r="BU893" i="3"/>
  <c r="CK893" i="3" s="1"/>
  <c r="BV893" i="3"/>
  <c r="CL893" i="3" s="1"/>
  <c r="BW893" i="3"/>
  <c r="CM893" i="3" s="1"/>
  <c r="BX893" i="3"/>
  <c r="CN893" i="3" s="1"/>
  <c r="BY893" i="3"/>
  <c r="CO893" i="3" s="1"/>
  <c r="BK894" i="3"/>
  <c r="CA894" i="3" s="1"/>
  <c r="BL894" i="3"/>
  <c r="CB894" i="3" s="1"/>
  <c r="BM894" i="3"/>
  <c r="CC894" i="3" s="1"/>
  <c r="BN894" i="3"/>
  <c r="CD894" i="3" s="1"/>
  <c r="BO894" i="3"/>
  <c r="CE894" i="3" s="1"/>
  <c r="BP894" i="3"/>
  <c r="CF894" i="3" s="1"/>
  <c r="BQ894" i="3"/>
  <c r="CG894" i="3" s="1"/>
  <c r="BR894" i="3"/>
  <c r="CH894" i="3" s="1"/>
  <c r="BS894" i="3"/>
  <c r="CI894" i="3" s="1"/>
  <c r="BT894" i="3"/>
  <c r="CJ894" i="3" s="1"/>
  <c r="BU894" i="3"/>
  <c r="CK894" i="3" s="1"/>
  <c r="BV894" i="3"/>
  <c r="CL894" i="3" s="1"/>
  <c r="BW894" i="3"/>
  <c r="CM894" i="3" s="1"/>
  <c r="BX894" i="3"/>
  <c r="CN894" i="3" s="1"/>
  <c r="BY894" i="3"/>
  <c r="CO894" i="3" s="1"/>
  <c r="BK895" i="3"/>
  <c r="CA895" i="3" s="1"/>
  <c r="BL895" i="3"/>
  <c r="CB895" i="3" s="1"/>
  <c r="BM895" i="3"/>
  <c r="CC895" i="3" s="1"/>
  <c r="BN895" i="3"/>
  <c r="CD895" i="3" s="1"/>
  <c r="BO895" i="3"/>
  <c r="CE895" i="3" s="1"/>
  <c r="BP895" i="3"/>
  <c r="CF895" i="3" s="1"/>
  <c r="BQ895" i="3"/>
  <c r="CG895" i="3" s="1"/>
  <c r="BR895" i="3"/>
  <c r="CH895" i="3" s="1"/>
  <c r="BS895" i="3"/>
  <c r="CI895" i="3" s="1"/>
  <c r="BT895" i="3"/>
  <c r="CJ895" i="3" s="1"/>
  <c r="BU895" i="3"/>
  <c r="CK895" i="3" s="1"/>
  <c r="BV895" i="3"/>
  <c r="CL895" i="3" s="1"/>
  <c r="BW895" i="3"/>
  <c r="CM895" i="3" s="1"/>
  <c r="BX895" i="3"/>
  <c r="CN895" i="3" s="1"/>
  <c r="BY895" i="3"/>
  <c r="CO895" i="3" s="1"/>
  <c r="BK896" i="3"/>
  <c r="CA896" i="3" s="1"/>
  <c r="BL896" i="3"/>
  <c r="CB896" i="3" s="1"/>
  <c r="BM896" i="3"/>
  <c r="CC896" i="3" s="1"/>
  <c r="BN896" i="3"/>
  <c r="CD896" i="3" s="1"/>
  <c r="BO896" i="3"/>
  <c r="CE896" i="3" s="1"/>
  <c r="BP896" i="3"/>
  <c r="CF896" i="3" s="1"/>
  <c r="BQ896" i="3"/>
  <c r="CG896" i="3" s="1"/>
  <c r="BR896" i="3"/>
  <c r="CH896" i="3" s="1"/>
  <c r="BS896" i="3"/>
  <c r="CI896" i="3" s="1"/>
  <c r="BT896" i="3"/>
  <c r="CJ896" i="3" s="1"/>
  <c r="BU896" i="3"/>
  <c r="CK896" i="3" s="1"/>
  <c r="BV896" i="3"/>
  <c r="CL896" i="3" s="1"/>
  <c r="BW896" i="3"/>
  <c r="CM896" i="3" s="1"/>
  <c r="BX896" i="3"/>
  <c r="CN896" i="3" s="1"/>
  <c r="BY896" i="3"/>
  <c r="CO896" i="3" s="1"/>
  <c r="BK897" i="3"/>
  <c r="CA897" i="3" s="1"/>
  <c r="BL897" i="3"/>
  <c r="CB897" i="3" s="1"/>
  <c r="BM897" i="3"/>
  <c r="CC897" i="3" s="1"/>
  <c r="BN897" i="3"/>
  <c r="CD897" i="3" s="1"/>
  <c r="BO897" i="3"/>
  <c r="CE897" i="3" s="1"/>
  <c r="BP897" i="3"/>
  <c r="CF897" i="3" s="1"/>
  <c r="BQ897" i="3"/>
  <c r="CG897" i="3" s="1"/>
  <c r="BR897" i="3"/>
  <c r="CH897" i="3" s="1"/>
  <c r="BS897" i="3"/>
  <c r="CI897" i="3" s="1"/>
  <c r="BT897" i="3"/>
  <c r="CJ897" i="3" s="1"/>
  <c r="BU897" i="3"/>
  <c r="CK897" i="3" s="1"/>
  <c r="BV897" i="3"/>
  <c r="CL897" i="3" s="1"/>
  <c r="BW897" i="3"/>
  <c r="CM897" i="3" s="1"/>
  <c r="BX897" i="3"/>
  <c r="CN897" i="3" s="1"/>
  <c r="BY897" i="3"/>
  <c r="CO897" i="3" s="1"/>
  <c r="BK898" i="3"/>
  <c r="CA898" i="3" s="1"/>
  <c r="BL898" i="3"/>
  <c r="CB898" i="3" s="1"/>
  <c r="BM898" i="3"/>
  <c r="CC898" i="3" s="1"/>
  <c r="BN898" i="3"/>
  <c r="CD898" i="3" s="1"/>
  <c r="BO898" i="3"/>
  <c r="CE898" i="3" s="1"/>
  <c r="BP898" i="3"/>
  <c r="CF898" i="3" s="1"/>
  <c r="BQ898" i="3"/>
  <c r="CG898" i="3" s="1"/>
  <c r="BR898" i="3"/>
  <c r="CH898" i="3" s="1"/>
  <c r="BS898" i="3"/>
  <c r="CI898" i="3" s="1"/>
  <c r="BT898" i="3"/>
  <c r="CJ898" i="3" s="1"/>
  <c r="BU898" i="3"/>
  <c r="CK898" i="3" s="1"/>
  <c r="BV898" i="3"/>
  <c r="CL898" i="3" s="1"/>
  <c r="BW898" i="3"/>
  <c r="CM898" i="3" s="1"/>
  <c r="BX898" i="3"/>
  <c r="CN898" i="3" s="1"/>
  <c r="BY898" i="3"/>
  <c r="CO898" i="3" s="1"/>
  <c r="BK899" i="3"/>
  <c r="CA899" i="3" s="1"/>
  <c r="BL899" i="3"/>
  <c r="CB899" i="3" s="1"/>
  <c r="BM899" i="3"/>
  <c r="CC899" i="3" s="1"/>
  <c r="BN899" i="3"/>
  <c r="CD899" i="3" s="1"/>
  <c r="BO899" i="3"/>
  <c r="CE899" i="3" s="1"/>
  <c r="BP899" i="3"/>
  <c r="CF899" i="3" s="1"/>
  <c r="BQ899" i="3"/>
  <c r="CG899" i="3" s="1"/>
  <c r="BR899" i="3"/>
  <c r="CH899" i="3" s="1"/>
  <c r="BS899" i="3"/>
  <c r="CI899" i="3" s="1"/>
  <c r="BT899" i="3"/>
  <c r="CJ899" i="3" s="1"/>
  <c r="BU899" i="3"/>
  <c r="CK899" i="3" s="1"/>
  <c r="BV899" i="3"/>
  <c r="CL899" i="3" s="1"/>
  <c r="BW899" i="3"/>
  <c r="CM899" i="3" s="1"/>
  <c r="BX899" i="3"/>
  <c r="CN899" i="3" s="1"/>
  <c r="BY899" i="3"/>
  <c r="CO899" i="3" s="1"/>
  <c r="BK900" i="3"/>
  <c r="CA900" i="3" s="1"/>
  <c r="BL900" i="3"/>
  <c r="CB900" i="3" s="1"/>
  <c r="BM900" i="3"/>
  <c r="CC900" i="3" s="1"/>
  <c r="BN900" i="3"/>
  <c r="CD900" i="3" s="1"/>
  <c r="BO900" i="3"/>
  <c r="CE900" i="3" s="1"/>
  <c r="BP900" i="3"/>
  <c r="CF900" i="3" s="1"/>
  <c r="BQ900" i="3"/>
  <c r="CG900" i="3" s="1"/>
  <c r="BR900" i="3"/>
  <c r="CH900" i="3" s="1"/>
  <c r="BS900" i="3"/>
  <c r="CI900" i="3" s="1"/>
  <c r="BT900" i="3"/>
  <c r="CJ900" i="3" s="1"/>
  <c r="BU900" i="3"/>
  <c r="CK900" i="3" s="1"/>
  <c r="BV900" i="3"/>
  <c r="CL900" i="3" s="1"/>
  <c r="BW900" i="3"/>
  <c r="CM900" i="3" s="1"/>
  <c r="BX900" i="3"/>
  <c r="CN900" i="3" s="1"/>
  <c r="BY900" i="3"/>
  <c r="CO900" i="3" s="1"/>
  <c r="BK901" i="3"/>
  <c r="CA901" i="3" s="1"/>
  <c r="BL901" i="3"/>
  <c r="CB901" i="3" s="1"/>
  <c r="BM901" i="3"/>
  <c r="CC901" i="3" s="1"/>
  <c r="BN901" i="3"/>
  <c r="CD901" i="3" s="1"/>
  <c r="BO901" i="3"/>
  <c r="CE901" i="3" s="1"/>
  <c r="BP901" i="3"/>
  <c r="CF901" i="3" s="1"/>
  <c r="BQ901" i="3"/>
  <c r="CG901" i="3" s="1"/>
  <c r="BR901" i="3"/>
  <c r="CH901" i="3" s="1"/>
  <c r="BS901" i="3"/>
  <c r="CI901" i="3" s="1"/>
  <c r="BT901" i="3"/>
  <c r="CJ901" i="3" s="1"/>
  <c r="BU901" i="3"/>
  <c r="CK901" i="3" s="1"/>
  <c r="BV901" i="3"/>
  <c r="CL901" i="3" s="1"/>
  <c r="BW901" i="3"/>
  <c r="CM901" i="3" s="1"/>
  <c r="BX901" i="3"/>
  <c r="CN901" i="3" s="1"/>
  <c r="BY901" i="3"/>
  <c r="CO901" i="3" s="1"/>
  <c r="BK876" i="3"/>
  <c r="CA876" i="3" s="1"/>
  <c r="BL876" i="3"/>
  <c r="CB876" i="3" s="1"/>
  <c r="BM876" i="3"/>
  <c r="CC876" i="3" s="1"/>
  <c r="BN876" i="3"/>
  <c r="CD876" i="3" s="1"/>
  <c r="BO876" i="3"/>
  <c r="CE876" i="3" s="1"/>
  <c r="BP876" i="3"/>
  <c r="CF876" i="3" s="1"/>
  <c r="BQ876" i="3"/>
  <c r="CG876" i="3" s="1"/>
  <c r="BR876" i="3"/>
  <c r="CH876" i="3" s="1"/>
  <c r="BS876" i="3"/>
  <c r="CI876" i="3" s="1"/>
  <c r="BT876" i="3"/>
  <c r="CJ876" i="3" s="1"/>
  <c r="BU876" i="3"/>
  <c r="CK876" i="3" s="1"/>
  <c r="BV876" i="3"/>
  <c r="CL876" i="3" s="1"/>
  <c r="BW876" i="3"/>
  <c r="CM876" i="3" s="1"/>
  <c r="BX876" i="3"/>
  <c r="CN876" i="3" s="1"/>
  <c r="BY876" i="3"/>
  <c r="CO876" i="3" s="1"/>
  <c r="BK902" i="3"/>
  <c r="CA902" i="3" s="1"/>
  <c r="BL902" i="3"/>
  <c r="CB902" i="3" s="1"/>
  <c r="BM902" i="3"/>
  <c r="CC902" i="3" s="1"/>
  <c r="BN902" i="3"/>
  <c r="CD902" i="3" s="1"/>
  <c r="BO902" i="3"/>
  <c r="CE902" i="3" s="1"/>
  <c r="BP902" i="3"/>
  <c r="CF902" i="3" s="1"/>
  <c r="BQ902" i="3"/>
  <c r="CG902" i="3" s="1"/>
  <c r="BR902" i="3"/>
  <c r="CH902" i="3" s="1"/>
  <c r="BS902" i="3"/>
  <c r="CI902" i="3" s="1"/>
  <c r="BT902" i="3"/>
  <c r="CJ902" i="3" s="1"/>
  <c r="BU902" i="3"/>
  <c r="CK902" i="3" s="1"/>
  <c r="BV902" i="3"/>
  <c r="CL902" i="3" s="1"/>
  <c r="BW902" i="3"/>
  <c r="CM902" i="3" s="1"/>
  <c r="BX902" i="3"/>
  <c r="CN902" i="3" s="1"/>
  <c r="BY902" i="3"/>
  <c r="CO902" i="3" s="1"/>
  <c r="BK913" i="3"/>
  <c r="CA913" i="3" s="1"/>
  <c r="BL913" i="3"/>
  <c r="CB913" i="3" s="1"/>
  <c r="BM913" i="3"/>
  <c r="CC913" i="3" s="1"/>
  <c r="BN913" i="3"/>
  <c r="CD913" i="3" s="1"/>
  <c r="BO913" i="3"/>
  <c r="CE913" i="3" s="1"/>
  <c r="BP913" i="3"/>
  <c r="CF913" i="3" s="1"/>
  <c r="BQ913" i="3"/>
  <c r="CG913" i="3" s="1"/>
  <c r="BR913" i="3"/>
  <c r="CH913" i="3" s="1"/>
  <c r="BS913" i="3"/>
  <c r="CI913" i="3" s="1"/>
  <c r="BT913" i="3"/>
  <c r="CJ913" i="3" s="1"/>
  <c r="BU913" i="3"/>
  <c r="CK913" i="3" s="1"/>
  <c r="BV913" i="3"/>
  <c r="CL913" i="3" s="1"/>
  <c r="BW913" i="3"/>
  <c r="CM913" i="3" s="1"/>
  <c r="BX913" i="3"/>
  <c r="CN913" i="3" s="1"/>
  <c r="BY913" i="3"/>
  <c r="CO913" i="3" s="1"/>
  <c r="BK914" i="3"/>
  <c r="CA914" i="3" s="1"/>
  <c r="BL914" i="3"/>
  <c r="CB914" i="3" s="1"/>
  <c r="BM914" i="3"/>
  <c r="CC914" i="3" s="1"/>
  <c r="BN914" i="3"/>
  <c r="CD914" i="3" s="1"/>
  <c r="BO914" i="3"/>
  <c r="CE914" i="3" s="1"/>
  <c r="BP914" i="3"/>
  <c r="CF914" i="3" s="1"/>
  <c r="BQ914" i="3"/>
  <c r="CG914" i="3" s="1"/>
  <c r="BR914" i="3"/>
  <c r="CH914" i="3" s="1"/>
  <c r="BS914" i="3"/>
  <c r="CI914" i="3" s="1"/>
  <c r="BT914" i="3"/>
  <c r="CJ914" i="3" s="1"/>
  <c r="BU914" i="3"/>
  <c r="CK914" i="3" s="1"/>
  <c r="BV914" i="3"/>
  <c r="CL914" i="3" s="1"/>
  <c r="BW914" i="3"/>
  <c r="CM914" i="3" s="1"/>
  <c r="BX914" i="3"/>
  <c r="CN914" i="3" s="1"/>
  <c r="BY914" i="3"/>
  <c r="CO914" i="3" s="1"/>
  <c r="BK915" i="3"/>
  <c r="CA915" i="3" s="1"/>
  <c r="BL915" i="3"/>
  <c r="CB915" i="3" s="1"/>
  <c r="BM915" i="3"/>
  <c r="CC915" i="3" s="1"/>
  <c r="BN915" i="3"/>
  <c r="CD915" i="3" s="1"/>
  <c r="BO915" i="3"/>
  <c r="CE915" i="3" s="1"/>
  <c r="BP915" i="3"/>
  <c r="CF915" i="3" s="1"/>
  <c r="BQ915" i="3"/>
  <c r="CG915" i="3" s="1"/>
  <c r="BR915" i="3"/>
  <c r="CH915" i="3" s="1"/>
  <c r="BS915" i="3"/>
  <c r="CI915" i="3" s="1"/>
  <c r="BT915" i="3"/>
  <c r="CJ915" i="3" s="1"/>
  <c r="BU915" i="3"/>
  <c r="CK915" i="3" s="1"/>
  <c r="BV915" i="3"/>
  <c r="CL915" i="3" s="1"/>
  <c r="BW915" i="3"/>
  <c r="CM915" i="3" s="1"/>
  <c r="BX915" i="3"/>
  <c r="CN915" i="3" s="1"/>
  <c r="BY915" i="3"/>
  <c r="CO915" i="3" s="1"/>
  <c r="BK916" i="3"/>
  <c r="CA916" i="3" s="1"/>
  <c r="BL916" i="3"/>
  <c r="CB916" i="3" s="1"/>
  <c r="BM916" i="3"/>
  <c r="CC916" i="3" s="1"/>
  <c r="BN916" i="3"/>
  <c r="CD916" i="3" s="1"/>
  <c r="BO916" i="3"/>
  <c r="CE916" i="3" s="1"/>
  <c r="BP916" i="3"/>
  <c r="CF916" i="3" s="1"/>
  <c r="BQ916" i="3"/>
  <c r="CG916" i="3" s="1"/>
  <c r="BR916" i="3"/>
  <c r="CH916" i="3" s="1"/>
  <c r="BS916" i="3"/>
  <c r="CI916" i="3" s="1"/>
  <c r="BT916" i="3"/>
  <c r="CJ916" i="3" s="1"/>
  <c r="BU916" i="3"/>
  <c r="CK916" i="3" s="1"/>
  <c r="BV916" i="3"/>
  <c r="CL916" i="3" s="1"/>
  <c r="BW916" i="3"/>
  <c r="CM916" i="3" s="1"/>
  <c r="BX916" i="3"/>
  <c r="CN916" i="3" s="1"/>
  <c r="BY916" i="3"/>
  <c r="CO916" i="3" s="1"/>
  <c r="BK917" i="3"/>
  <c r="CA917" i="3" s="1"/>
  <c r="BL917" i="3"/>
  <c r="CB917" i="3" s="1"/>
  <c r="BM917" i="3"/>
  <c r="CC917" i="3" s="1"/>
  <c r="BN917" i="3"/>
  <c r="CD917" i="3" s="1"/>
  <c r="BO917" i="3"/>
  <c r="CE917" i="3" s="1"/>
  <c r="BP917" i="3"/>
  <c r="CF917" i="3" s="1"/>
  <c r="BQ917" i="3"/>
  <c r="CG917" i="3" s="1"/>
  <c r="BR917" i="3"/>
  <c r="CH917" i="3" s="1"/>
  <c r="BS917" i="3"/>
  <c r="CI917" i="3" s="1"/>
  <c r="BT917" i="3"/>
  <c r="CJ917" i="3" s="1"/>
  <c r="BU917" i="3"/>
  <c r="CK917" i="3" s="1"/>
  <c r="BV917" i="3"/>
  <c r="CL917" i="3" s="1"/>
  <c r="BW917" i="3"/>
  <c r="CM917" i="3" s="1"/>
  <c r="BX917" i="3"/>
  <c r="CN917" i="3" s="1"/>
  <c r="BY917" i="3"/>
  <c r="CO917" i="3" s="1"/>
  <c r="BK918" i="3"/>
  <c r="CA918" i="3" s="1"/>
  <c r="BL918" i="3"/>
  <c r="CB918" i="3" s="1"/>
  <c r="BM918" i="3"/>
  <c r="CC918" i="3" s="1"/>
  <c r="BN918" i="3"/>
  <c r="CD918" i="3" s="1"/>
  <c r="BO918" i="3"/>
  <c r="CE918" i="3" s="1"/>
  <c r="BP918" i="3"/>
  <c r="CF918" i="3" s="1"/>
  <c r="BQ918" i="3"/>
  <c r="CG918" i="3" s="1"/>
  <c r="BR918" i="3"/>
  <c r="CH918" i="3" s="1"/>
  <c r="BS918" i="3"/>
  <c r="CI918" i="3" s="1"/>
  <c r="BT918" i="3"/>
  <c r="CJ918" i="3" s="1"/>
  <c r="BU918" i="3"/>
  <c r="CK918" i="3" s="1"/>
  <c r="BV918" i="3"/>
  <c r="CL918" i="3" s="1"/>
  <c r="BW918" i="3"/>
  <c r="CM918" i="3" s="1"/>
  <c r="BX918" i="3"/>
  <c r="CN918" i="3" s="1"/>
  <c r="BY918" i="3"/>
  <c r="CO918" i="3" s="1"/>
  <c r="BK919" i="3"/>
  <c r="CA919" i="3" s="1"/>
  <c r="BL919" i="3"/>
  <c r="CB919" i="3" s="1"/>
  <c r="BM919" i="3"/>
  <c r="CC919" i="3" s="1"/>
  <c r="BN919" i="3"/>
  <c r="CD919" i="3" s="1"/>
  <c r="BO919" i="3"/>
  <c r="CE919" i="3" s="1"/>
  <c r="BP919" i="3"/>
  <c r="CF919" i="3" s="1"/>
  <c r="BQ919" i="3"/>
  <c r="CG919" i="3" s="1"/>
  <c r="BR919" i="3"/>
  <c r="CH919" i="3" s="1"/>
  <c r="BS919" i="3"/>
  <c r="CI919" i="3" s="1"/>
  <c r="BT919" i="3"/>
  <c r="CJ919" i="3" s="1"/>
  <c r="BU919" i="3"/>
  <c r="CK919" i="3" s="1"/>
  <c r="BV919" i="3"/>
  <c r="CL919" i="3" s="1"/>
  <c r="BW919" i="3"/>
  <c r="CM919" i="3" s="1"/>
  <c r="BX919" i="3"/>
  <c r="CN919" i="3" s="1"/>
  <c r="BY919" i="3"/>
  <c r="CO919" i="3" s="1"/>
  <c r="BK920" i="3"/>
  <c r="CA920" i="3" s="1"/>
  <c r="BL920" i="3"/>
  <c r="CB920" i="3" s="1"/>
  <c r="BM920" i="3"/>
  <c r="CC920" i="3" s="1"/>
  <c r="BN920" i="3"/>
  <c r="CD920" i="3" s="1"/>
  <c r="BO920" i="3"/>
  <c r="CE920" i="3" s="1"/>
  <c r="BP920" i="3"/>
  <c r="CF920" i="3" s="1"/>
  <c r="BQ920" i="3"/>
  <c r="CG920" i="3" s="1"/>
  <c r="BR920" i="3"/>
  <c r="CH920" i="3" s="1"/>
  <c r="BS920" i="3"/>
  <c r="CI920" i="3" s="1"/>
  <c r="BT920" i="3"/>
  <c r="CJ920" i="3" s="1"/>
  <c r="BU920" i="3"/>
  <c r="CK920" i="3" s="1"/>
  <c r="BV920" i="3"/>
  <c r="CL920" i="3" s="1"/>
  <c r="BW920" i="3"/>
  <c r="CM920" i="3" s="1"/>
  <c r="BX920" i="3"/>
  <c r="CN920" i="3" s="1"/>
  <c r="BY920" i="3"/>
  <c r="CO920" i="3" s="1"/>
  <c r="BM921" i="3"/>
  <c r="CC921" i="3" s="1"/>
  <c r="BN921" i="3"/>
  <c r="CD921" i="3" s="1"/>
  <c r="BO921" i="3"/>
  <c r="CE921" i="3" s="1"/>
  <c r="BP921" i="3"/>
  <c r="CF921" i="3" s="1"/>
  <c r="BQ921" i="3"/>
  <c r="CG921" i="3" s="1"/>
  <c r="BR921" i="3"/>
  <c r="CH921" i="3" s="1"/>
  <c r="BS921" i="3"/>
  <c r="CI921" i="3" s="1"/>
  <c r="BT921" i="3"/>
  <c r="CJ921" i="3" s="1"/>
  <c r="BU921" i="3"/>
  <c r="CK921" i="3" s="1"/>
  <c r="BV921" i="3"/>
  <c r="CL921" i="3" s="1"/>
  <c r="BW921" i="3"/>
  <c r="CM921" i="3" s="1"/>
  <c r="BX921" i="3"/>
  <c r="CN921" i="3" s="1"/>
  <c r="BY921" i="3"/>
  <c r="CO921" i="3" s="1"/>
  <c r="BK922" i="3"/>
  <c r="CA922" i="3" s="1"/>
  <c r="BL922" i="3"/>
  <c r="CB922" i="3" s="1"/>
  <c r="BM922" i="3"/>
  <c r="CC922" i="3" s="1"/>
  <c r="BN922" i="3"/>
  <c r="CD922" i="3" s="1"/>
  <c r="BO922" i="3"/>
  <c r="CE922" i="3" s="1"/>
  <c r="BP922" i="3"/>
  <c r="CF922" i="3" s="1"/>
  <c r="BQ922" i="3"/>
  <c r="CG922" i="3" s="1"/>
  <c r="BR922" i="3"/>
  <c r="CH922" i="3" s="1"/>
  <c r="BS922" i="3"/>
  <c r="CI922" i="3" s="1"/>
  <c r="BT922" i="3"/>
  <c r="CJ922" i="3" s="1"/>
  <c r="BU922" i="3"/>
  <c r="CK922" i="3" s="1"/>
  <c r="BV922" i="3"/>
  <c r="CL922" i="3" s="1"/>
  <c r="BW922" i="3"/>
  <c r="CM922" i="3" s="1"/>
  <c r="BX922" i="3"/>
  <c r="CN922" i="3" s="1"/>
  <c r="BY922" i="3"/>
  <c r="CO922" i="3" s="1"/>
  <c r="BK923" i="3"/>
  <c r="CA923" i="3" s="1"/>
  <c r="BL923" i="3"/>
  <c r="CB923" i="3" s="1"/>
  <c r="BM923" i="3"/>
  <c r="CC923" i="3" s="1"/>
  <c r="BN923" i="3"/>
  <c r="CD923" i="3" s="1"/>
  <c r="BO923" i="3"/>
  <c r="CE923" i="3" s="1"/>
  <c r="BP923" i="3"/>
  <c r="CF923" i="3" s="1"/>
  <c r="BQ923" i="3"/>
  <c r="CG923" i="3" s="1"/>
  <c r="BR923" i="3"/>
  <c r="CH923" i="3" s="1"/>
  <c r="BS923" i="3"/>
  <c r="CI923" i="3" s="1"/>
  <c r="BT923" i="3"/>
  <c r="CJ923" i="3" s="1"/>
  <c r="BU923" i="3"/>
  <c r="CK923" i="3" s="1"/>
  <c r="BV923" i="3"/>
  <c r="CL923" i="3" s="1"/>
  <c r="BW923" i="3"/>
  <c r="CM923" i="3" s="1"/>
  <c r="BX923" i="3"/>
  <c r="CN923" i="3" s="1"/>
  <c r="BY923" i="3"/>
  <c r="CO923" i="3" s="1"/>
  <c r="BK924" i="3"/>
  <c r="CA924" i="3" s="1"/>
  <c r="BL924" i="3"/>
  <c r="CB924" i="3" s="1"/>
  <c r="BM924" i="3"/>
  <c r="CC924" i="3" s="1"/>
  <c r="BN924" i="3"/>
  <c r="CD924" i="3" s="1"/>
  <c r="BO924" i="3"/>
  <c r="CE924" i="3" s="1"/>
  <c r="BP924" i="3"/>
  <c r="CF924" i="3" s="1"/>
  <c r="BQ924" i="3"/>
  <c r="CG924" i="3" s="1"/>
  <c r="BR924" i="3"/>
  <c r="CH924" i="3" s="1"/>
  <c r="BS924" i="3"/>
  <c r="CI924" i="3" s="1"/>
  <c r="BT924" i="3"/>
  <c r="CJ924" i="3" s="1"/>
  <c r="BU924" i="3"/>
  <c r="CK924" i="3" s="1"/>
  <c r="BV924" i="3"/>
  <c r="CL924" i="3" s="1"/>
  <c r="BW924" i="3"/>
  <c r="CM924" i="3" s="1"/>
  <c r="BX924" i="3"/>
  <c r="CN924" i="3" s="1"/>
  <c r="BY924" i="3"/>
  <c r="CO924" i="3" s="1"/>
  <c r="BK925" i="3"/>
  <c r="CA925" i="3" s="1"/>
  <c r="BL925" i="3"/>
  <c r="CB925" i="3" s="1"/>
  <c r="BM925" i="3"/>
  <c r="CC925" i="3" s="1"/>
  <c r="BN925" i="3"/>
  <c r="CD925" i="3" s="1"/>
  <c r="BO925" i="3"/>
  <c r="CE925" i="3" s="1"/>
  <c r="BP925" i="3"/>
  <c r="CF925" i="3" s="1"/>
  <c r="BQ925" i="3"/>
  <c r="CG925" i="3" s="1"/>
  <c r="BR925" i="3"/>
  <c r="CH925" i="3" s="1"/>
  <c r="BS925" i="3"/>
  <c r="CI925" i="3" s="1"/>
  <c r="BT925" i="3"/>
  <c r="CJ925" i="3" s="1"/>
  <c r="BU925" i="3"/>
  <c r="CK925" i="3" s="1"/>
  <c r="BV925" i="3"/>
  <c r="CL925" i="3" s="1"/>
  <c r="BW925" i="3"/>
  <c r="CM925" i="3" s="1"/>
  <c r="BX925" i="3"/>
  <c r="CN925" i="3" s="1"/>
  <c r="BY925" i="3"/>
  <c r="CO925" i="3" s="1"/>
  <c r="BK926" i="3"/>
  <c r="CA926" i="3" s="1"/>
  <c r="BL926" i="3"/>
  <c r="CB926" i="3" s="1"/>
  <c r="BM926" i="3"/>
  <c r="CC926" i="3" s="1"/>
  <c r="BN926" i="3"/>
  <c r="CD926" i="3" s="1"/>
  <c r="BO926" i="3"/>
  <c r="CE926" i="3" s="1"/>
  <c r="BP926" i="3"/>
  <c r="CF926" i="3" s="1"/>
  <c r="BQ926" i="3"/>
  <c r="CG926" i="3" s="1"/>
  <c r="BR926" i="3"/>
  <c r="CH926" i="3" s="1"/>
  <c r="BS926" i="3"/>
  <c r="CI926" i="3" s="1"/>
  <c r="BT926" i="3"/>
  <c r="CJ926" i="3" s="1"/>
  <c r="BU926" i="3"/>
  <c r="CK926" i="3" s="1"/>
  <c r="BV926" i="3"/>
  <c r="CL926" i="3" s="1"/>
  <c r="BW926" i="3"/>
  <c r="CM926" i="3" s="1"/>
  <c r="BX926" i="3"/>
  <c r="CN926" i="3" s="1"/>
  <c r="BY926" i="3"/>
  <c r="CO926" i="3" s="1"/>
  <c r="BL927" i="3"/>
  <c r="CB927" i="3" s="1"/>
  <c r="BM927" i="3"/>
  <c r="CC927" i="3" s="1"/>
  <c r="BN927" i="3"/>
  <c r="CD927" i="3" s="1"/>
  <c r="BO927" i="3"/>
  <c r="CE927" i="3" s="1"/>
  <c r="BP927" i="3"/>
  <c r="CF927" i="3" s="1"/>
  <c r="BQ927" i="3"/>
  <c r="CG927" i="3" s="1"/>
  <c r="BR927" i="3"/>
  <c r="CH927" i="3" s="1"/>
  <c r="BS927" i="3"/>
  <c r="CI927" i="3" s="1"/>
  <c r="BT927" i="3"/>
  <c r="CJ927" i="3" s="1"/>
  <c r="BU927" i="3"/>
  <c r="CK927" i="3" s="1"/>
  <c r="BV927" i="3"/>
  <c r="CL927" i="3" s="1"/>
  <c r="BW927" i="3"/>
  <c r="CM927" i="3" s="1"/>
  <c r="BX927" i="3"/>
  <c r="CN927" i="3" s="1"/>
  <c r="BY927" i="3"/>
  <c r="CO927" i="3" s="1"/>
  <c r="BK928" i="3"/>
  <c r="CA928" i="3" s="1"/>
  <c r="BL928" i="3"/>
  <c r="CB928" i="3" s="1"/>
  <c r="BM928" i="3"/>
  <c r="CC928" i="3" s="1"/>
  <c r="BN928" i="3"/>
  <c r="CD928" i="3" s="1"/>
  <c r="BO928" i="3"/>
  <c r="CE928" i="3" s="1"/>
  <c r="BP928" i="3"/>
  <c r="CF928" i="3" s="1"/>
  <c r="BQ928" i="3"/>
  <c r="CG928" i="3" s="1"/>
  <c r="BR928" i="3"/>
  <c r="CH928" i="3" s="1"/>
  <c r="BS928" i="3"/>
  <c r="CI928" i="3" s="1"/>
  <c r="BT928" i="3"/>
  <c r="CJ928" i="3" s="1"/>
  <c r="BU928" i="3"/>
  <c r="CK928" i="3" s="1"/>
  <c r="BV928" i="3"/>
  <c r="CL928" i="3" s="1"/>
  <c r="BW928" i="3"/>
  <c r="CM928" i="3" s="1"/>
  <c r="BX928" i="3"/>
  <c r="CN928" i="3" s="1"/>
  <c r="BY928" i="3"/>
  <c r="CO928" i="3" s="1"/>
  <c r="BK929" i="3"/>
  <c r="CA929" i="3" s="1"/>
  <c r="BL929" i="3"/>
  <c r="CB929" i="3" s="1"/>
  <c r="BM929" i="3"/>
  <c r="CC929" i="3" s="1"/>
  <c r="BN929" i="3"/>
  <c r="CD929" i="3" s="1"/>
  <c r="BO929" i="3"/>
  <c r="CE929" i="3" s="1"/>
  <c r="BP929" i="3"/>
  <c r="CF929" i="3" s="1"/>
  <c r="BQ929" i="3"/>
  <c r="CG929" i="3" s="1"/>
  <c r="BR929" i="3"/>
  <c r="CH929" i="3" s="1"/>
  <c r="BS929" i="3"/>
  <c r="CI929" i="3" s="1"/>
  <c r="BT929" i="3"/>
  <c r="CJ929" i="3" s="1"/>
  <c r="BU929" i="3"/>
  <c r="CK929" i="3" s="1"/>
  <c r="BV929" i="3"/>
  <c r="CL929" i="3" s="1"/>
  <c r="BW929" i="3"/>
  <c r="CM929" i="3" s="1"/>
  <c r="BX929" i="3"/>
  <c r="CN929" i="3" s="1"/>
  <c r="BY929" i="3"/>
  <c r="CO929" i="3" s="1"/>
  <c r="BK930" i="3"/>
  <c r="CA930" i="3" s="1"/>
  <c r="BL930" i="3"/>
  <c r="CB930" i="3" s="1"/>
  <c r="BM930" i="3"/>
  <c r="CC930" i="3" s="1"/>
  <c r="BN930" i="3"/>
  <c r="CD930" i="3" s="1"/>
  <c r="BO930" i="3"/>
  <c r="CE930" i="3" s="1"/>
  <c r="BP930" i="3"/>
  <c r="CF930" i="3" s="1"/>
  <c r="BQ930" i="3"/>
  <c r="CG930" i="3" s="1"/>
  <c r="BR930" i="3"/>
  <c r="CH930" i="3" s="1"/>
  <c r="BS930" i="3"/>
  <c r="CI930" i="3" s="1"/>
  <c r="BT930" i="3"/>
  <c r="CJ930" i="3" s="1"/>
  <c r="BU930" i="3"/>
  <c r="CK930" i="3" s="1"/>
  <c r="BV930" i="3"/>
  <c r="CL930" i="3" s="1"/>
  <c r="BW930" i="3"/>
  <c r="CM930" i="3" s="1"/>
  <c r="BX930" i="3"/>
  <c r="CN930" i="3" s="1"/>
  <c r="BY930" i="3"/>
  <c r="CO930" i="3" s="1"/>
  <c r="BK931" i="3"/>
  <c r="CA931" i="3" s="1"/>
  <c r="BL931" i="3"/>
  <c r="CB931" i="3" s="1"/>
  <c r="BM931" i="3"/>
  <c r="CC931" i="3" s="1"/>
  <c r="BN931" i="3"/>
  <c r="CD931" i="3" s="1"/>
  <c r="BO931" i="3"/>
  <c r="CE931" i="3" s="1"/>
  <c r="BP931" i="3"/>
  <c r="CF931" i="3" s="1"/>
  <c r="BQ931" i="3"/>
  <c r="CG931" i="3" s="1"/>
  <c r="BR931" i="3"/>
  <c r="CH931" i="3" s="1"/>
  <c r="BS931" i="3"/>
  <c r="CI931" i="3" s="1"/>
  <c r="BT931" i="3"/>
  <c r="CJ931" i="3" s="1"/>
  <c r="BU931" i="3"/>
  <c r="CK931" i="3" s="1"/>
  <c r="BV931" i="3"/>
  <c r="CL931" i="3" s="1"/>
  <c r="BW931" i="3"/>
  <c r="CM931" i="3" s="1"/>
  <c r="BX931" i="3"/>
  <c r="CN931" i="3" s="1"/>
  <c r="BY931" i="3"/>
  <c r="CO931" i="3" s="1"/>
  <c r="BK932" i="3"/>
  <c r="CA932" i="3" s="1"/>
  <c r="BL932" i="3"/>
  <c r="CB932" i="3" s="1"/>
  <c r="BM932" i="3"/>
  <c r="CC932" i="3" s="1"/>
  <c r="BN932" i="3"/>
  <c r="CD932" i="3" s="1"/>
  <c r="BO932" i="3"/>
  <c r="CE932" i="3" s="1"/>
  <c r="BP932" i="3"/>
  <c r="CF932" i="3" s="1"/>
  <c r="BQ932" i="3"/>
  <c r="CG932" i="3" s="1"/>
  <c r="BR932" i="3"/>
  <c r="CH932" i="3" s="1"/>
  <c r="BS932" i="3"/>
  <c r="CI932" i="3" s="1"/>
  <c r="BT932" i="3"/>
  <c r="CJ932" i="3" s="1"/>
  <c r="BU932" i="3"/>
  <c r="CK932" i="3" s="1"/>
  <c r="BV932" i="3"/>
  <c r="CL932" i="3" s="1"/>
  <c r="BW932" i="3"/>
  <c r="CM932" i="3" s="1"/>
  <c r="BX932" i="3"/>
  <c r="CN932" i="3" s="1"/>
  <c r="BY932" i="3"/>
  <c r="CO932" i="3" s="1"/>
  <c r="BK933" i="3"/>
  <c r="CA933" i="3" s="1"/>
  <c r="BL933" i="3"/>
  <c r="CB933" i="3" s="1"/>
  <c r="BM933" i="3"/>
  <c r="CC933" i="3" s="1"/>
  <c r="BN933" i="3"/>
  <c r="CD933" i="3" s="1"/>
  <c r="BO933" i="3"/>
  <c r="CE933" i="3" s="1"/>
  <c r="BP933" i="3"/>
  <c r="CF933" i="3" s="1"/>
  <c r="BQ933" i="3"/>
  <c r="CG933" i="3" s="1"/>
  <c r="BR933" i="3"/>
  <c r="CH933" i="3" s="1"/>
  <c r="BS933" i="3"/>
  <c r="CI933" i="3" s="1"/>
  <c r="BT933" i="3"/>
  <c r="CJ933" i="3" s="1"/>
  <c r="BU933" i="3"/>
  <c r="CK933" i="3" s="1"/>
  <c r="BV933" i="3"/>
  <c r="CL933" i="3" s="1"/>
  <c r="BW933" i="3"/>
  <c r="CM933" i="3" s="1"/>
  <c r="BX933" i="3"/>
  <c r="CN933" i="3" s="1"/>
  <c r="BY933" i="3"/>
  <c r="CO933" i="3" s="1"/>
  <c r="BK934" i="3"/>
  <c r="CA934" i="3" s="1"/>
  <c r="BL934" i="3"/>
  <c r="CB934" i="3" s="1"/>
  <c r="BM934" i="3"/>
  <c r="CC934" i="3" s="1"/>
  <c r="BN934" i="3"/>
  <c r="CD934" i="3" s="1"/>
  <c r="BO934" i="3"/>
  <c r="CE934" i="3" s="1"/>
  <c r="BP934" i="3"/>
  <c r="CF934" i="3" s="1"/>
  <c r="BQ934" i="3"/>
  <c r="CG934" i="3" s="1"/>
  <c r="BR934" i="3"/>
  <c r="CH934" i="3" s="1"/>
  <c r="BS934" i="3"/>
  <c r="CI934" i="3" s="1"/>
  <c r="BT934" i="3"/>
  <c r="CJ934" i="3" s="1"/>
  <c r="BU934" i="3"/>
  <c r="CK934" i="3" s="1"/>
  <c r="BV934" i="3"/>
  <c r="CL934" i="3" s="1"/>
  <c r="BW934" i="3"/>
  <c r="CM934" i="3" s="1"/>
  <c r="BX934" i="3"/>
  <c r="CN934" i="3" s="1"/>
  <c r="BY934" i="3"/>
  <c r="CO934" i="3" s="1"/>
  <c r="BK935" i="3"/>
  <c r="CA935" i="3" s="1"/>
  <c r="BL935" i="3"/>
  <c r="CB935" i="3" s="1"/>
  <c r="BM935" i="3"/>
  <c r="CC935" i="3" s="1"/>
  <c r="BN935" i="3"/>
  <c r="CD935" i="3" s="1"/>
  <c r="BO935" i="3"/>
  <c r="CE935" i="3" s="1"/>
  <c r="BP935" i="3"/>
  <c r="CF935" i="3" s="1"/>
  <c r="BQ935" i="3"/>
  <c r="CG935" i="3" s="1"/>
  <c r="BR935" i="3"/>
  <c r="CH935" i="3" s="1"/>
  <c r="BS935" i="3"/>
  <c r="CI935" i="3" s="1"/>
  <c r="BT935" i="3"/>
  <c r="CJ935" i="3" s="1"/>
  <c r="BU935" i="3"/>
  <c r="CK935" i="3" s="1"/>
  <c r="BV935" i="3"/>
  <c r="CL935" i="3" s="1"/>
  <c r="BW935" i="3"/>
  <c r="CM935" i="3" s="1"/>
  <c r="BX935" i="3"/>
  <c r="CN935" i="3" s="1"/>
  <c r="BY935" i="3"/>
  <c r="CO935" i="3" s="1"/>
  <c r="BK936" i="3"/>
  <c r="CA936" i="3" s="1"/>
  <c r="BL936" i="3"/>
  <c r="CB936" i="3" s="1"/>
  <c r="BM936" i="3"/>
  <c r="CC936" i="3" s="1"/>
  <c r="BN936" i="3"/>
  <c r="CD936" i="3" s="1"/>
  <c r="BO936" i="3"/>
  <c r="CE936" i="3" s="1"/>
  <c r="BP936" i="3"/>
  <c r="CF936" i="3" s="1"/>
  <c r="BQ936" i="3"/>
  <c r="CG936" i="3" s="1"/>
  <c r="BR936" i="3"/>
  <c r="CH936" i="3" s="1"/>
  <c r="BS936" i="3"/>
  <c r="CI936" i="3" s="1"/>
  <c r="BT936" i="3"/>
  <c r="CJ936" i="3" s="1"/>
  <c r="BU936" i="3"/>
  <c r="CK936" i="3" s="1"/>
  <c r="BV936" i="3"/>
  <c r="CL936" i="3" s="1"/>
  <c r="BW936" i="3"/>
  <c r="CM936" i="3" s="1"/>
  <c r="BX936" i="3"/>
  <c r="CN936" i="3" s="1"/>
  <c r="BY936" i="3"/>
  <c r="CO936" i="3" s="1"/>
  <c r="BK937" i="3"/>
  <c r="CA937" i="3" s="1"/>
  <c r="BL937" i="3"/>
  <c r="CB937" i="3" s="1"/>
  <c r="BM937" i="3"/>
  <c r="CC937" i="3" s="1"/>
  <c r="BN937" i="3"/>
  <c r="CD937" i="3" s="1"/>
  <c r="BO937" i="3"/>
  <c r="CE937" i="3" s="1"/>
  <c r="BP937" i="3"/>
  <c r="CF937" i="3" s="1"/>
  <c r="BQ937" i="3"/>
  <c r="CG937" i="3" s="1"/>
  <c r="BR937" i="3"/>
  <c r="CH937" i="3" s="1"/>
  <c r="BS937" i="3"/>
  <c r="CI937" i="3" s="1"/>
  <c r="BT937" i="3"/>
  <c r="CJ937" i="3" s="1"/>
  <c r="BU937" i="3"/>
  <c r="CK937" i="3" s="1"/>
  <c r="BV937" i="3"/>
  <c r="CL937" i="3" s="1"/>
  <c r="BW937" i="3"/>
  <c r="CM937" i="3" s="1"/>
  <c r="BX937" i="3"/>
  <c r="CN937" i="3" s="1"/>
  <c r="BY937" i="3"/>
  <c r="CO937" i="3" s="1"/>
  <c r="BK938" i="3"/>
  <c r="CA938" i="3" s="1"/>
  <c r="BL938" i="3"/>
  <c r="CB938" i="3" s="1"/>
  <c r="BM938" i="3"/>
  <c r="CC938" i="3" s="1"/>
  <c r="BN938" i="3"/>
  <c r="CD938" i="3" s="1"/>
  <c r="BO938" i="3"/>
  <c r="CE938" i="3" s="1"/>
  <c r="BP938" i="3"/>
  <c r="CF938" i="3" s="1"/>
  <c r="BQ938" i="3"/>
  <c r="CG938" i="3" s="1"/>
  <c r="BR938" i="3"/>
  <c r="CH938" i="3" s="1"/>
  <c r="BS938" i="3"/>
  <c r="CI938" i="3" s="1"/>
  <c r="BT938" i="3"/>
  <c r="CJ938" i="3" s="1"/>
  <c r="BU938" i="3"/>
  <c r="CK938" i="3" s="1"/>
  <c r="BV938" i="3"/>
  <c r="CL938" i="3" s="1"/>
  <c r="BW938" i="3"/>
  <c r="CM938" i="3" s="1"/>
  <c r="BX938" i="3"/>
  <c r="CN938" i="3" s="1"/>
  <c r="BY938" i="3"/>
  <c r="CO938" i="3" s="1"/>
  <c r="BK939" i="3"/>
  <c r="CA939" i="3" s="1"/>
  <c r="BL939" i="3"/>
  <c r="CB939" i="3" s="1"/>
  <c r="BM939" i="3"/>
  <c r="CC939" i="3" s="1"/>
  <c r="BN939" i="3"/>
  <c r="CD939" i="3" s="1"/>
  <c r="BO939" i="3"/>
  <c r="CE939" i="3" s="1"/>
  <c r="BP939" i="3"/>
  <c r="CF939" i="3" s="1"/>
  <c r="BQ939" i="3"/>
  <c r="CG939" i="3" s="1"/>
  <c r="BR939" i="3"/>
  <c r="CH939" i="3" s="1"/>
  <c r="BS939" i="3"/>
  <c r="CI939" i="3" s="1"/>
  <c r="BT939" i="3"/>
  <c r="CJ939" i="3" s="1"/>
  <c r="BU939" i="3"/>
  <c r="CK939" i="3" s="1"/>
  <c r="BV939" i="3"/>
  <c r="CL939" i="3" s="1"/>
  <c r="BW939" i="3"/>
  <c r="CM939" i="3" s="1"/>
  <c r="BX939" i="3"/>
  <c r="CN939" i="3" s="1"/>
  <c r="BY939" i="3"/>
  <c r="CO939" i="3" s="1"/>
  <c r="BK940" i="3"/>
  <c r="CA940" i="3" s="1"/>
  <c r="BL940" i="3"/>
  <c r="CB940" i="3" s="1"/>
  <c r="BM940" i="3"/>
  <c r="CC940" i="3" s="1"/>
  <c r="BN940" i="3"/>
  <c r="CD940" i="3" s="1"/>
  <c r="BO940" i="3"/>
  <c r="CE940" i="3" s="1"/>
  <c r="BP940" i="3"/>
  <c r="CF940" i="3" s="1"/>
  <c r="BQ940" i="3"/>
  <c r="CG940" i="3" s="1"/>
  <c r="BR940" i="3"/>
  <c r="CH940" i="3" s="1"/>
  <c r="BS940" i="3"/>
  <c r="CI940" i="3" s="1"/>
  <c r="BT940" i="3"/>
  <c r="CJ940" i="3" s="1"/>
  <c r="BU940" i="3"/>
  <c r="CK940" i="3" s="1"/>
  <c r="BV940" i="3"/>
  <c r="CL940" i="3" s="1"/>
  <c r="BW940" i="3"/>
  <c r="CM940" i="3" s="1"/>
  <c r="BX940" i="3"/>
  <c r="CN940" i="3" s="1"/>
  <c r="BY940" i="3"/>
  <c r="CO940" i="3" s="1"/>
  <c r="BK941" i="3"/>
  <c r="CA941" i="3" s="1"/>
  <c r="BL941" i="3"/>
  <c r="CB941" i="3" s="1"/>
  <c r="BM941" i="3"/>
  <c r="CC941" i="3" s="1"/>
  <c r="BN941" i="3"/>
  <c r="CD941" i="3" s="1"/>
  <c r="BO941" i="3"/>
  <c r="CE941" i="3" s="1"/>
  <c r="BP941" i="3"/>
  <c r="CF941" i="3" s="1"/>
  <c r="BQ941" i="3"/>
  <c r="CG941" i="3" s="1"/>
  <c r="BR941" i="3"/>
  <c r="CH941" i="3" s="1"/>
  <c r="BS941" i="3"/>
  <c r="CI941" i="3" s="1"/>
  <c r="BT941" i="3"/>
  <c r="CJ941" i="3" s="1"/>
  <c r="BU941" i="3"/>
  <c r="CK941" i="3" s="1"/>
  <c r="BV941" i="3"/>
  <c r="CL941" i="3" s="1"/>
  <c r="BW941" i="3"/>
  <c r="CM941" i="3" s="1"/>
  <c r="BX941" i="3"/>
  <c r="CN941" i="3" s="1"/>
  <c r="BY941" i="3"/>
  <c r="CO941" i="3" s="1"/>
  <c r="BK942" i="3"/>
  <c r="CA942" i="3" s="1"/>
  <c r="BL942" i="3"/>
  <c r="CB942" i="3" s="1"/>
  <c r="BM942" i="3"/>
  <c r="CC942" i="3" s="1"/>
  <c r="BN942" i="3"/>
  <c r="CD942" i="3" s="1"/>
  <c r="BO942" i="3"/>
  <c r="CE942" i="3" s="1"/>
  <c r="BP942" i="3"/>
  <c r="CF942" i="3" s="1"/>
  <c r="BQ942" i="3"/>
  <c r="CG942" i="3" s="1"/>
  <c r="BR942" i="3"/>
  <c r="CH942" i="3" s="1"/>
  <c r="BS942" i="3"/>
  <c r="CI942" i="3" s="1"/>
  <c r="BT942" i="3"/>
  <c r="CJ942" i="3" s="1"/>
  <c r="BU942" i="3"/>
  <c r="CK942" i="3" s="1"/>
  <c r="BV942" i="3"/>
  <c r="CL942" i="3" s="1"/>
  <c r="BW942" i="3"/>
  <c r="CM942" i="3" s="1"/>
  <c r="BX942" i="3"/>
  <c r="CN942" i="3" s="1"/>
  <c r="BY942" i="3"/>
  <c r="CO942" i="3" s="1"/>
  <c r="BK943" i="3"/>
  <c r="CA943" i="3" s="1"/>
  <c r="BL943" i="3"/>
  <c r="CB943" i="3" s="1"/>
  <c r="BM943" i="3"/>
  <c r="CC943" i="3" s="1"/>
  <c r="BN943" i="3"/>
  <c r="CD943" i="3" s="1"/>
  <c r="BO943" i="3"/>
  <c r="CE943" i="3" s="1"/>
  <c r="BP943" i="3"/>
  <c r="CF943" i="3" s="1"/>
  <c r="BQ943" i="3"/>
  <c r="CG943" i="3" s="1"/>
  <c r="BR943" i="3"/>
  <c r="CH943" i="3" s="1"/>
  <c r="BS943" i="3"/>
  <c r="CI943" i="3" s="1"/>
  <c r="BT943" i="3"/>
  <c r="CJ943" i="3" s="1"/>
  <c r="BU943" i="3"/>
  <c r="CK943" i="3" s="1"/>
  <c r="BV943" i="3"/>
  <c r="CL943" i="3" s="1"/>
  <c r="BW943" i="3"/>
  <c r="CM943" i="3" s="1"/>
  <c r="BX943" i="3"/>
  <c r="CN943" i="3" s="1"/>
  <c r="BY943" i="3"/>
  <c r="CO943" i="3" s="1"/>
  <c r="BK944" i="3"/>
  <c r="CA944" i="3" s="1"/>
  <c r="BL944" i="3"/>
  <c r="CB944" i="3" s="1"/>
  <c r="BM944" i="3"/>
  <c r="CC944" i="3" s="1"/>
  <c r="BN944" i="3"/>
  <c r="CD944" i="3" s="1"/>
  <c r="BO944" i="3"/>
  <c r="CE944" i="3" s="1"/>
  <c r="BP944" i="3"/>
  <c r="CF944" i="3" s="1"/>
  <c r="BQ944" i="3"/>
  <c r="CG944" i="3" s="1"/>
  <c r="BR944" i="3"/>
  <c r="CH944" i="3" s="1"/>
  <c r="BS944" i="3"/>
  <c r="CI944" i="3" s="1"/>
  <c r="BT944" i="3"/>
  <c r="CJ944" i="3" s="1"/>
  <c r="BU944" i="3"/>
  <c r="CK944" i="3" s="1"/>
  <c r="BV944" i="3"/>
  <c r="CL944" i="3" s="1"/>
  <c r="BW944" i="3"/>
  <c r="CM944" i="3" s="1"/>
  <c r="BX944" i="3"/>
  <c r="CN944" i="3" s="1"/>
  <c r="BY944" i="3"/>
  <c r="CO944" i="3" s="1"/>
  <c r="BK945" i="3"/>
  <c r="CA945" i="3" s="1"/>
  <c r="BL945" i="3"/>
  <c r="CB945" i="3" s="1"/>
  <c r="BM945" i="3"/>
  <c r="CC945" i="3" s="1"/>
  <c r="BN945" i="3"/>
  <c r="CD945" i="3" s="1"/>
  <c r="BO945" i="3"/>
  <c r="CE945" i="3" s="1"/>
  <c r="BP945" i="3"/>
  <c r="CF945" i="3" s="1"/>
  <c r="BQ945" i="3"/>
  <c r="CG945" i="3" s="1"/>
  <c r="BR945" i="3"/>
  <c r="CH945" i="3" s="1"/>
  <c r="BS945" i="3"/>
  <c r="CI945" i="3" s="1"/>
  <c r="BT945" i="3"/>
  <c r="CJ945" i="3" s="1"/>
  <c r="BU945" i="3"/>
  <c r="CK945" i="3" s="1"/>
  <c r="BV945" i="3"/>
  <c r="CL945" i="3" s="1"/>
  <c r="BW945" i="3"/>
  <c r="CM945" i="3" s="1"/>
  <c r="BX945" i="3"/>
  <c r="CN945" i="3" s="1"/>
  <c r="BY945" i="3"/>
  <c r="CO945" i="3" s="1"/>
  <c r="BK946" i="3"/>
  <c r="CA946" i="3" s="1"/>
  <c r="BL946" i="3"/>
  <c r="CB946" i="3" s="1"/>
  <c r="BM946" i="3"/>
  <c r="CC946" i="3" s="1"/>
  <c r="BN946" i="3"/>
  <c r="CD946" i="3" s="1"/>
  <c r="BO946" i="3"/>
  <c r="CE946" i="3" s="1"/>
  <c r="BP946" i="3"/>
  <c r="CF946" i="3" s="1"/>
  <c r="BQ946" i="3"/>
  <c r="CG946" i="3" s="1"/>
  <c r="BR946" i="3"/>
  <c r="CH946" i="3" s="1"/>
  <c r="BS946" i="3"/>
  <c r="CI946" i="3" s="1"/>
  <c r="BT946" i="3"/>
  <c r="CJ946" i="3" s="1"/>
  <c r="BU946" i="3"/>
  <c r="CK946" i="3" s="1"/>
  <c r="BV946" i="3"/>
  <c r="CL946" i="3" s="1"/>
  <c r="BW946" i="3"/>
  <c r="CM946" i="3" s="1"/>
  <c r="BX946" i="3"/>
  <c r="CN946" i="3" s="1"/>
  <c r="BY946" i="3"/>
  <c r="CO946" i="3" s="1"/>
  <c r="BK947" i="3"/>
  <c r="CA947" i="3" s="1"/>
  <c r="BL947" i="3"/>
  <c r="CB947" i="3" s="1"/>
  <c r="BM947" i="3"/>
  <c r="CC947" i="3" s="1"/>
  <c r="BN947" i="3"/>
  <c r="CD947" i="3" s="1"/>
  <c r="BO947" i="3"/>
  <c r="CE947" i="3" s="1"/>
  <c r="BP947" i="3"/>
  <c r="CF947" i="3" s="1"/>
  <c r="BQ947" i="3"/>
  <c r="CG947" i="3" s="1"/>
  <c r="BR947" i="3"/>
  <c r="CH947" i="3" s="1"/>
  <c r="BS947" i="3"/>
  <c r="CI947" i="3" s="1"/>
  <c r="BT947" i="3"/>
  <c r="CJ947" i="3" s="1"/>
  <c r="BU947" i="3"/>
  <c r="CK947" i="3" s="1"/>
  <c r="BV947" i="3"/>
  <c r="CL947" i="3" s="1"/>
  <c r="BW947" i="3"/>
  <c r="CM947" i="3" s="1"/>
  <c r="BX947" i="3"/>
  <c r="CN947" i="3" s="1"/>
  <c r="BY947" i="3"/>
  <c r="CO947" i="3" s="1"/>
  <c r="BK948" i="3"/>
  <c r="CA948" i="3" s="1"/>
  <c r="BL948" i="3"/>
  <c r="CB948" i="3" s="1"/>
  <c r="BM948" i="3"/>
  <c r="CC948" i="3" s="1"/>
  <c r="BN948" i="3"/>
  <c r="CD948" i="3" s="1"/>
  <c r="BO948" i="3"/>
  <c r="CE948" i="3" s="1"/>
  <c r="BP948" i="3"/>
  <c r="CF948" i="3" s="1"/>
  <c r="BQ948" i="3"/>
  <c r="CG948" i="3" s="1"/>
  <c r="BR948" i="3"/>
  <c r="CH948" i="3" s="1"/>
  <c r="BS948" i="3"/>
  <c r="CI948" i="3" s="1"/>
  <c r="BT948" i="3"/>
  <c r="CJ948" i="3" s="1"/>
  <c r="BU948" i="3"/>
  <c r="CK948" i="3" s="1"/>
  <c r="BV948" i="3"/>
  <c r="CL948" i="3" s="1"/>
  <c r="BW948" i="3"/>
  <c r="CM948" i="3" s="1"/>
  <c r="BX948" i="3"/>
  <c r="CN948" i="3" s="1"/>
  <c r="BY948" i="3"/>
  <c r="CO948" i="3" s="1"/>
  <c r="BK949" i="3"/>
  <c r="CA949" i="3" s="1"/>
  <c r="BL949" i="3"/>
  <c r="CB949" i="3" s="1"/>
  <c r="BM949" i="3"/>
  <c r="CC949" i="3" s="1"/>
  <c r="BN949" i="3"/>
  <c r="CD949" i="3" s="1"/>
  <c r="BO949" i="3"/>
  <c r="CE949" i="3" s="1"/>
  <c r="BP949" i="3"/>
  <c r="CF949" i="3" s="1"/>
  <c r="BQ949" i="3"/>
  <c r="CG949" i="3" s="1"/>
  <c r="BR949" i="3"/>
  <c r="CH949" i="3" s="1"/>
  <c r="BS949" i="3"/>
  <c r="CI949" i="3" s="1"/>
  <c r="BT949" i="3"/>
  <c r="CJ949" i="3" s="1"/>
  <c r="BU949" i="3"/>
  <c r="CK949" i="3" s="1"/>
  <c r="BV949" i="3"/>
  <c r="CL949" i="3" s="1"/>
  <c r="BW949" i="3"/>
  <c r="CM949" i="3" s="1"/>
  <c r="BX949" i="3"/>
  <c r="CN949" i="3" s="1"/>
  <c r="BY949" i="3"/>
  <c r="CO949" i="3" s="1"/>
  <c r="BK950" i="3"/>
  <c r="CA950" i="3" s="1"/>
  <c r="BL950" i="3"/>
  <c r="CB950" i="3" s="1"/>
  <c r="BM950" i="3"/>
  <c r="CC950" i="3" s="1"/>
  <c r="BN950" i="3"/>
  <c r="CD950" i="3" s="1"/>
  <c r="BO950" i="3"/>
  <c r="CE950" i="3" s="1"/>
  <c r="BP950" i="3"/>
  <c r="CF950" i="3" s="1"/>
  <c r="BQ950" i="3"/>
  <c r="CG950" i="3" s="1"/>
  <c r="BR950" i="3"/>
  <c r="CH950" i="3" s="1"/>
  <c r="BS950" i="3"/>
  <c r="CI950" i="3" s="1"/>
  <c r="BT950" i="3"/>
  <c r="CJ950" i="3" s="1"/>
  <c r="BU950" i="3"/>
  <c r="CK950" i="3" s="1"/>
  <c r="BV950" i="3"/>
  <c r="CL950" i="3" s="1"/>
  <c r="BW950" i="3"/>
  <c r="CM950" i="3" s="1"/>
  <c r="BX950" i="3"/>
  <c r="CN950" i="3" s="1"/>
  <c r="BY950" i="3"/>
  <c r="CO950" i="3" s="1"/>
  <c r="BK951" i="3"/>
  <c r="CA951" i="3" s="1"/>
  <c r="BL951" i="3"/>
  <c r="CB951" i="3" s="1"/>
  <c r="BM951" i="3"/>
  <c r="CC951" i="3" s="1"/>
  <c r="BN951" i="3"/>
  <c r="CD951" i="3" s="1"/>
  <c r="BO951" i="3"/>
  <c r="CE951" i="3" s="1"/>
  <c r="BP951" i="3"/>
  <c r="CF951" i="3" s="1"/>
  <c r="BQ951" i="3"/>
  <c r="CG951" i="3" s="1"/>
  <c r="BR951" i="3"/>
  <c r="CH951" i="3" s="1"/>
  <c r="BS951" i="3"/>
  <c r="CI951" i="3" s="1"/>
  <c r="BT951" i="3"/>
  <c r="CJ951" i="3" s="1"/>
  <c r="BU951" i="3"/>
  <c r="CK951" i="3" s="1"/>
  <c r="BV951" i="3"/>
  <c r="CL951" i="3" s="1"/>
  <c r="BW951" i="3"/>
  <c r="CM951" i="3" s="1"/>
  <c r="BX951" i="3"/>
  <c r="CN951" i="3" s="1"/>
  <c r="BY951" i="3"/>
  <c r="CO951" i="3" s="1"/>
  <c r="BK952" i="3"/>
  <c r="CA952" i="3" s="1"/>
  <c r="BL952" i="3"/>
  <c r="CB952" i="3" s="1"/>
  <c r="BM952" i="3"/>
  <c r="CC952" i="3" s="1"/>
  <c r="BN952" i="3"/>
  <c r="CD952" i="3" s="1"/>
  <c r="BO952" i="3"/>
  <c r="CE952" i="3" s="1"/>
  <c r="BP952" i="3"/>
  <c r="CF952" i="3" s="1"/>
  <c r="BQ952" i="3"/>
  <c r="CG952" i="3" s="1"/>
  <c r="BR952" i="3"/>
  <c r="CH952" i="3" s="1"/>
  <c r="BS952" i="3"/>
  <c r="CI952" i="3" s="1"/>
  <c r="BT952" i="3"/>
  <c r="CJ952" i="3" s="1"/>
  <c r="BU952" i="3"/>
  <c r="CK952" i="3" s="1"/>
  <c r="BV952" i="3"/>
  <c r="CL952" i="3" s="1"/>
  <c r="BW952" i="3"/>
  <c r="CM952" i="3" s="1"/>
  <c r="BX952" i="3"/>
  <c r="CN952" i="3" s="1"/>
  <c r="BY952" i="3"/>
  <c r="CO952" i="3" s="1"/>
  <c r="BK953" i="3"/>
  <c r="CA953" i="3" s="1"/>
  <c r="BL953" i="3"/>
  <c r="CB953" i="3" s="1"/>
  <c r="BM953" i="3"/>
  <c r="CC953" i="3" s="1"/>
  <c r="BN953" i="3"/>
  <c r="CD953" i="3" s="1"/>
  <c r="BO953" i="3"/>
  <c r="CE953" i="3" s="1"/>
  <c r="BP953" i="3"/>
  <c r="CF953" i="3" s="1"/>
  <c r="BQ953" i="3"/>
  <c r="CG953" i="3" s="1"/>
  <c r="BR953" i="3"/>
  <c r="CH953" i="3" s="1"/>
  <c r="BS953" i="3"/>
  <c r="CI953" i="3" s="1"/>
  <c r="BT953" i="3"/>
  <c r="CJ953" i="3" s="1"/>
  <c r="BU953" i="3"/>
  <c r="CK953" i="3" s="1"/>
  <c r="BV953" i="3"/>
  <c r="CL953" i="3" s="1"/>
  <c r="BW953" i="3"/>
  <c r="CM953" i="3" s="1"/>
  <c r="BX953" i="3"/>
  <c r="CN953" i="3" s="1"/>
  <c r="BY953" i="3"/>
  <c r="CO953" i="3" s="1"/>
  <c r="BK954" i="3"/>
  <c r="CA954" i="3" s="1"/>
  <c r="BL954" i="3"/>
  <c r="CB954" i="3" s="1"/>
  <c r="BM954" i="3"/>
  <c r="CC954" i="3" s="1"/>
  <c r="BN954" i="3"/>
  <c r="CD954" i="3" s="1"/>
  <c r="BO954" i="3"/>
  <c r="CE954" i="3" s="1"/>
  <c r="BP954" i="3"/>
  <c r="CF954" i="3" s="1"/>
  <c r="BQ954" i="3"/>
  <c r="CG954" i="3" s="1"/>
  <c r="BR954" i="3"/>
  <c r="CH954" i="3" s="1"/>
  <c r="BS954" i="3"/>
  <c r="CI954" i="3" s="1"/>
  <c r="BT954" i="3"/>
  <c r="CJ954" i="3" s="1"/>
  <c r="BU954" i="3"/>
  <c r="CK954" i="3" s="1"/>
  <c r="BV954" i="3"/>
  <c r="CL954" i="3" s="1"/>
  <c r="BW954" i="3"/>
  <c r="CM954" i="3" s="1"/>
  <c r="BX954" i="3"/>
  <c r="CN954" i="3" s="1"/>
  <c r="BY954" i="3"/>
  <c r="CO954" i="3" s="1"/>
  <c r="BK955" i="3"/>
  <c r="CA955" i="3" s="1"/>
  <c r="BL955" i="3"/>
  <c r="CB955" i="3" s="1"/>
  <c r="BM955" i="3"/>
  <c r="CC955" i="3" s="1"/>
  <c r="BN955" i="3"/>
  <c r="CD955" i="3" s="1"/>
  <c r="BO955" i="3"/>
  <c r="CE955" i="3" s="1"/>
  <c r="BP955" i="3"/>
  <c r="CF955" i="3" s="1"/>
  <c r="BQ955" i="3"/>
  <c r="CG955" i="3" s="1"/>
  <c r="BR955" i="3"/>
  <c r="CH955" i="3" s="1"/>
  <c r="BS955" i="3"/>
  <c r="CI955" i="3" s="1"/>
  <c r="BT955" i="3"/>
  <c r="CJ955" i="3" s="1"/>
  <c r="BU955" i="3"/>
  <c r="CK955" i="3" s="1"/>
  <c r="BV955" i="3"/>
  <c r="CL955" i="3" s="1"/>
  <c r="BW955" i="3"/>
  <c r="CM955" i="3" s="1"/>
  <c r="BX955" i="3"/>
  <c r="CN955" i="3" s="1"/>
  <c r="BY955" i="3"/>
  <c r="CO955" i="3" s="1"/>
  <c r="BK956" i="3"/>
  <c r="CA956" i="3" s="1"/>
  <c r="BL956" i="3"/>
  <c r="CB956" i="3" s="1"/>
  <c r="BM956" i="3"/>
  <c r="CC956" i="3" s="1"/>
  <c r="BN956" i="3"/>
  <c r="CD956" i="3" s="1"/>
  <c r="BO956" i="3"/>
  <c r="CE956" i="3" s="1"/>
  <c r="BP956" i="3"/>
  <c r="CF956" i="3" s="1"/>
  <c r="BQ956" i="3"/>
  <c r="CG956" i="3" s="1"/>
  <c r="BR956" i="3"/>
  <c r="CH956" i="3" s="1"/>
  <c r="BS956" i="3"/>
  <c r="CI956" i="3" s="1"/>
  <c r="BT956" i="3"/>
  <c r="CJ956" i="3" s="1"/>
  <c r="BU956" i="3"/>
  <c r="CK956" i="3" s="1"/>
  <c r="BV956" i="3"/>
  <c r="CL956" i="3" s="1"/>
  <c r="BW956" i="3"/>
  <c r="CM956" i="3" s="1"/>
  <c r="BX956" i="3"/>
  <c r="CN956" i="3" s="1"/>
  <c r="BY956" i="3"/>
  <c r="CO956" i="3" s="1"/>
  <c r="BK957" i="3"/>
  <c r="CA957" i="3" s="1"/>
  <c r="BL957" i="3"/>
  <c r="CB957" i="3" s="1"/>
  <c r="BM957" i="3"/>
  <c r="CC957" i="3" s="1"/>
  <c r="BN957" i="3"/>
  <c r="CD957" i="3" s="1"/>
  <c r="BO957" i="3"/>
  <c r="CE957" i="3" s="1"/>
  <c r="BP957" i="3"/>
  <c r="CF957" i="3" s="1"/>
  <c r="BQ957" i="3"/>
  <c r="CG957" i="3" s="1"/>
  <c r="BR957" i="3"/>
  <c r="CH957" i="3" s="1"/>
  <c r="BS957" i="3"/>
  <c r="CI957" i="3" s="1"/>
  <c r="BT957" i="3"/>
  <c r="CJ957" i="3" s="1"/>
  <c r="BU957" i="3"/>
  <c r="CK957" i="3" s="1"/>
  <c r="BV957" i="3"/>
  <c r="CL957" i="3" s="1"/>
  <c r="BW957" i="3"/>
  <c r="CM957" i="3" s="1"/>
  <c r="BX957" i="3"/>
  <c r="CN957" i="3" s="1"/>
  <c r="BY957" i="3"/>
  <c r="CO957" i="3" s="1"/>
  <c r="BK958" i="3"/>
  <c r="CA958" i="3" s="1"/>
  <c r="BL958" i="3"/>
  <c r="CB958" i="3" s="1"/>
  <c r="BM958" i="3"/>
  <c r="CC958" i="3" s="1"/>
  <c r="BN958" i="3"/>
  <c r="CD958" i="3" s="1"/>
  <c r="BO958" i="3"/>
  <c r="CE958" i="3" s="1"/>
  <c r="BP958" i="3"/>
  <c r="CF958" i="3" s="1"/>
  <c r="BQ958" i="3"/>
  <c r="CG958" i="3" s="1"/>
  <c r="BR958" i="3"/>
  <c r="CH958" i="3" s="1"/>
  <c r="BS958" i="3"/>
  <c r="CI958" i="3" s="1"/>
  <c r="BT958" i="3"/>
  <c r="CJ958" i="3" s="1"/>
  <c r="BU958" i="3"/>
  <c r="CK958" i="3" s="1"/>
  <c r="BV958" i="3"/>
  <c r="CL958" i="3" s="1"/>
  <c r="BW958" i="3"/>
  <c r="CM958" i="3" s="1"/>
  <c r="BX958" i="3"/>
  <c r="CN958" i="3" s="1"/>
  <c r="BY958" i="3"/>
  <c r="CO958" i="3" s="1"/>
  <c r="BK959" i="3"/>
  <c r="CA959" i="3" s="1"/>
  <c r="BL959" i="3"/>
  <c r="CB959" i="3" s="1"/>
  <c r="BM959" i="3"/>
  <c r="CC959" i="3" s="1"/>
  <c r="BN959" i="3"/>
  <c r="CD959" i="3" s="1"/>
  <c r="BO959" i="3"/>
  <c r="CE959" i="3" s="1"/>
  <c r="BP959" i="3"/>
  <c r="CF959" i="3" s="1"/>
  <c r="BQ959" i="3"/>
  <c r="CG959" i="3" s="1"/>
  <c r="BR959" i="3"/>
  <c r="CH959" i="3" s="1"/>
  <c r="BS959" i="3"/>
  <c r="CI959" i="3" s="1"/>
  <c r="BT959" i="3"/>
  <c r="CJ959" i="3" s="1"/>
  <c r="BU959" i="3"/>
  <c r="CK959" i="3" s="1"/>
  <c r="BV959" i="3"/>
  <c r="CL959" i="3" s="1"/>
  <c r="BW959" i="3"/>
  <c r="CM959" i="3" s="1"/>
  <c r="BX959" i="3"/>
  <c r="CN959" i="3" s="1"/>
  <c r="BY959" i="3"/>
  <c r="CO959" i="3" s="1"/>
  <c r="BK960" i="3"/>
  <c r="CA960" i="3" s="1"/>
  <c r="BL960" i="3"/>
  <c r="CB960" i="3" s="1"/>
  <c r="BM960" i="3"/>
  <c r="CC960" i="3" s="1"/>
  <c r="BN960" i="3"/>
  <c r="CD960" i="3" s="1"/>
  <c r="BO960" i="3"/>
  <c r="CE960" i="3" s="1"/>
  <c r="BP960" i="3"/>
  <c r="CF960" i="3" s="1"/>
  <c r="BQ960" i="3"/>
  <c r="CG960" i="3" s="1"/>
  <c r="BR960" i="3"/>
  <c r="CH960" i="3" s="1"/>
  <c r="BS960" i="3"/>
  <c r="CI960" i="3" s="1"/>
  <c r="BT960" i="3"/>
  <c r="CJ960" i="3" s="1"/>
  <c r="BU960" i="3"/>
  <c r="CK960" i="3" s="1"/>
  <c r="BV960" i="3"/>
  <c r="CL960" i="3" s="1"/>
  <c r="BW960" i="3"/>
  <c r="CM960" i="3" s="1"/>
  <c r="BX960" i="3"/>
  <c r="CN960" i="3" s="1"/>
  <c r="BY960" i="3"/>
  <c r="CO960" i="3" s="1"/>
  <c r="BK961" i="3"/>
  <c r="CA961" i="3" s="1"/>
  <c r="BL961" i="3"/>
  <c r="CB961" i="3" s="1"/>
  <c r="BM961" i="3"/>
  <c r="CC961" i="3" s="1"/>
  <c r="BN961" i="3"/>
  <c r="CD961" i="3" s="1"/>
  <c r="BO961" i="3"/>
  <c r="CE961" i="3" s="1"/>
  <c r="BP961" i="3"/>
  <c r="CF961" i="3" s="1"/>
  <c r="BQ961" i="3"/>
  <c r="CG961" i="3" s="1"/>
  <c r="BR961" i="3"/>
  <c r="CH961" i="3" s="1"/>
  <c r="BS961" i="3"/>
  <c r="CI961" i="3" s="1"/>
  <c r="BT961" i="3"/>
  <c r="CJ961" i="3" s="1"/>
  <c r="BU961" i="3"/>
  <c r="CK961" i="3" s="1"/>
  <c r="BV961" i="3"/>
  <c r="CL961" i="3" s="1"/>
  <c r="BW961" i="3"/>
  <c r="CM961" i="3" s="1"/>
  <c r="BX961" i="3"/>
  <c r="CN961" i="3" s="1"/>
  <c r="BY961" i="3"/>
  <c r="CO961" i="3" s="1"/>
  <c r="BK962" i="3"/>
  <c r="CA962" i="3" s="1"/>
  <c r="BL962" i="3"/>
  <c r="CB962" i="3" s="1"/>
  <c r="BM962" i="3"/>
  <c r="CC962" i="3" s="1"/>
  <c r="BN962" i="3"/>
  <c r="CD962" i="3" s="1"/>
  <c r="BO962" i="3"/>
  <c r="CE962" i="3" s="1"/>
  <c r="BP962" i="3"/>
  <c r="CF962" i="3" s="1"/>
  <c r="BQ962" i="3"/>
  <c r="CG962" i="3" s="1"/>
  <c r="BR962" i="3"/>
  <c r="CH962" i="3" s="1"/>
  <c r="BS962" i="3"/>
  <c r="CI962" i="3" s="1"/>
  <c r="BT962" i="3"/>
  <c r="CJ962" i="3" s="1"/>
  <c r="BU962" i="3"/>
  <c r="CK962" i="3" s="1"/>
  <c r="BV962" i="3"/>
  <c r="CL962" i="3" s="1"/>
  <c r="BW962" i="3"/>
  <c r="CM962" i="3" s="1"/>
  <c r="BX962" i="3"/>
  <c r="CN962" i="3" s="1"/>
  <c r="BY962" i="3"/>
  <c r="CO962" i="3" s="1"/>
  <c r="BK963" i="3"/>
  <c r="CA963" i="3" s="1"/>
  <c r="BL963" i="3"/>
  <c r="CB963" i="3" s="1"/>
  <c r="BM963" i="3"/>
  <c r="CC963" i="3" s="1"/>
  <c r="BN963" i="3"/>
  <c r="CD963" i="3" s="1"/>
  <c r="BO963" i="3"/>
  <c r="CE963" i="3" s="1"/>
  <c r="BP963" i="3"/>
  <c r="CF963" i="3" s="1"/>
  <c r="BQ963" i="3"/>
  <c r="CG963" i="3" s="1"/>
  <c r="BR963" i="3"/>
  <c r="CH963" i="3" s="1"/>
  <c r="BS963" i="3"/>
  <c r="CI963" i="3" s="1"/>
  <c r="BT963" i="3"/>
  <c r="CJ963" i="3" s="1"/>
  <c r="BU963" i="3"/>
  <c r="CK963" i="3" s="1"/>
  <c r="BV963" i="3"/>
  <c r="CL963" i="3" s="1"/>
  <c r="BW963" i="3"/>
  <c r="CM963" i="3" s="1"/>
  <c r="BX963" i="3"/>
  <c r="CN963" i="3" s="1"/>
  <c r="BY963" i="3"/>
  <c r="CO963" i="3" s="1"/>
  <c r="BK964" i="3"/>
  <c r="CA964" i="3" s="1"/>
  <c r="BL964" i="3"/>
  <c r="CB964" i="3" s="1"/>
  <c r="BM964" i="3"/>
  <c r="CC964" i="3" s="1"/>
  <c r="BN964" i="3"/>
  <c r="CD964" i="3" s="1"/>
  <c r="BO964" i="3"/>
  <c r="CE964" i="3" s="1"/>
  <c r="BP964" i="3"/>
  <c r="CF964" i="3" s="1"/>
  <c r="BQ964" i="3"/>
  <c r="CG964" i="3" s="1"/>
  <c r="BR964" i="3"/>
  <c r="CH964" i="3" s="1"/>
  <c r="BS964" i="3"/>
  <c r="CI964" i="3" s="1"/>
  <c r="BT964" i="3"/>
  <c r="CJ964" i="3" s="1"/>
  <c r="BU964" i="3"/>
  <c r="CK964" i="3" s="1"/>
  <c r="BV964" i="3"/>
  <c r="CL964" i="3" s="1"/>
  <c r="BW964" i="3"/>
  <c r="CM964" i="3" s="1"/>
  <c r="BX964" i="3"/>
  <c r="CN964" i="3" s="1"/>
  <c r="BY964" i="3"/>
  <c r="CO964" i="3" s="1"/>
  <c r="BK965" i="3"/>
  <c r="CA965" i="3" s="1"/>
  <c r="BL965" i="3"/>
  <c r="CB965" i="3" s="1"/>
  <c r="BM965" i="3"/>
  <c r="CC965" i="3" s="1"/>
  <c r="BN965" i="3"/>
  <c r="CD965" i="3" s="1"/>
  <c r="BO965" i="3"/>
  <c r="CE965" i="3" s="1"/>
  <c r="BP965" i="3"/>
  <c r="CF965" i="3" s="1"/>
  <c r="BQ965" i="3"/>
  <c r="CG965" i="3" s="1"/>
  <c r="BR965" i="3"/>
  <c r="CH965" i="3" s="1"/>
  <c r="BS965" i="3"/>
  <c r="CI965" i="3" s="1"/>
  <c r="BT965" i="3"/>
  <c r="CJ965" i="3" s="1"/>
  <c r="BU965" i="3"/>
  <c r="CK965" i="3" s="1"/>
  <c r="BV965" i="3"/>
  <c r="CL965" i="3" s="1"/>
  <c r="BW965" i="3"/>
  <c r="CM965" i="3" s="1"/>
  <c r="BX965" i="3"/>
  <c r="CN965" i="3" s="1"/>
  <c r="BY965" i="3"/>
  <c r="CO965" i="3" s="1"/>
  <c r="BK966" i="3"/>
  <c r="CA966" i="3" s="1"/>
  <c r="BL966" i="3"/>
  <c r="CB966" i="3" s="1"/>
  <c r="BM966" i="3"/>
  <c r="CC966" i="3" s="1"/>
  <c r="BN966" i="3"/>
  <c r="CD966" i="3" s="1"/>
  <c r="BO966" i="3"/>
  <c r="CE966" i="3" s="1"/>
  <c r="BP966" i="3"/>
  <c r="CF966" i="3" s="1"/>
  <c r="BQ966" i="3"/>
  <c r="CG966" i="3" s="1"/>
  <c r="BR966" i="3"/>
  <c r="CH966" i="3" s="1"/>
  <c r="BS966" i="3"/>
  <c r="CI966" i="3" s="1"/>
  <c r="BT966" i="3"/>
  <c r="CJ966" i="3" s="1"/>
  <c r="BU966" i="3"/>
  <c r="CK966" i="3" s="1"/>
  <c r="BV966" i="3"/>
  <c r="CL966" i="3" s="1"/>
  <c r="BW966" i="3"/>
  <c r="CM966" i="3" s="1"/>
  <c r="BX966" i="3"/>
  <c r="CN966" i="3" s="1"/>
  <c r="BY966" i="3"/>
  <c r="CO966" i="3" s="1"/>
  <c r="BK967" i="3"/>
  <c r="CA967" i="3" s="1"/>
  <c r="BL967" i="3"/>
  <c r="CB967" i="3" s="1"/>
  <c r="BM967" i="3"/>
  <c r="CC967" i="3" s="1"/>
  <c r="BN967" i="3"/>
  <c r="CD967" i="3" s="1"/>
  <c r="BO967" i="3"/>
  <c r="CE967" i="3" s="1"/>
  <c r="BP967" i="3"/>
  <c r="CF967" i="3" s="1"/>
  <c r="BQ967" i="3"/>
  <c r="CG967" i="3" s="1"/>
  <c r="BR967" i="3"/>
  <c r="CH967" i="3" s="1"/>
  <c r="BS967" i="3"/>
  <c r="CI967" i="3" s="1"/>
  <c r="BT967" i="3"/>
  <c r="CJ967" i="3" s="1"/>
  <c r="BU967" i="3"/>
  <c r="CK967" i="3" s="1"/>
  <c r="BV967" i="3"/>
  <c r="CL967" i="3" s="1"/>
  <c r="BW967" i="3"/>
  <c r="CM967" i="3" s="1"/>
  <c r="BX967" i="3"/>
  <c r="CN967" i="3" s="1"/>
  <c r="BY967" i="3"/>
  <c r="CO967" i="3" s="1"/>
  <c r="BK968" i="3"/>
  <c r="CA968" i="3" s="1"/>
  <c r="BL968" i="3"/>
  <c r="CB968" i="3" s="1"/>
  <c r="BM968" i="3"/>
  <c r="CC968" i="3" s="1"/>
  <c r="BN968" i="3"/>
  <c r="CD968" i="3" s="1"/>
  <c r="BO968" i="3"/>
  <c r="CE968" i="3" s="1"/>
  <c r="BP968" i="3"/>
  <c r="CF968" i="3" s="1"/>
  <c r="BQ968" i="3"/>
  <c r="CG968" i="3" s="1"/>
  <c r="BR968" i="3"/>
  <c r="CH968" i="3" s="1"/>
  <c r="BS968" i="3"/>
  <c r="CI968" i="3" s="1"/>
  <c r="BT968" i="3"/>
  <c r="CJ968" i="3" s="1"/>
  <c r="BU968" i="3"/>
  <c r="CK968" i="3" s="1"/>
  <c r="BV968" i="3"/>
  <c r="CL968" i="3" s="1"/>
  <c r="BW968" i="3"/>
  <c r="CM968" i="3" s="1"/>
  <c r="BX968" i="3"/>
  <c r="CN968" i="3" s="1"/>
  <c r="BY968" i="3"/>
  <c r="CO968" i="3" s="1"/>
  <c r="BK969" i="3"/>
  <c r="CA969" i="3" s="1"/>
  <c r="BL969" i="3"/>
  <c r="CB969" i="3" s="1"/>
  <c r="BM969" i="3"/>
  <c r="CC969" i="3" s="1"/>
  <c r="BN969" i="3"/>
  <c r="CD969" i="3" s="1"/>
  <c r="BO969" i="3"/>
  <c r="CE969" i="3" s="1"/>
  <c r="BP969" i="3"/>
  <c r="CF969" i="3" s="1"/>
  <c r="BQ969" i="3"/>
  <c r="CG969" i="3" s="1"/>
  <c r="BR969" i="3"/>
  <c r="CH969" i="3" s="1"/>
  <c r="BS969" i="3"/>
  <c r="CI969" i="3" s="1"/>
  <c r="BT969" i="3"/>
  <c r="CJ969" i="3" s="1"/>
  <c r="BU969" i="3"/>
  <c r="CK969" i="3" s="1"/>
  <c r="BV969" i="3"/>
  <c r="CL969" i="3" s="1"/>
  <c r="BW969" i="3"/>
  <c r="CM969" i="3" s="1"/>
  <c r="BX969" i="3"/>
  <c r="CN969" i="3" s="1"/>
  <c r="BY969" i="3"/>
  <c r="CO969" i="3" s="1"/>
  <c r="BK970" i="3"/>
  <c r="CA970" i="3" s="1"/>
  <c r="BL970" i="3"/>
  <c r="CB970" i="3" s="1"/>
  <c r="BM970" i="3"/>
  <c r="CC970" i="3" s="1"/>
  <c r="BN970" i="3"/>
  <c r="CD970" i="3" s="1"/>
  <c r="BO970" i="3"/>
  <c r="CE970" i="3" s="1"/>
  <c r="BP970" i="3"/>
  <c r="CF970" i="3" s="1"/>
  <c r="BQ970" i="3"/>
  <c r="CG970" i="3" s="1"/>
  <c r="BR970" i="3"/>
  <c r="CH970" i="3" s="1"/>
  <c r="BS970" i="3"/>
  <c r="CI970" i="3" s="1"/>
  <c r="BT970" i="3"/>
  <c r="CJ970" i="3" s="1"/>
  <c r="BU970" i="3"/>
  <c r="CK970" i="3" s="1"/>
  <c r="BV970" i="3"/>
  <c r="CL970" i="3" s="1"/>
  <c r="BW970" i="3"/>
  <c r="CM970" i="3" s="1"/>
  <c r="BX970" i="3"/>
  <c r="CN970" i="3" s="1"/>
  <c r="BY970" i="3"/>
  <c r="CO970" i="3" s="1"/>
  <c r="BK971" i="3"/>
  <c r="CA971" i="3" s="1"/>
  <c r="BL971" i="3"/>
  <c r="CB971" i="3" s="1"/>
  <c r="BM971" i="3"/>
  <c r="CC971" i="3" s="1"/>
  <c r="BN971" i="3"/>
  <c r="CD971" i="3" s="1"/>
  <c r="BO971" i="3"/>
  <c r="CE971" i="3" s="1"/>
  <c r="BP971" i="3"/>
  <c r="CF971" i="3" s="1"/>
  <c r="BQ971" i="3"/>
  <c r="CG971" i="3" s="1"/>
  <c r="BR971" i="3"/>
  <c r="CH971" i="3" s="1"/>
  <c r="BS971" i="3"/>
  <c r="CI971" i="3" s="1"/>
  <c r="BT971" i="3"/>
  <c r="CJ971" i="3" s="1"/>
  <c r="BU971" i="3"/>
  <c r="CK971" i="3" s="1"/>
  <c r="BV971" i="3"/>
  <c r="CL971" i="3" s="1"/>
  <c r="BW971" i="3"/>
  <c r="CM971" i="3" s="1"/>
  <c r="BX971" i="3"/>
  <c r="CN971" i="3" s="1"/>
  <c r="BY971" i="3"/>
  <c r="CO971" i="3" s="1"/>
  <c r="BK972" i="3"/>
  <c r="CA972" i="3" s="1"/>
  <c r="BL972" i="3"/>
  <c r="CB972" i="3" s="1"/>
  <c r="BM972" i="3"/>
  <c r="CC972" i="3" s="1"/>
  <c r="BN972" i="3"/>
  <c r="CD972" i="3" s="1"/>
  <c r="BO972" i="3"/>
  <c r="CE972" i="3" s="1"/>
  <c r="BP972" i="3"/>
  <c r="CF972" i="3" s="1"/>
  <c r="BQ972" i="3"/>
  <c r="CG972" i="3" s="1"/>
  <c r="BR972" i="3"/>
  <c r="CH972" i="3" s="1"/>
  <c r="BS972" i="3"/>
  <c r="CI972" i="3" s="1"/>
  <c r="BT972" i="3"/>
  <c r="CJ972" i="3" s="1"/>
  <c r="BU972" i="3"/>
  <c r="CK972" i="3" s="1"/>
  <c r="BV972" i="3"/>
  <c r="CL972" i="3" s="1"/>
  <c r="BW972" i="3"/>
  <c r="CM972" i="3" s="1"/>
  <c r="BX972" i="3"/>
  <c r="CN972" i="3" s="1"/>
  <c r="BY972" i="3"/>
  <c r="CO972" i="3" s="1"/>
  <c r="BK973" i="3"/>
  <c r="CA973" i="3" s="1"/>
  <c r="BL973" i="3"/>
  <c r="CB973" i="3" s="1"/>
  <c r="BM973" i="3"/>
  <c r="CC973" i="3" s="1"/>
  <c r="BN973" i="3"/>
  <c r="CD973" i="3" s="1"/>
  <c r="BO973" i="3"/>
  <c r="CE973" i="3" s="1"/>
  <c r="BP973" i="3"/>
  <c r="CF973" i="3" s="1"/>
  <c r="BQ973" i="3"/>
  <c r="CG973" i="3" s="1"/>
  <c r="BR973" i="3"/>
  <c r="CH973" i="3" s="1"/>
  <c r="BS973" i="3"/>
  <c r="CI973" i="3" s="1"/>
  <c r="BT973" i="3"/>
  <c r="CJ973" i="3" s="1"/>
  <c r="BU973" i="3"/>
  <c r="CK973" i="3" s="1"/>
  <c r="BV973" i="3"/>
  <c r="CL973" i="3" s="1"/>
  <c r="BW973" i="3"/>
  <c r="CM973" i="3" s="1"/>
  <c r="BX973" i="3"/>
  <c r="CN973" i="3" s="1"/>
  <c r="BY973" i="3"/>
  <c r="CO973" i="3" s="1"/>
  <c r="BK974" i="3"/>
  <c r="CA974" i="3" s="1"/>
  <c r="BL974" i="3"/>
  <c r="CB974" i="3" s="1"/>
  <c r="BM974" i="3"/>
  <c r="CC974" i="3" s="1"/>
  <c r="BN974" i="3"/>
  <c r="CD974" i="3" s="1"/>
  <c r="BO974" i="3"/>
  <c r="CE974" i="3" s="1"/>
  <c r="BP974" i="3"/>
  <c r="CF974" i="3" s="1"/>
  <c r="BQ974" i="3"/>
  <c r="CG974" i="3" s="1"/>
  <c r="BR974" i="3"/>
  <c r="CH974" i="3" s="1"/>
  <c r="BS974" i="3"/>
  <c r="CI974" i="3" s="1"/>
  <c r="BT974" i="3"/>
  <c r="CJ974" i="3" s="1"/>
  <c r="BU974" i="3"/>
  <c r="CK974" i="3" s="1"/>
  <c r="BV974" i="3"/>
  <c r="CL974" i="3" s="1"/>
  <c r="BW974" i="3"/>
  <c r="CM974" i="3" s="1"/>
  <c r="BX974" i="3"/>
  <c r="CN974" i="3" s="1"/>
  <c r="BY974" i="3"/>
  <c r="CO974" i="3" s="1"/>
  <c r="BK975" i="3"/>
  <c r="CA975" i="3" s="1"/>
  <c r="BL975" i="3"/>
  <c r="CB975" i="3" s="1"/>
  <c r="BM975" i="3"/>
  <c r="CC975" i="3" s="1"/>
  <c r="BN975" i="3"/>
  <c r="CD975" i="3" s="1"/>
  <c r="BO975" i="3"/>
  <c r="CE975" i="3" s="1"/>
  <c r="BP975" i="3"/>
  <c r="CF975" i="3" s="1"/>
  <c r="BQ975" i="3"/>
  <c r="CG975" i="3" s="1"/>
  <c r="BR975" i="3"/>
  <c r="CH975" i="3" s="1"/>
  <c r="BS975" i="3"/>
  <c r="CI975" i="3" s="1"/>
  <c r="BT975" i="3"/>
  <c r="CJ975" i="3" s="1"/>
  <c r="BU975" i="3"/>
  <c r="CK975" i="3" s="1"/>
  <c r="BV975" i="3"/>
  <c r="CL975" i="3" s="1"/>
  <c r="BW975" i="3"/>
  <c r="CM975" i="3" s="1"/>
  <c r="BX975" i="3"/>
  <c r="CN975" i="3" s="1"/>
  <c r="BY975" i="3"/>
  <c r="CO975" i="3" s="1"/>
  <c r="BK976" i="3"/>
  <c r="CA976" i="3" s="1"/>
  <c r="BL976" i="3"/>
  <c r="CB976" i="3" s="1"/>
  <c r="BM976" i="3"/>
  <c r="CC976" i="3" s="1"/>
  <c r="BN976" i="3"/>
  <c r="CD976" i="3" s="1"/>
  <c r="BO976" i="3"/>
  <c r="CE976" i="3" s="1"/>
  <c r="BP976" i="3"/>
  <c r="CF976" i="3" s="1"/>
  <c r="BQ976" i="3"/>
  <c r="CG976" i="3" s="1"/>
  <c r="BR976" i="3"/>
  <c r="CH976" i="3" s="1"/>
  <c r="BS976" i="3"/>
  <c r="CI976" i="3" s="1"/>
  <c r="BT976" i="3"/>
  <c r="CJ976" i="3" s="1"/>
  <c r="BU976" i="3"/>
  <c r="CK976" i="3" s="1"/>
  <c r="BV976" i="3"/>
  <c r="CL976" i="3" s="1"/>
  <c r="BW976" i="3"/>
  <c r="CM976" i="3" s="1"/>
  <c r="BX976" i="3"/>
  <c r="CN976" i="3" s="1"/>
  <c r="BY976" i="3"/>
  <c r="CO976" i="3" s="1"/>
  <c r="BK977" i="3"/>
  <c r="CA977" i="3" s="1"/>
  <c r="BL977" i="3"/>
  <c r="CB977" i="3" s="1"/>
  <c r="BM977" i="3"/>
  <c r="CC977" i="3" s="1"/>
  <c r="BN977" i="3"/>
  <c r="CD977" i="3" s="1"/>
  <c r="BO977" i="3"/>
  <c r="CE977" i="3" s="1"/>
  <c r="BP977" i="3"/>
  <c r="CF977" i="3" s="1"/>
  <c r="BQ977" i="3"/>
  <c r="CG977" i="3" s="1"/>
  <c r="BR977" i="3"/>
  <c r="CH977" i="3" s="1"/>
  <c r="BS977" i="3"/>
  <c r="CI977" i="3" s="1"/>
  <c r="BT977" i="3"/>
  <c r="CJ977" i="3" s="1"/>
  <c r="BU977" i="3"/>
  <c r="CK977" i="3" s="1"/>
  <c r="BV977" i="3"/>
  <c r="CL977" i="3" s="1"/>
  <c r="BW977" i="3"/>
  <c r="CM977" i="3" s="1"/>
  <c r="BX977" i="3"/>
  <c r="CN977" i="3" s="1"/>
  <c r="BY977" i="3"/>
  <c r="CO977" i="3" s="1"/>
  <c r="BK978" i="3"/>
  <c r="CA978" i="3" s="1"/>
  <c r="BL978" i="3"/>
  <c r="CB978" i="3" s="1"/>
  <c r="BM978" i="3"/>
  <c r="CC978" i="3" s="1"/>
  <c r="BN978" i="3"/>
  <c r="CD978" i="3" s="1"/>
  <c r="BO978" i="3"/>
  <c r="CE978" i="3" s="1"/>
  <c r="BP978" i="3"/>
  <c r="CF978" i="3" s="1"/>
  <c r="BQ978" i="3"/>
  <c r="CG978" i="3" s="1"/>
  <c r="BR978" i="3"/>
  <c r="CH978" i="3" s="1"/>
  <c r="BS978" i="3"/>
  <c r="CI978" i="3" s="1"/>
  <c r="BT978" i="3"/>
  <c r="CJ978" i="3" s="1"/>
  <c r="BU978" i="3"/>
  <c r="CK978" i="3" s="1"/>
  <c r="BV978" i="3"/>
  <c r="CL978" i="3" s="1"/>
  <c r="BW978" i="3"/>
  <c r="CM978" i="3" s="1"/>
  <c r="BX978" i="3"/>
  <c r="CN978" i="3" s="1"/>
  <c r="BY978" i="3"/>
  <c r="CO978" i="3" s="1"/>
  <c r="BK979" i="3"/>
  <c r="CA979" i="3" s="1"/>
  <c r="BL979" i="3"/>
  <c r="CB979" i="3" s="1"/>
  <c r="BM979" i="3"/>
  <c r="CC979" i="3" s="1"/>
  <c r="BN979" i="3"/>
  <c r="CD979" i="3" s="1"/>
  <c r="BO979" i="3"/>
  <c r="CE979" i="3" s="1"/>
  <c r="BP979" i="3"/>
  <c r="CF979" i="3" s="1"/>
  <c r="BQ979" i="3"/>
  <c r="CG979" i="3" s="1"/>
  <c r="BR979" i="3"/>
  <c r="CH979" i="3" s="1"/>
  <c r="BS979" i="3"/>
  <c r="CI979" i="3" s="1"/>
  <c r="BT979" i="3"/>
  <c r="CJ979" i="3" s="1"/>
  <c r="BU979" i="3"/>
  <c r="CK979" i="3" s="1"/>
  <c r="BV979" i="3"/>
  <c r="CL979" i="3" s="1"/>
  <c r="BW979" i="3"/>
  <c r="CM979" i="3" s="1"/>
  <c r="BX979" i="3"/>
  <c r="CN979" i="3" s="1"/>
  <c r="BY979" i="3"/>
  <c r="CO979" i="3" s="1"/>
  <c r="BK980" i="3"/>
  <c r="CA980" i="3" s="1"/>
  <c r="BL980" i="3"/>
  <c r="CB980" i="3" s="1"/>
  <c r="BM980" i="3"/>
  <c r="CC980" i="3" s="1"/>
  <c r="BN980" i="3"/>
  <c r="CD980" i="3" s="1"/>
  <c r="BO980" i="3"/>
  <c r="CE980" i="3" s="1"/>
  <c r="BP980" i="3"/>
  <c r="CF980" i="3" s="1"/>
  <c r="BQ980" i="3"/>
  <c r="CG980" i="3" s="1"/>
  <c r="BR980" i="3"/>
  <c r="CH980" i="3" s="1"/>
  <c r="BS980" i="3"/>
  <c r="CI980" i="3" s="1"/>
  <c r="BT980" i="3"/>
  <c r="CJ980" i="3" s="1"/>
  <c r="BU980" i="3"/>
  <c r="CK980" i="3" s="1"/>
  <c r="BV980" i="3"/>
  <c r="CL980" i="3" s="1"/>
  <c r="BW980" i="3"/>
  <c r="CM980" i="3" s="1"/>
  <c r="BX980" i="3"/>
  <c r="CN980" i="3" s="1"/>
  <c r="BY980" i="3"/>
  <c r="CO980" i="3" s="1"/>
  <c r="BK981" i="3"/>
  <c r="CA981" i="3" s="1"/>
  <c r="BL981" i="3"/>
  <c r="CB981" i="3" s="1"/>
  <c r="BM981" i="3"/>
  <c r="CC981" i="3" s="1"/>
  <c r="BN981" i="3"/>
  <c r="CD981" i="3" s="1"/>
  <c r="BO981" i="3"/>
  <c r="CE981" i="3" s="1"/>
  <c r="BP981" i="3"/>
  <c r="CF981" i="3" s="1"/>
  <c r="BQ981" i="3"/>
  <c r="CG981" i="3" s="1"/>
  <c r="BR981" i="3"/>
  <c r="CH981" i="3" s="1"/>
  <c r="BS981" i="3"/>
  <c r="CI981" i="3" s="1"/>
  <c r="BT981" i="3"/>
  <c r="CJ981" i="3" s="1"/>
  <c r="BU981" i="3"/>
  <c r="CK981" i="3" s="1"/>
  <c r="BV981" i="3"/>
  <c r="CL981" i="3" s="1"/>
  <c r="BW981" i="3"/>
  <c r="CM981" i="3" s="1"/>
  <c r="BX981" i="3"/>
  <c r="CN981" i="3" s="1"/>
  <c r="BY981" i="3"/>
  <c r="CO981" i="3" s="1"/>
  <c r="BK982" i="3"/>
  <c r="CA982" i="3" s="1"/>
  <c r="BL982" i="3"/>
  <c r="CB982" i="3" s="1"/>
  <c r="BM982" i="3"/>
  <c r="CC982" i="3" s="1"/>
  <c r="BN982" i="3"/>
  <c r="CD982" i="3" s="1"/>
  <c r="BO982" i="3"/>
  <c r="CE982" i="3" s="1"/>
  <c r="BP982" i="3"/>
  <c r="CF982" i="3" s="1"/>
  <c r="BQ982" i="3"/>
  <c r="CG982" i="3" s="1"/>
  <c r="BR982" i="3"/>
  <c r="CH982" i="3" s="1"/>
  <c r="BS982" i="3"/>
  <c r="CI982" i="3" s="1"/>
  <c r="BT982" i="3"/>
  <c r="CJ982" i="3" s="1"/>
  <c r="BU982" i="3"/>
  <c r="CK982" i="3" s="1"/>
  <c r="BV982" i="3"/>
  <c r="CL982" i="3" s="1"/>
  <c r="BW982" i="3"/>
  <c r="CM982" i="3" s="1"/>
  <c r="BX982" i="3"/>
  <c r="CN982" i="3" s="1"/>
  <c r="BY982" i="3"/>
  <c r="CO982" i="3" s="1"/>
  <c r="BK983" i="3"/>
  <c r="CA983" i="3" s="1"/>
  <c r="BL983" i="3"/>
  <c r="CB983" i="3" s="1"/>
  <c r="BM983" i="3"/>
  <c r="CC983" i="3" s="1"/>
  <c r="BN983" i="3"/>
  <c r="CD983" i="3" s="1"/>
  <c r="BO983" i="3"/>
  <c r="CE983" i="3" s="1"/>
  <c r="BP983" i="3"/>
  <c r="CF983" i="3" s="1"/>
  <c r="BQ983" i="3"/>
  <c r="CG983" i="3" s="1"/>
  <c r="BR983" i="3"/>
  <c r="CH983" i="3" s="1"/>
  <c r="BS983" i="3"/>
  <c r="CI983" i="3" s="1"/>
  <c r="BT983" i="3"/>
  <c r="CJ983" i="3" s="1"/>
  <c r="BU983" i="3"/>
  <c r="CK983" i="3" s="1"/>
  <c r="BV983" i="3"/>
  <c r="CL983" i="3" s="1"/>
  <c r="BW983" i="3"/>
  <c r="CM983" i="3" s="1"/>
  <c r="BX983" i="3"/>
  <c r="CN983" i="3" s="1"/>
  <c r="BY983" i="3"/>
  <c r="CO983" i="3" s="1"/>
  <c r="BK984" i="3"/>
  <c r="CA984" i="3" s="1"/>
  <c r="BL984" i="3"/>
  <c r="CB984" i="3" s="1"/>
  <c r="BM984" i="3"/>
  <c r="CC984" i="3" s="1"/>
  <c r="BN984" i="3"/>
  <c r="CD984" i="3" s="1"/>
  <c r="BO984" i="3"/>
  <c r="CE984" i="3" s="1"/>
  <c r="BP984" i="3"/>
  <c r="CF984" i="3" s="1"/>
  <c r="BQ984" i="3"/>
  <c r="CG984" i="3" s="1"/>
  <c r="BR984" i="3"/>
  <c r="CH984" i="3" s="1"/>
  <c r="BS984" i="3"/>
  <c r="CI984" i="3" s="1"/>
  <c r="BT984" i="3"/>
  <c r="CJ984" i="3" s="1"/>
  <c r="BU984" i="3"/>
  <c r="CK984" i="3" s="1"/>
  <c r="BV984" i="3"/>
  <c r="CL984" i="3" s="1"/>
  <c r="BW984" i="3"/>
  <c r="CM984" i="3" s="1"/>
  <c r="BX984" i="3"/>
  <c r="CN984" i="3" s="1"/>
  <c r="BY984" i="3"/>
  <c r="CO984" i="3" s="1"/>
  <c r="BK985" i="3"/>
  <c r="CA985" i="3" s="1"/>
  <c r="BL985" i="3"/>
  <c r="CB985" i="3" s="1"/>
  <c r="BM985" i="3"/>
  <c r="CC985" i="3" s="1"/>
  <c r="BN985" i="3"/>
  <c r="CD985" i="3" s="1"/>
  <c r="BO985" i="3"/>
  <c r="CE985" i="3" s="1"/>
  <c r="BP985" i="3"/>
  <c r="CF985" i="3" s="1"/>
  <c r="BQ985" i="3"/>
  <c r="CG985" i="3" s="1"/>
  <c r="BR985" i="3"/>
  <c r="CH985" i="3" s="1"/>
  <c r="BS985" i="3"/>
  <c r="CI985" i="3" s="1"/>
  <c r="BT985" i="3"/>
  <c r="CJ985" i="3" s="1"/>
  <c r="BU985" i="3"/>
  <c r="CK985" i="3" s="1"/>
  <c r="BV985" i="3"/>
  <c r="CL985" i="3" s="1"/>
  <c r="BW985" i="3"/>
  <c r="CM985" i="3" s="1"/>
  <c r="BX985" i="3"/>
  <c r="CN985" i="3" s="1"/>
  <c r="BY985" i="3"/>
  <c r="CO985" i="3" s="1"/>
  <c r="BK986" i="3"/>
  <c r="CA986" i="3" s="1"/>
  <c r="BL986" i="3"/>
  <c r="CB986" i="3" s="1"/>
  <c r="BM986" i="3"/>
  <c r="CC986" i="3" s="1"/>
  <c r="BN986" i="3"/>
  <c r="CD986" i="3" s="1"/>
  <c r="BO986" i="3"/>
  <c r="CE986" i="3" s="1"/>
  <c r="BP986" i="3"/>
  <c r="CF986" i="3" s="1"/>
  <c r="BQ986" i="3"/>
  <c r="CG986" i="3" s="1"/>
  <c r="BR986" i="3"/>
  <c r="CH986" i="3" s="1"/>
  <c r="BS986" i="3"/>
  <c r="CI986" i="3" s="1"/>
  <c r="BT986" i="3"/>
  <c r="CJ986" i="3" s="1"/>
  <c r="BU986" i="3"/>
  <c r="CK986" i="3" s="1"/>
  <c r="BV986" i="3"/>
  <c r="CL986" i="3" s="1"/>
  <c r="BW986" i="3"/>
  <c r="CM986" i="3" s="1"/>
  <c r="BX986" i="3"/>
  <c r="CN986" i="3" s="1"/>
  <c r="BY986" i="3"/>
  <c r="CO986" i="3" s="1"/>
  <c r="BK987" i="3"/>
  <c r="CA987" i="3" s="1"/>
  <c r="BL987" i="3"/>
  <c r="CB987" i="3" s="1"/>
  <c r="BM987" i="3"/>
  <c r="CC987" i="3" s="1"/>
  <c r="BN987" i="3"/>
  <c r="CD987" i="3" s="1"/>
  <c r="BO987" i="3"/>
  <c r="CE987" i="3" s="1"/>
  <c r="BP987" i="3"/>
  <c r="CF987" i="3" s="1"/>
  <c r="BQ987" i="3"/>
  <c r="CG987" i="3" s="1"/>
  <c r="BR987" i="3"/>
  <c r="CH987" i="3" s="1"/>
  <c r="BS987" i="3"/>
  <c r="CI987" i="3" s="1"/>
  <c r="BT987" i="3"/>
  <c r="CJ987" i="3" s="1"/>
  <c r="BU987" i="3"/>
  <c r="CK987" i="3" s="1"/>
  <c r="BV987" i="3"/>
  <c r="CL987" i="3" s="1"/>
  <c r="BW987" i="3"/>
  <c r="CM987" i="3" s="1"/>
  <c r="BX987" i="3"/>
  <c r="CN987" i="3" s="1"/>
  <c r="BY987" i="3"/>
  <c r="CO987" i="3" s="1"/>
  <c r="BK988" i="3"/>
  <c r="CA988" i="3" s="1"/>
  <c r="BL988" i="3"/>
  <c r="CB988" i="3" s="1"/>
  <c r="BM988" i="3"/>
  <c r="CC988" i="3" s="1"/>
  <c r="BN988" i="3"/>
  <c r="CD988" i="3" s="1"/>
  <c r="BO988" i="3"/>
  <c r="CE988" i="3" s="1"/>
  <c r="BP988" i="3"/>
  <c r="CF988" i="3" s="1"/>
  <c r="BQ988" i="3"/>
  <c r="CG988" i="3" s="1"/>
  <c r="BR988" i="3"/>
  <c r="CH988" i="3" s="1"/>
  <c r="BS988" i="3"/>
  <c r="CI988" i="3" s="1"/>
  <c r="BT988" i="3"/>
  <c r="CJ988" i="3" s="1"/>
  <c r="BU988" i="3"/>
  <c r="CK988" i="3" s="1"/>
  <c r="BV988" i="3"/>
  <c r="CL988" i="3" s="1"/>
  <c r="BW988" i="3"/>
  <c r="CM988" i="3" s="1"/>
  <c r="BX988" i="3"/>
  <c r="CN988" i="3" s="1"/>
  <c r="BY988" i="3"/>
  <c r="CO988" i="3" s="1"/>
  <c r="BK989" i="3"/>
  <c r="CA989" i="3" s="1"/>
  <c r="BL989" i="3"/>
  <c r="CB989" i="3" s="1"/>
  <c r="BM989" i="3"/>
  <c r="CC989" i="3" s="1"/>
  <c r="BN989" i="3"/>
  <c r="CD989" i="3" s="1"/>
  <c r="BO989" i="3"/>
  <c r="CE989" i="3" s="1"/>
  <c r="BP989" i="3"/>
  <c r="CF989" i="3" s="1"/>
  <c r="BQ989" i="3"/>
  <c r="CG989" i="3" s="1"/>
  <c r="BR989" i="3"/>
  <c r="CH989" i="3" s="1"/>
  <c r="BS989" i="3"/>
  <c r="CI989" i="3" s="1"/>
  <c r="BT989" i="3"/>
  <c r="CJ989" i="3" s="1"/>
  <c r="BU989" i="3"/>
  <c r="CK989" i="3" s="1"/>
  <c r="BV989" i="3"/>
  <c r="CL989" i="3" s="1"/>
  <c r="BW989" i="3"/>
  <c r="CM989" i="3" s="1"/>
  <c r="BX989" i="3"/>
  <c r="CN989" i="3" s="1"/>
  <c r="BY989" i="3"/>
  <c r="CO989" i="3" s="1"/>
  <c r="BK990" i="3"/>
  <c r="CA990" i="3" s="1"/>
  <c r="BL990" i="3"/>
  <c r="CB990" i="3" s="1"/>
  <c r="BM990" i="3"/>
  <c r="CC990" i="3" s="1"/>
  <c r="BN990" i="3"/>
  <c r="CD990" i="3" s="1"/>
  <c r="BO990" i="3"/>
  <c r="CE990" i="3" s="1"/>
  <c r="BP990" i="3"/>
  <c r="CF990" i="3" s="1"/>
  <c r="BQ990" i="3"/>
  <c r="CG990" i="3" s="1"/>
  <c r="BR990" i="3"/>
  <c r="CH990" i="3" s="1"/>
  <c r="BS990" i="3"/>
  <c r="CI990" i="3" s="1"/>
  <c r="BT990" i="3"/>
  <c r="CJ990" i="3" s="1"/>
  <c r="BU990" i="3"/>
  <c r="CK990" i="3" s="1"/>
  <c r="BV990" i="3"/>
  <c r="CL990" i="3" s="1"/>
  <c r="BW990" i="3"/>
  <c r="CM990" i="3" s="1"/>
  <c r="BX990" i="3"/>
  <c r="CN990" i="3" s="1"/>
  <c r="BY990" i="3"/>
  <c r="CO990" i="3" s="1"/>
  <c r="BK991" i="3"/>
  <c r="CA991" i="3" s="1"/>
  <c r="BL991" i="3"/>
  <c r="CB991" i="3" s="1"/>
  <c r="BM991" i="3"/>
  <c r="CC991" i="3" s="1"/>
  <c r="BN991" i="3"/>
  <c r="CD991" i="3" s="1"/>
  <c r="BO991" i="3"/>
  <c r="CE991" i="3" s="1"/>
  <c r="BP991" i="3"/>
  <c r="CF991" i="3" s="1"/>
  <c r="BQ991" i="3"/>
  <c r="CG991" i="3" s="1"/>
  <c r="BR991" i="3"/>
  <c r="CH991" i="3" s="1"/>
  <c r="BS991" i="3"/>
  <c r="CI991" i="3" s="1"/>
  <c r="BT991" i="3"/>
  <c r="CJ991" i="3" s="1"/>
  <c r="BU991" i="3"/>
  <c r="CK991" i="3" s="1"/>
  <c r="BV991" i="3"/>
  <c r="CL991" i="3" s="1"/>
  <c r="BW991" i="3"/>
  <c r="CM991" i="3" s="1"/>
  <c r="BX991" i="3"/>
  <c r="CN991" i="3" s="1"/>
  <c r="BY991" i="3"/>
  <c r="CO991" i="3" s="1"/>
  <c r="BK992" i="3"/>
  <c r="CA992" i="3" s="1"/>
  <c r="BL992" i="3"/>
  <c r="CB992" i="3" s="1"/>
  <c r="BM992" i="3"/>
  <c r="CC992" i="3" s="1"/>
  <c r="BN992" i="3"/>
  <c r="CD992" i="3" s="1"/>
  <c r="BO992" i="3"/>
  <c r="CE992" i="3" s="1"/>
  <c r="BP992" i="3"/>
  <c r="CF992" i="3" s="1"/>
  <c r="BQ992" i="3"/>
  <c r="CG992" i="3" s="1"/>
  <c r="BR992" i="3"/>
  <c r="CH992" i="3" s="1"/>
  <c r="BS992" i="3"/>
  <c r="CI992" i="3" s="1"/>
  <c r="BT992" i="3"/>
  <c r="CJ992" i="3" s="1"/>
  <c r="BU992" i="3"/>
  <c r="CK992" i="3" s="1"/>
  <c r="BV992" i="3"/>
  <c r="CL992" i="3" s="1"/>
  <c r="BW992" i="3"/>
  <c r="CM992" i="3" s="1"/>
  <c r="BX992" i="3"/>
  <c r="CN992" i="3" s="1"/>
  <c r="BY992" i="3"/>
  <c r="CO992" i="3" s="1"/>
  <c r="BK993" i="3"/>
  <c r="CA993" i="3" s="1"/>
  <c r="BL993" i="3"/>
  <c r="CB993" i="3" s="1"/>
  <c r="BM993" i="3"/>
  <c r="CC993" i="3" s="1"/>
  <c r="BN993" i="3"/>
  <c r="CD993" i="3" s="1"/>
  <c r="BO993" i="3"/>
  <c r="CE993" i="3" s="1"/>
  <c r="BP993" i="3"/>
  <c r="CF993" i="3" s="1"/>
  <c r="BQ993" i="3"/>
  <c r="CG993" i="3" s="1"/>
  <c r="BR993" i="3"/>
  <c r="CH993" i="3" s="1"/>
  <c r="BS993" i="3"/>
  <c r="CI993" i="3" s="1"/>
  <c r="BT993" i="3"/>
  <c r="CJ993" i="3" s="1"/>
  <c r="BU993" i="3"/>
  <c r="CK993" i="3" s="1"/>
  <c r="BV993" i="3"/>
  <c r="CL993" i="3" s="1"/>
  <c r="BW993" i="3"/>
  <c r="CM993" i="3" s="1"/>
  <c r="BX993" i="3"/>
  <c r="CN993" i="3" s="1"/>
  <c r="BY993" i="3"/>
  <c r="CO993" i="3" s="1"/>
  <c r="BK994" i="3"/>
  <c r="CA994" i="3" s="1"/>
  <c r="BL994" i="3"/>
  <c r="CB994" i="3" s="1"/>
  <c r="BM994" i="3"/>
  <c r="CC994" i="3" s="1"/>
  <c r="BN994" i="3"/>
  <c r="CD994" i="3" s="1"/>
  <c r="BO994" i="3"/>
  <c r="CE994" i="3" s="1"/>
  <c r="BP994" i="3"/>
  <c r="CF994" i="3" s="1"/>
  <c r="BQ994" i="3"/>
  <c r="CG994" i="3" s="1"/>
  <c r="BR994" i="3"/>
  <c r="CH994" i="3" s="1"/>
  <c r="BS994" i="3"/>
  <c r="CI994" i="3" s="1"/>
  <c r="BT994" i="3"/>
  <c r="CJ994" i="3" s="1"/>
  <c r="BU994" i="3"/>
  <c r="CK994" i="3" s="1"/>
  <c r="BV994" i="3"/>
  <c r="CL994" i="3" s="1"/>
  <c r="BW994" i="3"/>
  <c r="CM994" i="3" s="1"/>
  <c r="BX994" i="3"/>
  <c r="CN994" i="3" s="1"/>
  <c r="BY994" i="3"/>
  <c r="CO994" i="3" s="1"/>
  <c r="BK995" i="3"/>
  <c r="CA995" i="3" s="1"/>
  <c r="BL995" i="3"/>
  <c r="CB995" i="3" s="1"/>
  <c r="BM995" i="3"/>
  <c r="CC995" i="3" s="1"/>
  <c r="BN995" i="3"/>
  <c r="CD995" i="3" s="1"/>
  <c r="BO995" i="3"/>
  <c r="CE995" i="3" s="1"/>
  <c r="BP995" i="3"/>
  <c r="CF995" i="3" s="1"/>
  <c r="BQ995" i="3"/>
  <c r="CG995" i="3" s="1"/>
  <c r="BR995" i="3"/>
  <c r="CH995" i="3" s="1"/>
  <c r="BS995" i="3"/>
  <c r="CI995" i="3" s="1"/>
  <c r="BT995" i="3"/>
  <c r="CJ995" i="3" s="1"/>
  <c r="BU995" i="3"/>
  <c r="CK995" i="3" s="1"/>
  <c r="BV995" i="3"/>
  <c r="CL995" i="3" s="1"/>
  <c r="BW995" i="3"/>
  <c r="CM995" i="3" s="1"/>
  <c r="BX995" i="3"/>
  <c r="CN995" i="3" s="1"/>
  <c r="BY995" i="3"/>
  <c r="CO995" i="3" s="1"/>
  <c r="BK996" i="3"/>
  <c r="CA996" i="3" s="1"/>
  <c r="BL996" i="3"/>
  <c r="CB996" i="3" s="1"/>
  <c r="BM996" i="3"/>
  <c r="CC996" i="3" s="1"/>
  <c r="BN996" i="3"/>
  <c r="CD996" i="3" s="1"/>
  <c r="BO996" i="3"/>
  <c r="CE996" i="3" s="1"/>
  <c r="BP996" i="3"/>
  <c r="CF996" i="3" s="1"/>
  <c r="BQ996" i="3"/>
  <c r="CG996" i="3" s="1"/>
  <c r="BR996" i="3"/>
  <c r="CH996" i="3" s="1"/>
  <c r="BS996" i="3"/>
  <c r="CI996" i="3" s="1"/>
  <c r="BT996" i="3"/>
  <c r="CJ996" i="3" s="1"/>
  <c r="BU996" i="3"/>
  <c r="CK996" i="3" s="1"/>
  <c r="BV996" i="3"/>
  <c r="CL996" i="3" s="1"/>
  <c r="BW996" i="3"/>
  <c r="CM996" i="3" s="1"/>
  <c r="BX996" i="3"/>
  <c r="CN996" i="3" s="1"/>
  <c r="BY996" i="3"/>
  <c r="CO996" i="3" s="1"/>
  <c r="BK997" i="3"/>
  <c r="CA997" i="3" s="1"/>
  <c r="BL997" i="3"/>
  <c r="CB997" i="3" s="1"/>
  <c r="BM997" i="3"/>
  <c r="CC997" i="3" s="1"/>
  <c r="BN997" i="3"/>
  <c r="CD997" i="3" s="1"/>
  <c r="BO997" i="3"/>
  <c r="CE997" i="3" s="1"/>
  <c r="BP997" i="3"/>
  <c r="CF997" i="3" s="1"/>
  <c r="BQ997" i="3"/>
  <c r="CG997" i="3" s="1"/>
  <c r="BR997" i="3"/>
  <c r="CH997" i="3" s="1"/>
  <c r="BS997" i="3"/>
  <c r="CI997" i="3" s="1"/>
  <c r="BT997" i="3"/>
  <c r="CJ997" i="3" s="1"/>
  <c r="BU997" i="3"/>
  <c r="CK997" i="3" s="1"/>
  <c r="BV997" i="3"/>
  <c r="CL997" i="3" s="1"/>
  <c r="BW997" i="3"/>
  <c r="CM997" i="3" s="1"/>
  <c r="BX997" i="3"/>
  <c r="CN997" i="3" s="1"/>
  <c r="BY997" i="3"/>
  <c r="CO997" i="3" s="1"/>
  <c r="BK998" i="3"/>
  <c r="CA998" i="3" s="1"/>
  <c r="BL998" i="3"/>
  <c r="CB998" i="3" s="1"/>
  <c r="BM998" i="3"/>
  <c r="CC998" i="3" s="1"/>
  <c r="BN998" i="3"/>
  <c r="CD998" i="3" s="1"/>
  <c r="BO998" i="3"/>
  <c r="CE998" i="3" s="1"/>
  <c r="BP998" i="3"/>
  <c r="CF998" i="3" s="1"/>
  <c r="BQ998" i="3"/>
  <c r="CG998" i="3" s="1"/>
  <c r="BR998" i="3"/>
  <c r="CH998" i="3" s="1"/>
  <c r="BS998" i="3"/>
  <c r="CI998" i="3" s="1"/>
  <c r="BT998" i="3"/>
  <c r="CJ998" i="3" s="1"/>
  <c r="BU998" i="3"/>
  <c r="CK998" i="3" s="1"/>
  <c r="BV998" i="3"/>
  <c r="CL998" i="3" s="1"/>
  <c r="BW998" i="3"/>
  <c r="CM998" i="3" s="1"/>
  <c r="BX998" i="3"/>
  <c r="CN998" i="3" s="1"/>
  <c r="BY998" i="3"/>
  <c r="CO998" i="3" s="1"/>
  <c r="BK999" i="3"/>
  <c r="CA999" i="3" s="1"/>
  <c r="BL999" i="3"/>
  <c r="CB999" i="3" s="1"/>
  <c r="BM999" i="3"/>
  <c r="CC999" i="3" s="1"/>
  <c r="BN999" i="3"/>
  <c r="CD999" i="3" s="1"/>
  <c r="BO999" i="3"/>
  <c r="CE999" i="3" s="1"/>
  <c r="BP999" i="3"/>
  <c r="CF999" i="3" s="1"/>
  <c r="BQ999" i="3"/>
  <c r="CG999" i="3" s="1"/>
  <c r="BR999" i="3"/>
  <c r="CH999" i="3" s="1"/>
  <c r="BS999" i="3"/>
  <c r="CI999" i="3" s="1"/>
  <c r="BT999" i="3"/>
  <c r="CJ999" i="3" s="1"/>
  <c r="BU999" i="3"/>
  <c r="CK999" i="3" s="1"/>
  <c r="BV999" i="3"/>
  <c r="CL999" i="3" s="1"/>
  <c r="BW999" i="3"/>
  <c r="CM999" i="3" s="1"/>
  <c r="BX999" i="3"/>
  <c r="CN999" i="3" s="1"/>
  <c r="BY999" i="3"/>
  <c r="CO999" i="3" s="1"/>
  <c r="BK1000" i="3"/>
  <c r="CA1000" i="3" s="1"/>
  <c r="BL1000" i="3"/>
  <c r="CB1000" i="3" s="1"/>
  <c r="BM1000" i="3"/>
  <c r="CC1000" i="3" s="1"/>
  <c r="BN1000" i="3"/>
  <c r="CD1000" i="3" s="1"/>
  <c r="BO1000" i="3"/>
  <c r="CE1000" i="3" s="1"/>
  <c r="BP1000" i="3"/>
  <c r="CF1000" i="3" s="1"/>
  <c r="BQ1000" i="3"/>
  <c r="CG1000" i="3" s="1"/>
  <c r="BR1000" i="3"/>
  <c r="CH1000" i="3" s="1"/>
  <c r="BS1000" i="3"/>
  <c r="CI1000" i="3" s="1"/>
  <c r="BT1000" i="3"/>
  <c r="CJ1000" i="3" s="1"/>
  <c r="BU1000" i="3"/>
  <c r="CK1000" i="3" s="1"/>
  <c r="BV1000" i="3"/>
  <c r="CL1000" i="3" s="1"/>
  <c r="BW1000" i="3"/>
  <c r="CM1000" i="3" s="1"/>
  <c r="BX1000" i="3"/>
  <c r="CN1000" i="3" s="1"/>
  <c r="BY1000" i="3"/>
  <c r="CO1000" i="3" s="1"/>
  <c r="BK1001" i="3"/>
  <c r="CA1001" i="3" s="1"/>
  <c r="BL1001" i="3"/>
  <c r="CB1001" i="3" s="1"/>
  <c r="BM1001" i="3"/>
  <c r="CC1001" i="3" s="1"/>
  <c r="BN1001" i="3"/>
  <c r="CD1001" i="3" s="1"/>
  <c r="BO1001" i="3"/>
  <c r="CE1001" i="3" s="1"/>
  <c r="BP1001" i="3"/>
  <c r="CF1001" i="3" s="1"/>
  <c r="BQ1001" i="3"/>
  <c r="CG1001" i="3" s="1"/>
  <c r="BR1001" i="3"/>
  <c r="CH1001" i="3" s="1"/>
  <c r="BS1001" i="3"/>
  <c r="CI1001" i="3" s="1"/>
  <c r="BT1001" i="3"/>
  <c r="CJ1001" i="3" s="1"/>
  <c r="BU1001" i="3"/>
  <c r="CK1001" i="3" s="1"/>
  <c r="BV1001" i="3"/>
  <c r="CL1001" i="3" s="1"/>
  <c r="BW1001" i="3"/>
  <c r="CM1001" i="3" s="1"/>
  <c r="BX1001" i="3"/>
  <c r="CN1001" i="3" s="1"/>
  <c r="BY1001" i="3"/>
  <c r="CO1001" i="3" s="1"/>
  <c r="BK1002" i="3"/>
  <c r="CA1002" i="3" s="1"/>
  <c r="BL1002" i="3"/>
  <c r="CB1002" i="3" s="1"/>
  <c r="BM1002" i="3"/>
  <c r="CC1002" i="3" s="1"/>
  <c r="BN1002" i="3"/>
  <c r="CD1002" i="3" s="1"/>
  <c r="BO1002" i="3"/>
  <c r="CE1002" i="3" s="1"/>
  <c r="BP1002" i="3"/>
  <c r="CF1002" i="3" s="1"/>
  <c r="BQ1002" i="3"/>
  <c r="CG1002" i="3" s="1"/>
  <c r="BR1002" i="3"/>
  <c r="CH1002" i="3" s="1"/>
  <c r="BS1002" i="3"/>
  <c r="CI1002" i="3" s="1"/>
  <c r="BT1002" i="3"/>
  <c r="CJ1002" i="3" s="1"/>
  <c r="BU1002" i="3"/>
  <c r="CK1002" i="3" s="1"/>
  <c r="BV1002" i="3"/>
  <c r="CL1002" i="3" s="1"/>
  <c r="BW1002" i="3"/>
  <c r="CM1002" i="3" s="1"/>
  <c r="BX1002" i="3"/>
  <c r="CN1002" i="3" s="1"/>
  <c r="BY1002" i="3"/>
  <c r="CO1002" i="3" s="1"/>
  <c r="BK1003" i="3"/>
  <c r="CA1003" i="3" s="1"/>
  <c r="BL1003" i="3"/>
  <c r="CB1003" i="3" s="1"/>
  <c r="BM1003" i="3"/>
  <c r="CC1003" i="3" s="1"/>
  <c r="BN1003" i="3"/>
  <c r="CD1003" i="3" s="1"/>
  <c r="BO1003" i="3"/>
  <c r="CE1003" i="3" s="1"/>
  <c r="BP1003" i="3"/>
  <c r="CF1003" i="3" s="1"/>
  <c r="BQ1003" i="3"/>
  <c r="CG1003" i="3" s="1"/>
  <c r="BR1003" i="3"/>
  <c r="CH1003" i="3" s="1"/>
  <c r="BS1003" i="3"/>
  <c r="CI1003" i="3" s="1"/>
  <c r="BT1003" i="3"/>
  <c r="CJ1003" i="3" s="1"/>
  <c r="BU1003" i="3"/>
  <c r="CK1003" i="3" s="1"/>
  <c r="BV1003" i="3"/>
  <c r="CL1003" i="3" s="1"/>
  <c r="BW1003" i="3"/>
  <c r="CM1003" i="3" s="1"/>
  <c r="BX1003" i="3"/>
  <c r="CN1003" i="3" s="1"/>
  <c r="BY1003" i="3"/>
  <c r="CO1003" i="3" s="1"/>
  <c r="BK1004" i="3"/>
  <c r="CA1004" i="3" s="1"/>
  <c r="BL1004" i="3"/>
  <c r="CB1004" i="3" s="1"/>
  <c r="BM1004" i="3"/>
  <c r="CC1004" i="3" s="1"/>
  <c r="BN1004" i="3"/>
  <c r="CD1004" i="3" s="1"/>
  <c r="BO1004" i="3"/>
  <c r="CE1004" i="3" s="1"/>
  <c r="BP1004" i="3"/>
  <c r="CF1004" i="3" s="1"/>
  <c r="BQ1004" i="3"/>
  <c r="CG1004" i="3" s="1"/>
  <c r="BR1004" i="3"/>
  <c r="CH1004" i="3" s="1"/>
  <c r="BS1004" i="3"/>
  <c r="CI1004" i="3" s="1"/>
  <c r="BT1004" i="3"/>
  <c r="CJ1004" i="3" s="1"/>
  <c r="BU1004" i="3"/>
  <c r="CK1004" i="3" s="1"/>
  <c r="BV1004" i="3"/>
  <c r="CL1004" i="3" s="1"/>
  <c r="BW1004" i="3"/>
  <c r="CM1004" i="3" s="1"/>
  <c r="BX1004" i="3"/>
  <c r="CN1004" i="3" s="1"/>
  <c r="BY1004" i="3"/>
  <c r="CO1004" i="3" s="1"/>
  <c r="BK1005" i="3"/>
  <c r="CA1005" i="3" s="1"/>
  <c r="BL1005" i="3"/>
  <c r="CB1005" i="3" s="1"/>
  <c r="BM1005" i="3"/>
  <c r="CC1005" i="3" s="1"/>
  <c r="BN1005" i="3"/>
  <c r="CD1005" i="3" s="1"/>
  <c r="BO1005" i="3"/>
  <c r="CE1005" i="3" s="1"/>
  <c r="BP1005" i="3"/>
  <c r="CF1005" i="3" s="1"/>
  <c r="BQ1005" i="3"/>
  <c r="CG1005" i="3" s="1"/>
  <c r="BR1005" i="3"/>
  <c r="CH1005" i="3" s="1"/>
  <c r="BS1005" i="3"/>
  <c r="CI1005" i="3" s="1"/>
  <c r="BT1005" i="3"/>
  <c r="CJ1005" i="3" s="1"/>
  <c r="BU1005" i="3"/>
  <c r="CK1005" i="3" s="1"/>
  <c r="BV1005" i="3"/>
  <c r="CL1005" i="3" s="1"/>
  <c r="BW1005" i="3"/>
  <c r="CM1005" i="3" s="1"/>
  <c r="BX1005" i="3"/>
  <c r="CN1005" i="3" s="1"/>
  <c r="BY1005" i="3"/>
  <c r="CO1005" i="3" s="1"/>
  <c r="BK1006" i="3"/>
  <c r="CA1006" i="3" s="1"/>
  <c r="BL1006" i="3"/>
  <c r="CB1006" i="3" s="1"/>
  <c r="BM1006" i="3"/>
  <c r="CC1006" i="3" s="1"/>
  <c r="BN1006" i="3"/>
  <c r="CD1006" i="3" s="1"/>
  <c r="BO1006" i="3"/>
  <c r="CE1006" i="3" s="1"/>
  <c r="BP1006" i="3"/>
  <c r="CF1006" i="3" s="1"/>
  <c r="BQ1006" i="3"/>
  <c r="CG1006" i="3" s="1"/>
  <c r="BR1006" i="3"/>
  <c r="CH1006" i="3" s="1"/>
  <c r="BS1006" i="3"/>
  <c r="CI1006" i="3" s="1"/>
  <c r="BT1006" i="3"/>
  <c r="CJ1006" i="3" s="1"/>
  <c r="BU1006" i="3"/>
  <c r="CK1006" i="3" s="1"/>
  <c r="BV1006" i="3"/>
  <c r="CL1006" i="3" s="1"/>
  <c r="BW1006" i="3"/>
  <c r="CM1006" i="3" s="1"/>
  <c r="BX1006" i="3"/>
  <c r="CN1006" i="3" s="1"/>
  <c r="BY1006" i="3"/>
  <c r="CO1006" i="3" s="1"/>
  <c r="BK1007" i="3"/>
  <c r="CA1007" i="3" s="1"/>
  <c r="BL1007" i="3"/>
  <c r="CB1007" i="3" s="1"/>
  <c r="BM1007" i="3"/>
  <c r="CC1007" i="3" s="1"/>
  <c r="BN1007" i="3"/>
  <c r="CD1007" i="3" s="1"/>
  <c r="BO1007" i="3"/>
  <c r="CE1007" i="3" s="1"/>
  <c r="BP1007" i="3"/>
  <c r="CF1007" i="3" s="1"/>
  <c r="BQ1007" i="3"/>
  <c r="CG1007" i="3" s="1"/>
  <c r="BR1007" i="3"/>
  <c r="CH1007" i="3" s="1"/>
  <c r="BS1007" i="3"/>
  <c r="CI1007" i="3" s="1"/>
  <c r="BT1007" i="3"/>
  <c r="CJ1007" i="3" s="1"/>
  <c r="BU1007" i="3"/>
  <c r="CK1007" i="3" s="1"/>
  <c r="BV1007" i="3"/>
  <c r="CL1007" i="3" s="1"/>
  <c r="BW1007" i="3"/>
  <c r="CM1007" i="3" s="1"/>
  <c r="BX1007" i="3"/>
  <c r="CN1007" i="3" s="1"/>
  <c r="BY1007" i="3"/>
  <c r="CO1007" i="3" s="1"/>
  <c r="BK1008" i="3"/>
  <c r="CA1008" i="3" s="1"/>
  <c r="BL1008" i="3"/>
  <c r="CB1008" i="3" s="1"/>
  <c r="BM1008" i="3"/>
  <c r="CC1008" i="3" s="1"/>
  <c r="BN1008" i="3"/>
  <c r="CD1008" i="3" s="1"/>
  <c r="BO1008" i="3"/>
  <c r="CE1008" i="3" s="1"/>
  <c r="BP1008" i="3"/>
  <c r="CF1008" i="3" s="1"/>
  <c r="BQ1008" i="3"/>
  <c r="CG1008" i="3" s="1"/>
  <c r="BR1008" i="3"/>
  <c r="CH1008" i="3" s="1"/>
  <c r="BS1008" i="3"/>
  <c r="CI1008" i="3" s="1"/>
  <c r="BT1008" i="3"/>
  <c r="CJ1008" i="3" s="1"/>
  <c r="BU1008" i="3"/>
  <c r="CK1008" i="3" s="1"/>
  <c r="BV1008" i="3"/>
  <c r="CL1008" i="3" s="1"/>
  <c r="BW1008" i="3"/>
  <c r="CM1008" i="3" s="1"/>
  <c r="BX1008" i="3"/>
  <c r="CN1008" i="3" s="1"/>
  <c r="BY1008" i="3"/>
  <c r="CO1008" i="3" s="1"/>
  <c r="BK1009" i="3"/>
  <c r="CA1009" i="3" s="1"/>
  <c r="BL1009" i="3"/>
  <c r="CB1009" i="3" s="1"/>
  <c r="BM1009" i="3"/>
  <c r="CC1009" i="3" s="1"/>
  <c r="BN1009" i="3"/>
  <c r="CD1009" i="3" s="1"/>
  <c r="BO1009" i="3"/>
  <c r="CE1009" i="3" s="1"/>
  <c r="BP1009" i="3"/>
  <c r="CF1009" i="3" s="1"/>
  <c r="BQ1009" i="3"/>
  <c r="CG1009" i="3" s="1"/>
  <c r="BR1009" i="3"/>
  <c r="CH1009" i="3" s="1"/>
  <c r="BS1009" i="3"/>
  <c r="CI1009" i="3" s="1"/>
  <c r="BT1009" i="3"/>
  <c r="CJ1009" i="3" s="1"/>
  <c r="BU1009" i="3"/>
  <c r="CK1009" i="3" s="1"/>
  <c r="BV1009" i="3"/>
  <c r="CL1009" i="3" s="1"/>
  <c r="BW1009" i="3"/>
  <c r="CM1009" i="3" s="1"/>
  <c r="BX1009" i="3"/>
  <c r="CN1009" i="3" s="1"/>
  <c r="BY1009" i="3"/>
  <c r="CO1009" i="3" s="1"/>
  <c r="BK1010" i="3"/>
  <c r="CA1010" i="3" s="1"/>
  <c r="BL1010" i="3"/>
  <c r="CB1010" i="3" s="1"/>
  <c r="BM1010" i="3"/>
  <c r="CC1010" i="3" s="1"/>
  <c r="BN1010" i="3"/>
  <c r="CD1010" i="3" s="1"/>
  <c r="BO1010" i="3"/>
  <c r="CE1010" i="3" s="1"/>
  <c r="BP1010" i="3"/>
  <c r="CF1010" i="3" s="1"/>
  <c r="BQ1010" i="3"/>
  <c r="CG1010" i="3" s="1"/>
  <c r="BR1010" i="3"/>
  <c r="CH1010" i="3" s="1"/>
  <c r="BS1010" i="3"/>
  <c r="CI1010" i="3" s="1"/>
  <c r="BT1010" i="3"/>
  <c r="CJ1010" i="3" s="1"/>
  <c r="BU1010" i="3"/>
  <c r="CK1010" i="3" s="1"/>
  <c r="BV1010" i="3"/>
  <c r="CL1010" i="3" s="1"/>
  <c r="BW1010" i="3"/>
  <c r="CM1010" i="3" s="1"/>
  <c r="BX1010" i="3"/>
  <c r="CN1010" i="3" s="1"/>
  <c r="BY1010" i="3"/>
  <c r="CO1010" i="3" s="1"/>
  <c r="BK1011" i="3"/>
  <c r="CA1011" i="3" s="1"/>
  <c r="BL1011" i="3"/>
  <c r="CB1011" i="3" s="1"/>
  <c r="BM1011" i="3"/>
  <c r="CC1011" i="3" s="1"/>
  <c r="BN1011" i="3"/>
  <c r="CD1011" i="3" s="1"/>
  <c r="BO1011" i="3"/>
  <c r="CE1011" i="3" s="1"/>
  <c r="BP1011" i="3"/>
  <c r="CF1011" i="3" s="1"/>
  <c r="BQ1011" i="3"/>
  <c r="CG1011" i="3" s="1"/>
  <c r="BR1011" i="3"/>
  <c r="CH1011" i="3" s="1"/>
  <c r="BS1011" i="3"/>
  <c r="CI1011" i="3" s="1"/>
  <c r="BT1011" i="3"/>
  <c r="CJ1011" i="3" s="1"/>
  <c r="BU1011" i="3"/>
  <c r="CK1011" i="3" s="1"/>
  <c r="BV1011" i="3"/>
  <c r="CL1011" i="3" s="1"/>
  <c r="BW1011" i="3"/>
  <c r="CM1011" i="3" s="1"/>
  <c r="BX1011" i="3"/>
  <c r="CN1011" i="3" s="1"/>
  <c r="BY1011" i="3"/>
  <c r="CO1011" i="3" s="1"/>
  <c r="BK1012" i="3"/>
  <c r="CA1012" i="3" s="1"/>
  <c r="BL1012" i="3"/>
  <c r="CB1012" i="3" s="1"/>
  <c r="BM1012" i="3"/>
  <c r="CC1012" i="3" s="1"/>
  <c r="BN1012" i="3"/>
  <c r="CD1012" i="3" s="1"/>
  <c r="BO1012" i="3"/>
  <c r="CE1012" i="3" s="1"/>
  <c r="BP1012" i="3"/>
  <c r="CF1012" i="3" s="1"/>
  <c r="BQ1012" i="3"/>
  <c r="CG1012" i="3" s="1"/>
  <c r="BR1012" i="3"/>
  <c r="CH1012" i="3" s="1"/>
  <c r="BS1012" i="3"/>
  <c r="CI1012" i="3" s="1"/>
  <c r="BT1012" i="3"/>
  <c r="CJ1012" i="3" s="1"/>
  <c r="BU1012" i="3"/>
  <c r="CK1012" i="3" s="1"/>
  <c r="BV1012" i="3"/>
  <c r="CL1012" i="3" s="1"/>
  <c r="BW1012" i="3"/>
  <c r="CM1012" i="3" s="1"/>
  <c r="BX1012" i="3"/>
  <c r="CN1012" i="3" s="1"/>
  <c r="BY1012" i="3"/>
  <c r="CO1012" i="3" s="1"/>
  <c r="BK1013" i="3"/>
  <c r="CA1013" i="3" s="1"/>
  <c r="BL1013" i="3"/>
  <c r="CB1013" i="3" s="1"/>
  <c r="BM1013" i="3"/>
  <c r="CC1013" i="3" s="1"/>
  <c r="BN1013" i="3"/>
  <c r="CD1013" i="3" s="1"/>
  <c r="BO1013" i="3"/>
  <c r="CE1013" i="3" s="1"/>
  <c r="BP1013" i="3"/>
  <c r="CF1013" i="3" s="1"/>
  <c r="BQ1013" i="3"/>
  <c r="CG1013" i="3" s="1"/>
  <c r="BR1013" i="3"/>
  <c r="CH1013" i="3" s="1"/>
  <c r="BS1013" i="3"/>
  <c r="CI1013" i="3" s="1"/>
  <c r="BT1013" i="3"/>
  <c r="CJ1013" i="3" s="1"/>
  <c r="BU1013" i="3"/>
  <c r="CK1013" i="3" s="1"/>
  <c r="BV1013" i="3"/>
  <c r="CL1013" i="3" s="1"/>
  <c r="BW1013" i="3"/>
  <c r="CM1013" i="3" s="1"/>
  <c r="BX1013" i="3"/>
  <c r="CN1013" i="3" s="1"/>
  <c r="BY1013" i="3"/>
  <c r="CO1013" i="3" s="1"/>
  <c r="BK1014" i="3"/>
  <c r="CA1014" i="3" s="1"/>
  <c r="BL1014" i="3"/>
  <c r="CB1014" i="3" s="1"/>
  <c r="BM1014" i="3"/>
  <c r="CC1014" i="3" s="1"/>
  <c r="BN1014" i="3"/>
  <c r="CD1014" i="3" s="1"/>
  <c r="BO1014" i="3"/>
  <c r="CE1014" i="3" s="1"/>
  <c r="BP1014" i="3"/>
  <c r="CF1014" i="3" s="1"/>
  <c r="BQ1014" i="3"/>
  <c r="CG1014" i="3" s="1"/>
  <c r="BR1014" i="3"/>
  <c r="CH1014" i="3" s="1"/>
  <c r="BS1014" i="3"/>
  <c r="CI1014" i="3" s="1"/>
  <c r="BT1014" i="3"/>
  <c r="CJ1014" i="3" s="1"/>
  <c r="BU1014" i="3"/>
  <c r="CK1014" i="3" s="1"/>
  <c r="BV1014" i="3"/>
  <c r="CL1014" i="3" s="1"/>
  <c r="BW1014" i="3"/>
  <c r="CM1014" i="3" s="1"/>
  <c r="BX1014" i="3"/>
  <c r="CN1014" i="3" s="1"/>
  <c r="BY1014" i="3"/>
  <c r="CO1014" i="3" s="1"/>
  <c r="BK1015" i="3"/>
  <c r="CA1015" i="3" s="1"/>
  <c r="BL1015" i="3"/>
  <c r="CB1015" i="3" s="1"/>
  <c r="BM1015" i="3"/>
  <c r="CC1015" i="3" s="1"/>
  <c r="BN1015" i="3"/>
  <c r="CD1015" i="3" s="1"/>
  <c r="BO1015" i="3"/>
  <c r="CE1015" i="3" s="1"/>
  <c r="BP1015" i="3"/>
  <c r="CF1015" i="3" s="1"/>
  <c r="BQ1015" i="3"/>
  <c r="CG1015" i="3" s="1"/>
  <c r="BR1015" i="3"/>
  <c r="CH1015" i="3" s="1"/>
  <c r="BS1015" i="3"/>
  <c r="CI1015" i="3" s="1"/>
  <c r="BT1015" i="3"/>
  <c r="CJ1015" i="3" s="1"/>
  <c r="BU1015" i="3"/>
  <c r="CK1015" i="3" s="1"/>
  <c r="BV1015" i="3"/>
  <c r="CL1015" i="3" s="1"/>
  <c r="BW1015" i="3"/>
  <c r="CM1015" i="3" s="1"/>
  <c r="BX1015" i="3"/>
  <c r="CN1015" i="3" s="1"/>
  <c r="BY1015" i="3"/>
  <c r="CO1015" i="3" s="1"/>
  <c r="BK1016" i="3"/>
  <c r="CA1016" i="3" s="1"/>
  <c r="BL1016" i="3"/>
  <c r="CB1016" i="3" s="1"/>
  <c r="BM1016" i="3"/>
  <c r="CC1016" i="3" s="1"/>
  <c r="BN1016" i="3"/>
  <c r="CD1016" i="3" s="1"/>
  <c r="BO1016" i="3"/>
  <c r="CE1016" i="3" s="1"/>
  <c r="BP1016" i="3"/>
  <c r="CF1016" i="3" s="1"/>
  <c r="BQ1016" i="3"/>
  <c r="CG1016" i="3" s="1"/>
  <c r="BR1016" i="3"/>
  <c r="CH1016" i="3" s="1"/>
  <c r="BS1016" i="3"/>
  <c r="CI1016" i="3" s="1"/>
  <c r="BT1016" i="3"/>
  <c r="CJ1016" i="3" s="1"/>
  <c r="BU1016" i="3"/>
  <c r="CK1016" i="3" s="1"/>
  <c r="BV1016" i="3"/>
  <c r="CL1016" i="3" s="1"/>
  <c r="BW1016" i="3"/>
  <c r="CM1016" i="3" s="1"/>
  <c r="BX1016" i="3"/>
  <c r="CN1016" i="3" s="1"/>
  <c r="BY1016" i="3"/>
  <c r="CO1016" i="3" s="1"/>
  <c r="BK1017" i="3"/>
  <c r="CA1017" i="3" s="1"/>
  <c r="BL1017" i="3"/>
  <c r="CB1017" i="3" s="1"/>
  <c r="BM1017" i="3"/>
  <c r="CC1017" i="3" s="1"/>
  <c r="BN1017" i="3"/>
  <c r="CD1017" i="3" s="1"/>
  <c r="BO1017" i="3"/>
  <c r="CE1017" i="3" s="1"/>
  <c r="BP1017" i="3"/>
  <c r="CF1017" i="3" s="1"/>
  <c r="BQ1017" i="3"/>
  <c r="CG1017" i="3" s="1"/>
  <c r="BR1017" i="3"/>
  <c r="CH1017" i="3" s="1"/>
  <c r="BS1017" i="3"/>
  <c r="CI1017" i="3" s="1"/>
  <c r="BT1017" i="3"/>
  <c r="CJ1017" i="3" s="1"/>
  <c r="BU1017" i="3"/>
  <c r="CK1017" i="3" s="1"/>
  <c r="BV1017" i="3"/>
  <c r="CL1017" i="3" s="1"/>
  <c r="BW1017" i="3"/>
  <c r="CM1017" i="3" s="1"/>
  <c r="BX1017" i="3"/>
  <c r="CN1017" i="3" s="1"/>
  <c r="BY1017" i="3"/>
  <c r="CO1017" i="3" s="1"/>
  <c r="BK1018" i="3"/>
  <c r="CA1018" i="3" s="1"/>
  <c r="BL1018" i="3"/>
  <c r="CB1018" i="3" s="1"/>
  <c r="BM1018" i="3"/>
  <c r="CC1018" i="3" s="1"/>
  <c r="BN1018" i="3"/>
  <c r="CD1018" i="3" s="1"/>
  <c r="BO1018" i="3"/>
  <c r="CE1018" i="3" s="1"/>
  <c r="BP1018" i="3"/>
  <c r="CF1018" i="3" s="1"/>
  <c r="BQ1018" i="3"/>
  <c r="CG1018" i="3" s="1"/>
  <c r="BR1018" i="3"/>
  <c r="CH1018" i="3" s="1"/>
  <c r="BS1018" i="3"/>
  <c r="CI1018" i="3" s="1"/>
  <c r="BT1018" i="3"/>
  <c r="CJ1018" i="3" s="1"/>
  <c r="BU1018" i="3"/>
  <c r="CK1018" i="3" s="1"/>
  <c r="BV1018" i="3"/>
  <c r="CL1018" i="3" s="1"/>
  <c r="BW1018" i="3"/>
  <c r="CM1018" i="3" s="1"/>
  <c r="BX1018" i="3"/>
  <c r="CN1018" i="3" s="1"/>
  <c r="BY1018" i="3"/>
  <c r="CO1018" i="3" s="1"/>
  <c r="BK1019" i="3"/>
  <c r="CA1019" i="3" s="1"/>
  <c r="BL1019" i="3"/>
  <c r="CB1019" i="3" s="1"/>
  <c r="BM1019" i="3"/>
  <c r="CC1019" i="3" s="1"/>
  <c r="BN1019" i="3"/>
  <c r="CD1019" i="3" s="1"/>
  <c r="BO1019" i="3"/>
  <c r="CE1019" i="3" s="1"/>
  <c r="BP1019" i="3"/>
  <c r="CF1019" i="3" s="1"/>
  <c r="BQ1019" i="3"/>
  <c r="CG1019" i="3" s="1"/>
  <c r="BR1019" i="3"/>
  <c r="CH1019" i="3" s="1"/>
  <c r="BS1019" i="3"/>
  <c r="CI1019" i="3" s="1"/>
  <c r="BT1019" i="3"/>
  <c r="CJ1019" i="3" s="1"/>
  <c r="BU1019" i="3"/>
  <c r="CK1019" i="3" s="1"/>
  <c r="BV1019" i="3"/>
  <c r="CL1019" i="3" s="1"/>
  <c r="BW1019" i="3"/>
  <c r="CM1019" i="3" s="1"/>
  <c r="BX1019" i="3"/>
  <c r="CN1019" i="3" s="1"/>
  <c r="BY1019" i="3"/>
  <c r="CO1019" i="3" s="1"/>
  <c r="BK1020" i="3"/>
  <c r="CA1020" i="3" s="1"/>
  <c r="BL1020" i="3"/>
  <c r="CB1020" i="3" s="1"/>
  <c r="BM1020" i="3"/>
  <c r="CC1020" i="3" s="1"/>
  <c r="BN1020" i="3"/>
  <c r="CD1020" i="3" s="1"/>
  <c r="BO1020" i="3"/>
  <c r="CE1020" i="3" s="1"/>
  <c r="BP1020" i="3"/>
  <c r="CF1020" i="3" s="1"/>
  <c r="BQ1020" i="3"/>
  <c r="CG1020" i="3" s="1"/>
  <c r="BR1020" i="3"/>
  <c r="CH1020" i="3" s="1"/>
  <c r="BS1020" i="3"/>
  <c r="CI1020" i="3" s="1"/>
  <c r="BT1020" i="3"/>
  <c r="CJ1020" i="3" s="1"/>
  <c r="BU1020" i="3"/>
  <c r="CK1020" i="3" s="1"/>
  <c r="BV1020" i="3"/>
  <c r="CL1020" i="3" s="1"/>
  <c r="BW1020" i="3"/>
  <c r="CM1020" i="3" s="1"/>
  <c r="BX1020" i="3"/>
  <c r="CN1020" i="3" s="1"/>
  <c r="BY1020" i="3"/>
  <c r="CO1020" i="3" s="1"/>
  <c r="BK1021" i="3"/>
  <c r="CA1021" i="3" s="1"/>
  <c r="BL1021" i="3"/>
  <c r="CB1021" i="3" s="1"/>
  <c r="BM1021" i="3"/>
  <c r="CC1021" i="3" s="1"/>
  <c r="BN1021" i="3"/>
  <c r="CD1021" i="3" s="1"/>
  <c r="BO1021" i="3"/>
  <c r="CE1021" i="3" s="1"/>
  <c r="BP1021" i="3"/>
  <c r="CF1021" i="3" s="1"/>
  <c r="BQ1021" i="3"/>
  <c r="CG1021" i="3" s="1"/>
  <c r="BR1021" i="3"/>
  <c r="CH1021" i="3" s="1"/>
  <c r="BS1021" i="3"/>
  <c r="CI1021" i="3" s="1"/>
  <c r="BT1021" i="3"/>
  <c r="CJ1021" i="3" s="1"/>
  <c r="BU1021" i="3"/>
  <c r="CK1021" i="3" s="1"/>
  <c r="BV1021" i="3"/>
  <c r="CL1021" i="3" s="1"/>
  <c r="BW1021" i="3"/>
  <c r="CM1021" i="3" s="1"/>
  <c r="BX1021" i="3"/>
  <c r="CN1021" i="3" s="1"/>
  <c r="BY1021" i="3"/>
  <c r="CO1021" i="3" s="1"/>
  <c r="BK1022" i="3"/>
  <c r="CA1022" i="3" s="1"/>
  <c r="BL1022" i="3"/>
  <c r="CB1022" i="3" s="1"/>
  <c r="BM1022" i="3"/>
  <c r="CC1022" i="3" s="1"/>
  <c r="BN1022" i="3"/>
  <c r="CD1022" i="3" s="1"/>
  <c r="BO1022" i="3"/>
  <c r="CE1022" i="3" s="1"/>
  <c r="BP1022" i="3"/>
  <c r="CF1022" i="3" s="1"/>
  <c r="BQ1022" i="3"/>
  <c r="CG1022" i="3" s="1"/>
  <c r="BR1022" i="3"/>
  <c r="CH1022" i="3" s="1"/>
  <c r="BS1022" i="3"/>
  <c r="CI1022" i="3" s="1"/>
  <c r="BT1022" i="3"/>
  <c r="CJ1022" i="3" s="1"/>
  <c r="BU1022" i="3"/>
  <c r="CK1022" i="3" s="1"/>
  <c r="BV1022" i="3"/>
  <c r="CL1022" i="3" s="1"/>
  <c r="BW1022" i="3"/>
  <c r="CM1022" i="3" s="1"/>
  <c r="BX1022" i="3"/>
  <c r="CN1022" i="3" s="1"/>
  <c r="BY1022" i="3"/>
  <c r="CO1022" i="3" s="1"/>
  <c r="BK1023" i="3"/>
  <c r="CA1023" i="3" s="1"/>
  <c r="BL1023" i="3"/>
  <c r="CB1023" i="3" s="1"/>
  <c r="BM1023" i="3"/>
  <c r="CC1023" i="3" s="1"/>
  <c r="BN1023" i="3"/>
  <c r="CD1023" i="3" s="1"/>
  <c r="BO1023" i="3"/>
  <c r="CE1023" i="3" s="1"/>
  <c r="BP1023" i="3"/>
  <c r="CF1023" i="3" s="1"/>
  <c r="BQ1023" i="3"/>
  <c r="CG1023" i="3" s="1"/>
  <c r="BR1023" i="3"/>
  <c r="CH1023" i="3" s="1"/>
  <c r="BS1023" i="3"/>
  <c r="CI1023" i="3" s="1"/>
  <c r="BT1023" i="3"/>
  <c r="CJ1023" i="3" s="1"/>
  <c r="BU1023" i="3"/>
  <c r="CK1023" i="3" s="1"/>
  <c r="BV1023" i="3"/>
  <c r="CL1023" i="3" s="1"/>
  <c r="BW1023" i="3"/>
  <c r="CM1023" i="3" s="1"/>
  <c r="BX1023" i="3"/>
  <c r="CN1023" i="3" s="1"/>
  <c r="BY1023" i="3"/>
  <c r="CO1023" i="3" s="1"/>
  <c r="BK1024" i="3"/>
  <c r="CA1024" i="3" s="1"/>
  <c r="BL1024" i="3"/>
  <c r="CB1024" i="3" s="1"/>
  <c r="BM1024" i="3"/>
  <c r="CC1024" i="3" s="1"/>
  <c r="BN1024" i="3"/>
  <c r="CD1024" i="3" s="1"/>
  <c r="BO1024" i="3"/>
  <c r="CE1024" i="3" s="1"/>
  <c r="BP1024" i="3"/>
  <c r="CF1024" i="3" s="1"/>
  <c r="BQ1024" i="3"/>
  <c r="CG1024" i="3" s="1"/>
  <c r="BR1024" i="3"/>
  <c r="CH1024" i="3" s="1"/>
  <c r="BS1024" i="3"/>
  <c r="CI1024" i="3" s="1"/>
  <c r="BT1024" i="3"/>
  <c r="CJ1024" i="3" s="1"/>
  <c r="BU1024" i="3"/>
  <c r="CK1024" i="3" s="1"/>
  <c r="BV1024" i="3"/>
  <c r="CL1024" i="3" s="1"/>
  <c r="BW1024" i="3"/>
  <c r="CM1024" i="3" s="1"/>
  <c r="BX1024" i="3"/>
  <c r="CN1024" i="3" s="1"/>
  <c r="BY1024" i="3"/>
  <c r="CO1024" i="3" s="1"/>
  <c r="BK1025" i="3"/>
  <c r="CA1025" i="3" s="1"/>
  <c r="BL1025" i="3"/>
  <c r="CB1025" i="3" s="1"/>
  <c r="BM1025" i="3"/>
  <c r="CC1025" i="3" s="1"/>
  <c r="BN1025" i="3"/>
  <c r="CD1025" i="3" s="1"/>
  <c r="BO1025" i="3"/>
  <c r="CE1025" i="3" s="1"/>
  <c r="BP1025" i="3"/>
  <c r="CF1025" i="3" s="1"/>
  <c r="BQ1025" i="3"/>
  <c r="CG1025" i="3" s="1"/>
  <c r="BR1025" i="3"/>
  <c r="CH1025" i="3" s="1"/>
  <c r="BS1025" i="3"/>
  <c r="CI1025" i="3" s="1"/>
  <c r="BT1025" i="3"/>
  <c r="CJ1025" i="3" s="1"/>
  <c r="BU1025" i="3"/>
  <c r="CK1025" i="3" s="1"/>
  <c r="BV1025" i="3"/>
  <c r="CL1025" i="3" s="1"/>
  <c r="BW1025" i="3"/>
  <c r="CM1025" i="3" s="1"/>
  <c r="BX1025" i="3"/>
  <c r="CN1025" i="3" s="1"/>
  <c r="BY1025" i="3"/>
  <c r="CO1025" i="3" s="1"/>
  <c r="BK1026" i="3"/>
  <c r="CA1026" i="3" s="1"/>
  <c r="BL1026" i="3"/>
  <c r="CB1026" i="3" s="1"/>
  <c r="BM1026" i="3"/>
  <c r="CC1026" i="3" s="1"/>
  <c r="BN1026" i="3"/>
  <c r="CD1026" i="3" s="1"/>
  <c r="BO1026" i="3"/>
  <c r="CE1026" i="3" s="1"/>
  <c r="BP1026" i="3"/>
  <c r="CF1026" i="3" s="1"/>
  <c r="BQ1026" i="3"/>
  <c r="CG1026" i="3" s="1"/>
  <c r="BR1026" i="3"/>
  <c r="CH1026" i="3" s="1"/>
  <c r="BS1026" i="3"/>
  <c r="CI1026" i="3" s="1"/>
  <c r="BT1026" i="3"/>
  <c r="CJ1026" i="3" s="1"/>
  <c r="BU1026" i="3"/>
  <c r="CK1026" i="3" s="1"/>
  <c r="BV1026" i="3"/>
  <c r="CL1026" i="3" s="1"/>
  <c r="BW1026" i="3"/>
  <c r="CM1026" i="3" s="1"/>
  <c r="BX1026" i="3"/>
  <c r="CN1026" i="3" s="1"/>
  <c r="BY1026" i="3"/>
  <c r="CO1026" i="3" s="1"/>
  <c r="BK1027" i="3"/>
  <c r="CA1027" i="3" s="1"/>
  <c r="BL1027" i="3"/>
  <c r="CB1027" i="3" s="1"/>
  <c r="BM1027" i="3"/>
  <c r="CC1027" i="3" s="1"/>
  <c r="BN1027" i="3"/>
  <c r="CD1027" i="3" s="1"/>
  <c r="BO1027" i="3"/>
  <c r="CE1027" i="3" s="1"/>
  <c r="BP1027" i="3"/>
  <c r="CF1027" i="3" s="1"/>
  <c r="BQ1027" i="3"/>
  <c r="CG1027" i="3" s="1"/>
  <c r="BR1027" i="3"/>
  <c r="CH1027" i="3" s="1"/>
  <c r="BS1027" i="3"/>
  <c r="CI1027" i="3" s="1"/>
  <c r="BT1027" i="3"/>
  <c r="CJ1027" i="3" s="1"/>
  <c r="BU1027" i="3"/>
  <c r="CK1027" i="3" s="1"/>
  <c r="BV1027" i="3"/>
  <c r="CL1027" i="3" s="1"/>
  <c r="BW1027" i="3"/>
  <c r="CM1027" i="3" s="1"/>
  <c r="BX1027" i="3"/>
  <c r="CN1027" i="3" s="1"/>
  <c r="BY1027" i="3"/>
  <c r="CO1027" i="3" s="1"/>
  <c r="BK1028" i="3"/>
  <c r="CA1028" i="3" s="1"/>
  <c r="BL1028" i="3"/>
  <c r="CB1028" i="3" s="1"/>
  <c r="BM1028" i="3"/>
  <c r="CC1028" i="3" s="1"/>
  <c r="BN1028" i="3"/>
  <c r="CD1028" i="3" s="1"/>
  <c r="BO1028" i="3"/>
  <c r="CE1028" i="3" s="1"/>
  <c r="BP1028" i="3"/>
  <c r="CF1028" i="3" s="1"/>
  <c r="BQ1028" i="3"/>
  <c r="CG1028" i="3" s="1"/>
  <c r="BR1028" i="3"/>
  <c r="CH1028" i="3" s="1"/>
  <c r="BS1028" i="3"/>
  <c r="CI1028" i="3" s="1"/>
  <c r="BT1028" i="3"/>
  <c r="CJ1028" i="3" s="1"/>
  <c r="BU1028" i="3"/>
  <c r="CK1028" i="3" s="1"/>
  <c r="BV1028" i="3"/>
  <c r="CL1028" i="3" s="1"/>
  <c r="BW1028" i="3"/>
  <c r="CM1028" i="3" s="1"/>
  <c r="BX1028" i="3"/>
  <c r="CN1028" i="3" s="1"/>
  <c r="BY1028" i="3"/>
  <c r="CO1028" i="3" s="1"/>
  <c r="BK1029" i="3"/>
  <c r="CA1029" i="3" s="1"/>
  <c r="BL1029" i="3"/>
  <c r="CB1029" i="3" s="1"/>
  <c r="BM1029" i="3"/>
  <c r="CC1029" i="3" s="1"/>
  <c r="BN1029" i="3"/>
  <c r="CD1029" i="3" s="1"/>
  <c r="BO1029" i="3"/>
  <c r="CE1029" i="3" s="1"/>
  <c r="BP1029" i="3"/>
  <c r="CF1029" i="3" s="1"/>
  <c r="BQ1029" i="3"/>
  <c r="CG1029" i="3" s="1"/>
  <c r="BR1029" i="3"/>
  <c r="CH1029" i="3" s="1"/>
  <c r="BS1029" i="3"/>
  <c r="CI1029" i="3" s="1"/>
  <c r="BT1029" i="3"/>
  <c r="CJ1029" i="3" s="1"/>
  <c r="BU1029" i="3"/>
  <c r="CK1029" i="3" s="1"/>
  <c r="BV1029" i="3"/>
  <c r="CL1029" i="3" s="1"/>
  <c r="BW1029" i="3"/>
  <c r="CM1029" i="3" s="1"/>
  <c r="BX1029" i="3"/>
  <c r="CN1029" i="3" s="1"/>
  <c r="BY1029" i="3"/>
  <c r="CO1029" i="3" s="1"/>
  <c r="BK1030" i="3"/>
  <c r="CA1030" i="3" s="1"/>
  <c r="BL1030" i="3"/>
  <c r="CB1030" i="3" s="1"/>
  <c r="BM1030" i="3"/>
  <c r="CC1030" i="3" s="1"/>
  <c r="BN1030" i="3"/>
  <c r="CD1030" i="3" s="1"/>
  <c r="BO1030" i="3"/>
  <c r="CE1030" i="3" s="1"/>
  <c r="BP1030" i="3"/>
  <c r="CF1030" i="3" s="1"/>
  <c r="BQ1030" i="3"/>
  <c r="CG1030" i="3" s="1"/>
  <c r="BR1030" i="3"/>
  <c r="CH1030" i="3" s="1"/>
  <c r="BS1030" i="3"/>
  <c r="CI1030" i="3" s="1"/>
  <c r="BT1030" i="3"/>
  <c r="CJ1030" i="3" s="1"/>
  <c r="BU1030" i="3"/>
  <c r="CK1030" i="3" s="1"/>
  <c r="BV1030" i="3"/>
  <c r="CL1030" i="3" s="1"/>
  <c r="BW1030" i="3"/>
  <c r="CM1030" i="3" s="1"/>
  <c r="BX1030" i="3"/>
  <c r="CN1030" i="3" s="1"/>
  <c r="BY1030" i="3"/>
  <c r="CO1030" i="3" s="1"/>
  <c r="BK1031" i="3"/>
  <c r="CA1031" i="3" s="1"/>
  <c r="BL1031" i="3"/>
  <c r="CB1031" i="3" s="1"/>
  <c r="BM1031" i="3"/>
  <c r="CC1031" i="3" s="1"/>
  <c r="BN1031" i="3"/>
  <c r="CD1031" i="3" s="1"/>
  <c r="BO1031" i="3"/>
  <c r="CE1031" i="3" s="1"/>
  <c r="BP1031" i="3"/>
  <c r="CF1031" i="3" s="1"/>
  <c r="BQ1031" i="3"/>
  <c r="CG1031" i="3" s="1"/>
  <c r="BR1031" i="3"/>
  <c r="CH1031" i="3" s="1"/>
  <c r="BS1031" i="3"/>
  <c r="CI1031" i="3" s="1"/>
  <c r="BT1031" i="3"/>
  <c r="CJ1031" i="3" s="1"/>
  <c r="BU1031" i="3"/>
  <c r="CK1031" i="3" s="1"/>
  <c r="BV1031" i="3"/>
  <c r="CL1031" i="3" s="1"/>
  <c r="BW1031" i="3"/>
  <c r="CM1031" i="3" s="1"/>
  <c r="BX1031" i="3"/>
  <c r="CN1031" i="3" s="1"/>
  <c r="BY1031" i="3"/>
  <c r="CO1031" i="3" s="1"/>
  <c r="BK1032" i="3"/>
  <c r="CA1032" i="3" s="1"/>
  <c r="BL1032" i="3"/>
  <c r="CB1032" i="3" s="1"/>
  <c r="BM1032" i="3"/>
  <c r="CC1032" i="3" s="1"/>
  <c r="BN1032" i="3"/>
  <c r="CD1032" i="3" s="1"/>
  <c r="BO1032" i="3"/>
  <c r="CE1032" i="3" s="1"/>
  <c r="BP1032" i="3"/>
  <c r="CF1032" i="3" s="1"/>
  <c r="BQ1032" i="3"/>
  <c r="CG1032" i="3" s="1"/>
  <c r="BR1032" i="3"/>
  <c r="CH1032" i="3" s="1"/>
  <c r="BS1032" i="3"/>
  <c r="CI1032" i="3" s="1"/>
  <c r="BT1032" i="3"/>
  <c r="CJ1032" i="3" s="1"/>
  <c r="BU1032" i="3"/>
  <c r="CK1032" i="3" s="1"/>
  <c r="BV1032" i="3"/>
  <c r="CL1032" i="3" s="1"/>
  <c r="BW1032" i="3"/>
  <c r="CM1032" i="3" s="1"/>
  <c r="BX1032" i="3"/>
  <c r="CN1032" i="3" s="1"/>
  <c r="BY1032" i="3"/>
  <c r="CO1032" i="3" s="1"/>
  <c r="BK1033" i="3"/>
  <c r="CA1033" i="3" s="1"/>
  <c r="BL1033" i="3"/>
  <c r="CB1033" i="3" s="1"/>
  <c r="BM1033" i="3"/>
  <c r="CC1033" i="3" s="1"/>
  <c r="BN1033" i="3"/>
  <c r="CD1033" i="3" s="1"/>
  <c r="BO1033" i="3"/>
  <c r="CE1033" i="3" s="1"/>
  <c r="BP1033" i="3"/>
  <c r="CF1033" i="3" s="1"/>
  <c r="BQ1033" i="3"/>
  <c r="CG1033" i="3" s="1"/>
  <c r="BR1033" i="3"/>
  <c r="CH1033" i="3" s="1"/>
  <c r="BS1033" i="3"/>
  <c r="CI1033" i="3" s="1"/>
  <c r="BT1033" i="3"/>
  <c r="CJ1033" i="3" s="1"/>
  <c r="BU1033" i="3"/>
  <c r="CK1033" i="3" s="1"/>
  <c r="BV1033" i="3"/>
  <c r="CL1033" i="3" s="1"/>
  <c r="BW1033" i="3"/>
  <c r="CM1033" i="3" s="1"/>
  <c r="BX1033" i="3"/>
  <c r="CN1033" i="3" s="1"/>
  <c r="BY1033" i="3"/>
  <c r="CO1033" i="3" s="1"/>
  <c r="BK1034" i="3"/>
  <c r="CA1034" i="3" s="1"/>
  <c r="BL1034" i="3"/>
  <c r="CB1034" i="3" s="1"/>
  <c r="BM1034" i="3"/>
  <c r="CC1034" i="3" s="1"/>
  <c r="BN1034" i="3"/>
  <c r="CD1034" i="3" s="1"/>
  <c r="BO1034" i="3"/>
  <c r="CE1034" i="3" s="1"/>
  <c r="BP1034" i="3"/>
  <c r="CF1034" i="3" s="1"/>
  <c r="BQ1034" i="3"/>
  <c r="CG1034" i="3" s="1"/>
  <c r="BR1034" i="3"/>
  <c r="CH1034" i="3" s="1"/>
  <c r="BS1034" i="3"/>
  <c r="CI1034" i="3" s="1"/>
  <c r="BT1034" i="3"/>
  <c r="CJ1034" i="3" s="1"/>
  <c r="BU1034" i="3"/>
  <c r="CK1034" i="3" s="1"/>
  <c r="BV1034" i="3"/>
  <c r="CL1034" i="3" s="1"/>
  <c r="BW1034" i="3"/>
  <c r="CM1034" i="3" s="1"/>
  <c r="BX1034" i="3"/>
  <c r="CN1034" i="3" s="1"/>
  <c r="BY1034" i="3"/>
  <c r="CO1034" i="3" s="1"/>
  <c r="BK1035" i="3"/>
  <c r="CA1035" i="3" s="1"/>
  <c r="BL1035" i="3"/>
  <c r="CB1035" i="3" s="1"/>
  <c r="BM1035" i="3"/>
  <c r="CC1035" i="3" s="1"/>
  <c r="BN1035" i="3"/>
  <c r="CD1035" i="3" s="1"/>
  <c r="BO1035" i="3"/>
  <c r="CE1035" i="3" s="1"/>
  <c r="BP1035" i="3"/>
  <c r="CF1035" i="3" s="1"/>
  <c r="BQ1035" i="3"/>
  <c r="CG1035" i="3" s="1"/>
  <c r="BR1035" i="3"/>
  <c r="CH1035" i="3" s="1"/>
  <c r="BS1035" i="3"/>
  <c r="CI1035" i="3" s="1"/>
  <c r="BT1035" i="3"/>
  <c r="CJ1035" i="3" s="1"/>
  <c r="BU1035" i="3"/>
  <c r="CK1035" i="3" s="1"/>
  <c r="BV1035" i="3"/>
  <c r="CL1035" i="3" s="1"/>
  <c r="BW1035" i="3"/>
  <c r="CM1035" i="3" s="1"/>
  <c r="BX1035" i="3"/>
  <c r="CN1035" i="3" s="1"/>
  <c r="BY1035" i="3"/>
  <c r="CO1035" i="3" s="1"/>
  <c r="BK1036" i="3"/>
  <c r="CA1036" i="3" s="1"/>
  <c r="BL1036" i="3"/>
  <c r="CB1036" i="3" s="1"/>
  <c r="BM1036" i="3"/>
  <c r="CC1036" i="3" s="1"/>
  <c r="BN1036" i="3"/>
  <c r="CD1036" i="3" s="1"/>
  <c r="BO1036" i="3"/>
  <c r="CE1036" i="3" s="1"/>
  <c r="BP1036" i="3"/>
  <c r="CF1036" i="3" s="1"/>
  <c r="BQ1036" i="3"/>
  <c r="CG1036" i="3" s="1"/>
  <c r="BR1036" i="3"/>
  <c r="CH1036" i="3" s="1"/>
  <c r="BS1036" i="3"/>
  <c r="CI1036" i="3" s="1"/>
  <c r="BT1036" i="3"/>
  <c r="CJ1036" i="3" s="1"/>
  <c r="BU1036" i="3"/>
  <c r="CK1036" i="3" s="1"/>
  <c r="BV1036" i="3"/>
  <c r="CL1036" i="3" s="1"/>
  <c r="BW1036" i="3"/>
  <c r="CM1036" i="3" s="1"/>
  <c r="BX1036" i="3"/>
  <c r="CN1036" i="3" s="1"/>
  <c r="BY1036" i="3"/>
  <c r="CO1036" i="3" s="1"/>
  <c r="BK1037" i="3"/>
  <c r="CA1037" i="3" s="1"/>
  <c r="BL1037" i="3"/>
  <c r="CB1037" i="3" s="1"/>
  <c r="BM1037" i="3"/>
  <c r="CC1037" i="3" s="1"/>
  <c r="BN1037" i="3"/>
  <c r="CD1037" i="3" s="1"/>
  <c r="BO1037" i="3"/>
  <c r="CE1037" i="3" s="1"/>
  <c r="BP1037" i="3"/>
  <c r="CF1037" i="3" s="1"/>
  <c r="BQ1037" i="3"/>
  <c r="CG1037" i="3" s="1"/>
  <c r="BR1037" i="3"/>
  <c r="CH1037" i="3" s="1"/>
  <c r="BS1037" i="3"/>
  <c r="CI1037" i="3" s="1"/>
  <c r="BT1037" i="3"/>
  <c r="CJ1037" i="3" s="1"/>
  <c r="BU1037" i="3"/>
  <c r="CK1037" i="3" s="1"/>
  <c r="BV1037" i="3"/>
  <c r="CL1037" i="3" s="1"/>
  <c r="BW1037" i="3"/>
  <c r="CM1037" i="3" s="1"/>
  <c r="BX1037" i="3"/>
  <c r="CN1037" i="3" s="1"/>
  <c r="BY1037" i="3"/>
  <c r="CO1037" i="3" s="1"/>
  <c r="BK1038" i="3"/>
  <c r="CA1038" i="3" s="1"/>
  <c r="BL1038" i="3"/>
  <c r="CB1038" i="3" s="1"/>
  <c r="BM1038" i="3"/>
  <c r="CC1038" i="3" s="1"/>
  <c r="BN1038" i="3"/>
  <c r="CD1038" i="3" s="1"/>
  <c r="BO1038" i="3"/>
  <c r="CE1038" i="3" s="1"/>
  <c r="BP1038" i="3"/>
  <c r="CF1038" i="3" s="1"/>
  <c r="BQ1038" i="3"/>
  <c r="CG1038" i="3" s="1"/>
  <c r="BR1038" i="3"/>
  <c r="CH1038" i="3" s="1"/>
  <c r="BS1038" i="3"/>
  <c r="CI1038" i="3" s="1"/>
  <c r="BT1038" i="3"/>
  <c r="CJ1038" i="3" s="1"/>
  <c r="BU1038" i="3"/>
  <c r="CK1038" i="3" s="1"/>
  <c r="BV1038" i="3"/>
  <c r="CL1038" i="3" s="1"/>
  <c r="BW1038" i="3"/>
  <c r="CM1038" i="3" s="1"/>
  <c r="BX1038" i="3"/>
  <c r="CN1038" i="3" s="1"/>
  <c r="BY1038" i="3"/>
  <c r="CO1038" i="3" s="1"/>
  <c r="BK1039" i="3"/>
  <c r="CA1039" i="3" s="1"/>
  <c r="BL1039" i="3"/>
  <c r="CB1039" i="3" s="1"/>
  <c r="BM1039" i="3"/>
  <c r="CC1039" i="3" s="1"/>
  <c r="BN1039" i="3"/>
  <c r="CD1039" i="3" s="1"/>
  <c r="BO1039" i="3"/>
  <c r="CE1039" i="3" s="1"/>
  <c r="BP1039" i="3"/>
  <c r="CF1039" i="3" s="1"/>
  <c r="BQ1039" i="3"/>
  <c r="CG1039" i="3" s="1"/>
  <c r="BR1039" i="3"/>
  <c r="CH1039" i="3" s="1"/>
  <c r="BS1039" i="3"/>
  <c r="CI1039" i="3" s="1"/>
  <c r="BT1039" i="3"/>
  <c r="CJ1039" i="3" s="1"/>
  <c r="BU1039" i="3"/>
  <c r="CK1039" i="3" s="1"/>
  <c r="BV1039" i="3"/>
  <c r="CL1039" i="3" s="1"/>
  <c r="BW1039" i="3"/>
  <c r="CM1039" i="3" s="1"/>
  <c r="BX1039" i="3"/>
  <c r="CN1039" i="3" s="1"/>
  <c r="BY1039" i="3"/>
  <c r="CO1039" i="3" s="1"/>
  <c r="BK1040" i="3"/>
  <c r="CA1040" i="3" s="1"/>
  <c r="BL1040" i="3"/>
  <c r="CB1040" i="3" s="1"/>
  <c r="BM1040" i="3"/>
  <c r="CC1040" i="3" s="1"/>
  <c r="BN1040" i="3"/>
  <c r="CD1040" i="3" s="1"/>
  <c r="BO1040" i="3"/>
  <c r="CE1040" i="3" s="1"/>
  <c r="BP1040" i="3"/>
  <c r="CF1040" i="3" s="1"/>
  <c r="BQ1040" i="3"/>
  <c r="CG1040" i="3" s="1"/>
  <c r="BR1040" i="3"/>
  <c r="CH1040" i="3" s="1"/>
  <c r="BS1040" i="3"/>
  <c r="CI1040" i="3" s="1"/>
  <c r="BT1040" i="3"/>
  <c r="CJ1040" i="3" s="1"/>
  <c r="BU1040" i="3"/>
  <c r="CK1040" i="3" s="1"/>
  <c r="BV1040" i="3"/>
  <c r="CL1040" i="3" s="1"/>
  <c r="BW1040" i="3"/>
  <c r="CM1040" i="3" s="1"/>
  <c r="BX1040" i="3"/>
  <c r="CN1040" i="3" s="1"/>
  <c r="BY1040" i="3"/>
  <c r="CO1040" i="3" s="1"/>
  <c r="BK1041" i="3"/>
  <c r="CA1041" i="3" s="1"/>
  <c r="BL1041" i="3"/>
  <c r="CB1041" i="3" s="1"/>
  <c r="BM1041" i="3"/>
  <c r="CC1041" i="3" s="1"/>
  <c r="BN1041" i="3"/>
  <c r="CD1041" i="3" s="1"/>
  <c r="BO1041" i="3"/>
  <c r="CE1041" i="3" s="1"/>
  <c r="BP1041" i="3"/>
  <c r="CF1041" i="3" s="1"/>
  <c r="BQ1041" i="3"/>
  <c r="CG1041" i="3" s="1"/>
  <c r="BR1041" i="3"/>
  <c r="CH1041" i="3" s="1"/>
  <c r="BS1041" i="3"/>
  <c r="CI1041" i="3" s="1"/>
  <c r="BT1041" i="3"/>
  <c r="CJ1041" i="3" s="1"/>
  <c r="BU1041" i="3"/>
  <c r="CK1041" i="3" s="1"/>
  <c r="BV1041" i="3"/>
  <c r="CL1041" i="3" s="1"/>
  <c r="BW1041" i="3"/>
  <c r="CM1041" i="3" s="1"/>
  <c r="BX1041" i="3"/>
  <c r="CN1041" i="3" s="1"/>
  <c r="BY1041" i="3"/>
  <c r="CO1041" i="3" s="1"/>
  <c r="AT1042" i="3" a="1"/>
  <c r="AT1042" i="3" s="1"/>
  <c r="BJ1042" i="3" s="1"/>
  <c r="BZ1042" i="3" s="1"/>
  <c r="BK1042" i="3"/>
  <c r="CA1042" i="3" s="1"/>
  <c r="BL1042" i="3"/>
  <c r="CB1042" i="3" s="1"/>
  <c r="BM1042" i="3"/>
  <c r="CC1042" i="3" s="1"/>
  <c r="BN1042" i="3"/>
  <c r="CD1042" i="3" s="1"/>
  <c r="BO1042" i="3"/>
  <c r="CE1042" i="3" s="1"/>
  <c r="BP1042" i="3"/>
  <c r="CF1042" i="3" s="1"/>
  <c r="BQ1042" i="3"/>
  <c r="CG1042" i="3" s="1"/>
  <c r="BR1042" i="3"/>
  <c r="CH1042" i="3" s="1"/>
  <c r="BS1042" i="3"/>
  <c r="CI1042" i="3" s="1"/>
  <c r="BT1042" i="3"/>
  <c r="CJ1042" i="3" s="1"/>
  <c r="BU1042" i="3"/>
  <c r="CK1042" i="3" s="1"/>
  <c r="BV1042" i="3"/>
  <c r="CL1042" i="3" s="1"/>
  <c r="BW1042" i="3"/>
  <c r="CM1042" i="3" s="1"/>
  <c r="BX1042" i="3"/>
  <c r="CN1042" i="3" s="1"/>
  <c r="BY1042" i="3"/>
  <c r="CO1042" i="3" s="1"/>
  <c r="AT1043" i="3" a="1"/>
  <c r="AT1043" i="3" s="1"/>
  <c r="BJ1043" i="3" s="1"/>
  <c r="BZ1043" i="3" s="1"/>
  <c r="BK1043" i="3"/>
  <c r="CA1043" i="3" s="1"/>
  <c r="BL1043" i="3"/>
  <c r="CB1043" i="3" s="1"/>
  <c r="BM1043" i="3"/>
  <c r="CC1043" i="3" s="1"/>
  <c r="BN1043" i="3"/>
  <c r="CD1043" i="3" s="1"/>
  <c r="BO1043" i="3"/>
  <c r="CE1043" i="3" s="1"/>
  <c r="BP1043" i="3"/>
  <c r="CF1043" i="3" s="1"/>
  <c r="BQ1043" i="3"/>
  <c r="CG1043" i="3" s="1"/>
  <c r="BR1043" i="3"/>
  <c r="CH1043" i="3" s="1"/>
  <c r="BS1043" i="3"/>
  <c r="CI1043" i="3" s="1"/>
  <c r="BT1043" i="3"/>
  <c r="CJ1043" i="3" s="1"/>
  <c r="BU1043" i="3"/>
  <c r="CK1043" i="3" s="1"/>
  <c r="BV1043" i="3"/>
  <c r="CL1043" i="3" s="1"/>
  <c r="BW1043" i="3"/>
  <c r="CM1043" i="3" s="1"/>
  <c r="BX1043" i="3"/>
  <c r="CN1043" i="3" s="1"/>
  <c r="BY1043" i="3"/>
  <c r="CO1043" i="3" s="1"/>
  <c r="AT1044" i="3" a="1"/>
  <c r="AT1044" i="3" s="1"/>
  <c r="BJ1044" i="3" s="1"/>
  <c r="BZ1044" i="3" s="1"/>
  <c r="BK1044" i="3"/>
  <c r="CA1044" i="3" s="1"/>
  <c r="BL1044" i="3"/>
  <c r="CB1044" i="3" s="1"/>
  <c r="BM1044" i="3"/>
  <c r="CC1044" i="3" s="1"/>
  <c r="BN1044" i="3"/>
  <c r="CD1044" i="3" s="1"/>
  <c r="BO1044" i="3"/>
  <c r="CE1044" i="3" s="1"/>
  <c r="BP1044" i="3"/>
  <c r="CF1044" i="3" s="1"/>
  <c r="BQ1044" i="3"/>
  <c r="CG1044" i="3" s="1"/>
  <c r="BR1044" i="3"/>
  <c r="CH1044" i="3" s="1"/>
  <c r="BS1044" i="3"/>
  <c r="CI1044" i="3" s="1"/>
  <c r="BT1044" i="3"/>
  <c r="CJ1044" i="3" s="1"/>
  <c r="BU1044" i="3"/>
  <c r="CK1044" i="3" s="1"/>
  <c r="BV1044" i="3"/>
  <c r="CL1044" i="3" s="1"/>
  <c r="BW1044" i="3"/>
  <c r="CM1044" i="3" s="1"/>
  <c r="BX1044" i="3"/>
  <c r="CN1044" i="3" s="1"/>
  <c r="BY1044" i="3"/>
  <c r="CO1044" i="3" s="1"/>
  <c r="AT1045" i="3" a="1"/>
  <c r="AT1045" i="3" s="1"/>
  <c r="BJ1045" i="3" s="1"/>
  <c r="BZ1045" i="3" s="1"/>
  <c r="BK1045" i="3"/>
  <c r="CA1045" i="3" s="1"/>
  <c r="BL1045" i="3"/>
  <c r="CB1045" i="3" s="1"/>
  <c r="BM1045" i="3"/>
  <c r="CC1045" i="3" s="1"/>
  <c r="BN1045" i="3"/>
  <c r="CD1045" i="3" s="1"/>
  <c r="BO1045" i="3"/>
  <c r="CE1045" i="3" s="1"/>
  <c r="BP1045" i="3"/>
  <c r="CF1045" i="3" s="1"/>
  <c r="BQ1045" i="3"/>
  <c r="CG1045" i="3" s="1"/>
  <c r="BR1045" i="3"/>
  <c r="CH1045" i="3" s="1"/>
  <c r="BS1045" i="3"/>
  <c r="CI1045" i="3" s="1"/>
  <c r="BT1045" i="3"/>
  <c r="CJ1045" i="3" s="1"/>
  <c r="BU1045" i="3"/>
  <c r="CK1045" i="3" s="1"/>
  <c r="BV1045" i="3"/>
  <c r="CL1045" i="3" s="1"/>
  <c r="BW1045" i="3"/>
  <c r="CM1045" i="3" s="1"/>
  <c r="BX1045" i="3"/>
  <c r="CN1045" i="3" s="1"/>
  <c r="BY1045" i="3"/>
  <c r="CO1045" i="3" s="1"/>
  <c r="AT1046" i="3" a="1"/>
  <c r="AT1046" i="3" s="1"/>
  <c r="BJ1046" i="3" s="1"/>
  <c r="BZ1046" i="3" s="1"/>
  <c r="BK1046" i="3"/>
  <c r="CA1046" i="3" s="1"/>
  <c r="BL1046" i="3"/>
  <c r="CB1046" i="3" s="1"/>
  <c r="BM1046" i="3"/>
  <c r="CC1046" i="3" s="1"/>
  <c r="BN1046" i="3"/>
  <c r="CD1046" i="3" s="1"/>
  <c r="BO1046" i="3"/>
  <c r="CE1046" i="3" s="1"/>
  <c r="BP1046" i="3"/>
  <c r="CF1046" i="3" s="1"/>
  <c r="BQ1046" i="3"/>
  <c r="CG1046" i="3" s="1"/>
  <c r="BR1046" i="3"/>
  <c r="CH1046" i="3" s="1"/>
  <c r="BS1046" i="3"/>
  <c r="CI1046" i="3" s="1"/>
  <c r="BT1046" i="3"/>
  <c r="CJ1046" i="3" s="1"/>
  <c r="BU1046" i="3"/>
  <c r="CK1046" i="3" s="1"/>
  <c r="BV1046" i="3"/>
  <c r="CL1046" i="3" s="1"/>
  <c r="BW1046" i="3"/>
  <c r="CM1046" i="3" s="1"/>
  <c r="BX1046" i="3"/>
  <c r="CN1046" i="3" s="1"/>
  <c r="BY1046" i="3"/>
  <c r="CO1046" i="3" s="1"/>
  <c r="AT1047" i="3" a="1"/>
  <c r="AT1047" i="3" s="1"/>
  <c r="BJ1047" i="3" s="1"/>
  <c r="BZ1047" i="3" s="1"/>
  <c r="BK1047" i="3"/>
  <c r="CA1047" i="3" s="1"/>
  <c r="BL1047" i="3"/>
  <c r="CB1047" i="3" s="1"/>
  <c r="BM1047" i="3"/>
  <c r="CC1047" i="3" s="1"/>
  <c r="BN1047" i="3"/>
  <c r="CD1047" i="3" s="1"/>
  <c r="BO1047" i="3"/>
  <c r="CE1047" i="3" s="1"/>
  <c r="BP1047" i="3"/>
  <c r="CF1047" i="3" s="1"/>
  <c r="BQ1047" i="3"/>
  <c r="CG1047" i="3" s="1"/>
  <c r="BR1047" i="3"/>
  <c r="CH1047" i="3" s="1"/>
  <c r="BS1047" i="3"/>
  <c r="CI1047" i="3" s="1"/>
  <c r="BT1047" i="3"/>
  <c r="CJ1047" i="3" s="1"/>
  <c r="BU1047" i="3"/>
  <c r="CK1047" i="3" s="1"/>
  <c r="BV1047" i="3"/>
  <c r="CL1047" i="3" s="1"/>
  <c r="BW1047" i="3"/>
  <c r="CM1047" i="3" s="1"/>
  <c r="BX1047" i="3"/>
  <c r="CN1047" i="3" s="1"/>
  <c r="BY1047" i="3"/>
  <c r="CO1047" i="3" s="1"/>
  <c r="AT1048" i="3" a="1"/>
  <c r="AT1048" i="3" s="1"/>
  <c r="BJ1048" i="3" s="1"/>
  <c r="BZ1048" i="3" s="1"/>
  <c r="BK1048" i="3"/>
  <c r="CA1048" i="3" s="1"/>
  <c r="BL1048" i="3"/>
  <c r="CB1048" i="3" s="1"/>
  <c r="BM1048" i="3"/>
  <c r="CC1048" i="3" s="1"/>
  <c r="BN1048" i="3"/>
  <c r="CD1048" i="3" s="1"/>
  <c r="BO1048" i="3"/>
  <c r="CE1048" i="3" s="1"/>
  <c r="BP1048" i="3"/>
  <c r="CF1048" i="3" s="1"/>
  <c r="BQ1048" i="3"/>
  <c r="CG1048" i="3" s="1"/>
  <c r="BR1048" i="3"/>
  <c r="CH1048" i="3" s="1"/>
  <c r="BS1048" i="3"/>
  <c r="CI1048" i="3" s="1"/>
  <c r="BT1048" i="3"/>
  <c r="CJ1048" i="3" s="1"/>
  <c r="BU1048" i="3"/>
  <c r="CK1048" i="3" s="1"/>
  <c r="BV1048" i="3"/>
  <c r="CL1048" i="3" s="1"/>
  <c r="BW1048" i="3"/>
  <c r="CM1048" i="3" s="1"/>
  <c r="BX1048" i="3"/>
  <c r="CN1048" i="3" s="1"/>
  <c r="BY1048" i="3"/>
  <c r="CO1048" i="3" s="1"/>
  <c r="AT1049" i="3" a="1"/>
  <c r="AT1049" i="3" s="1"/>
  <c r="BJ1049" i="3" s="1"/>
  <c r="BZ1049" i="3" s="1"/>
  <c r="BK1049" i="3"/>
  <c r="CA1049" i="3" s="1"/>
  <c r="BL1049" i="3"/>
  <c r="CB1049" i="3" s="1"/>
  <c r="BM1049" i="3"/>
  <c r="CC1049" i="3" s="1"/>
  <c r="BN1049" i="3"/>
  <c r="CD1049" i="3" s="1"/>
  <c r="BO1049" i="3"/>
  <c r="CE1049" i="3" s="1"/>
  <c r="BP1049" i="3"/>
  <c r="CF1049" i="3" s="1"/>
  <c r="BQ1049" i="3"/>
  <c r="CG1049" i="3" s="1"/>
  <c r="BR1049" i="3"/>
  <c r="CH1049" i="3" s="1"/>
  <c r="BS1049" i="3"/>
  <c r="CI1049" i="3" s="1"/>
  <c r="BT1049" i="3"/>
  <c r="CJ1049" i="3" s="1"/>
  <c r="BU1049" i="3"/>
  <c r="CK1049" i="3" s="1"/>
  <c r="BV1049" i="3"/>
  <c r="CL1049" i="3" s="1"/>
  <c r="BW1049" i="3"/>
  <c r="CM1049" i="3" s="1"/>
  <c r="BX1049" i="3"/>
  <c r="CN1049" i="3" s="1"/>
  <c r="BY1049" i="3"/>
  <c r="CO1049" i="3" s="1"/>
  <c r="AT1050" i="3" a="1"/>
  <c r="AT1050" i="3" s="1"/>
  <c r="BJ1050" i="3" s="1"/>
  <c r="BZ1050" i="3" s="1"/>
  <c r="BK1050" i="3"/>
  <c r="CA1050" i="3" s="1"/>
  <c r="BL1050" i="3"/>
  <c r="CB1050" i="3" s="1"/>
  <c r="BM1050" i="3"/>
  <c r="CC1050" i="3" s="1"/>
  <c r="BN1050" i="3"/>
  <c r="CD1050" i="3" s="1"/>
  <c r="BO1050" i="3"/>
  <c r="CE1050" i="3" s="1"/>
  <c r="BP1050" i="3"/>
  <c r="CF1050" i="3" s="1"/>
  <c r="BQ1050" i="3"/>
  <c r="CG1050" i="3" s="1"/>
  <c r="BR1050" i="3"/>
  <c r="CH1050" i="3" s="1"/>
  <c r="BS1050" i="3"/>
  <c r="CI1050" i="3" s="1"/>
  <c r="BT1050" i="3"/>
  <c r="CJ1050" i="3" s="1"/>
  <c r="BU1050" i="3"/>
  <c r="CK1050" i="3" s="1"/>
  <c r="BV1050" i="3"/>
  <c r="CL1050" i="3" s="1"/>
  <c r="BW1050" i="3"/>
  <c r="CM1050" i="3" s="1"/>
  <c r="BX1050" i="3"/>
  <c r="CN1050" i="3" s="1"/>
  <c r="BY1050" i="3"/>
  <c r="CO1050" i="3" s="1"/>
  <c r="AT1051" i="3" a="1"/>
  <c r="AT1051" i="3" s="1"/>
  <c r="BJ1051" i="3" s="1"/>
  <c r="BZ1051" i="3" s="1"/>
  <c r="BK1051" i="3"/>
  <c r="CA1051" i="3" s="1"/>
  <c r="BL1051" i="3"/>
  <c r="CB1051" i="3" s="1"/>
  <c r="BM1051" i="3"/>
  <c r="CC1051" i="3" s="1"/>
  <c r="BN1051" i="3"/>
  <c r="CD1051" i="3" s="1"/>
  <c r="BO1051" i="3"/>
  <c r="CE1051" i="3" s="1"/>
  <c r="BP1051" i="3"/>
  <c r="CF1051" i="3" s="1"/>
  <c r="BQ1051" i="3"/>
  <c r="CG1051" i="3" s="1"/>
  <c r="BR1051" i="3"/>
  <c r="CH1051" i="3" s="1"/>
  <c r="BS1051" i="3"/>
  <c r="CI1051" i="3" s="1"/>
  <c r="BT1051" i="3"/>
  <c r="CJ1051" i="3" s="1"/>
  <c r="BU1051" i="3"/>
  <c r="CK1051" i="3" s="1"/>
  <c r="BV1051" i="3"/>
  <c r="CL1051" i="3" s="1"/>
  <c r="BW1051" i="3"/>
  <c r="CM1051" i="3" s="1"/>
  <c r="BX1051" i="3"/>
  <c r="CN1051" i="3" s="1"/>
  <c r="BY1051" i="3"/>
  <c r="CO1051" i="3" s="1"/>
  <c r="AT1052" i="3" a="1"/>
  <c r="AT1052" i="3" s="1"/>
  <c r="BJ1052" i="3" s="1"/>
  <c r="BZ1052" i="3" s="1"/>
  <c r="BK1052" i="3"/>
  <c r="CA1052" i="3" s="1"/>
  <c r="BL1052" i="3"/>
  <c r="CB1052" i="3" s="1"/>
  <c r="BM1052" i="3"/>
  <c r="CC1052" i="3" s="1"/>
  <c r="BN1052" i="3"/>
  <c r="CD1052" i="3" s="1"/>
  <c r="BO1052" i="3"/>
  <c r="CE1052" i="3" s="1"/>
  <c r="BP1052" i="3"/>
  <c r="CF1052" i="3" s="1"/>
  <c r="BQ1052" i="3"/>
  <c r="CG1052" i="3" s="1"/>
  <c r="BR1052" i="3"/>
  <c r="CH1052" i="3" s="1"/>
  <c r="BS1052" i="3"/>
  <c r="CI1052" i="3" s="1"/>
  <c r="BT1052" i="3"/>
  <c r="CJ1052" i="3" s="1"/>
  <c r="BU1052" i="3"/>
  <c r="CK1052" i="3" s="1"/>
  <c r="BV1052" i="3"/>
  <c r="CL1052" i="3" s="1"/>
  <c r="BW1052" i="3"/>
  <c r="CM1052" i="3" s="1"/>
  <c r="BX1052" i="3"/>
  <c r="CN1052" i="3" s="1"/>
  <c r="BY1052" i="3"/>
  <c r="CO1052" i="3" s="1"/>
  <c r="AT1053" i="3" a="1"/>
  <c r="AT1053" i="3" s="1"/>
  <c r="BJ1053" i="3" s="1"/>
  <c r="BZ1053" i="3" s="1"/>
  <c r="BK1053" i="3"/>
  <c r="CA1053" i="3" s="1"/>
  <c r="BL1053" i="3"/>
  <c r="CB1053" i="3" s="1"/>
  <c r="BM1053" i="3"/>
  <c r="CC1053" i="3" s="1"/>
  <c r="BN1053" i="3"/>
  <c r="CD1053" i="3" s="1"/>
  <c r="BO1053" i="3"/>
  <c r="CE1053" i="3" s="1"/>
  <c r="BP1053" i="3"/>
  <c r="CF1053" i="3" s="1"/>
  <c r="BQ1053" i="3"/>
  <c r="CG1053" i="3" s="1"/>
  <c r="BR1053" i="3"/>
  <c r="CH1053" i="3" s="1"/>
  <c r="BS1053" i="3"/>
  <c r="CI1053" i="3" s="1"/>
  <c r="BT1053" i="3"/>
  <c r="CJ1053" i="3" s="1"/>
  <c r="BU1053" i="3"/>
  <c r="CK1053" i="3" s="1"/>
  <c r="BV1053" i="3"/>
  <c r="CL1053" i="3" s="1"/>
  <c r="BW1053" i="3"/>
  <c r="CM1053" i="3" s="1"/>
  <c r="BX1053" i="3"/>
  <c r="CN1053" i="3" s="1"/>
  <c r="BY1053" i="3"/>
  <c r="CO1053" i="3" s="1"/>
  <c r="AT1054" i="3" a="1"/>
  <c r="AT1054" i="3" s="1"/>
  <c r="BJ1054" i="3" s="1"/>
  <c r="BZ1054" i="3" s="1"/>
  <c r="BK1054" i="3"/>
  <c r="CA1054" i="3" s="1"/>
  <c r="BL1054" i="3"/>
  <c r="CB1054" i="3" s="1"/>
  <c r="BM1054" i="3"/>
  <c r="CC1054" i="3" s="1"/>
  <c r="BN1054" i="3"/>
  <c r="CD1054" i="3" s="1"/>
  <c r="BO1054" i="3"/>
  <c r="CE1054" i="3" s="1"/>
  <c r="BP1054" i="3"/>
  <c r="CF1054" i="3" s="1"/>
  <c r="BQ1054" i="3"/>
  <c r="CG1054" i="3" s="1"/>
  <c r="BR1054" i="3"/>
  <c r="CH1054" i="3" s="1"/>
  <c r="BS1054" i="3"/>
  <c r="CI1054" i="3" s="1"/>
  <c r="BT1054" i="3"/>
  <c r="CJ1054" i="3" s="1"/>
  <c r="BU1054" i="3"/>
  <c r="CK1054" i="3" s="1"/>
  <c r="BV1054" i="3"/>
  <c r="CL1054" i="3" s="1"/>
  <c r="BW1054" i="3"/>
  <c r="CM1054" i="3" s="1"/>
  <c r="BX1054" i="3"/>
  <c r="CN1054" i="3" s="1"/>
  <c r="BY1054" i="3"/>
  <c r="CO1054" i="3" s="1"/>
  <c r="AT1055" i="3" a="1"/>
  <c r="AT1055" i="3" s="1"/>
  <c r="BJ1055" i="3" s="1"/>
  <c r="BZ1055" i="3" s="1"/>
  <c r="BK1055" i="3"/>
  <c r="CA1055" i="3" s="1"/>
  <c r="BL1055" i="3"/>
  <c r="CB1055" i="3" s="1"/>
  <c r="BM1055" i="3"/>
  <c r="CC1055" i="3" s="1"/>
  <c r="BN1055" i="3"/>
  <c r="CD1055" i="3" s="1"/>
  <c r="BO1055" i="3"/>
  <c r="CE1055" i="3" s="1"/>
  <c r="BP1055" i="3"/>
  <c r="CF1055" i="3" s="1"/>
  <c r="BQ1055" i="3"/>
  <c r="CG1055" i="3" s="1"/>
  <c r="BR1055" i="3"/>
  <c r="CH1055" i="3" s="1"/>
  <c r="BS1055" i="3"/>
  <c r="CI1055" i="3" s="1"/>
  <c r="BT1055" i="3"/>
  <c r="CJ1055" i="3" s="1"/>
  <c r="BU1055" i="3"/>
  <c r="CK1055" i="3" s="1"/>
  <c r="BV1055" i="3"/>
  <c r="CL1055" i="3" s="1"/>
  <c r="BW1055" i="3"/>
  <c r="CM1055" i="3" s="1"/>
  <c r="BX1055" i="3"/>
  <c r="CN1055" i="3" s="1"/>
  <c r="BY1055" i="3"/>
  <c r="CO1055" i="3" s="1"/>
  <c r="AT1056" i="3" a="1"/>
  <c r="AT1056" i="3" s="1"/>
  <c r="BJ1056" i="3" s="1"/>
  <c r="BZ1056" i="3" s="1"/>
  <c r="BK1056" i="3"/>
  <c r="CA1056" i="3" s="1"/>
  <c r="BL1056" i="3"/>
  <c r="CB1056" i="3" s="1"/>
  <c r="BM1056" i="3"/>
  <c r="CC1056" i="3" s="1"/>
  <c r="BN1056" i="3"/>
  <c r="CD1056" i="3" s="1"/>
  <c r="BO1056" i="3"/>
  <c r="CE1056" i="3" s="1"/>
  <c r="BP1056" i="3"/>
  <c r="CF1056" i="3" s="1"/>
  <c r="BQ1056" i="3"/>
  <c r="CG1056" i="3" s="1"/>
  <c r="BR1056" i="3"/>
  <c r="CH1056" i="3" s="1"/>
  <c r="BS1056" i="3"/>
  <c r="CI1056" i="3" s="1"/>
  <c r="BT1056" i="3"/>
  <c r="CJ1056" i="3" s="1"/>
  <c r="BU1056" i="3"/>
  <c r="CK1056" i="3" s="1"/>
  <c r="BV1056" i="3"/>
  <c r="CL1056" i="3" s="1"/>
  <c r="BW1056" i="3"/>
  <c r="CM1056" i="3" s="1"/>
  <c r="BX1056" i="3"/>
  <c r="CN1056" i="3" s="1"/>
  <c r="BY1056" i="3"/>
  <c r="CO1056" i="3" s="1"/>
  <c r="AT1057" i="3" a="1"/>
  <c r="AT1057" i="3" s="1"/>
  <c r="BJ1057" i="3" s="1"/>
  <c r="BZ1057" i="3" s="1"/>
  <c r="BK1057" i="3"/>
  <c r="CA1057" i="3" s="1"/>
  <c r="BL1057" i="3"/>
  <c r="CB1057" i="3" s="1"/>
  <c r="BM1057" i="3"/>
  <c r="CC1057" i="3" s="1"/>
  <c r="BN1057" i="3"/>
  <c r="CD1057" i="3" s="1"/>
  <c r="BO1057" i="3"/>
  <c r="CE1057" i="3" s="1"/>
  <c r="BP1057" i="3"/>
  <c r="CF1057" i="3" s="1"/>
  <c r="BQ1057" i="3"/>
  <c r="CG1057" i="3" s="1"/>
  <c r="BR1057" i="3"/>
  <c r="CH1057" i="3" s="1"/>
  <c r="BS1057" i="3"/>
  <c r="CI1057" i="3" s="1"/>
  <c r="BT1057" i="3"/>
  <c r="CJ1057" i="3" s="1"/>
  <c r="BU1057" i="3"/>
  <c r="CK1057" i="3" s="1"/>
  <c r="BV1057" i="3"/>
  <c r="CL1057" i="3" s="1"/>
  <c r="BW1057" i="3"/>
  <c r="CM1057" i="3" s="1"/>
  <c r="BX1057" i="3"/>
  <c r="CN1057" i="3" s="1"/>
  <c r="BY1057" i="3"/>
  <c r="CO1057" i="3" s="1"/>
  <c r="AT1058" i="3" a="1"/>
  <c r="AT1058" i="3" s="1"/>
  <c r="BJ1058" i="3" s="1"/>
  <c r="BZ1058" i="3" s="1"/>
  <c r="BK1058" i="3"/>
  <c r="CA1058" i="3" s="1"/>
  <c r="BL1058" i="3"/>
  <c r="CB1058" i="3" s="1"/>
  <c r="BM1058" i="3"/>
  <c r="CC1058" i="3" s="1"/>
  <c r="BN1058" i="3"/>
  <c r="CD1058" i="3" s="1"/>
  <c r="BO1058" i="3"/>
  <c r="CE1058" i="3" s="1"/>
  <c r="BP1058" i="3"/>
  <c r="CF1058" i="3" s="1"/>
  <c r="BQ1058" i="3"/>
  <c r="CG1058" i="3" s="1"/>
  <c r="BR1058" i="3"/>
  <c r="CH1058" i="3" s="1"/>
  <c r="BS1058" i="3"/>
  <c r="CI1058" i="3" s="1"/>
  <c r="BT1058" i="3"/>
  <c r="CJ1058" i="3" s="1"/>
  <c r="BU1058" i="3"/>
  <c r="CK1058" i="3" s="1"/>
  <c r="BV1058" i="3"/>
  <c r="CL1058" i="3" s="1"/>
  <c r="BW1058" i="3"/>
  <c r="CM1058" i="3" s="1"/>
  <c r="BX1058" i="3"/>
  <c r="CN1058" i="3" s="1"/>
  <c r="BY1058" i="3"/>
  <c r="CO1058" i="3" s="1"/>
  <c r="AT1059" i="3" a="1"/>
  <c r="AT1059" i="3" s="1"/>
  <c r="BJ1059" i="3" s="1"/>
  <c r="BZ1059" i="3" s="1"/>
  <c r="BK1059" i="3"/>
  <c r="CA1059" i="3" s="1"/>
  <c r="BL1059" i="3"/>
  <c r="CB1059" i="3" s="1"/>
  <c r="BM1059" i="3"/>
  <c r="CC1059" i="3" s="1"/>
  <c r="BN1059" i="3"/>
  <c r="CD1059" i="3" s="1"/>
  <c r="BO1059" i="3"/>
  <c r="CE1059" i="3" s="1"/>
  <c r="BP1059" i="3"/>
  <c r="CF1059" i="3" s="1"/>
  <c r="BQ1059" i="3"/>
  <c r="CG1059" i="3" s="1"/>
  <c r="BR1059" i="3"/>
  <c r="CH1059" i="3" s="1"/>
  <c r="BS1059" i="3"/>
  <c r="CI1059" i="3" s="1"/>
  <c r="BT1059" i="3"/>
  <c r="CJ1059" i="3" s="1"/>
  <c r="BU1059" i="3"/>
  <c r="CK1059" i="3" s="1"/>
  <c r="BV1059" i="3"/>
  <c r="CL1059" i="3" s="1"/>
  <c r="BW1059" i="3"/>
  <c r="CM1059" i="3" s="1"/>
  <c r="BX1059" i="3"/>
  <c r="CN1059" i="3" s="1"/>
  <c r="BY1059" i="3"/>
  <c r="CO1059" i="3" s="1"/>
  <c r="AT1060" i="3" a="1"/>
  <c r="AT1060" i="3" s="1"/>
  <c r="BJ1060" i="3" s="1"/>
  <c r="BZ1060" i="3" s="1"/>
  <c r="BK1060" i="3"/>
  <c r="CA1060" i="3" s="1"/>
  <c r="BL1060" i="3"/>
  <c r="CB1060" i="3" s="1"/>
  <c r="BM1060" i="3"/>
  <c r="CC1060" i="3" s="1"/>
  <c r="BN1060" i="3"/>
  <c r="CD1060" i="3" s="1"/>
  <c r="BO1060" i="3"/>
  <c r="CE1060" i="3" s="1"/>
  <c r="BP1060" i="3"/>
  <c r="CF1060" i="3" s="1"/>
  <c r="BQ1060" i="3"/>
  <c r="CG1060" i="3" s="1"/>
  <c r="BR1060" i="3"/>
  <c r="CH1060" i="3" s="1"/>
  <c r="BS1060" i="3"/>
  <c r="CI1060" i="3" s="1"/>
  <c r="BT1060" i="3"/>
  <c r="CJ1060" i="3" s="1"/>
  <c r="BU1060" i="3"/>
  <c r="CK1060" i="3" s="1"/>
  <c r="BV1060" i="3"/>
  <c r="CL1060" i="3" s="1"/>
  <c r="BW1060" i="3"/>
  <c r="CM1060" i="3" s="1"/>
  <c r="BX1060" i="3"/>
  <c r="CN1060" i="3" s="1"/>
  <c r="BY1060" i="3"/>
  <c r="CO1060" i="3" s="1"/>
  <c r="AT1061" i="3" a="1"/>
  <c r="AT1061" i="3" s="1"/>
  <c r="BJ1061" i="3" s="1"/>
  <c r="BZ1061" i="3" s="1"/>
  <c r="BK1061" i="3"/>
  <c r="CA1061" i="3" s="1"/>
  <c r="BL1061" i="3"/>
  <c r="CB1061" i="3" s="1"/>
  <c r="BM1061" i="3"/>
  <c r="CC1061" i="3" s="1"/>
  <c r="BN1061" i="3"/>
  <c r="CD1061" i="3" s="1"/>
  <c r="BO1061" i="3"/>
  <c r="CE1061" i="3" s="1"/>
  <c r="BP1061" i="3"/>
  <c r="CF1061" i="3" s="1"/>
  <c r="BQ1061" i="3"/>
  <c r="CG1061" i="3" s="1"/>
  <c r="BR1061" i="3"/>
  <c r="CH1061" i="3" s="1"/>
  <c r="BS1061" i="3"/>
  <c r="CI1061" i="3" s="1"/>
  <c r="BT1061" i="3"/>
  <c r="CJ1061" i="3" s="1"/>
  <c r="BU1061" i="3"/>
  <c r="CK1061" i="3" s="1"/>
  <c r="BV1061" i="3"/>
  <c r="CL1061" i="3" s="1"/>
  <c r="BW1061" i="3"/>
  <c r="CM1061" i="3" s="1"/>
  <c r="BX1061" i="3"/>
  <c r="CN1061" i="3" s="1"/>
  <c r="BY1061" i="3"/>
  <c r="CO1061" i="3" s="1"/>
  <c r="AT1062" i="3" a="1"/>
  <c r="AT1062" i="3" s="1"/>
  <c r="BJ1062" i="3" s="1"/>
  <c r="BZ1062" i="3" s="1"/>
  <c r="BK1062" i="3"/>
  <c r="CA1062" i="3" s="1"/>
  <c r="BL1062" i="3"/>
  <c r="CB1062" i="3" s="1"/>
  <c r="BM1062" i="3"/>
  <c r="CC1062" i="3" s="1"/>
  <c r="BN1062" i="3"/>
  <c r="CD1062" i="3" s="1"/>
  <c r="BO1062" i="3"/>
  <c r="CE1062" i="3" s="1"/>
  <c r="BP1062" i="3"/>
  <c r="CF1062" i="3" s="1"/>
  <c r="BQ1062" i="3"/>
  <c r="CG1062" i="3" s="1"/>
  <c r="BR1062" i="3"/>
  <c r="CH1062" i="3" s="1"/>
  <c r="BS1062" i="3"/>
  <c r="CI1062" i="3" s="1"/>
  <c r="BT1062" i="3"/>
  <c r="CJ1062" i="3" s="1"/>
  <c r="BU1062" i="3"/>
  <c r="CK1062" i="3" s="1"/>
  <c r="BV1062" i="3"/>
  <c r="CL1062" i="3" s="1"/>
  <c r="BW1062" i="3"/>
  <c r="CM1062" i="3" s="1"/>
  <c r="BX1062" i="3"/>
  <c r="CN1062" i="3" s="1"/>
  <c r="BY1062" i="3"/>
  <c r="CO1062" i="3" s="1"/>
  <c r="AT1063" i="3" a="1"/>
  <c r="AT1063" i="3" s="1"/>
  <c r="BJ1063" i="3" s="1"/>
  <c r="BZ1063" i="3" s="1"/>
  <c r="BK1063" i="3"/>
  <c r="CA1063" i="3" s="1"/>
  <c r="BL1063" i="3"/>
  <c r="CB1063" i="3" s="1"/>
  <c r="BM1063" i="3"/>
  <c r="CC1063" i="3" s="1"/>
  <c r="BN1063" i="3"/>
  <c r="CD1063" i="3" s="1"/>
  <c r="BO1063" i="3"/>
  <c r="CE1063" i="3" s="1"/>
  <c r="BP1063" i="3"/>
  <c r="CF1063" i="3" s="1"/>
  <c r="BQ1063" i="3"/>
  <c r="CG1063" i="3" s="1"/>
  <c r="BR1063" i="3"/>
  <c r="CH1063" i="3" s="1"/>
  <c r="BS1063" i="3"/>
  <c r="CI1063" i="3" s="1"/>
  <c r="BT1063" i="3"/>
  <c r="CJ1063" i="3" s="1"/>
  <c r="BU1063" i="3"/>
  <c r="CK1063" i="3" s="1"/>
  <c r="BV1063" i="3"/>
  <c r="CL1063" i="3" s="1"/>
  <c r="BW1063" i="3"/>
  <c r="CM1063" i="3" s="1"/>
  <c r="BX1063" i="3"/>
  <c r="CN1063" i="3" s="1"/>
  <c r="BY1063" i="3"/>
  <c r="CO1063" i="3" s="1"/>
  <c r="AT1064" i="3" a="1"/>
  <c r="AT1064" i="3" s="1"/>
  <c r="BJ1064" i="3" s="1"/>
  <c r="BZ1064" i="3" s="1"/>
  <c r="BK1064" i="3"/>
  <c r="CA1064" i="3" s="1"/>
  <c r="BL1064" i="3"/>
  <c r="CB1064" i="3" s="1"/>
  <c r="BM1064" i="3"/>
  <c r="CC1064" i="3" s="1"/>
  <c r="BN1064" i="3"/>
  <c r="CD1064" i="3" s="1"/>
  <c r="BO1064" i="3"/>
  <c r="CE1064" i="3" s="1"/>
  <c r="BP1064" i="3"/>
  <c r="CF1064" i="3" s="1"/>
  <c r="BQ1064" i="3"/>
  <c r="CG1064" i="3" s="1"/>
  <c r="BR1064" i="3"/>
  <c r="CH1064" i="3" s="1"/>
  <c r="BS1064" i="3"/>
  <c r="CI1064" i="3" s="1"/>
  <c r="BT1064" i="3"/>
  <c r="CJ1064" i="3" s="1"/>
  <c r="BU1064" i="3"/>
  <c r="CK1064" i="3" s="1"/>
  <c r="BV1064" i="3"/>
  <c r="CL1064" i="3" s="1"/>
  <c r="BW1064" i="3"/>
  <c r="CM1064" i="3" s="1"/>
  <c r="BX1064" i="3"/>
  <c r="CN1064" i="3" s="1"/>
  <c r="BY1064" i="3"/>
  <c r="CO1064" i="3" s="1"/>
  <c r="AT1065" i="3" a="1"/>
  <c r="AT1065" i="3" s="1"/>
  <c r="BJ1065" i="3" s="1"/>
  <c r="BZ1065" i="3" s="1"/>
  <c r="BK1065" i="3"/>
  <c r="CA1065" i="3" s="1"/>
  <c r="BL1065" i="3"/>
  <c r="CB1065" i="3" s="1"/>
  <c r="BM1065" i="3"/>
  <c r="CC1065" i="3" s="1"/>
  <c r="BN1065" i="3"/>
  <c r="CD1065" i="3" s="1"/>
  <c r="BO1065" i="3"/>
  <c r="CE1065" i="3" s="1"/>
  <c r="BP1065" i="3"/>
  <c r="CF1065" i="3" s="1"/>
  <c r="BQ1065" i="3"/>
  <c r="CG1065" i="3" s="1"/>
  <c r="BR1065" i="3"/>
  <c r="CH1065" i="3" s="1"/>
  <c r="BS1065" i="3"/>
  <c r="CI1065" i="3" s="1"/>
  <c r="BT1065" i="3"/>
  <c r="CJ1065" i="3" s="1"/>
  <c r="BU1065" i="3"/>
  <c r="CK1065" i="3" s="1"/>
  <c r="BV1065" i="3"/>
  <c r="CL1065" i="3" s="1"/>
  <c r="BW1065" i="3"/>
  <c r="CM1065" i="3" s="1"/>
  <c r="BX1065" i="3"/>
  <c r="CN1065" i="3" s="1"/>
  <c r="BY1065" i="3"/>
  <c r="CO1065" i="3" s="1"/>
  <c r="AT1066" i="3" a="1"/>
  <c r="AT1066" i="3" s="1"/>
  <c r="BJ1066" i="3" s="1"/>
  <c r="BZ1066" i="3" s="1"/>
  <c r="BK1066" i="3"/>
  <c r="CA1066" i="3" s="1"/>
  <c r="BL1066" i="3"/>
  <c r="CB1066" i="3" s="1"/>
  <c r="BM1066" i="3"/>
  <c r="CC1066" i="3" s="1"/>
  <c r="BN1066" i="3"/>
  <c r="CD1066" i="3" s="1"/>
  <c r="BO1066" i="3"/>
  <c r="CE1066" i="3" s="1"/>
  <c r="BP1066" i="3"/>
  <c r="CF1066" i="3" s="1"/>
  <c r="BQ1066" i="3"/>
  <c r="CG1066" i="3" s="1"/>
  <c r="BR1066" i="3"/>
  <c r="CH1066" i="3" s="1"/>
  <c r="BS1066" i="3"/>
  <c r="CI1066" i="3" s="1"/>
  <c r="BT1066" i="3"/>
  <c r="CJ1066" i="3" s="1"/>
  <c r="BU1066" i="3"/>
  <c r="CK1066" i="3" s="1"/>
  <c r="BV1066" i="3"/>
  <c r="CL1066" i="3" s="1"/>
  <c r="BW1066" i="3"/>
  <c r="CM1066" i="3" s="1"/>
  <c r="BX1066" i="3"/>
  <c r="CN1066" i="3" s="1"/>
  <c r="BY1066" i="3"/>
  <c r="CO1066" i="3" s="1"/>
  <c r="AT1067" i="3" a="1"/>
  <c r="AT1067" i="3" s="1"/>
  <c r="BJ1067" i="3" s="1"/>
  <c r="BZ1067" i="3" s="1"/>
  <c r="BK1067" i="3"/>
  <c r="CA1067" i="3" s="1"/>
  <c r="BL1067" i="3"/>
  <c r="CB1067" i="3" s="1"/>
  <c r="BM1067" i="3"/>
  <c r="CC1067" i="3" s="1"/>
  <c r="BN1067" i="3"/>
  <c r="CD1067" i="3" s="1"/>
  <c r="BO1067" i="3"/>
  <c r="CE1067" i="3" s="1"/>
  <c r="BP1067" i="3"/>
  <c r="CF1067" i="3" s="1"/>
  <c r="BQ1067" i="3"/>
  <c r="CG1067" i="3" s="1"/>
  <c r="BR1067" i="3"/>
  <c r="CH1067" i="3" s="1"/>
  <c r="BS1067" i="3"/>
  <c r="CI1067" i="3" s="1"/>
  <c r="BT1067" i="3"/>
  <c r="CJ1067" i="3" s="1"/>
  <c r="BU1067" i="3"/>
  <c r="CK1067" i="3" s="1"/>
  <c r="BV1067" i="3"/>
  <c r="CL1067" i="3" s="1"/>
  <c r="BW1067" i="3"/>
  <c r="CM1067" i="3" s="1"/>
  <c r="BX1067" i="3"/>
  <c r="CN1067" i="3" s="1"/>
  <c r="BY1067" i="3"/>
  <c r="CO1067" i="3" s="1"/>
  <c r="AT1068" i="3" a="1"/>
  <c r="AT1068" i="3" s="1"/>
  <c r="BJ1068" i="3" s="1"/>
  <c r="BZ1068" i="3" s="1"/>
  <c r="BK1068" i="3"/>
  <c r="CA1068" i="3" s="1"/>
  <c r="BL1068" i="3"/>
  <c r="CB1068" i="3" s="1"/>
  <c r="BM1068" i="3"/>
  <c r="CC1068" i="3" s="1"/>
  <c r="BN1068" i="3"/>
  <c r="CD1068" i="3" s="1"/>
  <c r="BO1068" i="3"/>
  <c r="CE1068" i="3" s="1"/>
  <c r="BP1068" i="3"/>
  <c r="CF1068" i="3" s="1"/>
  <c r="BQ1068" i="3"/>
  <c r="CG1068" i="3" s="1"/>
  <c r="BR1068" i="3"/>
  <c r="CH1068" i="3" s="1"/>
  <c r="BS1068" i="3"/>
  <c r="CI1068" i="3" s="1"/>
  <c r="BT1068" i="3"/>
  <c r="CJ1068" i="3" s="1"/>
  <c r="BU1068" i="3"/>
  <c r="CK1068" i="3" s="1"/>
  <c r="BV1068" i="3"/>
  <c r="CL1068" i="3" s="1"/>
  <c r="BW1068" i="3"/>
  <c r="CM1068" i="3" s="1"/>
  <c r="BX1068" i="3"/>
  <c r="CN1068" i="3" s="1"/>
  <c r="BY1068" i="3"/>
  <c r="CO1068" i="3" s="1"/>
  <c r="AT1069" i="3" a="1"/>
  <c r="AT1069" i="3" s="1"/>
  <c r="BJ1069" i="3" s="1"/>
  <c r="BZ1069" i="3" s="1"/>
  <c r="BK1069" i="3"/>
  <c r="CA1069" i="3" s="1"/>
  <c r="BL1069" i="3"/>
  <c r="CB1069" i="3" s="1"/>
  <c r="BM1069" i="3"/>
  <c r="CC1069" i="3" s="1"/>
  <c r="BN1069" i="3"/>
  <c r="CD1069" i="3" s="1"/>
  <c r="BO1069" i="3"/>
  <c r="CE1069" i="3" s="1"/>
  <c r="BP1069" i="3"/>
  <c r="CF1069" i="3" s="1"/>
  <c r="BQ1069" i="3"/>
  <c r="CG1069" i="3" s="1"/>
  <c r="BR1069" i="3"/>
  <c r="CH1069" i="3" s="1"/>
  <c r="BS1069" i="3"/>
  <c r="CI1069" i="3" s="1"/>
  <c r="BT1069" i="3"/>
  <c r="CJ1069" i="3" s="1"/>
  <c r="BU1069" i="3"/>
  <c r="CK1069" i="3" s="1"/>
  <c r="BV1069" i="3"/>
  <c r="CL1069" i="3" s="1"/>
  <c r="BW1069" i="3"/>
  <c r="CM1069" i="3" s="1"/>
  <c r="BX1069" i="3"/>
  <c r="CN1069" i="3" s="1"/>
  <c r="BY1069" i="3"/>
  <c r="CO1069" i="3" s="1"/>
  <c r="AT1070" i="3" a="1"/>
  <c r="AT1070" i="3" s="1"/>
  <c r="BJ1070" i="3" s="1"/>
  <c r="BZ1070" i="3" s="1"/>
  <c r="BK1070" i="3"/>
  <c r="CA1070" i="3" s="1"/>
  <c r="BL1070" i="3"/>
  <c r="CB1070" i="3" s="1"/>
  <c r="BM1070" i="3"/>
  <c r="CC1070" i="3" s="1"/>
  <c r="BN1070" i="3"/>
  <c r="CD1070" i="3" s="1"/>
  <c r="BO1070" i="3"/>
  <c r="CE1070" i="3" s="1"/>
  <c r="BP1070" i="3"/>
  <c r="CF1070" i="3" s="1"/>
  <c r="BQ1070" i="3"/>
  <c r="CG1070" i="3" s="1"/>
  <c r="BR1070" i="3"/>
  <c r="CH1070" i="3" s="1"/>
  <c r="BS1070" i="3"/>
  <c r="CI1070" i="3" s="1"/>
  <c r="BT1070" i="3"/>
  <c r="CJ1070" i="3" s="1"/>
  <c r="BU1070" i="3"/>
  <c r="CK1070" i="3" s="1"/>
  <c r="BV1070" i="3"/>
  <c r="CL1070" i="3" s="1"/>
  <c r="BW1070" i="3"/>
  <c r="CM1070" i="3" s="1"/>
  <c r="BX1070" i="3"/>
  <c r="CN1070" i="3" s="1"/>
  <c r="BY1070" i="3"/>
  <c r="CO1070" i="3" s="1"/>
  <c r="AT1071" i="3" a="1"/>
  <c r="AT1071" i="3" s="1"/>
  <c r="BJ1071" i="3" s="1"/>
  <c r="BZ1071" i="3" s="1"/>
  <c r="BK1071" i="3"/>
  <c r="CA1071" i="3" s="1"/>
  <c r="BL1071" i="3"/>
  <c r="CB1071" i="3" s="1"/>
  <c r="BM1071" i="3"/>
  <c r="CC1071" i="3" s="1"/>
  <c r="BN1071" i="3"/>
  <c r="CD1071" i="3" s="1"/>
  <c r="BO1071" i="3"/>
  <c r="CE1071" i="3" s="1"/>
  <c r="BP1071" i="3"/>
  <c r="CF1071" i="3" s="1"/>
  <c r="BQ1071" i="3"/>
  <c r="CG1071" i="3" s="1"/>
  <c r="BR1071" i="3"/>
  <c r="CH1071" i="3" s="1"/>
  <c r="BS1071" i="3"/>
  <c r="CI1071" i="3" s="1"/>
  <c r="BT1071" i="3"/>
  <c r="CJ1071" i="3" s="1"/>
  <c r="BU1071" i="3"/>
  <c r="CK1071" i="3" s="1"/>
  <c r="BV1071" i="3"/>
  <c r="CL1071" i="3" s="1"/>
  <c r="BW1071" i="3"/>
  <c r="CM1071" i="3" s="1"/>
  <c r="BX1071" i="3"/>
  <c r="CN1071" i="3" s="1"/>
  <c r="BY1071" i="3"/>
  <c r="CO1071" i="3" s="1"/>
  <c r="AT1072" i="3" a="1"/>
  <c r="AT1072" i="3" s="1"/>
  <c r="BJ1072" i="3" s="1"/>
  <c r="BZ1072" i="3" s="1"/>
  <c r="BK1072" i="3"/>
  <c r="CA1072" i="3" s="1"/>
  <c r="BL1072" i="3"/>
  <c r="CB1072" i="3" s="1"/>
  <c r="BM1072" i="3"/>
  <c r="CC1072" i="3" s="1"/>
  <c r="BN1072" i="3"/>
  <c r="CD1072" i="3" s="1"/>
  <c r="BO1072" i="3"/>
  <c r="CE1072" i="3" s="1"/>
  <c r="BP1072" i="3"/>
  <c r="CF1072" i="3" s="1"/>
  <c r="BQ1072" i="3"/>
  <c r="CG1072" i="3" s="1"/>
  <c r="BR1072" i="3"/>
  <c r="CH1072" i="3" s="1"/>
  <c r="BS1072" i="3"/>
  <c r="CI1072" i="3" s="1"/>
  <c r="BT1072" i="3"/>
  <c r="CJ1072" i="3" s="1"/>
  <c r="BU1072" i="3"/>
  <c r="CK1072" i="3" s="1"/>
  <c r="BV1072" i="3"/>
  <c r="CL1072" i="3" s="1"/>
  <c r="BW1072" i="3"/>
  <c r="CM1072" i="3" s="1"/>
  <c r="BX1072" i="3"/>
  <c r="CN1072" i="3" s="1"/>
  <c r="BY1072" i="3"/>
  <c r="CO1072" i="3" s="1"/>
  <c r="AT1073" i="3" a="1"/>
  <c r="AT1073" i="3" s="1"/>
  <c r="BJ1073" i="3" s="1"/>
  <c r="BZ1073" i="3" s="1"/>
  <c r="BK1073" i="3"/>
  <c r="CA1073" i="3" s="1"/>
  <c r="BL1073" i="3"/>
  <c r="CB1073" i="3" s="1"/>
  <c r="BM1073" i="3"/>
  <c r="CC1073" i="3" s="1"/>
  <c r="BN1073" i="3"/>
  <c r="CD1073" i="3" s="1"/>
  <c r="BO1073" i="3"/>
  <c r="CE1073" i="3" s="1"/>
  <c r="BP1073" i="3"/>
  <c r="CF1073" i="3" s="1"/>
  <c r="BQ1073" i="3"/>
  <c r="CG1073" i="3" s="1"/>
  <c r="BR1073" i="3"/>
  <c r="CH1073" i="3" s="1"/>
  <c r="BS1073" i="3"/>
  <c r="CI1073" i="3" s="1"/>
  <c r="BT1073" i="3"/>
  <c r="CJ1073" i="3" s="1"/>
  <c r="BU1073" i="3"/>
  <c r="CK1073" i="3" s="1"/>
  <c r="BV1073" i="3"/>
  <c r="CL1073" i="3" s="1"/>
  <c r="BW1073" i="3"/>
  <c r="CM1073" i="3" s="1"/>
  <c r="BX1073" i="3"/>
  <c r="CN1073" i="3" s="1"/>
  <c r="BY1073" i="3"/>
  <c r="CO1073" i="3" s="1"/>
  <c r="AT1074" i="3" a="1"/>
  <c r="AT1074" i="3" s="1"/>
  <c r="BJ1074" i="3" s="1"/>
  <c r="BZ1074" i="3" s="1"/>
  <c r="BK1074" i="3"/>
  <c r="CA1074" i="3" s="1"/>
  <c r="BL1074" i="3"/>
  <c r="CB1074" i="3" s="1"/>
  <c r="BM1074" i="3"/>
  <c r="CC1074" i="3" s="1"/>
  <c r="BN1074" i="3"/>
  <c r="CD1074" i="3" s="1"/>
  <c r="BO1074" i="3"/>
  <c r="CE1074" i="3" s="1"/>
  <c r="BP1074" i="3"/>
  <c r="CF1074" i="3" s="1"/>
  <c r="BQ1074" i="3"/>
  <c r="CG1074" i="3" s="1"/>
  <c r="BR1074" i="3"/>
  <c r="CH1074" i="3" s="1"/>
  <c r="BS1074" i="3"/>
  <c r="CI1074" i="3" s="1"/>
  <c r="BT1074" i="3"/>
  <c r="CJ1074" i="3" s="1"/>
  <c r="BU1074" i="3"/>
  <c r="CK1074" i="3" s="1"/>
  <c r="BV1074" i="3"/>
  <c r="CL1074" i="3" s="1"/>
  <c r="BW1074" i="3"/>
  <c r="CM1074" i="3" s="1"/>
  <c r="BX1074" i="3"/>
  <c r="CN1074" i="3" s="1"/>
  <c r="BY1074" i="3"/>
  <c r="CO1074" i="3" s="1"/>
  <c r="AT1075" i="3" a="1"/>
  <c r="AT1075" i="3" s="1"/>
  <c r="BJ1075" i="3" s="1"/>
  <c r="BZ1075" i="3" s="1"/>
  <c r="BK1075" i="3"/>
  <c r="CA1075" i="3" s="1"/>
  <c r="BL1075" i="3"/>
  <c r="CB1075" i="3" s="1"/>
  <c r="BM1075" i="3"/>
  <c r="CC1075" i="3" s="1"/>
  <c r="BN1075" i="3"/>
  <c r="CD1075" i="3" s="1"/>
  <c r="BO1075" i="3"/>
  <c r="CE1075" i="3" s="1"/>
  <c r="BP1075" i="3"/>
  <c r="CF1075" i="3" s="1"/>
  <c r="BQ1075" i="3"/>
  <c r="CG1075" i="3" s="1"/>
  <c r="BR1075" i="3"/>
  <c r="CH1075" i="3" s="1"/>
  <c r="BS1075" i="3"/>
  <c r="CI1075" i="3" s="1"/>
  <c r="BT1075" i="3"/>
  <c r="CJ1075" i="3" s="1"/>
  <c r="BU1075" i="3"/>
  <c r="CK1075" i="3" s="1"/>
  <c r="BV1075" i="3"/>
  <c r="CL1075" i="3" s="1"/>
  <c r="BW1075" i="3"/>
  <c r="CM1075" i="3" s="1"/>
  <c r="BX1075" i="3"/>
  <c r="CN1075" i="3" s="1"/>
  <c r="BY1075" i="3"/>
  <c r="CO1075" i="3" s="1"/>
  <c r="AT1076" i="3" a="1"/>
  <c r="AT1076" i="3" s="1"/>
  <c r="BJ1076" i="3" s="1"/>
  <c r="BZ1076" i="3" s="1"/>
  <c r="BK1076" i="3"/>
  <c r="CA1076" i="3" s="1"/>
  <c r="BL1076" i="3"/>
  <c r="CB1076" i="3" s="1"/>
  <c r="BM1076" i="3"/>
  <c r="CC1076" i="3" s="1"/>
  <c r="BN1076" i="3"/>
  <c r="CD1076" i="3" s="1"/>
  <c r="BO1076" i="3"/>
  <c r="CE1076" i="3" s="1"/>
  <c r="BP1076" i="3"/>
  <c r="CF1076" i="3" s="1"/>
  <c r="BQ1076" i="3"/>
  <c r="CG1076" i="3" s="1"/>
  <c r="BR1076" i="3"/>
  <c r="CH1076" i="3" s="1"/>
  <c r="BS1076" i="3"/>
  <c r="CI1076" i="3" s="1"/>
  <c r="BT1076" i="3"/>
  <c r="CJ1076" i="3" s="1"/>
  <c r="BU1076" i="3"/>
  <c r="CK1076" i="3" s="1"/>
  <c r="BV1076" i="3"/>
  <c r="CL1076" i="3" s="1"/>
  <c r="BW1076" i="3"/>
  <c r="CM1076" i="3" s="1"/>
  <c r="BX1076" i="3"/>
  <c r="CN1076" i="3" s="1"/>
  <c r="BY1076" i="3"/>
  <c r="CO1076" i="3" s="1"/>
  <c r="AT1077" i="3" a="1"/>
  <c r="AT1077" i="3" s="1"/>
  <c r="BJ1077" i="3" s="1"/>
  <c r="BZ1077" i="3" s="1"/>
  <c r="BK1077" i="3"/>
  <c r="CA1077" i="3" s="1"/>
  <c r="BL1077" i="3"/>
  <c r="CB1077" i="3" s="1"/>
  <c r="BM1077" i="3"/>
  <c r="CC1077" i="3" s="1"/>
  <c r="BN1077" i="3"/>
  <c r="CD1077" i="3" s="1"/>
  <c r="BO1077" i="3"/>
  <c r="CE1077" i="3" s="1"/>
  <c r="BP1077" i="3"/>
  <c r="CF1077" i="3" s="1"/>
  <c r="BQ1077" i="3"/>
  <c r="CG1077" i="3" s="1"/>
  <c r="BR1077" i="3"/>
  <c r="CH1077" i="3" s="1"/>
  <c r="BS1077" i="3"/>
  <c r="CI1077" i="3" s="1"/>
  <c r="BT1077" i="3"/>
  <c r="CJ1077" i="3" s="1"/>
  <c r="BU1077" i="3"/>
  <c r="CK1077" i="3" s="1"/>
  <c r="BV1077" i="3"/>
  <c r="CL1077" i="3" s="1"/>
  <c r="BW1077" i="3"/>
  <c r="CM1077" i="3" s="1"/>
  <c r="BX1077" i="3"/>
  <c r="CN1077" i="3" s="1"/>
  <c r="BY1077" i="3"/>
  <c r="CO1077" i="3" s="1"/>
  <c r="AT1078" i="3" a="1"/>
  <c r="AT1078" i="3" s="1"/>
  <c r="BJ1078" i="3" s="1"/>
  <c r="BZ1078" i="3" s="1"/>
  <c r="BK1078" i="3"/>
  <c r="CA1078" i="3" s="1"/>
  <c r="BL1078" i="3"/>
  <c r="CB1078" i="3" s="1"/>
  <c r="BM1078" i="3"/>
  <c r="CC1078" i="3" s="1"/>
  <c r="BN1078" i="3"/>
  <c r="CD1078" i="3" s="1"/>
  <c r="BO1078" i="3"/>
  <c r="CE1078" i="3" s="1"/>
  <c r="BP1078" i="3"/>
  <c r="CF1078" i="3" s="1"/>
  <c r="BQ1078" i="3"/>
  <c r="CG1078" i="3" s="1"/>
  <c r="BR1078" i="3"/>
  <c r="CH1078" i="3" s="1"/>
  <c r="BS1078" i="3"/>
  <c r="CI1078" i="3" s="1"/>
  <c r="BT1078" i="3"/>
  <c r="CJ1078" i="3" s="1"/>
  <c r="BU1078" i="3"/>
  <c r="CK1078" i="3" s="1"/>
  <c r="BV1078" i="3"/>
  <c r="CL1078" i="3" s="1"/>
  <c r="BW1078" i="3"/>
  <c r="CM1078" i="3" s="1"/>
  <c r="BX1078" i="3"/>
  <c r="CN1078" i="3" s="1"/>
  <c r="BY1078" i="3"/>
  <c r="CO1078" i="3" s="1"/>
  <c r="AT1079" i="3" a="1"/>
  <c r="AT1079" i="3" s="1"/>
  <c r="BJ1079" i="3" s="1"/>
  <c r="BZ1079" i="3" s="1"/>
  <c r="BK1079" i="3"/>
  <c r="CA1079" i="3" s="1"/>
  <c r="BL1079" i="3"/>
  <c r="CB1079" i="3" s="1"/>
  <c r="BM1079" i="3"/>
  <c r="CC1079" i="3" s="1"/>
  <c r="BN1079" i="3"/>
  <c r="CD1079" i="3" s="1"/>
  <c r="BO1079" i="3"/>
  <c r="CE1079" i="3" s="1"/>
  <c r="BP1079" i="3"/>
  <c r="CF1079" i="3" s="1"/>
  <c r="BQ1079" i="3"/>
  <c r="CG1079" i="3" s="1"/>
  <c r="BR1079" i="3"/>
  <c r="CH1079" i="3" s="1"/>
  <c r="BS1079" i="3"/>
  <c r="CI1079" i="3" s="1"/>
  <c r="BT1079" i="3"/>
  <c r="CJ1079" i="3" s="1"/>
  <c r="BU1079" i="3"/>
  <c r="CK1079" i="3" s="1"/>
  <c r="BV1079" i="3"/>
  <c r="CL1079" i="3" s="1"/>
  <c r="BW1079" i="3"/>
  <c r="CM1079" i="3" s="1"/>
  <c r="BX1079" i="3"/>
  <c r="CN1079" i="3" s="1"/>
  <c r="BY1079" i="3"/>
  <c r="CO1079" i="3" s="1"/>
  <c r="AT1080" i="3" a="1"/>
  <c r="AT1080" i="3" s="1"/>
  <c r="BJ1080" i="3" s="1"/>
  <c r="BZ1080" i="3" s="1"/>
  <c r="BK1080" i="3"/>
  <c r="CA1080" i="3" s="1"/>
  <c r="BL1080" i="3"/>
  <c r="CB1080" i="3" s="1"/>
  <c r="BM1080" i="3"/>
  <c r="CC1080" i="3" s="1"/>
  <c r="BN1080" i="3"/>
  <c r="CD1080" i="3" s="1"/>
  <c r="BO1080" i="3"/>
  <c r="CE1080" i="3" s="1"/>
  <c r="BP1080" i="3"/>
  <c r="CF1080" i="3" s="1"/>
  <c r="BQ1080" i="3"/>
  <c r="CG1080" i="3" s="1"/>
  <c r="BR1080" i="3"/>
  <c r="CH1080" i="3" s="1"/>
  <c r="BS1080" i="3"/>
  <c r="CI1080" i="3" s="1"/>
  <c r="BT1080" i="3"/>
  <c r="CJ1080" i="3" s="1"/>
  <c r="BU1080" i="3"/>
  <c r="CK1080" i="3" s="1"/>
  <c r="BV1080" i="3"/>
  <c r="CL1080" i="3" s="1"/>
  <c r="BW1080" i="3"/>
  <c r="CM1080" i="3" s="1"/>
  <c r="BX1080" i="3"/>
  <c r="CN1080" i="3" s="1"/>
  <c r="BY1080" i="3"/>
  <c r="CO1080" i="3" s="1"/>
  <c r="AT1081" i="3" a="1"/>
  <c r="AT1081" i="3" s="1"/>
  <c r="BJ1081" i="3" s="1"/>
  <c r="BZ1081" i="3" s="1"/>
  <c r="BK1081" i="3"/>
  <c r="CA1081" i="3" s="1"/>
  <c r="BL1081" i="3"/>
  <c r="CB1081" i="3" s="1"/>
  <c r="BM1081" i="3"/>
  <c r="CC1081" i="3" s="1"/>
  <c r="BN1081" i="3"/>
  <c r="CD1081" i="3" s="1"/>
  <c r="BO1081" i="3"/>
  <c r="CE1081" i="3" s="1"/>
  <c r="BP1081" i="3"/>
  <c r="CF1081" i="3" s="1"/>
  <c r="BQ1081" i="3"/>
  <c r="CG1081" i="3" s="1"/>
  <c r="BR1081" i="3"/>
  <c r="CH1081" i="3" s="1"/>
  <c r="BS1081" i="3"/>
  <c r="CI1081" i="3" s="1"/>
  <c r="BT1081" i="3"/>
  <c r="CJ1081" i="3" s="1"/>
  <c r="BU1081" i="3"/>
  <c r="CK1081" i="3" s="1"/>
  <c r="BV1081" i="3"/>
  <c r="CL1081" i="3" s="1"/>
  <c r="BW1081" i="3"/>
  <c r="CM1081" i="3" s="1"/>
  <c r="BX1081" i="3"/>
  <c r="CN1081" i="3" s="1"/>
  <c r="BY1081" i="3"/>
  <c r="CO1081" i="3" s="1"/>
  <c r="AT1082" i="3" a="1"/>
  <c r="AT1082" i="3" s="1"/>
  <c r="BJ1082" i="3" s="1"/>
  <c r="BZ1082" i="3" s="1"/>
  <c r="BK1082" i="3"/>
  <c r="CA1082" i="3" s="1"/>
  <c r="BL1082" i="3"/>
  <c r="CB1082" i="3" s="1"/>
  <c r="BM1082" i="3"/>
  <c r="CC1082" i="3" s="1"/>
  <c r="BN1082" i="3"/>
  <c r="CD1082" i="3" s="1"/>
  <c r="BO1082" i="3"/>
  <c r="CE1082" i="3" s="1"/>
  <c r="BP1082" i="3"/>
  <c r="CF1082" i="3" s="1"/>
  <c r="BQ1082" i="3"/>
  <c r="CG1082" i="3" s="1"/>
  <c r="BR1082" i="3"/>
  <c r="CH1082" i="3" s="1"/>
  <c r="BS1082" i="3"/>
  <c r="CI1082" i="3" s="1"/>
  <c r="BT1082" i="3"/>
  <c r="CJ1082" i="3" s="1"/>
  <c r="BU1082" i="3"/>
  <c r="CK1082" i="3" s="1"/>
  <c r="BV1082" i="3"/>
  <c r="CL1082" i="3" s="1"/>
  <c r="BW1082" i="3"/>
  <c r="CM1082" i="3" s="1"/>
  <c r="BX1082" i="3"/>
  <c r="CN1082" i="3" s="1"/>
  <c r="BY1082" i="3"/>
  <c r="CO1082" i="3" s="1"/>
  <c r="AT1083" i="3" a="1"/>
  <c r="AT1083" i="3" s="1"/>
  <c r="BJ1083" i="3" s="1"/>
  <c r="BZ1083" i="3" s="1"/>
  <c r="BK1083" i="3"/>
  <c r="CA1083" i="3" s="1"/>
  <c r="BL1083" i="3"/>
  <c r="CB1083" i="3" s="1"/>
  <c r="BM1083" i="3"/>
  <c r="CC1083" i="3" s="1"/>
  <c r="BN1083" i="3"/>
  <c r="CD1083" i="3" s="1"/>
  <c r="BO1083" i="3"/>
  <c r="CE1083" i="3" s="1"/>
  <c r="BP1083" i="3"/>
  <c r="CF1083" i="3" s="1"/>
  <c r="BQ1083" i="3"/>
  <c r="CG1083" i="3" s="1"/>
  <c r="BR1083" i="3"/>
  <c r="CH1083" i="3" s="1"/>
  <c r="BS1083" i="3"/>
  <c r="CI1083" i="3" s="1"/>
  <c r="BT1083" i="3"/>
  <c r="CJ1083" i="3" s="1"/>
  <c r="BU1083" i="3"/>
  <c r="CK1083" i="3" s="1"/>
  <c r="BV1083" i="3"/>
  <c r="CL1083" i="3" s="1"/>
  <c r="BW1083" i="3"/>
  <c r="CM1083" i="3" s="1"/>
  <c r="BX1083" i="3"/>
  <c r="CN1083" i="3" s="1"/>
  <c r="BY1083" i="3"/>
  <c r="CO1083" i="3" s="1"/>
  <c r="AT1084" i="3" a="1"/>
  <c r="AT1084" i="3" s="1"/>
  <c r="BJ1084" i="3" s="1"/>
  <c r="BZ1084" i="3" s="1"/>
  <c r="BK1084" i="3"/>
  <c r="CA1084" i="3" s="1"/>
  <c r="BL1084" i="3"/>
  <c r="CB1084" i="3" s="1"/>
  <c r="BM1084" i="3"/>
  <c r="CC1084" i="3" s="1"/>
  <c r="BN1084" i="3"/>
  <c r="CD1084" i="3" s="1"/>
  <c r="BO1084" i="3"/>
  <c r="CE1084" i="3" s="1"/>
  <c r="BP1084" i="3"/>
  <c r="CF1084" i="3" s="1"/>
  <c r="BQ1084" i="3"/>
  <c r="CG1084" i="3" s="1"/>
  <c r="BR1084" i="3"/>
  <c r="CH1084" i="3" s="1"/>
  <c r="BS1084" i="3"/>
  <c r="CI1084" i="3" s="1"/>
  <c r="BT1084" i="3"/>
  <c r="CJ1084" i="3" s="1"/>
  <c r="BU1084" i="3"/>
  <c r="CK1084" i="3" s="1"/>
  <c r="BV1084" i="3"/>
  <c r="CL1084" i="3" s="1"/>
  <c r="BW1084" i="3"/>
  <c r="CM1084" i="3" s="1"/>
  <c r="BX1084" i="3"/>
  <c r="CN1084" i="3" s="1"/>
  <c r="BY1084" i="3"/>
  <c r="CO1084" i="3" s="1"/>
  <c r="AT1085" i="3" a="1"/>
  <c r="AT1085" i="3" s="1"/>
  <c r="BJ1085" i="3" s="1"/>
  <c r="BZ1085" i="3" s="1"/>
  <c r="BK1085" i="3"/>
  <c r="CA1085" i="3" s="1"/>
  <c r="BL1085" i="3"/>
  <c r="CB1085" i="3" s="1"/>
  <c r="BM1085" i="3"/>
  <c r="CC1085" i="3" s="1"/>
  <c r="BN1085" i="3"/>
  <c r="CD1085" i="3" s="1"/>
  <c r="BO1085" i="3"/>
  <c r="CE1085" i="3" s="1"/>
  <c r="BP1085" i="3"/>
  <c r="CF1085" i="3" s="1"/>
  <c r="BQ1085" i="3"/>
  <c r="CG1085" i="3" s="1"/>
  <c r="BR1085" i="3"/>
  <c r="CH1085" i="3" s="1"/>
  <c r="BS1085" i="3"/>
  <c r="CI1085" i="3" s="1"/>
  <c r="BT1085" i="3"/>
  <c r="CJ1085" i="3" s="1"/>
  <c r="BU1085" i="3"/>
  <c r="CK1085" i="3" s="1"/>
  <c r="BV1085" i="3"/>
  <c r="CL1085" i="3" s="1"/>
  <c r="BW1085" i="3"/>
  <c r="CM1085" i="3" s="1"/>
  <c r="BX1085" i="3"/>
  <c r="CN1085" i="3" s="1"/>
  <c r="BY1085" i="3"/>
  <c r="CO1085" i="3" s="1"/>
  <c r="AT1086" i="3" a="1"/>
  <c r="AT1086" i="3" s="1"/>
  <c r="BJ1086" i="3" s="1"/>
  <c r="BZ1086" i="3" s="1"/>
  <c r="BK1086" i="3"/>
  <c r="CA1086" i="3" s="1"/>
  <c r="BL1086" i="3"/>
  <c r="CB1086" i="3" s="1"/>
  <c r="BM1086" i="3"/>
  <c r="CC1086" i="3" s="1"/>
  <c r="BN1086" i="3"/>
  <c r="CD1086" i="3" s="1"/>
  <c r="BO1086" i="3"/>
  <c r="CE1086" i="3" s="1"/>
  <c r="BP1086" i="3"/>
  <c r="CF1086" i="3" s="1"/>
  <c r="BQ1086" i="3"/>
  <c r="CG1086" i="3" s="1"/>
  <c r="BR1086" i="3"/>
  <c r="CH1086" i="3" s="1"/>
  <c r="BS1086" i="3"/>
  <c r="CI1086" i="3" s="1"/>
  <c r="BT1086" i="3"/>
  <c r="CJ1086" i="3" s="1"/>
  <c r="BU1086" i="3"/>
  <c r="CK1086" i="3" s="1"/>
  <c r="BV1086" i="3"/>
  <c r="CL1086" i="3" s="1"/>
  <c r="BW1086" i="3"/>
  <c r="CM1086" i="3" s="1"/>
  <c r="BX1086" i="3"/>
  <c r="CN1086" i="3" s="1"/>
  <c r="BY1086" i="3"/>
  <c r="CO1086" i="3" s="1"/>
  <c r="AT1087" i="3" a="1"/>
  <c r="AT1087" i="3" s="1"/>
  <c r="BJ1087" i="3" s="1"/>
  <c r="BZ1087" i="3" s="1"/>
  <c r="BK1087" i="3"/>
  <c r="CA1087" i="3" s="1"/>
  <c r="BL1087" i="3"/>
  <c r="CB1087" i="3" s="1"/>
  <c r="BM1087" i="3"/>
  <c r="CC1087" i="3" s="1"/>
  <c r="BN1087" i="3"/>
  <c r="CD1087" i="3" s="1"/>
  <c r="BO1087" i="3"/>
  <c r="CE1087" i="3" s="1"/>
  <c r="BP1087" i="3"/>
  <c r="CF1087" i="3" s="1"/>
  <c r="BQ1087" i="3"/>
  <c r="CG1087" i="3" s="1"/>
  <c r="BR1087" i="3"/>
  <c r="CH1087" i="3" s="1"/>
  <c r="BS1087" i="3"/>
  <c r="CI1087" i="3" s="1"/>
  <c r="BT1087" i="3"/>
  <c r="CJ1087" i="3" s="1"/>
  <c r="BU1087" i="3"/>
  <c r="CK1087" i="3" s="1"/>
  <c r="BV1087" i="3"/>
  <c r="CL1087" i="3" s="1"/>
  <c r="BW1087" i="3"/>
  <c r="CM1087" i="3" s="1"/>
  <c r="BX1087" i="3"/>
  <c r="CN1087" i="3" s="1"/>
  <c r="BY1087" i="3"/>
  <c r="CO1087" i="3" s="1"/>
  <c r="AT1088" i="3" a="1"/>
  <c r="AT1088" i="3" s="1"/>
  <c r="BJ1088" i="3" s="1"/>
  <c r="BZ1088" i="3" s="1"/>
  <c r="BK1088" i="3"/>
  <c r="CA1088" i="3" s="1"/>
  <c r="BL1088" i="3"/>
  <c r="CB1088" i="3" s="1"/>
  <c r="BM1088" i="3"/>
  <c r="CC1088" i="3" s="1"/>
  <c r="BN1088" i="3"/>
  <c r="CD1088" i="3" s="1"/>
  <c r="BO1088" i="3"/>
  <c r="CE1088" i="3" s="1"/>
  <c r="BP1088" i="3"/>
  <c r="CF1088" i="3" s="1"/>
  <c r="BQ1088" i="3"/>
  <c r="CG1088" i="3" s="1"/>
  <c r="BR1088" i="3"/>
  <c r="CH1088" i="3" s="1"/>
  <c r="BS1088" i="3"/>
  <c r="CI1088" i="3" s="1"/>
  <c r="BT1088" i="3"/>
  <c r="CJ1088" i="3" s="1"/>
  <c r="BU1088" i="3"/>
  <c r="CK1088" i="3" s="1"/>
  <c r="BV1088" i="3"/>
  <c r="CL1088" i="3" s="1"/>
  <c r="BW1088" i="3"/>
  <c r="CM1088" i="3" s="1"/>
  <c r="BX1088" i="3"/>
  <c r="CN1088" i="3" s="1"/>
  <c r="BY1088" i="3"/>
  <c r="CO1088" i="3" s="1"/>
  <c r="AT1089" i="3" a="1"/>
  <c r="AT1089" i="3" s="1"/>
  <c r="BJ1089" i="3" s="1"/>
  <c r="BZ1089" i="3" s="1"/>
  <c r="BK1089" i="3"/>
  <c r="CA1089" i="3" s="1"/>
  <c r="BL1089" i="3"/>
  <c r="CB1089" i="3" s="1"/>
  <c r="BM1089" i="3"/>
  <c r="CC1089" i="3" s="1"/>
  <c r="BN1089" i="3"/>
  <c r="CD1089" i="3" s="1"/>
  <c r="BO1089" i="3"/>
  <c r="CE1089" i="3" s="1"/>
  <c r="BP1089" i="3"/>
  <c r="CF1089" i="3" s="1"/>
  <c r="BQ1089" i="3"/>
  <c r="CG1089" i="3" s="1"/>
  <c r="BR1089" i="3"/>
  <c r="CH1089" i="3" s="1"/>
  <c r="BS1089" i="3"/>
  <c r="CI1089" i="3" s="1"/>
  <c r="BT1089" i="3"/>
  <c r="CJ1089" i="3" s="1"/>
  <c r="BU1089" i="3"/>
  <c r="CK1089" i="3" s="1"/>
  <c r="BV1089" i="3"/>
  <c r="CL1089" i="3" s="1"/>
  <c r="BW1089" i="3"/>
  <c r="CM1089" i="3" s="1"/>
  <c r="BX1089" i="3"/>
  <c r="CN1089" i="3" s="1"/>
  <c r="BY1089" i="3"/>
  <c r="CO1089" i="3" s="1"/>
  <c r="AT1090" i="3" a="1"/>
  <c r="AT1090" i="3" s="1"/>
  <c r="BJ1090" i="3" s="1"/>
  <c r="BZ1090" i="3" s="1"/>
  <c r="BK1090" i="3"/>
  <c r="CA1090" i="3" s="1"/>
  <c r="BL1090" i="3"/>
  <c r="CB1090" i="3" s="1"/>
  <c r="BM1090" i="3"/>
  <c r="CC1090" i="3" s="1"/>
  <c r="BN1090" i="3"/>
  <c r="CD1090" i="3" s="1"/>
  <c r="BO1090" i="3"/>
  <c r="CE1090" i="3" s="1"/>
  <c r="BP1090" i="3"/>
  <c r="CF1090" i="3" s="1"/>
  <c r="BQ1090" i="3"/>
  <c r="CG1090" i="3" s="1"/>
  <c r="BR1090" i="3"/>
  <c r="CH1090" i="3" s="1"/>
  <c r="BS1090" i="3"/>
  <c r="CI1090" i="3" s="1"/>
  <c r="BT1090" i="3"/>
  <c r="CJ1090" i="3" s="1"/>
  <c r="BU1090" i="3"/>
  <c r="CK1090" i="3" s="1"/>
  <c r="BV1090" i="3"/>
  <c r="CL1090" i="3" s="1"/>
  <c r="BW1090" i="3"/>
  <c r="CM1090" i="3" s="1"/>
  <c r="BX1090" i="3"/>
  <c r="CN1090" i="3" s="1"/>
  <c r="BY1090" i="3"/>
  <c r="CO1090" i="3" s="1"/>
  <c r="AT1091" i="3" a="1"/>
  <c r="AT1091" i="3" s="1"/>
  <c r="BJ1091" i="3" s="1"/>
  <c r="BZ1091" i="3" s="1"/>
  <c r="BK1091" i="3"/>
  <c r="CA1091" i="3" s="1"/>
  <c r="BL1091" i="3"/>
  <c r="CB1091" i="3" s="1"/>
  <c r="BM1091" i="3"/>
  <c r="CC1091" i="3" s="1"/>
  <c r="BN1091" i="3"/>
  <c r="CD1091" i="3" s="1"/>
  <c r="BO1091" i="3"/>
  <c r="CE1091" i="3" s="1"/>
  <c r="BP1091" i="3"/>
  <c r="CF1091" i="3" s="1"/>
  <c r="BQ1091" i="3"/>
  <c r="CG1091" i="3" s="1"/>
  <c r="BR1091" i="3"/>
  <c r="CH1091" i="3" s="1"/>
  <c r="BS1091" i="3"/>
  <c r="CI1091" i="3" s="1"/>
  <c r="BT1091" i="3"/>
  <c r="CJ1091" i="3" s="1"/>
  <c r="BU1091" i="3"/>
  <c r="CK1091" i="3" s="1"/>
  <c r="BV1091" i="3"/>
  <c r="CL1091" i="3" s="1"/>
  <c r="BW1091" i="3"/>
  <c r="CM1091" i="3" s="1"/>
  <c r="BX1091" i="3"/>
  <c r="CN1091" i="3" s="1"/>
  <c r="BY1091" i="3"/>
  <c r="CO1091" i="3" s="1"/>
  <c r="AT1092" i="3" a="1"/>
  <c r="AT1092" i="3" s="1"/>
  <c r="BJ1092" i="3" s="1"/>
  <c r="BZ1092" i="3" s="1"/>
  <c r="BK1092" i="3"/>
  <c r="CA1092" i="3" s="1"/>
  <c r="BL1092" i="3"/>
  <c r="CB1092" i="3" s="1"/>
  <c r="BM1092" i="3"/>
  <c r="CC1092" i="3" s="1"/>
  <c r="BN1092" i="3"/>
  <c r="CD1092" i="3" s="1"/>
  <c r="BO1092" i="3"/>
  <c r="CE1092" i="3" s="1"/>
  <c r="BP1092" i="3"/>
  <c r="CF1092" i="3" s="1"/>
  <c r="BQ1092" i="3"/>
  <c r="CG1092" i="3" s="1"/>
  <c r="BR1092" i="3"/>
  <c r="CH1092" i="3" s="1"/>
  <c r="BS1092" i="3"/>
  <c r="CI1092" i="3" s="1"/>
  <c r="BT1092" i="3"/>
  <c r="CJ1092" i="3" s="1"/>
  <c r="BU1092" i="3"/>
  <c r="CK1092" i="3" s="1"/>
  <c r="BV1092" i="3"/>
  <c r="CL1092" i="3" s="1"/>
  <c r="BW1092" i="3"/>
  <c r="CM1092" i="3" s="1"/>
  <c r="BX1092" i="3"/>
  <c r="CN1092" i="3" s="1"/>
  <c r="BY1092" i="3"/>
  <c r="CO1092" i="3" s="1"/>
  <c r="AT1093" i="3" a="1"/>
  <c r="AT1093" i="3" s="1"/>
  <c r="BJ1093" i="3" s="1"/>
  <c r="BZ1093" i="3" s="1"/>
  <c r="BK1093" i="3"/>
  <c r="CA1093" i="3" s="1"/>
  <c r="BL1093" i="3"/>
  <c r="CB1093" i="3" s="1"/>
  <c r="BM1093" i="3"/>
  <c r="CC1093" i="3" s="1"/>
  <c r="BN1093" i="3"/>
  <c r="CD1093" i="3" s="1"/>
  <c r="BO1093" i="3"/>
  <c r="CE1093" i="3" s="1"/>
  <c r="BP1093" i="3"/>
  <c r="CF1093" i="3" s="1"/>
  <c r="BQ1093" i="3"/>
  <c r="CG1093" i="3" s="1"/>
  <c r="BR1093" i="3"/>
  <c r="CH1093" i="3" s="1"/>
  <c r="BS1093" i="3"/>
  <c r="CI1093" i="3" s="1"/>
  <c r="BT1093" i="3"/>
  <c r="CJ1093" i="3" s="1"/>
  <c r="BU1093" i="3"/>
  <c r="CK1093" i="3" s="1"/>
  <c r="BV1093" i="3"/>
  <c r="CL1093" i="3" s="1"/>
  <c r="BW1093" i="3"/>
  <c r="CM1093" i="3" s="1"/>
  <c r="BX1093" i="3"/>
  <c r="CN1093" i="3" s="1"/>
  <c r="BY1093" i="3"/>
  <c r="CO1093" i="3" s="1"/>
  <c r="AT1094" i="3" a="1"/>
  <c r="AT1094" i="3" s="1"/>
  <c r="BJ1094" i="3" s="1"/>
  <c r="BZ1094" i="3" s="1"/>
  <c r="BK1094" i="3"/>
  <c r="CA1094" i="3" s="1"/>
  <c r="BL1094" i="3"/>
  <c r="CB1094" i="3" s="1"/>
  <c r="BM1094" i="3"/>
  <c r="CC1094" i="3" s="1"/>
  <c r="BN1094" i="3"/>
  <c r="CD1094" i="3" s="1"/>
  <c r="BO1094" i="3"/>
  <c r="CE1094" i="3" s="1"/>
  <c r="BP1094" i="3"/>
  <c r="CF1094" i="3" s="1"/>
  <c r="BQ1094" i="3"/>
  <c r="CG1094" i="3" s="1"/>
  <c r="BR1094" i="3"/>
  <c r="CH1094" i="3" s="1"/>
  <c r="BS1094" i="3"/>
  <c r="CI1094" i="3" s="1"/>
  <c r="BT1094" i="3"/>
  <c r="CJ1094" i="3" s="1"/>
  <c r="BU1094" i="3"/>
  <c r="CK1094" i="3" s="1"/>
  <c r="BV1094" i="3"/>
  <c r="CL1094" i="3" s="1"/>
  <c r="BW1094" i="3"/>
  <c r="CM1094" i="3" s="1"/>
  <c r="BX1094" i="3"/>
  <c r="CN1094" i="3" s="1"/>
  <c r="BY1094" i="3"/>
  <c r="CO1094" i="3" s="1"/>
  <c r="AT1095" i="3" a="1"/>
  <c r="AT1095" i="3" s="1"/>
  <c r="BJ1095" i="3" s="1"/>
  <c r="BZ1095" i="3" s="1"/>
  <c r="BK1095" i="3"/>
  <c r="CA1095" i="3" s="1"/>
  <c r="BL1095" i="3"/>
  <c r="CB1095" i="3" s="1"/>
  <c r="BM1095" i="3"/>
  <c r="CC1095" i="3" s="1"/>
  <c r="BN1095" i="3"/>
  <c r="CD1095" i="3" s="1"/>
  <c r="BO1095" i="3"/>
  <c r="CE1095" i="3" s="1"/>
  <c r="BP1095" i="3"/>
  <c r="CF1095" i="3" s="1"/>
  <c r="BQ1095" i="3"/>
  <c r="CG1095" i="3" s="1"/>
  <c r="BR1095" i="3"/>
  <c r="CH1095" i="3" s="1"/>
  <c r="BS1095" i="3"/>
  <c r="CI1095" i="3" s="1"/>
  <c r="BT1095" i="3"/>
  <c r="CJ1095" i="3" s="1"/>
  <c r="BU1095" i="3"/>
  <c r="CK1095" i="3" s="1"/>
  <c r="BV1095" i="3"/>
  <c r="CL1095" i="3" s="1"/>
  <c r="BW1095" i="3"/>
  <c r="CM1095" i="3" s="1"/>
  <c r="BX1095" i="3"/>
  <c r="CN1095" i="3" s="1"/>
  <c r="BY1095" i="3"/>
  <c r="CO1095" i="3" s="1"/>
  <c r="AT1096" i="3" a="1"/>
  <c r="AT1096" i="3" s="1"/>
  <c r="BJ1096" i="3" s="1"/>
  <c r="BZ1096" i="3" s="1"/>
  <c r="BK1096" i="3"/>
  <c r="CA1096" i="3" s="1"/>
  <c r="BL1096" i="3"/>
  <c r="CB1096" i="3" s="1"/>
  <c r="BM1096" i="3"/>
  <c r="CC1096" i="3" s="1"/>
  <c r="BN1096" i="3"/>
  <c r="CD1096" i="3" s="1"/>
  <c r="BO1096" i="3"/>
  <c r="CE1096" i="3" s="1"/>
  <c r="BP1096" i="3"/>
  <c r="CF1096" i="3" s="1"/>
  <c r="BQ1096" i="3"/>
  <c r="CG1096" i="3" s="1"/>
  <c r="BR1096" i="3"/>
  <c r="CH1096" i="3" s="1"/>
  <c r="BS1096" i="3"/>
  <c r="CI1096" i="3" s="1"/>
  <c r="BT1096" i="3"/>
  <c r="CJ1096" i="3" s="1"/>
  <c r="BU1096" i="3"/>
  <c r="CK1096" i="3" s="1"/>
  <c r="BV1096" i="3"/>
  <c r="CL1096" i="3" s="1"/>
  <c r="BW1096" i="3"/>
  <c r="CM1096" i="3" s="1"/>
  <c r="BX1096" i="3"/>
  <c r="CN1096" i="3" s="1"/>
  <c r="BY1096" i="3"/>
  <c r="CO1096" i="3" s="1"/>
  <c r="AT1097" i="3" a="1"/>
  <c r="AT1097" i="3" s="1"/>
  <c r="BJ1097" i="3" s="1"/>
  <c r="BZ1097" i="3" s="1"/>
  <c r="BK1097" i="3"/>
  <c r="CA1097" i="3" s="1"/>
  <c r="BL1097" i="3"/>
  <c r="CB1097" i="3" s="1"/>
  <c r="BM1097" i="3"/>
  <c r="CC1097" i="3" s="1"/>
  <c r="BN1097" i="3"/>
  <c r="CD1097" i="3" s="1"/>
  <c r="BO1097" i="3"/>
  <c r="CE1097" i="3" s="1"/>
  <c r="BP1097" i="3"/>
  <c r="CF1097" i="3" s="1"/>
  <c r="BQ1097" i="3"/>
  <c r="CG1097" i="3" s="1"/>
  <c r="BR1097" i="3"/>
  <c r="CH1097" i="3" s="1"/>
  <c r="BS1097" i="3"/>
  <c r="CI1097" i="3" s="1"/>
  <c r="BT1097" i="3"/>
  <c r="CJ1097" i="3" s="1"/>
  <c r="BU1097" i="3"/>
  <c r="CK1097" i="3" s="1"/>
  <c r="BV1097" i="3"/>
  <c r="CL1097" i="3" s="1"/>
  <c r="BW1097" i="3"/>
  <c r="CM1097" i="3" s="1"/>
  <c r="BX1097" i="3"/>
  <c r="CN1097" i="3" s="1"/>
  <c r="BY1097" i="3"/>
  <c r="CO1097" i="3" s="1"/>
  <c r="AT1098" i="3" a="1"/>
  <c r="AT1098" i="3" s="1"/>
  <c r="BJ1098" i="3" s="1"/>
  <c r="BZ1098" i="3" s="1"/>
  <c r="BK1098" i="3"/>
  <c r="CA1098" i="3" s="1"/>
  <c r="BL1098" i="3"/>
  <c r="CB1098" i="3" s="1"/>
  <c r="BM1098" i="3"/>
  <c r="CC1098" i="3" s="1"/>
  <c r="BN1098" i="3"/>
  <c r="CD1098" i="3" s="1"/>
  <c r="BO1098" i="3"/>
  <c r="CE1098" i="3" s="1"/>
  <c r="BP1098" i="3"/>
  <c r="CF1098" i="3" s="1"/>
  <c r="BQ1098" i="3"/>
  <c r="CG1098" i="3" s="1"/>
  <c r="BR1098" i="3"/>
  <c r="CH1098" i="3" s="1"/>
  <c r="BS1098" i="3"/>
  <c r="CI1098" i="3" s="1"/>
  <c r="BT1098" i="3"/>
  <c r="CJ1098" i="3" s="1"/>
  <c r="BU1098" i="3"/>
  <c r="CK1098" i="3" s="1"/>
  <c r="BV1098" i="3"/>
  <c r="CL1098" i="3" s="1"/>
  <c r="BW1098" i="3"/>
  <c r="CM1098" i="3" s="1"/>
  <c r="BX1098" i="3"/>
  <c r="CN1098" i="3" s="1"/>
  <c r="BY1098" i="3"/>
  <c r="CO1098" i="3" s="1"/>
  <c r="AT1099" i="3" a="1"/>
  <c r="AT1099" i="3" s="1"/>
  <c r="BJ1099" i="3" s="1"/>
  <c r="BZ1099" i="3" s="1"/>
  <c r="BK1099" i="3"/>
  <c r="CA1099" i="3" s="1"/>
  <c r="BL1099" i="3"/>
  <c r="CB1099" i="3" s="1"/>
  <c r="BM1099" i="3"/>
  <c r="CC1099" i="3" s="1"/>
  <c r="BN1099" i="3"/>
  <c r="CD1099" i="3" s="1"/>
  <c r="BO1099" i="3"/>
  <c r="CE1099" i="3" s="1"/>
  <c r="BP1099" i="3"/>
  <c r="CF1099" i="3" s="1"/>
  <c r="BQ1099" i="3"/>
  <c r="CG1099" i="3" s="1"/>
  <c r="BR1099" i="3"/>
  <c r="CH1099" i="3" s="1"/>
  <c r="BS1099" i="3"/>
  <c r="CI1099" i="3" s="1"/>
  <c r="BT1099" i="3"/>
  <c r="CJ1099" i="3" s="1"/>
  <c r="BU1099" i="3"/>
  <c r="CK1099" i="3" s="1"/>
  <c r="BV1099" i="3"/>
  <c r="CL1099" i="3" s="1"/>
  <c r="BW1099" i="3"/>
  <c r="CM1099" i="3" s="1"/>
  <c r="BX1099" i="3"/>
  <c r="CN1099" i="3" s="1"/>
  <c r="BY1099" i="3"/>
  <c r="CO1099" i="3" s="1"/>
  <c r="AT1100" i="3" a="1"/>
  <c r="AT1100" i="3" s="1"/>
  <c r="BJ1100" i="3" s="1"/>
  <c r="BZ1100" i="3" s="1"/>
  <c r="BK1100" i="3"/>
  <c r="CA1100" i="3" s="1"/>
  <c r="BL1100" i="3"/>
  <c r="CB1100" i="3" s="1"/>
  <c r="BM1100" i="3"/>
  <c r="CC1100" i="3" s="1"/>
  <c r="BN1100" i="3"/>
  <c r="CD1100" i="3" s="1"/>
  <c r="BO1100" i="3"/>
  <c r="CE1100" i="3" s="1"/>
  <c r="BP1100" i="3"/>
  <c r="CF1100" i="3" s="1"/>
  <c r="BQ1100" i="3"/>
  <c r="CG1100" i="3" s="1"/>
  <c r="BR1100" i="3"/>
  <c r="CH1100" i="3" s="1"/>
  <c r="BS1100" i="3"/>
  <c r="CI1100" i="3" s="1"/>
  <c r="BT1100" i="3"/>
  <c r="CJ1100" i="3" s="1"/>
  <c r="BU1100" i="3"/>
  <c r="CK1100" i="3" s="1"/>
  <c r="BV1100" i="3"/>
  <c r="CL1100" i="3" s="1"/>
  <c r="BW1100" i="3"/>
  <c r="CM1100" i="3" s="1"/>
  <c r="BX1100" i="3"/>
  <c r="CN1100" i="3" s="1"/>
  <c r="BY1100" i="3"/>
  <c r="CO1100" i="3" s="1"/>
  <c r="AT1101" i="3" a="1"/>
  <c r="AT1101" i="3" s="1"/>
  <c r="BJ1101" i="3" s="1"/>
  <c r="BZ1101" i="3" s="1"/>
  <c r="BK1101" i="3"/>
  <c r="CA1101" i="3" s="1"/>
  <c r="BL1101" i="3"/>
  <c r="CB1101" i="3" s="1"/>
  <c r="BM1101" i="3"/>
  <c r="CC1101" i="3" s="1"/>
  <c r="BN1101" i="3"/>
  <c r="CD1101" i="3" s="1"/>
  <c r="BO1101" i="3"/>
  <c r="CE1101" i="3" s="1"/>
  <c r="BP1101" i="3"/>
  <c r="CF1101" i="3" s="1"/>
  <c r="BQ1101" i="3"/>
  <c r="CG1101" i="3" s="1"/>
  <c r="BR1101" i="3"/>
  <c r="CH1101" i="3" s="1"/>
  <c r="BS1101" i="3"/>
  <c r="CI1101" i="3" s="1"/>
  <c r="BT1101" i="3"/>
  <c r="CJ1101" i="3" s="1"/>
  <c r="BU1101" i="3"/>
  <c r="CK1101" i="3" s="1"/>
  <c r="BV1101" i="3"/>
  <c r="CL1101" i="3" s="1"/>
  <c r="BW1101" i="3"/>
  <c r="CM1101" i="3" s="1"/>
  <c r="BX1101" i="3"/>
  <c r="CN1101" i="3" s="1"/>
  <c r="BY1101" i="3"/>
  <c r="CO1101" i="3" s="1"/>
  <c r="AT1102" i="3" a="1"/>
  <c r="AT1102" i="3" s="1"/>
  <c r="BJ1102" i="3" s="1"/>
  <c r="BZ1102" i="3" s="1"/>
  <c r="BK1102" i="3"/>
  <c r="CA1102" i="3" s="1"/>
  <c r="BL1102" i="3"/>
  <c r="CB1102" i="3" s="1"/>
  <c r="BM1102" i="3"/>
  <c r="CC1102" i="3" s="1"/>
  <c r="BN1102" i="3"/>
  <c r="CD1102" i="3" s="1"/>
  <c r="BO1102" i="3"/>
  <c r="CE1102" i="3" s="1"/>
  <c r="BP1102" i="3"/>
  <c r="CF1102" i="3" s="1"/>
  <c r="BQ1102" i="3"/>
  <c r="CG1102" i="3" s="1"/>
  <c r="BR1102" i="3"/>
  <c r="CH1102" i="3" s="1"/>
  <c r="BS1102" i="3"/>
  <c r="CI1102" i="3" s="1"/>
  <c r="BT1102" i="3"/>
  <c r="CJ1102" i="3" s="1"/>
  <c r="BU1102" i="3"/>
  <c r="CK1102" i="3" s="1"/>
  <c r="BV1102" i="3"/>
  <c r="CL1102" i="3" s="1"/>
  <c r="BW1102" i="3"/>
  <c r="CM1102" i="3" s="1"/>
  <c r="BX1102" i="3"/>
  <c r="CN1102" i="3" s="1"/>
  <c r="BY1102" i="3"/>
  <c r="CO1102" i="3" s="1"/>
  <c r="AT1103" i="3" a="1"/>
  <c r="AT1103" i="3" s="1"/>
  <c r="BJ1103" i="3" s="1"/>
  <c r="BZ1103" i="3" s="1"/>
  <c r="BK1103" i="3"/>
  <c r="CA1103" i="3" s="1"/>
  <c r="BL1103" i="3"/>
  <c r="CB1103" i="3" s="1"/>
  <c r="BM1103" i="3"/>
  <c r="CC1103" i="3" s="1"/>
  <c r="BN1103" i="3"/>
  <c r="CD1103" i="3" s="1"/>
  <c r="BO1103" i="3"/>
  <c r="CE1103" i="3" s="1"/>
  <c r="BP1103" i="3"/>
  <c r="CF1103" i="3" s="1"/>
  <c r="BQ1103" i="3"/>
  <c r="CG1103" i="3" s="1"/>
  <c r="BR1103" i="3"/>
  <c r="CH1103" i="3" s="1"/>
  <c r="BS1103" i="3"/>
  <c r="CI1103" i="3" s="1"/>
  <c r="BT1103" i="3"/>
  <c r="CJ1103" i="3" s="1"/>
  <c r="BU1103" i="3"/>
  <c r="CK1103" i="3" s="1"/>
  <c r="BV1103" i="3"/>
  <c r="CL1103" i="3" s="1"/>
  <c r="BW1103" i="3"/>
  <c r="CM1103" i="3" s="1"/>
  <c r="BX1103" i="3"/>
  <c r="CN1103" i="3" s="1"/>
  <c r="BY1103" i="3"/>
  <c r="CO1103" i="3" s="1"/>
  <c r="AT1104" i="3" a="1"/>
  <c r="AT1104" i="3" s="1"/>
  <c r="BJ1104" i="3" s="1"/>
  <c r="BZ1104" i="3" s="1"/>
  <c r="BK1104" i="3"/>
  <c r="CA1104" i="3" s="1"/>
  <c r="BL1104" i="3"/>
  <c r="CB1104" i="3" s="1"/>
  <c r="BM1104" i="3"/>
  <c r="CC1104" i="3" s="1"/>
  <c r="BN1104" i="3"/>
  <c r="CD1104" i="3" s="1"/>
  <c r="BO1104" i="3"/>
  <c r="CE1104" i="3" s="1"/>
  <c r="BP1104" i="3"/>
  <c r="CF1104" i="3" s="1"/>
  <c r="BQ1104" i="3"/>
  <c r="CG1104" i="3" s="1"/>
  <c r="BR1104" i="3"/>
  <c r="CH1104" i="3" s="1"/>
  <c r="BS1104" i="3"/>
  <c r="CI1104" i="3" s="1"/>
  <c r="BT1104" i="3"/>
  <c r="CJ1104" i="3" s="1"/>
  <c r="BU1104" i="3"/>
  <c r="CK1104" i="3" s="1"/>
  <c r="BV1104" i="3"/>
  <c r="CL1104" i="3" s="1"/>
  <c r="BW1104" i="3"/>
  <c r="CM1104" i="3" s="1"/>
  <c r="BX1104" i="3"/>
  <c r="CN1104" i="3" s="1"/>
  <c r="BY1104" i="3"/>
  <c r="CO1104" i="3" s="1"/>
  <c r="AT1105" i="3" a="1"/>
  <c r="AT1105" i="3" s="1"/>
  <c r="BJ1105" i="3" s="1"/>
  <c r="BZ1105" i="3" s="1"/>
  <c r="BK1105" i="3"/>
  <c r="CA1105" i="3" s="1"/>
  <c r="BL1105" i="3"/>
  <c r="CB1105" i="3" s="1"/>
  <c r="BM1105" i="3"/>
  <c r="CC1105" i="3" s="1"/>
  <c r="BN1105" i="3"/>
  <c r="CD1105" i="3" s="1"/>
  <c r="BO1105" i="3"/>
  <c r="CE1105" i="3" s="1"/>
  <c r="BP1105" i="3"/>
  <c r="CF1105" i="3" s="1"/>
  <c r="BQ1105" i="3"/>
  <c r="CG1105" i="3" s="1"/>
  <c r="BR1105" i="3"/>
  <c r="CH1105" i="3" s="1"/>
  <c r="BS1105" i="3"/>
  <c r="CI1105" i="3" s="1"/>
  <c r="BT1105" i="3"/>
  <c r="CJ1105" i="3" s="1"/>
  <c r="BU1105" i="3"/>
  <c r="CK1105" i="3" s="1"/>
  <c r="BV1105" i="3"/>
  <c r="CL1105" i="3" s="1"/>
  <c r="BW1105" i="3"/>
  <c r="CM1105" i="3" s="1"/>
  <c r="BX1105" i="3"/>
  <c r="CN1105" i="3" s="1"/>
  <c r="BY1105" i="3"/>
  <c r="CO1105" i="3" s="1"/>
  <c r="AT1106" i="3" a="1"/>
  <c r="AT1106" i="3" s="1"/>
  <c r="BJ1106" i="3" s="1"/>
  <c r="BZ1106" i="3" s="1"/>
  <c r="BK1106" i="3"/>
  <c r="CA1106" i="3" s="1"/>
  <c r="BL1106" i="3"/>
  <c r="CB1106" i="3" s="1"/>
  <c r="BM1106" i="3"/>
  <c r="CC1106" i="3" s="1"/>
  <c r="BN1106" i="3"/>
  <c r="CD1106" i="3" s="1"/>
  <c r="BO1106" i="3"/>
  <c r="CE1106" i="3" s="1"/>
  <c r="BP1106" i="3"/>
  <c r="CF1106" i="3" s="1"/>
  <c r="BQ1106" i="3"/>
  <c r="CG1106" i="3" s="1"/>
  <c r="BR1106" i="3"/>
  <c r="CH1106" i="3" s="1"/>
  <c r="BS1106" i="3"/>
  <c r="CI1106" i="3" s="1"/>
  <c r="BT1106" i="3"/>
  <c r="CJ1106" i="3" s="1"/>
  <c r="BU1106" i="3"/>
  <c r="CK1106" i="3" s="1"/>
  <c r="BV1106" i="3"/>
  <c r="CL1106" i="3" s="1"/>
  <c r="BW1106" i="3"/>
  <c r="CM1106" i="3" s="1"/>
  <c r="BX1106" i="3"/>
  <c r="CN1106" i="3" s="1"/>
  <c r="BY1106" i="3"/>
  <c r="CO1106" i="3" s="1"/>
  <c r="AT1107" i="3" a="1"/>
  <c r="AT1107" i="3" s="1"/>
  <c r="BJ1107" i="3" s="1"/>
  <c r="BZ1107" i="3" s="1"/>
  <c r="BK1107" i="3"/>
  <c r="CA1107" i="3" s="1"/>
  <c r="BL1107" i="3"/>
  <c r="CB1107" i="3" s="1"/>
  <c r="BM1107" i="3"/>
  <c r="CC1107" i="3" s="1"/>
  <c r="BN1107" i="3"/>
  <c r="CD1107" i="3" s="1"/>
  <c r="BO1107" i="3"/>
  <c r="CE1107" i="3" s="1"/>
  <c r="BP1107" i="3"/>
  <c r="CF1107" i="3" s="1"/>
  <c r="BQ1107" i="3"/>
  <c r="CG1107" i="3" s="1"/>
  <c r="BR1107" i="3"/>
  <c r="CH1107" i="3" s="1"/>
  <c r="BS1107" i="3"/>
  <c r="CI1107" i="3" s="1"/>
  <c r="BT1107" i="3"/>
  <c r="CJ1107" i="3" s="1"/>
  <c r="BU1107" i="3"/>
  <c r="CK1107" i="3" s="1"/>
  <c r="BV1107" i="3"/>
  <c r="CL1107" i="3" s="1"/>
  <c r="BW1107" i="3"/>
  <c r="CM1107" i="3" s="1"/>
  <c r="BX1107" i="3"/>
  <c r="CN1107" i="3" s="1"/>
  <c r="BY1107" i="3"/>
  <c r="CO1107" i="3" s="1"/>
  <c r="AT1108" i="3" a="1"/>
  <c r="AT1108" i="3" s="1"/>
  <c r="BJ1108" i="3" s="1"/>
  <c r="BZ1108" i="3" s="1"/>
  <c r="BK1108" i="3"/>
  <c r="CA1108" i="3" s="1"/>
  <c r="BL1108" i="3"/>
  <c r="CB1108" i="3" s="1"/>
  <c r="BM1108" i="3"/>
  <c r="CC1108" i="3" s="1"/>
  <c r="BN1108" i="3"/>
  <c r="CD1108" i="3" s="1"/>
  <c r="BO1108" i="3"/>
  <c r="CE1108" i="3" s="1"/>
  <c r="BP1108" i="3"/>
  <c r="CF1108" i="3" s="1"/>
  <c r="BQ1108" i="3"/>
  <c r="CG1108" i="3" s="1"/>
  <c r="BR1108" i="3"/>
  <c r="CH1108" i="3" s="1"/>
  <c r="BS1108" i="3"/>
  <c r="CI1108" i="3" s="1"/>
  <c r="BT1108" i="3"/>
  <c r="CJ1108" i="3" s="1"/>
  <c r="BU1108" i="3"/>
  <c r="CK1108" i="3" s="1"/>
  <c r="BV1108" i="3"/>
  <c r="CL1108" i="3" s="1"/>
  <c r="BW1108" i="3"/>
  <c r="CM1108" i="3" s="1"/>
  <c r="BX1108" i="3"/>
  <c r="CN1108" i="3" s="1"/>
  <c r="BY1108" i="3"/>
  <c r="CO1108" i="3" s="1"/>
  <c r="AT1109" i="3" a="1"/>
  <c r="AT1109" i="3" s="1"/>
  <c r="BJ1109" i="3" s="1"/>
  <c r="BZ1109" i="3" s="1"/>
  <c r="BK1109" i="3"/>
  <c r="CA1109" i="3" s="1"/>
  <c r="BL1109" i="3"/>
  <c r="CB1109" i="3" s="1"/>
  <c r="BM1109" i="3"/>
  <c r="CC1109" i="3" s="1"/>
  <c r="BN1109" i="3"/>
  <c r="CD1109" i="3" s="1"/>
  <c r="BO1109" i="3"/>
  <c r="CE1109" i="3" s="1"/>
  <c r="BP1109" i="3"/>
  <c r="CF1109" i="3" s="1"/>
  <c r="BQ1109" i="3"/>
  <c r="CG1109" i="3" s="1"/>
  <c r="BR1109" i="3"/>
  <c r="CH1109" i="3" s="1"/>
  <c r="BS1109" i="3"/>
  <c r="CI1109" i="3" s="1"/>
  <c r="BT1109" i="3"/>
  <c r="CJ1109" i="3" s="1"/>
  <c r="BU1109" i="3"/>
  <c r="CK1109" i="3" s="1"/>
  <c r="BV1109" i="3"/>
  <c r="CL1109" i="3" s="1"/>
  <c r="BW1109" i="3"/>
  <c r="CM1109" i="3" s="1"/>
  <c r="BX1109" i="3"/>
  <c r="CN1109" i="3" s="1"/>
  <c r="BY1109" i="3"/>
  <c r="CO1109" i="3" s="1"/>
  <c r="AT1110" i="3" a="1"/>
  <c r="AT1110" i="3" s="1"/>
  <c r="BJ1110" i="3" s="1"/>
  <c r="BZ1110" i="3" s="1"/>
  <c r="BK1110" i="3"/>
  <c r="CA1110" i="3" s="1"/>
  <c r="BL1110" i="3"/>
  <c r="CB1110" i="3" s="1"/>
  <c r="BM1110" i="3"/>
  <c r="CC1110" i="3" s="1"/>
  <c r="BN1110" i="3"/>
  <c r="CD1110" i="3" s="1"/>
  <c r="BO1110" i="3"/>
  <c r="CE1110" i="3" s="1"/>
  <c r="BP1110" i="3"/>
  <c r="CF1110" i="3" s="1"/>
  <c r="BQ1110" i="3"/>
  <c r="CG1110" i="3" s="1"/>
  <c r="BR1110" i="3"/>
  <c r="CH1110" i="3" s="1"/>
  <c r="BS1110" i="3"/>
  <c r="CI1110" i="3" s="1"/>
  <c r="BT1110" i="3"/>
  <c r="CJ1110" i="3" s="1"/>
  <c r="BU1110" i="3"/>
  <c r="CK1110" i="3" s="1"/>
  <c r="BV1110" i="3"/>
  <c r="CL1110" i="3" s="1"/>
  <c r="BW1110" i="3"/>
  <c r="CM1110" i="3" s="1"/>
  <c r="BX1110" i="3"/>
  <c r="CN1110" i="3" s="1"/>
  <c r="BY1110" i="3"/>
  <c r="CO1110" i="3" s="1"/>
  <c r="AT1111" i="3" a="1"/>
  <c r="AT1111" i="3" s="1"/>
  <c r="BJ1111" i="3" s="1"/>
  <c r="BZ1111" i="3" s="1"/>
  <c r="BK1111" i="3"/>
  <c r="CA1111" i="3" s="1"/>
  <c r="BL1111" i="3"/>
  <c r="CB1111" i="3" s="1"/>
  <c r="BM1111" i="3"/>
  <c r="CC1111" i="3" s="1"/>
  <c r="BN1111" i="3"/>
  <c r="CD1111" i="3" s="1"/>
  <c r="BO1111" i="3"/>
  <c r="CE1111" i="3" s="1"/>
  <c r="BP1111" i="3"/>
  <c r="CF1111" i="3" s="1"/>
  <c r="BQ1111" i="3"/>
  <c r="CG1111" i="3" s="1"/>
  <c r="BR1111" i="3"/>
  <c r="CH1111" i="3" s="1"/>
  <c r="BS1111" i="3"/>
  <c r="CI1111" i="3" s="1"/>
  <c r="BT1111" i="3"/>
  <c r="CJ1111" i="3" s="1"/>
  <c r="BU1111" i="3"/>
  <c r="CK1111" i="3" s="1"/>
  <c r="BV1111" i="3"/>
  <c r="CL1111" i="3" s="1"/>
  <c r="BW1111" i="3"/>
  <c r="CM1111" i="3" s="1"/>
  <c r="BX1111" i="3"/>
  <c r="CN1111" i="3" s="1"/>
  <c r="BY1111" i="3"/>
  <c r="CO1111" i="3" s="1"/>
  <c r="AT1112" i="3" a="1"/>
  <c r="AT1112" i="3" s="1"/>
  <c r="BJ1112" i="3" s="1"/>
  <c r="BZ1112" i="3" s="1"/>
  <c r="BK1112" i="3"/>
  <c r="CA1112" i="3" s="1"/>
  <c r="BL1112" i="3"/>
  <c r="CB1112" i="3" s="1"/>
  <c r="BM1112" i="3"/>
  <c r="CC1112" i="3" s="1"/>
  <c r="BN1112" i="3"/>
  <c r="CD1112" i="3" s="1"/>
  <c r="BO1112" i="3"/>
  <c r="CE1112" i="3" s="1"/>
  <c r="BP1112" i="3"/>
  <c r="CF1112" i="3" s="1"/>
  <c r="BQ1112" i="3"/>
  <c r="CG1112" i="3" s="1"/>
  <c r="BR1112" i="3"/>
  <c r="CH1112" i="3" s="1"/>
  <c r="BS1112" i="3"/>
  <c r="CI1112" i="3" s="1"/>
  <c r="BT1112" i="3"/>
  <c r="CJ1112" i="3" s="1"/>
  <c r="BU1112" i="3"/>
  <c r="CK1112" i="3" s="1"/>
  <c r="BV1112" i="3"/>
  <c r="CL1112" i="3" s="1"/>
  <c r="BW1112" i="3"/>
  <c r="CM1112" i="3" s="1"/>
  <c r="BX1112" i="3"/>
  <c r="CN1112" i="3" s="1"/>
  <c r="BY1112" i="3"/>
  <c r="CO1112" i="3" s="1"/>
  <c r="AT1113" i="3" a="1"/>
  <c r="AT1113" i="3" s="1"/>
  <c r="BJ1113" i="3" s="1"/>
  <c r="BZ1113" i="3" s="1"/>
  <c r="BK1113" i="3"/>
  <c r="CA1113" i="3" s="1"/>
  <c r="BL1113" i="3"/>
  <c r="CB1113" i="3" s="1"/>
  <c r="BM1113" i="3"/>
  <c r="CC1113" i="3" s="1"/>
  <c r="BN1113" i="3"/>
  <c r="CD1113" i="3" s="1"/>
  <c r="BO1113" i="3"/>
  <c r="CE1113" i="3" s="1"/>
  <c r="BP1113" i="3"/>
  <c r="CF1113" i="3" s="1"/>
  <c r="BQ1113" i="3"/>
  <c r="CG1113" i="3" s="1"/>
  <c r="BR1113" i="3"/>
  <c r="CH1113" i="3" s="1"/>
  <c r="BS1113" i="3"/>
  <c r="CI1113" i="3" s="1"/>
  <c r="BT1113" i="3"/>
  <c r="CJ1113" i="3" s="1"/>
  <c r="BU1113" i="3"/>
  <c r="CK1113" i="3" s="1"/>
  <c r="BV1113" i="3"/>
  <c r="CL1113" i="3" s="1"/>
  <c r="BW1113" i="3"/>
  <c r="CM1113" i="3" s="1"/>
  <c r="BX1113" i="3"/>
  <c r="CN1113" i="3" s="1"/>
  <c r="BY1113" i="3"/>
  <c r="CO1113" i="3" s="1"/>
  <c r="AT1114" i="3" a="1"/>
  <c r="AT1114" i="3" s="1"/>
  <c r="BJ1114" i="3" s="1"/>
  <c r="BZ1114" i="3" s="1"/>
  <c r="BK1114" i="3"/>
  <c r="CA1114" i="3" s="1"/>
  <c r="BL1114" i="3"/>
  <c r="CB1114" i="3" s="1"/>
  <c r="BM1114" i="3"/>
  <c r="CC1114" i="3" s="1"/>
  <c r="BN1114" i="3"/>
  <c r="CD1114" i="3" s="1"/>
  <c r="BO1114" i="3"/>
  <c r="CE1114" i="3" s="1"/>
  <c r="BP1114" i="3"/>
  <c r="CF1114" i="3" s="1"/>
  <c r="BQ1114" i="3"/>
  <c r="CG1114" i="3" s="1"/>
  <c r="BR1114" i="3"/>
  <c r="CH1114" i="3" s="1"/>
  <c r="BS1114" i="3"/>
  <c r="CI1114" i="3" s="1"/>
  <c r="BT1114" i="3"/>
  <c r="CJ1114" i="3" s="1"/>
  <c r="BU1114" i="3"/>
  <c r="CK1114" i="3" s="1"/>
  <c r="BV1114" i="3"/>
  <c r="CL1114" i="3" s="1"/>
  <c r="BW1114" i="3"/>
  <c r="CM1114" i="3" s="1"/>
  <c r="BX1114" i="3"/>
  <c r="CN1114" i="3" s="1"/>
  <c r="BY1114" i="3"/>
  <c r="CO1114" i="3" s="1"/>
  <c r="AT1115" i="3" a="1"/>
  <c r="AT1115" i="3" s="1"/>
  <c r="BJ1115" i="3" s="1"/>
  <c r="BZ1115" i="3" s="1"/>
  <c r="BK1115" i="3"/>
  <c r="CA1115" i="3" s="1"/>
  <c r="BL1115" i="3"/>
  <c r="CB1115" i="3" s="1"/>
  <c r="BM1115" i="3"/>
  <c r="CC1115" i="3" s="1"/>
  <c r="BN1115" i="3"/>
  <c r="CD1115" i="3" s="1"/>
  <c r="BO1115" i="3"/>
  <c r="CE1115" i="3" s="1"/>
  <c r="BP1115" i="3"/>
  <c r="CF1115" i="3" s="1"/>
  <c r="BQ1115" i="3"/>
  <c r="CG1115" i="3" s="1"/>
  <c r="BR1115" i="3"/>
  <c r="CH1115" i="3" s="1"/>
  <c r="BS1115" i="3"/>
  <c r="CI1115" i="3" s="1"/>
  <c r="BT1115" i="3"/>
  <c r="CJ1115" i="3" s="1"/>
  <c r="BU1115" i="3"/>
  <c r="CK1115" i="3" s="1"/>
  <c r="BV1115" i="3"/>
  <c r="CL1115" i="3" s="1"/>
  <c r="BW1115" i="3"/>
  <c r="CM1115" i="3" s="1"/>
  <c r="BX1115" i="3"/>
  <c r="CN1115" i="3" s="1"/>
  <c r="BY1115" i="3"/>
  <c r="CO1115" i="3" s="1"/>
  <c r="AT1116" i="3" a="1"/>
  <c r="AT1116" i="3" s="1"/>
  <c r="BJ1116" i="3" s="1"/>
  <c r="BZ1116" i="3" s="1"/>
  <c r="BK1116" i="3"/>
  <c r="CA1116" i="3" s="1"/>
  <c r="BL1116" i="3"/>
  <c r="CB1116" i="3" s="1"/>
  <c r="BM1116" i="3"/>
  <c r="CC1116" i="3" s="1"/>
  <c r="BN1116" i="3"/>
  <c r="CD1116" i="3" s="1"/>
  <c r="BO1116" i="3"/>
  <c r="CE1116" i="3" s="1"/>
  <c r="BP1116" i="3"/>
  <c r="CF1116" i="3" s="1"/>
  <c r="BQ1116" i="3"/>
  <c r="CG1116" i="3" s="1"/>
  <c r="BR1116" i="3"/>
  <c r="CH1116" i="3" s="1"/>
  <c r="BS1116" i="3"/>
  <c r="CI1116" i="3" s="1"/>
  <c r="BT1116" i="3"/>
  <c r="CJ1116" i="3" s="1"/>
  <c r="BU1116" i="3"/>
  <c r="CK1116" i="3" s="1"/>
  <c r="BV1116" i="3"/>
  <c r="CL1116" i="3" s="1"/>
  <c r="BW1116" i="3"/>
  <c r="CM1116" i="3" s="1"/>
  <c r="BX1116" i="3"/>
  <c r="CN1116" i="3" s="1"/>
  <c r="BY1116" i="3"/>
  <c r="CO1116" i="3" s="1"/>
  <c r="AT1117" i="3" a="1"/>
  <c r="AT1117" i="3" s="1"/>
  <c r="BJ1117" i="3" s="1"/>
  <c r="BZ1117" i="3" s="1"/>
  <c r="BK1117" i="3"/>
  <c r="CA1117" i="3" s="1"/>
  <c r="BL1117" i="3"/>
  <c r="CB1117" i="3" s="1"/>
  <c r="BM1117" i="3"/>
  <c r="CC1117" i="3" s="1"/>
  <c r="BN1117" i="3"/>
  <c r="CD1117" i="3" s="1"/>
  <c r="BO1117" i="3"/>
  <c r="CE1117" i="3" s="1"/>
  <c r="BP1117" i="3"/>
  <c r="CF1117" i="3" s="1"/>
  <c r="BQ1117" i="3"/>
  <c r="CG1117" i="3" s="1"/>
  <c r="BR1117" i="3"/>
  <c r="CH1117" i="3" s="1"/>
  <c r="BS1117" i="3"/>
  <c r="CI1117" i="3" s="1"/>
  <c r="BT1117" i="3"/>
  <c r="CJ1117" i="3" s="1"/>
  <c r="BU1117" i="3"/>
  <c r="CK1117" i="3" s="1"/>
  <c r="BV1117" i="3"/>
  <c r="CL1117" i="3" s="1"/>
  <c r="BW1117" i="3"/>
  <c r="CM1117" i="3" s="1"/>
  <c r="BX1117" i="3"/>
  <c r="CN1117" i="3" s="1"/>
  <c r="BY1117" i="3"/>
  <c r="CO1117" i="3" s="1"/>
  <c r="AT1118" i="3" a="1"/>
  <c r="AT1118" i="3" s="1"/>
  <c r="BJ1118" i="3" s="1"/>
  <c r="BZ1118" i="3" s="1"/>
  <c r="BK1118" i="3"/>
  <c r="CA1118" i="3" s="1"/>
  <c r="BL1118" i="3"/>
  <c r="CB1118" i="3" s="1"/>
  <c r="BM1118" i="3"/>
  <c r="CC1118" i="3" s="1"/>
  <c r="BN1118" i="3"/>
  <c r="CD1118" i="3" s="1"/>
  <c r="BO1118" i="3"/>
  <c r="CE1118" i="3" s="1"/>
  <c r="BP1118" i="3"/>
  <c r="CF1118" i="3" s="1"/>
  <c r="BQ1118" i="3"/>
  <c r="CG1118" i="3" s="1"/>
  <c r="BR1118" i="3"/>
  <c r="CH1118" i="3" s="1"/>
  <c r="BS1118" i="3"/>
  <c r="CI1118" i="3" s="1"/>
  <c r="BT1118" i="3"/>
  <c r="CJ1118" i="3" s="1"/>
  <c r="BU1118" i="3"/>
  <c r="CK1118" i="3" s="1"/>
  <c r="BV1118" i="3"/>
  <c r="CL1118" i="3" s="1"/>
  <c r="BW1118" i="3"/>
  <c r="CM1118" i="3" s="1"/>
  <c r="BX1118" i="3"/>
  <c r="CN1118" i="3" s="1"/>
  <c r="BY1118" i="3"/>
  <c r="CO1118" i="3" s="1"/>
  <c r="AT1119" i="3" a="1"/>
  <c r="AT1119" i="3" s="1"/>
  <c r="BJ1119" i="3" s="1"/>
  <c r="BZ1119" i="3" s="1"/>
  <c r="BK1119" i="3"/>
  <c r="CA1119" i="3" s="1"/>
  <c r="BL1119" i="3"/>
  <c r="CB1119" i="3" s="1"/>
  <c r="BM1119" i="3"/>
  <c r="CC1119" i="3" s="1"/>
  <c r="BN1119" i="3"/>
  <c r="CD1119" i="3" s="1"/>
  <c r="BO1119" i="3"/>
  <c r="CE1119" i="3" s="1"/>
  <c r="BP1119" i="3"/>
  <c r="CF1119" i="3" s="1"/>
  <c r="BQ1119" i="3"/>
  <c r="CG1119" i="3" s="1"/>
  <c r="BR1119" i="3"/>
  <c r="CH1119" i="3" s="1"/>
  <c r="BS1119" i="3"/>
  <c r="CI1119" i="3" s="1"/>
  <c r="BT1119" i="3"/>
  <c r="CJ1119" i="3" s="1"/>
  <c r="BU1119" i="3"/>
  <c r="CK1119" i="3" s="1"/>
  <c r="BV1119" i="3"/>
  <c r="CL1119" i="3" s="1"/>
  <c r="BW1119" i="3"/>
  <c r="CM1119" i="3" s="1"/>
  <c r="BX1119" i="3"/>
  <c r="CN1119" i="3" s="1"/>
  <c r="BY1119" i="3"/>
  <c r="CO1119" i="3" s="1"/>
  <c r="AT1120" i="3" a="1"/>
  <c r="AT1120" i="3" s="1"/>
  <c r="BJ1120" i="3" s="1"/>
  <c r="BZ1120" i="3" s="1"/>
  <c r="BK1120" i="3"/>
  <c r="CA1120" i="3" s="1"/>
  <c r="BL1120" i="3"/>
  <c r="CB1120" i="3" s="1"/>
  <c r="BM1120" i="3"/>
  <c r="CC1120" i="3" s="1"/>
  <c r="BN1120" i="3"/>
  <c r="CD1120" i="3" s="1"/>
  <c r="BO1120" i="3"/>
  <c r="CE1120" i="3" s="1"/>
  <c r="BP1120" i="3"/>
  <c r="CF1120" i="3" s="1"/>
  <c r="BQ1120" i="3"/>
  <c r="CG1120" i="3" s="1"/>
  <c r="BR1120" i="3"/>
  <c r="CH1120" i="3" s="1"/>
  <c r="BS1120" i="3"/>
  <c r="CI1120" i="3" s="1"/>
  <c r="BT1120" i="3"/>
  <c r="CJ1120" i="3" s="1"/>
  <c r="BU1120" i="3"/>
  <c r="CK1120" i="3" s="1"/>
  <c r="BV1120" i="3"/>
  <c r="CL1120" i="3" s="1"/>
  <c r="BW1120" i="3"/>
  <c r="CM1120" i="3" s="1"/>
  <c r="BX1120" i="3"/>
  <c r="CN1120" i="3" s="1"/>
  <c r="BY1120" i="3"/>
  <c r="CO1120" i="3" s="1"/>
  <c r="AT1121" i="3" a="1"/>
  <c r="AT1121" i="3" s="1"/>
  <c r="BJ1121" i="3" s="1"/>
  <c r="BZ1121" i="3" s="1"/>
  <c r="BK1121" i="3"/>
  <c r="CA1121" i="3" s="1"/>
  <c r="BL1121" i="3"/>
  <c r="CB1121" i="3" s="1"/>
  <c r="BM1121" i="3"/>
  <c r="CC1121" i="3" s="1"/>
  <c r="BN1121" i="3"/>
  <c r="CD1121" i="3" s="1"/>
  <c r="BO1121" i="3"/>
  <c r="CE1121" i="3" s="1"/>
  <c r="BP1121" i="3"/>
  <c r="CF1121" i="3" s="1"/>
  <c r="BQ1121" i="3"/>
  <c r="CG1121" i="3" s="1"/>
  <c r="BR1121" i="3"/>
  <c r="CH1121" i="3" s="1"/>
  <c r="BS1121" i="3"/>
  <c r="CI1121" i="3" s="1"/>
  <c r="BT1121" i="3"/>
  <c r="CJ1121" i="3" s="1"/>
  <c r="BU1121" i="3"/>
  <c r="CK1121" i="3" s="1"/>
  <c r="BV1121" i="3"/>
  <c r="CL1121" i="3" s="1"/>
  <c r="BW1121" i="3"/>
  <c r="CM1121" i="3" s="1"/>
  <c r="BX1121" i="3"/>
  <c r="CN1121" i="3" s="1"/>
  <c r="BY1121" i="3"/>
  <c r="CO1121" i="3" s="1"/>
  <c r="AT1122" i="3" a="1"/>
  <c r="AT1122" i="3" s="1"/>
  <c r="BJ1122" i="3" s="1"/>
  <c r="BZ1122" i="3" s="1"/>
  <c r="BK1122" i="3"/>
  <c r="CA1122" i="3" s="1"/>
  <c r="BL1122" i="3"/>
  <c r="CB1122" i="3" s="1"/>
  <c r="BM1122" i="3"/>
  <c r="CC1122" i="3" s="1"/>
  <c r="BN1122" i="3"/>
  <c r="CD1122" i="3" s="1"/>
  <c r="BO1122" i="3"/>
  <c r="CE1122" i="3" s="1"/>
  <c r="BP1122" i="3"/>
  <c r="CF1122" i="3" s="1"/>
  <c r="BQ1122" i="3"/>
  <c r="CG1122" i="3" s="1"/>
  <c r="BR1122" i="3"/>
  <c r="CH1122" i="3" s="1"/>
  <c r="BS1122" i="3"/>
  <c r="CI1122" i="3" s="1"/>
  <c r="BT1122" i="3"/>
  <c r="CJ1122" i="3" s="1"/>
  <c r="BU1122" i="3"/>
  <c r="CK1122" i="3" s="1"/>
  <c r="BV1122" i="3"/>
  <c r="CL1122" i="3" s="1"/>
  <c r="BW1122" i="3"/>
  <c r="CM1122" i="3" s="1"/>
  <c r="BX1122" i="3"/>
  <c r="CN1122" i="3" s="1"/>
  <c r="BY1122" i="3"/>
  <c r="CO1122" i="3" s="1"/>
  <c r="AT1123" i="3" a="1"/>
  <c r="AT1123" i="3" s="1"/>
  <c r="BJ1123" i="3" s="1"/>
  <c r="BZ1123" i="3" s="1"/>
  <c r="BK1123" i="3"/>
  <c r="CA1123" i="3" s="1"/>
  <c r="BL1123" i="3"/>
  <c r="CB1123" i="3" s="1"/>
  <c r="BM1123" i="3"/>
  <c r="CC1123" i="3" s="1"/>
  <c r="BN1123" i="3"/>
  <c r="CD1123" i="3" s="1"/>
  <c r="BO1123" i="3"/>
  <c r="CE1123" i="3" s="1"/>
  <c r="BP1123" i="3"/>
  <c r="CF1123" i="3" s="1"/>
  <c r="BQ1123" i="3"/>
  <c r="CG1123" i="3" s="1"/>
  <c r="BR1123" i="3"/>
  <c r="CH1123" i="3" s="1"/>
  <c r="BS1123" i="3"/>
  <c r="CI1123" i="3" s="1"/>
  <c r="BT1123" i="3"/>
  <c r="CJ1123" i="3" s="1"/>
  <c r="BU1123" i="3"/>
  <c r="CK1123" i="3" s="1"/>
  <c r="BV1123" i="3"/>
  <c r="CL1123" i="3" s="1"/>
  <c r="BW1123" i="3"/>
  <c r="CM1123" i="3" s="1"/>
  <c r="BX1123" i="3"/>
  <c r="CN1123" i="3" s="1"/>
  <c r="BY1123" i="3"/>
  <c r="CO1123" i="3" s="1"/>
  <c r="AT1124" i="3" a="1"/>
  <c r="AT1124" i="3" s="1"/>
  <c r="BJ1124" i="3" s="1"/>
  <c r="BZ1124" i="3" s="1"/>
  <c r="BK1124" i="3"/>
  <c r="CA1124" i="3" s="1"/>
  <c r="BL1124" i="3"/>
  <c r="CB1124" i="3" s="1"/>
  <c r="BM1124" i="3"/>
  <c r="CC1124" i="3" s="1"/>
  <c r="BN1124" i="3"/>
  <c r="CD1124" i="3" s="1"/>
  <c r="BO1124" i="3"/>
  <c r="CE1124" i="3" s="1"/>
  <c r="BP1124" i="3"/>
  <c r="CF1124" i="3" s="1"/>
  <c r="BQ1124" i="3"/>
  <c r="CG1124" i="3" s="1"/>
  <c r="BR1124" i="3"/>
  <c r="CH1124" i="3" s="1"/>
  <c r="BS1124" i="3"/>
  <c r="CI1124" i="3" s="1"/>
  <c r="BT1124" i="3"/>
  <c r="CJ1124" i="3" s="1"/>
  <c r="BU1124" i="3"/>
  <c r="CK1124" i="3" s="1"/>
  <c r="BV1124" i="3"/>
  <c r="CL1124" i="3" s="1"/>
  <c r="BW1124" i="3"/>
  <c r="CM1124" i="3" s="1"/>
  <c r="BX1124" i="3"/>
  <c r="CN1124" i="3" s="1"/>
  <c r="BY1124" i="3"/>
  <c r="CO1124" i="3" s="1"/>
  <c r="AT1125" i="3" a="1"/>
  <c r="AT1125" i="3" s="1"/>
  <c r="BJ1125" i="3" s="1"/>
  <c r="BZ1125" i="3" s="1"/>
  <c r="BK1125" i="3"/>
  <c r="CA1125" i="3" s="1"/>
  <c r="BL1125" i="3"/>
  <c r="CB1125" i="3" s="1"/>
  <c r="BM1125" i="3"/>
  <c r="CC1125" i="3" s="1"/>
  <c r="BN1125" i="3"/>
  <c r="CD1125" i="3" s="1"/>
  <c r="BO1125" i="3"/>
  <c r="CE1125" i="3" s="1"/>
  <c r="BP1125" i="3"/>
  <c r="CF1125" i="3" s="1"/>
  <c r="BQ1125" i="3"/>
  <c r="CG1125" i="3" s="1"/>
  <c r="BR1125" i="3"/>
  <c r="CH1125" i="3" s="1"/>
  <c r="BS1125" i="3"/>
  <c r="CI1125" i="3" s="1"/>
  <c r="BT1125" i="3"/>
  <c r="CJ1125" i="3" s="1"/>
  <c r="BU1125" i="3"/>
  <c r="CK1125" i="3" s="1"/>
  <c r="BV1125" i="3"/>
  <c r="CL1125" i="3" s="1"/>
  <c r="BW1125" i="3"/>
  <c r="CM1125" i="3" s="1"/>
  <c r="BX1125" i="3"/>
  <c r="CN1125" i="3" s="1"/>
  <c r="BY1125" i="3"/>
  <c r="CO1125" i="3" s="1"/>
  <c r="AT1126" i="3" a="1"/>
  <c r="AT1126" i="3" s="1"/>
  <c r="BJ1126" i="3" s="1"/>
  <c r="BZ1126" i="3" s="1"/>
  <c r="BK1126" i="3"/>
  <c r="CA1126" i="3" s="1"/>
  <c r="BL1126" i="3"/>
  <c r="CB1126" i="3" s="1"/>
  <c r="BM1126" i="3"/>
  <c r="CC1126" i="3" s="1"/>
  <c r="BN1126" i="3"/>
  <c r="CD1126" i="3" s="1"/>
  <c r="BO1126" i="3"/>
  <c r="CE1126" i="3" s="1"/>
  <c r="BP1126" i="3"/>
  <c r="CF1126" i="3" s="1"/>
  <c r="BQ1126" i="3"/>
  <c r="CG1126" i="3" s="1"/>
  <c r="BR1126" i="3"/>
  <c r="CH1126" i="3" s="1"/>
  <c r="BS1126" i="3"/>
  <c r="CI1126" i="3" s="1"/>
  <c r="BT1126" i="3"/>
  <c r="CJ1126" i="3" s="1"/>
  <c r="BU1126" i="3"/>
  <c r="CK1126" i="3" s="1"/>
  <c r="BV1126" i="3"/>
  <c r="CL1126" i="3" s="1"/>
  <c r="BW1126" i="3"/>
  <c r="CM1126" i="3" s="1"/>
  <c r="BX1126" i="3"/>
  <c r="CN1126" i="3" s="1"/>
  <c r="BY1126" i="3"/>
  <c r="CO1126" i="3" s="1"/>
  <c r="AT1127" i="3" a="1"/>
  <c r="AT1127" i="3" s="1"/>
  <c r="BJ1127" i="3" s="1"/>
  <c r="BZ1127" i="3" s="1"/>
  <c r="BK1127" i="3"/>
  <c r="CA1127" i="3" s="1"/>
  <c r="BL1127" i="3"/>
  <c r="CB1127" i="3" s="1"/>
  <c r="BM1127" i="3"/>
  <c r="CC1127" i="3" s="1"/>
  <c r="BN1127" i="3"/>
  <c r="CD1127" i="3" s="1"/>
  <c r="BO1127" i="3"/>
  <c r="CE1127" i="3" s="1"/>
  <c r="BP1127" i="3"/>
  <c r="CF1127" i="3" s="1"/>
  <c r="BQ1127" i="3"/>
  <c r="CG1127" i="3" s="1"/>
  <c r="BR1127" i="3"/>
  <c r="CH1127" i="3" s="1"/>
  <c r="BS1127" i="3"/>
  <c r="CI1127" i="3" s="1"/>
  <c r="BT1127" i="3"/>
  <c r="CJ1127" i="3" s="1"/>
  <c r="BU1127" i="3"/>
  <c r="CK1127" i="3" s="1"/>
  <c r="BV1127" i="3"/>
  <c r="CL1127" i="3" s="1"/>
  <c r="BW1127" i="3"/>
  <c r="CM1127" i="3" s="1"/>
  <c r="BX1127" i="3"/>
  <c r="CN1127" i="3" s="1"/>
  <c r="BY1127" i="3"/>
  <c r="CO1127" i="3" s="1"/>
  <c r="AT1128" i="3" a="1"/>
  <c r="AT1128" i="3" s="1"/>
  <c r="BJ1128" i="3" s="1"/>
  <c r="BZ1128" i="3" s="1"/>
  <c r="BK1128" i="3"/>
  <c r="CA1128" i="3" s="1"/>
  <c r="BL1128" i="3"/>
  <c r="CB1128" i="3" s="1"/>
  <c r="BM1128" i="3"/>
  <c r="CC1128" i="3" s="1"/>
  <c r="BN1128" i="3"/>
  <c r="CD1128" i="3" s="1"/>
  <c r="BO1128" i="3"/>
  <c r="CE1128" i="3" s="1"/>
  <c r="BP1128" i="3"/>
  <c r="CF1128" i="3" s="1"/>
  <c r="BQ1128" i="3"/>
  <c r="CG1128" i="3" s="1"/>
  <c r="BR1128" i="3"/>
  <c r="CH1128" i="3" s="1"/>
  <c r="BS1128" i="3"/>
  <c r="CI1128" i="3" s="1"/>
  <c r="BT1128" i="3"/>
  <c r="CJ1128" i="3" s="1"/>
  <c r="BU1128" i="3"/>
  <c r="CK1128" i="3" s="1"/>
  <c r="BV1128" i="3"/>
  <c r="CL1128" i="3" s="1"/>
  <c r="BW1128" i="3"/>
  <c r="CM1128" i="3" s="1"/>
  <c r="BX1128" i="3"/>
  <c r="CN1128" i="3" s="1"/>
  <c r="BY1128" i="3"/>
  <c r="CO1128" i="3" s="1"/>
  <c r="AT1129" i="3" a="1"/>
  <c r="AT1129" i="3" s="1"/>
  <c r="BJ1129" i="3" s="1"/>
  <c r="BZ1129" i="3" s="1"/>
  <c r="BK1129" i="3"/>
  <c r="CA1129" i="3" s="1"/>
  <c r="BL1129" i="3"/>
  <c r="CB1129" i="3" s="1"/>
  <c r="BM1129" i="3"/>
  <c r="CC1129" i="3" s="1"/>
  <c r="BN1129" i="3"/>
  <c r="CD1129" i="3" s="1"/>
  <c r="BO1129" i="3"/>
  <c r="CE1129" i="3" s="1"/>
  <c r="BP1129" i="3"/>
  <c r="CF1129" i="3" s="1"/>
  <c r="BQ1129" i="3"/>
  <c r="CG1129" i="3" s="1"/>
  <c r="BR1129" i="3"/>
  <c r="CH1129" i="3" s="1"/>
  <c r="BS1129" i="3"/>
  <c r="CI1129" i="3" s="1"/>
  <c r="BT1129" i="3"/>
  <c r="CJ1129" i="3" s="1"/>
  <c r="BU1129" i="3"/>
  <c r="CK1129" i="3" s="1"/>
  <c r="BV1129" i="3"/>
  <c r="CL1129" i="3" s="1"/>
  <c r="BW1129" i="3"/>
  <c r="CM1129" i="3" s="1"/>
  <c r="BX1129" i="3"/>
  <c r="CN1129" i="3" s="1"/>
  <c r="BY1129" i="3"/>
  <c r="CO1129" i="3" s="1"/>
  <c r="AT1130" i="3" a="1"/>
  <c r="AT1130" i="3" s="1"/>
  <c r="BJ1130" i="3" s="1"/>
  <c r="BZ1130" i="3" s="1"/>
  <c r="BK1130" i="3"/>
  <c r="CA1130" i="3" s="1"/>
  <c r="BL1130" i="3"/>
  <c r="CB1130" i="3" s="1"/>
  <c r="BM1130" i="3"/>
  <c r="CC1130" i="3" s="1"/>
  <c r="BN1130" i="3"/>
  <c r="CD1130" i="3" s="1"/>
  <c r="BO1130" i="3"/>
  <c r="CE1130" i="3" s="1"/>
  <c r="BP1130" i="3"/>
  <c r="CF1130" i="3" s="1"/>
  <c r="BQ1130" i="3"/>
  <c r="CG1130" i="3" s="1"/>
  <c r="BR1130" i="3"/>
  <c r="CH1130" i="3" s="1"/>
  <c r="BS1130" i="3"/>
  <c r="CI1130" i="3" s="1"/>
  <c r="BT1130" i="3"/>
  <c r="CJ1130" i="3" s="1"/>
  <c r="BU1130" i="3"/>
  <c r="CK1130" i="3" s="1"/>
  <c r="BV1130" i="3"/>
  <c r="CL1130" i="3" s="1"/>
  <c r="BW1130" i="3"/>
  <c r="CM1130" i="3" s="1"/>
  <c r="BX1130" i="3"/>
  <c r="CN1130" i="3" s="1"/>
  <c r="BY1130" i="3"/>
  <c r="CO1130" i="3" s="1"/>
  <c r="AT1131" i="3" a="1"/>
  <c r="AT1131" i="3" s="1"/>
  <c r="BJ1131" i="3" s="1"/>
  <c r="BZ1131" i="3" s="1"/>
  <c r="BK1131" i="3"/>
  <c r="CA1131" i="3" s="1"/>
  <c r="BL1131" i="3"/>
  <c r="CB1131" i="3" s="1"/>
  <c r="BM1131" i="3"/>
  <c r="CC1131" i="3" s="1"/>
  <c r="BN1131" i="3"/>
  <c r="CD1131" i="3" s="1"/>
  <c r="BO1131" i="3"/>
  <c r="CE1131" i="3" s="1"/>
  <c r="BP1131" i="3"/>
  <c r="CF1131" i="3" s="1"/>
  <c r="BQ1131" i="3"/>
  <c r="CG1131" i="3" s="1"/>
  <c r="BR1131" i="3"/>
  <c r="CH1131" i="3" s="1"/>
  <c r="BS1131" i="3"/>
  <c r="CI1131" i="3" s="1"/>
  <c r="BT1131" i="3"/>
  <c r="CJ1131" i="3" s="1"/>
  <c r="BU1131" i="3"/>
  <c r="CK1131" i="3" s="1"/>
  <c r="BV1131" i="3"/>
  <c r="CL1131" i="3" s="1"/>
  <c r="BW1131" i="3"/>
  <c r="CM1131" i="3" s="1"/>
  <c r="BX1131" i="3"/>
  <c r="CN1131" i="3" s="1"/>
  <c r="BY1131" i="3"/>
  <c r="CO1131" i="3" s="1"/>
  <c r="AT1132" i="3" a="1"/>
  <c r="AT1132" i="3" s="1"/>
  <c r="BJ1132" i="3" s="1"/>
  <c r="BZ1132" i="3" s="1"/>
  <c r="BK1132" i="3"/>
  <c r="CA1132" i="3" s="1"/>
  <c r="BL1132" i="3"/>
  <c r="CB1132" i="3" s="1"/>
  <c r="BM1132" i="3"/>
  <c r="CC1132" i="3" s="1"/>
  <c r="BN1132" i="3"/>
  <c r="CD1132" i="3" s="1"/>
  <c r="BO1132" i="3"/>
  <c r="CE1132" i="3" s="1"/>
  <c r="BP1132" i="3"/>
  <c r="CF1132" i="3" s="1"/>
  <c r="BQ1132" i="3"/>
  <c r="CG1132" i="3" s="1"/>
  <c r="BR1132" i="3"/>
  <c r="CH1132" i="3" s="1"/>
  <c r="BS1132" i="3"/>
  <c r="CI1132" i="3" s="1"/>
  <c r="BT1132" i="3"/>
  <c r="CJ1132" i="3" s="1"/>
  <c r="BU1132" i="3"/>
  <c r="CK1132" i="3" s="1"/>
  <c r="BV1132" i="3"/>
  <c r="CL1132" i="3" s="1"/>
  <c r="BW1132" i="3"/>
  <c r="CM1132" i="3" s="1"/>
  <c r="BX1132" i="3"/>
  <c r="CN1132" i="3" s="1"/>
  <c r="BY1132" i="3"/>
  <c r="CO1132" i="3" s="1"/>
  <c r="AT1133" i="3" a="1"/>
  <c r="AT1133" i="3" s="1"/>
  <c r="BJ1133" i="3" s="1"/>
  <c r="BZ1133" i="3" s="1"/>
  <c r="BK1133" i="3"/>
  <c r="CA1133" i="3" s="1"/>
  <c r="BL1133" i="3"/>
  <c r="CB1133" i="3" s="1"/>
  <c r="BM1133" i="3"/>
  <c r="CC1133" i="3" s="1"/>
  <c r="BN1133" i="3"/>
  <c r="CD1133" i="3" s="1"/>
  <c r="BO1133" i="3"/>
  <c r="CE1133" i="3" s="1"/>
  <c r="BP1133" i="3"/>
  <c r="CF1133" i="3" s="1"/>
  <c r="BQ1133" i="3"/>
  <c r="CG1133" i="3" s="1"/>
  <c r="BR1133" i="3"/>
  <c r="CH1133" i="3" s="1"/>
  <c r="BS1133" i="3"/>
  <c r="CI1133" i="3" s="1"/>
  <c r="BT1133" i="3"/>
  <c r="CJ1133" i="3" s="1"/>
  <c r="BU1133" i="3"/>
  <c r="CK1133" i="3" s="1"/>
  <c r="BV1133" i="3"/>
  <c r="CL1133" i="3" s="1"/>
  <c r="BW1133" i="3"/>
  <c r="CM1133" i="3" s="1"/>
  <c r="BX1133" i="3"/>
  <c r="CN1133" i="3" s="1"/>
  <c r="BY1133" i="3"/>
  <c r="CO1133" i="3" s="1"/>
  <c r="AT1134" i="3" a="1"/>
  <c r="AT1134" i="3" s="1"/>
  <c r="BJ1134" i="3" s="1"/>
  <c r="BZ1134" i="3" s="1"/>
  <c r="BK1134" i="3"/>
  <c r="CA1134" i="3" s="1"/>
  <c r="BL1134" i="3"/>
  <c r="CB1134" i="3" s="1"/>
  <c r="BM1134" i="3"/>
  <c r="CC1134" i="3" s="1"/>
  <c r="BN1134" i="3"/>
  <c r="CD1134" i="3" s="1"/>
  <c r="BO1134" i="3"/>
  <c r="CE1134" i="3" s="1"/>
  <c r="BP1134" i="3"/>
  <c r="CF1134" i="3" s="1"/>
  <c r="BQ1134" i="3"/>
  <c r="CG1134" i="3" s="1"/>
  <c r="BR1134" i="3"/>
  <c r="CH1134" i="3" s="1"/>
  <c r="BS1134" i="3"/>
  <c r="CI1134" i="3" s="1"/>
  <c r="BT1134" i="3"/>
  <c r="CJ1134" i="3" s="1"/>
  <c r="BU1134" i="3"/>
  <c r="CK1134" i="3" s="1"/>
  <c r="BV1134" i="3"/>
  <c r="CL1134" i="3" s="1"/>
  <c r="BW1134" i="3"/>
  <c r="CM1134" i="3" s="1"/>
  <c r="BX1134" i="3"/>
  <c r="CN1134" i="3" s="1"/>
  <c r="BY1134" i="3"/>
  <c r="CO1134" i="3" s="1"/>
  <c r="AT1135" i="3" a="1"/>
  <c r="AT1135" i="3" s="1"/>
  <c r="BJ1135" i="3" s="1"/>
  <c r="BZ1135" i="3" s="1"/>
  <c r="BK1135" i="3"/>
  <c r="CA1135" i="3" s="1"/>
  <c r="BL1135" i="3"/>
  <c r="CB1135" i="3" s="1"/>
  <c r="BM1135" i="3"/>
  <c r="CC1135" i="3" s="1"/>
  <c r="BN1135" i="3"/>
  <c r="CD1135" i="3" s="1"/>
  <c r="BO1135" i="3"/>
  <c r="CE1135" i="3" s="1"/>
  <c r="BP1135" i="3"/>
  <c r="CF1135" i="3" s="1"/>
  <c r="BQ1135" i="3"/>
  <c r="CG1135" i="3" s="1"/>
  <c r="BR1135" i="3"/>
  <c r="CH1135" i="3" s="1"/>
  <c r="BS1135" i="3"/>
  <c r="CI1135" i="3" s="1"/>
  <c r="BT1135" i="3"/>
  <c r="CJ1135" i="3" s="1"/>
  <c r="BU1135" i="3"/>
  <c r="CK1135" i="3" s="1"/>
  <c r="BV1135" i="3"/>
  <c r="CL1135" i="3" s="1"/>
  <c r="BW1135" i="3"/>
  <c r="CM1135" i="3" s="1"/>
  <c r="BX1135" i="3"/>
  <c r="CN1135" i="3" s="1"/>
  <c r="BY1135" i="3"/>
  <c r="CO1135" i="3" s="1"/>
  <c r="AT1136" i="3" a="1"/>
  <c r="AT1136" i="3" s="1"/>
  <c r="BJ1136" i="3" s="1"/>
  <c r="BZ1136" i="3" s="1"/>
  <c r="BK1136" i="3"/>
  <c r="CA1136" i="3" s="1"/>
  <c r="BL1136" i="3"/>
  <c r="CB1136" i="3" s="1"/>
  <c r="BM1136" i="3"/>
  <c r="CC1136" i="3" s="1"/>
  <c r="BN1136" i="3"/>
  <c r="CD1136" i="3" s="1"/>
  <c r="BO1136" i="3"/>
  <c r="CE1136" i="3" s="1"/>
  <c r="BP1136" i="3"/>
  <c r="CF1136" i="3" s="1"/>
  <c r="BQ1136" i="3"/>
  <c r="CG1136" i="3" s="1"/>
  <c r="BR1136" i="3"/>
  <c r="CH1136" i="3" s="1"/>
  <c r="BS1136" i="3"/>
  <c r="CI1136" i="3" s="1"/>
  <c r="BT1136" i="3"/>
  <c r="CJ1136" i="3" s="1"/>
  <c r="BU1136" i="3"/>
  <c r="CK1136" i="3" s="1"/>
  <c r="BV1136" i="3"/>
  <c r="CL1136" i="3" s="1"/>
  <c r="BW1136" i="3"/>
  <c r="CM1136" i="3" s="1"/>
  <c r="BX1136" i="3"/>
  <c r="CN1136" i="3" s="1"/>
  <c r="BY1136" i="3"/>
  <c r="CO1136" i="3" s="1"/>
  <c r="AT1137" i="3" a="1"/>
  <c r="AT1137" i="3" s="1"/>
  <c r="BJ1137" i="3" s="1"/>
  <c r="BZ1137" i="3" s="1"/>
  <c r="BK1137" i="3"/>
  <c r="CA1137" i="3" s="1"/>
  <c r="BL1137" i="3"/>
  <c r="CB1137" i="3" s="1"/>
  <c r="BM1137" i="3"/>
  <c r="CC1137" i="3" s="1"/>
  <c r="BN1137" i="3"/>
  <c r="CD1137" i="3" s="1"/>
  <c r="BO1137" i="3"/>
  <c r="CE1137" i="3" s="1"/>
  <c r="BP1137" i="3"/>
  <c r="CF1137" i="3" s="1"/>
  <c r="BQ1137" i="3"/>
  <c r="CG1137" i="3" s="1"/>
  <c r="BR1137" i="3"/>
  <c r="CH1137" i="3" s="1"/>
  <c r="BS1137" i="3"/>
  <c r="CI1137" i="3" s="1"/>
  <c r="BT1137" i="3"/>
  <c r="CJ1137" i="3" s="1"/>
  <c r="BU1137" i="3"/>
  <c r="CK1137" i="3" s="1"/>
  <c r="BV1137" i="3"/>
  <c r="CL1137" i="3" s="1"/>
  <c r="BW1137" i="3"/>
  <c r="CM1137" i="3" s="1"/>
  <c r="BX1137" i="3"/>
  <c r="CN1137" i="3" s="1"/>
  <c r="BY1137" i="3"/>
  <c r="CO1137" i="3" s="1"/>
  <c r="AT1138" i="3" a="1"/>
  <c r="AT1138" i="3" s="1"/>
  <c r="BJ1138" i="3" s="1"/>
  <c r="BZ1138" i="3" s="1"/>
  <c r="BK1138" i="3"/>
  <c r="CA1138" i="3" s="1"/>
  <c r="BL1138" i="3"/>
  <c r="CB1138" i="3" s="1"/>
  <c r="BM1138" i="3"/>
  <c r="CC1138" i="3" s="1"/>
  <c r="BN1138" i="3"/>
  <c r="CD1138" i="3" s="1"/>
  <c r="BO1138" i="3"/>
  <c r="CE1138" i="3" s="1"/>
  <c r="BP1138" i="3"/>
  <c r="CF1138" i="3" s="1"/>
  <c r="BQ1138" i="3"/>
  <c r="CG1138" i="3" s="1"/>
  <c r="BR1138" i="3"/>
  <c r="CH1138" i="3" s="1"/>
  <c r="BS1138" i="3"/>
  <c r="CI1138" i="3" s="1"/>
  <c r="BT1138" i="3"/>
  <c r="CJ1138" i="3" s="1"/>
  <c r="BU1138" i="3"/>
  <c r="CK1138" i="3" s="1"/>
  <c r="BV1138" i="3"/>
  <c r="CL1138" i="3" s="1"/>
  <c r="BW1138" i="3"/>
  <c r="CM1138" i="3" s="1"/>
  <c r="BX1138" i="3"/>
  <c r="CN1138" i="3" s="1"/>
  <c r="BY1138" i="3"/>
  <c r="CO1138" i="3" s="1"/>
  <c r="AT1139" i="3" a="1"/>
  <c r="AT1139" i="3" s="1"/>
  <c r="BJ1139" i="3" s="1"/>
  <c r="BZ1139" i="3" s="1"/>
  <c r="BK1139" i="3"/>
  <c r="CA1139" i="3" s="1"/>
  <c r="BL1139" i="3"/>
  <c r="CB1139" i="3" s="1"/>
  <c r="BM1139" i="3"/>
  <c r="CC1139" i="3" s="1"/>
  <c r="BN1139" i="3"/>
  <c r="CD1139" i="3" s="1"/>
  <c r="BO1139" i="3"/>
  <c r="CE1139" i="3" s="1"/>
  <c r="BP1139" i="3"/>
  <c r="CF1139" i="3" s="1"/>
  <c r="BQ1139" i="3"/>
  <c r="CG1139" i="3" s="1"/>
  <c r="BR1139" i="3"/>
  <c r="CH1139" i="3" s="1"/>
  <c r="BS1139" i="3"/>
  <c r="CI1139" i="3" s="1"/>
  <c r="BT1139" i="3"/>
  <c r="CJ1139" i="3" s="1"/>
  <c r="BU1139" i="3"/>
  <c r="CK1139" i="3" s="1"/>
  <c r="BV1139" i="3"/>
  <c r="CL1139" i="3" s="1"/>
  <c r="BW1139" i="3"/>
  <c r="CM1139" i="3" s="1"/>
  <c r="BX1139" i="3"/>
  <c r="CN1139" i="3" s="1"/>
  <c r="BY1139" i="3"/>
  <c r="CO1139" i="3" s="1"/>
  <c r="AT1140" i="3" a="1"/>
  <c r="AT1140" i="3" s="1"/>
  <c r="BJ1140" i="3" s="1"/>
  <c r="BZ1140" i="3" s="1"/>
  <c r="BK1140" i="3"/>
  <c r="CA1140" i="3" s="1"/>
  <c r="BL1140" i="3"/>
  <c r="CB1140" i="3" s="1"/>
  <c r="BM1140" i="3"/>
  <c r="CC1140" i="3" s="1"/>
  <c r="BN1140" i="3"/>
  <c r="CD1140" i="3" s="1"/>
  <c r="BO1140" i="3"/>
  <c r="CE1140" i="3" s="1"/>
  <c r="BP1140" i="3"/>
  <c r="CF1140" i="3" s="1"/>
  <c r="BQ1140" i="3"/>
  <c r="CG1140" i="3" s="1"/>
  <c r="BR1140" i="3"/>
  <c r="CH1140" i="3" s="1"/>
  <c r="BS1140" i="3"/>
  <c r="CI1140" i="3" s="1"/>
  <c r="BT1140" i="3"/>
  <c r="CJ1140" i="3" s="1"/>
  <c r="BU1140" i="3"/>
  <c r="CK1140" i="3" s="1"/>
  <c r="BV1140" i="3"/>
  <c r="CL1140" i="3" s="1"/>
  <c r="BW1140" i="3"/>
  <c r="CM1140" i="3" s="1"/>
  <c r="BX1140" i="3"/>
  <c r="CN1140" i="3" s="1"/>
  <c r="BY1140" i="3"/>
  <c r="CO1140" i="3" s="1"/>
  <c r="AT1141" i="3" a="1"/>
  <c r="AT1141" i="3" s="1"/>
  <c r="BJ1141" i="3" s="1"/>
  <c r="BZ1141" i="3" s="1"/>
  <c r="BK1141" i="3"/>
  <c r="CA1141" i="3" s="1"/>
  <c r="BL1141" i="3"/>
  <c r="CB1141" i="3" s="1"/>
  <c r="BM1141" i="3"/>
  <c r="CC1141" i="3" s="1"/>
  <c r="BN1141" i="3"/>
  <c r="CD1141" i="3" s="1"/>
  <c r="BO1141" i="3"/>
  <c r="CE1141" i="3" s="1"/>
  <c r="BP1141" i="3"/>
  <c r="CF1141" i="3" s="1"/>
  <c r="BQ1141" i="3"/>
  <c r="CG1141" i="3" s="1"/>
  <c r="BR1141" i="3"/>
  <c r="CH1141" i="3" s="1"/>
  <c r="BS1141" i="3"/>
  <c r="CI1141" i="3" s="1"/>
  <c r="BT1141" i="3"/>
  <c r="CJ1141" i="3" s="1"/>
  <c r="BU1141" i="3"/>
  <c r="CK1141" i="3" s="1"/>
  <c r="BV1141" i="3"/>
  <c r="CL1141" i="3" s="1"/>
  <c r="BW1141" i="3"/>
  <c r="CM1141" i="3" s="1"/>
  <c r="BX1141" i="3"/>
  <c r="CN1141" i="3" s="1"/>
  <c r="BY1141" i="3"/>
  <c r="CO1141" i="3" s="1"/>
  <c r="AT1142" i="3" a="1"/>
  <c r="AT1142" i="3" s="1"/>
  <c r="BJ1142" i="3" s="1"/>
  <c r="BZ1142" i="3" s="1"/>
  <c r="BK1142" i="3"/>
  <c r="CA1142" i="3" s="1"/>
  <c r="BL1142" i="3"/>
  <c r="CB1142" i="3" s="1"/>
  <c r="BM1142" i="3"/>
  <c r="CC1142" i="3" s="1"/>
  <c r="BN1142" i="3"/>
  <c r="CD1142" i="3" s="1"/>
  <c r="BO1142" i="3"/>
  <c r="CE1142" i="3" s="1"/>
  <c r="BP1142" i="3"/>
  <c r="CF1142" i="3" s="1"/>
  <c r="BQ1142" i="3"/>
  <c r="CG1142" i="3" s="1"/>
  <c r="BR1142" i="3"/>
  <c r="CH1142" i="3" s="1"/>
  <c r="BS1142" i="3"/>
  <c r="CI1142" i="3" s="1"/>
  <c r="BT1142" i="3"/>
  <c r="CJ1142" i="3" s="1"/>
  <c r="BU1142" i="3"/>
  <c r="CK1142" i="3" s="1"/>
  <c r="BV1142" i="3"/>
  <c r="CL1142" i="3" s="1"/>
  <c r="BW1142" i="3"/>
  <c r="CM1142" i="3" s="1"/>
  <c r="BX1142" i="3"/>
  <c r="CN1142" i="3" s="1"/>
  <c r="BY1142" i="3"/>
  <c r="CO1142" i="3" s="1"/>
  <c r="AT1143" i="3" a="1"/>
  <c r="AT1143" i="3" s="1"/>
  <c r="BJ1143" i="3" s="1"/>
  <c r="BZ1143" i="3" s="1"/>
  <c r="BK1143" i="3"/>
  <c r="CA1143" i="3" s="1"/>
  <c r="BL1143" i="3"/>
  <c r="CB1143" i="3" s="1"/>
  <c r="BM1143" i="3"/>
  <c r="CC1143" i="3" s="1"/>
  <c r="BN1143" i="3"/>
  <c r="CD1143" i="3" s="1"/>
  <c r="BO1143" i="3"/>
  <c r="CE1143" i="3" s="1"/>
  <c r="BP1143" i="3"/>
  <c r="CF1143" i="3" s="1"/>
  <c r="BQ1143" i="3"/>
  <c r="CG1143" i="3" s="1"/>
  <c r="BR1143" i="3"/>
  <c r="CH1143" i="3" s="1"/>
  <c r="BS1143" i="3"/>
  <c r="CI1143" i="3" s="1"/>
  <c r="BT1143" i="3"/>
  <c r="CJ1143" i="3" s="1"/>
  <c r="BU1143" i="3"/>
  <c r="CK1143" i="3" s="1"/>
  <c r="BV1143" i="3"/>
  <c r="CL1143" i="3" s="1"/>
  <c r="BW1143" i="3"/>
  <c r="CM1143" i="3" s="1"/>
  <c r="BX1143" i="3"/>
  <c r="CN1143" i="3" s="1"/>
  <c r="BY1143" i="3"/>
  <c r="CO1143" i="3" s="1"/>
  <c r="AT1144" i="3" a="1"/>
  <c r="AT1144" i="3" s="1"/>
  <c r="BJ1144" i="3" s="1"/>
  <c r="BZ1144" i="3" s="1"/>
  <c r="BK1144" i="3"/>
  <c r="CA1144" i="3" s="1"/>
  <c r="BL1144" i="3"/>
  <c r="CB1144" i="3" s="1"/>
  <c r="BM1144" i="3"/>
  <c r="CC1144" i="3" s="1"/>
  <c r="BN1144" i="3"/>
  <c r="CD1144" i="3" s="1"/>
  <c r="BO1144" i="3"/>
  <c r="CE1144" i="3" s="1"/>
  <c r="BP1144" i="3"/>
  <c r="CF1144" i="3" s="1"/>
  <c r="BQ1144" i="3"/>
  <c r="CG1144" i="3" s="1"/>
  <c r="BR1144" i="3"/>
  <c r="CH1144" i="3" s="1"/>
  <c r="BS1144" i="3"/>
  <c r="CI1144" i="3" s="1"/>
  <c r="BT1144" i="3"/>
  <c r="CJ1144" i="3" s="1"/>
  <c r="BU1144" i="3"/>
  <c r="CK1144" i="3" s="1"/>
  <c r="BV1144" i="3"/>
  <c r="CL1144" i="3" s="1"/>
  <c r="BW1144" i="3"/>
  <c r="CM1144" i="3" s="1"/>
  <c r="BX1144" i="3"/>
  <c r="CN1144" i="3" s="1"/>
  <c r="BY1144" i="3"/>
  <c r="CO1144" i="3" s="1"/>
  <c r="AT1145" i="3" a="1"/>
  <c r="AT1145" i="3" s="1"/>
  <c r="BJ1145" i="3" s="1"/>
  <c r="BZ1145" i="3" s="1"/>
  <c r="BK1145" i="3"/>
  <c r="CA1145" i="3" s="1"/>
  <c r="BL1145" i="3"/>
  <c r="CB1145" i="3" s="1"/>
  <c r="BM1145" i="3"/>
  <c r="CC1145" i="3" s="1"/>
  <c r="BN1145" i="3"/>
  <c r="CD1145" i="3" s="1"/>
  <c r="BO1145" i="3"/>
  <c r="CE1145" i="3" s="1"/>
  <c r="BP1145" i="3"/>
  <c r="CF1145" i="3" s="1"/>
  <c r="BQ1145" i="3"/>
  <c r="CG1145" i="3" s="1"/>
  <c r="BR1145" i="3"/>
  <c r="CH1145" i="3" s="1"/>
  <c r="BS1145" i="3"/>
  <c r="CI1145" i="3" s="1"/>
  <c r="BT1145" i="3"/>
  <c r="CJ1145" i="3" s="1"/>
  <c r="BU1145" i="3"/>
  <c r="CK1145" i="3" s="1"/>
  <c r="BV1145" i="3"/>
  <c r="CL1145" i="3" s="1"/>
  <c r="BW1145" i="3"/>
  <c r="CM1145" i="3" s="1"/>
  <c r="BX1145" i="3"/>
  <c r="CN1145" i="3" s="1"/>
  <c r="BY1145" i="3"/>
  <c r="CO1145" i="3" s="1"/>
  <c r="AT1146" i="3" a="1"/>
  <c r="AT1146" i="3" s="1"/>
  <c r="BJ1146" i="3" s="1"/>
  <c r="BZ1146" i="3" s="1"/>
  <c r="BK1146" i="3"/>
  <c r="CA1146" i="3" s="1"/>
  <c r="BL1146" i="3"/>
  <c r="CB1146" i="3" s="1"/>
  <c r="BM1146" i="3"/>
  <c r="CC1146" i="3" s="1"/>
  <c r="BN1146" i="3"/>
  <c r="CD1146" i="3" s="1"/>
  <c r="BO1146" i="3"/>
  <c r="CE1146" i="3" s="1"/>
  <c r="BP1146" i="3"/>
  <c r="CF1146" i="3" s="1"/>
  <c r="BQ1146" i="3"/>
  <c r="CG1146" i="3" s="1"/>
  <c r="BR1146" i="3"/>
  <c r="CH1146" i="3" s="1"/>
  <c r="BS1146" i="3"/>
  <c r="CI1146" i="3" s="1"/>
  <c r="BT1146" i="3"/>
  <c r="CJ1146" i="3" s="1"/>
  <c r="BU1146" i="3"/>
  <c r="CK1146" i="3" s="1"/>
  <c r="BV1146" i="3"/>
  <c r="CL1146" i="3" s="1"/>
  <c r="BW1146" i="3"/>
  <c r="CM1146" i="3" s="1"/>
  <c r="BX1146" i="3"/>
  <c r="CN1146" i="3" s="1"/>
  <c r="BY1146" i="3"/>
  <c r="CO1146" i="3" s="1"/>
  <c r="AT1147" i="3" a="1"/>
  <c r="AT1147" i="3" s="1"/>
  <c r="BJ1147" i="3" s="1"/>
  <c r="BZ1147" i="3" s="1"/>
  <c r="BK1147" i="3"/>
  <c r="CA1147" i="3" s="1"/>
  <c r="BL1147" i="3"/>
  <c r="CB1147" i="3" s="1"/>
  <c r="BM1147" i="3"/>
  <c r="CC1147" i="3" s="1"/>
  <c r="BN1147" i="3"/>
  <c r="CD1147" i="3" s="1"/>
  <c r="BO1147" i="3"/>
  <c r="CE1147" i="3" s="1"/>
  <c r="BP1147" i="3"/>
  <c r="CF1147" i="3" s="1"/>
  <c r="BQ1147" i="3"/>
  <c r="CG1147" i="3" s="1"/>
  <c r="BR1147" i="3"/>
  <c r="CH1147" i="3" s="1"/>
  <c r="BS1147" i="3"/>
  <c r="CI1147" i="3" s="1"/>
  <c r="BT1147" i="3"/>
  <c r="CJ1147" i="3" s="1"/>
  <c r="BU1147" i="3"/>
  <c r="CK1147" i="3" s="1"/>
  <c r="BV1147" i="3"/>
  <c r="CL1147" i="3" s="1"/>
  <c r="BW1147" i="3"/>
  <c r="CM1147" i="3" s="1"/>
  <c r="BX1147" i="3"/>
  <c r="CN1147" i="3" s="1"/>
  <c r="BY1147" i="3"/>
  <c r="CO1147" i="3" s="1"/>
  <c r="AT1148" i="3" a="1"/>
  <c r="AT1148" i="3" s="1"/>
  <c r="BJ1148" i="3" s="1"/>
  <c r="BZ1148" i="3" s="1"/>
  <c r="BK1148" i="3"/>
  <c r="CA1148" i="3" s="1"/>
  <c r="BL1148" i="3"/>
  <c r="CB1148" i="3" s="1"/>
  <c r="BM1148" i="3"/>
  <c r="CC1148" i="3" s="1"/>
  <c r="BN1148" i="3"/>
  <c r="CD1148" i="3" s="1"/>
  <c r="BO1148" i="3"/>
  <c r="CE1148" i="3" s="1"/>
  <c r="BP1148" i="3"/>
  <c r="CF1148" i="3" s="1"/>
  <c r="BQ1148" i="3"/>
  <c r="CG1148" i="3" s="1"/>
  <c r="BR1148" i="3"/>
  <c r="CH1148" i="3" s="1"/>
  <c r="BS1148" i="3"/>
  <c r="CI1148" i="3" s="1"/>
  <c r="BT1148" i="3"/>
  <c r="CJ1148" i="3" s="1"/>
  <c r="BU1148" i="3"/>
  <c r="CK1148" i="3" s="1"/>
  <c r="BV1148" i="3"/>
  <c r="CL1148" i="3" s="1"/>
  <c r="BW1148" i="3"/>
  <c r="CM1148" i="3" s="1"/>
  <c r="BX1148" i="3"/>
  <c r="CN1148" i="3" s="1"/>
  <c r="BY1148" i="3"/>
  <c r="CO1148" i="3" s="1"/>
  <c r="AT1149" i="3" a="1"/>
  <c r="AT1149" i="3" s="1"/>
  <c r="BJ1149" i="3" s="1"/>
  <c r="BZ1149" i="3" s="1"/>
  <c r="BK1149" i="3"/>
  <c r="CA1149" i="3" s="1"/>
  <c r="BL1149" i="3"/>
  <c r="CB1149" i="3" s="1"/>
  <c r="BM1149" i="3"/>
  <c r="CC1149" i="3" s="1"/>
  <c r="BN1149" i="3"/>
  <c r="CD1149" i="3" s="1"/>
  <c r="BO1149" i="3"/>
  <c r="CE1149" i="3" s="1"/>
  <c r="BP1149" i="3"/>
  <c r="CF1149" i="3" s="1"/>
  <c r="BQ1149" i="3"/>
  <c r="CG1149" i="3" s="1"/>
  <c r="BR1149" i="3"/>
  <c r="CH1149" i="3" s="1"/>
  <c r="BS1149" i="3"/>
  <c r="CI1149" i="3" s="1"/>
  <c r="BT1149" i="3"/>
  <c r="CJ1149" i="3" s="1"/>
  <c r="BU1149" i="3"/>
  <c r="CK1149" i="3" s="1"/>
  <c r="BV1149" i="3"/>
  <c r="CL1149" i="3" s="1"/>
  <c r="BW1149" i="3"/>
  <c r="CM1149" i="3" s="1"/>
  <c r="BX1149" i="3"/>
  <c r="CN1149" i="3" s="1"/>
  <c r="BY1149" i="3"/>
  <c r="CO1149" i="3" s="1"/>
  <c r="AT1150" i="3" a="1"/>
  <c r="AT1150" i="3" s="1"/>
  <c r="BJ1150" i="3" s="1"/>
  <c r="BZ1150" i="3" s="1"/>
  <c r="BK1150" i="3"/>
  <c r="CA1150" i="3" s="1"/>
  <c r="BL1150" i="3"/>
  <c r="CB1150" i="3" s="1"/>
  <c r="BM1150" i="3"/>
  <c r="CC1150" i="3" s="1"/>
  <c r="BN1150" i="3"/>
  <c r="CD1150" i="3" s="1"/>
  <c r="BO1150" i="3"/>
  <c r="CE1150" i="3" s="1"/>
  <c r="BP1150" i="3"/>
  <c r="CF1150" i="3" s="1"/>
  <c r="BQ1150" i="3"/>
  <c r="CG1150" i="3" s="1"/>
  <c r="BR1150" i="3"/>
  <c r="CH1150" i="3" s="1"/>
  <c r="BS1150" i="3"/>
  <c r="CI1150" i="3" s="1"/>
  <c r="BT1150" i="3"/>
  <c r="CJ1150" i="3" s="1"/>
  <c r="BU1150" i="3"/>
  <c r="CK1150" i="3" s="1"/>
  <c r="BV1150" i="3"/>
  <c r="CL1150" i="3" s="1"/>
  <c r="BW1150" i="3"/>
  <c r="CM1150" i="3" s="1"/>
  <c r="BX1150" i="3"/>
  <c r="CN1150" i="3" s="1"/>
  <c r="BY1150" i="3"/>
  <c r="CO1150" i="3" s="1"/>
  <c r="AT1151" i="3" a="1"/>
  <c r="AT1151" i="3" s="1"/>
  <c r="BJ1151" i="3" s="1"/>
  <c r="BZ1151" i="3" s="1"/>
  <c r="BK1151" i="3"/>
  <c r="CA1151" i="3" s="1"/>
  <c r="BL1151" i="3"/>
  <c r="CB1151" i="3" s="1"/>
  <c r="BM1151" i="3"/>
  <c r="CC1151" i="3" s="1"/>
  <c r="BN1151" i="3"/>
  <c r="CD1151" i="3" s="1"/>
  <c r="BO1151" i="3"/>
  <c r="CE1151" i="3" s="1"/>
  <c r="BP1151" i="3"/>
  <c r="CF1151" i="3" s="1"/>
  <c r="BQ1151" i="3"/>
  <c r="CG1151" i="3" s="1"/>
  <c r="BR1151" i="3"/>
  <c r="CH1151" i="3" s="1"/>
  <c r="BS1151" i="3"/>
  <c r="CI1151" i="3" s="1"/>
  <c r="BT1151" i="3"/>
  <c r="CJ1151" i="3" s="1"/>
  <c r="BU1151" i="3"/>
  <c r="CK1151" i="3" s="1"/>
  <c r="BV1151" i="3"/>
  <c r="CL1151" i="3" s="1"/>
  <c r="BW1151" i="3"/>
  <c r="CM1151" i="3" s="1"/>
  <c r="BX1151" i="3"/>
  <c r="CN1151" i="3" s="1"/>
  <c r="BY1151" i="3"/>
  <c r="CO1151" i="3" s="1"/>
  <c r="AT1152" i="3" a="1"/>
  <c r="AT1152" i="3" s="1"/>
  <c r="BJ1152" i="3" s="1"/>
  <c r="BZ1152" i="3" s="1"/>
  <c r="BK1152" i="3"/>
  <c r="CA1152" i="3" s="1"/>
  <c r="BL1152" i="3"/>
  <c r="CB1152" i="3" s="1"/>
  <c r="BM1152" i="3"/>
  <c r="CC1152" i="3" s="1"/>
  <c r="BN1152" i="3"/>
  <c r="CD1152" i="3" s="1"/>
  <c r="BO1152" i="3"/>
  <c r="CE1152" i="3" s="1"/>
  <c r="BP1152" i="3"/>
  <c r="CF1152" i="3" s="1"/>
  <c r="BQ1152" i="3"/>
  <c r="CG1152" i="3" s="1"/>
  <c r="BR1152" i="3"/>
  <c r="CH1152" i="3" s="1"/>
  <c r="BS1152" i="3"/>
  <c r="CI1152" i="3" s="1"/>
  <c r="BT1152" i="3"/>
  <c r="CJ1152" i="3" s="1"/>
  <c r="BU1152" i="3"/>
  <c r="CK1152" i="3" s="1"/>
  <c r="BV1152" i="3"/>
  <c r="CL1152" i="3" s="1"/>
  <c r="BW1152" i="3"/>
  <c r="CM1152" i="3" s="1"/>
  <c r="BX1152" i="3"/>
  <c r="CN1152" i="3" s="1"/>
  <c r="BY1152" i="3"/>
  <c r="CO1152" i="3" s="1"/>
  <c r="AT1153" i="3" a="1"/>
  <c r="AT1153" i="3" s="1"/>
  <c r="BJ1153" i="3" s="1"/>
  <c r="BZ1153" i="3" s="1"/>
  <c r="BK1153" i="3"/>
  <c r="CA1153" i="3" s="1"/>
  <c r="BL1153" i="3"/>
  <c r="CB1153" i="3" s="1"/>
  <c r="BM1153" i="3"/>
  <c r="CC1153" i="3" s="1"/>
  <c r="BN1153" i="3"/>
  <c r="CD1153" i="3" s="1"/>
  <c r="BO1153" i="3"/>
  <c r="CE1153" i="3" s="1"/>
  <c r="BP1153" i="3"/>
  <c r="CF1153" i="3" s="1"/>
  <c r="BQ1153" i="3"/>
  <c r="CG1153" i="3" s="1"/>
  <c r="BR1153" i="3"/>
  <c r="CH1153" i="3" s="1"/>
  <c r="BS1153" i="3"/>
  <c r="CI1153" i="3" s="1"/>
  <c r="BT1153" i="3"/>
  <c r="CJ1153" i="3" s="1"/>
  <c r="BU1153" i="3"/>
  <c r="CK1153" i="3" s="1"/>
  <c r="BV1153" i="3"/>
  <c r="CL1153" i="3" s="1"/>
  <c r="BW1153" i="3"/>
  <c r="CM1153" i="3" s="1"/>
  <c r="BX1153" i="3"/>
  <c r="CN1153" i="3" s="1"/>
  <c r="BY1153" i="3"/>
  <c r="CO1153" i="3" s="1"/>
  <c r="AT1154" i="3" a="1"/>
  <c r="AT1154" i="3" s="1"/>
  <c r="BJ1154" i="3" s="1"/>
  <c r="BZ1154" i="3" s="1"/>
  <c r="BK1154" i="3"/>
  <c r="CA1154" i="3" s="1"/>
  <c r="BL1154" i="3"/>
  <c r="CB1154" i="3" s="1"/>
  <c r="BM1154" i="3"/>
  <c r="CC1154" i="3" s="1"/>
  <c r="BN1154" i="3"/>
  <c r="CD1154" i="3" s="1"/>
  <c r="BO1154" i="3"/>
  <c r="CE1154" i="3" s="1"/>
  <c r="BP1154" i="3"/>
  <c r="CF1154" i="3" s="1"/>
  <c r="BQ1154" i="3"/>
  <c r="CG1154" i="3" s="1"/>
  <c r="BR1154" i="3"/>
  <c r="CH1154" i="3" s="1"/>
  <c r="BS1154" i="3"/>
  <c r="CI1154" i="3" s="1"/>
  <c r="BT1154" i="3"/>
  <c r="CJ1154" i="3" s="1"/>
  <c r="BU1154" i="3"/>
  <c r="CK1154" i="3" s="1"/>
  <c r="BV1154" i="3"/>
  <c r="CL1154" i="3" s="1"/>
  <c r="BW1154" i="3"/>
  <c r="CM1154" i="3" s="1"/>
  <c r="BX1154" i="3"/>
  <c r="CN1154" i="3" s="1"/>
  <c r="BY1154" i="3"/>
  <c r="CO1154" i="3" s="1"/>
  <c r="AT1155" i="3" a="1"/>
  <c r="AT1155" i="3" s="1"/>
  <c r="BJ1155" i="3" s="1"/>
  <c r="BZ1155" i="3" s="1"/>
  <c r="BK1155" i="3"/>
  <c r="CA1155" i="3" s="1"/>
  <c r="BL1155" i="3"/>
  <c r="CB1155" i="3" s="1"/>
  <c r="BM1155" i="3"/>
  <c r="CC1155" i="3" s="1"/>
  <c r="BN1155" i="3"/>
  <c r="CD1155" i="3" s="1"/>
  <c r="BO1155" i="3"/>
  <c r="CE1155" i="3" s="1"/>
  <c r="BP1155" i="3"/>
  <c r="CF1155" i="3" s="1"/>
  <c r="BQ1155" i="3"/>
  <c r="CG1155" i="3" s="1"/>
  <c r="BR1155" i="3"/>
  <c r="CH1155" i="3" s="1"/>
  <c r="BS1155" i="3"/>
  <c r="CI1155" i="3" s="1"/>
  <c r="BT1155" i="3"/>
  <c r="CJ1155" i="3" s="1"/>
  <c r="BU1155" i="3"/>
  <c r="CK1155" i="3" s="1"/>
  <c r="BV1155" i="3"/>
  <c r="CL1155" i="3" s="1"/>
  <c r="BW1155" i="3"/>
  <c r="CM1155" i="3" s="1"/>
  <c r="BX1155" i="3"/>
  <c r="CN1155" i="3" s="1"/>
  <c r="BY1155" i="3"/>
  <c r="CO1155" i="3" s="1"/>
  <c r="AT1156" i="3" a="1"/>
  <c r="AT1156" i="3" s="1"/>
  <c r="BJ1156" i="3" s="1"/>
  <c r="BZ1156" i="3" s="1"/>
  <c r="BK1156" i="3"/>
  <c r="CA1156" i="3" s="1"/>
  <c r="BL1156" i="3"/>
  <c r="CB1156" i="3" s="1"/>
  <c r="BM1156" i="3"/>
  <c r="CC1156" i="3" s="1"/>
  <c r="BN1156" i="3"/>
  <c r="CD1156" i="3" s="1"/>
  <c r="BO1156" i="3"/>
  <c r="CE1156" i="3" s="1"/>
  <c r="BP1156" i="3"/>
  <c r="CF1156" i="3" s="1"/>
  <c r="BQ1156" i="3"/>
  <c r="CG1156" i="3" s="1"/>
  <c r="BR1156" i="3"/>
  <c r="CH1156" i="3" s="1"/>
  <c r="BS1156" i="3"/>
  <c r="CI1156" i="3" s="1"/>
  <c r="BT1156" i="3"/>
  <c r="CJ1156" i="3" s="1"/>
  <c r="BU1156" i="3"/>
  <c r="CK1156" i="3" s="1"/>
  <c r="BV1156" i="3"/>
  <c r="CL1156" i="3" s="1"/>
  <c r="BW1156" i="3"/>
  <c r="CM1156" i="3" s="1"/>
  <c r="BX1156" i="3"/>
  <c r="CN1156" i="3" s="1"/>
  <c r="BY1156" i="3"/>
  <c r="CO1156" i="3" s="1"/>
  <c r="AT1157" i="3" a="1"/>
  <c r="AT1157" i="3" s="1"/>
  <c r="BJ1157" i="3" s="1"/>
  <c r="BZ1157" i="3" s="1"/>
  <c r="BK1157" i="3"/>
  <c r="CA1157" i="3" s="1"/>
  <c r="BL1157" i="3"/>
  <c r="CB1157" i="3" s="1"/>
  <c r="BM1157" i="3"/>
  <c r="CC1157" i="3" s="1"/>
  <c r="BN1157" i="3"/>
  <c r="CD1157" i="3" s="1"/>
  <c r="BO1157" i="3"/>
  <c r="CE1157" i="3" s="1"/>
  <c r="BP1157" i="3"/>
  <c r="CF1157" i="3" s="1"/>
  <c r="BQ1157" i="3"/>
  <c r="CG1157" i="3" s="1"/>
  <c r="BR1157" i="3"/>
  <c r="CH1157" i="3" s="1"/>
  <c r="BS1157" i="3"/>
  <c r="CI1157" i="3" s="1"/>
  <c r="BT1157" i="3"/>
  <c r="CJ1157" i="3" s="1"/>
  <c r="BU1157" i="3"/>
  <c r="CK1157" i="3" s="1"/>
  <c r="BV1157" i="3"/>
  <c r="CL1157" i="3" s="1"/>
  <c r="BW1157" i="3"/>
  <c r="CM1157" i="3" s="1"/>
  <c r="BX1157" i="3"/>
  <c r="CN1157" i="3" s="1"/>
  <c r="BY1157" i="3"/>
  <c r="CO1157" i="3" s="1"/>
  <c r="AT1158" i="3" a="1"/>
  <c r="AT1158" i="3" s="1"/>
  <c r="BJ1158" i="3" s="1"/>
  <c r="BZ1158" i="3" s="1"/>
  <c r="BK1158" i="3"/>
  <c r="CA1158" i="3" s="1"/>
  <c r="BL1158" i="3"/>
  <c r="CB1158" i="3" s="1"/>
  <c r="BM1158" i="3"/>
  <c r="CC1158" i="3" s="1"/>
  <c r="BN1158" i="3"/>
  <c r="CD1158" i="3" s="1"/>
  <c r="BO1158" i="3"/>
  <c r="CE1158" i="3" s="1"/>
  <c r="BP1158" i="3"/>
  <c r="CF1158" i="3" s="1"/>
  <c r="BQ1158" i="3"/>
  <c r="CG1158" i="3" s="1"/>
  <c r="BR1158" i="3"/>
  <c r="CH1158" i="3" s="1"/>
  <c r="BS1158" i="3"/>
  <c r="CI1158" i="3" s="1"/>
  <c r="BT1158" i="3"/>
  <c r="CJ1158" i="3" s="1"/>
  <c r="BU1158" i="3"/>
  <c r="CK1158" i="3" s="1"/>
  <c r="BV1158" i="3"/>
  <c r="CL1158" i="3" s="1"/>
  <c r="BW1158" i="3"/>
  <c r="CM1158" i="3" s="1"/>
  <c r="BX1158" i="3"/>
  <c r="CN1158" i="3" s="1"/>
  <c r="BY1158" i="3"/>
  <c r="CO1158" i="3" s="1"/>
  <c r="AT1159" i="3" a="1"/>
  <c r="AT1159" i="3" s="1"/>
  <c r="BJ1159" i="3" s="1"/>
  <c r="BZ1159" i="3" s="1"/>
  <c r="BK1159" i="3"/>
  <c r="CA1159" i="3" s="1"/>
  <c r="BL1159" i="3"/>
  <c r="CB1159" i="3" s="1"/>
  <c r="BM1159" i="3"/>
  <c r="CC1159" i="3" s="1"/>
  <c r="BN1159" i="3"/>
  <c r="CD1159" i="3" s="1"/>
  <c r="BO1159" i="3"/>
  <c r="CE1159" i="3" s="1"/>
  <c r="BP1159" i="3"/>
  <c r="CF1159" i="3" s="1"/>
  <c r="BQ1159" i="3"/>
  <c r="CG1159" i="3" s="1"/>
  <c r="BR1159" i="3"/>
  <c r="CH1159" i="3" s="1"/>
  <c r="BS1159" i="3"/>
  <c r="CI1159" i="3" s="1"/>
  <c r="BT1159" i="3"/>
  <c r="CJ1159" i="3" s="1"/>
  <c r="BU1159" i="3"/>
  <c r="CK1159" i="3" s="1"/>
  <c r="BV1159" i="3"/>
  <c r="CL1159" i="3" s="1"/>
  <c r="BW1159" i="3"/>
  <c r="CM1159" i="3" s="1"/>
  <c r="BX1159" i="3"/>
  <c r="CN1159" i="3" s="1"/>
  <c r="BY1159" i="3"/>
  <c r="CO1159" i="3" s="1"/>
  <c r="AT1160" i="3" a="1"/>
  <c r="AT1160" i="3" s="1"/>
  <c r="BJ1160" i="3" s="1"/>
  <c r="BZ1160" i="3" s="1"/>
  <c r="BK1160" i="3"/>
  <c r="CA1160" i="3" s="1"/>
  <c r="BL1160" i="3"/>
  <c r="CB1160" i="3" s="1"/>
  <c r="BM1160" i="3"/>
  <c r="CC1160" i="3" s="1"/>
  <c r="BN1160" i="3"/>
  <c r="CD1160" i="3" s="1"/>
  <c r="BO1160" i="3"/>
  <c r="CE1160" i="3" s="1"/>
  <c r="BP1160" i="3"/>
  <c r="CF1160" i="3" s="1"/>
  <c r="BQ1160" i="3"/>
  <c r="CG1160" i="3" s="1"/>
  <c r="BR1160" i="3"/>
  <c r="CH1160" i="3" s="1"/>
  <c r="BS1160" i="3"/>
  <c r="CI1160" i="3" s="1"/>
  <c r="BT1160" i="3"/>
  <c r="CJ1160" i="3" s="1"/>
  <c r="BU1160" i="3"/>
  <c r="CK1160" i="3" s="1"/>
  <c r="BV1160" i="3"/>
  <c r="CL1160" i="3" s="1"/>
  <c r="BW1160" i="3"/>
  <c r="CM1160" i="3" s="1"/>
  <c r="BX1160" i="3"/>
  <c r="CN1160" i="3" s="1"/>
  <c r="BY1160" i="3"/>
  <c r="CO1160" i="3" s="1"/>
  <c r="AT1161" i="3" a="1"/>
  <c r="AT1161" i="3" s="1"/>
  <c r="BJ1161" i="3" s="1"/>
  <c r="BZ1161" i="3" s="1"/>
  <c r="BK1161" i="3"/>
  <c r="CA1161" i="3" s="1"/>
  <c r="BL1161" i="3"/>
  <c r="CB1161" i="3" s="1"/>
  <c r="BM1161" i="3"/>
  <c r="CC1161" i="3" s="1"/>
  <c r="BN1161" i="3"/>
  <c r="CD1161" i="3" s="1"/>
  <c r="BO1161" i="3"/>
  <c r="CE1161" i="3" s="1"/>
  <c r="BP1161" i="3"/>
  <c r="CF1161" i="3" s="1"/>
  <c r="BQ1161" i="3"/>
  <c r="CG1161" i="3" s="1"/>
  <c r="BR1161" i="3"/>
  <c r="CH1161" i="3" s="1"/>
  <c r="BS1161" i="3"/>
  <c r="CI1161" i="3" s="1"/>
  <c r="BT1161" i="3"/>
  <c r="CJ1161" i="3" s="1"/>
  <c r="BU1161" i="3"/>
  <c r="CK1161" i="3" s="1"/>
  <c r="BV1161" i="3"/>
  <c r="CL1161" i="3" s="1"/>
  <c r="BW1161" i="3"/>
  <c r="CM1161" i="3" s="1"/>
  <c r="BX1161" i="3"/>
  <c r="CN1161" i="3" s="1"/>
  <c r="BY1161" i="3"/>
  <c r="CO1161" i="3" s="1"/>
  <c r="AT1162" i="3" a="1"/>
  <c r="AT1162" i="3" s="1"/>
  <c r="BJ1162" i="3" s="1"/>
  <c r="BZ1162" i="3" s="1"/>
  <c r="BK1162" i="3"/>
  <c r="CA1162" i="3" s="1"/>
  <c r="BL1162" i="3"/>
  <c r="CB1162" i="3" s="1"/>
  <c r="BM1162" i="3"/>
  <c r="CC1162" i="3" s="1"/>
  <c r="BN1162" i="3"/>
  <c r="CD1162" i="3" s="1"/>
  <c r="BO1162" i="3"/>
  <c r="CE1162" i="3" s="1"/>
  <c r="BP1162" i="3"/>
  <c r="CF1162" i="3" s="1"/>
  <c r="BQ1162" i="3"/>
  <c r="CG1162" i="3" s="1"/>
  <c r="BR1162" i="3"/>
  <c r="CH1162" i="3" s="1"/>
  <c r="BS1162" i="3"/>
  <c r="CI1162" i="3" s="1"/>
  <c r="BT1162" i="3"/>
  <c r="CJ1162" i="3" s="1"/>
  <c r="BU1162" i="3"/>
  <c r="CK1162" i="3" s="1"/>
  <c r="BV1162" i="3"/>
  <c r="CL1162" i="3" s="1"/>
  <c r="BW1162" i="3"/>
  <c r="CM1162" i="3" s="1"/>
  <c r="BX1162" i="3"/>
  <c r="CN1162" i="3" s="1"/>
  <c r="BY1162" i="3"/>
  <c r="CO1162" i="3" s="1"/>
  <c r="AT1163" i="3" a="1"/>
  <c r="AT1163" i="3" s="1"/>
  <c r="BJ1163" i="3" s="1"/>
  <c r="BZ1163" i="3" s="1"/>
  <c r="BK1163" i="3"/>
  <c r="CA1163" i="3" s="1"/>
  <c r="BL1163" i="3"/>
  <c r="CB1163" i="3" s="1"/>
  <c r="BM1163" i="3"/>
  <c r="CC1163" i="3" s="1"/>
  <c r="BN1163" i="3"/>
  <c r="CD1163" i="3" s="1"/>
  <c r="BO1163" i="3"/>
  <c r="CE1163" i="3" s="1"/>
  <c r="BP1163" i="3"/>
  <c r="CF1163" i="3" s="1"/>
  <c r="BQ1163" i="3"/>
  <c r="CG1163" i="3" s="1"/>
  <c r="BR1163" i="3"/>
  <c r="CH1163" i="3" s="1"/>
  <c r="BS1163" i="3"/>
  <c r="CI1163" i="3" s="1"/>
  <c r="BT1163" i="3"/>
  <c r="CJ1163" i="3" s="1"/>
  <c r="BU1163" i="3"/>
  <c r="CK1163" i="3" s="1"/>
  <c r="BV1163" i="3"/>
  <c r="CL1163" i="3" s="1"/>
  <c r="BW1163" i="3"/>
  <c r="CM1163" i="3" s="1"/>
  <c r="BX1163" i="3"/>
  <c r="CN1163" i="3" s="1"/>
  <c r="BY1163" i="3"/>
  <c r="CO1163" i="3" s="1"/>
  <c r="AT1164" i="3" a="1"/>
  <c r="AT1164" i="3" s="1"/>
  <c r="BJ1164" i="3" s="1"/>
  <c r="BZ1164" i="3" s="1"/>
  <c r="BK1164" i="3"/>
  <c r="CA1164" i="3" s="1"/>
  <c r="BL1164" i="3"/>
  <c r="CB1164" i="3" s="1"/>
  <c r="BM1164" i="3"/>
  <c r="CC1164" i="3" s="1"/>
  <c r="BN1164" i="3"/>
  <c r="CD1164" i="3" s="1"/>
  <c r="BO1164" i="3"/>
  <c r="CE1164" i="3" s="1"/>
  <c r="BP1164" i="3"/>
  <c r="CF1164" i="3" s="1"/>
  <c r="BQ1164" i="3"/>
  <c r="CG1164" i="3" s="1"/>
  <c r="BR1164" i="3"/>
  <c r="CH1164" i="3" s="1"/>
  <c r="BS1164" i="3"/>
  <c r="CI1164" i="3" s="1"/>
  <c r="BT1164" i="3"/>
  <c r="CJ1164" i="3" s="1"/>
  <c r="BU1164" i="3"/>
  <c r="CK1164" i="3" s="1"/>
  <c r="BV1164" i="3"/>
  <c r="CL1164" i="3" s="1"/>
  <c r="BW1164" i="3"/>
  <c r="CM1164" i="3" s="1"/>
  <c r="BX1164" i="3"/>
  <c r="CN1164" i="3" s="1"/>
  <c r="BY1164" i="3"/>
  <c r="CO1164" i="3" s="1"/>
  <c r="AT1165" i="3" a="1"/>
  <c r="AT1165" i="3" s="1"/>
  <c r="BJ1165" i="3" s="1"/>
  <c r="BZ1165" i="3" s="1"/>
  <c r="BK1165" i="3"/>
  <c r="CA1165" i="3" s="1"/>
  <c r="BL1165" i="3"/>
  <c r="CB1165" i="3" s="1"/>
  <c r="BM1165" i="3"/>
  <c r="CC1165" i="3" s="1"/>
  <c r="BN1165" i="3"/>
  <c r="CD1165" i="3" s="1"/>
  <c r="BO1165" i="3"/>
  <c r="CE1165" i="3" s="1"/>
  <c r="BP1165" i="3"/>
  <c r="CF1165" i="3" s="1"/>
  <c r="BQ1165" i="3"/>
  <c r="CG1165" i="3" s="1"/>
  <c r="BR1165" i="3"/>
  <c r="CH1165" i="3" s="1"/>
  <c r="BS1165" i="3"/>
  <c r="CI1165" i="3" s="1"/>
  <c r="BT1165" i="3"/>
  <c r="CJ1165" i="3" s="1"/>
  <c r="BU1165" i="3"/>
  <c r="CK1165" i="3" s="1"/>
  <c r="BV1165" i="3"/>
  <c r="CL1165" i="3" s="1"/>
  <c r="BW1165" i="3"/>
  <c r="CM1165" i="3" s="1"/>
  <c r="BX1165" i="3"/>
  <c r="CN1165" i="3" s="1"/>
  <c r="BY1165" i="3"/>
  <c r="CO1165" i="3" s="1"/>
  <c r="AT1166" i="3" a="1"/>
  <c r="AT1166" i="3" s="1"/>
  <c r="BJ1166" i="3" s="1"/>
  <c r="BZ1166" i="3" s="1"/>
  <c r="BK1166" i="3"/>
  <c r="CA1166" i="3" s="1"/>
  <c r="BL1166" i="3"/>
  <c r="CB1166" i="3" s="1"/>
  <c r="BM1166" i="3"/>
  <c r="CC1166" i="3" s="1"/>
  <c r="BN1166" i="3"/>
  <c r="CD1166" i="3" s="1"/>
  <c r="BO1166" i="3"/>
  <c r="CE1166" i="3" s="1"/>
  <c r="BP1166" i="3"/>
  <c r="CF1166" i="3" s="1"/>
  <c r="BQ1166" i="3"/>
  <c r="CG1166" i="3" s="1"/>
  <c r="BR1166" i="3"/>
  <c r="CH1166" i="3" s="1"/>
  <c r="BS1166" i="3"/>
  <c r="CI1166" i="3" s="1"/>
  <c r="BT1166" i="3"/>
  <c r="CJ1166" i="3" s="1"/>
  <c r="BU1166" i="3"/>
  <c r="CK1166" i="3" s="1"/>
  <c r="BV1166" i="3"/>
  <c r="CL1166" i="3" s="1"/>
  <c r="BW1166" i="3"/>
  <c r="CM1166" i="3" s="1"/>
  <c r="BX1166" i="3"/>
  <c r="CN1166" i="3" s="1"/>
  <c r="BY1166" i="3"/>
  <c r="CO1166" i="3" s="1"/>
  <c r="AT1167" i="3" a="1"/>
  <c r="AT1167" i="3" s="1"/>
  <c r="BJ1167" i="3" s="1"/>
  <c r="BZ1167" i="3" s="1"/>
  <c r="BK1167" i="3"/>
  <c r="CA1167" i="3" s="1"/>
  <c r="BL1167" i="3"/>
  <c r="CB1167" i="3" s="1"/>
  <c r="BM1167" i="3"/>
  <c r="CC1167" i="3" s="1"/>
  <c r="BN1167" i="3"/>
  <c r="CD1167" i="3" s="1"/>
  <c r="BO1167" i="3"/>
  <c r="CE1167" i="3" s="1"/>
  <c r="BP1167" i="3"/>
  <c r="CF1167" i="3" s="1"/>
  <c r="BQ1167" i="3"/>
  <c r="CG1167" i="3" s="1"/>
  <c r="BR1167" i="3"/>
  <c r="CH1167" i="3" s="1"/>
  <c r="BS1167" i="3"/>
  <c r="CI1167" i="3" s="1"/>
  <c r="BT1167" i="3"/>
  <c r="CJ1167" i="3" s="1"/>
  <c r="BU1167" i="3"/>
  <c r="CK1167" i="3" s="1"/>
  <c r="BV1167" i="3"/>
  <c r="CL1167" i="3" s="1"/>
  <c r="BW1167" i="3"/>
  <c r="CM1167" i="3" s="1"/>
  <c r="BX1167" i="3"/>
  <c r="CN1167" i="3" s="1"/>
  <c r="BY1167" i="3"/>
  <c r="CO1167" i="3" s="1"/>
  <c r="AT1168" i="3" a="1"/>
  <c r="AT1168" i="3" s="1"/>
  <c r="BJ1168" i="3" s="1"/>
  <c r="BZ1168" i="3" s="1"/>
  <c r="BK1168" i="3"/>
  <c r="CA1168" i="3" s="1"/>
  <c r="BL1168" i="3"/>
  <c r="CB1168" i="3" s="1"/>
  <c r="BM1168" i="3"/>
  <c r="CC1168" i="3" s="1"/>
  <c r="BN1168" i="3"/>
  <c r="CD1168" i="3" s="1"/>
  <c r="BO1168" i="3"/>
  <c r="CE1168" i="3" s="1"/>
  <c r="BP1168" i="3"/>
  <c r="CF1168" i="3" s="1"/>
  <c r="BQ1168" i="3"/>
  <c r="CG1168" i="3" s="1"/>
  <c r="BR1168" i="3"/>
  <c r="CH1168" i="3" s="1"/>
  <c r="BS1168" i="3"/>
  <c r="CI1168" i="3" s="1"/>
  <c r="BT1168" i="3"/>
  <c r="CJ1168" i="3" s="1"/>
  <c r="BU1168" i="3"/>
  <c r="CK1168" i="3" s="1"/>
  <c r="BV1168" i="3"/>
  <c r="CL1168" i="3" s="1"/>
  <c r="BW1168" i="3"/>
  <c r="CM1168" i="3" s="1"/>
  <c r="BX1168" i="3"/>
  <c r="CN1168" i="3" s="1"/>
  <c r="BY1168" i="3"/>
  <c r="CO1168" i="3" s="1"/>
  <c r="AT1169" i="3" a="1"/>
  <c r="AT1169" i="3" s="1"/>
  <c r="BJ1169" i="3" s="1"/>
  <c r="BZ1169" i="3" s="1"/>
  <c r="BK1169" i="3"/>
  <c r="CA1169" i="3" s="1"/>
  <c r="BL1169" i="3"/>
  <c r="CB1169" i="3" s="1"/>
  <c r="BM1169" i="3"/>
  <c r="CC1169" i="3" s="1"/>
  <c r="BN1169" i="3"/>
  <c r="CD1169" i="3" s="1"/>
  <c r="BO1169" i="3"/>
  <c r="CE1169" i="3" s="1"/>
  <c r="BP1169" i="3"/>
  <c r="CF1169" i="3" s="1"/>
  <c r="BQ1169" i="3"/>
  <c r="CG1169" i="3" s="1"/>
  <c r="BR1169" i="3"/>
  <c r="CH1169" i="3" s="1"/>
  <c r="BS1169" i="3"/>
  <c r="CI1169" i="3" s="1"/>
  <c r="BT1169" i="3"/>
  <c r="CJ1169" i="3" s="1"/>
  <c r="BU1169" i="3"/>
  <c r="CK1169" i="3" s="1"/>
  <c r="BV1169" i="3"/>
  <c r="CL1169" i="3" s="1"/>
  <c r="BW1169" i="3"/>
  <c r="CM1169" i="3" s="1"/>
  <c r="BX1169" i="3"/>
  <c r="CN1169" i="3" s="1"/>
  <c r="BY1169" i="3"/>
  <c r="CO1169" i="3" s="1"/>
  <c r="AT1170" i="3" a="1"/>
  <c r="AT1170" i="3" s="1"/>
  <c r="BJ1170" i="3" s="1"/>
  <c r="BZ1170" i="3" s="1"/>
  <c r="BK1170" i="3"/>
  <c r="CA1170" i="3" s="1"/>
  <c r="BL1170" i="3"/>
  <c r="CB1170" i="3" s="1"/>
  <c r="BM1170" i="3"/>
  <c r="CC1170" i="3" s="1"/>
  <c r="BN1170" i="3"/>
  <c r="CD1170" i="3" s="1"/>
  <c r="BO1170" i="3"/>
  <c r="CE1170" i="3" s="1"/>
  <c r="BP1170" i="3"/>
  <c r="CF1170" i="3" s="1"/>
  <c r="BQ1170" i="3"/>
  <c r="CG1170" i="3" s="1"/>
  <c r="BR1170" i="3"/>
  <c r="CH1170" i="3" s="1"/>
  <c r="BS1170" i="3"/>
  <c r="CI1170" i="3" s="1"/>
  <c r="BT1170" i="3"/>
  <c r="CJ1170" i="3" s="1"/>
  <c r="BU1170" i="3"/>
  <c r="CK1170" i="3" s="1"/>
  <c r="BV1170" i="3"/>
  <c r="CL1170" i="3" s="1"/>
  <c r="BW1170" i="3"/>
  <c r="CM1170" i="3" s="1"/>
  <c r="BX1170" i="3"/>
  <c r="CN1170" i="3" s="1"/>
  <c r="BY1170" i="3"/>
  <c r="CO1170" i="3" s="1"/>
  <c r="AT1171" i="3" a="1"/>
  <c r="AT1171" i="3" s="1"/>
  <c r="BJ1171" i="3" s="1"/>
  <c r="BZ1171" i="3" s="1"/>
  <c r="BK1171" i="3"/>
  <c r="CA1171" i="3" s="1"/>
  <c r="BL1171" i="3"/>
  <c r="CB1171" i="3" s="1"/>
  <c r="BM1171" i="3"/>
  <c r="CC1171" i="3" s="1"/>
  <c r="BN1171" i="3"/>
  <c r="CD1171" i="3" s="1"/>
  <c r="BO1171" i="3"/>
  <c r="CE1171" i="3" s="1"/>
  <c r="BP1171" i="3"/>
  <c r="CF1171" i="3" s="1"/>
  <c r="BQ1171" i="3"/>
  <c r="CG1171" i="3" s="1"/>
  <c r="BR1171" i="3"/>
  <c r="CH1171" i="3" s="1"/>
  <c r="BS1171" i="3"/>
  <c r="CI1171" i="3" s="1"/>
  <c r="BT1171" i="3"/>
  <c r="CJ1171" i="3" s="1"/>
  <c r="BU1171" i="3"/>
  <c r="CK1171" i="3" s="1"/>
  <c r="BV1171" i="3"/>
  <c r="CL1171" i="3" s="1"/>
  <c r="BW1171" i="3"/>
  <c r="CM1171" i="3" s="1"/>
  <c r="BX1171" i="3"/>
  <c r="CN1171" i="3" s="1"/>
  <c r="BY1171" i="3"/>
  <c r="CO1171" i="3" s="1"/>
  <c r="AT1172" i="3" a="1"/>
  <c r="AT1172" i="3" s="1"/>
  <c r="BJ1172" i="3" s="1"/>
  <c r="BZ1172" i="3" s="1"/>
  <c r="BK1172" i="3"/>
  <c r="CA1172" i="3" s="1"/>
  <c r="BL1172" i="3"/>
  <c r="CB1172" i="3" s="1"/>
  <c r="BM1172" i="3"/>
  <c r="CC1172" i="3" s="1"/>
  <c r="BN1172" i="3"/>
  <c r="CD1172" i="3" s="1"/>
  <c r="BO1172" i="3"/>
  <c r="CE1172" i="3" s="1"/>
  <c r="BP1172" i="3"/>
  <c r="CF1172" i="3" s="1"/>
  <c r="BQ1172" i="3"/>
  <c r="CG1172" i="3" s="1"/>
  <c r="BR1172" i="3"/>
  <c r="CH1172" i="3" s="1"/>
  <c r="BS1172" i="3"/>
  <c r="CI1172" i="3" s="1"/>
  <c r="BT1172" i="3"/>
  <c r="CJ1172" i="3" s="1"/>
  <c r="BU1172" i="3"/>
  <c r="CK1172" i="3" s="1"/>
  <c r="BV1172" i="3"/>
  <c r="CL1172" i="3" s="1"/>
  <c r="BW1172" i="3"/>
  <c r="CM1172" i="3" s="1"/>
  <c r="BX1172" i="3"/>
  <c r="CN1172" i="3" s="1"/>
  <c r="BY1172" i="3"/>
  <c r="CO1172" i="3" s="1"/>
  <c r="AT1173" i="3" a="1"/>
  <c r="AT1173" i="3" s="1"/>
  <c r="BJ1173" i="3" s="1"/>
  <c r="BZ1173" i="3" s="1"/>
  <c r="BK1173" i="3"/>
  <c r="CA1173" i="3" s="1"/>
  <c r="BL1173" i="3"/>
  <c r="CB1173" i="3" s="1"/>
  <c r="BM1173" i="3"/>
  <c r="CC1173" i="3" s="1"/>
  <c r="BN1173" i="3"/>
  <c r="CD1173" i="3" s="1"/>
  <c r="BO1173" i="3"/>
  <c r="CE1173" i="3" s="1"/>
  <c r="BP1173" i="3"/>
  <c r="CF1173" i="3" s="1"/>
  <c r="BQ1173" i="3"/>
  <c r="CG1173" i="3" s="1"/>
  <c r="BR1173" i="3"/>
  <c r="CH1173" i="3" s="1"/>
  <c r="BS1173" i="3"/>
  <c r="CI1173" i="3" s="1"/>
  <c r="BT1173" i="3"/>
  <c r="CJ1173" i="3" s="1"/>
  <c r="BU1173" i="3"/>
  <c r="CK1173" i="3" s="1"/>
  <c r="BV1173" i="3"/>
  <c r="CL1173" i="3" s="1"/>
  <c r="BW1173" i="3"/>
  <c r="CM1173" i="3" s="1"/>
  <c r="BX1173" i="3"/>
  <c r="CN1173" i="3" s="1"/>
  <c r="BY1173" i="3"/>
  <c r="CO1173" i="3" s="1"/>
  <c r="AT1174" i="3" a="1"/>
  <c r="AT1174" i="3" s="1"/>
  <c r="BJ1174" i="3" s="1"/>
  <c r="BZ1174" i="3" s="1"/>
  <c r="BK1174" i="3"/>
  <c r="CA1174" i="3" s="1"/>
  <c r="BL1174" i="3"/>
  <c r="CB1174" i="3" s="1"/>
  <c r="BM1174" i="3"/>
  <c r="CC1174" i="3" s="1"/>
  <c r="BN1174" i="3"/>
  <c r="CD1174" i="3" s="1"/>
  <c r="BO1174" i="3"/>
  <c r="CE1174" i="3" s="1"/>
  <c r="BP1174" i="3"/>
  <c r="CF1174" i="3" s="1"/>
  <c r="BQ1174" i="3"/>
  <c r="CG1174" i="3" s="1"/>
  <c r="BR1174" i="3"/>
  <c r="CH1174" i="3" s="1"/>
  <c r="BS1174" i="3"/>
  <c r="CI1174" i="3" s="1"/>
  <c r="BT1174" i="3"/>
  <c r="CJ1174" i="3" s="1"/>
  <c r="BU1174" i="3"/>
  <c r="CK1174" i="3" s="1"/>
  <c r="BV1174" i="3"/>
  <c r="CL1174" i="3" s="1"/>
  <c r="BW1174" i="3"/>
  <c r="CM1174" i="3" s="1"/>
  <c r="BX1174" i="3"/>
  <c r="CN1174" i="3" s="1"/>
  <c r="BY1174" i="3"/>
  <c r="CO1174" i="3" s="1"/>
  <c r="AT1175" i="3" a="1"/>
  <c r="AT1175" i="3" s="1"/>
  <c r="BJ1175" i="3" s="1"/>
  <c r="BZ1175" i="3" s="1"/>
  <c r="BK1175" i="3"/>
  <c r="CA1175" i="3" s="1"/>
  <c r="BL1175" i="3"/>
  <c r="CB1175" i="3" s="1"/>
  <c r="BM1175" i="3"/>
  <c r="CC1175" i="3" s="1"/>
  <c r="BN1175" i="3"/>
  <c r="CD1175" i="3" s="1"/>
  <c r="BO1175" i="3"/>
  <c r="CE1175" i="3" s="1"/>
  <c r="BP1175" i="3"/>
  <c r="CF1175" i="3" s="1"/>
  <c r="BQ1175" i="3"/>
  <c r="CG1175" i="3" s="1"/>
  <c r="BR1175" i="3"/>
  <c r="CH1175" i="3" s="1"/>
  <c r="BS1175" i="3"/>
  <c r="CI1175" i="3" s="1"/>
  <c r="BT1175" i="3"/>
  <c r="CJ1175" i="3" s="1"/>
  <c r="BU1175" i="3"/>
  <c r="CK1175" i="3" s="1"/>
  <c r="BV1175" i="3"/>
  <c r="CL1175" i="3" s="1"/>
  <c r="BW1175" i="3"/>
  <c r="CM1175" i="3" s="1"/>
  <c r="BX1175" i="3"/>
  <c r="CN1175" i="3" s="1"/>
  <c r="BY1175" i="3"/>
  <c r="CO1175" i="3" s="1"/>
  <c r="AT1176" i="3" a="1"/>
  <c r="AT1176" i="3" s="1"/>
  <c r="BJ1176" i="3" s="1"/>
  <c r="BZ1176" i="3" s="1"/>
  <c r="BK1176" i="3"/>
  <c r="CA1176" i="3" s="1"/>
  <c r="BL1176" i="3"/>
  <c r="CB1176" i="3" s="1"/>
  <c r="BM1176" i="3"/>
  <c r="CC1176" i="3" s="1"/>
  <c r="BN1176" i="3"/>
  <c r="CD1176" i="3" s="1"/>
  <c r="BO1176" i="3"/>
  <c r="CE1176" i="3" s="1"/>
  <c r="BP1176" i="3"/>
  <c r="CF1176" i="3" s="1"/>
  <c r="BQ1176" i="3"/>
  <c r="CG1176" i="3" s="1"/>
  <c r="BR1176" i="3"/>
  <c r="CH1176" i="3" s="1"/>
  <c r="BS1176" i="3"/>
  <c r="CI1176" i="3" s="1"/>
  <c r="BT1176" i="3"/>
  <c r="CJ1176" i="3" s="1"/>
  <c r="BU1176" i="3"/>
  <c r="CK1176" i="3" s="1"/>
  <c r="BV1176" i="3"/>
  <c r="CL1176" i="3" s="1"/>
  <c r="BW1176" i="3"/>
  <c r="CM1176" i="3" s="1"/>
  <c r="BX1176" i="3"/>
  <c r="CN1176" i="3" s="1"/>
  <c r="BY1176" i="3"/>
  <c r="CO1176" i="3" s="1"/>
  <c r="AT1177" i="3" a="1"/>
  <c r="AT1177" i="3" s="1"/>
  <c r="BJ1177" i="3" s="1"/>
  <c r="BZ1177" i="3" s="1"/>
  <c r="BK1177" i="3"/>
  <c r="CA1177" i="3" s="1"/>
  <c r="BL1177" i="3"/>
  <c r="CB1177" i="3" s="1"/>
  <c r="BM1177" i="3"/>
  <c r="CC1177" i="3" s="1"/>
  <c r="BN1177" i="3"/>
  <c r="CD1177" i="3" s="1"/>
  <c r="BO1177" i="3"/>
  <c r="CE1177" i="3" s="1"/>
  <c r="BP1177" i="3"/>
  <c r="CF1177" i="3" s="1"/>
  <c r="BQ1177" i="3"/>
  <c r="CG1177" i="3" s="1"/>
  <c r="BR1177" i="3"/>
  <c r="CH1177" i="3" s="1"/>
  <c r="BS1177" i="3"/>
  <c r="CI1177" i="3" s="1"/>
  <c r="BT1177" i="3"/>
  <c r="CJ1177" i="3" s="1"/>
  <c r="BU1177" i="3"/>
  <c r="CK1177" i="3" s="1"/>
  <c r="BV1177" i="3"/>
  <c r="CL1177" i="3" s="1"/>
  <c r="BW1177" i="3"/>
  <c r="CM1177" i="3" s="1"/>
  <c r="BX1177" i="3"/>
  <c r="CN1177" i="3" s="1"/>
  <c r="BY1177" i="3"/>
  <c r="CO1177" i="3" s="1"/>
  <c r="AT1178" i="3" a="1"/>
  <c r="AT1178" i="3" s="1"/>
  <c r="BJ1178" i="3" s="1"/>
  <c r="BZ1178" i="3" s="1"/>
  <c r="BK1178" i="3"/>
  <c r="CA1178" i="3" s="1"/>
  <c r="BL1178" i="3"/>
  <c r="CB1178" i="3" s="1"/>
  <c r="BM1178" i="3"/>
  <c r="CC1178" i="3" s="1"/>
  <c r="BN1178" i="3"/>
  <c r="CD1178" i="3" s="1"/>
  <c r="BO1178" i="3"/>
  <c r="CE1178" i="3" s="1"/>
  <c r="BP1178" i="3"/>
  <c r="CF1178" i="3" s="1"/>
  <c r="BQ1178" i="3"/>
  <c r="CG1178" i="3" s="1"/>
  <c r="BR1178" i="3"/>
  <c r="CH1178" i="3" s="1"/>
  <c r="BS1178" i="3"/>
  <c r="CI1178" i="3" s="1"/>
  <c r="BT1178" i="3"/>
  <c r="CJ1178" i="3" s="1"/>
  <c r="BU1178" i="3"/>
  <c r="CK1178" i="3" s="1"/>
  <c r="BV1178" i="3"/>
  <c r="CL1178" i="3" s="1"/>
  <c r="BW1178" i="3"/>
  <c r="CM1178" i="3" s="1"/>
  <c r="BX1178" i="3"/>
  <c r="CN1178" i="3" s="1"/>
  <c r="BY1178" i="3"/>
  <c r="CO1178" i="3" s="1"/>
  <c r="AT1179" i="3" a="1"/>
  <c r="AT1179" i="3" s="1"/>
  <c r="BJ1179" i="3" s="1"/>
  <c r="BZ1179" i="3" s="1"/>
  <c r="BK1179" i="3"/>
  <c r="CA1179" i="3" s="1"/>
  <c r="BL1179" i="3"/>
  <c r="CB1179" i="3" s="1"/>
  <c r="BM1179" i="3"/>
  <c r="CC1179" i="3" s="1"/>
  <c r="BN1179" i="3"/>
  <c r="CD1179" i="3" s="1"/>
  <c r="BO1179" i="3"/>
  <c r="CE1179" i="3" s="1"/>
  <c r="BP1179" i="3"/>
  <c r="CF1179" i="3" s="1"/>
  <c r="BQ1179" i="3"/>
  <c r="CG1179" i="3" s="1"/>
  <c r="BR1179" i="3"/>
  <c r="CH1179" i="3" s="1"/>
  <c r="BS1179" i="3"/>
  <c r="CI1179" i="3" s="1"/>
  <c r="BT1179" i="3"/>
  <c r="CJ1179" i="3" s="1"/>
  <c r="BU1179" i="3"/>
  <c r="CK1179" i="3" s="1"/>
  <c r="BV1179" i="3"/>
  <c r="CL1179" i="3" s="1"/>
  <c r="BW1179" i="3"/>
  <c r="CM1179" i="3" s="1"/>
  <c r="BX1179" i="3"/>
  <c r="CN1179" i="3" s="1"/>
  <c r="BY1179" i="3"/>
  <c r="CO1179" i="3" s="1"/>
  <c r="AT1180" i="3" a="1"/>
  <c r="AT1180" i="3" s="1"/>
  <c r="BJ1180" i="3" s="1"/>
  <c r="BZ1180" i="3" s="1"/>
  <c r="BK1180" i="3"/>
  <c r="CA1180" i="3" s="1"/>
  <c r="BL1180" i="3"/>
  <c r="CB1180" i="3" s="1"/>
  <c r="BM1180" i="3"/>
  <c r="CC1180" i="3" s="1"/>
  <c r="BN1180" i="3"/>
  <c r="CD1180" i="3" s="1"/>
  <c r="BO1180" i="3"/>
  <c r="CE1180" i="3" s="1"/>
  <c r="BP1180" i="3"/>
  <c r="CF1180" i="3" s="1"/>
  <c r="BQ1180" i="3"/>
  <c r="CG1180" i="3" s="1"/>
  <c r="BR1180" i="3"/>
  <c r="CH1180" i="3" s="1"/>
  <c r="BS1180" i="3"/>
  <c r="CI1180" i="3" s="1"/>
  <c r="BT1180" i="3"/>
  <c r="CJ1180" i="3" s="1"/>
  <c r="BU1180" i="3"/>
  <c r="CK1180" i="3" s="1"/>
  <c r="BV1180" i="3"/>
  <c r="CL1180" i="3" s="1"/>
  <c r="BW1180" i="3"/>
  <c r="CM1180" i="3" s="1"/>
  <c r="BX1180" i="3"/>
  <c r="CN1180" i="3" s="1"/>
  <c r="BY1180" i="3"/>
  <c r="CO1180" i="3" s="1"/>
  <c r="AT1181" i="3" a="1"/>
  <c r="AT1181" i="3" s="1"/>
  <c r="BJ1181" i="3" s="1"/>
  <c r="BZ1181" i="3" s="1"/>
  <c r="BK1181" i="3"/>
  <c r="CA1181" i="3" s="1"/>
  <c r="BL1181" i="3"/>
  <c r="CB1181" i="3" s="1"/>
  <c r="BM1181" i="3"/>
  <c r="CC1181" i="3" s="1"/>
  <c r="BN1181" i="3"/>
  <c r="CD1181" i="3" s="1"/>
  <c r="BO1181" i="3"/>
  <c r="CE1181" i="3" s="1"/>
  <c r="BP1181" i="3"/>
  <c r="CF1181" i="3" s="1"/>
  <c r="BQ1181" i="3"/>
  <c r="CG1181" i="3" s="1"/>
  <c r="BR1181" i="3"/>
  <c r="CH1181" i="3" s="1"/>
  <c r="BS1181" i="3"/>
  <c r="CI1181" i="3" s="1"/>
  <c r="BT1181" i="3"/>
  <c r="CJ1181" i="3" s="1"/>
  <c r="BU1181" i="3"/>
  <c r="CK1181" i="3" s="1"/>
  <c r="BV1181" i="3"/>
  <c r="CL1181" i="3" s="1"/>
  <c r="BW1181" i="3"/>
  <c r="CM1181" i="3" s="1"/>
  <c r="BX1181" i="3"/>
  <c r="CN1181" i="3" s="1"/>
  <c r="BY1181" i="3"/>
  <c r="CO1181" i="3" s="1"/>
  <c r="AT1182" i="3" a="1"/>
  <c r="AT1182" i="3" s="1"/>
  <c r="BJ1182" i="3" s="1"/>
  <c r="BZ1182" i="3" s="1"/>
  <c r="BK1182" i="3"/>
  <c r="CA1182" i="3" s="1"/>
  <c r="BL1182" i="3"/>
  <c r="CB1182" i="3" s="1"/>
  <c r="BM1182" i="3"/>
  <c r="CC1182" i="3" s="1"/>
  <c r="BN1182" i="3"/>
  <c r="CD1182" i="3" s="1"/>
  <c r="BO1182" i="3"/>
  <c r="CE1182" i="3" s="1"/>
  <c r="BP1182" i="3"/>
  <c r="CF1182" i="3" s="1"/>
  <c r="BQ1182" i="3"/>
  <c r="CG1182" i="3" s="1"/>
  <c r="BR1182" i="3"/>
  <c r="CH1182" i="3" s="1"/>
  <c r="BS1182" i="3"/>
  <c r="CI1182" i="3" s="1"/>
  <c r="BT1182" i="3"/>
  <c r="CJ1182" i="3" s="1"/>
  <c r="BU1182" i="3"/>
  <c r="CK1182" i="3" s="1"/>
  <c r="BV1182" i="3"/>
  <c r="CL1182" i="3" s="1"/>
  <c r="BW1182" i="3"/>
  <c r="CM1182" i="3" s="1"/>
  <c r="BX1182" i="3"/>
  <c r="CN1182" i="3" s="1"/>
  <c r="BY1182" i="3"/>
  <c r="CO1182" i="3" s="1"/>
  <c r="AT1183" i="3" a="1"/>
  <c r="AT1183" i="3" s="1"/>
  <c r="BJ1183" i="3" s="1"/>
  <c r="BZ1183" i="3" s="1"/>
  <c r="BK1183" i="3"/>
  <c r="CA1183" i="3" s="1"/>
  <c r="BL1183" i="3"/>
  <c r="CB1183" i="3" s="1"/>
  <c r="BM1183" i="3"/>
  <c r="CC1183" i="3" s="1"/>
  <c r="BN1183" i="3"/>
  <c r="CD1183" i="3" s="1"/>
  <c r="BO1183" i="3"/>
  <c r="CE1183" i="3" s="1"/>
  <c r="BP1183" i="3"/>
  <c r="CF1183" i="3" s="1"/>
  <c r="BQ1183" i="3"/>
  <c r="CG1183" i="3" s="1"/>
  <c r="BR1183" i="3"/>
  <c r="CH1183" i="3" s="1"/>
  <c r="BS1183" i="3"/>
  <c r="CI1183" i="3" s="1"/>
  <c r="BT1183" i="3"/>
  <c r="CJ1183" i="3" s="1"/>
  <c r="BU1183" i="3"/>
  <c r="CK1183" i="3" s="1"/>
  <c r="BV1183" i="3"/>
  <c r="CL1183" i="3" s="1"/>
  <c r="BW1183" i="3"/>
  <c r="CM1183" i="3" s="1"/>
  <c r="BX1183" i="3"/>
  <c r="CN1183" i="3" s="1"/>
  <c r="BY1183" i="3"/>
  <c r="CO1183" i="3" s="1"/>
  <c r="AT1184" i="3" a="1"/>
  <c r="AT1184" i="3" s="1"/>
  <c r="BJ1184" i="3" s="1"/>
  <c r="BZ1184" i="3" s="1"/>
  <c r="BK1184" i="3"/>
  <c r="CA1184" i="3" s="1"/>
  <c r="BL1184" i="3"/>
  <c r="CB1184" i="3" s="1"/>
  <c r="BM1184" i="3"/>
  <c r="CC1184" i="3" s="1"/>
  <c r="BN1184" i="3"/>
  <c r="CD1184" i="3" s="1"/>
  <c r="BO1184" i="3"/>
  <c r="CE1184" i="3" s="1"/>
  <c r="BP1184" i="3"/>
  <c r="CF1184" i="3" s="1"/>
  <c r="BQ1184" i="3"/>
  <c r="CG1184" i="3" s="1"/>
  <c r="BR1184" i="3"/>
  <c r="CH1184" i="3" s="1"/>
  <c r="BS1184" i="3"/>
  <c r="CI1184" i="3" s="1"/>
  <c r="BT1184" i="3"/>
  <c r="CJ1184" i="3" s="1"/>
  <c r="BU1184" i="3"/>
  <c r="CK1184" i="3" s="1"/>
  <c r="BV1184" i="3"/>
  <c r="CL1184" i="3" s="1"/>
  <c r="BW1184" i="3"/>
  <c r="CM1184" i="3" s="1"/>
  <c r="BX1184" i="3"/>
  <c r="CN1184" i="3" s="1"/>
  <c r="BY1184" i="3"/>
  <c r="CO1184" i="3" s="1"/>
  <c r="AT1185" i="3" a="1"/>
  <c r="AT1185" i="3" s="1"/>
  <c r="BJ1185" i="3" s="1"/>
  <c r="BZ1185" i="3" s="1"/>
  <c r="BK1185" i="3"/>
  <c r="CA1185" i="3" s="1"/>
  <c r="BL1185" i="3"/>
  <c r="CB1185" i="3" s="1"/>
  <c r="BM1185" i="3"/>
  <c r="CC1185" i="3" s="1"/>
  <c r="BN1185" i="3"/>
  <c r="CD1185" i="3" s="1"/>
  <c r="BO1185" i="3"/>
  <c r="CE1185" i="3" s="1"/>
  <c r="BP1185" i="3"/>
  <c r="CF1185" i="3" s="1"/>
  <c r="BQ1185" i="3"/>
  <c r="CG1185" i="3" s="1"/>
  <c r="BR1185" i="3"/>
  <c r="CH1185" i="3" s="1"/>
  <c r="BS1185" i="3"/>
  <c r="CI1185" i="3" s="1"/>
  <c r="BT1185" i="3"/>
  <c r="CJ1185" i="3" s="1"/>
  <c r="BU1185" i="3"/>
  <c r="CK1185" i="3" s="1"/>
  <c r="BV1185" i="3"/>
  <c r="CL1185" i="3" s="1"/>
  <c r="BW1185" i="3"/>
  <c r="CM1185" i="3" s="1"/>
  <c r="BX1185" i="3"/>
  <c r="CN1185" i="3" s="1"/>
  <c r="BY1185" i="3"/>
  <c r="CO1185" i="3" s="1"/>
  <c r="AT1186" i="3" a="1"/>
  <c r="AT1186" i="3" s="1"/>
  <c r="BJ1186" i="3" s="1"/>
  <c r="BZ1186" i="3" s="1"/>
  <c r="BL1186" i="3"/>
  <c r="CB1186" i="3" s="1"/>
  <c r="BM1186" i="3"/>
  <c r="CC1186" i="3" s="1"/>
  <c r="BN1186" i="3"/>
  <c r="CD1186" i="3" s="1"/>
  <c r="BO1186" i="3"/>
  <c r="CE1186" i="3" s="1"/>
  <c r="BP1186" i="3"/>
  <c r="CF1186" i="3" s="1"/>
  <c r="BQ1186" i="3"/>
  <c r="CG1186" i="3" s="1"/>
  <c r="BR1186" i="3"/>
  <c r="CH1186" i="3" s="1"/>
  <c r="BS1186" i="3"/>
  <c r="CI1186" i="3" s="1"/>
  <c r="BT1186" i="3"/>
  <c r="CJ1186" i="3" s="1"/>
  <c r="BU1186" i="3"/>
  <c r="CK1186" i="3" s="1"/>
  <c r="BV1186" i="3"/>
  <c r="CL1186" i="3" s="1"/>
  <c r="BW1186" i="3"/>
  <c r="CM1186" i="3" s="1"/>
  <c r="BX1186" i="3"/>
  <c r="CN1186" i="3" s="1"/>
  <c r="BY1186" i="3"/>
  <c r="CO1186" i="3" s="1"/>
  <c r="AT1187" i="3" a="1"/>
  <c r="AT1187" i="3" s="1"/>
  <c r="BJ1187" i="3" s="1"/>
  <c r="BZ1187" i="3" s="1"/>
  <c r="BK1187" i="3"/>
  <c r="CA1187" i="3" s="1"/>
  <c r="BL1187" i="3"/>
  <c r="CB1187" i="3" s="1"/>
  <c r="BM1187" i="3"/>
  <c r="CC1187" i="3" s="1"/>
  <c r="BN1187" i="3"/>
  <c r="CD1187" i="3" s="1"/>
  <c r="BO1187" i="3"/>
  <c r="CE1187" i="3" s="1"/>
  <c r="BP1187" i="3"/>
  <c r="CF1187" i="3" s="1"/>
  <c r="BQ1187" i="3"/>
  <c r="CG1187" i="3" s="1"/>
  <c r="BR1187" i="3"/>
  <c r="CH1187" i="3" s="1"/>
  <c r="BS1187" i="3"/>
  <c r="CI1187" i="3" s="1"/>
  <c r="BT1187" i="3"/>
  <c r="CJ1187" i="3" s="1"/>
  <c r="BU1187" i="3"/>
  <c r="CK1187" i="3" s="1"/>
  <c r="BV1187" i="3"/>
  <c r="CL1187" i="3" s="1"/>
  <c r="BW1187" i="3"/>
  <c r="CM1187" i="3" s="1"/>
  <c r="BX1187" i="3"/>
  <c r="CN1187" i="3" s="1"/>
  <c r="BY1187" i="3"/>
  <c r="CO1187" i="3" s="1"/>
  <c r="AT1188" i="3" a="1"/>
  <c r="AT1188" i="3" s="1"/>
  <c r="BJ1188" i="3" s="1"/>
  <c r="BZ1188" i="3" s="1"/>
  <c r="BK1188" i="3"/>
  <c r="CA1188" i="3" s="1"/>
  <c r="BL1188" i="3"/>
  <c r="CB1188" i="3" s="1"/>
  <c r="BM1188" i="3"/>
  <c r="CC1188" i="3" s="1"/>
  <c r="BN1188" i="3"/>
  <c r="CD1188" i="3" s="1"/>
  <c r="BO1188" i="3"/>
  <c r="CE1188" i="3" s="1"/>
  <c r="BP1188" i="3"/>
  <c r="CF1188" i="3" s="1"/>
  <c r="BQ1188" i="3"/>
  <c r="CG1188" i="3" s="1"/>
  <c r="BR1188" i="3"/>
  <c r="CH1188" i="3" s="1"/>
  <c r="BS1188" i="3"/>
  <c r="CI1188" i="3" s="1"/>
  <c r="BT1188" i="3"/>
  <c r="CJ1188" i="3" s="1"/>
  <c r="BU1188" i="3"/>
  <c r="CK1188" i="3" s="1"/>
  <c r="BV1188" i="3"/>
  <c r="CL1188" i="3" s="1"/>
  <c r="BW1188" i="3"/>
  <c r="CM1188" i="3" s="1"/>
  <c r="BX1188" i="3"/>
  <c r="CN1188" i="3" s="1"/>
  <c r="BY1188" i="3"/>
  <c r="CO1188" i="3" s="1"/>
  <c r="AT1189" i="3" a="1"/>
  <c r="AT1189" i="3" s="1"/>
  <c r="BJ1189" i="3" s="1"/>
  <c r="BZ1189" i="3" s="1"/>
  <c r="BK1189" i="3"/>
  <c r="CA1189" i="3" s="1"/>
  <c r="BL1189" i="3"/>
  <c r="CB1189" i="3" s="1"/>
  <c r="BM1189" i="3"/>
  <c r="CC1189" i="3" s="1"/>
  <c r="BN1189" i="3"/>
  <c r="CD1189" i="3" s="1"/>
  <c r="BO1189" i="3"/>
  <c r="CE1189" i="3" s="1"/>
  <c r="BP1189" i="3"/>
  <c r="CF1189" i="3" s="1"/>
  <c r="BQ1189" i="3"/>
  <c r="CG1189" i="3" s="1"/>
  <c r="BR1189" i="3"/>
  <c r="CH1189" i="3" s="1"/>
  <c r="BS1189" i="3"/>
  <c r="CI1189" i="3" s="1"/>
  <c r="BT1189" i="3"/>
  <c r="CJ1189" i="3" s="1"/>
  <c r="BU1189" i="3"/>
  <c r="CK1189" i="3" s="1"/>
  <c r="BV1189" i="3"/>
  <c r="CL1189" i="3" s="1"/>
  <c r="BW1189" i="3"/>
  <c r="CM1189" i="3" s="1"/>
  <c r="BX1189" i="3"/>
  <c r="CN1189" i="3" s="1"/>
  <c r="BY1189" i="3"/>
  <c r="CO1189" i="3" s="1"/>
  <c r="AT1190" i="3" a="1"/>
  <c r="AT1190" i="3" s="1"/>
  <c r="BJ1190" i="3" s="1"/>
  <c r="BZ1190" i="3" s="1"/>
  <c r="BK1190" i="3"/>
  <c r="CA1190" i="3" s="1"/>
  <c r="BL1190" i="3"/>
  <c r="CB1190" i="3" s="1"/>
  <c r="BM1190" i="3"/>
  <c r="CC1190" i="3" s="1"/>
  <c r="BN1190" i="3"/>
  <c r="CD1190" i="3" s="1"/>
  <c r="BO1190" i="3"/>
  <c r="CE1190" i="3" s="1"/>
  <c r="BP1190" i="3"/>
  <c r="CF1190" i="3" s="1"/>
  <c r="BQ1190" i="3"/>
  <c r="CG1190" i="3" s="1"/>
  <c r="BR1190" i="3"/>
  <c r="CH1190" i="3" s="1"/>
  <c r="BS1190" i="3"/>
  <c r="CI1190" i="3" s="1"/>
  <c r="BT1190" i="3"/>
  <c r="CJ1190" i="3" s="1"/>
  <c r="BU1190" i="3"/>
  <c r="CK1190" i="3" s="1"/>
  <c r="BV1190" i="3"/>
  <c r="CL1190" i="3" s="1"/>
  <c r="BW1190" i="3"/>
  <c r="CM1190" i="3" s="1"/>
  <c r="BX1190" i="3"/>
  <c r="CN1190" i="3" s="1"/>
  <c r="BY1190" i="3"/>
  <c r="CO1190" i="3" s="1"/>
  <c r="AT1191" i="3" a="1"/>
  <c r="AT1191" i="3" s="1"/>
  <c r="BJ1191" i="3" s="1"/>
  <c r="BZ1191" i="3" s="1"/>
  <c r="BK1191" i="3"/>
  <c r="CA1191" i="3" s="1"/>
  <c r="BL1191" i="3"/>
  <c r="CB1191" i="3" s="1"/>
  <c r="BM1191" i="3"/>
  <c r="CC1191" i="3" s="1"/>
  <c r="BN1191" i="3"/>
  <c r="CD1191" i="3" s="1"/>
  <c r="BO1191" i="3"/>
  <c r="CE1191" i="3" s="1"/>
  <c r="BP1191" i="3"/>
  <c r="CF1191" i="3" s="1"/>
  <c r="BQ1191" i="3"/>
  <c r="CG1191" i="3" s="1"/>
  <c r="BR1191" i="3"/>
  <c r="CH1191" i="3" s="1"/>
  <c r="BS1191" i="3"/>
  <c r="CI1191" i="3" s="1"/>
  <c r="BT1191" i="3"/>
  <c r="CJ1191" i="3" s="1"/>
  <c r="BU1191" i="3"/>
  <c r="CK1191" i="3" s="1"/>
  <c r="BV1191" i="3"/>
  <c r="CL1191" i="3" s="1"/>
  <c r="BW1191" i="3"/>
  <c r="CM1191" i="3" s="1"/>
  <c r="BX1191" i="3"/>
  <c r="CN1191" i="3" s="1"/>
  <c r="BY1191" i="3"/>
  <c r="CO1191" i="3" s="1"/>
  <c r="AT1192" i="3" a="1"/>
  <c r="AT1192" i="3" s="1"/>
  <c r="BJ1192" i="3" s="1"/>
  <c r="BZ1192" i="3" s="1"/>
  <c r="BK1192" i="3"/>
  <c r="CA1192" i="3" s="1"/>
  <c r="BL1192" i="3"/>
  <c r="CB1192" i="3" s="1"/>
  <c r="BM1192" i="3"/>
  <c r="CC1192" i="3" s="1"/>
  <c r="BN1192" i="3"/>
  <c r="CD1192" i="3" s="1"/>
  <c r="BO1192" i="3"/>
  <c r="CE1192" i="3" s="1"/>
  <c r="BP1192" i="3"/>
  <c r="CF1192" i="3" s="1"/>
  <c r="BQ1192" i="3"/>
  <c r="CG1192" i="3" s="1"/>
  <c r="BR1192" i="3"/>
  <c r="CH1192" i="3" s="1"/>
  <c r="BS1192" i="3"/>
  <c r="CI1192" i="3" s="1"/>
  <c r="BT1192" i="3"/>
  <c r="CJ1192" i="3" s="1"/>
  <c r="BU1192" i="3"/>
  <c r="CK1192" i="3" s="1"/>
  <c r="BV1192" i="3"/>
  <c r="CL1192" i="3" s="1"/>
  <c r="BW1192" i="3"/>
  <c r="CM1192" i="3" s="1"/>
  <c r="BX1192" i="3"/>
  <c r="CN1192" i="3" s="1"/>
  <c r="BY1192" i="3"/>
  <c r="CO1192" i="3" s="1"/>
  <c r="AT1193" i="3" a="1"/>
  <c r="AT1193" i="3" s="1"/>
  <c r="BJ1193" i="3" s="1"/>
  <c r="BZ1193" i="3" s="1"/>
  <c r="BK1193" i="3"/>
  <c r="CA1193" i="3" s="1"/>
  <c r="BL1193" i="3"/>
  <c r="CB1193" i="3" s="1"/>
  <c r="BM1193" i="3"/>
  <c r="CC1193" i="3" s="1"/>
  <c r="BN1193" i="3"/>
  <c r="CD1193" i="3" s="1"/>
  <c r="BO1193" i="3"/>
  <c r="CE1193" i="3" s="1"/>
  <c r="BP1193" i="3"/>
  <c r="CF1193" i="3" s="1"/>
  <c r="BQ1193" i="3"/>
  <c r="CG1193" i="3" s="1"/>
  <c r="BR1193" i="3"/>
  <c r="CH1193" i="3" s="1"/>
  <c r="BS1193" i="3"/>
  <c r="CI1193" i="3" s="1"/>
  <c r="BT1193" i="3"/>
  <c r="CJ1193" i="3" s="1"/>
  <c r="BU1193" i="3"/>
  <c r="CK1193" i="3" s="1"/>
  <c r="BV1193" i="3"/>
  <c r="CL1193" i="3" s="1"/>
  <c r="BW1193" i="3"/>
  <c r="CM1193" i="3" s="1"/>
  <c r="BX1193" i="3"/>
  <c r="CN1193" i="3" s="1"/>
  <c r="BY1193" i="3"/>
  <c r="CO1193" i="3" s="1"/>
  <c r="AT1194" i="3" a="1"/>
  <c r="AT1194" i="3" s="1"/>
  <c r="BJ1194" i="3" s="1"/>
  <c r="BZ1194" i="3" s="1"/>
  <c r="BK1194" i="3"/>
  <c r="CA1194" i="3" s="1"/>
  <c r="BL1194" i="3"/>
  <c r="CB1194" i="3" s="1"/>
  <c r="BM1194" i="3"/>
  <c r="CC1194" i="3" s="1"/>
  <c r="BN1194" i="3"/>
  <c r="CD1194" i="3" s="1"/>
  <c r="BO1194" i="3"/>
  <c r="CE1194" i="3" s="1"/>
  <c r="BP1194" i="3"/>
  <c r="CF1194" i="3" s="1"/>
  <c r="BQ1194" i="3"/>
  <c r="CG1194" i="3" s="1"/>
  <c r="BR1194" i="3"/>
  <c r="CH1194" i="3" s="1"/>
  <c r="BS1194" i="3"/>
  <c r="CI1194" i="3" s="1"/>
  <c r="BT1194" i="3"/>
  <c r="CJ1194" i="3" s="1"/>
  <c r="BU1194" i="3"/>
  <c r="CK1194" i="3" s="1"/>
  <c r="BV1194" i="3"/>
  <c r="CL1194" i="3" s="1"/>
  <c r="BW1194" i="3"/>
  <c r="CM1194" i="3" s="1"/>
  <c r="BX1194" i="3"/>
  <c r="CN1194" i="3" s="1"/>
  <c r="BY1194" i="3"/>
  <c r="CO1194" i="3" s="1"/>
  <c r="AT1195" i="3" a="1"/>
  <c r="AT1195" i="3" s="1"/>
  <c r="BJ1195" i="3" s="1"/>
  <c r="BZ1195" i="3" s="1"/>
  <c r="BK1195" i="3"/>
  <c r="CA1195" i="3" s="1"/>
  <c r="BL1195" i="3"/>
  <c r="CB1195" i="3" s="1"/>
  <c r="BM1195" i="3"/>
  <c r="CC1195" i="3" s="1"/>
  <c r="BN1195" i="3"/>
  <c r="CD1195" i="3" s="1"/>
  <c r="BO1195" i="3"/>
  <c r="CE1195" i="3" s="1"/>
  <c r="BP1195" i="3"/>
  <c r="CF1195" i="3" s="1"/>
  <c r="BQ1195" i="3"/>
  <c r="CG1195" i="3" s="1"/>
  <c r="BR1195" i="3"/>
  <c r="CH1195" i="3" s="1"/>
  <c r="BS1195" i="3"/>
  <c r="CI1195" i="3" s="1"/>
  <c r="BT1195" i="3"/>
  <c r="CJ1195" i="3" s="1"/>
  <c r="BU1195" i="3"/>
  <c r="CK1195" i="3" s="1"/>
  <c r="BV1195" i="3"/>
  <c r="CL1195" i="3" s="1"/>
  <c r="BW1195" i="3"/>
  <c r="CM1195" i="3" s="1"/>
  <c r="BX1195" i="3"/>
  <c r="CN1195" i="3" s="1"/>
  <c r="BY1195" i="3"/>
  <c r="CO1195" i="3" s="1"/>
  <c r="AT1196" i="3" a="1"/>
  <c r="AT1196" i="3" s="1"/>
  <c r="BJ1196" i="3" s="1"/>
  <c r="BZ1196" i="3" s="1"/>
  <c r="BK1196" i="3"/>
  <c r="CA1196" i="3" s="1"/>
  <c r="BL1196" i="3"/>
  <c r="CB1196" i="3" s="1"/>
  <c r="BM1196" i="3"/>
  <c r="CC1196" i="3" s="1"/>
  <c r="BN1196" i="3"/>
  <c r="CD1196" i="3" s="1"/>
  <c r="BO1196" i="3"/>
  <c r="CE1196" i="3" s="1"/>
  <c r="BP1196" i="3"/>
  <c r="CF1196" i="3" s="1"/>
  <c r="BQ1196" i="3"/>
  <c r="CG1196" i="3" s="1"/>
  <c r="BR1196" i="3"/>
  <c r="CH1196" i="3" s="1"/>
  <c r="BS1196" i="3"/>
  <c r="CI1196" i="3" s="1"/>
  <c r="BT1196" i="3"/>
  <c r="CJ1196" i="3" s="1"/>
  <c r="BU1196" i="3"/>
  <c r="CK1196" i="3" s="1"/>
  <c r="BV1196" i="3"/>
  <c r="CL1196" i="3" s="1"/>
  <c r="BW1196" i="3"/>
  <c r="CM1196" i="3" s="1"/>
  <c r="BX1196" i="3"/>
  <c r="CN1196" i="3" s="1"/>
  <c r="BY1196" i="3"/>
  <c r="CO1196" i="3" s="1"/>
  <c r="AT1197" i="3" a="1"/>
  <c r="AT1197" i="3" s="1"/>
  <c r="BJ1197" i="3" s="1"/>
  <c r="BZ1197" i="3" s="1"/>
  <c r="BK1197" i="3"/>
  <c r="CA1197" i="3" s="1"/>
  <c r="BL1197" i="3"/>
  <c r="CB1197" i="3" s="1"/>
  <c r="BM1197" i="3"/>
  <c r="CC1197" i="3" s="1"/>
  <c r="BN1197" i="3"/>
  <c r="CD1197" i="3" s="1"/>
  <c r="BO1197" i="3"/>
  <c r="CE1197" i="3" s="1"/>
  <c r="BP1197" i="3"/>
  <c r="CF1197" i="3" s="1"/>
  <c r="BQ1197" i="3"/>
  <c r="CG1197" i="3" s="1"/>
  <c r="BR1197" i="3"/>
  <c r="CH1197" i="3" s="1"/>
  <c r="BS1197" i="3"/>
  <c r="CI1197" i="3" s="1"/>
  <c r="BT1197" i="3"/>
  <c r="CJ1197" i="3" s="1"/>
  <c r="BU1197" i="3"/>
  <c r="CK1197" i="3" s="1"/>
  <c r="BV1197" i="3"/>
  <c r="CL1197" i="3" s="1"/>
  <c r="BW1197" i="3"/>
  <c r="CM1197" i="3" s="1"/>
  <c r="BX1197" i="3"/>
  <c r="CN1197" i="3" s="1"/>
  <c r="BY1197" i="3"/>
  <c r="CO1197" i="3" s="1"/>
  <c r="AT1198" i="3" a="1"/>
  <c r="AT1198" i="3" s="1"/>
  <c r="BJ1198" i="3" s="1"/>
  <c r="BZ1198" i="3" s="1"/>
  <c r="BK1198" i="3"/>
  <c r="CA1198" i="3" s="1"/>
  <c r="BL1198" i="3"/>
  <c r="CB1198" i="3" s="1"/>
  <c r="BM1198" i="3"/>
  <c r="CC1198" i="3" s="1"/>
  <c r="BN1198" i="3"/>
  <c r="CD1198" i="3" s="1"/>
  <c r="BO1198" i="3"/>
  <c r="CE1198" i="3" s="1"/>
  <c r="BP1198" i="3"/>
  <c r="CF1198" i="3" s="1"/>
  <c r="BQ1198" i="3"/>
  <c r="CG1198" i="3" s="1"/>
  <c r="BR1198" i="3"/>
  <c r="CH1198" i="3" s="1"/>
  <c r="BS1198" i="3"/>
  <c r="CI1198" i="3" s="1"/>
  <c r="BT1198" i="3"/>
  <c r="CJ1198" i="3" s="1"/>
  <c r="BU1198" i="3"/>
  <c r="CK1198" i="3" s="1"/>
  <c r="BV1198" i="3"/>
  <c r="CL1198" i="3" s="1"/>
  <c r="BW1198" i="3"/>
  <c r="CM1198" i="3" s="1"/>
  <c r="BX1198" i="3"/>
  <c r="CN1198" i="3" s="1"/>
  <c r="BY1198" i="3"/>
  <c r="CO1198" i="3" s="1"/>
  <c r="AT1199" i="3" a="1"/>
  <c r="AT1199" i="3" s="1"/>
  <c r="BJ1199" i="3" s="1"/>
  <c r="BZ1199" i="3" s="1"/>
  <c r="BK1199" i="3"/>
  <c r="CA1199" i="3" s="1"/>
  <c r="BL1199" i="3"/>
  <c r="CB1199" i="3" s="1"/>
  <c r="BM1199" i="3"/>
  <c r="CC1199" i="3" s="1"/>
  <c r="BN1199" i="3"/>
  <c r="CD1199" i="3" s="1"/>
  <c r="BO1199" i="3"/>
  <c r="CE1199" i="3" s="1"/>
  <c r="BP1199" i="3"/>
  <c r="CF1199" i="3" s="1"/>
  <c r="BQ1199" i="3"/>
  <c r="CG1199" i="3" s="1"/>
  <c r="BR1199" i="3"/>
  <c r="CH1199" i="3" s="1"/>
  <c r="BS1199" i="3"/>
  <c r="CI1199" i="3" s="1"/>
  <c r="BT1199" i="3"/>
  <c r="CJ1199" i="3" s="1"/>
  <c r="BU1199" i="3"/>
  <c r="CK1199" i="3" s="1"/>
  <c r="BV1199" i="3"/>
  <c r="CL1199" i="3" s="1"/>
  <c r="BW1199" i="3"/>
  <c r="CM1199" i="3" s="1"/>
  <c r="BX1199" i="3"/>
  <c r="CN1199" i="3" s="1"/>
  <c r="BY1199" i="3"/>
  <c r="CO1199" i="3" s="1"/>
  <c r="AT1200" i="3" a="1"/>
  <c r="AT1200" i="3" s="1"/>
  <c r="BJ1200" i="3" s="1"/>
  <c r="BZ1200" i="3" s="1"/>
  <c r="BK1200" i="3"/>
  <c r="CA1200" i="3" s="1"/>
  <c r="BL1200" i="3"/>
  <c r="CB1200" i="3" s="1"/>
  <c r="BM1200" i="3"/>
  <c r="CC1200" i="3" s="1"/>
  <c r="BN1200" i="3"/>
  <c r="CD1200" i="3" s="1"/>
  <c r="BO1200" i="3"/>
  <c r="CE1200" i="3" s="1"/>
  <c r="BP1200" i="3"/>
  <c r="CF1200" i="3" s="1"/>
  <c r="BQ1200" i="3"/>
  <c r="CG1200" i="3" s="1"/>
  <c r="BR1200" i="3"/>
  <c r="CH1200" i="3" s="1"/>
  <c r="BS1200" i="3"/>
  <c r="CI1200" i="3" s="1"/>
  <c r="BT1200" i="3"/>
  <c r="CJ1200" i="3" s="1"/>
  <c r="BU1200" i="3"/>
  <c r="CK1200" i="3" s="1"/>
  <c r="BV1200" i="3"/>
  <c r="CL1200" i="3" s="1"/>
  <c r="BW1200" i="3"/>
  <c r="CM1200" i="3" s="1"/>
  <c r="BX1200" i="3"/>
  <c r="CN1200" i="3" s="1"/>
  <c r="BY1200" i="3"/>
  <c r="CO1200" i="3" s="1"/>
  <c r="AT1201" i="3" a="1"/>
  <c r="AT1201" i="3" s="1"/>
  <c r="BJ1201" i="3" s="1"/>
  <c r="BZ1201" i="3" s="1"/>
  <c r="BK1201" i="3"/>
  <c r="CA1201" i="3" s="1"/>
  <c r="BL1201" i="3"/>
  <c r="CB1201" i="3" s="1"/>
  <c r="BM1201" i="3"/>
  <c r="CC1201" i="3" s="1"/>
  <c r="BN1201" i="3"/>
  <c r="CD1201" i="3" s="1"/>
  <c r="BO1201" i="3"/>
  <c r="CE1201" i="3" s="1"/>
  <c r="BP1201" i="3"/>
  <c r="CF1201" i="3" s="1"/>
  <c r="BQ1201" i="3"/>
  <c r="CG1201" i="3" s="1"/>
  <c r="BR1201" i="3"/>
  <c r="CH1201" i="3" s="1"/>
  <c r="BS1201" i="3"/>
  <c r="CI1201" i="3" s="1"/>
  <c r="BT1201" i="3"/>
  <c r="CJ1201" i="3" s="1"/>
  <c r="BU1201" i="3"/>
  <c r="CK1201" i="3" s="1"/>
  <c r="BV1201" i="3"/>
  <c r="CL1201" i="3" s="1"/>
  <c r="BW1201" i="3"/>
  <c r="CM1201" i="3" s="1"/>
  <c r="BX1201" i="3"/>
  <c r="CN1201" i="3" s="1"/>
  <c r="BY1201" i="3"/>
  <c r="CO1201" i="3" s="1"/>
  <c r="AT1202" i="3" a="1"/>
  <c r="AT1202" i="3" s="1"/>
  <c r="BJ1202" i="3" s="1"/>
  <c r="BZ1202" i="3" s="1"/>
  <c r="BK1202" i="3"/>
  <c r="CA1202" i="3" s="1"/>
  <c r="BL1202" i="3"/>
  <c r="CB1202" i="3" s="1"/>
  <c r="BM1202" i="3"/>
  <c r="CC1202" i="3" s="1"/>
  <c r="BN1202" i="3"/>
  <c r="CD1202" i="3" s="1"/>
  <c r="BO1202" i="3"/>
  <c r="CE1202" i="3" s="1"/>
  <c r="BP1202" i="3"/>
  <c r="CF1202" i="3" s="1"/>
  <c r="BQ1202" i="3"/>
  <c r="CG1202" i="3" s="1"/>
  <c r="BR1202" i="3"/>
  <c r="CH1202" i="3" s="1"/>
  <c r="BS1202" i="3"/>
  <c r="CI1202" i="3" s="1"/>
  <c r="BT1202" i="3"/>
  <c r="CJ1202" i="3" s="1"/>
  <c r="BU1202" i="3"/>
  <c r="CK1202" i="3" s="1"/>
  <c r="BV1202" i="3"/>
  <c r="CL1202" i="3" s="1"/>
  <c r="BW1202" i="3"/>
  <c r="CM1202" i="3" s="1"/>
  <c r="BX1202" i="3"/>
  <c r="CN1202" i="3" s="1"/>
  <c r="BY1202" i="3"/>
  <c r="CO1202" i="3" s="1"/>
  <c r="AT1203" i="3" a="1"/>
  <c r="AT1203" i="3" s="1"/>
  <c r="BJ1203" i="3" s="1"/>
  <c r="BZ1203" i="3" s="1"/>
  <c r="BK1203" i="3"/>
  <c r="CA1203" i="3" s="1"/>
  <c r="BL1203" i="3"/>
  <c r="CB1203" i="3" s="1"/>
  <c r="BM1203" i="3"/>
  <c r="CC1203" i="3" s="1"/>
  <c r="BN1203" i="3"/>
  <c r="CD1203" i="3" s="1"/>
  <c r="BO1203" i="3"/>
  <c r="CE1203" i="3" s="1"/>
  <c r="BP1203" i="3"/>
  <c r="CF1203" i="3" s="1"/>
  <c r="BQ1203" i="3"/>
  <c r="CG1203" i="3" s="1"/>
  <c r="BR1203" i="3"/>
  <c r="CH1203" i="3" s="1"/>
  <c r="BS1203" i="3"/>
  <c r="CI1203" i="3" s="1"/>
  <c r="BT1203" i="3"/>
  <c r="CJ1203" i="3" s="1"/>
  <c r="BU1203" i="3"/>
  <c r="CK1203" i="3" s="1"/>
  <c r="BV1203" i="3"/>
  <c r="CL1203" i="3" s="1"/>
  <c r="BW1203" i="3"/>
  <c r="CM1203" i="3" s="1"/>
  <c r="BX1203" i="3"/>
  <c r="CN1203" i="3" s="1"/>
  <c r="BY1203" i="3"/>
  <c r="CO1203" i="3" s="1"/>
  <c r="AT1204" i="3" a="1"/>
  <c r="AT1204" i="3" s="1"/>
  <c r="BJ1204" i="3" s="1"/>
  <c r="BZ1204" i="3" s="1"/>
  <c r="BK1204" i="3"/>
  <c r="CA1204" i="3" s="1"/>
  <c r="BL1204" i="3"/>
  <c r="CB1204" i="3" s="1"/>
  <c r="BM1204" i="3"/>
  <c r="CC1204" i="3" s="1"/>
  <c r="BN1204" i="3"/>
  <c r="CD1204" i="3" s="1"/>
  <c r="BO1204" i="3"/>
  <c r="CE1204" i="3" s="1"/>
  <c r="BP1204" i="3"/>
  <c r="CF1204" i="3" s="1"/>
  <c r="BQ1204" i="3"/>
  <c r="CG1204" i="3" s="1"/>
  <c r="BR1204" i="3"/>
  <c r="CH1204" i="3" s="1"/>
  <c r="BS1204" i="3"/>
  <c r="CI1204" i="3" s="1"/>
  <c r="BT1204" i="3"/>
  <c r="CJ1204" i="3" s="1"/>
  <c r="BU1204" i="3"/>
  <c r="CK1204" i="3" s="1"/>
  <c r="BV1204" i="3"/>
  <c r="CL1204" i="3" s="1"/>
  <c r="BW1204" i="3"/>
  <c r="CM1204" i="3" s="1"/>
  <c r="BX1204" i="3"/>
  <c r="CN1204" i="3" s="1"/>
  <c r="BY1204" i="3"/>
  <c r="CO1204" i="3" s="1"/>
  <c r="AT1205" i="3" a="1"/>
  <c r="AT1205" i="3" s="1"/>
  <c r="BJ1205" i="3" s="1"/>
  <c r="BZ1205" i="3" s="1"/>
  <c r="BK1205" i="3"/>
  <c r="CA1205" i="3" s="1"/>
  <c r="BL1205" i="3"/>
  <c r="CB1205" i="3" s="1"/>
  <c r="BM1205" i="3"/>
  <c r="CC1205" i="3" s="1"/>
  <c r="BN1205" i="3"/>
  <c r="CD1205" i="3" s="1"/>
  <c r="BO1205" i="3"/>
  <c r="CE1205" i="3" s="1"/>
  <c r="BP1205" i="3"/>
  <c r="CF1205" i="3" s="1"/>
  <c r="BQ1205" i="3"/>
  <c r="CG1205" i="3" s="1"/>
  <c r="BR1205" i="3"/>
  <c r="CH1205" i="3" s="1"/>
  <c r="BS1205" i="3"/>
  <c r="CI1205" i="3" s="1"/>
  <c r="BT1205" i="3"/>
  <c r="CJ1205" i="3" s="1"/>
  <c r="BU1205" i="3"/>
  <c r="CK1205" i="3" s="1"/>
  <c r="BV1205" i="3"/>
  <c r="CL1205" i="3" s="1"/>
  <c r="BW1205" i="3"/>
  <c r="CM1205" i="3" s="1"/>
  <c r="BX1205" i="3"/>
  <c r="CN1205" i="3" s="1"/>
  <c r="BY1205" i="3"/>
  <c r="CO1205" i="3" s="1"/>
  <c r="AT1206" i="3" a="1"/>
  <c r="AT1206" i="3" s="1"/>
  <c r="BJ1206" i="3" s="1"/>
  <c r="BZ1206" i="3" s="1"/>
  <c r="BK1206" i="3"/>
  <c r="CA1206" i="3" s="1"/>
  <c r="BL1206" i="3"/>
  <c r="CB1206" i="3" s="1"/>
  <c r="BM1206" i="3"/>
  <c r="CC1206" i="3" s="1"/>
  <c r="BN1206" i="3"/>
  <c r="CD1206" i="3" s="1"/>
  <c r="BO1206" i="3"/>
  <c r="CE1206" i="3" s="1"/>
  <c r="BP1206" i="3"/>
  <c r="CF1206" i="3" s="1"/>
  <c r="BQ1206" i="3"/>
  <c r="CG1206" i="3" s="1"/>
  <c r="BR1206" i="3"/>
  <c r="CH1206" i="3" s="1"/>
  <c r="BS1206" i="3"/>
  <c r="CI1206" i="3" s="1"/>
  <c r="BT1206" i="3"/>
  <c r="CJ1206" i="3" s="1"/>
  <c r="BU1206" i="3"/>
  <c r="CK1206" i="3" s="1"/>
  <c r="BV1206" i="3"/>
  <c r="CL1206" i="3" s="1"/>
  <c r="BW1206" i="3"/>
  <c r="CM1206" i="3" s="1"/>
  <c r="BX1206" i="3"/>
  <c r="CN1206" i="3" s="1"/>
  <c r="BY1206" i="3"/>
  <c r="CO1206" i="3" s="1"/>
  <c r="AT1207" i="3" a="1"/>
  <c r="AT1207" i="3" s="1"/>
  <c r="BJ1207" i="3" s="1"/>
  <c r="BZ1207" i="3" s="1"/>
  <c r="BK1207" i="3"/>
  <c r="CA1207" i="3" s="1"/>
  <c r="BL1207" i="3"/>
  <c r="CB1207" i="3" s="1"/>
  <c r="BM1207" i="3"/>
  <c r="CC1207" i="3" s="1"/>
  <c r="BN1207" i="3"/>
  <c r="CD1207" i="3" s="1"/>
  <c r="BO1207" i="3"/>
  <c r="CE1207" i="3" s="1"/>
  <c r="BP1207" i="3"/>
  <c r="CF1207" i="3" s="1"/>
  <c r="BQ1207" i="3"/>
  <c r="CG1207" i="3" s="1"/>
  <c r="BR1207" i="3"/>
  <c r="CH1207" i="3" s="1"/>
  <c r="BS1207" i="3"/>
  <c r="CI1207" i="3" s="1"/>
  <c r="BT1207" i="3"/>
  <c r="CJ1207" i="3" s="1"/>
  <c r="BU1207" i="3"/>
  <c r="CK1207" i="3" s="1"/>
  <c r="BV1207" i="3"/>
  <c r="CL1207" i="3" s="1"/>
  <c r="BW1207" i="3"/>
  <c r="CM1207" i="3" s="1"/>
  <c r="BX1207" i="3"/>
  <c r="CN1207" i="3" s="1"/>
  <c r="BY1207" i="3"/>
  <c r="CO1207" i="3" s="1"/>
  <c r="AT1208" i="3" a="1"/>
  <c r="AT1208" i="3" s="1"/>
  <c r="BJ1208" i="3" s="1"/>
  <c r="BZ1208" i="3" s="1"/>
  <c r="BK1208" i="3"/>
  <c r="CA1208" i="3" s="1"/>
  <c r="BL1208" i="3"/>
  <c r="CB1208" i="3" s="1"/>
  <c r="BM1208" i="3"/>
  <c r="CC1208" i="3" s="1"/>
  <c r="BN1208" i="3"/>
  <c r="CD1208" i="3" s="1"/>
  <c r="BO1208" i="3"/>
  <c r="CE1208" i="3" s="1"/>
  <c r="BP1208" i="3"/>
  <c r="CF1208" i="3" s="1"/>
  <c r="BQ1208" i="3"/>
  <c r="CG1208" i="3" s="1"/>
  <c r="BR1208" i="3"/>
  <c r="CH1208" i="3" s="1"/>
  <c r="BS1208" i="3"/>
  <c r="CI1208" i="3" s="1"/>
  <c r="BT1208" i="3"/>
  <c r="CJ1208" i="3" s="1"/>
  <c r="BU1208" i="3"/>
  <c r="CK1208" i="3" s="1"/>
  <c r="BV1208" i="3"/>
  <c r="CL1208" i="3" s="1"/>
  <c r="BW1208" i="3"/>
  <c r="CM1208" i="3" s="1"/>
  <c r="BX1208" i="3"/>
  <c r="CN1208" i="3" s="1"/>
  <c r="BY1208" i="3"/>
  <c r="CO1208" i="3" s="1"/>
  <c r="AT1209" i="3" a="1"/>
  <c r="AT1209" i="3" s="1"/>
  <c r="BJ1209" i="3" s="1"/>
  <c r="BZ1209" i="3" s="1"/>
  <c r="BK1209" i="3"/>
  <c r="CA1209" i="3" s="1"/>
  <c r="BL1209" i="3"/>
  <c r="CB1209" i="3" s="1"/>
  <c r="BM1209" i="3"/>
  <c r="CC1209" i="3" s="1"/>
  <c r="BN1209" i="3"/>
  <c r="CD1209" i="3" s="1"/>
  <c r="BO1209" i="3"/>
  <c r="CE1209" i="3" s="1"/>
  <c r="BP1209" i="3"/>
  <c r="CF1209" i="3" s="1"/>
  <c r="BQ1209" i="3"/>
  <c r="CG1209" i="3" s="1"/>
  <c r="BR1209" i="3"/>
  <c r="CH1209" i="3" s="1"/>
  <c r="BS1209" i="3"/>
  <c r="CI1209" i="3" s="1"/>
  <c r="BT1209" i="3"/>
  <c r="CJ1209" i="3" s="1"/>
  <c r="BU1209" i="3"/>
  <c r="CK1209" i="3" s="1"/>
  <c r="BV1209" i="3"/>
  <c r="CL1209" i="3" s="1"/>
  <c r="BW1209" i="3"/>
  <c r="CM1209" i="3" s="1"/>
  <c r="BX1209" i="3"/>
  <c r="CN1209" i="3" s="1"/>
  <c r="BY1209" i="3"/>
  <c r="CO1209" i="3" s="1"/>
  <c r="AT1210" i="3" a="1"/>
  <c r="AT1210" i="3" s="1"/>
  <c r="BJ1210" i="3" s="1"/>
  <c r="BZ1210" i="3" s="1"/>
  <c r="BK1210" i="3"/>
  <c r="CA1210" i="3" s="1"/>
  <c r="BL1210" i="3"/>
  <c r="CB1210" i="3" s="1"/>
  <c r="BM1210" i="3"/>
  <c r="CC1210" i="3" s="1"/>
  <c r="BN1210" i="3"/>
  <c r="CD1210" i="3" s="1"/>
  <c r="BO1210" i="3"/>
  <c r="CE1210" i="3" s="1"/>
  <c r="BP1210" i="3"/>
  <c r="CF1210" i="3" s="1"/>
  <c r="BQ1210" i="3"/>
  <c r="CG1210" i="3" s="1"/>
  <c r="BR1210" i="3"/>
  <c r="CH1210" i="3" s="1"/>
  <c r="BS1210" i="3"/>
  <c r="CI1210" i="3" s="1"/>
  <c r="BT1210" i="3"/>
  <c r="CJ1210" i="3" s="1"/>
  <c r="BU1210" i="3"/>
  <c r="CK1210" i="3" s="1"/>
  <c r="BV1210" i="3"/>
  <c r="CL1210" i="3" s="1"/>
  <c r="BW1210" i="3"/>
  <c r="CM1210" i="3" s="1"/>
  <c r="BX1210" i="3"/>
  <c r="CN1210" i="3" s="1"/>
  <c r="BY1210" i="3"/>
  <c r="CO1210" i="3" s="1"/>
  <c r="AT1211" i="3" a="1"/>
  <c r="AT1211" i="3" s="1"/>
  <c r="BJ1211" i="3" s="1"/>
  <c r="BZ1211" i="3" s="1"/>
  <c r="BK1211" i="3"/>
  <c r="CA1211" i="3" s="1"/>
  <c r="BL1211" i="3"/>
  <c r="CB1211" i="3" s="1"/>
  <c r="BM1211" i="3"/>
  <c r="CC1211" i="3" s="1"/>
  <c r="BN1211" i="3"/>
  <c r="CD1211" i="3" s="1"/>
  <c r="BO1211" i="3"/>
  <c r="CE1211" i="3" s="1"/>
  <c r="BP1211" i="3"/>
  <c r="CF1211" i="3" s="1"/>
  <c r="BQ1211" i="3"/>
  <c r="CG1211" i="3" s="1"/>
  <c r="BR1211" i="3"/>
  <c r="CH1211" i="3" s="1"/>
  <c r="BS1211" i="3"/>
  <c r="CI1211" i="3" s="1"/>
  <c r="BT1211" i="3"/>
  <c r="CJ1211" i="3" s="1"/>
  <c r="BU1211" i="3"/>
  <c r="CK1211" i="3" s="1"/>
  <c r="BV1211" i="3"/>
  <c r="CL1211" i="3" s="1"/>
  <c r="BW1211" i="3"/>
  <c r="CM1211" i="3" s="1"/>
  <c r="BX1211" i="3"/>
  <c r="CN1211" i="3" s="1"/>
  <c r="BY1211" i="3"/>
  <c r="CO1211" i="3" s="1"/>
  <c r="AT1212" i="3" a="1"/>
  <c r="AT1212" i="3" s="1"/>
  <c r="BJ1212" i="3" s="1"/>
  <c r="BZ1212" i="3" s="1"/>
  <c r="BK1212" i="3"/>
  <c r="CA1212" i="3" s="1"/>
  <c r="BL1212" i="3"/>
  <c r="CB1212" i="3" s="1"/>
  <c r="BM1212" i="3"/>
  <c r="CC1212" i="3" s="1"/>
  <c r="BN1212" i="3"/>
  <c r="CD1212" i="3" s="1"/>
  <c r="BO1212" i="3"/>
  <c r="CE1212" i="3" s="1"/>
  <c r="BP1212" i="3"/>
  <c r="CF1212" i="3" s="1"/>
  <c r="BQ1212" i="3"/>
  <c r="CG1212" i="3" s="1"/>
  <c r="BR1212" i="3"/>
  <c r="CH1212" i="3" s="1"/>
  <c r="BS1212" i="3"/>
  <c r="CI1212" i="3" s="1"/>
  <c r="BT1212" i="3"/>
  <c r="CJ1212" i="3" s="1"/>
  <c r="BU1212" i="3"/>
  <c r="CK1212" i="3" s="1"/>
  <c r="BV1212" i="3"/>
  <c r="CL1212" i="3" s="1"/>
  <c r="BW1212" i="3"/>
  <c r="CM1212" i="3" s="1"/>
  <c r="BX1212" i="3"/>
  <c r="CN1212" i="3" s="1"/>
  <c r="BY1212" i="3"/>
  <c r="CO1212" i="3" s="1"/>
  <c r="AT1213" i="3" a="1"/>
  <c r="AT1213" i="3" s="1"/>
  <c r="BJ1213" i="3" s="1"/>
  <c r="BZ1213" i="3" s="1"/>
  <c r="BK1213" i="3"/>
  <c r="CA1213" i="3" s="1"/>
  <c r="BL1213" i="3"/>
  <c r="CB1213" i="3" s="1"/>
  <c r="BM1213" i="3"/>
  <c r="CC1213" i="3" s="1"/>
  <c r="BN1213" i="3"/>
  <c r="CD1213" i="3" s="1"/>
  <c r="BO1213" i="3"/>
  <c r="CE1213" i="3" s="1"/>
  <c r="BP1213" i="3"/>
  <c r="CF1213" i="3" s="1"/>
  <c r="BQ1213" i="3"/>
  <c r="CG1213" i="3" s="1"/>
  <c r="BR1213" i="3"/>
  <c r="CH1213" i="3" s="1"/>
  <c r="BS1213" i="3"/>
  <c r="CI1213" i="3" s="1"/>
  <c r="BT1213" i="3"/>
  <c r="CJ1213" i="3" s="1"/>
  <c r="BU1213" i="3"/>
  <c r="CK1213" i="3" s="1"/>
  <c r="BV1213" i="3"/>
  <c r="CL1213" i="3" s="1"/>
  <c r="BW1213" i="3"/>
  <c r="CM1213" i="3" s="1"/>
  <c r="BX1213" i="3"/>
  <c r="CN1213" i="3" s="1"/>
  <c r="BY1213" i="3"/>
  <c r="CO1213" i="3" s="1"/>
  <c r="AT1214" i="3" a="1"/>
  <c r="AT1214" i="3" s="1"/>
  <c r="BJ1214" i="3" s="1"/>
  <c r="BZ1214" i="3" s="1"/>
  <c r="BK1214" i="3"/>
  <c r="CA1214" i="3" s="1"/>
  <c r="BL1214" i="3"/>
  <c r="CB1214" i="3" s="1"/>
  <c r="BM1214" i="3"/>
  <c r="CC1214" i="3" s="1"/>
  <c r="BN1214" i="3"/>
  <c r="CD1214" i="3" s="1"/>
  <c r="BO1214" i="3"/>
  <c r="CE1214" i="3" s="1"/>
  <c r="BP1214" i="3"/>
  <c r="CF1214" i="3" s="1"/>
  <c r="BQ1214" i="3"/>
  <c r="CG1214" i="3" s="1"/>
  <c r="BR1214" i="3"/>
  <c r="CH1214" i="3" s="1"/>
  <c r="BS1214" i="3"/>
  <c r="CI1214" i="3" s="1"/>
  <c r="BT1214" i="3"/>
  <c r="CJ1214" i="3" s="1"/>
  <c r="BU1214" i="3"/>
  <c r="CK1214" i="3" s="1"/>
  <c r="BV1214" i="3"/>
  <c r="CL1214" i="3" s="1"/>
  <c r="BW1214" i="3"/>
  <c r="CM1214" i="3" s="1"/>
  <c r="BX1214" i="3"/>
  <c r="CN1214" i="3" s="1"/>
  <c r="BY1214" i="3"/>
  <c r="CO1214" i="3" s="1"/>
  <c r="AT1215" i="3" a="1"/>
  <c r="AT1215" i="3" s="1"/>
  <c r="BJ1215" i="3" s="1"/>
  <c r="BZ1215" i="3" s="1"/>
  <c r="BK1215" i="3"/>
  <c r="CA1215" i="3" s="1"/>
  <c r="BL1215" i="3"/>
  <c r="CB1215" i="3" s="1"/>
  <c r="BM1215" i="3"/>
  <c r="CC1215" i="3" s="1"/>
  <c r="BN1215" i="3"/>
  <c r="CD1215" i="3" s="1"/>
  <c r="BO1215" i="3"/>
  <c r="CE1215" i="3" s="1"/>
  <c r="BP1215" i="3"/>
  <c r="CF1215" i="3" s="1"/>
  <c r="BQ1215" i="3"/>
  <c r="CG1215" i="3" s="1"/>
  <c r="BR1215" i="3"/>
  <c r="CH1215" i="3" s="1"/>
  <c r="BS1215" i="3"/>
  <c r="CI1215" i="3" s="1"/>
  <c r="BT1215" i="3"/>
  <c r="CJ1215" i="3" s="1"/>
  <c r="BU1215" i="3"/>
  <c r="CK1215" i="3" s="1"/>
  <c r="BV1215" i="3"/>
  <c r="CL1215" i="3" s="1"/>
  <c r="BW1215" i="3"/>
  <c r="CM1215" i="3" s="1"/>
  <c r="BX1215" i="3"/>
  <c r="CN1215" i="3" s="1"/>
  <c r="BY1215" i="3"/>
  <c r="CO1215" i="3" s="1"/>
  <c r="AT1216" i="3" a="1"/>
  <c r="AT1216" i="3" s="1"/>
  <c r="BJ1216" i="3" s="1"/>
  <c r="BZ1216" i="3" s="1"/>
  <c r="BK1216" i="3"/>
  <c r="CA1216" i="3" s="1"/>
  <c r="BL1216" i="3"/>
  <c r="CB1216" i="3" s="1"/>
  <c r="BM1216" i="3"/>
  <c r="CC1216" i="3" s="1"/>
  <c r="BN1216" i="3"/>
  <c r="CD1216" i="3" s="1"/>
  <c r="BO1216" i="3"/>
  <c r="CE1216" i="3" s="1"/>
  <c r="BP1216" i="3"/>
  <c r="CF1216" i="3" s="1"/>
  <c r="BQ1216" i="3"/>
  <c r="CG1216" i="3" s="1"/>
  <c r="BR1216" i="3"/>
  <c r="CH1216" i="3" s="1"/>
  <c r="BS1216" i="3"/>
  <c r="CI1216" i="3" s="1"/>
  <c r="BT1216" i="3"/>
  <c r="CJ1216" i="3" s="1"/>
  <c r="BU1216" i="3"/>
  <c r="CK1216" i="3" s="1"/>
  <c r="BV1216" i="3"/>
  <c r="CL1216" i="3" s="1"/>
  <c r="BW1216" i="3"/>
  <c r="CM1216" i="3" s="1"/>
  <c r="BX1216" i="3"/>
  <c r="CN1216" i="3" s="1"/>
  <c r="BY1216" i="3"/>
  <c r="CO1216" i="3" s="1"/>
  <c r="AT1217" i="3" a="1"/>
  <c r="AT1217" i="3" s="1"/>
  <c r="BJ1217" i="3" s="1"/>
  <c r="BZ1217" i="3" s="1"/>
  <c r="BK1217" i="3"/>
  <c r="CA1217" i="3" s="1"/>
  <c r="BL1217" i="3"/>
  <c r="CB1217" i="3" s="1"/>
  <c r="BM1217" i="3"/>
  <c r="CC1217" i="3" s="1"/>
  <c r="BN1217" i="3"/>
  <c r="CD1217" i="3" s="1"/>
  <c r="BO1217" i="3"/>
  <c r="CE1217" i="3" s="1"/>
  <c r="BP1217" i="3"/>
  <c r="CF1217" i="3" s="1"/>
  <c r="BQ1217" i="3"/>
  <c r="CG1217" i="3" s="1"/>
  <c r="BR1217" i="3"/>
  <c r="CH1217" i="3" s="1"/>
  <c r="BS1217" i="3"/>
  <c r="CI1217" i="3" s="1"/>
  <c r="BT1217" i="3"/>
  <c r="CJ1217" i="3" s="1"/>
  <c r="BU1217" i="3"/>
  <c r="CK1217" i="3" s="1"/>
  <c r="BV1217" i="3"/>
  <c r="CL1217" i="3" s="1"/>
  <c r="BW1217" i="3"/>
  <c r="CM1217" i="3" s="1"/>
  <c r="BX1217" i="3"/>
  <c r="CN1217" i="3" s="1"/>
  <c r="BY1217" i="3"/>
  <c r="CO1217" i="3" s="1"/>
  <c r="AT1218" i="3" a="1"/>
  <c r="AT1218" i="3" s="1"/>
  <c r="BJ1218" i="3" s="1"/>
  <c r="BZ1218" i="3" s="1"/>
  <c r="BK1218" i="3"/>
  <c r="CA1218" i="3" s="1"/>
  <c r="BL1218" i="3"/>
  <c r="CB1218" i="3" s="1"/>
  <c r="BM1218" i="3"/>
  <c r="CC1218" i="3" s="1"/>
  <c r="BN1218" i="3"/>
  <c r="CD1218" i="3" s="1"/>
  <c r="BO1218" i="3"/>
  <c r="CE1218" i="3" s="1"/>
  <c r="BP1218" i="3"/>
  <c r="CF1218" i="3" s="1"/>
  <c r="BQ1218" i="3"/>
  <c r="CG1218" i="3" s="1"/>
  <c r="BR1218" i="3"/>
  <c r="CH1218" i="3" s="1"/>
  <c r="BS1218" i="3"/>
  <c r="CI1218" i="3" s="1"/>
  <c r="BT1218" i="3"/>
  <c r="CJ1218" i="3" s="1"/>
  <c r="BU1218" i="3"/>
  <c r="CK1218" i="3" s="1"/>
  <c r="BV1218" i="3"/>
  <c r="CL1218" i="3" s="1"/>
  <c r="BW1218" i="3"/>
  <c r="CM1218" i="3" s="1"/>
  <c r="BX1218" i="3"/>
  <c r="CN1218" i="3" s="1"/>
  <c r="BY1218" i="3"/>
  <c r="CO1218" i="3" s="1"/>
  <c r="AT1219" i="3" a="1"/>
  <c r="AT1219" i="3" s="1"/>
  <c r="BJ1219" i="3" s="1"/>
  <c r="BZ1219" i="3" s="1"/>
  <c r="BK1219" i="3"/>
  <c r="CA1219" i="3" s="1"/>
  <c r="BL1219" i="3"/>
  <c r="CB1219" i="3" s="1"/>
  <c r="BM1219" i="3"/>
  <c r="CC1219" i="3" s="1"/>
  <c r="BN1219" i="3"/>
  <c r="CD1219" i="3" s="1"/>
  <c r="BO1219" i="3"/>
  <c r="CE1219" i="3" s="1"/>
  <c r="BP1219" i="3"/>
  <c r="CF1219" i="3" s="1"/>
  <c r="BQ1219" i="3"/>
  <c r="CG1219" i="3" s="1"/>
  <c r="BR1219" i="3"/>
  <c r="CH1219" i="3" s="1"/>
  <c r="BS1219" i="3"/>
  <c r="CI1219" i="3" s="1"/>
  <c r="BT1219" i="3"/>
  <c r="CJ1219" i="3" s="1"/>
  <c r="BU1219" i="3"/>
  <c r="CK1219" i="3" s="1"/>
  <c r="BV1219" i="3"/>
  <c r="CL1219" i="3" s="1"/>
  <c r="BW1219" i="3"/>
  <c r="CM1219" i="3" s="1"/>
  <c r="BX1219" i="3"/>
  <c r="CN1219" i="3" s="1"/>
  <c r="BY1219" i="3"/>
  <c r="CO1219" i="3" s="1"/>
  <c r="AT1220" i="3" a="1"/>
  <c r="AT1220" i="3" s="1"/>
  <c r="BJ1220" i="3" s="1"/>
  <c r="BZ1220" i="3" s="1"/>
  <c r="BK1220" i="3"/>
  <c r="CA1220" i="3" s="1"/>
  <c r="BL1220" i="3"/>
  <c r="CB1220" i="3" s="1"/>
  <c r="BM1220" i="3"/>
  <c r="CC1220" i="3" s="1"/>
  <c r="BN1220" i="3"/>
  <c r="CD1220" i="3" s="1"/>
  <c r="BO1220" i="3"/>
  <c r="CE1220" i="3" s="1"/>
  <c r="BP1220" i="3"/>
  <c r="CF1220" i="3" s="1"/>
  <c r="BQ1220" i="3"/>
  <c r="CG1220" i="3" s="1"/>
  <c r="BR1220" i="3"/>
  <c r="CH1220" i="3" s="1"/>
  <c r="BS1220" i="3"/>
  <c r="CI1220" i="3" s="1"/>
  <c r="BT1220" i="3"/>
  <c r="CJ1220" i="3" s="1"/>
  <c r="BU1220" i="3"/>
  <c r="CK1220" i="3" s="1"/>
  <c r="BV1220" i="3"/>
  <c r="CL1220" i="3" s="1"/>
  <c r="BW1220" i="3"/>
  <c r="CM1220" i="3" s="1"/>
  <c r="BX1220" i="3"/>
  <c r="CN1220" i="3" s="1"/>
  <c r="BY1220" i="3"/>
  <c r="CO1220" i="3" s="1"/>
  <c r="AT1221" i="3" a="1"/>
  <c r="AT1221" i="3" s="1"/>
  <c r="BJ1221" i="3" s="1"/>
  <c r="BZ1221" i="3" s="1"/>
  <c r="BK1221" i="3"/>
  <c r="CA1221" i="3" s="1"/>
  <c r="BL1221" i="3"/>
  <c r="CB1221" i="3" s="1"/>
  <c r="BM1221" i="3"/>
  <c r="CC1221" i="3" s="1"/>
  <c r="BN1221" i="3"/>
  <c r="CD1221" i="3" s="1"/>
  <c r="BO1221" i="3"/>
  <c r="CE1221" i="3" s="1"/>
  <c r="BP1221" i="3"/>
  <c r="CF1221" i="3" s="1"/>
  <c r="BQ1221" i="3"/>
  <c r="CG1221" i="3" s="1"/>
  <c r="BR1221" i="3"/>
  <c r="CH1221" i="3" s="1"/>
  <c r="BS1221" i="3"/>
  <c r="CI1221" i="3" s="1"/>
  <c r="BT1221" i="3"/>
  <c r="CJ1221" i="3" s="1"/>
  <c r="BU1221" i="3"/>
  <c r="CK1221" i="3" s="1"/>
  <c r="BV1221" i="3"/>
  <c r="CL1221" i="3" s="1"/>
  <c r="BW1221" i="3"/>
  <c r="CM1221" i="3" s="1"/>
  <c r="BX1221" i="3"/>
  <c r="CN1221" i="3" s="1"/>
  <c r="BY1221" i="3"/>
  <c r="CO1221" i="3" s="1"/>
  <c r="AT1222" i="3" a="1"/>
  <c r="AT1222" i="3" s="1"/>
  <c r="BJ1222" i="3" s="1"/>
  <c r="BZ1222" i="3" s="1"/>
  <c r="BK1222" i="3"/>
  <c r="CA1222" i="3" s="1"/>
  <c r="BL1222" i="3"/>
  <c r="CB1222" i="3" s="1"/>
  <c r="BM1222" i="3"/>
  <c r="CC1222" i="3" s="1"/>
  <c r="BN1222" i="3"/>
  <c r="CD1222" i="3" s="1"/>
  <c r="BO1222" i="3"/>
  <c r="CE1222" i="3" s="1"/>
  <c r="BP1222" i="3"/>
  <c r="CF1222" i="3" s="1"/>
  <c r="BQ1222" i="3"/>
  <c r="CG1222" i="3" s="1"/>
  <c r="BR1222" i="3"/>
  <c r="CH1222" i="3" s="1"/>
  <c r="BS1222" i="3"/>
  <c r="CI1222" i="3" s="1"/>
  <c r="BT1222" i="3"/>
  <c r="CJ1222" i="3" s="1"/>
  <c r="BU1222" i="3"/>
  <c r="CK1222" i="3" s="1"/>
  <c r="BV1222" i="3"/>
  <c r="CL1222" i="3" s="1"/>
  <c r="BW1222" i="3"/>
  <c r="CM1222" i="3" s="1"/>
  <c r="BX1222" i="3"/>
  <c r="CN1222" i="3" s="1"/>
  <c r="BY1222" i="3"/>
  <c r="CO1222" i="3" s="1"/>
  <c r="AT1223" i="3" a="1"/>
  <c r="AT1223" i="3" s="1"/>
  <c r="BJ1223" i="3" s="1"/>
  <c r="BZ1223" i="3" s="1"/>
  <c r="BK1223" i="3"/>
  <c r="CA1223" i="3" s="1"/>
  <c r="BL1223" i="3"/>
  <c r="CB1223" i="3" s="1"/>
  <c r="BM1223" i="3"/>
  <c r="CC1223" i="3" s="1"/>
  <c r="BN1223" i="3"/>
  <c r="CD1223" i="3" s="1"/>
  <c r="BO1223" i="3"/>
  <c r="CE1223" i="3" s="1"/>
  <c r="BP1223" i="3"/>
  <c r="CF1223" i="3" s="1"/>
  <c r="BQ1223" i="3"/>
  <c r="CG1223" i="3" s="1"/>
  <c r="BR1223" i="3"/>
  <c r="CH1223" i="3" s="1"/>
  <c r="BS1223" i="3"/>
  <c r="CI1223" i="3" s="1"/>
  <c r="BT1223" i="3"/>
  <c r="CJ1223" i="3" s="1"/>
  <c r="BU1223" i="3"/>
  <c r="CK1223" i="3" s="1"/>
  <c r="BV1223" i="3"/>
  <c r="CL1223" i="3" s="1"/>
  <c r="BW1223" i="3"/>
  <c r="CM1223" i="3" s="1"/>
  <c r="BX1223" i="3"/>
  <c r="CN1223" i="3" s="1"/>
  <c r="BY1223" i="3"/>
  <c r="CO1223" i="3" s="1"/>
  <c r="AT1224" i="3" a="1"/>
  <c r="AT1224" i="3" s="1"/>
  <c r="BJ1224" i="3" s="1"/>
  <c r="BZ1224" i="3" s="1"/>
  <c r="BK1224" i="3"/>
  <c r="CA1224" i="3" s="1"/>
  <c r="BL1224" i="3"/>
  <c r="CB1224" i="3" s="1"/>
  <c r="BM1224" i="3"/>
  <c r="CC1224" i="3" s="1"/>
  <c r="BN1224" i="3"/>
  <c r="CD1224" i="3" s="1"/>
  <c r="BO1224" i="3"/>
  <c r="CE1224" i="3" s="1"/>
  <c r="BP1224" i="3"/>
  <c r="CF1224" i="3" s="1"/>
  <c r="BQ1224" i="3"/>
  <c r="CG1224" i="3" s="1"/>
  <c r="BR1224" i="3"/>
  <c r="CH1224" i="3" s="1"/>
  <c r="BS1224" i="3"/>
  <c r="CI1224" i="3" s="1"/>
  <c r="BT1224" i="3"/>
  <c r="CJ1224" i="3" s="1"/>
  <c r="BU1224" i="3"/>
  <c r="CK1224" i="3" s="1"/>
  <c r="BV1224" i="3"/>
  <c r="CL1224" i="3" s="1"/>
  <c r="BW1224" i="3"/>
  <c r="CM1224" i="3" s="1"/>
  <c r="BX1224" i="3"/>
  <c r="CN1224" i="3" s="1"/>
  <c r="BY1224" i="3"/>
  <c r="CO1224" i="3" s="1"/>
  <c r="AT1225" i="3" a="1"/>
  <c r="AT1225" i="3" s="1"/>
  <c r="BJ1225" i="3" s="1"/>
  <c r="BZ1225" i="3" s="1"/>
  <c r="BK1225" i="3"/>
  <c r="CA1225" i="3" s="1"/>
  <c r="BL1225" i="3"/>
  <c r="CB1225" i="3" s="1"/>
  <c r="BM1225" i="3"/>
  <c r="CC1225" i="3" s="1"/>
  <c r="BN1225" i="3"/>
  <c r="CD1225" i="3" s="1"/>
  <c r="BO1225" i="3"/>
  <c r="CE1225" i="3" s="1"/>
  <c r="BP1225" i="3"/>
  <c r="CF1225" i="3" s="1"/>
  <c r="BQ1225" i="3"/>
  <c r="CG1225" i="3" s="1"/>
  <c r="BR1225" i="3"/>
  <c r="CH1225" i="3" s="1"/>
  <c r="BS1225" i="3"/>
  <c r="CI1225" i="3" s="1"/>
  <c r="BT1225" i="3"/>
  <c r="CJ1225" i="3" s="1"/>
  <c r="BU1225" i="3"/>
  <c r="CK1225" i="3" s="1"/>
  <c r="BV1225" i="3"/>
  <c r="CL1225" i="3" s="1"/>
  <c r="BW1225" i="3"/>
  <c r="CM1225" i="3" s="1"/>
  <c r="BX1225" i="3"/>
  <c r="CN1225" i="3" s="1"/>
  <c r="BY1225" i="3"/>
  <c r="CO1225" i="3" s="1"/>
  <c r="AT1226" i="3" a="1"/>
  <c r="AT1226" i="3" s="1"/>
  <c r="BJ1226" i="3" s="1"/>
  <c r="BZ1226" i="3" s="1"/>
  <c r="BK1226" i="3"/>
  <c r="CA1226" i="3" s="1"/>
  <c r="BL1226" i="3"/>
  <c r="CB1226" i="3" s="1"/>
  <c r="BM1226" i="3"/>
  <c r="CC1226" i="3" s="1"/>
  <c r="BN1226" i="3"/>
  <c r="CD1226" i="3" s="1"/>
  <c r="BO1226" i="3"/>
  <c r="CE1226" i="3" s="1"/>
  <c r="BP1226" i="3"/>
  <c r="CF1226" i="3" s="1"/>
  <c r="BQ1226" i="3"/>
  <c r="CG1226" i="3" s="1"/>
  <c r="BR1226" i="3"/>
  <c r="CH1226" i="3" s="1"/>
  <c r="BS1226" i="3"/>
  <c r="CI1226" i="3" s="1"/>
  <c r="BT1226" i="3"/>
  <c r="CJ1226" i="3" s="1"/>
  <c r="BU1226" i="3"/>
  <c r="CK1226" i="3" s="1"/>
  <c r="BV1226" i="3"/>
  <c r="CL1226" i="3" s="1"/>
  <c r="BW1226" i="3"/>
  <c r="CM1226" i="3" s="1"/>
  <c r="BX1226" i="3"/>
  <c r="CN1226" i="3" s="1"/>
  <c r="BY1226" i="3"/>
  <c r="CO1226" i="3" s="1"/>
  <c r="AT1227" i="3" a="1"/>
  <c r="AT1227" i="3" s="1"/>
  <c r="BJ1227" i="3" s="1"/>
  <c r="BZ1227" i="3" s="1"/>
  <c r="BK1227" i="3"/>
  <c r="CA1227" i="3" s="1"/>
  <c r="BL1227" i="3"/>
  <c r="CB1227" i="3" s="1"/>
  <c r="BM1227" i="3"/>
  <c r="CC1227" i="3" s="1"/>
  <c r="BN1227" i="3"/>
  <c r="CD1227" i="3" s="1"/>
  <c r="BO1227" i="3"/>
  <c r="CE1227" i="3" s="1"/>
  <c r="BP1227" i="3"/>
  <c r="CF1227" i="3" s="1"/>
  <c r="BQ1227" i="3"/>
  <c r="CG1227" i="3" s="1"/>
  <c r="BR1227" i="3"/>
  <c r="CH1227" i="3" s="1"/>
  <c r="BS1227" i="3"/>
  <c r="CI1227" i="3" s="1"/>
  <c r="BT1227" i="3"/>
  <c r="CJ1227" i="3" s="1"/>
  <c r="BU1227" i="3"/>
  <c r="CK1227" i="3" s="1"/>
  <c r="BV1227" i="3"/>
  <c r="CL1227" i="3" s="1"/>
  <c r="BW1227" i="3"/>
  <c r="CM1227" i="3" s="1"/>
  <c r="BX1227" i="3"/>
  <c r="CN1227" i="3" s="1"/>
  <c r="BY1227" i="3"/>
  <c r="CO1227" i="3" s="1"/>
  <c r="AT1228" i="3" a="1"/>
  <c r="AT1228" i="3" s="1"/>
  <c r="BJ1228" i="3" s="1"/>
  <c r="BZ1228" i="3" s="1"/>
  <c r="BK1228" i="3"/>
  <c r="CA1228" i="3" s="1"/>
  <c r="BL1228" i="3"/>
  <c r="CB1228" i="3" s="1"/>
  <c r="BM1228" i="3"/>
  <c r="CC1228" i="3" s="1"/>
  <c r="BN1228" i="3"/>
  <c r="CD1228" i="3" s="1"/>
  <c r="BO1228" i="3"/>
  <c r="CE1228" i="3" s="1"/>
  <c r="BP1228" i="3"/>
  <c r="CF1228" i="3" s="1"/>
  <c r="BQ1228" i="3"/>
  <c r="CG1228" i="3" s="1"/>
  <c r="BR1228" i="3"/>
  <c r="CH1228" i="3" s="1"/>
  <c r="BS1228" i="3"/>
  <c r="CI1228" i="3" s="1"/>
  <c r="BT1228" i="3"/>
  <c r="CJ1228" i="3" s="1"/>
  <c r="BU1228" i="3"/>
  <c r="CK1228" i="3" s="1"/>
  <c r="BV1228" i="3"/>
  <c r="CL1228" i="3" s="1"/>
  <c r="BW1228" i="3"/>
  <c r="CM1228" i="3" s="1"/>
  <c r="BX1228" i="3"/>
  <c r="CN1228" i="3" s="1"/>
  <c r="BY1228" i="3"/>
  <c r="CO1228" i="3" s="1"/>
  <c r="AT1229" i="3" a="1"/>
  <c r="AT1229" i="3" s="1"/>
  <c r="BJ1229" i="3" s="1"/>
  <c r="BZ1229" i="3" s="1"/>
  <c r="BK1229" i="3"/>
  <c r="CA1229" i="3" s="1"/>
  <c r="BL1229" i="3"/>
  <c r="CB1229" i="3" s="1"/>
  <c r="BM1229" i="3"/>
  <c r="CC1229" i="3" s="1"/>
  <c r="BN1229" i="3"/>
  <c r="CD1229" i="3" s="1"/>
  <c r="BO1229" i="3"/>
  <c r="CE1229" i="3" s="1"/>
  <c r="BP1229" i="3"/>
  <c r="CF1229" i="3" s="1"/>
  <c r="BQ1229" i="3"/>
  <c r="CG1229" i="3" s="1"/>
  <c r="BR1229" i="3"/>
  <c r="CH1229" i="3" s="1"/>
  <c r="BS1229" i="3"/>
  <c r="CI1229" i="3" s="1"/>
  <c r="BT1229" i="3"/>
  <c r="CJ1229" i="3" s="1"/>
  <c r="BU1229" i="3"/>
  <c r="CK1229" i="3" s="1"/>
  <c r="BV1229" i="3"/>
  <c r="CL1229" i="3" s="1"/>
  <c r="BW1229" i="3"/>
  <c r="CM1229" i="3" s="1"/>
  <c r="BX1229" i="3"/>
  <c r="CN1229" i="3" s="1"/>
  <c r="BY1229" i="3"/>
  <c r="CO1229" i="3" s="1"/>
  <c r="AT1230" i="3" a="1"/>
  <c r="AT1230" i="3" s="1"/>
  <c r="BJ1230" i="3" s="1"/>
  <c r="BZ1230" i="3" s="1"/>
  <c r="BK1230" i="3"/>
  <c r="CA1230" i="3" s="1"/>
  <c r="BL1230" i="3"/>
  <c r="CB1230" i="3" s="1"/>
  <c r="BM1230" i="3"/>
  <c r="CC1230" i="3" s="1"/>
  <c r="BN1230" i="3"/>
  <c r="CD1230" i="3" s="1"/>
  <c r="BO1230" i="3"/>
  <c r="CE1230" i="3" s="1"/>
  <c r="BP1230" i="3"/>
  <c r="CF1230" i="3" s="1"/>
  <c r="BQ1230" i="3"/>
  <c r="CG1230" i="3" s="1"/>
  <c r="BR1230" i="3"/>
  <c r="CH1230" i="3" s="1"/>
  <c r="BS1230" i="3"/>
  <c r="CI1230" i="3" s="1"/>
  <c r="BT1230" i="3"/>
  <c r="CJ1230" i="3" s="1"/>
  <c r="BU1230" i="3"/>
  <c r="CK1230" i="3" s="1"/>
  <c r="BV1230" i="3"/>
  <c r="CL1230" i="3" s="1"/>
  <c r="BW1230" i="3"/>
  <c r="CM1230" i="3" s="1"/>
  <c r="BX1230" i="3"/>
  <c r="CN1230" i="3" s="1"/>
  <c r="BY1230" i="3"/>
  <c r="CO1230" i="3" s="1"/>
  <c r="AT1231" i="3" a="1"/>
  <c r="AT1231" i="3" s="1"/>
  <c r="BJ1231" i="3" s="1"/>
  <c r="BZ1231" i="3" s="1"/>
  <c r="BK1231" i="3"/>
  <c r="CA1231" i="3" s="1"/>
  <c r="BL1231" i="3"/>
  <c r="CB1231" i="3" s="1"/>
  <c r="BM1231" i="3"/>
  <c r="CC1231" i="3" s="1"/>
  <c r="BN1231" i="3"/>
  <c r="CD1231" i="3" s="1"/>
  <c r="BO1231" i="3"/>
  <c r="CE1231" i="3" s="1"/>
  <c r="BP1231" i="3"/>
  <c r="CF1231" i="3" s="1"/>
  <c r="BQ1231" i="3"/>
  <c r="CG1231" i="3" s="1"/>
  <c r="BR1231" i="3"/>
  <c r="CH1231" i="3" s="1"/>
  <c r="BS1231" i="3"/>
  <c r="CI1231" i="3" s="1"/>
  <c r="BT1231" i="3"/>
  <c r="CJ1231" i="3" s="1"/>
  <c r="BU1231" i="3"/>
  <c r="CK1231" i="3" s="1"/>
  <c r="BV1231" i="3"/>
  <c r="CL1231" i="3" s="1"/>
  <c r="BW1231" i="3"/>
  <c r="CM1231" i="3" s="1"/>
  <c r="BX1231" i="3"/>
  <c r="CN1231" i="3" s="1"/>
  <c r="BY1231" i="3"/>
  <c r="CO1231" i="3" s="1"/>
  <c r="AT1232" i="3" a="1"/>
  <c r="AT1232" i="3" s="1"/>
  <c r="BJ1232" i="3" s="1"/>
  <c r="BZ1232" i="3" s="1"/>
  <c r="BK1232" i="3"/>
  <c r="CA1232" i="3" s="1"/>
  <c r="BL1232" i="3"/>
  <c r="CB1232" i="3" s="1"/>
  <c r="BM1232" i="3"/>
  <c r="CC1232" i="3" s="1"/>
  <c r="BN1232" i="3"/>
  <c r="CD1232" i="3" s="1"/>
  <c r="BO1232" i="3"/>
  <c r="CE1232" i="3" s="1"/>
  <c r="BP1232" i="3"/>
  <c r="CF1232" i="3" s="1"/>
  <c r="BQ1232" i="3"/>
  <c r="CG1232" i="3" s="1"/>
  <c r="BR1232" i="3"/>
  <c r="CH1232" i="3" s="1"/>
  <c r="BS1232" i="3"/>
  <c r="CI1232" i="3" s="1"/>
  <c r="BT1232" i="3"/>
  <c r="CJ1232" i="3" s="1"/>
  <c r="BU1232" i="3"/>
  <c r="CK1232" i="3" s="1"/>
  <c r="BV1232" i="3"/>
  <c r="CL1232" i="3" s="1"/>
  <c r="BW1232" i="3"/>
  <c r="CM1232" i="3" s="1"/>
  <c r="BX1232" i="3"/>
  <c r="CN1232" i="3" s="1"/>
  <c r="BY1232" i="3"/>
  <c r="CO1232" i="3" s="1"/>
  <c r="AT1233" i="3" a="1"/>
  <c r="AT1233" i="3" s="1"/>
  <c r="BJ1233" i="3" s="1"/>
  <c r="BZ1233" i="3" s="1"/>
  <c r="BK1233" i="3"/>
  <c r="CA1233" i="3" s="1"/>
  <c r="BL1233" i="3"/>
  <c r="CB1233" i="3" s="1"/>
  <c r="BM1233" i="3"/>
  <c r="CC1233" i="3" s="1"/>
  <c r="BN1233" i="3"/>
  <c r="CD1233" i="3" s="1"/>
  <c r="BO1233" i="3"/>
  <c r="CE1233" i="3" s="1"/>
  <c r="BP1233" i="3"/>
  <c r="CF1233" i="3" s="1"/>
  <c r="BQ1233" i="3"/>
  <c r="CG1233" i="3" s="1"/>
  <c r="BR1233" i="3"/>
  <c r="CH1233" i="3" s="1"/>
  <c r="BS1233" i="3"/>
  <c r="CI1233" i="3" s="1"/>
  <c r="BT1233" i="3"/>
  <c r="CJ1233" i="3" s="1"/>
  <c r="BU1233" i="3"/>
  <c r="CK1233" i="3" s="1"/>
  <c r="BV1233" i="3"/>
  <c r="CL1233" i="3" s="1"/>
  <c r="BW1233" i="3"/>
  <c r="CM1233" i="3" s="1"/>
  <c r="BX1233" i="3"/>
  <c r="CN1233" i="3" s="1"/>
  <c r="BY1233" i="3"/>
  <c r="CO1233" i="3" s="1"/>
  <c r="AT1234" i="3" a="1"/>
  <c r="AT1234" i="3" s="1"/>
  <c r="BJ1234" i="3" s="1"/>
  <c r="BZ1234" i="3" s="1"/>
  <c r="BK1234" i="3"/>
  <c r="CA1234" i="3" s="1"/>
  <c r="BL1234" i="3"/>
  <c r="CB1234" i="3" s="1"/>
  <c r="BM1234" i="3"/>
  <c r="CC1234" i="3" s="1"/>
  <c r="BN1234" i="3"/>
  <c r="CD1234" i="3" s="1"/>
  <c r="BO1234" i="3"/>
  <c r="CE1234" i="3" s="1"/>
  <c r="BP1234" i="3"/>
  <c r="CF1234" i="3" s="1"/>
  <c r="BQ1234" i="3"/>
  <c r="CG1234" i="3" s="1"/>
  <c r="BR1234" i="3"/>
  <c r="CH1234" i="3" s="1"/>
  <c r="BS1234" i="3"/>
  <c r="CI1234" i="3" s="1"/>
  <c r="BT1234" i="3"/>
  <c r="CJ1234" i="3" s="1"/>
  <c r="BU1234" i="3"/>
  <c r="CK1234" i="3" s="1"/>
  <c r="BV1234" i="3"/>
  <c r="CL1234" i="3" s="1"/>
  <c r="BW1234" i="3"/>
  <c r="CM1234" i="3" s="1"/>
  <c r="BX1234" i="3"/>
  <c r="CN1234" i="3" s="1"/>
  <c r="BY1234" i="3"/>
  <c r="CO1234" i="3" s="1"/>
  <c r="AT1235" i="3" a="1"/>
  <c r="AT1235" i="3" s="1"/>
  <c r="BJ1235" i="3" s="1"/>
  <c r="BZ1235" i="3" s="1"/>
  <c r="BK1235" i="3"/>
  <c r="CA1235" i="3" s="1"/>
  <c r="BL1235" i="3"/>
  <c r="CB1235" i="3" s="1"/>
  <c r="BM1235" i="3"/>
  <c r="CC1235" i="3" s="1"/>
  <c r="BN1235" i="3"/>
  <c r="CD1235" i="3" s="1"/>
  <c r="BO1235" i="3"/>
  <c r="CE1235" i="3" s="1"/>
  <c r="BP1235" i="3"/>
  <c r="CF1235" i="3" s="1"/>
  <c r="BQ1235" i="3"/>
  <c r="CG1235" i="3" s="1"/>
  <c r="BR1235" i="3"/>
  <c r="CH1235" i="3" s="1"/>
  <c r="BS1235" i="3"/>
  <c r="CI1235" i="3" s="1"/>
  <c r="BT1235" i="3"/>
  <c r="CJ1235" i="3" s="1"/>
  <c r="BU1235" i="3"/>
  <c r="CK1235" i="3" s="1"/>
  <c r="BV1235" i="3"/>
  <c r="CL1235" i="3" s="1"/>
  <c r="BW1235" i="3"/>
  <c r="CM1235" i="3" s="1"/>
  <c r="BX1235" i="3"/>
  <c r="CN1235" i="3" s="1"/>
  <c r="BY1235" i="3"/>
  <c r="CO1235" i="3" s="1"/>
  <c r="AT1236" i="3" a="1"/>
  <c r="AT1236" i="3" s="1"/>
  <c r="BJ1236" i="3" s="1"/>
  <c r="BZ1236" i="3" s="1"/>
  <c r="BK1236" i="3"/>
  <c r="CA1236" i="3" s="1"/>
  <c r="BL1236" i="3"/>
  <c r="CB1236" i="3" s="1"/>
  <c r="BM1236" i="3"/>
  <c r="CC1236" i="3" s="1"/>
  <c r="BN1236" i="3"/>
  <c r="CD1236" i="3" s="1"/>
  <c r="BO1236" i="3"/>
  <c r="CE1236" i="3" s="1"/>
  <c r="BP1236" i="3"/>
  <c r="CF1236" i="3" s="1"/>
  <c r="BQ1236" i="3"/>
  <c r="CG1236" i="3" s="1"/>
  <c r="BR1236" i="3"/>
  <c r="CH1236" i="3" s="1"/>
  <c r="BS1236" i="3"/>
  <c r="CI1236" i="3" s="1"/>
  <c r="BT1236" i="3"/>
  <c r="CJ1236" i="3" s="1"/>
  <c r="BU1236" i="3"/>
  <c r="CK1236" i="3" s="1"/>
  <c r="BV1236" i="3"/>
  <c r="CL1236" i="3" s="1"/>
  <c r="BW1236" i="3"/>
  <c r="CM1236" i="3" s="1"/>
  <c r="BX1236" i="3"/>
  <c r="CN1236" i="3" s="1"/>
  <c r="BY1236" i="3"/>
  <c r="CO1236" i="3" s="1"/>
  <c r="AT1237" i="3" a="1"/>
  <c r="AT1237" i="3" s="1"/>
  <c r="BJ1237" i="3" s="1"/>
  <c r="BZ1237" i="3" s="1"/>
  <c r="BK1237" i="3"/>
  <c r="CA1237" i="3" s="1"/>
  <c r="BL1237" i="3"/>
  <c r="CB1237" i="3" s="1"/>
  <c r="BM1237" i="3"/>
  <c r="CC1237" i="3" s="1"/>
  <c r="BN1237" i="3"/>
  <c r="CD1237" i="3" s="1"/>
  <c r="BO1237" i="3"/>
  <c r="CE1237" i="3" s="1"/>
  <c r="BP1237" i="3"/>
  <c r="CF1237" i="3" s="1"/>
  <c r="BQ1237" i="3"/>
  <c r="CG1237" i="3" s="1"/>
  <c r="BR1237" i="3"/>
  <c r="CH1237" i="3" s="1"/>
  <c r="BS1237" i="3"/>
  <c r="CI1237" i="3" s="1"/>
  <c r="BT1237" i="3"/>
  <c r="CJ1237" i="3" s="1"/>
  <c r="BU1237" i="3"/>
  <c r="CK1237" i="3" s="1"/>
  <c r="BV1237" i="3"/>
  <c r="CL1237" i="3" s="1"/>
  <c r="BW1237" i="3"/>
  <c r="CM1237" i="3" s="1"/>
  <c r="BX1237" i="3"/>
  <c r="CN1237" i="3" s="1"/>
  <c r="BY1237" i="3"/>
  <c r="CO1237" i="3" s="1"/>
  <c r="AT1238" i="3" a="1"/>
  <c r="AT1238" i="3" s="1"/>
  <c r="BJ1238" i="3" s="1"/>
  <c r="BZ1238" i="3" s="1"/>
  <c r="BK1238" i="3"/>
  <c r="CA1238" i="3" s="1"/>
  <c r="BL1238" i="3"/>
  <c r="CB1238" i="3" s="1"/>
  <c r="BM1238" i="3"/>
  <c r="CC1238" i="3" s="1"/>
  <c r="BN1238" i="3"/>
  <c r="CD1238" i="3" s="1"/>
  <c r="BO1238" i="3"/>
  <c r="CE1238" i="3" s="1"/>
  <c r="BP1238" i="3"/>
  <c r="CF1238" i="3" s="1"/>
  <c r="BQ1238" i="3"/>
  <c r="CG1238" i="3" s="1"/>
  <c r="BR1238" i="3"/>
  <c r="CH1238" i="3" s="1"/>
  <c r="BS1238" i="3"/>
  <c r="CI1238" i="3" s="1"/>
  <c r="BT1238" i="3"/>
  <c r="CJ1238" i="3" s="1"/>
  <c r="BU1238" i="3"/>
  <c r="CK1238" i="3" s="1"/>
  <c r="BV1238" i="3"/>
  <c r="CL1238" i="3" s="1"/>
  <c r="BW1238" i="3"/>
  <c r="CM1238" i="3" s="1"/>
  <c r="BX1238" i="3"/>
  <c r="CN1238" i="3" s="1"/>
  <c r="BY1238" i="3"/>
  <c r="CO1238" i="3" s="1"/>
  <c r="AT1239" i="3" a="1"/>
  <c r="AT1239" i="3" s="1"/>
  <c r="BJ1239" i="3" s="1"/>
  <c r="BZ1239" i="3" s="1"/>
  <c r="BK1239" i="3"/>
  <c r="CA1239" i="3" s="1"/>
  <c r="BL1239" i="3"/>
  <c r="CB1239" i="3" s="1"/>
  <c r="BM1239" i="3"/>
  <c r="CC1239" i="3" s="1"/>
  <c r="BN1239" i="3"/>
  <c r="CD1239" i="3" s="1"/>
  <c r="BO1239" i="3"/>
  <c r="CE1239" i="3" s="1"/>
  <c r="BP1239" i="3"/>
  <c r="CF1239" i="3" s="1"/>
  <c r="BQ1239" i="3"/>
  <c r="CG1239" i="3" s="1"/>
  <c r="BR1239" i="3"/>
  <c r="CH1239" i="3" s="1"/>
  <c r="BS1239" i="3"/>
  <c r="CI1239" i="3" s="1"/>
  <c r="BT1239" i="3"/>
  <c r="CJ1239" i="3" s="1"/>
  <c r="BU1239" i="3"/>
  <c r="CK1239" i="3" s="1"/>
  <c r="BV1239" i="3"/>
  <c r="CL1239" i="3" s="1"/>
  <c r="BW1239" i="3"/>
  <c r="CM1239" i="3" s="1"/>
  <c r="BX1239" i="3"/>
  <c r="CN1239" i="3" s="1"/>
  <c r="BY1239" i="3"/>
  <c r="CO1239" i="3" s="1"/>
  <c r="AT1240" i="3" a="1"/>
  <c r="AT1240" i="3" s="1"/>
  <c r="BJ1240" i="3" s="1"/>
  <c r="BZ1240" i="3" s="1"/>
  <c r="BK1240" i="3"/>
  <c r="CA1240" i="3" s="1"/>
  <c r="BL1240" i="3"/>
  <c r="CB1240" i="3" s="1"/>
  <c r="BM1240" i="3"/>
  <c r="CC1240" i="3" s="1"/>
  <c r="BN1240" i="3"/>
  <c r="CD1240" i="3" s="1"/>
  <c r="BO1240" i="3"/>
  <c r="CE1240" i="3" s="1"/>
  <c r="BP1240" i="3"/>
  <c r="CF1240" i="3" s="1"/>
  <c r="BQ1240" i="3"/>
  <c r="CG1240" i="3" s="1"/>
  <c r="BR1240" i="3"/>
  <c r="CH1240" i="3" s="1"/>
  <c r="BS1240" i="3"/>
  <c r="CI1240" i="3" s="1"/>
  <c r="BT1240" i="3"/>
  <c r="CJ1240" i="3" s="1"/>
  <c r="BU1240" i="3"/>
  <c r="CK1240" i="3" s="1"/>
  <c r="BV1240" i="3"/>
  <c r="CL1240" i="3" s="1"/>
  <c r="BW1240" i="3"/>
  <c r="CM1240" i="3" s="1"/>
  <c r="BX1240" i="3"/>
  <c r="CN1240" i="3" s="1"/>
  <c r="BY1240" i="3"/>
  <c r="CO1240" i="3" s="1"/>
  <c r="AT1241" i="3" a="1"/>
  <c r="AT1241" i="3" s="1"/>
  <c r="BJ1241" i="3" s="1"/>
  <c r="BZ1241" i="3" s="1"/>
  <c r="BK1241" i="3"/>
  <c r="CA1241" i="3" s="1"/>
  <c r="BL1241" i="3"/>
  <c r="CB1241" i="3" s="1"/>
  <c r="BM1241" i="3"/>
  <c r="CC1241" i="3" s="1"/>
  <c r="BN1241" i="3"/>
  <c r="CD1241" i="3" s="1"/>
  <c r="BO1241" i="3"/>
  <c r="CE1241" i="3" s="1"/>
  <c r="BP1241" i="3"/>
  <c r="CF1241" i="3" s="1"/>
  <c r="BQ1241" i="3"/>
  <c r="CG1241" i="3" s="1"/>
  <c r="BR1241" i="3"/>
  <c r="CH1241" i="3" s="1"/>
  <c r="BS1241" i="3"/>
  <c r="CI1241" i="3" s="1"/>
  <c r="BT1241" i="3"/>
  <c r="CJ1241" i="3" s="1"/>
  <c r="BU1241" i="3"/>
  <c r="CK1241" i="3" s="1"/>
  <c r="BV1241" i="3"/>
  <c r="CL1241" i="3" s="1"/>
  <c r="BW1241" i="3"/>
  <c r="CM1241" i="3" s="1"/>
  <c r="BX1241" i="3"/>
  <c r="CN1241" i="3" s="1"/>
  <c r="BY1241" i="3"/>
  <c r="CO1241" i="3" s="1"/>
  <c r="AT1242" i="3" a="1"/>
  <c r="AT1242" i="3" s="1"/>
  <c r="BJ1242" i="3" s="1"/>
  <c r="BZ1242" i="3" s="1"/>
  <c r="BK1242" i="3"/>
  <c r="CA1242" i="3" s="1"/>
  <c r="BL1242" i="3"/>
  <c r="CB1242" i="3" s="1"/>
  <c r="BM1242" i="3"/>
  <c r="CC1242" i="3" s="1"/>
  <c r="BN1242" i="3"/>
  <c r="CD1242" i="3" s="1"/>
  <c r="BO1242" i="3"/>
  <c r="CE1242" i="3" s="1"/>
  <c r="BP1242" i="3"/>
  <c r="CF1242" i="3" s="1"/>
  <c r="BQ1242" i="3"/>
  <c r="CG1242" i="3" s="1"/>
  <c r="BR1242" i="3"/>
  <c r="CH1242" i="3" s="1"/>
  <c r="BS1242" i="3"/>
  <c r="CI1242" i="3" s="1"/>
  <c r="BT1242" i="3"/>
  <c r="CJ1242" i="3" s="1"/>
  <c r="BU1242" i="3"/>
  <c r="CK1242" i="3" s="1"/>
  <c r="BV1242" i="3"/>
  <c r="CL1242" i="3" s="1"/>
  <c r="BW1242" i="3"/>
  <c r="CM1242" i="3" s="1"/>
  <c r="BX1242" i="3"/>
  <c r="CN1242" i="3" s="1"/>
  <c r="BY1242" i="3"/>
  <c r="CO1242" i="3" s="1"/>
  <c r="AT1243" i="3" a="1"/>
  <c r="AT1243" i="3" s="1"/>
  <c r="BJ1243" i="3" s="1"/>
  <c r="BZ1243" i="3" s="1"/>
  <c r="BK1243" i="3"/>
  <c r="CA1243" i="3" s="1"/>
  <c r="BL1243" i="3"/>
  <c r="CB1243" i="3" s="1"/>
  <c r="BM1243" i="3"/>
  <c r="CC1243" i="3" s="1"/>
  <c r="BN1243" i="3"/>
  <c r="CD1243" i="3" s="1"/>
  <c r="BO1243" i="3"/>
  <c r="CE1243" i="3" s="1"/>
  <c r="BP1243" i="3"/>
  <c r="CF1243" i="3" s="1"/>
  <c r="BQ1243" i="3"/>
  <c r="CG1243" i="3" s="1"/>
  <c r="BR1243" i="3"/>
  <c r="CH1243" i="3" s="1"/>
  <c r="BS1243" i="3"/>
  <c r="CI1243" i="3" s="1"/>
  <c r="BT1243" i="3"/>
  <c r="CJ1243" i="3" s="1"/>
  <c r="BU1243" i="3"/>
  <c r="CK1243" i="3" s="1"/>
  <c r="BV1243" i="3"/>
  <c r="CL1243" i="3" s="1"/>
  <c r="BW1243" i="3"/>
  <c r="CM1243" i="3" s="1"/>
  <c r="BX1243" i="3"/>
  <c r="CN1243" i="3" s="1"/>
  <c r="BY1243" i="3"/>
  <c r="CO1243" i="3" s="1"/>
  <c r="AT1244" i="3" a="1"/>
  <c r="AT1244" i="3" s="1"/>
  <c r="BJ1244" i="3" s="1"/>
  <c r="BZ1244" i="3" s="1"/>
  <c r="BK1244" i="3"/>
  <c r="CA1244" i="3" s="1"/>
  <c r="BL1244" i="3"/>
  <c r="CB1244" i="3" s="1"/>
  <c r="BM1244" i="3"/>
  <c r="CC1244" i="3" s="1"/>
  <c r="BN1244" i="3"/>
  <c r="CD1244" i="3" s="1"/>
  <c r="BO1244" i="3"/>
  <c r="CE1244" i="3" s="1"/>
  <c r="BP1244" i="3"/>
  <c r="CF1244" i="3" s="1"/>
  <c r="BQ1244" i="3"/>
  <c r="CG1244" i="3" s="1"/>
  <c r="BR1244" i="3"/>
  <c r="CH1244" i="3" s="1"/>
  <c r="BS1244" i="3"/>
  <c r="CI1244" i="3" s="1"/>
  <c r="BT1244" i="3"/>
  <c r="CJ1244" i="3" s="1"/>
  <c r="BU1244" i="3"/>
  <c r="CK1244" i="3" s="1"/>
  <c r="BV1244" i="3"/>
  <c r="CL1244" i="3" s="1"/>
  <c r="BW1244" i="3"/>
  <c r="CM1244" i="3" s="1"/>
  <c r="BX1244" i="3"/>
  <c r="CN1244" i="3" s="1"/>
  <c r="BY1244" i="3"/>
  <c r="CO1244" i="3" s="1"/>
  <c r="AT1245" i="3" a="1"/>
  <c r="AT1245" i="3" s="1"/>
  <c r="BJ1245" i="3" s="1"/>
  <c r="BZ1245" i="3" s="1"/>
  <c r="BK1245" i="3"/>
  <c r="CA1245" i="3" s="1"/>
  <c r="BL1245" i="3"/>
  <c r="CB1245" i="3" s="1"/>
  <c r="BM1245" i="3"/>
  <c r="CC1245" i="3" s="1"/>
  <c r="BN1245" i="3"/>
  <c r="CD1245" i="3" s="1"/>
  <c r="BO1245" i="3"/>
  <c r="CE1245" i="3" s="1"/>
  <c r="BP1245" i="3"/>
  <c r="CF1245" i="3" s="1"/>
  <c r="BQ1245" i="3"/>
  <c r="CG1245" i="3" s="1"/>
  <c r="BR1245" i="3"/>
  <c r="CH1245" i="3" s="1"/>
  <c r="BS1245" i="3"/>
  <c r="CI1245" i="3" s="1"/>
  <c r="BT1245" i="3"/>
  <c r="CJ1245" i="3" s="1"/>
  <c r="BU1245" i="3"/>
  <c r="CK1245" i="3" s="1"/>
  <c r="BV1245" i="3"/>
  <c r="CL1245" i="3" s="1"/>
  <c r="BW1245" i="3"/>
  <c r="CM1245" i="3" s="1"/>
  <c r="BX1245" i="3"/>
  <c r="CN1245" i="3" s="1"/>
  <c r="BY1245" i="3"/>
  <c r="CO1245" i="3" s="1"/>
  <c r="AT1246" i="3" a="1"/>
  <c r="AT1246" i="3" s="1"/>
  <c r="BJ1246" i="3" s="1"/>
  <c r="BZ1246" i="3" s="1"/>
  <c r="BK1246" i="3"/>
  <c r="CA1246" i="3" s="1"/>
  <c r="BL1246" i="3"/>
  <c r="CB1246" i="3" s="1"/>
  <c r="BM1246" i="3"/>
  <c r="CC1246" i="3" s="1"/>
  <c r="BN1246" i="3"/>
  <c r="CD1246" i="3" s="1"/>
  <c r="BO1246" i="3"/>
  <c r="CE1246" i="3" s="1"/>
  <c r="BP1246" i="3"/>
  <c r="CF1246" i="3" s="1"/>
  <c r="BQ1246" i="3"/>
  <c r="CG1246" i="3" s="1"/>
  <c r="BR1246" i="3"/>
  <c r="CH1246" i="3" s="1"/>
  <c r="BS1246" i="3"/>
  <c r="CI1246" i="3" s="1"/>
  <c r="BT1246" i="3"/>
  <c r="CJ1246" i="3" s="1"/>
  <c r="BU1246" i="3"/>
  <c r="CK1246" i="3" s="1"/>
  <c r="BV1246" i="3"/>
  <c r="CL1246" i="3" s="1"/>
  <c r="BW1246" i="3"/>
  <c r="CM1246" i="3" s="1"/>
  <c r="BX1246" i="3"/>
  <c r="CN1246" i="3" s="1"/>
  <c r="BY1246" i="3"/>
  <c r="CO1246" i="3" s="1"/>
  <c r="AT1247" i="3" a="1"/>
  <c r="AT1247" i="3" s="1"/>
  <c r="BJ1247" i="3" s="1"/>
  <c r="BZ1247" i="3" s="1"/>
  <c r="BK1247" i="3"/>
  <c r="CA1247" i="3" s="1"/>
  <c r="BL1247" i="3"/>
  <c r="CB1247" i="3" s="1"/>
  <c r="BM1247" i="3"/>
  <c r="CC1247" i="3" s="1"/>
  <c r="BN1247" i="3"/>
  <c r="CD1247" i="3" s="1"/>
  <c r="BO1247" i="3"/>
  <c r="CE1247" i="3" s="1"/>
  <c r="BP1247" i="3"/>
  <c r="CF1247" i="3" s="1"/>
  <c r="BQ1247" i="3"/>
  <c r="CG1247" i="3" s="1"/>
  <c r="BR1247" i="3"/>
  <c r="CH1247" i="3" s="1"/>
  <c r="BS1247" i="3"/>
  <c r="CI1247" i="3" s="1"/>
  <c r="BT1247" i="3"/>
  <c r="CJ1247" i="3" s="1"/>
  <c r="BU1247" i="3"/>
  <c r="CK1247" i="3" s="1"/>
  <c r="BV1247" i="3"/>
  <c r="CL1247" i="3" s="1"/>
  <c r="BW1247" i="3"/>
  <c r="CM1247" i="3" s="1"/>
  <c r="BX1247" i="3"/>
  <c r="CN1247" i="3" s="1"/>
  <c r="BY1247" i="3"/>
  <c r="CO1247" i="3" s="1"/>
  <c r="AT1248" i="3" a="1"/>
  <c r="AT1248" i="3" s="1"/>
  <c r="BJ1248" i="3" s="1"/>
  <c r="BZ1248" i="3" s="1"/>
  <c r="BK1248" i="3"/>
  <c r="CA1248" i="3" s="1"/>
  <c r="BL1248" i="3"/>
  <c r="CB1248" i="3" s="1"/>
  <c r="BM1248" i="3"/>
  <c r="CC1248" i="3" s="1"/>
  <c r="BN1248" i="3"/>
  <c r="CD1248" i="3" s="1"/>
  <c r="BO1248" i="3"/>
  <c r="CE1248" i="3" s="1"/>
  <c r="BP1248" i="3"/>
  <c r="CF1248" i="3" s="1"/>
  <c r="BQ1248" i="3"/>
  <c r="CG1248" i="3" s="1"/>
  <c r="BR1248" i="3"/>
  <c r="CH1248" i="3" s="1"/>
  <c r="BS1248" i="3"/>
  <c r="CI1248" i="3" s="1"/>
  <c r="BT1248" i="3"/>
  <c r="CJ1248" i="3" s="1"/>
  <c r="BU1248" i="3"/>
  <c r="CK1248" i="3" s="1"/>
  <c r="BV1248" i="3"/>
  <c r="CL1248" i="3" s="1"/>
  <c r="BW1248" i="3"/>
  <c r="CM1248" i="3" s="1"/>
  <c r="BX1248" i="3"/>
  <c r="CN1248" i="3" s="1"/>
  <c r="BY1248" i="3"/>
  <c r="CO1248" i="3" s="1"/>
  <c r="AT1249" i="3" a="1"/>
  <c r="AT1249" i="3" s="1"/>
  <c r="BJ1249" i="3" s="1"/>
  <c r="BZ1249" i="3" s="1"/>
  <c r="BK1249" i="3"/>
  <c r="CA1249" i="3" s="1"/>
  <c r="BL1249" i="3"/>
  <c r="CB1249" i="3" s="1"/>
  <c r="BM1249" i="3"/>
  <c r="CC1249" i="3" s="1"/>
  <c r="BN1249" i="3"/>
  <c r="CD1249" i="3" s="1"/>
  <c r="BO1249" i="3"/>
  <c r="CE1249" i="3" s="1"/>
  <c r="BP1249" i="3"/>
  <c r="CF1249" i="3" s="1"/>
  <c r="BQ1249" i="3"/>
  <c r="CG1249" i="3" s="1"/>
  <c r="BR1249" i="3"/>
  <c r="CH1249" i="3" s="1"/>
  <c r="BS1249" i="3"/>
  <c r="CI1249" i="3" s="1"/>
  <c r="BT1249" i="3"/>
  <c r="CJ1249" i="3" s="1"/>
  <c r="BU1249" i="3"/>
  <c r="CK1249" i="3" s="1"/>
  <c r="BV1249" i="3"/>
  <c r="CL1249" i="3" s="1"/>
  <c r="BW1249" i="3"/>
  <c r="CM1249" i="3" s="1"/>
  <c r="BX1249" i="3"/>
  <c r="CN1249" i="3" s="1"/>
  <c r="BY1249" i="3"/>
  <c r="CO1249" i="3" s="1"/>
  <c r="AT1250" i="3" a="1"/>
  <c r="AT1250" i="3" s="1"/>
  <c r="BJ1250" i="3" s="1"/>
  <c r="BZ1250" i="3" s="1"/>
  <c r="BK1250" i="3"/>
  <c r="CA1250" i="3" s="1"/>
  <c r="BL1250" i="3"/>
  <c r="CB1250" i="3" s="1"/>
  <c r="BM1250" i="3"/>
  <c r="CC1250" i="3" s="1"/>
  <c r="BN1250" i="3"/>
  <c r="CD1250" i="3" s="1"/>
  <c r="BO1250" i="3"/>
  <c r="CE1250" i="3" s="1"/>
  <c r="BP1250" i="3"/>
  <c r="CF1250" i="3" s="1"/>
  <c r="BQ1250" i="3"/>
  <c r="CG1250" i="3" s="1"/>
  <c r="BR1250" i="3"/>
  <c r="CH1250" i="3" s="1"/>
  <c r="BS1250" i="3"/>
  <c r="CI1250" i="3" s="1"/>
  <c r="BT1250" i="3"/>
  <c r="CJ1250" i="3" s="1"/>
  <c r="BU1250" i="3"/>
  <c r="CK1250" i="3" s="1"/>
  <c r="BV1250" i="3"/>
  <c r="CL1250" i="3" s="1"/>
  <c r="BW1250" i="3"/>
  <c r="CM1250" i="3" s="1"/>
  <c r="BX1250" i="3"/>
  <c r="CN1250" i="3" s="1"/>
  <c r="BY1250" i="3"/>
  <c r="CO1250" i="3" s="1"/>
  <c r="AT1251" i="3" a="1"/>
  <c r="AT1251" i="3" s="1"/>
  <c r="BJ1251" i="3" s="1"/>
  <c r="BZ1251" i="3" s="1"/>
  <c r="BK1251" i="3"/>
  <c r="CA1251" i="3" s="1"/>
  <c r="BL1251" i="3"/>
  <c r="CB1251" i="3" s="1"/>
  <c r="BM1251" i="3"/>
  <c r="CC1251" i="3" s="1"/>
  <c r="BN1251" i="3"/>
  <c r="CD1251" i="3" s="1"/>
  <c r="BO1251" i="3"/>
  <c r="CE1251" i="3" s="1"/>
  <c r="BP1251" i="3"/>
  <c r="CF1251" i="3" s="1"/>
  <c r="BQ1251" i="3"/>
  <c r="CG1251" i="3" s="1"/>
  <c r="BR1251" i="3"/>
  <c r="CH1251" i="3" s="1"/>
  <c r="BS1251" i="3"/>
  <c r="CI1251" i="3" s="1"/>
  <c r="BT1251" i="3"/>
  <c r="CJ1251" i="3" s="1"/>
  <c r="BU1251" i="3"/>
  <c r="CK1251" i="3" s="1"/>
  <c r="BV1251" i="3"/>
  <c r="CL1251" i="3" s="1"/>
  <c r="BW1251" i="3"/>
  <c r="CM1251" i="3" s="1"/>
  <c r="BX1251" i="3"/>
  <c r="CN1251" i="3" s="1"/>
  <c r="BY1251" i="3"/>
  <c r="CO1251" i="3" s="1"/>
  <c r="AT1252" i="3" a="1"/>
  <c r="AT1252" i="3" s="1"/>
  <c r="BJ1252" i="3" s="1"/>
  <c r="BZ1252" i="3" s="1"/>
  <c r="BK1252" i="3"/>
  <c r="CA1252" i="3" s="1"/>
  <c r="BL1252" i="3"/>
  <c r="CB1252" i="3" s="1"/>
  <c r="BM1252" i="3"/>
  <c r="CC1252" i="3" s="1"/>
  <c r="BN1252" i="3"/>
  <c r="CD1252" i="3" s="1"/>
  <c r="BO1252" i="3"/>
  <c r="CE1252" i="3" s="1"/>
  <c r="BP1252" i="3"/>
  <c r="CF1252" i="3" s="1"/>
  <c r="BQ1252" i="3"/>
  <c r="CG1252" i="3" s="1"/>
  <c r="BR1252" i="3"/>
  <c r="CH1252" i="3" s="1"/>
  <c r="BS1252" i="3"/>
  <c r="CI1252" i="3" s="1"/>
  <c r="BT1252" i="3"/>
  <c r="CJ1252" i="3" s="1"/>
  <c r="BU1252" i="3"/>
  <c r="CK1252" i="3" s="1"/>
  <c r="BV1252" i="3"/>
  <c r="CL1252" i="3" s="1"/>
  <c r="BW1252" i="3"/>
  <c r="CM1252" i="3" s="1"/>
  <c r="BX1252" i="3"/>
  <c r="CN1252" i="3" s="1"/>
  <c r="BY1252" i="3"/>
  <c r="CO1252" i="3" s="1"/>
  <c r="AT1253" i="3" a="1"/>
  <c r="AT1253" i="3" s="1"/>
  <c r="BJ1253" i="3" s="1"/>
  <c r="BZ1253" i="3" s="1"/>
  <c r="BK1253" i="3"/>
  <c r="CA1253" i="3" s="1"/>
  <c r="BL1253" i="3"/>
  <c r="CB1253" i="3" s="1"/>
  <c r="BM1253" i="3"/>
  <c r="CC1253" i="3" s="1"/>
  <c r="BN1253" i="3"/>
  <c r="CD1253" i="3" s="1"/>
  <c r="BO1253" i="3"/>
  <c r="CE1253" i="3" s="1"/>
  <c r="BP1253" i="3"/>
  <c r="CF1253" i="3" s="1"/>
  <c r="BQ1253" i="3"/>
  <c r="CG1253" i="3" s="1"/>
  <c r="BR1253" i="3"/>
  <c r="CH1253" i="3" s="1"/>
  <c r="BS1253" i="3"/>
  <c r="CI1253" i="3" s="1"/>
  <c r="BT1253" i="3"/>
  <c r="CJ1253" i="3" s="1"/>
  <c r="BU1253" i="3"/>
  <c r="CK1253" i="3" s="1"/>
  <c r="BV1253" i="3"/>
  <c r="CL1253" i="3" s="1"/>
  <c r="BW1253" i="3"/>
  <c r="CM1253" i="3" s="1"/>
  <c r="BX1253" i="3"/>
  <c r="CN1253" i="3" s="1"/>
  <c r="BY1253" i="3"/>
  <c r="CO1253" i="3" s="1"/>
  <c r="AT1254" i="3" a="1"/>
  <c r="AT1254" i="3" s="1"/>
  <c r="BJ1254" i="3" s="1"/>
  <c r="BZ1254" i="3" s="1"/>
  <c r="BK1254" i="3"/>
  <c r="CA1254" i="3" s="1"/>
  <c r="BL1254" i="3"/>
  <c r="CB1254" i="3" s="1"/>
  <c r="BM1254" i="3"/>
  <c r="CC1254" i="3" s="1"/>
  <c r="BN1254" i="3"/>
  <c r="CD1254" i="3" s="1"/>
  <c r="BO1254" i="3"/>
  <c r="CE1254" i="3" s="1"/>
  <c r="BP1254" i="3"/>
  <c r="CF1254" i="3" s="1"/>
  <c r="BQ1254" i="3"/>
  <c r="CG1254" i="3" s="1"/>
  <c r="BR1254" i="3"/>
  <c r="CH1254" i="3" s="1"/>
  <c r="BS1254" i="3"/>
  <c r="CI1254" i="3" s="1"/>
  <c r="BT1254" i="3"/>
  <c r="CJ1254" i="3" s="1"/>
  <c r="BU1254" i="3"/>
  <c r="CK1254" i="3" s="1"/>
  <c r="BV1254" i="3"/>
  <c r="CL1254" i="3" s="1"/>
  <c r="BW1254" i="3"/>
  <c r="CM1254" i="3" s="1"/>
  <c r="BX1254" i="3"/>
  <c r="CN1254" i="3" s="1"/>
  <c r="BY1254" i="3"/>
  <c r="CO1254" i="3" s="1"/>
  <c r="AT1255" i="3" a="1"/>
  <c r="AT1255" i="3" s="1"/>
  <c r="BJ1255" i="3" s="1"/>
  <c r="BZ1255" i="3" s="1"/>
  <c r="BK1255" i="3"/>
  <c r="CA1255" i="3" s="1"/>
  <c r="BL1255" i="3"/>
  <c r="CB1255" i="3" s="1"/>
  <c r="BM1255" i="3"/>
  <c r="CC1255" i="3" s="1"/>
  <c r="BN1255" i="3"/>
  <c r="CD1255" i="3" s="1"/>
  <c r="BO1255" i="3"/>
  <c r="CE1255" i="3" s="1"/>
  <c r="BP1255" i="3"/>
  <c r="CF1255" i="3" s="1"/>
  <c r="BQ1255" i="3"/>
  <c r="CG1255" i="3" s="1"/>
  <c r="BR1255" i="3"/>
  <c r="CH1255" i="3" s="1"/>
  <c r="BS1255" i="3"/>
  <c r="CI1255" i="3" s="1"/>
  <c r="BT1255" i="3"/>
  <c r="CJ1255" i="3" s="1"/>
  <c r="BU1255" i="3"/>
  <c r="CK1255" i="3" s="1"/>
  <c r="BV1255" i="3"/>
  <c r="CL1255" i="3" s="1"/>
  <c r="BW1255" i="3"/>
  <c r="CM1255" i="3" s="1"/>
  <c r="BX1255" i="3"/>
  <c r="CN1255" i="3" s="1"/>
  <c r="BY1255" i="3"/>
  <c r="CO1255" i="3" s="1"/>
  <c r="AT1256" i="3" a="1"/>
  <c r="AT1256" i="3" s="1"/>
  <c r="BJ1256" i="3" s="1"/>
  <c r="BZ1256" i="3" s="1"/>
  <c r="BK1256" i="3"/>
  <c r="CA1256" i="3" s="1"/>
  <c r="BL1256" i="3"/>
  <c r="CB1256" i="3" s="1"/>
  <c r="BM1256" i="3"/>
  <c r="CC1256" i="3" s="1"/>
  <c r="BN1256" i="3"/>
  <c r="CD1256" i="3" s="1"/>
  <c r="BO1256" i="3"/>
  <c r="CE1256" i="3" s="1"/>
  <c r="BP1256" i="3"/>
  <c r="CF1256" i="3" s="1"/>
  <c r="BQ1256" i="3"/>
  <c r="CG1256" i="3" s="1"/>
  <c r="BR1256" i="3"/>
  <c r="CH1256" i="3" s="1"/>
  <c r="BS1256" i="3"/>
  <c r="CI1256" i="3" s="1"/>
  <c r="BT1256" i="3"/>
  <c r="CJ1256" i="3" s="1"/>
  <c r="BU1256" i="3"/>
  <c r="CK1256" i="3" s="1"/>
  <c r="BV1256" i="3"/>
  <c r="CL1256" i="3" s="1"/>
  <c r="BW1256" i="3"/>
  <c r="CM1256" i="3" s="1"/>
  <c r="BX1256" i="3"/>
  <c r="CN1256" i="3" s="1"/>
  <c r="BY1256" i="3"/>
  <c r="CO1256" i="3" s="1"/>
  <c r="AT1257" i="3" a="1"/>
  <c r="AT1257" i="3" s="1"/>
  <c r="BJ1257" i="3" s="1"/>
  <c r="BZ1257" i="3" s="1"/>
  <c r="BK1257" i="3"/>
  <c r="CA1257" i="3" s="1"/>
  <c r="BL1257" i="3"/>
  <c r="CB1257" i="3" s="1"/>
  <c r="BM1257" i="3"/>
  <c r="CC1257" i="3" s="1"/>
  <c r="BN1257" i="3"/>
  <c r="CD1257" i="3" s="1"/>
  <c r="BO1257" i="3"/>
  <c r="CE1257" i="3" s="1"/>
  <c r="BP1257" i="3"/>
  <c r="CF1257" i="3" s="1"/>
  <c r="BQ1257" i="3"/>
  <c r="CG1257" i="3" s="1"/>
  <c r="BR1257" i="3"/>
  <c r="CH1257" i="3" s="1"/>
  <c r="BS1257" i="3"/>
  <c r="CI1257" i="3" s="1"/>
  <c r="BT1257" i="3"/>
  <c r="CJ1257" i="3" s="1"/>
  <c r="BU1257" i="3"/>
  <c r="CK1257" i="3" s="1"/>
  <c r="BV1257" i="3"/>
  <c r="CL1257" i="3" s="1"/>
  <c r="BW1257" i="3"/>
  <c r="CM1257" i="3" s="1"/>
  <c r="BX1257" i="3"/>
  <c r="CN1257" i="3" s="1"/>
  <c r="BY1257" i="3"/>
  <c r="CO1257" i="3" s="1"/>
  <c r="AT1258" i="3" a="1"/>
  <c r="AT1258" i="3" s="1"/>
  <c r="BJ1258" i="3" s="1"/>
  <c r="BZ1258" i="3" s="1"/>
  <c r="BK1258" i="3"/>
  <c r="CA1258" i="3" s="1"/>
  <c r="BL1258" i="3"/>
  <c r="CB1258" i="3" s="1"/>
  <c r="BM1258" i="3"/>
  <c r="CC1258" i="3" s="1"/>
  <c r="BN1258" i="3"/>
  <c r="CD1258" i="3" s="1"/>
  <c r="BO1258" i="3"/>
  <c r="CE1258" i="3" s="1"/>
  <c r="BP1258" i="3"/>
  <c r="CF1258" i="3" s="1"/>
  <c r="BQ1258" i="3"/>
  <c r="CG1258" i="3" s="1"/>
  <c r="BR1258" i="3"/>
  <c r="CH1258" i="3" s="1"/>
  <c r="BS1258" i="3"/>
  <c r="CI1258" i="3" s="1"/>
  <c r="BT1258" i="3"/>
  <c r="CJ1258" i="3" s="1"/>
  <c r="BU1258" i="3"/>
  <c r="CK1258" i="3" s="1"/>
  <c r="BV1258" i="3"/>
  <c r="CL1258" i="3" s="1"/>
  <c r="BW1258" i="3"/>
  <c r="CM1258" i="3" s="1"/>
  <c r="BX1258" i="3"/>
  <c r="CN1258" i="3" s="1"/>
  <c r="BY1258" i="3"/>
  <c r="CO1258" i="3" s="1"/>
  <c r="AT1259" i="3" a="1"/>
  <c r="AT1259" i="3" s="1"/>
  <c r="BJ1259" i="3" s="1"/>
  <c r="BZ1259" i="3" s="1"/>
  <c r="BK1259" i="3"/>
  <c r="CA1259" i="3" s="1"/>
  <c r="BL1259" i="3"/>
  <c r="CB1259" i="3" s="1"/>
  <c r="BM1259" i="3"/>
  <c r="CC1259" i="3" s="1"/>
  <c r="BN1259" i="3"/>
  <c r="CD1259" i="3" s="1"/>
  <c r="BO1259" i="3"/>
  <c r="CE1259" i="3" s="1"/>
  <c r="BP1259" i="3"/>
  <c r="CF1259" i="3" s="1"/>
  <c r="BQ1259" i="3"/>
  <c r="CG1259" i="3" s="1"/>
  <c r="BR1259" i="3"/>
  <c r="CH1259" i="3" s="1"/>
  <c r="BS1259" i="3"/>
  <c r="CI1259" i="3" s="1"/>
  <c r="BT1259" i="3"/>
  <c r="CJ1259" i="3" s="1"/>
  <c r="BU1259" i="3"/>
  <c r="CK1259" i="3" s="1"/>
  <c r="BV1259" i="3"/>
  <c r="CL1259" i="3" s="1"/>
  <c r="BW1259" i="3"/>
  <c r="CM1259" i="3" s="1"/>
  <c r="BX1259" i="3"/>
  <c r="CN1259" i="3" s="1"/>
  <c r="BY1259" i="3"/>
  <c r="CO1259" i="3" s="1"/>
  <c r="AT1260" i="3" a="1"/>
  <c r="AT1260" i="3" s="1"/>
  <c r="BJ1260" i="3" s="1"/>
  <c r="BZ1260" i="3" s="1"/>
  <c r="BK1260" i="3"/>
  <c r="CA1260" i="3" s="1"/>
  <c r="BL1260" i="3"/>
  <c r="CB1260" i="3" s="1"/>
  <c r="BM1260" i="3"/>
  <c r="CC1260" i="3" s="1"/>
  <c r="BN1260" i="3"/>
  <c r="CD1260" i="3" s="1"/>
  <c r="BO1260" i="3"/>
  <c r="CE1260" i="3" s="1"/>
  <c r="BP1260" i="3"/>
  <c r="CF1260" i="3" s="1"/>
  <c r="BQ1260" i="3"/>
  <c r="CG1260" i="3" s="1"/>
  <c r="BR1260" i="3"/>
  <c r="CH1260" i="3" s="1"/>
  <c r="BS1260" i="3"/>
  <c r="CI1260" i="3" s="1"/>
  <c r="BT1260" i="3"/>
  <c r="CJ1260" i="3" s="1"/>
  <c r="BU1260" i="3"/>
  <c r="CK1260" i="3" s="1"/>
  <c r="BV1260" i="3"/>
  <c r="CL1260" i="3" s="1"/>
  <c r="BW1260" i="3"/>
  <c r="CM1260" i="3" s="1"/>
  <c r="BX1260" i="3"/>
  <c r="CN1260" i="3" s="1"/>
  <c r="BY1260" i="3"/>
  <c r="CO1260" i="3" s="1"/>
  <c r="AT1261" i="3" a="1"/>
  <c r="AT1261" i="3" s="1"/>
  <c r="BJ1261" i="3" s="1"/>
  <c r="BZ1261" i="3" s="1"/>
  <c r="BK1261" i="3"/>
  <c r="CA1261" i="3" s="1"/>
  <c r="BL1261" i="3"/>
  <c r="CB1261" i="3" s="1"/>
  <c r="BM1261" i="3"/>
  <c r="CC1261" i="3" s="1"/>
  <c r="BN1261" i="3"/>
  <c r="CD1261" i="3" s="1"/>
  <c r="BO1261" i="3"/>
  <c r="CE1261" i="3" s="1"/>
  <c r="BP1261" i="3"/>
  <c r="CF1261" i="3" s="1"/>
  <c r="BQ1261" i="3"/>
  <c r="CG1261" i="3" s="1"/>
  <c r="BR1261" i="3"/>
  <c r="CH1261" i="3" s="1"/>
  <c r="BS1261" i="3"/>
  <c r="CI1261" i="3" s="1"/>
  <c r="BT1261" i="3"/>
  <c r="CJ1261" i="3" s="1"/>
  <c r="BU1261" i="3"/>
  <c r="CK1261" i="3" s="1"/>
  <c r="BV1261" i="3"/>
  <c r="CL1261" i="3" s="1"/>
  <c r="BW1261" i="3"/>
  <c r="CM1261" i="3" s="1"/>
  <c r="BX1261" i="3"/>
  <c r="CN1261" i="3" s="1"/>
  <c r="BY1261" i="3"/>
  <c r="CO1261" i="3" s="1"/>
  <c r="AT1262" i="3" a="1"/>
  <c r="AT1262" i="3" s="1"/>
  <c r="BJ1262" i="3" s="1"/>
  <c r="BZ1262" i="3" s="1"/>
  <c r="BK1262" i="3"/>
  <c r="CA1262" i="3" s="1"/>
  <c r="BL1262" i="3"/>
  <c r="CB1262" i="3" s="1"/>
  <c r="BM1262" i="3"/>
  <c r="CC1262" i="3" s="1"/>
  <c r="BN1262" i="3"/>
  <c r="CD1262" i="3" s="1"/>
  <c r="BO1262" i="3"/>
  <c r="CE1262" i="3" s="1"/>
  <c r="BP1262" i="3"/>
  <c r="CF1262" i="3" s="1"/>
  <c r="BQ1262" i="3"/>
  <c r="CG1262" i="3" s="1"/>
  <c r="BR1262" i="3"/>
  <c r="CH1262" i="3" s="1"/>
  <c r="BS1262" i="3"/>
  <c r="CI1262" i="3" s="1"/>
  <c r="BT1262" i="3"/>
  <c r="CJ1262" i="3" s="1"/>
  <c r="BU1262" i="3"/>
  <c r="CK1262" i="3" s="1"/>
  <c r="BV1262" i="3"/>
  <c r="CL1262" i="3" s="1"/>
  <c r="BW1262" i="3"/>
  <c r="CM1262" i="3" s="1"/>
  <c r="BX1262" i="3"/>
  <c r="CN1262" i="3" s="1"/>
  <c r="BY1262" i="3"/>
  <c r="CO1262" i="3" s="1"/>
  <c r="AT1263" i="3" a="1"/>
  <c r="AT1263" i="3" s="1"/>
  <c r="BJ1263" i="3" s="1"/>
  <c r="BZ1263" i="3" s="1"/>
  <c r="BK1263" i="3"/>
  <c r="CA1263" i="3" s="1"/>
  <c r="BL1263" i="3"/>
  <c r="CB1263" i="3" s="1"/>
  <c r="BM1263" i="3"/>
  <c r="CC1263" i="3" s="1"/>
  <c r="BN1263" i="3"/>
  <c r="CD1263" i="3" s="1"/>
  <c r="BO1263" i="3"/>
  <c r="CE1263" i="3" s="1"/>
  <c r="BP1263" i="3"/>
  <c r="CF1263" i="3" s="1"/>
  <c r="BQ1263" i="3"/>
  <c r="CG1263" i="3" s="1"/>
  <c r="BR1263" i="3"/>
  <c r="CH1263" i="3" s="1"/>
  <c r="BS1263" i="3"/>
  <c r="CI1263" i="3" s="1"/>
  <c r="BT1263" i="3"/>
  <c r="CJ1263" i="3" s="1"/>
  <c r="BU1263" i="3"/>
  <c r="CK1263" i="3" s="1"/>
  <c r="BV1263" i="3"/>
  <c r="CL1263" i="3" s="1"/>
  <c r="BW1263" i="3"/>
  <c r="CM1263" i="3" s="1"/>
  <c r="BX1263" i="3"/>
  <c r="CN1263" i="3" s="1"/>
  <c r="BY1263" i="3"/>
  <c r="CO1263" i="3" s="1"/>
  <c r="AT1264" i="3" a="1"/>
  <c r="AT1264" i="3" s="1"/>
  <c r="BJ1264" i="3" s="1"/>
  <c r="BZ1264" i="3" s="1"/>
  <c r="BK1264" i="3"/>
  <c r="CA1264" i="3" s="1"/>
  <c r="BL1264" i="3"/>
  <c r="CB1264" i="3" s="1"/>
  <c r="BM1264" i="3"/>
  <c r="CC1264" i="3" s="1"/>
  <c r="BN1264" i="3"/>
  <c r="CD1264" i="3" s="1"/>
  <c r="BO1264" i="3"/>
  <c r="CE1264" i="3" s="1"/>
  <c r="BP1264" i="3"/>
  <c r="CF1264" i="3" s="1"/>
  <c r="BQ1264" i="3"/>
  <c r="CG1264" i="3" s="1"/>
  <c r="BR1264" i="3"/>
  <c r="CH1264" i="3" s="1"/>
  <c r="BS1264" i="3"/>
  <c r="CI1264" i="3" s="1"/>
  <c r="BT1264" i="3"/>
  <c r="CJ1264" i="3" s="1"/>
  <c r="BU1264" i="3"/>
  <c r="CK1264" i="3" s="1"/>
  <c r="BV1264" i="3"/>
  <c r="CL1264" i="3" s="1"/>
  <c r="BW1264" i="3"/>
  <c r="CM1264" i="3" s="1"/>
  <c r="BX1264" i="3"/>
  <c r="CN1264" i="3" s="1"/>
  <c r="BY1264" i="3"/>
  <c r="CO1264" i="3" s="1"/>
  <c r="AT1265" i="3" a="1"/>
  <c r="AT1265" i="3" s="1"/>
  <c r="BJ1265" i="3" s="1"/>
  <c r="BZ1265" i="3" s="1"/>
  <c r="BK1265" i="3"/>
  <c r="CA1265" i="3" s="1"/>
  <c r="BL1265" i="3"/>
  <c r="CB1265" i="3" s="1"/>
  <c r="BM1265" i="3"/>
  <c r="CC1265" i="3" s="1"/>
  <c r="BN1265" i="3"/>
  <c r="CD1265" i="3" s="1"/>
  <c r="BO1265" i="3"/>
  <c r="CE1265" i="3" s="1"/>
  <c r="BP1265" i="3"/>
  <c r="CF1265" i="3" s="1"/>
  <c r="BQ1265" i="3"/>
  <c r="CG1265" i="3" s="1"/>
  <c r="BR1265" i="3"/>
  <c r="CH1265" i="3" s="1"/>
  <c r="BS1265" i="3"/>
  <c r="CI1265" i="3" s="1"/>
  <c r="BT1265" i="3"/>
  <c r="CJ1265" i="3" s="1"/>
  <c r="BU1265" i="3"/>
  <c r="CK1265" i="3" s="1"/>
  <c r="BV1265" i="3"/>
  <c r="CL1265" i="3" s="1"/>
  <c r="BW1265" i="3"/>
  <c r="CM1265" i="3" s="1"/>
  <c r="BX1265" i="3"/>
  <c r="CN1265" i="3" s="1"/>
  <c r="BY1265" i="3"/>
  <c r="CO1265" i="3" s="1"/>
  <c r="AT1266" i="3" a="1"/>
  <c r="AT1266" i="3" s="1"/>
  <c r="BJ1266" i="3" s="1"/>
  <c r="BZ1266" i="3" s="1"/>
  <c r="BK1266" i="3"/>
  <c r="CA1266" i="3" s="1"/>
  <c r="BL1266" i="3"/>
  <c r="CB1266" i="3" s="1"/>
  <c r="BM1266" i="3"/>
  <c r="CC1266" i="3" s="1"/>
  <c r="BN1266" i="3"/>
  <c r="CD1266" i="3" s="1"/>
  <c r="BO1266" i="3"/>
  <c r="CE1266" i="3" s="1"/>
  <c r="BP1266" i="3"/>
  <c r="CF1266" i="3" s="1"/>
  <c r="BQ1266" i="3"/>
  <c r="CG1266" i="3" s="1"/>
  <c r="BR1266" i="3"/>
  <c r="CH1266" i="3" s="1"/>
  <c r="BS1266" i="3"/>
  <c r="CI1266" i="3" s="1"/>
  <c r="BT1266" i="3"/>
  <c r="CJ1266" i="3" s="1"/>
  <c r="BU1266" i="3"/>
  <c r="CK1266" i="3" s="1"/>
  <c r="BV1266" i="3"/>
  <c r="CL1266" i="3" s="1"/>
  <c r="BW1266" i="3"/>
  <c r="CM1266" i="3" s="1"/>
  <c r="BX1266" i="3"/>
  <c r="CN1266" i="3" s="1"/>
  <c r="BY1266" i="3"/>
  <c r="CO1266" i="3" s="1"/>
  <c r="AT1267" i="3" a="1"/>
  <c r="AT1267" i="3" s="1"/>
  <c r="BJ1267" i="3" s="1"/>
  <c r="BZ1267" i="3" s="1"/>
  <c r="BK1267" i="3"/>
  <c r="CA1267" i="3" s="1"/>
  <c r="BL1267" i="3"/>
  <c r="CB1267" i="3" s="1"/>
  <c r="BM1267" i="3"/>
  <c r="CC1267" i="3" s="1"/>
  <c r="BN1267" i="3"/>
  <c r="CD1267" i="3" s="1"/>
  <c r="BO1267" i="3"/>
  <c r="CE1267" i="3" s="1"/>
  <c r="BP1267" i="3"/>
  <c r="CF1267" i="3" s="1"/>
  <c r="BQ1267" i="3"/>
  <c r="CG1267" i="3" s="1"/>
  <c r="BR1267" i="3"/>
  <c r="CH1267" i="3" s="1"/>
  <c r="BS1267" i="3"/>
  <c r="CI1267" i="3" s="1"/>
  <c r="BT1267" i="3"/>
  <c r="CJ1267" i="3" s="1"/>
  <c r="BU1267" i="3"/>
  <c r="CK1267" i="3" s="1"/>
  <c r="BV1267" i="3"/>
  <c r="CL1267" i="3" s="1"/>
  <c r="BW1267" i="3"/>
  <c r="CM1267" i="3" s="1"/>
  <c r="BX1267" i="3"/>
  <c r="CN1267" i="3" s="1"/>
  <c r="BY1267" i="3"/>
  <c r="CO1267" i="3" s="1"/>
  <c r="AT1268" i="3" a="1"/>
  <c r="AT1268" i="3" s="1"/>
  <c r="BJ1268" i="3" s="1"/>
  <c r="BZ1268" i="3" s="1"/>
  <c r="BK1268" i="3"/>
  <c r="CA1268" i="3" s="1"/>
  <c r="BL1268" i="3"/>
  <c r="CB1268" i="3" s="1"/>
  <c r="BM1268" i="3"/>
  <c r="CC1268" i="3" s="1"/>
  <c r="BN1268" i="3"/>
  <c r="CD1268" i="3" s="1"/>
  <c r="BO1268" i="3"/>
  <c r="CE1268" i="3" s="1"/>
  <c r="BP1268" i="3"/>
  <c r="CF1268" i="3" s="1"/>
  <c r="BQ1268" i="3"/>
  <c r="CG1268" i="3" s="1"/>
  <c r="BR1268" i="3"/>
  <c r="CH1268" i="3" s="1"/>
  <c r="BS1268" i="3"/>
  <c r="CI1268" i="3" s="1"/>
  <c r="BT1268" i="3"/>
  <c r="CJ1268" i="3" s="1"/>
  <c r="BU1268" i="3"/>
  <c r="CK1268" i="3" s="1"/>
  <c r="BV1268" i="3"/>
  <c r="CL1268" i="3" s="1"/>
  <c r="BW1268" i="3"/>
  <c r="CM1268" i="3" s="1"/>
  <c r="BX1268" i="3"/>
  <c r="CN1268" i="3" s="1"/>
  <c r="BY1268" i="3"/>
  <c r="CO1268" i="3" s="1"/>
  <c r="AT1269" i="3" a="1"/>
  <c r="AT1269" i="3" s="1"/>
  <c r="BJ1269" i="3" s="1"/>
  <c r="BZ1269" i="3" s="1"/>
  <c r="BK1269" i="3"/>
  <c r="CA1269" i="3" s="1"/>
  <c r="BL1269" i="3"/>
  <c r="CB1269" i="3" s="1"/>
  <c r="BM1269" i="3"/>
  <c r="CC1269" i="3" s="1"/>
  <c r="BN1269" i="3"/>
  <c r="CD1269" i="3" s="1"/>
  <c r="BO1269" i="3"/>
  <c r="CE1269" i="3" s="1"/>
  <c r="BP1269" i="3"/>
  <c r="CF1269" i="3" s="1"/>
  <c r="BQ1269" i="3"/>
  <c r="CG1269" i="3" s="1"/>
  <c r="BR1269" i="3"/>
  <c r="CH1269" i="3" s="1"/>
  <c r="BS1269" i="3"/>
  <c r="CI1269" i="3" s="1"/>
  <c r="BT1269" i="3"/>
  <c r="CJ1269" i="3" s="1"/>
  <c r="BU1269" i="3"/>
  <c r="CK1269" i="3" s="1"/>
  <c r="BV1269" i="3"/>
  <c r="CL1269" i="3" s="1"/>
  <c r="BW1269" i="3"/>
  <c r="CM1269" i="3" s="1"/>
  <c r="BX1269" i="3"/>
  <c r="CN1269" i="3" s="1"/>
  <c r="BY1269" i="3"/>
  <c r="CO1269" i="3" s="1"/>
  <c r="AT1270" i="3" a="1"/>
  <c r="AT1270" i="3" s="1"/>
  <c r="BJ1270" i="3" s="1"/>
  <c r="BZ1270" i="3" s="1"/>
  <c r="BK1270" i="3"/>
  <c r="CA1270" i="3" s="1"/>
  <c r="BL1270" i="3"/>
  <c r="CB1270" i="3" s="1"/>
  <c r="BM1270" i="3"/>
  <c r="CC1270" i="3" s="1"/>
  <c r="BN1270" i="3"/>
  <c r="CD1270" i="3" s="1"/>
  <c r="BO1270" i="3"/>
  <c r="CE1270" i="3" s="1"/>
  <c r="BP1270" i="3"/>
  <c r="CF1270" i="3" s="1"/>
  <c r="BQ1270" i="3"/>
  <c r="CG1270" i="3" s="1"/>
  <c r="BR1270" i="3"/>
  <c r="CH1270" i="3" s="1"/>
  <c r="BS1270" i="3"/>
  <c r="CI1270" i="3" s="1"/>
  <c r="BT1270" i="3"/>
  <c r="CJ1270" i="3" s="1"/>
  <c r="BU1270" i="3"/>
  <c r="CK1270" i="3" s="1"/>
  <c r="BV1270" i="3"/>
  <c r="CL1270" i="3" s="1"/>
  <c r="BW1270" i="3"/>
  <c r="CM1270" i="3" s="1"/>
  <c r="BX1270" i="3"/>
  <c r="CN1270" i="3" s="1"/>
  <c r="BY1270" i="3"/>
  <c r="CO1270" i="3" s="1"/>
  <c r="AT1271" i="3" a="1"/>
  <c r="AT1271" i="3" s="1"/>
  <c r="BJ1271" i="3" s="1"/>
  <c r="BZ1271" i="3" s="1"/>
  <c r="BK1271" i="3"/>
  <c r="CA1271" i="3" s="1"/>
  <c r="BL1271" i="3"/>
  <c r="CB1271" i="3" s="1"/>
  <c r="BM1271" i="3"/>
  <c r="CC1271" i="3" s="1"/>
  <c r="BN1271" i="3"/>
  <c r="CD1271" i="3" s="1"/>
  <c r="BO1271" i="3"/>
  <c r="CE1271" i="3" s="1"/>
  <c r="BP1271" i="3"/>
  <c r="CF1271" i="3" s="1"/>
  <c r="BQ1271" i="3"/>
  <c r="CG1271" i="3" s="1"/>
  <c r="BR1271" i="3"/>
  <c r="CH1271" i="3" s="1"/>
  <c r="BS1271" i="3"/>
  <c r="CI1271" i="3" s="1"/>
  <c r="BT1271" i="3"/>
  <c r="CJ1271" i="3" s="1"/>
  <c r="BU1271" i="3"/>
  <c r="CK1271" i="3" s="1"/>
  <c r="BV1271" i="3"/>
  <c r="CL1271" i="3" s="1"/>
  <c r="BW1271" i="3"/>
  <c r="CM1271" i="3" s="1"/>
  <c r="BX1271" i="3"/>
  <c r="CN1271" i="3" s="1"/>
  <c r="BY1271" i="3"/>
  <c r="CO1271" i="3" s="1"/>
  <c r="AT1272" i="3" a="1"/>
  <c r="AT1272" i="3" s="1"/>
  <c r="BJ1272" i="3" s="1"/>
  <c r="BZ1272" i="3" s="1"/>
  <c r="BK1272" i="3"/>
  <c r="CA1272" i="3" s="1"/>
  <c r="BL1272" i="3"/>
  <c r="CB1272" i="3" s="1"/>
  <c r="BM1272" i="3"/>
  <c r="CC1272" i="3" s="1"/>
  <c r="BN1272" i="3"/>
  <c r="CD1272" i="3" s="1"/>
  <c r="BO1272" i="3"/>
  <c r="CE1272" i="3" s="1"/>
  <c r="BP1272" i="3"/>
  <c r="CF1272" i="3" s="1"/>
  <c r="BQ1272" i="3"/>
  <c r="CG1272" i="3" s="1"/>
  <c r="BR1272" i="3"/>
  <c r="CH1272" i="3" s="1"/>
  <c r="BS1272" i="3"/>
  <c r="CI1272" i="3" s="1"/>
  <c r="BT1272" i="3"/>
  <c r="CJ1272" i="3" s="1"/>
  <c r="BU1272" i="3"/>
  <c r="CK1272" i="3" s="1"/>
  <c r="BV1272" i="3"/>
  <c r="CL1272" i="3" s="1"/>
  <c r="BW1272" i="3"/>
  <c r="CM1272" i="3" s="1"/>
  <c r="BX1272" i="3"/>
  <c r="CN1272" i="3" s="1"/>
  <c r="BY1272" i="3"/>
  <c r="CO1272" i="3" s="1"/>
  <c r="AT1273" i="3" a="1"/>
  <c r="AT1273" i="3" s="1"/>
  <c r="BJ1273" i="3" s="1"/>
  <c r="BZ1273" i="3" s="1"/>
  <c r="BK1273" i="3"/>
  <c r="CA1273" i="3" s="1"/>
  <c r="BL1273" i="3"/>
  <c r="CB1273" i="3" s="1"/>
  <c r="BM1273" i="3"/>
  <c r="CC1273" i="3" s="1"/>
  <c r="BN1273" i="3"/>
  <c r="CD1273" i="3" s="1"/>
  <c r="BO1273" i="3"/>
  <c r="CE1273" i="3" s="1"/>
  <c r="BP1273" i="3"/>
  <c r="CF1273" i="3" s="1"/>
  <c r="BQ1273" i="3"/>
  <c r="CG1273" i="3" s="1"/>
  <c r="BR1273" i="3"/>
  <c r="CH1273" i="3" s="1"/>
  <c r="BS1273" i="3"/>
  <c r="CI1273" i="3" s="1"/>
  <c r="BT1273" i="3"/>
  <c r="CJ1273" i="3" s="1"/>
  <c r="BU1273" i="3"/>
  <c r="CK1273" i="3" s="1"/>
  <c r="BV1273" i="3"/>
  <c r="CL1273" i="3" s="1"/>
  <c r="BW1273" i="3"/>
  <c r="CM1273" i="3" s="1"/>
  <c r="BX1273" i="3"/>
  <c r="CN1273" i="3" s="1"/>
  <c r="BY1273" i="3"/>
  <c r="CO1273" i="3" s="1"/>
  <c r="AT1274" i="3" a="1"/>
  <c r="AT1274" i="3" s="1"/>
  <c r="BJ1274" i="3" s="1"/>
  <c r="BZ1274" i="3" s="1"/>
  <c r="BK1274" i="3"/>
  <c r="CA1274" i="3" s="1"/>
  <c r="BL1274" i="3"/>
  <c r="CB1274" i="3" s="1"/>
  <c r="BM1274" i="3"/>
  <c r="CC1274" i="3" s="1"/>
  <c r="BN1274" i="3"/>
  <c r="CD1274" i="3" s="1"/>
  <c r="BO1274" i="3"/>
  <c r="CE1274" i="3" s="1"/>
  <c r="BP1274" i="3"/>
  <c r="CF1274" i="3" s="1"/>
  <c r="BQ1274" i="3"/>
  <c r="CG1274" i="3" s="1"/>
  <c r="BR1274" i="3"/>
  <c r="CH1274" i="3" s="1"/>
  <c r="BS1274" i="3"/>
  <c r="CI1274" i="3" s="1"/>
  <c r="BT1274" i="3"/>
  <c r="CJ1274" i="3" s="1"/>
  <c r="BU1274" i="3"/>
  <c r="CK1274" i="3" s="1"/>
  <c r="BV1274" i="3"/>
  <c r="CL1274" i="3" s="1"/>
  <c r="BW1274" i="3"/>
  <c r="CM1274" i="3" s="1"/>
  <c r="BX1274" i="3"/>
  <c r="CN1274" i="3" s="1"/>
  <c r="BY1274" i="3"/>
  <c r="CO1274" i="3" s="1"/>
  <c r="AT1275" i="3" a="1"/>
  <c r="AT1275" i="3" s="1"/>
  <c r="BJ1275" i="3" s="1"/>
  <c r="BZ1275" i="3" s="1"/>
  <c r="BK1275" i="3"/>
  <c r="CA1275" i="3" s="1"/>
  <c r="BL1275" i="3"/>
  <c r="CB1275" i="3" s="1"/>
  <c r="BM1275" i="3"/>
  <c r="CC1275" i="3" s="1"/>
  <c r="BN1275" i="3"/>
  <c r="CD1275" i="3" s="1"/>
  <c r="BO1275" i="3"/>
  <c r="CE1275" i="3" s="1"/>
  <c r="BP1275" i="3"/>
  <c r="CF1275" i="3" s="1"/>
  <c r="BQ1275" i="3"/>
  <c r="CG1275" i="3" s="1"/>
  <c r="BR1275" i="3"/>
  <c r="CH1275" i="3" s="1"/>
  <c r="BS1275" i="3"/>
  <c r="CI1275" i="3" s="1"/>
  <c r="BT1275" i="3"/>
  <c r="CJ1275" i="3" s="1"/>
  <c r="BU1275" i="3"/>
  <c r="CK1275" i="3" s="1"/>
  <c r="BV1275" i="3"/>
  <c r="CL1275" i="3" s="1"/>
  <c r="BW1275" i="3"/>
  <c r="CM1275" i="3" s="1"/>
  <c r="BX1275" i="3"/>
  <c r="CN1275" i="3" s="1"/>
  <c r="BY1275" i="3"/>
  <c r="CO1275" i="3" s="1"/>
  <c r="AT1276" i="3" a="1"/>
  <c r="AT1276" i="3" s="1"/>
  <c r="BJ1276" i="3" s="1"/>
  <c r="BZ1276" i="3" s="1"/>
  <c r="BK1276" i="3"/>
  <c r="CA1276" i="3" s="1"/>
  <c r="BL1276" i="3"/>
  <c r="CB1276" i="3" s="1"/>
  <c r="BM1276" i="3"/>
  <c r="CC1276" i="3" s="1"/>
  <c r="BN1276" i="3"/>
  <c r="CD1276" i="3" s="1"/>
  <c r="BO1276" i="3"/>
  <c r="CE1276" i="3" s="1"/>
  <c r="BP1276" i="3"/>
  <c r="CF1276" i="3" s="1"/>
  <c r="BQ1276" i="3"/>
  <c r="CG1276" i="3" s="1"/>
  <c r="BR1276" i="3"/>
  <c r="CH1276" i="3" s="1"/>
  <c r="BS1276" i="3"/>
  <c r="CI1276" i="3" s="1"/>
  <c r="BT1276" i="3"/>
  <c r="CJ1276" i="3" s="1"/>
  <c r="BU1276" i="3"/>
  <c r="CK1276" i="3" s="1"/>
  <c r="BV1276" i="3"/>
  <c r="CL1276" i="3" s="1"/>
  <c r="BW1276" i="3"/>
  <c r="CM1276" i="3" s="1"/>
  <c r="BX1276" i="3"/>
  <c r="CN1276" i="3" s="1"/>
  <c r="BY1276" i="3"/>
  <c r="CO1276" i="3" s="1"/>
  <c r="AT1277" i="3" a="1"/>
  <c r="AT1277" i="3" s="1"/>
  <c r="BJ1277" i="3" s="1"/>
  <c r="BZ1277" i="3" s="1"/>
  <c r="BK1277" i="3"/>
  <c r="CA1277" i="3" s="1"/>
  <c r="BL1277" i="3"/>
  <c r="CB1277" i="3" s="1"/>
  <c r="BM1277" i="3"/>
  <c r="CC1277" i="3" s="1"/>
  <c r="BN1277" i="3"/>
  <c r="CD1277" i="3" s="1"/>
  <c r="BO1277" i="3"/>
  <c r="CE1277" i="3" s="1"/>
  <c r="BP1277" i="3"/>
  <c r="CF1277" i="3" s="1"/>
  <c r="BQ1277" i="3"/>
  <c r="CG1277" i="3" s="1"/>
  <c r="BR1277" i="3"/>
  <c r="CH1277" i="3" s="1"/>
  <c r="BS1277" i="3"/>
  <c r="CI1277" i="3" s="1"/>
  <c r="BT1277" i="3"/>
  <c r="CJ1277" i="3" s="1"/>
  <c r="BU1277" i="3"/>
  <c r="CK1277" i="3" s="1"/>
  <c r="BV1277" i="3"/>
  <c r="CL1277" i="3" s="1"/>
  <c r="BW1277" i="3"/>
  <c r="CM1277" i="3" s="1"/>
  <c r="BX1277" i="3"/>
  <c r="CN1277" i="3" s="1"/>
  <c r="BY1277" i="3"/>
  <c r="CO1277" i="3" s="1"/>
  <c r="AT1278" i="3" a="1"/>
  <c r="AT1278" i="3" s="1"/>
  <c r="BJ1278" i="3" s="1"/>
  <c r="BZ1278" i="3" s="1"/>
  <c r="BK1278" i="3"/>
  <c r="CA1278" i="3" s="1"/>
  <c r="BL1278" i="3"/>
  <c r="CB1278" i="3" s="1"/>
  <c r="BM1278" i="3"/>
  <c r="CC1278" i="3" s="1"/>
  <c r="BN1278" i="3"/>
  <c r="CD1278" i="3" s="1"/>
  <c r="BO1278" i="3"/>
  <c r="CE1278" i="3" s="1"/>
  <c r="BP1278" i="3"/>
  <c r="CF1278" i="3" s="1"/>
  <c r="BQ1278" i="3"/>
  <c r="CG1278" i="3" s="1"/>
  <c r="BR1278" i="3"/>
  <c r="CH1278" i="3" s="1"/>
  <c r="BS1278" i="3"/>
  <c r="CI1278" i="3" s="1"/>
  <c r="BT1278" i="3"/>
  <c r="CJ1278" i="3" s="1"/>
  <c r="BU1278" i="3"/>
  <c r="CK1278" i="3" s="1"/>
  <c r="BV1278" i="3"/>
  <c r="CL1278" i="3" s="1"/>
  <c r="BW1278" i="3"/>
  <c r="CM1278" i="3" s="1"/>
  <c r="BX1278" i="3"/>
  <c r="CN1278" i="3" s="1"/>
  <c r="BY1278" i="3"/>
  <c r="CO1278" i="3" s="1"/>
  <c r="AT1279" i="3" a="1"/>
  <c r="AT1279" i="3" s="1"/>
  <c r="BJ1279" i="3" s="1"/>
  <c r="BZ1279" i="3" s="1"/>
  <c r="BK1279" i="3"/>
  <c r="CA1279" i="3" s="1"/>
  <c r="BL1279" i="3"/>
  <c r="CB1279" i="3" s="1"/>
  <c r="BM1279" i="3"/>
  <c r="CC1279" i="3" s="1"/>
  <c r="BN1279" i="3"/>
  <c r="CD1279" i="3" s="1"/>
  <c r="BO1279" i="3"/>
  <c r="CE1279" i="3" s="1"/>
  <c r="BP1279" i="3"/>
  <c r="CF1279" i="3" s="1"/>
  <c r="BQ1279" i="3"/>
  <c r="CG1279" i="3" s="1"/>
  <c r="BR1279" i="3"/>
  <c r="CH1279" i="3" s="1"/>
  <c r="BS1279" i="3"/>
  <c r="CI1279" i="3" s="1"/>
  <c r="BT1279" i="3"/>
  <c r="CJ1279" i="3" s="1"/>
  <c r="BU1279" i="3"/>
  <c r="CK1279" i="3" s="1"/>
  <c r="BV1279" i="3"/>
  <c r="CL1279" i="3" s="1"/>
  <c r="BW1279" i="3"/>
  <c r="CM1279" i="3" s="1"/>
  <c r="BX1279" i="3"/>
  <c r="CN1279" i="3" s="1"/>
  <c r="BY1279" i="3"/>
  <c r="CO1279" i="3" s="1"/>
  <c r="AT1280" i="3" a="1"/>
  <c r="AT1280" i="3" s="1"/>
  <c r="BJ1280" i="3" s="1"/>
  <c r="BZ1280" i="3" s="1"/>
  <c r="BK1280" i="3"/>
  <c r="CA1280" i="3" s="1"/>
  <c r="BL1280" i="3"/>
  <c r="CB1280" i="3" s="1"/>
  <c r="BM1280" i="3"/>
  <c r="CC1280" i="3" s="1"/>
  <c r="BN1280" i="3"/>
  <c r="CD1280" i="3" s="1"/>
  <c r="BO1280" i="3"/>
  <c r="CE1280" i="3" s="1"/>
  <c r="BP1280" i="3"/>
  <c r="CF1280" i="3" s="1"/>
  <c r="BQ1280" i="3"/>
  <c r="CG1280" i="3" s="1"/>
  <c r="BR1280" i="3"/>
  <c r="CH1280" i="3" s="1"/>
  <c r="BS1280" i="3"/>
  <c r="CI1280" i="3" s="1"/>
  <c r="BT1280" i="3"/>
  <c r="CJ1280" i="3" s="1"/>
  <c r="BU1280" i="3"/>
  <c r="CK1280" i="3" s="1"/>
  <c r="BV1280" i="3"/>
  <c r="CL1280" i="3" s="1"/>
  <c r="BW1280" i="3"/>
  <c r="CM1280" i="3" s="1"/>
  <c r="BX1280" i="3"/>
  <c r="CN1280" i="3" s="1"/>
  <c r="BY1280" i="3"/>
  <c r="CO1280" i="3" s="1"/>
  <c r="AT1281" i="3" a="1"/>
  <c r="AT1281" i="3" s="1"/>
  <c r="BJ1281" i="3" s="1"/>
  <c r="BZ1281" i="3" s="1"/>
  <c r="BK1281" i="3"/>
  <c r="CA1281" i="3" s="1"/>
  <c r="BL1281" i="3"/>
  <c r="CB1281" i="3" s="1"/>
  <c r="BM1281" i="3"/>
  <c r="CC1281" i="3" s="1"/>
  <c r="BN1281" i="3"/>
  <c r="CD1281" i="3" s="1"/>
  <c r="BO1281" i="3"/>
  <c r="CE1281" i="3" s="1"/>
  <c r="BP1281" i="3"/>
  <c r="CF1281" i="3" s="1"/>
  <c r="BQ1281" i="3"/>
  <c r="CG1281" i="3" s="1"/>
  <c r="BR1281" i="3"/>
  <c r="CH1281" i="3" s="1"/>
  <c r="BS1281" i="3"/>
  <c r="CI1281" i="3" s="1"/>
  <c r="BT1281" i="3"/>
  <c r="CJ1281" i="3" s="1"/>
  <c r="BU1281" i="3"/>
  <c r="CK1281" i="3" s="1"/>
  <c r="BV1281" i="3"/>
  <c r="CL1281" i="3" s="1"/>
  <c r="BW1281" i="3"/>
  <c r="CM1281" i="3" s="1"/>
  <c r="BX1281" i="3"/>
  <c r="CN1281" i="3" s="1"/>
  <c r="BY1281" i="3"/>
  <c r="CO1281" i="3" s="1"/>
  <c r="AT1282" i="3" a="1"/>
  <c r="AT1282" i="3" s="1"/>
  <c r="BJ1282" i="3" s="1"/>
  <c r="BZ1282" i="3" s="1"/>
  <c r="BK1282" i="3"/>
  <c r="CA1282" i="3" s="1"/>
  <c r="BL1282" i="3"/>
  <c r="CB1282" i="3" s="1"/>
  <c r="BM1282" i="3"/>
  <c r="CC1282" i="3" s="1"/>
  <c r="BN1282" i="3"/>
  <c r="CD1282" i="3" s="1"/>
  <c r="BO1282" i="3"/>
  <c r="CE1282" i="3" s="1"/>
  <c r="BP1282" i="3"/>
  <c r="CF1282" i="3" s="1"/>
  <c r="BQ1282" i="3"/>
  <c r="CG1282" i="3" s="1"/>
  <c r="BR1282" i="3"/>
  <c r="CH1282" i="3" s="1"/>
  <c r="BS1282" i="3"/>
  <c r="CI1282" i="3" s="1"/>
  <c r="BT1282" i="3"/>
  <c r="CJ1282" i="3" s="1"/>
  <c r="BU1282" i="3"/>
  <c r="CK1282" i="3" s="1"/>
  <c r="BV1282" i="3"/>
  <c r="CL1282" i="3" s="1"/>
  <c r="BW1282" i="3"/>
  <c r="CM1282" i="3" s="1"/>
  <c r="BX1282" i="3"/>
  <c r="CN1282" i="3" s="1"/>
  <c r="BY1282" i="3"/>
  <c r="CO1282" i="3" s="1"/>
  <c r="AT1283" i="3" a="1"/>
  <c r="AT1283" i="3" s="1"/>
  <c r="BJ1283" i="3" s="1"/>
  <c r="BZ1283" i="3" s="1"/>
  <c r="BK1283" i="3"/>
  <c r="CA1283" i="3" s="1"/>
  <c r="BL1283" i="3"/>
  <c r="CB1283" i="3" s="1"/>
  <c r="BM1283" i="3"/>
  <c r="CC1283" i="3" s="1"/>
  <c r="BN1283" i="3"/>
  <c r="CD1283" i="3" s="1"/>
  <c r="BO1283" i="3"/>
  <c r="CE1283" i="3" s="1"/>
  <c r="BP1283" i="3"/>
  <c r="CF1283" i="3" s="1"/>
  <c r="BQ1283" i="3"/>
  <c r="CG1283" i="3" s="1"/>
  <c r="BR1283" i="3"/>
  <c r="CH1283" i="3" s="1"/>
  <c r="BS1283" i="3"/>
  <c r="CI1283" i="3" s="1"/>
  <c r="BT1283" i="3"/>
  <c r="CJ1283" i="3" s="1"/>
  <c r="BU1283" i="3"/>
  <c r="CK1283" i="3" s="1"/>
  <c r="BV1283" i="3"/>
  <c r="CL1283" i="3" s="1"/>
  <c r="BW1283" i="3"/>
  <c r="CM1283" i="3" s="1"/>
  <c r="BX1283" i="3"/>
  <c r="CN1283" i="3" s="1"/>
  <c r="BY1283" i="3"/>
  <c r="CO1283" i="3" s="1"/>
  <c r="AT1284" i="3" a="1"/>
  <c r="AT1284" i="3" s="1"/>
  <c r="BJ1284" i="3" s="1"/>
  <c r="BZ1284" i="3" s="1"/>
  <c r="BK1284" i="3"/>
  <c r="CA1284" i="3" s="1"/>
  <c r="BL1284" i="3"/>
  <c r="CB1284" i="3" s="1"/>
  <c r="BM1284" i="3"/>
  <c r="CC1284" i="3" s="1"/>
  <c r="BN1284" i="3"/>
  <c r="CD1284" i="3" s="1"/>
  <c r="BO1284" i="3"/>
  <c r="CE1284" i="3" s="1"/>
  <c r="BP1284" i="3"/>
  <c r="CF1284" i="3" s="1"/>
  <c r="BQ1284" i="3"/>
  <c r="CG1284" i="3" s="1"/>
  <c r="BR1284" i="3"/>
  <c r="CH1284" i="3" s="1"/>
  <c r="BS1284" i="3"/>
  <c r="CI1284" i="3" s="1"/>
  <c r="BT1284" i="3"/>
  <c r="CJ1284" i="3" s="1"/>
  <c r="BU1284" i="3"/>
  <c r="CK1284" i="3" s="1"/>
  <c r="BV1284" i="3"/>
  <c r="CL1284" i="3" s="1"/>
  <c r="BW1284" i="3"/>
  <c r="CM1284" i="3" s="1"/>
  <c r="BX1284" i="3"/>
  <c r="CN1284" i="3" s="1"/>
  <c r="BY1284" i="3"/>
  <c r="CO1284" i="3" s="1"/>
  <c r="AT1285" i="3" a="1"/>
  <c r="AT1285" i="3" s="1"/>
  <c r="BJ1285" i="3" s="1"/>
  <c r="BZ1285" i="3" s="1"/>
  <c r="BK1285" i="3"/>
  <c r="CA1285" i="3" s="1"/>
  <c r="BL1285" i="3"/>
  <c r="CB1285" i="3" s="1"/>
  <c r="BM1285" i="3"/>
  <c r="CC1285" i="3" s="1"/>
  <c r="BN1285" i="3"/>
  <c r="CD1285" i="3" s="1"/>
  <c r="BO1285" i="3"/>
  <c r="CE1285" i="3" s="1"/>
  <c r="BP1285" i="3"/>
  <c r="CF1285" i="3" s="1"/>
  <c r="BQ1285" i="3"/>
  <c r="CG1285" i="3" s="1"/>
  <c r="BR1285" i="3"/>
  <c r="CH1285" i="3" s="1"/>
  <c r="BS1285" i="3"/>
  <c r="CI1285" i="3" s="1"/>
  <c r="BT1285" i="3"/>
  <c r="CJ1285" i="3" s="1"/>
  <c r="BU1285" i="3"/>
  <c r="CK1285" i="3" s="1"/>
  <c r="BV1285" i="3"/>
  <c r="CL1285" i="3" s="1"/>
  <c r="BW1285" i="3"/>
  <c r="CM1285" i="3" s="1"/>
  <c r="BX1285" i="3"/>
  <c r="CN1285" i="3" s="1"/>
  <c r="BY1285" i="3"/>
  <c r="CO1285" i="3" s="1"/>
  <c r="AT1286" i="3" a="1"/>
  <c r="AT1286" i="3" s="1"/>
  <c r="BJ1286" i="3" s="1"/>
  <c r="BZ1286" i="3" s="1"/>
  <c r="BK1286" i="3"/>
  <c r="CA1286" i="3" s="1"/>
  <c r="BL1286" i="3"/>
  <c r="CB1286" i="3" s="1"/>
  <c r="BM1286" i="3"/>
  <c r="CC1286" i="3" s="1"/>
  <c r="BN1286" i="3"/>
  <c r="CD1286" i="3" s="1"/>
  <c r="BO1286" i="3"/>
  <c r="CE1286" i="3" s="1"/>
  <c r="BP1286" i="3"/>
  <c r="CF1286" i="3" s="1"/>
  <c r="BQ1286" i="3"/>
  <c r="CG1286" i="3" s="1"/>
  <c r="BR1286" i="3"/>
  <c r="CH1286" i="3" s="1"/>
  <c r="BS1286" i="3"/>
  <c r="CI1286" i="3" s="1"/>
  <c r="BT1286" i="3"/>
  <c r="CJ1286" i="3" s="1"/>
  <c r="BU1286" i="3"/>
  <c r="CK1286" i="3" s="1"/>
  <c r="BV1286" i="3"/>
  <c r="CL1286" i="3" s="1"/>
  <c r="BW1286" i="3"/>
  <c r="CM1286" i="3" s="1"/>
  <c r="BX1286" i="3"/>
  <c r="CN1286" i="3" s="1"/>
  <c r="BY1286" i="3"/>
  <c r="CO1286" i="3" s="1"/>
  <c r="AT1287" i="3" a="1"/>
  <c r="AT1287" i="3" s="1"/>
  <c r="BJ1287" i="3" s="1"/>
  <c r="BZ1287" i="3" s="1"/>
  <c r="BK1287" i="3"/>
  <c r="CA1287" i="3" s="1"/>
  <c r="BL1287" i="3"/>
  <c r="CB1287" i="3" s="1"/>
  <c r="BM1287" i="3"/>
  <c r="CC1287" i="3" s="1"/>
  <c r="BN1287" i="3"/>
  <c r="CD1287" i="3" s="1"/>
  <c r="BO1287" i="3"/>
  <c r="CE1287" i="3" s="1"/>
  <c r="BP1287" i="3"/>
  <c r="CF1287" i="3" s="1"/>
  <c r="BQ1287" i="3"/>
  <c r="CG1287" i="3" s="1"/>
  <c r="BR1287" i="3"/>
  <c r="CH1287" i="3" s="1"/>
  <c r="BS1287" i="3"/>
  <c r="CI1287" i="3" s="1"/>
  <c r="BT1287" i="3"/>
  <c r="CJ1287" i="3" s="1"/>
  <c r="BU1287" i="3"/>
  <c r="CK1287" i="3" s="1"/>
  <c r="BV1287" i="3"/>
  <c r="CL1287" i="3" s="1"/>
  <c r="BW1287" i="3"/>
  <c r="CM1287" i="3" s="1"/>
  <c r="BX1287" i="3"/>
  <c r="CN1287" i="3" s="1"/>
  <c r="BY1287" i="3"/>
  <c r="CO1287" i="3" s="1"/>
  <c r="AT1288" i="3" a="1"/>
  <c r="AT1288" i="3" s="1"/>
  <c r="BJ1288" i="3" s="1"/>
  <c r="BZ1288" i="3" s="1"/>
  <c r="BK1288" i="3"/>
  <c r="CA1288" i="3" s="1"/>
  <c r="BL1288" i="3"/>
  <c r="CB1288" i="3" s="1"/>
  <c r="BM1288" i="3"/>
  <c r="CC1288" i="3" s="1"/>
  <c r="BN1288" i="3"/>
  <c r="CD1288" i="3" s="1"/>
  <c r="BO1288" i="3"/>
  <c r="CE1288" i="3" s="1"/>
  <c r="BP1288" i="3"/>
  <c r="CF1288" i="3" s="1"/>
  <c r="BQ1288" i="3"/>
  <c r="CG1288" i="3" s="1"/>
  <c r="BR1288" i="3"/>
  <c r="CH1288" i="3" s="1"/>
  <c r="BS1288" i="3"/>
  <c r="CI1288" i="3" s="1"/>
  <c r="BT1288" i="3"/>
  <c r="CJ1288" i="3" s="1"/>
  <c r="BU1288" i="3"/>
  <c r="CK1288" i="3" s="1"/>
  <c r="BV1288" i="3"/>
  <c r="CL1288" i="3" s="1"/>
  <c r="BW1288" i="3"/>
  <c r="CM1288" i="3" s="1"/>
  <c r="BX1288" i="3"/>
  <c r="CN1288" i="3" s="1"/>
  <c r="BY1288" i="3"/>
  <c r="CO1288" i="3" s="1"/>
  <c r="AT1289" i="3" a="1"/>
  <c r="AT1289" i="3" s="1"/>
  <c r="BJ1289" i="3" s="1"/>
  <c r="BZ1289" i="3" s="1"/>
  <c r="BK1289" i="3"/>
  <c r="CA1289" i="3" s="1"/>
  <c r="BL1289" i="3"/>
  <c r="CB1289" i="3" s="1"/>
  <c r="BM1289" i="3"/>
  <c r="CC1289" i="3" s="1"/>
  <c r="BN1289" i="3"/>
  <c r="CD1289" i="3" s="1"/>
  <c r="BO1289" i="3"/>
  <c r="CE1289" i="3" s="1"/>
  <c r="BP1289" i="3"/>
  <c r="CF1289" i="3" s="1"/>
  <c r="BQ1289" i="3"/>
  <c r="CG1289" i="3" s="1"/>
  <c r="BR1289" i="3"/>
  <c r="CH1289" i="3" s="1"/>
  <c r="BS1289" i="3"/>
  <c r="CI1289" i="3" s="1"/>
  <c r="BT1289" i="3"/>
  <c r="CJ1289" i="3" s="1"/>
  <c r="BU1289" i="3"/>
  <c r="CK1289" i="3" s="1"/>
  <c r="BV1289" i="3"/>
  <c r="CL1289" i="3" s="1"/>
  <c r="BW1289" i="3"/>
  <c r="CM1289" i="3" s="1"/>
  <c r="BX1289" i="3"/>
  <c r="CN1289" i="3" s="1"/>
  <c r="BY1289" i="3"/>
  <c r="CO1289" i="3" s="1"/>
  <c r="AT1290" i="3" a="1"/>
  <c r="AT1290" i="3" s="1"/>
  <c r="BJ1290" i="3" s="1"/>
  <c r="BZ1290" i="3" s="1"/>
  <c r="BK1290" i="3"/>
  <c r="CA1290" i="3" s="1"/>
  <c r="BL1290" i="3"/>
  <c r="CB1290" i="3" s="1"/>
  <c r="BM1290" i="3"/>
  <c r="CC1290" i="3" s="1"/>
  <c r="BN1290" i="3"/>
  <c r="CD1290" i="3" s="1"/>
  <c r="BO1290" i="3"/>
  <c r="CE1290" i="3" s="1"/>
  <c r="BP1290" i="3"/>
  <c r="CF1290" i="3" s="1"/>
  <c r="BQ1290" i="3"/>
  <c r="CG1290" i="3" s="1"/>
  <c r="BR1290" i="3"/>
  <c r="CH1290" i="3" s="1"/>
  <c r="BS1290" i="3"/>
  <c r="CI1290" i="3" s="1"/>
  <c r="BT1290" i="3"/>
  <c r="CJ1290" i="3" s="1"/>
  <c r="BU1290" i="3"/>
  <c r="CK1290" i="3" s="1"/>
  <c r="BV1290" i="3"/>
  <c r="CL1290" i="3" s="1"/>
  <c r="BW1290" i="3"/>
  <c r="CM1290" i="3" s="1"/>
  <c r="BX1290" i="3"/>
  <c r="CN1290" i="3" s="1"/>
  <c r="BY1290" i="3"/>
  <c r="CO1290" i="3" s="1"/>
  <c r="AT1291" i="3" a="1"/>
  <c r="AT1291" i="3" s="1"/>
  <c r="BJ1291" i="3" s="1"/>
  <c r="BZ1291" i="3" s="1"/>
  <c r="BK1291" i="3"/>
  <c r="CA1291" i="3" s="1"/>
  <c r="BL1291" i="3"/>
  <c r="CB1291" i="3" s="1"/>
  <c r="BM1291" i="3"/>
  <c r="CC1291" i="3" s="1"/>
  <c r="BN1291" i="3"/>
  <c r="CD1291" i="3" s="1"/>
  <c r="BO1291" i="3"/>
  <c r="CE1291" i="3" s="1"/>
  <c r="BP1291" i="3"/>
  <c r="CF1291" i="3" s="1"/>
  <c r="BQ1291" i="3"/>
  <c r="CG1291" i="3" s="1"/>
  <c r="BR1291" i="3"/>
  <c r="CH1291" i="3" s="1"/>
  <c r="BS1291" i="3"/>
  <c r="CI1291" i="3" s="1"/>
  <c r="BT1291" i="3"/>
  <c r="CJ1291" i="3" s="1"/>
  <c r="BU1291" i="3"/>
  <c r="CK1291" i="3" s="1"/>
  <c r="BV1291" i="3"/>
  <c r="CL1291" i="3" s="1"/>
  <c r="BW1291" i="3"/>
  <c r="CM1291" i="3" s="1"/>
  <c r="BX1291" i="3"/>
  <c r="CN1291" i="3" s="1"/>
  <c r="BY1291" i="3"/>
  <c r="CO1291" i="3" s="1"/>
  <c r="AT1292" i="3" a="1"/>
  <c r="AT1292" i="3" s="1"/>
  <c r="BJ1292" i="3" s="1"/>
  <c r="BZ1292" i="3" s="1"/>
  <c r="BK1292" i="3"/>
  <c r="CA1292" i="3" s="1"/>
  <c r="BL1292" i="3"/>
  <c r="CB1292" i="3" s="1"/>
  <c r="BM1292" i="3"/>
  <c r="CC1292" i="3" s="1"/>
  <c r="BN1292" i="3"/>
  <c r="CD1292" i="3" s="1"/>
  <c r="BO1292" i="3"/>
  <c r="CE1292" i="3" s="1"/>
  <c r="BP1292" i="3"/>
  <c r="CF1292" i="3" s="1"/>
  <c r="BQ1292" i="3"/>
  <c r="CG1292" i="3" s="1"/>
  <c r="BR1292" i="3"/>
  <c r="CH1292" i="3" s="1"/>
  <c r="BS1292" i="3"/>
  <c r="CI1292" i="3" s="1"/>
  <c r="BT1292" i="3"/>
  <c r="CJ1292" i="3" s="1"/>
  <c r="BU1292" i="3"/>
  <c r="CK1292" i="3" s="1"/>
  <c r="BV1292" i="3"/>
  <c r="CL1292" i="3" s="1"/>
  <c r="BW1292" i="3"/>
  <c r="CM1292" i="3" s="1"/>
  <c r="BX1292" i="3"/>
  <c r="CN1292" i="3" s="1"/>
  <c r="BY1292" i="3"/>
  <c r="CO1292" i="3" s="1"/>
  <c r="AT1293" i="3" a="1"/>
  <c r="AT1293" i="3" s="1"/>
  <c r="BJ1293" i="3" s="1"/>
  <c r="BZ1293" i="3" s="1"/>
  <c r="BK1293" i="3"/>
  <c r="CA1293" i="3" s="1"/>
  <c r="BL1293" i="3"/>
  <c r="CB1293" i="3" s="1"/>
  <c r="BM1293" i="3"/>
  <c r="CC1293" i="3" s="1"/>
  <c r="BN1293" i="3"/>
  <c r="CD1293" i="3" s="1"/>
  <c r="BO1293" i="3"/>
  <c r="CE1293" i="3" s="1"/>
  <c r="BP1293" i="3"/>
  <c r="CF1293" i="3" s="1"/>
  <c r="BQ1293" i="3"/>
  <c r="CG1293" i="3" s="1"/>
  <c r="BR1293" i="3"/>
  <c r="CH1293" i="3" s="1"/>
  <c r="BS1293" i="3"/>
  <c r="CI1293" i="3" s="1"/>
  <c r="BT1293" i="3"/>
  <c r="CJ1293" i="3" s="1"/>
  <c r="BU1293" i="3"/>
  <c r="CK1293" i="3" s="1"/>
  <c r="BV1293" i="3"/>
  <c r="CL1293" i="3" s="1"/>
  <c r="BW1293" i="3"/>
  <c r="CM1293" i="3" s="1"/>
  <c r="BX1293" i="3"/>
  <c r="CN1293" i="3" s="1"/>
  <c r="BY1293" i="3"/>
  <c r="CO1293" i="3" s="1"/>
  <c r="AT1294" i="3" a="1"/>
  <c r="AT1294" i="3" s="1"/>
  <c r="BJ1294" i="3" s="1"/>
  <c r="BZ1294" i="3" s="1"/>
  <c r="BK1294" i="3"/>
  <c r="CA1294" i="3" s="1"/>
  <c r="BL1294" i="3"/>
  <c r="CB1294" i="3" s="1"/>
  <c r="BM1294" i="3"/>
  <c r="CC1294" i="3" s="1"/>
  <c r="BN1294" i="3"/>
  <c r="CD1294" i="3" s="1"/>
  <c r="BO1294" i="3"/>
  <c r="CE1294" i="3" s="1"/>
  <c r="BP1294" i="3"/>
  <c r="CF1294" i="3" s="1"/>
  <c r="BQ1294" i="3"/>
  <c r="CG1294" i="3" s="1"/>
  <c r="BR1294" i="3"/>
  <c r="CH1294" i="3" s="1"/>
  <c r="BS1294" i="3"/>
  <c r="CI1294" i="3" s="1"/>
  <c r="BT1294" i="3"/>
  <c r="CJ1294" i="3" s="1"/>
  <c r="BU1294" i="3"/>
  <c r="CK1294" i="3" s="1"/>
  <c r="BV1294" i="3"/>
  <c r="CL1294" i="3" s="1"/>
  <c r="BW1294" i="3"/>
  <c r="CM1294" i="3" s="1"/>
  <c r="BX1294" i="3"/>
  <c r="CN1294" i="3" s="1"/>
  <c r="BY1294" i="3"/>
  <c r="CO1294" i="3" s="1"/>
  <c r="AT1295" i="3" a="1"/>
  <c r="AT1295" i="3" s="1"/>
  <c r="BJ1295" i="3" s="1"/>
  <c r="BZ1295" i="3" s="1"/>
  <c r="BK1295" i="3"/>
  <c r="CA1295" i="3" s="1"/>
  <c r="BL1295" i="3"/>
  <c r="CB1295" i="3" s="1"/>
  <c r="BM1295" i="3"/>
  <c r="CC1295" i="3" s="1"/>
  <c r="BN1295" i="3"/>
  <c r="CD1295" i="3" s="1"/>
  <c r="BO1295" i="3"/>
  <c r="CE1295" i="3" s="1"/>
  <c r="BP1295" i="3"/>
  <c r="CF1295" i="3" s="1"/>
  <c r="BQ1295" i="3"/>
  <c r="CG1295" i="3" s="1"/>
  <c r="BR1295" i="3"/>
  <c r="CH1295" i="3" s="1"/>
  <c r="BS1295" i="3"/>
  <c r="CI1295" i="3" s="1"/>
  <c r="BT1295" i="3"/>
  <c r="CJ1295" i="3" s="1"/>
  <c r="BU1295" i="3"/>
  <c r="CK1295" i="3" s="1"/>
  <c r="BV1295" i="3"/>
  <c r="CL1295" i="3" s="1"/>
  <c r="BW1295" i="3"/>
  <c r="CM1295" i="3" s="1"/>
  <c r="BX1295" i="3"/>
  <c r="CN1295" i="3" s="1"/>
  <c r="BY1295" i="3"/>
  <c r="CO1295" i="3" s="1"/>
  <c r="AT1296" i="3" a="1"/>
  <c r="AT1296" i="3" s="1"/>
  <c r="BJ1296" i="3" s="1"/>
  <c r="BZ1296" i="3" s="1"/>
  <c r="BK1296" i="3"/>
  <c r="CA1296" i="3" s="1"/>
  <c r="BL1296" i="3"/>
  <c r="CB1296" i="3" s="1"/>
  <c r="BM1296" i="3"/>
  <c r="CC1296" i="3" s="1"/>
  <c r="BN1296" i="3"/>
  <c r="CD1296" i="3" s="1"/>
  <c r="BO1296" i="3"/>
  <c r="CE1296" i="3" s="1"/>
  <c r="BP1296" i="3"/>
  <c r="CF1296" i="3" s="1"/>
  <c r="BQ1296" i="3"/>
  <c r="CG1296" i="3" s="1"/>
  <c r="BR1296" i="3"/>
  <c r="CH1296" i="3" s="1"/>
  <c r="BS1296" i="3"/>
  <c r="CI1296" i="3" s="1"/>
  <c r="BT1296" i="3"/>
  <c r="CJ1296" i="3" s="1"/>
  <c r="BU1296" i="3"/>
  <c r="CK1296" i="3" s="1"/>
  <c r="BV1296" i="3"/>
  <c r="CL1296" i="3" s="1"/>
  <c r="BW1296" i="3"/>
  <c r="CM1296" i="3" s="1"/>
  <c r="BX1296" i="3"/>
  <c r="CN1296" i="3" s="1"/>
  <c r="BY1296" i="3"/>
  <c r="CO1296" i="3" s="1"/>
  <c r="AT1297" i="3" a="1"/>
  <c r="AT1297" i="3" s="1"/>
  <c r="BJ1297" i="3" s="1"/>
  <c r="BZ1297" i="3" s="1"/>
  <c r="BK1297" i="3"/>
  <c r="CA1297" i="3" s="1"/>
  <c r="BL1297" i="3"/>
  <c r="CB1297" i="3" s="1"/>
  <c r="BM1297" i="3"/>
  <c r="CC1297" i="3" s="1"/>
  <c r="BN1297" i="3"/>
  <c r="CD1297" i="3" s="1"/>
  <c r="BO1297" i="3"/>
  <c r="CE1297" i="3" s="1"/>
  <c r="BP1297" i="3"/>
  <c r="CF1297" i="3" s="1"/>
  <c r="BQ1297" i="3"/>
  <c r="CG1297" i="3" s="1"/>
  <c r="BR1297" i="3"/>
  <c r="CH1297" i="3" s="1"/>
  <c r="BS1297" i="3"/>
  <c r="CI1297" i="3" s="1"/>
  <c r="BT1297" i="3"/>
  <c r="CJ1297" i="3" s="1"/>
  <c r="BU1297" i="3"/>
  <c r="CK1297" i="3" s="1"/>
  <c r="BV1297" i="3"/>
  <c r="CL1297" i="3" s="1"/>
  <c r="BW1297" i="3"/>
  <c r="CM1297" i="3" s="1"/>
  <c r="BX1297" i="3"/>
  <c r="CN1297" i="3" s="1"/>
  <c r="BY1297" i="3"/>
  <c r="CO1297" i="3" s="1"/>
  <c r="AT1298" i="3" a="1"/>
  <c r="AT1298" i="3" s="1"/>
  <c r="BJ1298" i="3" s="1"/>
  <c r="BZ1298" i="3" s="1"/>
  <c r="BK1298" i="3"/>
  <c r="CA1298" i="3" s="1"/>
  <c r="BL1298" i="3"/>
  <c r="CB1298" i="3" s="1"/>
  <c r="BM1298" i="3"/>
  <c r="CC1298" i="3" s="1"/>
  <c r="BN1298" i="3"/>
  <c r="CD1298" i="3" s="1"/>
  <c r="BO1298" i="3"/>
  <c r="CE1298" i="3" s="1"/>
  <c r="BP1298" i="3"/>
  <c r="CF1298" i="3" s="1"/>
  <c r="BQ1298" i="3"/>
  <c r="CG1298" i="3" s="1"/>
  <c r="BR1298" i="3"/>
  <c r="CH1298" i="3" s="1"/>
  <c r="BS1298" i="3"/>
  <c r="CI1298" i="3" s="1"/>
  <c r="BT1298" i="3"/>
  <c r="CJ1298" i="3" s="1"/>
  <c r="BU1298" i="3"/>
  <c r="CK1298" i="3" s="1"/>
  <c r="BV1298" i="3"/>
  <c r="CL1298" i="3" s="1"/>
  <c r="BW1298" i="3"/>
  <c r="CM1298" i="3" s="1"/>
  <c r="BX1298" i="3"/>
  <c r="CN1298" i="3" s="1"/>
  <c r="BY1298" i="3"/>
  <c r="CO1298" i="3" s="1"/>
  <c r="AT1299" i="3" a="1"/>
  <c r="AT1299" i="3" s="1"/>
  <c r="BJ1299" i="3" s="1"/>
  <c r="BZ1299" i="3" s="1"/>
  <c r="BK1299" i="3"/>
  <c r="CA1299" i="3" s="1"/>
  <c r="BL1299" i="3"/>
  <c r="CB1299" i="3" s="1"/>
  <c r="BM1299" i="3"/>
  <c r="CC1299" i="3" s="1"/>
  <c r="BN1299" i="3"/>
  <c r="CD1299" i="3" s="1"/>
  <c r="BO1299" i="3"/>
  <c r="CE1299" i="3" s="1"/>
  <c r="BP1299" i="3"/>
  <c r="CF1299" i="3" s="1"/>
  <c r="BQ1299" i="3"/>
  <c r="CG1299" i="3" s="1"/>
  <c r="BR1299" i="3"/>
  <c r="CH1299" i="3" s="1"/>
  <c r="BS1299" i="3"/>
  <c r="CI1299" i="3" s="1"/>
  <c r="BT1299" i="3"/>
  <c r="CJ1299" i="3" s="1"/>
  <c r="BU1299" i="3"/>
  <c r="CK1299" i="3" s="1"/>
  <c r="BV1299" i="3"/>
  <c r="CL1299" i="3" s="1"/>
  <c r="BW1299" i="3"/>
  <c r="CM1299" i="3" s="1"/>
  <c r="BX1299" i="3"/>
  <c r="CN1299" i="3" s="1"/>
  <c r="BY1299" i="3"/>
  <c r="CO1299" i="3" s="1"/>
  <c r="AT1300" i="3" a="1"/>
  <c r="AT1300" i="3" s="1"/>
  <c r="BJ1300" i="3" s="1"/>
  <c r="BZ1300" i="3" s="1"/>
  <c r="BK1300" i="3"/>
  <c r="CA1300" i="3" s="1"/>
  <c r="BL1300" i="3"/>
  <c r="CB1300" i="3" s="1"/>
  <c r="BM1300" i="3"/>
  <c r="CC1300" i="3" s="1"/>
  <c r="BN1300" i="3"/>
  <c r="CD1300" i="3" s="1"/>
  <c r="BO1300" i="3"/>
  <c r="CE1300" i="3" s="1"/>
  <c r="BP1300" i="3"/>
  <c r="CF1300" i="3" s="1"/>
  <c r="BQ1300" i="3"/>
  <c r="CG1300" i="3" s="1"/>
  <c r="BR1300" i="3"/>
  <c r="CH1300" i="3" s="1"/>
  <c r="BS1300" i="3"/>
  <c r="CI1300" i="3" s="1"/>
  <c r="BT1300" i="3"/>
  <c r="CJ1300" i="3" s="1"/>
  <c r="BU1300" i="3"/>
  <c r="CK1300" i="3" s="1"/>
  <c r="BV1300" i="3"/>
  <c r="CL1300" i="3" s="1"/>
  <c r="BW1300" i="3"/>
  <c r="CM1300" i="3" s="1"/>
  <c r="BX1300" i="3"/>
  <c r="CN1300" i="3" s="1"/>
  <c r="BY1300" i="3"/>
  <c r="CO1300" i="3" s="1"/>
  <c r="AT1301" i="3" a="1"/>
  <c r="AT1301" i="3" s="1"/>
  <c r="BJ1301" i="3" s="1"/>
  <c r="BZ1301" i="3" s="1"/>
  <c r="BK1301" i="3"/>
  <c r="CA1301" i="3" s="1"/>
  <c r="BL1301" i="3"/>
  <c r="CB1301" i="3" s="1"/>
  <c r="BM1301" i="3"/>
  <c r="CC1301" i="3" s="1"/>
  <c r="BN1301" i="3"/>
  <c r="CD1301" i="3" s="1"/>
  <c r="BO1301" i="3"/>
  <c r="CE1301" i="3" s="1"/>
  <c r="BP1301" i="3"/>
  <c r="CF1301" i="3" s="1"/>
  <c r="BQ1301" i="3"/>
  <c r="CG1301" i="3" s="1"/>
  <c r="BR1301" i="3"/>
  <c r="CH1301" i="3" s="1"/>
  <c r="BS1301" i="3"/>
  <c r="CI1301" i="3" s="1"/>
  <c r="BT1301" i="3"/>
  <c r="CJ1301" i="3" s="1"/>
  <c r="BU1301" i="3"/>
  <c r="CK1301" i="3" s="1"/>
  <c r="BV1301" i="3"/>
  <c r="CL1301" i="3" s="1"/>
  <c r="BW1301" i="3"/>
  <c r="CM1301" i="3" s="1"/>
  <c r="BX1301" i="3"/>
  <c r="CN1301" i="3" s="1"/>
  <c r="BY1301" i="3"/>
  <c r="CO1301" i="3" s="1"/>
  <c r="AT1302" i="3" a="1"/>
  <c r="AT1302" i="3" s="1"/>
  <c r="BJ1302" i="3" s="1"/>
  <c r="BZ1302" i="3" s="1"/>
  <c r="BK1302" i="3"/>
  <c r="CA1302" i="3" s="1"/>
  <c r="BL1302" i="3"/>
  <c r="CB1302" i="3" s="1"/>
  <c r="BM1302" i="3"/>
  <c r="CC1302" i="3" s="1"/>
  <c r="BN1302" i="3"/>
  <c r="CD1302" i="3" s="1"/>
  <c r="BO1302" i="3"/>
  <c r="CE1302" i="3" s="1"/>
  <c r="BP1302" i="3"/>
  <c r="CF1302" i="3" s="1"/>
  <c r="BQ1302" i="3"/>
  <c r="CG1302" i="3" s="1"/>
  <c r="BR1302" i="3"/>
  <c r="CH1302" i="3" s="1"/>
  <c r="BS1302" i="3"/>
  <c r="CI1302" i="3" s="1"/>
  <c r="BT1302" i="3"/>
  <c r="CJ1302" i="3" s="1"/>
  <c r="BU1302" i="3"/>
  <c r="CK1302" i="3" s="1"/>
  <c r="BV1302" i="3"/>
  <c r="CL1302" i="3" s="1"/>
  <c r="BW1302" i="3"/>
  <c r="CM1302" i="3" s="1"/>
  <c r="BX1302" i="3"/>
  <c r="CN1302" i="3" s="1"/>
  <c r="BY1302" i="3"/>
  <c r="CO1302" i="3" s="1"/>
  <c r="AT1303" i="3" a="1"/>
  <c r="AT1303" i="3" s="1"/>
  <c r="BJ1303" i="3" s="1"/>
  <c r="BZ1303" i="3" s="1"/>
  <c r="BK1303" i="3"/>
  <c r="CA1303" i="3" s="1"/>
  <c r="BL1303" i="3"/>
  <c r="CB1303" i="3" s="1"/>
  <c r="BM1303" i="3"/>
  <c r="CC1303" i="3" s="1"/>
  <c r="BN1303" i="3"/>
  <c r="CD1303" i="3" s="1"/>
  <c r="BO1303" i="3"/>
  <c r="CE1303" i="3" s="1"/>
  <c r="BP1303" i="3"/>
  <c r="CF1303" i="3" s="1"/>
  <c r="BQ1303" i="3"/>
  <c r="CG1303" i="3" s="1"/>
  <c r="BR1303" i="3"/>
  <c r="CH1303" i="3" s="1"/>
  <c r="BS1303" i="3"/>
  <c r="CI1303" i="3" s="1"/>
  <c r="BT1303" i="3"/>
  <c r="CJ1303" i="3" s="1"/>
  <c r="BU1303" i="3"/>
  <c r="CK1303" i="3" s="1"/>
  <c r="BV1303" i="3"/>
  <c r="CL1303" i="3" s="1"/>
  <c r="BW1303" i="3"/>
  <c r="CM1303" i="3" s="1"/>
  <c r="BX1303" i="3"/>
  <c r="CN1303" i="3" s="1"/>
  <c r="BY1303" i="3"/>
  <c r="CO1303" i="3" s="1"/>
  <c r="AT1304" i="3" a="1"/>
  <c r="AT1304" i="3" s="1"/>
  <c r="BJ1304" i="3" s="1"/>
  <c r="BZ1304" i="3" s="1"/>
  <c r="BK1304" i="3"/>
  <c r="CA1304" i="3" s="1"/>
  <c r="BL1304" i="3"/>
  <c r="CB1304" i="3" s="1"/>
  <c r="BM1304" i="3"/>
  <c r="CC1304" i="3" s="1"/>
  <c r="BN1304" i="3"/>
  <c r="CD1304" i="3" s="1"/>
  <c r="BO1304" i="3"/>
  <c r="CE1304" i="3" s="1"/>
  <c r="BP1304" i="3"/>
  <c r="CF1304" i="3" s="1"/>
  <c r="BQ1304" i="3"/>
  <c r="CG1304" i="3" s="1"/>
  <c r="BR1304" i="3"/>
  <c r="CH1304" i="3" s="1"/>
  <c r="BS1304" i="3"/>
  <c r="CI1304" i="3" s="1"/>
  <c r="BT1304" i="3"/>
  <c r="CJ1304" i="3" s="1"/>
  <c r="BU1304" i="3"/>
  <c r="CK1304" i="3" s="1"/>
  <c r="BV1304" i="3"/>
  <c r="CL1304" i="3" s="1"/>
  <c r="BW1304" i="3"/>
  <c r="CM1304" i="3" s="1"/>
  <c r="BX1304" i="3"/>
  <c r="CN1304" i="3" s="1"/>
  <c r="BY1304" i="3"/>
  <c r="CO1304" i="3" s="1"/>
  <c r="AT1305" i="3" a="1"/>
  <c r="AT1305" i="3" s="1"/>
  <c r="BJ1305" i="3" s="1"/>
  <c r="BZ1305" i="3" s="1"/>
  <c r="BK1305" i="3"/>
  <c r="CA1305" i="3" s="1"/>
  <c r="BL1305" i="3"/>
  <c r="CB1305" i="3" s="1"/>
  <c r="BM1305" i="3"/>
  <c r="CC1305" i="3" s="1"/>
  <c r="BN1305" i="3"/>
  <c r="CD1305" i="3" s="1"/>
  <c r="BO1305" i="3"/>
  <c r="CE1305" i="3" s="1"/>
  <c r="BP1305" i="3"/>
  <c r="CF1305" i="3" s="1"/>
  <c r="BQ1305" i="3"/>
  <c r="CG1305" i="3" s="1"/>
  <c r="BR1305" i="3"/>
  <c r="CH1305" i="3" s="1"/>
  <c r="BS1305" i="3"/>
  <c r="CI1305" i="3" s="1"/>
  <c r="BT1305" i="3"/>
  <c r="CJ1305" i="3" s="1"/>
  <c r="BU1305" i="3"/>
  <c r="CK1305" i="3" s="1"/>
  <c r="BV1305" i="3"/>
  <c r="CL1305" i="3" s="1"/>
  <c r="BW1305" i="3"/>
  <c r="CM1305" i="3" s="1"/>
  <c r="BX1305" i="3"/>
  <c r="CN1305" i="3" s="1"/>
  <c r="BY1305" i="3"/>
  <c r="CO1305" i="3" s="1"/>
  <c r="AT1306" i="3" a="1"/>
  <c r="AT1306" i="3" s="1"/>
  <c r="BJ1306" i="3" s="1"/>
  <c r="BZ1306" i="3" s="1"/>
  <c r="BK1306" i="3"/>
  <c r="CA1306" i="3" s="1"/>
  <c r="BL1306" i="3"/>
  <c r="CB1306" i="3" s="1"/>
  <c r="BM1306" i="3"/>
  <c r="CC1306" i="3" s="1"/>
  <c r="BN1306" i="3"/>
  <c r="CD1306" i="3" s="1"/>
  <c r="BO1306" i="3"/>
  <c r="CE1306" i="3" s="1"/>
  <c r="BP1306" i="3"/>
  <c r="CF1306" i="3" s="1"/>
  <c r="BQ1306" i="3"/>
  <c r="CG1306" i="3" s="1"/>
  <c r="BR1306" i="3"/>
  <c r="CH1306" i="3" s="1"/>
  <c r="BS1306" i="3"/>
  <c r="CI1306" i="3" s="1"/>
  <c r="BT1306" i="3"/>
  <c r="CJ1306" i="3" s="1"/>
  <c r="BU1306" i="3"/>
  <c r="CK1306" i="3" s="1"/>
  <c r="BV1306" i="3"/>
  <c r="CL1306" i="3" s="1"/>
  <c r="BW1306" i="3"/>
  <c r="CM1306" i="3" s="1"/>
  <c r="BX1306" i="3"/>
  <c r="CN1306" i="3" s="1"/>
  <c r="BY1306" i="3"/>
  <c r="CO1306" i="3" s="1"/>
  <c r="AT1307" i="3" a="1"/>
  <c r="AT1307" i="3" s="1"/>
  <c r="BJ1307" i="3" s="1"/>
  <c r="BZ1307" i="3" s="1"/>
  <c r="BK1307" i="3"/>
  <c r="CA1307" i="3" s="1"/>
  <c r="BL1307" i="3"/>
  <c r="CB1307" i="3" s="1"/>
  <c r="BM1307" i="3"/>
  <c r="CC1307" i="3" s="1"/>
  <c r="BN1307" i="3"/>
  <c r="CD1307" i="3" s="1"/>
  <c r="BO1307" i="3"/>
  <c r="CE1307" i="3" s="1"/>
  <c r="BP1307" i="3"/>
  <c r="CF1307" i="3" s="1"/>
  <c r="BQ1307" i="3"/>
  <c r="CG1307" i="3" s="1"/>
  <c r="BR1307" i="3"/>
  <c r="CH1307" i="3" s="1"/>
  <c r="BS1307" i="3"/>
  <c r="CI1307" i="3" s="1"/>
  <c r="BT1307" i="3"/>
  <c r="CJ1307" i="3" s="1"/>
  <c r="BU1307" i="3"/>
  <c r="CK1307" i="3" s="1"/>
  <c r="BV1307" i="3"/>
  <c r="CL1307" i="3" s="1"/>
  <c r="BW1307" i="3"/>
  <c r="CM1307" i="3" s="1"/>
  <c r="BX1307" i="3"/>
  <c r="CN1307" i="3" s="1"/>
  <c r="BY1307" i="3"/>
  <c r="CO1307" i="3" s="1"/>
  <c r="AT1308" i="3" a="1"/>
  <c r="AT1308" i="3" s="1"/>
  <c r="BJ1308" i="3" s="1"/>
  <c r="BZ1308" i="3" s="1"/>
  <c r="BK1308" i="3"/>
  <c r="CA1308" i="3" s="1"/>
  <c r="BL1308" i="3"/>
  <c r="CB1308" i="3" s="1"/>
  <c r="BM1308" i="3"/>
  <c r="CC1308" i="3" s="1"/>
  <c r="BN1308" i="3"/>
  <c r="CD1308" i="3" s="1"/>
  <c r="BO1308" i="3"/>
  <c r="CE1308" i="3" s="1"/>
  <c r="BP1308" i="3"/>
  <c r="CF1308" i="3" s="1"/>
  <c r="BQ1308" i="3"/>
  <c r="CG1308" i="3" s="1"/>
  <c r="BR1308" i="3"/>
  <c r="CH1308" i="3" s="1"/>
  <c r="BS1308" i="3"/>
  <c r="CI1308" i="3" s="1"/>
  <c r="BT1308" i="3"/>
  <c r="CJ1308" i="3" s="1"/>
  <c r="BU1308" i="3"/>
  <c r="CK1308" i="3" s="1"/>
  <c r="BV1308" i="3"/>
  <c r="CL1308" i="3" s="1"/>
  <c r="BW1308" i="3"/>
  <c r="CM1308" i="3" s="1"/>
  <c r="BX1308" i="3"/>
  <c r="CN1308" i="3" s="1"/>
  <c r="BY1308" i="3"/>
  <c r="CO1308" i="3" s="1"/>
  <c r="AT1309" i="3" a="1"/>
  <c r="AT1309" i="3" s="1"/>
  <c r="BJ1309" i="3" s="1"/>
  <c r="BZ1309" i="3" s="1"/>
  <c r="BK1309" i="3"/>
  <c r="CA1309" i="3" s="1"/>
  <c r="BL1309" i="3"/>
  <c r="CB1309" i="3" s="1"/>
  <c r="BM1309" i="3"/>
  <c r="CC1309" i="3" s="1"/>
  <c r="BN1309" i="3"/>
  <c r="CD1309" i="3" s="1"/>
  <c r="BO1309" i="3"/>
  <c r="CE1309" i="3" s="1"/>
  <c r="BP1309" i="3"/>
  <c r="CF1309" i="3" s="1"/>
  <c r="BQ1309" i="3"/>
  <c r="CG1309" i="3" s="1"/>
  <c r="BR1309" i="3"/>
  <c r="CH1309" i="3" s="1"/>
  <c r="BS1309" i="3"/>
  <c r="CI1309" i="3" s="1"/>
  <c r="BT1309" i="3"/>
  <c r="CJ1309" i="3" s="1"/>
  <c r="BU1309" i="3"/>
  <c r="CK1309" i="3" s="1"/>
  <c r="BV1309" i="3"/>
  <c r="CL1309" i="3" s="1"/>
  <c r="BW1309" i="3"/>
  <c r="CM1309" i="3" s="1"/>
  <c r="BX1309" i="3"/>
  <c r="CN1309" i="3" s="1"/>
  <c r="BY1309" i="3"/>
  <c r="CO1309" i="3" s="1"/>
  <c r="AT1310" i="3" a="1"/>
  <c r="AT1310" i="3" s="1"/>
  <c r="BJ1310" i="3" s="1"/>
  <c r="BZ1310" i="3" s="1"/>
  <c r="BK1310" i="3"/>
  <c r="CA1310" i="3" s="1"/>
  <c r="BL1310" i="3"/>
  <c r="CB1310" i="3" s="1"/>
  <c r="BM1310" i="3"/>
  <c r="CC1310" i="3" s="1"/>
  <c r="BN1310" i="3"/>
  <c r="CD1310" i="3" s="1"/>
  <c r="BO1310" i="3"/>
  <c r="CE1310" i="3" s="1"/>
  <c r="BP1310" i="3"/>
  <c r="CF1310" i="3" s="1"/>
  <c r="BQ1310" i="3"/>
  <c r="CG1310" i="3" s="1"/>
  <c r="BR1310" i="3"/>
  <c r="CH1310" i="3" s="1"/>
  <c r="BS1310" i="3"/>
  <c r="CI1310" i="3" s="1"/>
  <c r="BT1310" i="3"/>
  <c r="CJ1310" i="3" s="1"/>
  <c r="BU1310" i="3"/>
  <c r="CK1310" i="3" s="1"/>
  <c r="BV1310" i="3"/>
  <c r="CL1310" i="3" s="1"/>
  <c r="BW1310" i="3"/>
  <c r="CM1310" i="3" s="1"/>
  <c r="BX1310" i="3"/>
  <c r="CN1310" i="3" s="1"/>
  <c r="BY1310" i="3"/>
  <c r="CO1310" i="3" s="1"/>
  <c r="AT1311" i="3" a="1"/>
  <c r="AT1311" i="3" s="1"/>
  <c r="BJ1311" i="3" s="1"/>
  <c r="BZ1311" i="3" s="1"/>
  <c r="BK1311" i="3"/>
  <c r="CA1311" i="3" s="1"/>
  <c r="BL1311" i="3"/>
  <c r="CB1311" i="3" s="1"/>
  <c r="BM1311" i="3"/>
  <c r="CC1311" i="3" s="1"/>
  <c r="BN1311" i="3"/>
  <c r="CD1311" i="3" s="1"/>
  <c r="BO1311" i="3"/>
  <c r="CE1311" i="3" s="1"/>
  <c r="BP1311" i="3"/>
  <c r="CF1311" i="3" s="1"/>
  <c r="BQ1311" i="3"/>
  <c r="CG1311" i="3" s="1"/>
  <c r="BR1311" i="3"/>
  <c r="CH1311" i="3" s="1"/>
  <c r="BS1311" i="3"/>
  <c r="CI1311" i="3" s="1"/>
  <c r="BT1311" i="3"/>
  <c r="CJ1311" i="3" s="1"/>
  <c r="BU1311" i="3"/>
  <c r="CK1311" i="3" s="1"/>
  <c r="BV1311" i="3"/>
  <c r="CL1311" i="3" s="1"/>
  <c r="BW1311" i="3"/>
  <c r="CM1311" i="3" s="1"/>
  <c r="BX1311" i="3"/>
  <c r="CN1311" i="3" s="1"/>
  <c r="BY1311" i="3"/>
  <c r="CO1311" i="3" s="1"/>
  <c r="AT1312" i="3" a="1"/>
  <c r="AT1312" i="3" s="1"/>
  <c r="BJ1312" i="3" s="1"/>
  <c r="BZ1312" i="3" s="1"/>
  <c r="BK1312" i="3"/>
  <c r="CA1312" i="3" s="1"/>
  <c r="BL1312" i="3"/>
  <c r="CB1312" i="3" s="1"/>
  <c r="BM1312" i="3"/>
  <c r="CC1312" i="3" s="1"/>
  <c r="BN1312" i="3"/>
  <c r="CD1312" i="3" s="1"/>
  <c r="BO1312" i="3"/>
  <c r="CE1312" i="3" s="1"/>
  <c r="BP1312" i="3"/>
  <c r="CF1312" i="3" s="1"/>
  <c r="BQ1312" i="3"/>
  <c r="CG1312" i="3" s="1"/>
  <c r="BR1312" i="3"/>
  <c r="CH1312" i="3" s="1"/>
  <c r="BS1312" i="3"/>
  <c r="CI1312" i="3" s="1"/>
  <c r="BT1312" i="3"/>
  <c r="CJ1312" i="3" s="1"/>
  <c r="BU1312" i="3"/>
  <c r="CK1312" i="3" s="1"/>
  <c r="BV1312" i="3"/>
  <c r="CL1312" i="3" s="1"/>
  <c r="BW1312" i="3"/>
  <c r="CM1312" i="3" s="1"/>
  <c r="BX1312" i="3"/>
  <c r="CN1312" i="3" s="1"/>
  <c r="BY1312" i="3"/>
  <c r="CO1312" i="3" s="1"/>
  <c r="AT1313" i="3" a="1"/>
  <c r="AT1313" i="3" s="1"/>
  <c r="BJ1313" i="3" s="1"/>
  <c r="BZ1313" i="3" s="1"/>
  <c r="BK1313" i="3"/>
  <c r="CA1313" i="3" s="1"/>
  <c r="BL1313" i="3"/>
  <c r="CB1313" i="3" s="1"/>
  <c r="BM1313" i="3"/>
  <c r="CC1313" i="3" s="1"/>
  <c r="BN1313" i="3"/>
  <c r="CD1313" i="3" s="1"/>
  <c r="BO1313" i="3"/>
  <c r="CE1313" i="3" s="1"/>
  <c r="BP1313" i="3"/>
  <c r="CF1313" i="3" s="1"/>
  <c r="BQ1313" i="3"/>
  <c r="CG1313" i="3" s="1"/>
  <c r="BR1313" i="3"/>
  <c r="CH1313" i="3" s="1"/>
  <c r="BS1313" i="3"/>
  <c r="CI1313" i="3" s="1"/>
  <c r="BT1313" i="3"/>
  <c r="CJ1313" i="3" s="1"/>
  <c r="BU1313" i="3"/>
  <c r="CK1313" i="3" s="1"/>
  <c r="BV1313" i="3"/>
  <c r="CL1313" i="3" s="1"/>
  <c r="BW1313" i="3"/>
  <c r="CM1313" i="3" s="1"/>
  <c r="BX1313" i="3"/>
  <c r="CN1313" i="3" s="1"/>
  <c r="BY1313" i="3"/>
  <c r="CO1313" i="3" s="1"/>
  <c r="AT1314" i="3" a="1"/>
  <c r="AT1314" i="3" s="1"/>
  <c r="BJ1314" i="3" s="1"/>
  <c r="BZ1314" i="3" s="1"/>
  <c r="BK1314" i="3"/>
  <c r="CA1314" i="3" s="1"/>
  <c r="BL1314" i="3"/>
  <c r="CB1314" i="3" s="1"/>
  <c r="BM1314" i="3"/>
  <c r="CC1314" i="3" s="1"/>
  <c r="BN1314" i="3"/>
  <c r="CD1314" i="3" s="1"/>
  <c r="BO1314" i="3"/>
  <c r="CE1314" i="3" s="1"/>
  <c r="BP1314" i="3"/>
  <c r="CF1314" i="3" s="1"/>
  <c r="BQ1314" i="3"/>
  <c r="CG1314" i="3" s="1"/>
  <c r="BR1314" i="3"/>
  <c r="CH1314" i="3" s="1"/>
  <c r="BS1314" i="3"/>
  <c r="CI1314" i="3" s="1"/>
  <c r="BT1314" i="3"/>
  <c r="CJ1314" i="3" s="1"/>
  <c r="BU1314" i="3"/>
  <c r="CK1314" i="3" s="1"/>
  <c r="BV1314" i="3"/>
  <c r="CL1314" i="3" s="1"/>
  <c r="BW1314" i="3"/>
  <c r="CM1314" i="3" s="1"/>
  <c r="BX1314" i="3"/>
  <c r="CN1314" i="3" s="1"/>
  <c r="BY1314" i="3"/>
  <c r="CO1314" i="3" s="1"/>
  <c r="AT1315" i="3" a="1"/>
  <c r="AT1315" i="3" s="1"/>
  <c r="BJ1315" i="3" s="1"/>
  <c r="BZ1315" i="3" s="1"/>
  <c r="BK1315" i="3"/>
  <c r="CA1315" i="3" s="1"/>
  <c r="BL1315" i="3"/>
  <c r="CB1315" i="3" s="1"/>
  <c r="BM1315" i="3"/>
  <c r="CC1315" i="3" s="1"/>
  <c r="BN1315" i="3"/>
  <c r="CD1315" i="3" s="1"/>
  <c r="BO1315" i="3"/>
  <c r="CE1315" i="3" s="1"/>
  <c r="BP1315" i="3"/>
  <c r="CF1315" i="3" s="1"/>
  <c r="BQ1315" i="3"/>
  <c r="CG1315" i="3" s="1"/>
  <c r="BR1315" i="3"/>
  <c r="CH1315" i="3" s="1"/>
  <c r="BS1315" i="3"/>
  <c r="CI1315" i="3" s="1"/>
  <c r="BT1315" i="3"/>
  <c r="CJ1315" i="3" s="1"/>
  <c r="BU1315" i="3"/>
  <c r="CK1315" i="3" s="1"/>
  <c r="BV1315" i="3"/>
  <c r="CL1315" i="3" s="1"/>
  <c r="BW1315" i="3"/>
  <c r="CM1315" i="3" s="1"/>
  <c r="BX1315" i="3"/>
  <c r="CN1315" i="3" s="1"/>
  <c r="BY1315" i="3"/>
  <c r="CO1315" i="3" s="1"/>
  <c r="AT1316" i="3" a="1"/>
  <c r="AT1316" i="3" s="1"/>
  <c r="BJ1316" i="3" s="1"/>
  <c r="BZ1316" i="3" s="1"/>
  <c r="BK1316" i="3"/>
  <c r="CA1316" i="3" s="1"/>
  <c r="BL1316" i="3"/>
  <c r="CB1316" i="3" s="1"/>
  <c r="BM1316" i="3"/>
  <c r="CC1316" i="3" s="1"/>
  <c r="BN1316" i="3"/>
  <c r="CD1316" i="3" s="1"/>
  <c r="BO1316" i="3"/>
  <c r="CE1316" i="3" s="1"/>
  <c r="BP1316" i="3"/>
  <c r="CF1316" i="3" s="1"/>
  <c r="BQ1316" i="3"/>
  <c r="CG1316" i="3" s="1"/>
  <c r="BR1316" i="3"/>
  <c r="CH1316" i="3" s="1"/>
  <c r="BS1316" i="3"/>
  <c r="CI1316" i="3" s="1"/>
  <c r="BT1316" i="3"/>
  <c r="CJ1316" i="3" s="1"/>
  <c r="BU1316" i="3"/>
  <c r="CK1316" i="3" s="1"/>
  <c r="BV1316" i="3"/>
  <c r="CL1316" i="3" s="1"/>
  <c r="BW1316" i="3"/>
  <c r="CM1316" i="3" s="1"/>
  <c r="BX1316" i="3"/>
  <c r="CN1316" i="3" s="1"/>
  <c r="BY1316" i="3"/>
  <c r="CO1316" i="3" s="1"/>
  <c r="AT1317" i="3" a="1"/>
  <c r="AT1317" i="3" s="1"/>
  <c r="BJ1317" i="3" s="1"/>
  <c r="BZ1317" i="3" s="1"/>
  <c r="BK1317" i="3"/>
  <c r="CA1317" i="3" s="1"/>
  <c r="BL1317" i="3"/>
  <c r="CB1317" i="3" s="1"/>
  <c r="BM1317" i="3"/>
  <c r="CC1317" i="3" s="1"/>
  <c r="BN1317" i="3"/>
  <c r="CD1317" i="3" s="1"/>
  <c r="BO1317" i="3"/>
  <c r="CE1317" i="3" s="1"/>
  <c r="BP1317" i="3"/>
  <c r="CF1317" i="3" s="1"/>
  <c r="BQ1317" i="3"/>
  <c r="CG1317" i="3" s="1"/>
  <c r="BR1317" i="3"/>
  <c r="CH1317" i="3" s="1"/>
  <c r="BS1317" i="3"/>
  <c r="CI1317" i="3" s="1"/>
  <c r="BT1317" i="3"/>
  <c r="CJ1317" i="3" s="1"/>
  <c r="BU1317" i="3"/>
  <c r="CK1317" i="3" s="1"/>
  <c r="BV1317" i="3"/>
  <c r="CL1317" i="3" s="1"/>
  <c r="BW1317" i="3"/>
  <c r="CM1317" i="3" s="1"/>
  <c r="BX1317" i="3"/>
  <c r="CN1317" i="3" s="1"/>
  <c r="BY1317" i="3"/>
  <c r="CO1317" i="3" s="1"/>
  <c r="AT1318" i="3" a="1"/>
  <c r="AT1318" i="3" s="1"/>
  <c r="BJ1318" i="3" s="1"/>
  <c r="BZ1318" i="3" s="1"/>
  <c r="BK1318" i="3"/>
  <c r="CA1318" i="3" s="1"/>
  <c r="BL1318" i="3"/>
  <c r="CB1318" i="3" s="1"/>
  <c r="BM1318" i="3"/>
  <c r="CC1318" i="3" s="1"/>
  <c r="BN1318" i="3"/>
  <c r="CD1318" i="3" s="1"/>
  <c r="BO1318" i="3"/>
  <c r="CE1318" i="3" s="1"/>
  <c r="BP1318" i="3"/>
  <c r="CF1318" i="3" s="1"/>
  <c r="BQ1318" i="3"/>
  <c r="CG1318" i="3" s="1"/>
  <c r="BR1318" i="3"/>
  <c r="CH1318" i="3" s="1"/>
  <c r="BS1318" i="3"/>
  <c r="CI1318" i="3" s="1"/>
  <c r="BT1318" i="3"/>
  <c r="CJ1318" i="3" s="1"/>
  <c r="BU1318" i="3"/>
  <c r="CK1318" i="3" s="1"/>
  <c r="BV1318" i="3"/>
  <c r="CL1318" i="3" s="1"/>
  <c r="BW1318" i="3"/>
  <c r="CM1318" i="3" s="1"/>
  <c r="BX1318" i="3"/>
  <c r="CN1318" i="3" s="1"/>
  <c r="BY1318" i="3"/>
  <c r="CO1318" i="3" s="1"/>
  <c r="AT1319" i="3" a="1"/>
  <c r="AT1319" i="3" s="1"/>
  <c r="BJ1319" i="3" s="1"/>
  <c r="BZ1319" i="3" s="1"/>
  <c r="BK1319" i="3"/>
  <c r="CA1319" i="3" s="1"/>
  <c r="BL1319" i="3"/>
  <c r="CB1319" i="3" s="1"/>
  <c r="BM1319" i="3"/>
  <c r="CC1319" i="3" s="1"/>
  <c r="BN1319" i="3"/>
  <c r="CD1319" i="3" s="1"/>
  <c r="BO1319" i="3"/>
  <c r="CE1319" i="3" s="1"/>
  <c r="BP1319" i="3"/>
  <c r="CF1319" i="3" s="1"/>
  <c r="BQ1319" i="3"/>
  <c r="CG1319" i="3" s="1"/>
  <c r="BR1319" i="3"/>
  <c r="CH1319" i="3" s="1"/>
  <c r="BS1319" i="3"/>
  <c r="CI1319" i="3" s="1"/>
  <c r="BT1319" i="3"/>
  <c r="CJ1319" i="3" s="1"/>
  <c r="BU1319" i="3"/>
  <c r="CK1319" i="3" s="1"/>
  <c r="BV1319" i="3"/>
  <c r="CL1319" i="3" s="1"/>
  <c r="BW1319" i="3"/>
  <c r="CM1319" i="3" s="1"/>
  <c r="BX1319" i="3"/>
  <c r="CN1319" i="3" s="1"/>
  <c r="BY1319" i="3"/>
  <c r="CO1319" i="3" s="1"/>
  <c r="AT1320" i="3" a="1"/>
  <c r="AT1320" i="3" s="1"/>
  <c r="BJ1320" i="3" s="1"/>
  <c r="BZ1320" i="3" s="1"/>
  <c r="BK1320" i="3"/>
  <c r="CA1320" i="3" s="1"/>
  <c r="BL1320" i="3"/>
  <c r="CB1320" i="3" s="1"/>
  <c r="BM1320" i="3"/>
  <c r="CC1320" i="3" s="1"/>
  <c r="BN1320" i="3"/>
  <c r="CD1320" i="3" s="1"/>
  <c r="BO1320" i="3"/>
  <c r="CE1320" i="3" s="1"/>
  <c r="BP1320" i="3"/>
  <c r="CF1320" i="3" s="1"/>
  <c r="BQ1320" i="3"/>
  <c r="CG1320" i="3" s="1"/>
  <c r="BR1320" i="3"/>
  <c r="CH1320" i="3" s="1"/>
  <c r="BS1320" i="3"/>
  <c r="CI1320" i="3" s="1"/>
  <c r="BT1320" i="3"/>
  <c r="CJ1320" i="3" s="1"/>
  <c r="BU1320" i="3"/>
  <c r="CK1320" i="3" s="1"/>
  <c r="BV1320" i="3"/>
  <c r="CL1320" i="3" s="1"/>
  <c r="BW1320" i="3"/>
  <c r="CM1320" i="3" s="1"/>
  <c r="BX1320" i="3"/>
  <c r="CN1320" i="3" s="1"/>
  <c r="BY1320" i="3"/>
  <c r="CO1320" i="3" s="1"/>
  <c r="AT1321" i="3" a="1"/>
  <c r="AT1321" i="3" s="1"/>
  <c r="BJ1321" i="3" s="1"/>
  <c r="BZ1321" i="3" s="1"/>
  <c r="BK1321" i="3"/>
  <c r="CA1321" i="3" s="1"/>
  <c r="BL1321" i="3"/>
  <c r="CB1321" i="3" s="1"/>
  <c r="BM1321" i="3"/>
  <c r="CC1321" i="3" s="1"/>
  <c r="BN1321" i="3"/>
  <c r="CD1321" i="3" s="1"/>
  <c r="BO1321" i="3"/>
  <c r="CE1321" i="3" s="1"/>
  <c r="BP1321" i="3"/>
  <c r="CF1321" i="3" s="1"/>
  <c r="BQ1321" i="3"/>
  <c r="CG1321" i="3" s="1"/>
  <c r="BR1321" i="3"/>
  <c r="CH1321" i="3" s="1"/>
  <c r="BS1321" i="3"/>
  <c r="CI1321" i="3" s="1"/>
  <c r="BT1321" i="3"/>
  <c r="CJ1321" i="3" s="1"/>
  <c r="BU1321" i="3"/>
  <c r="CK1321" i="3" s="1"/>
  <c r="BV1321" i="3"/>
  <c r="CL1321" i="3" s="1"/>
  <c r="BW1321" i="3"/>
  <c r="CM1321" i="3" s="1"/>
  <c r="BX1321" i="3"/>
  <c r="CN1321" i="3" s="1"/>
  <c r="BY1321" i="3"/>
  <c r="CO1321" i="3" s="1"/>
  <c r="AT1322" i="3" a="1"/>
  <c r="AT1322" i="3" s="1"/>
  <c r="BJ1322" i="3" s="1"/>
  <c r="BZ1322" i="3" s="1"/>
  <c r="BK1322" i="3"/>
  <c r="CA1322" i="3" s="1"/>
  <c r="BL1322" i="3"/>
  <c r="CB1322" i="3" s="1"/>
  <c r="BM1322" i="3"/>
  <c r="CC1322" i="3" s="1"/>
  <c r="BN1322" i="3"/>
  <c r="CD1322" i="3" s="1"/>
  <c r="BO1322" i="3"/>
  <c r="CE1322" i="3" s="1"/>
  <c r="BP1322" i="3"/>
  <c r="CF1322" i="3" s="1"/>
  <c r="BQ1322" i="3"/>
  <c r="CG1322" i="3" s="1"/>
  <c r="BR1322" i="3"/>
  <c r="CH1322" i="3" s="1"/>
  <c r="BS1322" i="3"/>
  <c r="CI1322" i="3" s="1"/>
  <c r="BT1322" i="3"/>
  <c r="CJ1322" i="3" s="1"/>
  <c r="BU1322" i="3"/>
  <c r="CK1322" i="3" s="1"/>
  <c r="BV1322" i="3"/>
  <c r="CL1322" i="3" s="1"/>
  <c r="BW1322" i="3"/>
  <c r="CM1322" i="3" s="1"/>
  <c r="BX1322" i="3"/>
  <c r="CN1322" i="3" s="1"/>
  <c r="BY1322" i="3"/>
  <c r="CO1322" i="3" s="1"/>
  <c r="AT1323" i="3" a="1"/>
  <c r="AT1323" i="3" s="1"/>
  <c r="BJ1323" i="3" s="1"/>
  <c r="BZ1323" i="3" s="1"/>
  <c r="BK1323" i="3"/>
  <c r="CA1323" i="3" s="1"/>
  <c r="BL1323" i="3"/>
  <c r="CB1323" i="3" s="1"/>
  <c r="BM1323" i="3"/>
  <c r="CC1323" i="3" s="1"/>
  <c r="BN1323" i="3"/>
  <c r="CD1323" i="3" s="1"/>
  <c r="BO1323" i="3"/>
  <c r="CE1323" i="3" s="1"/>
  <c r="BP1323" i="3"/>
  <c r="CF1323" i="3" s="1"/>
  <c r="BQ1323" i="3"/>
  <c r="CG1323" i="3" s="1"/>
  <c r="BR1323" i="3"/>
  <c r="CH1323" i="3" s="1"/>
  <c r="BS1323" i="3"/>
  <c r="CI1323" i="3" s="1"/>
  <c r="BT1323" i="3"/>
  <c r="CJ1323" i="3" s="1"/>
  <c r="BU1323" i="3"/>
  <c r="CK1323" i="3" s="1"/>
  <c r="BV1323" i="3"/>
  <c r="CL1323" i="3" s="1"/>
  <c r="BW1323" i="3"/>
  <c r="CM1323" i="3" s="1"/>
  <c r="BX1323" i="3"/>
  <c r="CN1323" i="3" s="1"/>
  <c r="BY1323" i="3"/>
  <c r="CO1323" i="3" s="1"/>
  <c r="AT1324" i="3" a="1"/>
  <c r="AT1324" i="3" s="1"/>
  <c r="BJ1324" i="3" s="1"/>
  <c r="BZ1324" i="3" s="1"/>
  <c r="BK1324" i="3"/>
  <c r="CA1324" i="3" s="1"/>
  <c r="BL1324" i="3"/>
  <c r="CB1324" i="3" s="1"/>
  <c r="BM1324" i="3"/>
  <c r="CC1324" i="3" s="1"/>
  <c r="BN1324" i="3"/>
  <c r="CD1324" i="3" s="1"/>
  <c r="BO1324" i="3"/>
  <c r="CE1324" i="3" s="1"/>
  <c r="BP1324" i="3"/>
  <c r="CF1324" i="3" s="1"/>
  <c r="BQ1324" i="3"/>
  <c r="CG1324" i="3" s="1"/>
  <c r="BR1324" i="3"/>
  <c r="CH1324" i="3" s="1"/>
  <c r="BS1324" i="3"/>
  <c r="CI1324" i="3" s="1"/>
  <c r="BT1324" i="3"/>
  <c r="CJ1324" i="3" s="1"/>
  <c r="BU1324" i="3"/>
  <c r="CK1324" i="3" s="1"/>
  <c r="BV1324" i="3"/>
  <c r="CL1324" i="3" s="1"/>
  <c r="BW1324" i="3"/>
  <c r="CM1324" i="3" s="1"/>
  <c r="BX1324" i="3"/>
  <c r="CN1324" i="3" s="1"/>
  <c r="BY1324" i="3"/>
  <c r="CO1324" i="3" s="1"/>
  <c r="AT1325" i="3" a="1"/>
  <c r="AT1325" i="3" s="1"/>
  <c r="BJ1325" i="3" s="1"/>
  <c r="BZ1325" i="3" s="1"/>
  <c r="BK1325" i="3"/>
  <c r="CA1325" i="3" s="1"/>
  <c r="BL1325" i="3"/>
  <c r="CB1325" i="3" s="1"/>
  <c r="BM1325" i="3"/>
  <c r="CC1325" i="3" s="1"/>
  <c r="BN1325" i="3"/>
  <c r="CD1325" i="3" s="1"/>
  <c r="BO1325" i="3"/>
  <c r="CE1325" i="3" s="1"/>
  <c r="BP1325" i="3"/>
  <c r="CF1325" i="3" s="1"/>
  <c r="BQ1325" i="3"/>
  <c r="CG1325" i="3" s="1"/>
  <c r="BR1325" i="3"/>
  <c r="CH1325" i="3" s="1"/>
  <c r="BS1325" i="3"/>
  <c r="CI1325" i="3" s="1"/>
  <c r="BT1325" i="3"/>
  <c r="CJ1325" i="3" s="1"/>
  <c r="BU1325" i="3"/>
  <c r="CK1325" i="3" s="1"/>
  <c r="BV1325" i="3"/>
  <c r="CL1325" i="3" s="1"/>
  <c r="BW1325" i="3"/>
  <c r="CM1325" i="3" s="1"/>
  <c r="BX1325" i="3"/>
  <c r="CN1325" i="3" s="1"/>
  <c r="BY1325" i="3"/>
  <c r="CO1325" i="3" s="1"/>
  <c r="AT1326" i="3" a="1"/>
  <c r="AT1326" i="3" s="1"/>
  <c r="BJ1326" i="3" s="1"/>
  <c r="BZ1326" i="3" s="1"/>
  <c r="BK1326" i="3"/>
  <c r="CA1326" i="3" s="1"/>
  <c r="BL1326" i="3"/>
  <c r="CB1326" i="3" s="1"/>
  <c r="BM1326" i="3"/>
  <c r="CC1326" i="3" s="1"/>
  <c r="BN1326" i="3"/>
  <c r="CD1326" i="3" s="1"/>
  <c r="BO1326" i="3"/>
  <c r="CE1326" i="3" s="1"/>
  <c r="BP1326" i="3"/>
  <c r="CF1326" i="3" s="1"/>
  <c r="BQ1326" i="3"/>
  <c r="CG1326" i="3" s="1"/>
  <c r="BR1326" i="3"/>
  <c r="CH1326" i="3" s="1"/>
  <c r="BS1326" i="3"/>
  <c r="CI1326" i="3" s="1"/>
  <c r="BT1326" i="3"/>
  <c r="CJ1326" i="3" s="1"/>
  <c r="BU1326" i="3"/>
  <c r="CK1326" i="3" s="1"/>
  <c r="BV1326" i="3"/>
  <c r="CL1326" i="3" s="1"/>
  <c r="BW1326" i="3"/>
  <c r="CM1326" i="3" s="1"/>
  <c r="BX1326" i="3"/>
  <c r="CN1326" i="3" s="1"/>
  <c r="BY1326" i="3"/>
  <c r="CO1326" i="3" s="1"/>
  <c r="AT1327" i="3" a="1"/>
  <c r="AT1327" i="3" s="1"/>
  <c r="BJ1327" i="3" s="1"/>
  <c r="BZ1327" i="3" s="1"/>
  <c r="BK1327" i="3"/>
  <c r="CA1327" i="3" s="1"/>
  <c r="BL1327" i="3"/>
  <c r="CB1327" i="3" s="1"/>
  <c r="BM1327" i="3"/>
  <c r="CC1327" i="3" s="1"/>
  <c r="BN1327" i="3"/>
  <c r="CD1327" i="3" s="1"/>
  <c r="BO1327" i="3"/>
  <c r="CE1327" i="3" s="1"/>
  <c r="BP1327" i="3"/>
  <c r="CF1327" i="3" s="1"/>
  <c r="BQ1327" i="3"/>
  <c r="CG1327" i="3" s="1"/>
  <c r="BR1327" i="3"/>
  <c r="CH1327" i="3" s="1"/>
  <c r="BS1327" i="3"/>
  <c r="CI1327" i="3" s="1"/>
  <c r="BT1327" i="3"/>
  <c r="CJ1327" i="3" s="1"/>
  <c r="BU1327" i="3"/>
  <c r="CK1327" i="3" s="1"/>
  <c r="BV1327" i="3"/>
  <c r="CL1327" i="3" s="1"/>
  <c r="BW1327" i="3"/>
  <c r="CM1327" i="3" s="1"/>
  <c r="BX1327" i="3"/>
  <c r="CN1327" i="3" s="1"/>
  <c r="BY1327" i="3"/>
  <c r="CO1327" i="3" s="1"/>
  <c r="AT1328" i="3" a="1"/>
  <c r="AT1328" i="3" s="1"/>
  <c r="BJ1328" i="3" s="1"/>
  <c r="BZ1328" i="3" s="1"/>
  <c r="BK1328" i="3"/>
  <c r="CA1328" i="3" s="1"/>
  <c r="BL1328" i="3"/>
  <c r="CB1328" i="3" s="1"/>
  <c r="BM1328" i="3"/>
  <c r="CC1328" i="3" s="1"/>
  <c r="BN1328" i="3"/>
  <c r="CD1328" i="3" s="1"/>
  <c r="BO1328" i="3"/>
  <c r="CE1328" i="3" s="1"/>
  <c r="BP1328" i="3"/>
  <c r="CF1328" i="3" s="1"/>
  <c r="BQ1328" i="3"/>
  <c r="CG1328" i="3" s="1"/>
  <c r="BR1328" i="3"/>
  <c r="CH1328" i="3" s="1"/>
  <c r="BS1328" i="3"/>
  <c r="CI1328" i="3" s="1"/>
  <c r="BT1328" i="3"/>
  <c r="CJ1328" i="3" s="1"/>
  <c r="BU1328" i="3"/>
  <c r="CK1328" i="3" s="1"/>
  <c r="BV1328" i="3"/>
  <c r="CL1328" i="3" s="1"/>
  <c r="BW1328" i="3"/>
  <c r="CM1328" i="3" s="1"/>
  <c r="BX1328" i="3"/>
  <c r="CN1328" i="3" s="1"/>
  <c r="BY1328" i="3"/>
  <c r="CO1328" i="3" s="1"/>
  <c r="AT1329" i="3" a="1"/>
  <c r="AT1329" i="3" s="1"/>
  <c r="BJ1329" i="3" s="1"/>
  <c r="BZ1329" i="3" s="1"/>
  <c r="BK1329" i="3"/>
  <c r="CA1329" i="3" s="1"/>
  <c r="BL1329" i="3"/>
  <c r="CB1329" i="3" s="1"/>
  <c r="BM1329" i="3"/>
  <c r="CC1329" i="3" s="1"/>
  <c r="BN1329" i="3"/>
  <c r="CD1329" i="3" s="1"/>
  <c r="BO1329" i="3"/>
  <c r="CE1329" i="3" s="1"/>
  <c r="BP1329" i="3"/>
  <c r="CF1329" i="3" s="1"/>
  <c r="BQ1329" i="3"/>
  <c r="CG1329" i="3" s="1"/>
  <c r="BR1329" i="3"/>
  <c r="CH1329" i="3" s="1"/>
  <c r="BS1329" i="3"/>
  <c r="CI1329" i="3" s="1"/>
  <c r="BT1329" i="3"/>
  <c r="CJ1329" i="3" s="1"/>
  <c r="BU1329" i="3"/>
  <c r="CK1329" i="3" s="1"/>
  <c r="BV1329" i="3"/>
  <c r="CL1329" i="3" s="1"/>
  <c r="BW1329" i="3"/>
  <c r="CM1329" i="3" s="1"/>
  <c r="BX1329" i="3"/>
  <c r="CN1329" i="3" s="1"/>
  <c r="BY1329" i="3"/>
  <c r="CO1329" i="3" s="1"/>
  <c r="AT1330" i="3" a="1"/>
  <c r="AT1330" i="3" s="1"/>
  <c r="BJ1330" i="3" s="1"/>
  <c r="BZ1330" i="3" s="1"/>
  <c r="BK1330" i="3"/>
  <c r="CA1330" i="3" s="1"/>
  <c r="BL1330" i="3"/>
  <c r="CB1330" i="3" s="1"/>
  <c r="BM1330" i="3"/>
  <c r="CC1330" i="3" s="1"/>
  <c r="BN1330" i="3"/>
  <c r="CD1330" i="3" s="1"/>
  <c r="BO1330" i="3"/>
  <c r="CE1330" i="3" s="1"/>
  <c r="BP1330" i="3"/>
  <c r="CF1330" i="3" s="1"/>
  <c r="BQ1330" i="3"/>
  <c r="CG1330" i="3" s="1"/>
  <c r="BR1330" i="3"/>
  <c r="CH1330" i="3" s="1"/>
  <c r="BS1330" i="3"/>
  <c r="CI1330" i="3" s="1"/>
  <c r="BT1330" i="3"/>
  <c r="CJ1330" i="3" s="1"/>
  <c r="BU1330" i="3"/>
  <c r="CK1330" i="3" s="1"/>
  <c r="BV1330" i="3"/>
  <c r="CL1330" i="3" s="1"/>
  <c r="BW1330" i="3"/>
  <c r="CM1330" i="3" s="1"/>
  <c r="BX1330" i="3"/>
  <c r="CN1330" i="3" s="1"/>
  <c r="BY1330" i="3"/>
  <c r="CO1330" i="3" s="1"/>
  <c r="AT1331" i="3" a="1"/>
  <c r="AT1331" i="3" s="1"/>
  <c r="BJ1331" i="3" s="1"/>
  <c r="BZ1331" i="3" s="1"/>
  <c r="BK1331" i="3"/>
  <c r="CA1331" i="3" s="1"/>
  <c r="BL1331" i="3"/>
  <c r="CB1331" i="3" s="1"/>
  <c r="BM1331" i="3"/>
  <c r="CC1331" i="3" s="1"/>
  <c r="BN1331" i="3"/>
  <c r="CD1331" i="3" s="1"/>
  <c r="BO1331" i="3"/>
  <c r="CE1331" i="3" s="1"/>
  <c r="BP1331" i="3"/>
  <c r="CF1331" i="3" s="1"/>
  <c r="BQ1331" i="3"/>
  <c r="CG1331" i="3" s="1"/>
  <c r="BR1331" i="3"/>
  <c r="CH1331" i="3" s="1"/>
  <c r="BS1331" i="3"/>
  <c r="CI1331" i="3" s="1"/>
  <c r="BT1331" i="3"/>
  <c r="CJ1331" i="3" s="1"/>
  <c r="BU1331" i="3"/>
  <c r="CK1331" i="3" s="1"/>
  <c r="BV1331" i="3"/>
  <c r="CL1331" i="3" s="1"/>
  <c r="BW1331" i="3"/>
  <c r="CM1331" i="3" s="1"/>
  <c r="BX1331" i="3"/>
  <c r="CN1331" i="3" s="1"/>
  <c r="BY1331" i="3"/>
  <c r="CO1331" i="3" s="1"/>
  <c r="AT1332" i="3" a="1"/>
  <c r="AT1332" i="3" s="1"/>
  <c r="BJ1332" i="3" s="1"/>
  <c r="BZ1332" i="3" s="1"/>
  <c r="BK1332" i="3"/>
  <c r="CA1332" i="3" s="1"/>
  <c r="BL1332" i="3"/>
  <c r="CB1332" i="3" s="1"/>
  <c r="BM1332" i="3"/>
  <c r="CC1332" i="3" s="1"/>
  <c r="BN1332" i="3"/>
  <c r="CD1332" i="3" s="1"/>
  <c r="BO1332" i="3"/>
  <c r="CE1332" i="3" s="1"/>
  <c r="BP1332" i="3"/>
  <c r="CF1332" i="3" s="1"/>
  <c r="BQ1332" i="3"/>
  <c r="CG1332" i="3" s="1"/>
  <c r="BR1332" i="3"/>
  <c r="CH1332" i="3" s="1"/>
  <c r="BS1332" i="3"/>
  <c r="CI1332" i="3" s="1"/>
  <c r="BT1332" i="3"/>
  <c r="CJ1332" i="3" s="1"/>
  <c r="BU1332" i="3"/>
  <c r="CK1332" i="3" s="1"/>
  <c r="BV1332" i="3"/>
  <c r="CL1332" i="3" s="1"/>
  <c r="BW1332" i="3"/>
  <c r="CM1332" i="3" s="1"/>
  <c r="BX1332" i="3"/>
  <c r="CN1332" i="3" s="1"/>
  <c r="BY1332" i="3"/>
  <c r="CO1332" i="3" s="1"/>
  <c r="AT1333" i="3" a="1"/>
  <c r="AT1333" i="3" s="1"/>
  <c r="BJ1333" i="3" s="1"/>
  <c r="BZ1333" i="3" s="1"/>
  <c r="BK1333" i="3"/>
  <c r="CA1333" i="3" s="1"/>
  <c r="BL1333" i="3"/>
  <c r="CB1333" i="3" s="1"/>
  <c r="BM1333" i="3"/>
  <c r="CC1333" i="3" s="1"/>
  <c r="BN1333" i="3"/>
  <c r="CD1333" i="3" s="1"/>
  <c r="BO1333" i="3"/>
  <c r="CE1333" i="3" s="1"/>
  <c r="BP1333" i="3"/>
  <c r="CF1333" i="3" s="1"/>
  <c r="BQ1333" i="3"/>
  <c r="CG1333" i="3" s="1"/>
  <c r="BR1333" i="3"/>
  <c r="CH1333" i="3" s="1"/>
  <c r="BS1333" i="3"/>
  <c r="CI1333" i="3" s="1"/>
  <c r="BT1333" i="3"/>
  <c r="CJ1333" i="3" s="1"/>
  <c r="BU1333" i="3"/>
  <c r="CK1333" i="3" s="1"/>
  <c r="BV1333" i="3"/>
  <c r="CL1333" i="3" s="1"/>
  <c r="BW1333" i="3"/>
  <c r="CM1333" i="3" s="1"/>
  <c r="BX1333" i="3"/>
  <c r="CN1333" i="3" s="1"/>
  <c r="BY1333" i="3"/>
  <c r="CO1333" i="3" s="1"/>
  <c r="AT1334" i="3" a="1"/>
  <c r="AT1334" i="3" s="1"/>
  <c r="BJ1334" i="3" s="1"/>
  <c r="BZ1334" i="3" s="1"/>
  <c r="BK1334" i="3"/>
  <c r="CA1334" i="3" s="1"/>
  <c r="BL1334" i="3"/>
  <c r="CB1334" i="3" s="1"/>
  <c r="BM1334" i="3"/>
  <c r="CC1334" i="3" s="1"/>
  <c r="BN1334" i="3"/>
  <c r="CD1334" i="3" s="1"/>
  <c r="BO1334" i="3"/>
  <c r="CE1334" i="3" s="1"/>
  <c r="BP1334" i="3"/>
  <c r="CF1334" i="3" s="1"/>
  <c r="BQ1334" i="3"/>
  <c r="CG1334" i="3" s="1"/>
  <c r="BR1334" i="3"/>
  <c r="CH1334" i="3" s="1"/>
  <c r="BS1334" i="3"/>
  <c r="CI1334" i="3" s="1"/>
  <c r="BT1334" i="3"/>
  <c r="CJ1334" i="3" s="1"/>
  <c r="BU1334" i="3"/>
  <c r="CK1334" i="3" s="1"/>
  <c r="BV1334" i="3"/>
  <c r="CL1334" i="3" s="1"/>
  <c r="BW1334" i="3"/>
  <c r="CM1334" i="3" s="1"/>
  <c r="BX1334" i="3"/>
  <c r="CN1334" i="3" s="1"/>
  <c r="BY1334" i="3"/>
  <c r="CO1334" i="3" s="1"/>
  <c r="AT1335" i="3" a="1"/>
  <c r="AT1335" i="3" s="1"/>
  <c r="BJ1335" i="3" s="1"/>
  <c r="BZ1335" i="3" s="1"/>
  <c r="BK1335" i="3"/>
  <c r="CA1335" i="3" s="1"/>
  <c r="BL1335" i="3"/>
  <c r="CB1335" i="3" s="1"/>
  <c r="BM1335" i="3"/>
  <c r="CC1335" i="3" s="1"/>
  <c r="BN1335" i="3"/>
  <c r="CD1335" i="3" s="1"/>
  <c r="BO1335" i="3"/>
  <c r="CE1335" i="3" s="1"/>
  <c r="BP1335" i="3"/>
  <c r="CF1335" i="3" s="1"/>
  <c r="BQ1335" i="3"/>
  <c r="CG1335" i="3" s="1"/>
  <c r="BR1335" i="3"/>
  <c r="CH1335" i="3" s="1"/>
  <c r="BS1335" i="3"/>
  <c r="CI1335" i="3" s="1"/>
  <c r="BT1335" i="3"/>
  <c r="CJ1335" i="3" s="1"/>
  <c r="BU1335" i="3"/>
  <c r="CK1335" i="3" s="1"/>
  <c r="BV1335" i="3"/>
  <c r="CL1335" i="3" s="1"/>
  <c r="BW1335" i="3"/>
  <c r="CM1335" i="3" s="1"/>
  <c r="BX1335" i="3"/>
  <c r="CN1335" i="3" s="1"/>
  <c r="BY1335" i="3"/>
  <c r="CO1335" i="3" s="1"/>
  <c r="AT1336" i="3" a="1"/>
  <c r="AT1336" i="3" s="1"/>
  <c r="BJ1336" i="3" s="1"/>
  <c r="BZ1336" i="3" s="1"/>
  <c r="BK1336" i="3"/>
  <c r="CA1336" i="3" s="1"/>
  <c r="BL1336" i="3"/>
  <c r="CB1336" i="3" s="1"/>
  <c r="BM1336" i="3"/>
  <c r="CC1336" i="3" s="1"/>
  <c r="BN1336" i="3"/>
  <c r="CD1336" i="3" s="1"/>
  <c r="BO1336" i="3"/>
  <c r="CE1336" i="3" s="1"/>
  <c r="BP1336" i="3"/>
  <c r="CF1336" i="3" s="1"/>
  <c r="BQ1336" i="3"/>
  <c r="CG1336" i="3" s="1"/>
  <c r="BR1336" i="3"/>
  <c r="CH1336" i="3" s="1"/>
  <c r="BS1336" i="3"/>
  <c r="CI1336" i="3" s="1"/>
  <c r="BT1336" i="3"/>
  <c r="CJ1336" i="3" s="1"/>
  <c r="BU1336" i="3"/>
  <c r="CK1336" i="3" s="1"/>
  <c r="BV1336" i="3"/>
  <c r="CL1336" i="3" s="1"/>
  <c r="BW1336" i="3"/>
  <c r="CM1336" i="3" s="1"/>
  <c r="BX1336" i="3"/>
  <c r="CN1336" i="3" s="1"/>
  <c r="BY1336" i="3"/>
  <c r="CO1336" i="3" s="1"/>
  <c r="AT1337" i="3" a="1"/>
  <c r="AT1337" i="3" s="1"/>
  <c r="BJ1337" i="3" s="1"/>
  <c r="BZ1337" i="3" s="1"/>
  <c r="BK1337" i="3"/>
  <c r="CA1337" i="3" s="1"/>
  <c r="BL1337" i="3"/>
  <c r="CB1337" i="3" s="1"/>
  <c r="BM1337" i="3"/>
  <c r="CC1337" i="3" s="1"/>
  <c r="BN1337" i="3"/>
  <c r="CD1337" i="3" s="1"/>
  <c r="BO1337" i="3"/>
  <c r="CE1337" i="3" s="1"/>
  <c r="BP1337" i="3"/>
  <c r="CF1337" i="3" s="1"/>
  <c r="BQ1337" i="3"/>
  <c r="CG1337" i="3" s="1"/>
  <c r="BR1337" i="3"/>
  <c r="CH1337" i="3" s="1"/>
  <c r="BS1337" i="3"/>
  <c r="CI1337" i="3" s="1"/>
  <c r="BT1337" i="3"/>
  <c r="CJ1337" i="3" s="1"/>
  <c r="BU1337" i="3"/>
  <c r="CK1337" i="3" s="1"/>
  <c r="BV1337" i="3"/>
  <c r="CL1337" i="3" s="1"/>
  <c r="BW1337" i="3"/>
  <c r="CM1337" i="3" s="1"/>
  <c r="BX1337" i="3"/>
  <c r="CN1337" i="3" s="1"/>
  <c r="BY1337" i="3"/>
  <c r="CO1337" i="3" s="1"/>
  <c r="AT1338" i="3" a="1"/>
  <c r="AT1338" i="3" s="1"/>
  <c r="BJ1338" i="3" s="1"/>
  <c r="BZ1338" i="3" s="1"/>
  <c r="BK1338" i="3"/>
  <c r="CA1338" i="3" s="1"/>
  <c r="BL1338" i="3"/>
  <c r="CB1338" i="3" s="1"/>
  <c r="BM1338" i="3"/>
  <c r="CC1338" i="3" s="1"/>
  <c r="BN1338" i="3"/>
  <c r="CD1338" i="3" s="1"/>
  <c r="BO1338" i="3"/>
  <c r="CE1338" i="3" s="1"/>
  <c r="BP1338" i="3"/>
  <c r="CF1338" i="3" s="1"/>
  <c r="BQ1338" i="3"/>
  <c r="CG1338" i="3" s="1"/>
  <c r="BR1338" i="3"/>
  <c r="CH1338" i="3" s="1"/>
  <c r="BS1338" i="3"/>
  <c r="CI1338" i="3" s="1"/>
  <c r="BT1338" i="3"/>
  <c r="CJ1338" i="3" s="1"/>
  <c r="BU1338" i="3"/>
  <c r="CK1338" i="3" s="1"/>
  <c r="BV1338" i="3"/>
  <c r="CL1338" i="3" s="1"/>
  <c r="BW1338" i="3"/>
  <c r="CM1338" i="3" s="1"/>
  <c r="BX1338" i="3"/>
  <c r="CN1338" i="3" s="1"/>
  <c r="BY1338" i="3"/>
  <c r="CO1338" i="3" s="1"/>
  <c r="AT1339" i="3" a="1"/>
  <c r="AT1339" i="3" s="1"/>
  <c r="BJ1339" i="3" s="1"/>
  <c r="BZ1339" i="3" s="1"/>
  <c r="BK1339" i="3"/>
  <c r="CA1339" i="3" s="1"/>
  <c r="BL1339" i="3"/>
  <c r="CB1339" i="3" s="1"/>
  <c r="BM1339" i="3"/>
  <c r="CC1339" i="3" s="1"/>
  <c r="BN1339" i="3"/>
  <c r="CD1339" i="3" s="1"/>
  <c r="BO1339" i="3"/>
  <c r="CE1339" i="3" s="1"/>
  <c r="BP1339" i="3"/>
  <c r="CF1339" i="3" s="1"/>
  <c r="BQ1339" i="3"/>
  <c r="CG1339" i="3" s="1"/>
  <c r="BR1339" i="3"/>
  <c r="CH1339" i="3" s="1"/>
  <c r="BS1339" i="3"/>
  <c r="CI1339" i="3" s="1"/>
  <c r="BT1339" i="3"/>
  <c r="CJ1339" i="3" s="1"/>
  <c r="BU1339" i="3"/>
  <c r="CK1339" i="3" s="1"/>
  <c r="BV1339" i="3"/>
  <c r="CL1339" i="3" s="1"/>
  <c r="BW1339" i="3"/>
  <c r="CM1339" i="3" s="1"/>
  <c r="BX1339" i="3"/>
  <c r="CN1339" i="3" s="1"/>
  <c r="BY1339" i="3"/>
  <c r="CO1339" i="3" s="1"/>
  <c r="AT1340" i="3" a="1"/>
  <c r="AT1340" i="3" s="1"/>
  <c r="BJ1340" i="3" s="1"/>
  <c r="BZ1340" i="3" s="1"/>
  <c r="BK1340" i="3"/>
  <c r="CA1340" i="3" s="1"/>
  <c r="BL1340" i="3"/>
  <c r="CB1340" i="3" s="1"/>
  <c r="BM1340" i="3"/>
  <c r="CC1340" i="3" s="1"/>
  <c r="BN1340" i="3"/>
  <c r="CD1340" i="3" s="1"/>
  <c r="BO1340" i="3"/>
  <c r="CE1340" i="3" s="1"/>
  <c r="BP1340" i="3"/>
  <c r="CF1340" i="3" s="1"/>
  <c r="BQ1340" i="3"/>
  <c r="CG1340" i="3" s="1"/>
  <c r="BR1340" i="3"/>
  <c r="CH1340" i="3" s="1"/>
  <c r="BS1340" i="3"/>
  <c r="CI1340" i="3" s="1"/>
  <c r="BT1340" i="3"/>
  <c r="CJ1340" i="3" s="1"/>
  <c r="BU1340" i="3"/>
  <c r="CK1340" i="3" s="1"/>
  <c r="BV1340" i="3"/>
  <c r="CL1340" i="3" s="1"/>
  <c r="BW1340" i="3"/>
  <c r="CM1340" i="3" s="1"/>
  <c r="BX1340" i="3"/>
  <c r="CN1340" i="3" s="1"/>
  <c r="BY1340" i="3"/>
  <c r="CO1340" i="3" s="1"/>
  <c r="AT1341" i="3" a="1"/>
  <c r="AT1341" i="3" s="1"/>
  <c r="BJ1341" i="3" s="1"/>
  <c r="BZ1341" i="3" s="1"/>
  <c r="BK1341" i="3"/>
  <c r="CA1341" i="3" s="1"/>
  <c r="BL1341" i="3"/>
  <c r="CB1341" i="3" s="1"/>
  <c r="BM1341" i="3"/>
  <c r="CC1341" i="3" s="1"/>
  <c r="BN1341" i="3"/>
  <c r="CD1341" i="3" s="1"/>
  <c r="BO1341" i="3"/>
  <c r="CE1341" i="3" s="1"/>
  <c r="BP1341" i="3"/>
  <c r="CF1341" i="3" s="1"/>
  <c r="BQ1341" i="3"/>
  <c r="CG1341" i="3" s="1"/>
  <c r="BR1341" i="3"/>
  <c r="CH1341" i="3" s="1"/>
  <c r="BS1341" i="3"/>
  <c r="CI1341" i="3" s="1"/>
  <c r="BT1341" i="3"/>
  <c r="CJ1341" i="3" s="1"/>
  <c r="BU1341" i="3"/>
  <c r="CK1341" i="3" s="1"/>
  <c r="BV1341" i="3"/>
  <c r="CL1341" i="3" s="1"/>
  <c r="BW1341" i="3"/>
  <c r="CM1341" i="3" s="1"/>
  <c r="BX1341" i="3"/>
  <c r="CN1341" i="3" s="1"/>
  <c r="BY1341" i="3"/>
  <c r="CO1341" i="3" s="1"/>
  <c r="AT1342" i="3" a="1"/>
  <c r="AT1342" i="3" s="1"/>
  <c r="BJ1342" i="3" s="1"/>
  <c r="BZ1342" i="3" s="1"/>
  <c r="BK1342" i="3"/>
  <c r="CA1342" i="3" s="1"/>
  <c r="BL1342" i="3"/>
  <c r="CB1342" i="3" s="1"/>
  <c r="BM1342" i="3"/>
  <c r="CC1342" i="3" s="1"/>
  <c r="BN1342" i="3"/>
  <c r="CD1342" i="3" s="1"/>
  <c r="BO1342" i="3"/>
  <c r="CE1342" i="3" s="1"/>
  <c r="BP1342" i="3"/>
  <c r="CF1342" i="3" s="1"/>
  <c r="BQ1342" i="3"/>
  <c r="CG1342" i="3" s="1"/>
  <c r="BR1342" i="3"/>
  <c r="CH1342" i="3" s="1"/>
  <c r="BS1342" i="3"/>
  <c r="CI1342" i="3" s="1"/>
  <c r="BT1342" i="3"/>
  <c r="CJ1342" i="3" s="1"/>
  <c r="BU1342" i="3"/>
  <c r="CK1342" i="3" s="1"/>
  <c r="BV1342" i="3"/>
  <c r="CL1342" i="3" s="1"/>
  <c r="BW1342" i="3"/>
  <c r="CM1342" i="3" s="1"/>
  <c r="BX1342" i="3"/>
  <c r="CN1342" i="3" s="1"/>
  <c r="BY1342" i="3"/>
  <c r="CO1342" i="3" s="1"/>
  <c r="AT1343" i="3" a="1"/>
  <c r="AT1343" i="3" s="1"/>
  <c r="BJ1343" i="3" s="1"/>
  <c r="BZ1343" i="3" s="1"/>
  <c r="BK1343" i="3"/>
  <c r="CA1343" i="3" s="1"/>
  <c r="BL1343" i="3"/>
  <c r="CB1343" i="3" s="1"/>
  <c r="BM1343" i="3"/>
  <c r="CC1343" i="3" s="1"/>
  <c r="BN1343" i="3"/>
  <c r="CD1343" i="3" s="1"/>
  <c r="BO1343" i="3"/>
  <c r="CE1343" i="3" s="1"/>
  <c r="BP1343" i="3"/>
  <c r="CF1343" i="3" s="1"/>
  <c r="BQ1343" i="3"/>
  <c r="CG1343" i="3" s="1"/>
  <c r="BR1343" i="3"/>
  <c r="CH1343" i="3" s="1"/>
  <c r="BS1343" i="3"/>
  <c r="CI1343" i="3" s="1"/>
  <c r="BT1343" i="3"/>
  <c r="CJ1343" i="3" s="1"/>
  <c r="BU1343" i="3"/>
  <c r="CK1343" i="3" s="1"/>
  <c r="BV1343" i="3"/>
  <c r="CL1343" i="3" s="1"/>
  <c r="BW1343" i="3"/>
  <c r="CM1343" i="3" s="1"/>
  <c r="BX1343" i="3"/>
  <c r="CN1343" i="3" s="1"/>
  <c r="BY1343" i="3"/>
  <c r="CO1343" i="3" s="1"/>
  <c r="AT1344" i="3" a="1"/>
  <c r="AT1344" i="3" s="1"/>
  <c r="BJ1344" i="3" s="1"/>
  <c r="BZ1344" i="3" s="1"/>
  <c r="BK1344" i="3"/>
  <c r="CA1344" i="3" s="1"/>
  <c r="BL1344" i="3"/>
  <c r="CB1344" i="3" s="1"/>
  <c r="BM1344" i="3"/>
  <c r="CC1344" i="3" s="1"/>
  <c r="BN1344" i="3"/>
  <c r="CD1344" i="3" s="1"/>
  <c r="BO1344" i="3"/>
  <c r="CE1344" i="3" s="1"/>
  <c r="BP1344" i="3"/>
  <c r="CF1344" i="3" s="1"/>
  <c r="BQ1344" i="3"/>
  <c r="CG1344" i="3" s="1"/>
  <c r="BR1344" i="3"/>
  <c r="CH1344" i="3" s="1"/>
  <c r="BS1344" i="3"/>
  <c r="CI1344" i="3" s="1"/>
  <c r="BT1344" i="3"/>
  <c r="CJ1344" i="3" s="1"/>
  <c r="BU1344" i="3"/>
  <c r="CK1344" i="3" s="1"/>
  <c r="BV1344" i="3"/>
  <c r="CL1344" i="3" s="1"/>
  <c r="BW1344" i="3"/>
  <c r="CM1344" i="3" s="1"/>
  <c r="BX1344" i="3"/>
  <c r="CN1344" i="3" s="1"/>
  <c r="BY1344" i="3"/>
  <c r="CO1344" i="3" s="1"/>
  <c r="AT1345" i="3" a="1"/>
  <c r="AT1345" i="3" s="1"/>
  <c r="BJ1345" i="3" s="1"/>
  <c r="BZ1345" i="3" s="1"/>
  <c r="BK1345" i="3"/>
  <c r="CA1345" i="3" s="1"/>
  <c r="BL1345" i="3"/>
  <c r="CB1345" i="3" s="1"/>
  <c r="BM1345" i="3"/>
  <c r="CC1345" i="3" s="1"/>
  <c r="BN1345" i="3"/>
  <c r="CD1345" i="3" s="1"/>
  <c r="BO1345" i="3"/>
  <c r="CE1345" i="3" s="1"/>
  <c r="BP1345" i="3"/>
  <c r="CF1345" i="3" s="1"/>
  <c r="BQ1345" i="3"/>
  <c r="CG1345" i="3" s="1"/>
  <c r="BR1345" i="3"/>
  <c r="CH1345" i="3" s="1"/>
  <c r="BS1345" i="3"/>
  <c r="CI1345" i="3" s="1"/>
  <c r="BT1345" i="3"/>
  <c r="CJ1345" i="3" s="1"/>
  <c r="BU1345" i="3"/>
  <c r="CK1345" i="3" s="1"/>
  <c r="BV1345" i="3"/>
  <c r="CL1345" i="3" s="1"/>
  <c r="BW1345" i="3"/>
  <c r="CM1345" i="3" s="1"/>
  <c r="BX1345" i="3"/>
  <c r="CN1345" i="3" s="1"/>
  <c r="BY1345" i="3"/>
  <c r="CO1345" i="3" s="1"/>
  <c r="AT1346" i="3" a="1"/>
  <c r="AT1346" i="3" s="1"/>
  <c r="BJ1346" i="3" s="1"/>
  <c r="BZ1346" i="3" s="1"/>
  <c r="BK1346" i="3"/>
  <c r="CA1346" i="3" s="1"/>
  <c r="BL1346" i="3"/>
  <c r="CB1346" i="3" s="1"/>
  <c r="BM1346" i="3"/>
  <c r="CC1346" i="3" s="1"/>
  <c r="BN1346" i="3"/>
  <c r="CD1346" i="3" s="1"/>
  <c r="BO1346" i="3"/>
  <c r="CE1346" i="3" s="1"/>
  <c r="BP1346" i="3"/>
  <c r="CF1346" i="3" s="1"/>
  <c r="BQ1346" i="3"/>
  <c r="CG1346" i="3" s="1"/>
  <c r="BR1346" i="3"/>
  <c r="CH1346" i="3" s="1"/>
  <c r="BS1346" i="3"/>
  <c r="CI1346" i="3" s="1"/>
  <c r="BT1346" i="3"/>
  <c r="CJ1346" i="3" s="1"/>
  <c r="BU1346" i="3"/>
  <c r="CK1346" i="3" s="1"/>
  <c r="BV1346" i="3"/>
  <c r="CL1346" i="3" s="1"/>
  <c r="BW1346" i="3"/>
  <c r="CM1346" i="3" s="1"/>
  <c r="BX1346" i="3"/>
  <c r="CN1346" i="3" s="1"/>
  <c r="BY1346" i="3"/>
  <c r="CO1346" i="3" s="1"/>
  <c r="AT1347" i="3" a="1"/>
  <c r="AT1347" i="3" s="1"/>
  <c r="BJ1347" i="3" s="1"/>
  <c r="BZ1347" i="3" s="1"/>
  <c r="BK1347" i="3"/>
  <c r="CA1347" i="3" s="1"/>
  <c r="BL1347" i="3"/>
  <c r="CB1347" i="3" s="1"/>
  <c r="BM1347" i="3"/>
  <c r="CC1347" i="3" s="1"/>
  <c r="BN1347" i="3"/>
  <c r="CD1347" i="3" s="1"/>
  <c r="BO1347" i="3"/>
  <c r="CE1347" i="3" s="1"/>
  <c r="BP1347" i="3"/>
  <c r="CF1347" i="3" s="1"/>
  <c r="BQ1347" i="3"/>
  <c r="CG1347" i="3" s="1"/>
  <c r="BR1347" i="3"/>
  <c r="CH1347" i="3" s="1"/>
  <c r="BS1347" i="3"/>
  <c r="CI1347" i="3" s="1"/>
  <c r="BT1347" i="3"/>
  <c r="CJ1347" i="3" s="1"/>
  <c r="BU1347" i="3"/>
  <c r="CK1347" i="3" s="1"/>
  <c r="BV1347" i="3"/>
  <c r="CL1347" i="3" s="1"/>
  <c r="BW1347" i="3"/>
  <c r="CM1347" i="3" s="1"/>
  <c r="BX1347" i="3"/>
  <c r="CN1347" i="3" s="1"/>
  <c r="BY1347" i="3"/>
  <c r="CO1347" i="3" s="1"/>
  <c r="AT1348" i="3" a="1"/>
  <c r="AT1348" i="3" s="1"/>
  <c r="BJ1348" i="3" s="1"/>
  <c r="BZ1348" i="3" s="1"/>
  <c r="BK1348" i="3"/>
  <c r="CA1348" i="3" s="1"/>
  <c r="BL1348" i="3"/>
  <c r="CB1348" i="3" s="1"/>
  <c r="BM1348" i="3"/>
  <c r="CC1348" i="3" s="1"/>
  <c r="BN1348" i="3"/>
  <c r="CD1348" i="3" s="1"/>
  <c r="BO1348" i="3"/>
  <c r="CE1348" i="3" s="1"/>
  <c r="BP1348" i="3"/>
  <c r="CF1348" i="3" s="1"/>
  <c r="BQ1348" i="3"/>
  <c r="CG1348" i="3" s="1"/>
  <c r="BR1348" i="3"/>
  <c r="CH1348" i="3" s="1"/>
  <c r="BS1348" i="3"/>
  <c r="CI1348" i="3" s="1"/>
  <c r="BT1348" i="3"/>
  <c r="CJ1348" i="3" s="1"/>
  <c r="BU1348" i="3"/>
  <c r="CK1348" i="3" s="1"/>
  <c r="BV1348" i="3"/>
  <c r="CL1348" i="3" s="1"/>
  <c r="BW1348" i="3"/>
  <c r="CM1348" i="3" s="1"/>
  <c r="BX1348" i="3"/>
  <c r="CN1348" i="3" s="1"/>
  <c r="BY1348" i="3"/>
  <c r="CO1348" i="3" s="1"/>
  <c r="AT1349" i="3" a="1"/>
  <c r="AT1349" i="3" s="1"/>
  <c r="BJ1349" i="3" s="1"/>
  <c r="BZ1349" i="3" s="1"/>
  <c r="BK1349" i="3"/>
  <c r="CA1349" i="3" s="1"/>
  <c r="BL1349" i="3"/>
  <c r="CB1349" i="3" s="1"/>
  <c r="BM1349" i="3"/>
  <c r="CC1349" i="3" s="1"/>
  <c r="BN1349" i="3"/>
  <c r="CD1349" i="3" s="1"/>
  <c r="BO1349" i="3"/>
  <c r="CE1349" i="3" s="1"/>
  <c r="BP1349" i="3"/>
  <c r="CF1349" i="3" s="1"/>
  <c r="BQ1349" i="3"/>
  <c r="CG1349" i="3" s="1"/>
  <c r="BR1349" i="3"/>
  <c r="CH1349" i="3" s="1"/>
  <c r="BS1349" i="3"/>
  <c r="CI1349" i="3" s="1"/>
  <c r="BT1349" i="3"/>
  <c r="CJ1349" i="3" s="1"/>
  <c r="BU1349" i="3"/>
  <c r="CK1349" i="3" s="1"/>
  <c r="BV1349" i="3"/>
  <c r="CL1349" i="3" s="1"/>
  <c r="BW1349" i="3"/>
  <c r="CM1349" i="3" s="1"/>
  <c r="BX1349" i="3"/>
  <c r="CN1349" i="3" s="1"/>
  <c r="BY1349" i="3"/>
  <c r="CO1349" i="3" s="1"/>
  <c r="AT1350" i="3" a="1"/>
  <c r="AT1350" i="3" s="1"/>
  <c r="BJ1350" i="3" s="1"/>
  <c r="BZ1350" i="3" s="1"/>
  <c r="BK1350" i="3"/>
  <c r="CA1350" i="3" s="1"/>
  <c r="BL1350" i="3"/>
  <c r="CB1350" i="3" s="1"/>
  <c r="BM1350" i="3"/>
  <c r="CC1350" i="3" s="1"/>
  <c r="BN1350" i="3"/>
  <c r="CD1350" i="3" s="1"/>
  <c r="BO1350" i="3"/>
  <c r="CE1350" i="3" s="1"/>
  <c r="BP1350" i="3"/>
  <c r="CF1350" i="3" s="1"/>
  <c r="BQ1350" i="3"/>
  <c r="CG1350" i="3" s="1"/>
  <c r="BR1350" i="3"/>
  <c r="CH1350" i="3" s="1"/>
  <c r="BS1350" i="3"/>
  <c r="CI1350" i="3" s="1"/>
  <c r="BT1350" i="3"/>
  <c r="CJ1350" i="3" s="1"/>
  <c r="BU1350" i="3"/>
  <c r="CK1350" i="3" s="1"/>
  <c r="BV1350" i="3"/>
  <c r="CL1350" i="3" s="1"/>
  <c r="BW1350" i="3"/>
  <c r="CM1350" i="3" s="1"/>
  <c r="BX1350" i="3"/>
  <c r="CN1350" i="3" s="1"/>
  <c r="BY1350" i="3"/>
  <c r="CO1350" i="3" s="1"/>
  <c r="AT1351" i="3" a="1"/>
  <c r="AT1351" i="3" s="1"/>
  <c r="BJ1351" i="3" s="1"/>
  <c r="BZ1351" i="3" s="1"/>
  <c r="BK1351" i="3"/>
  <c r="CA1351" i="3" s="1"/>
  <c r="BL1351" i="3"/>
  <c r="CB1351" i="3" s="1"/>
  <c r="BM1351" i="3"/>
  <c r="CC1351" i="3" s="1"/>
  <c r="BN1351" i="3"/>
  <c r="CD1351" i="3" s="1"/>
  <c r="BO1351" i="3"/>
  <c r="CE1351" i="3" s="1"/>
  <c r="BP1351" i="3"/>
  <c r="CF1351" i="3" s="1"/>
  <c r="BQ1351" i="3"/>
  <c r="CG1351" i="3" s="1"/>
  <c r="BR1351" i="3"/>
  <c r="CH1351" i="3" s="1"/>
  <c r="BS1351" i="3"/>
  <c r="CI1351" i="3" s="1"/>
  <c r="BT1351" i="3"/>
  <c r="CJ1351" i="3" s="1"/>
  <c r="BU1351" i="3"/>
  <c r="CK1351" i="3" s="1"/>
  <c r="BV1351" i="3"/>
  <c r="CL1351" i="3" s="1"/>
  <c r="BW1351" i="3"/>
  <c r="CM1351" i="3" s="1"/>
  <c r="BX1351" i="3"/>
  <c r="CN1351" i="3" s="1"/>
  <c r="BY1351" i="3"/>
  <c r="CO1351" i="3" s="1"/>
  <c r="AT1352" i="3" a="1"/>
  <c r="AT1352" i="3" s="1"/>
  <c r="BJ1352" i="3" s="1"/>
  <c r="BZ1352" i="3" s="1"/>
  <c r="BK1352" i="3"/>
  <c r="CA1352" i="3" s="1"/>
  <c r="BL1352" i="3"/>
  <c r="CB1352" i="3" s="1"/>
  <c r="BM1352" i="3"/>
  <c r="CC1352" i="3" s="1"/>
  <c r="BN1352" i="3"/>
  <c r="CD1352" i="3" s="1"/>
  <c r="BO1352" i="3"/>
  <c r="CE1352" i="3" s="1"/>
  <c r="BP1352" i="3"/>
  <c r="CF1352" i="3" s="1"/>
  <c r="BQ1352" i="3"/>
  <c r="CG1352" i="3" s="1"/>
  <c r="BR1352" i="3"/>
  <c r="CH1352" i="3" s="1"/>
  <c r="BS1352" i="3"/>
  <c r="CI1352" i="3" s="1"/>
  <c r="BT1352" i="3"/>
  <c r="CJ1352" i="3" s="1"/>
  <c r="BU1352" i="3"/>
  <c r="CK1352" i="3" s="1"/>
  <c r="BV1352" i="3"/>
  <c r="CL1352" i="3" s="1"/>
  <c r="BW1352" i="3"/>
  <c r="CM1352" i="3" s="1"/>
  <c r="BX1352" i="3"/>
  <c r="CN1352" i="3" s="1"/>
  <c r="BY1352" i="3"/>
  <c r="CO1352" i="3" s="1"/>
  <c r="AT1353" i="3" a="1"/>
  <c r="AT1353" i="3" s="1"/>
  <c r="BJ1353" i="3" s="1"/>
  <c r="BZ1353" i="3" s="1"/>
  <c r="BK1353" i="3"/>
  <c r="CA1353" i="3" s="1"/>
  <c r="BL1353" i="3"/>
  <c r="CB1353" i="3" s="1"/>
  <c r="BM1353" i="3"/>
  <c r="CC1353" i="3" s="1"/>
  <c r="BN1353" i="3"/>
  <c r="CD1353" i="3" s="1"/>
  <c r="BO1353" i="3"/>
  <c r="CE1353" i="3" s="1"/>
  <c r="BP1353" i="3"/>
  <c r="CF1353" i="3" s="1"/>
  <c r="BQ1353" i="3"/>
  <c r="CG1353" i="3" s="1"/>
  <c r="BR1353" i="3"/>
  <c r="CH1353" i="3" s="1"/>
  <c r="BS1353" i="3"/>
  <c r="CI1353" i="3" s="1"/>
  <c r="BT1353" i="3"/>
  <c r="CJ1353" i="3" s="1"/>
  <c r="BU1353" i="3"/>
  <c r="CK1353" i="3" s="1"/>
  <c r="BV1353" i="3"/>
  <c r="CL1353" i="3" s="1"/>
  <c r="BW1353" i="3"/>
  <c r="CM1353" i="3" s="1"/>
  <c r="BX1353" i="3"/>
  <c r="CN1353" i="3" s="1"/>
  <c r="BY1353" i="3"/>
  <c r="CO1353" i="3" s="1"/>
  <c r="AT1354" i="3" a="1"/>
  <c r="AT1354" i="3" s="1"/>
  <c r="BJ1354" i="3" s="1"/>
  <c r="BZ1354" i="3" s="1"/>
  <c r="BK1354" i="3"/>
  <c r="CA1354" i="3" s="1"/>
  <c r="BL1354" i="3"/>
  <c r="CB1354" i="3" s="1"/>
  <c r="BM1354" i="3"/>
  <c r="CC1354" i="3" s="1"/>
  <c r="BN1354" i="3"/>
  <c r="CD1354" i="3" s="1"/>
  <c r="BO1354" i="3"/>
  <c r="CE1354" i="3" s="1"/>
  <c r="BP1354" i="3"/>
  <c r="CF1354" i="3" s="1"/>
  <c r="BQ1354" i="3"/>
  <c r="CG1354" i="3" s="1"/>
  <c r="BR1354" i="3"/>
  <c r="CH1354" i="3" s="1"/>
  <c r="BS1354" i="3"/>
  <c r="CI1354" i="3" s="1"/>
  <c r="BT1354" i="3"/>
  <c r="CJ1354" i="3" s="1"/>
  <c r="BU1354" i="3"/>
  <c r="CK1354" i="3" s="1"/>
  <c r="BV1354" i="3"/>
  <c r="CL1354" i="3" s="1"/>
  <c r="BW1354" i="3"/>
  <c r="CM1354" i="3" s="1"/>
  <c r="BX1354" i="3"/>
  <c r="CN1354" i="3" s="1"/>
  <c r="BY1354" i="3"/>
  <c r="CO1354" i="3" s="1"/>
  <c r="AT1355" i="3" a="1"/>
  <c r="AT1355" i="3" s="1"/>
  <c r="BJ1355" i="3" s="1"/>
  <c r="BZ1355" i="3" s="1"/>
  <c r="BK1355" i="3"/>
  <c r="CA1355" i="3" s="1"/>
  <c r="BL1355" i="3"/>
  <c r="CB1355" i="3" s="1"/>
  <c r="BM1355" i="3"/>
  <c r="CC1355" i="3" s="1"/>
  <c r="BN1355" i="3"/>
  <c r="CD1355" i="3" s="1"/>
  <c r="BO1355" i="3"/>
  <c r="CE1355" i="3" s="1"/>
  <c r="BP1355" i="3"/>
  <c r="CF1355" i="3" s="1"/>
  <c r="BQ1355" i="3"/>
  <c r="CG1355" i="3" s="1"/>
  <c r="BR1355" i="3"/>
  <c r="CH1355" i="3" s="1"/>
  <c r="BS1355" i="3"/>
  <c r="CI1355" i="3" s="1"/>
  <c r="BT1355" i="3"/>
  <c r="CJ1355" i="3" s="1"/>
  <c r="BU1355" i="3"/>
  <c r="CK1355" i="3" s="1"/>
  <c r="BV1355" i="3"/>
  <c r="CL1355" i="3" s="1"/>
  <c r="BW1355" i="3"/>
  <c r="CM1355" i="3" s="1"/>
  <c r="BX1355" i="3"/>
  <c r="CN1355" i="3" s="1"/>
  <c r="BY1355" i="3"/>
  <c r="CO1355" i="3" s="1"/>
  <c r="AT1356" i="3" a="1"/>
  <c r="AT1356" i="3" s="1"/>
  <c r="BJ1356" i="3" s="1"/>
  <c r="BZ1356" i="3" s="1"/>
  <c r="BK1356" i="3"/>
  <c r="CA1356" i="3" s="1"/>
  <c r="BL1356" i="3"/>
  <c r="CB1356" i="3" s="1"/>
  <c r="BM1356" i="3"/>
  <c r="CC1356" i="3" s="1"/>
  <c r="BN1356" i="3"/>
  <c r="CD1356" i="3" s="1"/>
  <c r="BO1356" i="3"/>
  <c r="CE1356" i="3" s="1"/>
  <c r="BP1356" i="3"/>
  <c r="CF1356" i="3" s="1"/>
  <c r="BQ1356" i="3"/>
  <c r="CG1356" i="3" s="1"/>
  <c r="BR1356" i="3"/>
  <c r="CH1356" i="3" s="1"/>
  <c r="BS1356" i="3"/>
  <c r="CI1356" i="3" s="1"/>
  <c r="BT1356" i="3"/>
  <c r="CJ1356" i="3" s="1"/>
  <c r="BU1356" i="3"/>
  <c r="CK1356" i="3" s="1"/>
  <c r="BV1356" i="3"/>
  <c r="CL1356" i="3" s="1"/>
  <c r="BW1356" i="3"/>
  <c r="CM1356" i="3" s="1"/>
  <c r="BX1356" i="3"/>
  <c r="CN1356" i="3" s="1"/>
  <c r="BY1356" i="3"/>
  <c r="CO1356" i="3" s="1"/>
  <c r="AT1357" i="3" a="1"/>
  <c r="AT1357" i="3" s="1"/>
  <c r="BJ1357" i="3" s="1"/>
  <c r="BZ1357" i="3" s="1"/>
  <c r="BK1357" i="3"/>
  <c r="CA1357" i="3" s="1"/>
  <c r="BL1357" i="3"/>
  <c r="CB1357" i="3" s="1"/>
  <c r="BM1357" i="3"/>
  <c r="CC1357" i="3" s="1"/>
  <c r="BN1357" i="3"/>
  <c r="CD1357" i="3" s="1"/>
  <c r="BO1357" i="3"/>
  <c r="CE1357" i="3" s="1"/>
  <c r="BP1357" i="3"/>
  <c r="CF1357" i="3" s="1"/>
  <c r="BQ1357" i="3"/>
  <c r="CG1357" i="3" s="1"/>
  <c r="BR1357" i="3"/>
  <c r="CH1357" i="3" s="1"/>
  <c r="BS1357" i="3"/>
  <c r="CI1357" i="3" s="1"/>
  <c r="BT1357" i="3"/>
  <c r="CJ1357" i="3" s="1"/>
  <c r="BU1357" i="3"/>
  <c r="CK1357" i="3" s="1"/>
  <c r="BV1357" i="3"/>
  <c r="CL1357" i="3" s="1"/>
  <c r="BW1357" i="3"/>
  <c r="CM1357" i="3" s="1"/>
  <c r="BX1357" i="3"/>
  <c r="CN1357" i="3" s="1"/>
  <c r="BY1357" i="3"/>
  <c r="CO1357" i="3" s="1"/>
  <c r="AT1358" i="3" a="1"/>
  <c r="AT1358" i="3" s="1"/>
  <c r="BJ1358" i="3" s="1"/>
  <c r="BZ1358" i="3" s="1"/>
  <c r="BK1358" i="3"/>
  <c r="CA1358" i="3" s="1"/>
  <c r="BL1358" i="3"/>
  <c r="CB1358" i="3" s="1"/>
  <c r="BM1358" i="3"/>
  <c r="CC1358" i="3" s="1"/>
  <c r="BN1358" i="3"/>
  <c r="CD1358" i="3" s="1"/>
  <c r="BO1358" i="3"/>
  <c r="CE1358" i="3" s="1"/>
  <c r="BP1358" i="3"/>
  <c r="CF1358" i="3" s="1"/>
  <c r="BQ1358" i="3"/>
  <c r="CG1358" i="3" s="1"/>
  <c r="BR1358" i="3"/>
  <c r="CH1358" i="3" s="1"/>
  <c r="BS1358" i="3"/>
  <c r="CI1358" i="3" s="1"/>
  <c r="BT1358" i="3"/>
  <c r="CJ1358" i="3" s="1"/>
  <c r="BU1358" i="3"/>
  <c r="CK1358" i="3" s="1"/>
  <c r="BV1358" i="3"/>
  <c r="CL1358" i="3" s="1"/>
  <c r="BW1358" i="3"/>
  <c r="CM1358" i="3" s="1"/>
  <c r="BX1358" i="3"/>
  <c r="CN1358" i="3" s="1"/>
  <c r="BY1358" i="3"/>
  <c r="CO1358" i="3" s="1"/>
  <c r="AT1359" i="3" a="1"/>
  <c r="AT1359" i="3" s="1"/>
  <c r="BJ1359" i="3" s="1"/>
  <c r="BZ1359" i="3" s="1"/>
  <c r="BK1359" i="3"/>
  <c r="CA1359" i="3" s="1"/>
  <c r="BL1359" i="3"/>
  <c r="CB1359" i="3" s="1"/>
  <c r="BM1359" i="3"/>
  <c r="CC1359" i="3" s="1"/>
  <c r="BN1359" i="3"/>
  <c r="CD1359" i="3" s="1"/>
  <c r="BO1359" i="3"/>
  <c r="CE1359" i="3" s="1"/>
  <c r="BP1359" i="3"/>
  <c r="CF1359" i="3" s="1"/>
  <c r="BQ1359" i="3"/>
  <c r="CG1359" i="3" s="1"/>
  <c r="BR1359" i="3"/>
  <c r="CH1359" i="3" s="1"/>
  <c r="BS1359" i="3"/>
  <c r="CI1359" i="3" s="1"/>
  <c r="BT1359" i="3"/>
  <c r="CJ1359" i="3" s="1"/>
  <c r="BU1359" i="3"/>
  <c r="CK1359" i="3" s="1"/>
  <c r="BV1359" i="3"/>
  <c r="CL1359" i="3" s="1"/>
  <c r="BW1359" i="3"/>
  <c r="CM1359" i="3" s="1"/>
  <c r="BX1359" i="3"/>
  <c r="CN1359" i="3" s="1"/>
  <c r="BY1359" i="3"/>
  <c r="CO1359" i="3" s="1"/>
  <c r="AT1360" i="3" a="1"/>
  <c r="AT1360" i="3" s="1"/>
  <c r="BJ1360" i="3" s="1"/>
  <c r="BZ1360" i="3" s="1"/>
  <c r="BK1360" i="3"/>
  <c r="CA1360" i="3" s="1"/>
  <c r="BL1360" i="3"/>
  <c r="CB1360" i="3" s="1"/>
  <c r="BM1360" i="3"/>
  <c r="CC1360" i="3" s="1"/>
  <c r="BN1360" i="3"/>
  <c r="CD1360" i="3" s="1"/>
  <c r="BO1360" i="3"/>
  <c r="CE1360" i="3" s="1"/>
  <c r="BP1360" i="3"/>
  <c r="CF1360" i="3" s="1"/>
  <c r="BQ1360" i="3"/>
  <c r="CG1360" i="3" s="1"/>
  <c r="BR1360" i="3"/>
  <c r="CH1360" i="3" s="1"/>
  <c r="BS1360" i="3"/>
  <c r="CI1360" i="3" s="1"/>
  <c r="BT1360" i="3"/>
  <c r="CJ1360" i="3" s="1"/>
  <c r="BU1360" i="3"/>
  <c r="CK1360" i="3" s="1"/>
  <c r="BV1360" i="3"/>
  <c r="CL1360" i="3" s="1"/>
  <c r="BW1360" i="3"/>
  <c r="CM1360" i="3" s="1"/>
  <c r="BX1360" i="3"/>
  <c r="CN1360" i="3" s="1"/>
  <c r="BY1360" i="3"/>
  <c r="CO1360" i="3" s="1"/>
  <c r="AT1361" i="3" a="1"/>
  <c r="AT1361" i="3" s="1"/>
  <c r="BJ1361" i="3" s="1"/>
  <c r="BZ1361" i="3" s="1"/>
  <c r="BK1361" i="3"/>
  <c r="CA1361" i="3" s="1"/>
  <c r="BL1361" i="3"/>
  <c r="CB1361" i="3" s="1"/>
  <c r="BM1361" i="3"/>
  <c r="CC1361" i="3" s="1"/>
  <c r="BN1361" i="3"/>
  <c r="CD1361" i="3" s="1"/>
  <c r="BO1361" i="3"/>
  <c r="CE1361" i="3" s="1"/>
  <c r="BP1361" i="3"/>
  <c r="CF1361" i="3" s="1"/>
  <c r="BQ1361" i="3"/>
  <c r="CG1361" i="3" s="1"/>
  <c r="BR1361" i="3"/>
  <c r="CH1361" i="3" s="1"/>
  <c r="BS1361" i="3"/>
  <c r="CI1361" i="3" s="1"/>
  <c r="BT1361" i="3"/>
  <c r="CJ1361" i="3" s="1"/>
  <c r="BU1361" i="3"/>
  <c r="CK1361" i="3" s="1"/>
  <c r="BV1361" i="3"/>
  <c r="CL1361" i="3" s="1"/>
  <c r="BW1361" i="3"/>
  <c r="CM1361" i="3" s="1"/>
  <c r="BX1361" i="3"/>
  <c r="CN1361" i="3" s="1"/>
  <c r="BY1361" i="3"/>
  <c r="CO1361" i="3" s="1"/>
  <c r="AT1362" i="3" a="1"/>
  <c r="AT1362" i="3" s="1"/>
  <c r="BJ1362" i="3" s="1"/>
  <c r="BZ1362" i="3" s="1"/>
  <c r="BK1362" i="3"/>
  <c r="CA1362" i="3" s="1"/>
  <c r="BL1362" i="3"/>
  <c r="CB1362" i="3" s="1"/>
  <c r="BM1362" i="3"/>
  <c r="CC1362" i="3" s="1"/>
  <c r="BN1362" i="3"/>
  <c r="CD1362" i="3" s="1"/>
  <c r="BO1362" i="3"/>
  <c r="CE1362" i="3" s="1"/>
  <c r="BP1362" i="3"/>
  <c r="CF1362" i="3" s="1"/>
  <c r="BQ1362" i="3"/>
  <c r="CG1362" i="3" s="1"/>
  <c r="BR1362" i="3"/>
  <c r="CH1362" i="3" s="1"/>
  <c r="BS1362" i="3"/>
  <c r="CI1362" i="3" s="1"/>
  <c r="BT1362" i="3"/>
  <c r="CJ1362" i="3" s="1"/>
  <c r="BU1362" i="3"/>
  <c r="CK1362" i="3" s="1"/>
  <c r="BV1362" i="3"/>
  <c r="CL1362" i="3" s="1"/>
  <c r="BW1362" i="3"/>
  <c r="CM1362" i="3" s="1"/>
  <c r="BX1362" i="3"/>
  <c r="CN1362" i="3" s="1"/>
  <c r="BY1362" i="3"/>
  <c r="CO1362" i="3" s="1"/>
  <c r="AT1363" i="3" a="1"/>
  <c r="AT1363" i="3" s="1"/>
  <c r="BJ1363" i="3" s="1"/>
  <c r="BZ1363" i="3" s="1"/>
  <c r="BK1363" i="3"/>
  <c r="CA1363" i="3" s="1"/>
  <c r="BL1363" i="3"/>
  <c r="CB1363" i="3" s="1"/>
  <c r="BM1363" i="3"/>
  <c r="CC1363" i="3" s="1"/>
  <c r="BN1363" i="3"/>
  <c r="CD1363" i="3" s="1"/>
  <c r="BO1363" i="3"/>
  <c r="CE1363" i="3" s="1"/>
  <c r="BP1363" i="3"/>
  <c r="CF1363" i="3" s="1"/>
  <c r="BQ1363" i="3"/>
  <c r="CG1363" i="3" s="1"/>
  <c r="BR1363" i="3"/>
  <c r="CH1363" i="3" s="1"/>
  <c r="BS1363" i="3"/>
  <c r="CI1363" i="3" s="1"/>
  <c r="BT1363" i="3"/>
  <c r="CJ1363" i="3" s="1"/>
  <c r="BU1363" i="3"/>
  <c r="CK1363" i="3" s="1"/>
  <c r="BV1363" i="3"/>
  <c r="CL1363" i="3" s="1"/>
  <c r="BW1363" i="3"/>
  <c r="CM1363" i="3" s="1"/>
  <c r="BX1363" i="3"/>
  <c r="CN1363" i="3" s="1"/>
  <c r="BY1363" i="3"/>
  <c r="CO1363" i="3" s="1"/>
  <c r="AT1364" i="3" a="1"/>
  <c r="AT1364" i="3" s="1"/>
  <c r="BJ1364" i="3" s="1"/>
  <c r="BZ1364" i="3" s="1"/>
  <c r="BK1364" i="3"/>
  <c r="CA1364" i="3" s="1"/>
  <c r="BL1364" i="3"/>
  <c r="CB1364" i="3" s="1"/>
  <c r="BM1364" i="3"/>
  <c r="CC1364" i="3" s="1"/>
  <c r="BN1364" i="3"/>
  <c r="CD1364" i="3" s="1"/>
  <c r="BO1364" i="3"/>
  <c r="CE1364" i="3" s="1"/>
  <c r="BP1364" i="3"/>
  <c r="CF1364" i="3" s="1"/>
  <c r="BQ1364" i="3"/>
  <c r="CG1364" i="3" s="1"/>
  <c r="BR1364" i="3"/>
  <c r="CH1364" i="3" s="1"/>
  <c r="BS1364" i="3"/>
  <c r="CI1364" i="3" s="1"/>
  <c r="BT1364" i="3"/>
  <c r="CJ1364" i="3" s="1"/>
  <c r="BU1364" i="3"/>
  <c r="CK1364" i="3" s="1"/>
  <c r="BV1364" i="3"/>
  <c r="CL1364" i="3" s="1"/>
  <c r="BW1364" i="3"/>
  <c r="CM1364" i="3" s="1"/>
  <c r="BX1364" i="3"/>
  <c r="CN1364" i="3" s="1"/>
  <c r="BY1364" i="3"/>
  <c r="CO1364" i="3" s="1"/>
  <c r="AT1365" i="3" a="1"/>
  <c r="AT1365" i="3" s="1"/>
  <c r="BJ1365" i="3" s="1"/>
  <c r="BZ1365" i="3" s="1"/>
  <c r="BK1365" i="3"/>
  <c r="CA1365" i="3" s="1"/>
  <c r="BL1365" i="3"/>
  <c r="CB1365" i="3" s="1"/>
  <c r="BM1365" i="3"/>
  <c r="CC1365" i="3" s="1"/>
  <c r="BN1365" i="3"/>
  <c r="CD1365" i="3" s="1"/>
  <c r="BO1365" i="3"/>
  <c r="CE1365" i="3" s="1"/>
  <c r="BP1365" i="3"/>
  <c r="CF1365" i="3" s="1"/>
  <c r="BQ1365" i="3"/>
  <c r="CG1365" i="3" s="1"/>
  <c r="BR1365" i="3"/>
  <c r="CH1365" i="3" s="1"/>
  <c r="BS1365" i="3"/>
  <c r="CI1365" i="3" s="1"/>
  <c r="BT1365" i="3"/>
  <c r="CJ1365" i="3" s="1"/>
  <c r="BU1365" i="3"/>
  <c r="CK1365" i="3" s="1"/>
  <c r="BV1365" i="3"/>
  <c r="CL1365" i="3" s="1"/>
  <c r="BW1365" i="3"/>
  <c r="CM1365" i="3" s="1"/>
  <c r="BX1365" i="3"/>
  <c r="CN1365" i="3" s="1"/>
  <c r="BY1365" i="3"/>
  <c r="CO1365" i="3" s="1"/>
  <c r="AT1366" i="3" a="1"/>
  <c r="AT1366" i="3" s="1"/>
  <c r="BJ1366" i="3" s="1"/>
  <c r="BZ1366" i="3" s="1"/>
  <c r="BK1366" i="3"/>
  <c r="CA1366" i="3" s="1"/>
  <c r="BL1366" i="3"/>
  <c r="CB1366" i="3" s="1"/>
  <c r="BM1366" i="3"/>
  <c r="CC1366" i="3" s="1"/>
  <c r="BN1366" i="3"/>
  <c r="CD1366" i="3" s="1"/>
  <c r="BO1366" i="3"/>
  <c r="CE1366" i="3" s="1"/>
  <c r="BP1366" i="3"/>
  <c r="CF1366" i="3" s="1"/>
  <c r="BQ1366" i="3"/>
  <c r="CG1366" i="3" s="1"/>
  <c r="BR1366" i="3"/>
  <c r="CH1366" i="3" s="1"/>
  <c r="BS1366" i="3"/>
  <c r="CI1366" i="3" s="1"/>
  <c r="BT1366" i="3"/>
  <c r="CJ1366" i="3" s="1"/>
  <c r="BU1366" i="3"/>
  <c r="CK1366" i="3" s="1"/>
  <c r="BV1366" i="3"/>
  <c r="CL1366" i="3" s="1"/>
  <c r="BW1366" i="3"/>
  <c r="CM1366" i="3" s="1"/>
  <c r="BX1366" i="3"/>
  <c r="CN1366" i="3" s="1"/>
  <c r="BY1366" i="3"/>
  <c r="CO1366" i="3" s="1"/>
  <c r="AT1367" i="3" a="1"/>
  <c r="AT1367" i="3" s="1"/>
  <c r="BJ1367" i="3" s="1"/>
  <c r="BZ1367" i="3" s="1"/>
  <c r="BK1367" i="3"/>
  <c r="CA1367" i="3" s="1"/>
  <c r="BL1367" i="3"/>
  <c r="CB1367" i="3" s="1"/>
  <c r="BM1367" i="3"/>
  <c r="CC1367" i="3" s="1"/>
  <c r="BN1367" i="3"/>
  <c r="CD1367" i="3" s="1"/>
  <c r="BO1367" i="3"/>
  <c r="CE1367" i="3" s="1"/>
  <c r="BP1367" i="3"/>
  <c r="CF1367" i="3" s="1"/>
  <c r="BQ1367" i="3"/>
  <c r="CG1367" i="3" s="1"/>
  <c r="BR1367" i="3"/>
  <c r="CH1367" i="3" s="1"/>
  <c r="BS1367" i="3"/>
  <c r="CI1367" i="3" s="1"/>
  <c r="BT1367" i="3"/>
  <c r="CJ1367" i="3" s="1"/>
  <c r="BU1367" i="3"/>
  <c r="CK1367" i="3" s="1"/>
  <c r="BV1367" i="3"/>
  <c r="CL1367" i="3" s="1"/>
  <c r="BW1367" i="3"/>
  <c r="CM1367" i="3" s="1"/>
  <c r="BX1367" i="3"/>
  <c r="CN1367" i="3" s="1"/>
  <c r="BY1367" i="3"/>
  <c r="CO1367" i="3" s="1"/>
  <c r="AT1368" i="3" a="1"/>
  <c r="AT1368" i="3" s="1"/>
  <c r="BJ1368" i="3" s="1"/>
  <c r="BZ1368" i="3" s="1"/>
  <c r="BK1368" i="3"/>
  <c r="CA1368" i="3" s="1"/>
  <c r="BL1368" i="3"/>
  <c r="CB1368" i="3" s="1"/>
  <c r="BM1368" i="3"/>
  <c r="CC1368" i="3" s="1"/>
  <c r="BN1368" i="3"/>
  <c r="CD1368" i="3" s="1"/>
  <c r="BO1368" i="3"/>
  <c r="CE1368" i="3" s="1"/>
  <c r="BP1368" i="3"/>
  <c r="CF1368" i="3" s="1"/>
  <c r="BQ1368" i="3"/>
  <c r="CG1368" i="3" s="1"/>
  <c r="BR1368" i="3"/>
  <c r="CH1368" i="3" s="1"/>
  <c r="BS1368" i="3"/>
  <c r="CI1368" i="3" s="1"/>
  <c r="BT1368" i="3"/>
  <c r="CJ1368" i="3" s="1"/>
  <c r="BU1368" i="3"/>
  <c r="CK1368" i="3" s="1"/>
  <c r="BV1368" i="3"/>
  <c r="CL1368" i="3" s="1"/>
  <c r="BW1368" i="3"/>
  <c r="CM1368" i="3" s="1"/>
  <c r="BX1368" i="3"/>
  <c r="CN1368" i="3" s="1"/>
  <c r="BY1368" i="3"/>
  <c r="CO1368" i="3" s="1"/>
  <c r="AT1369" i="3" a="1"/>
  <c r="AT1369" i="3" s="1"/>
  <c r="BJ1369" i="3" s="1"/>
  <c r="BZ1369" i="3" s="1"/>
  <c r="BK1369" i="3"/>
  <c r="CA1369" i="3" s="1"/>
  <c r="BL1369" i="3"/>
  <c r="CB1369" i="3" s="1"/>
  <c r="BM1369" i="3"/>
  <c r="CC1369" i="3" s="1"/>
  <c r="BN1369" i="3"/>
  <c r="CD1369" i="3" s="1"/>
  <c r="BO1369" i="3"/>
  <c r="CE1369" i="3" s="1"/>
  <c r="BP1369" i="3"/>
  <c r="CF1369" i="3" s="1"/>
  <c r="BQ1369" i="3"/>
  <c r="CG1369" i="3" s="1"/>
  <c r="BR1369" i="3"/>
  <c r="CH1369" i="3" s="1"/>
  <c r="BS1369" i="3"/>
  <c r="CI1369" i="3" s="1"/>
  <c r="BT1369" i="3"/>
  <c r="CJ1369" i="3" s="1"/>
  <c r="BU1369" i="3"/>
  <c r="CK1369" i="3" s="1"/>
  <c r="BV1369" i="3"/>
  <c r="CL1369" i="3" s="1"/>
  <c r="BW1369" i="3"/>
  <c r="CM1369" i="3" s="1"/>
  <c r="BX1369" i="3"/>
  <c r="CN1369" i="3" s="1"/>
  <c r="BY1369" i="3"/>
  <c r="CO1369" i="3" s="1"/>
  <c r="AT1370" i="3" a="1"/>
  <c r="AT1370" i="3" s="1"/>
  <c r="BJ1370" i="3" s="1"/>
  <c r="BZ1370" i="3" s="1"/>
  <c r="BK1370" i="3"/>
  <c r="CA1370" i="3" s="1"/>
  <c r="BL1370" i="3"/>
  <c r="CB1370" i="3" s="1"/>
  <c r="BM1370" i="3"/>
  <c r="CC1370" i="3" s="1"/>
  <c r="BN1370" i="3"/>
  <c r="CD1370" i="3" s="1"/>
  <c r="BO1370" i="3"/>
  <c r="CE1370" i="3" s="1"/>
  <c r="BP1370" i="3"/>
  <c r="CF1370" i="3" s="1"/>
  <c r="BQ1370" i="3"/>
  <c r="CG1370" i="3" s="1"/>
  <c r="BR1370" i="3"/>
  <c r="CH1370" i="3" s="1"/>
  <c r="BS1370" i="3"/>
  <c r="CI1370" i="3" s="1"/>
  <c r="BT1370" i="3"/>
  <c r="CJ1370" i="3" s="1"/>
  <c r="BU1370" i="3"/>
  <c r="CK1370" i="3" s="1"/>
  <c r="BV1370" i="3"/>
  <c r="CL1370" i="3" s="1"/>
  <c r="BW1370" i="3"/>
  <c r="CM1370" i="3" s="1"/>
  <c r="BX1370" i="3"/>
  <c r="CN1370" i="3" s="1"/>
  <c r="BY1370" i="3"/>
  <c r="CO1370" i="3" s="1"/>
  <c r="AT1371" i="3" a="1"/>
  <c r="AT1371" i="3" s="1"/>
  <c r="BJ1371" i="3" s="1"/>
  <c r="BZ1371" i="3" s="1"/>
  <c r="BK1371" i="3"/>
  <c r="CA1371" i="3" s="1"/>
  <c r="BL1371" i="3"/>
  <c r="CB1371" i="3" s="1"/>
  <c r="BM1371" i="3"/>
  <c r="CC1371" i="3" s="1"/>
  <c r="BN1371" i="3"/>
  <c r="CD1371" i="3" s="1"/>
  <c r="BO1371" i="3"/>
  <c r="CE1371" i="3" s="1"/>
  <c r="BP1371" i="3"/>
  <c r="CF1371" i="3" s="1"/>
  <c r="BQ1371" i="3"/>
  <c r="CG1371" i="3" s="1"/>
  <c r="BR1371" i="3"/>
  <c r="CH1371" i="3" s="1"/>
  <c r="BS1371" i="3"/>
  <c r="CI1371" i="3" s="1"/>
  <c r="BT1371" i="3"/>
  <c r="CJ1371" i="3" s="1"/>
  <c r="BU1371" i="3"/>
  <c r="CK1371" i="3" s="1"/>
  <c r="BV1371" i="3"/>
  <c r="CL1371" i="3" s="1"/>
  <c r="BW1371" i="3"/>
  <c r="CM1371" i="3" s="1"/>
  <c r="BX1371" i="3"/>
  <c r="CN1371" i="3" s="1"/>
  <c r="BY1371" i="3"/>
  <c r="CO1371" i="3" s="1"/>
  <c r="AT1372" i="3" a="1"/>
  <c r="AT1372" i="3" s="1"/>
  <c r="BJ1372" i="3" s="1"/>
  <c r="BZ1372" i="3" s="1"/>
  <c r="BK1372" i="3"/>
  <c r="CA1372" i="3" s="1"/>
  <c r="BL1372" i="3"/>
  <c r="CB1372" i="3" s="1"/>
  <c r="BM1372" i="3"/>
  <c r="CC1372" i="3" s="1"/>
  <c r="BN1372" i="3"/>
  <c r="CD1372" i="3" s="1"/>
  <c r="BO1372" i="3"/>
  <c r="CE1372" i="3" s="1"/>
  <c r="BP1372" i="3"/>
  <c r="CF1372" i="3" s="1"/>
  <c r="BQ1372" i="3"/>
  <c r="CG1372" i="3" s="1"/>
  <c r="BR1372" i="3"/>
  <c r="CH1372" i="3" s="1"/>
  <c r="BS1372" i="3"/>
  <c r="CI1372" i="3" s="1"/>
  <c r="BT1372" i="3"/>
  <c r="CJ1372" i="3" s="1"/>
  <c r="BU1372" i="3"/>
  <c r="CK1372" i="3" s="1"/>
  <c r="BV1372" i="3"/>
  <c r="CL1372" i="3" s="1"/>
  <c r="BW1372" i="3"/>
  <c r="CM1372" i="3" s="1"/>
  <c r="BX1372" i="3"/>
  <c r="CN1372" i="3" s="1"/>
  <c r="BY1372" i="3"/>
  <c r="CO1372" i="3" s="1"/>
  <c r="AT1373" i="3" a="1"/>
  <c r="AT1373" i="3" s="1"/>
  <c r="BJ1373" i="3" s="1"/>
  <c r="BZ1373" i="3" s="1"/>
  <c r="BK1373" i="3"/>
  <c r="CA1373" i="3" s="1"/>
  <c r="BL1373" i="3"/>
  <c r="CB1373" i="3" s="1"/>
  <c r="BM1373" i="3"/>
  <c r="CC1373" i="3" s="1"/>
  <c r="BN1373" i="3"/>
  <c r="CD1373" i="3" s="1"/>
  <c r="BO1373" i="3"/>
  <c r="CE1373" i="3" s="1"/>
  <c r="BP1373" i="3"/>
  <c r="CF1373" i="3" s="1"/>
  <c r="BQ1373" i="3"/>
  <c r="CG1373" i="3" s="1"/>
  <c r="BR1373" i="3"/>
  <c r="CH1373" i="3" s="1"/>
  <c r="BS1373" i="3"/>
  <c r="CI1373" i="3" s="1"/>
  <c r="BT1373" i="3"/>
  <c r="CJ1373" i="3" s="1"/>
  <c r="BU1373" i="3"/>
  <c r="CK1373" i="3" s="1"/>
  <c r="BV1373" i="3"/>
  <c r="CL1373" i="3" s="1"/>
  <c r="BW1373" i="3"/>
  <c r="CM1373" i="3" s="1"/>
  <c r="BX1373" i="3"/>
  <c r="CN1373" i="3" s="1"/>
  <c r="BY1373" i="3"/>
  <c r="CO1373" i="3" s="1"/>
  <c r="AT1374" i="3" a="1"/>
  <c r="AT1374" i="3" s="1"/>
  <c r="BJ1374" i="3" s="1"/>
  <c r="BZ1374" i="3" s="1"/>
  <c r="BK1374" i="3"/>
  <c r="CA1374" i="3" s="1"/>
  <c r="BL1374" i="3"/>
  <c r="CB1374" i="3" s="1"/>
  <c r="BM1374" i="3"/>
  <c r="CC1374" i="3" s="1"/>
  <c r="BN1374" i="3"/>
  <c r="CD1374" i="3" s="1"/>
  <c r="BO1374" i="3"/>
  <c r="CE1374" i="3" s="1"/>
  <c r="BP1374" i="3"/>
  <c r="CF1374" i="3" s="1"/>
  <c r="BQ1374" i="3"/>
  <c r="CG1374" i="3" s="1"/>
  <c r="BR1374" i="3"/>
  <c r="CH1374" i="3" s="1"/>
  <c r="BS1374" i="3"/>
  <c r="CI1374" i="3" s="1"/>
  <c r="BT1374" i="3"/>
  <c r="CJ1374" i="3" s="1"/>
  <c r="BU1374" i="3"/>
  <c r="CK1374" i="3" s="1"/>
  <c r="BV1374" i="3"/>
  <c r="CL1374" i="3" s="1"/>
  <c r="BW1374" i="3"/>
  <c r="CM1374" i="3" s="1"/>
  <c r="BX1374" i="3"/>
  <c r="CN1374" i="3" s="1"/>
  <c r="BY1374" i="3"/>
  <c r="CO1374" i="3" s="1"/>
  <c r="AT1375" i="3" a="1"/>
  <c r="AT1375" i="3" s="1"/>
  <c r="BJ1375" i="3" s="1"/>
  <c r="BZ1375" i="3" s="1"/>
  <c r="BK1375" i="3"/>
  <c r="CA1375" i="3" s="1"/>
  <c r="BL1375" i="3"/>
  <c r="CB1375" i="3" s="1"/>
  <c r="BM1375" i="3"/>
  <c r="CC1375" i="3" s="1"/>
  <c r="BN1375" i="3"/>
  <c r="CD1375" i="3" s="1"/>
  <c r="BO1375" i="3"/>
  <c r="CE1375" i="3" s="1"/>
  <c r="BP1375" i="3"/>
  <c r="CF1375" i="3" s="1"/>
  <c r="BQ1375" i="3"/>
  <c r="CG1375" i="3" s="1"/>
  <c r="BR1375" i="3"/>
  <c r="CH1375" i="3" s="1"/>
  <c r="BS1375" i="3"/>
  <c r="CI1375" i="3" s="1"/>
  <c r="BT1375" i="3"/>
  <c r="CJ1375" i="3" s="1"/>
  <c r="BU1375" i="3"/>
  <c r="CK1375" i="3" s="1"/>
  <c r="BV1375" i="3"/>
  <c r="CL1375" i="3" s="1"/>
  <c r="BW1375" i="3"/>
  <c r="CM1375" i="3" s="1"/>
  <c r="BX1375" i="3"/>
  <c r="CN1375" i="3" s="1"/>
  <c r="BY1375" i="3"/>
  <c r="CO1375" i="3" s="1"/>
  <c r="AT1376" i="3" a="1"/>
  <c r="AT1376" i="3" s="1"/>
  <c r="BJ1376" i="3" s="1"/>
  <c r="BZ1376" i="3" s="1"/>
  <c r="BK1376" i="3"/>
  <c r="CA1376" i="3" s="1"/>
  <c r="BL1376" i="3"/>
  <c r="CB1376" i="3" s="1"/>
  <c r="BM1376" i="3"/>
  <c r="CC1376" i="3" s="1"/>
  <c r="BN1376" i="3"/>
  <c r="CD1376" i="3" s="1"/>
  <c r="BO1376" i="3"/>
  <c r="CE1376" i="3" s="1"/>
  <c r="BP1376" i="3"/>
  <c r="CF1376" i="3" s="1"/>
  <c r="BQ1376" i="3"/>
  <c r="CG1376" i="3" s="1"/>
  <c r="BR1376" i="3"/>
  <c r="CH1376" i="3" s="1"/>
  <c r="BS1376" i="3"/>
  <c r="CI1376" i="3" s="1"/>
  <c r="BT1376" i="3"/>
  <c r="CJ1376" i="3" s="1"/>
  <c r="BU1376" i="3"/>
  <c r="CK1376" i="3" s="1"/>
  <c r="BV1376" i="3"/>
  <c r="CL1376" i="3" s="1"/>
  <c r="BW1376" i="3"/>
  <c r="CM1376" i="3" s="1"/>
  <c r="BX1376" i="3"/>
  <c r="CN1376" i="3" s="1"/>
  <c r="BY1376" i="3"/>
  <c r="CO1376" i="3" s="1"/>
  <c r="AT1377" i="3" a="1"/>
  <c r="AT1377" i="3" s="1"/>
  <c r="BJ1377" i="3" s="1"/>
  <c r="BZ1377" i="3" s="1"/>
  <c r="BK1377" i="3"/>
  <c r="CA1377" i="3" s="1"/>
  <c r="BL1377" i="3"/>
  <c r="CB1377" i="3" s="1"/>
  <c r="BM1377" i="3"/>
  <c r="CC1377" i="3" s="1"/>
  <c r="BN1377" i="3"/>
  <c r="CD1377" i="3" s="1"/>
  <c r="BO1377" i="3"/>
  <c r="CE1377" i="3" s="1"/>
  <c r="BP1377" i="3"/>
  <c r="CF1377" i="3" s="1"/>
  <c r="BQ1377" i="3"/>
  <c r="CG1377" i="3" s="1"/>
  <c r="BR1377" i="3"/>
  <c r="CH1377" i="3" s="1"/>
  <c r="BS1377" i="3"/>
  <c r="CI1377" i="3" s="1"/>
  <c r="BT1377" i="3"/>
  <c r="CJ1377" i="3" s="1"/>
  <c r="BU1377" i="3"/>
  <c r="CK1377" i="3" s="1"/>
  <c r="BV1377" i="3"/>
  <c r="CL1377" i="3" s="1"/>
  <c r="BW1377" i="3"/>
  <c r="CM1377" i="3" s="1"/>
  <c r="BX1377" i="3"/>
  <c r="CN1377" i="3" s="1"/>
  <c r="BY1377" i="3"/>
  <c r="CO1377" i="3" s="1"/>
  <c r="AT1378" i="3" a="1"/>
  <c r="AT1378" i="3" s="1"/>
  <c r="BJ1378" i="3" s="1"/>
  <c r="BZ1378" i="3" s="1"/>
  <c r="BK1378" i="3"/>
  <c r="CA1378" i="3" s="1"/>
  <c r="BL1378" i="3"/>
  <c r="CB1378" i="3" s="1"/>
  <c r="BM1378" i="3"/>
  <c r="CC1378" i="3" s="1"/>
  <c r="BN1378" i="3"/>
  <c r="CD1378" i="3" s="1"/>
  <c r="BO1378" i="3"/>
  <c r="CE1378" i="3" s="1"/>
  <c r="BP1378" i="3"/>
  <c r="CF1378" i="3" s="1"/>
  <c r="BQ1378" i="3"/>
  <c r="CG1378" i="3" s="1"/>
  <c r="BR1378" i="3"/>
  <c r="CH1378" i="3" s="1"/>
  <c r="BS1378" i="3"/>
  <c r="CI1378" i="3" s="1"/>
  <c r="BT1378" i="3"/>
  <c r="CJ1378" i="3" s="1"/>
  <c r="BU1378" i="3"/>
  <c r="CK1378" i="3" s="1"/>
  <c r="BV1378" i="3"/>
  <c r="CL1378" i="3" s="1"/>
  <c r="BW1378" i="3"/>
  <c r="CM1378" i="3" s="1"/>
  <c r="BX1378" i="3"/>
  <c r="CN1378" i="3" s="1"/>
  <c r="BY1378" i="3"/>
  <c r="CO1378" i="3" s="1"/>
  <c r="AT1379" i="3" a="1"/>
  <c r="AT1379" i="3" s="1"/>
  <c r="BJ1379" i="3" s="1"/>
  <c r="BZ1379" i="3" s="1"/>
  <c r="BK1379" i="3"/>
  <c r="CA1379" i="3" s="1"/>
  <c r="BL1379" i="3"/>
  <c r="CB1379" i="3" s="1"/>
  <c r="BM1379" i="3"/>
  <c r="CC1379" i="3" s="1"/>
  <c r="BN1379" i="3"/>
  <c r="CD1379" i="3" s="1"/>
  <c r="BO1379" i="3"/>
  <c r="CE1379" i="3" s="1"/>
  <c r="BP1379" i="3"/>
  <c r="CF1379" i="3" s="1"/>
  <c r="BQ1379" i="3"/>
  <c r="CG1379" i="3" s="1"/>
  <c r="BR1379" i="3"/>
  <c r="CH1379" i="3" s="1"/>
  <c r="BS1379" i="3"/>
  <c r="CI1379" i="3" s="1"/>
  <c r="BT1379" i="3"/>
  <c r="CJ1379" i="3" s="1"/>
  <c r="BU1379" i="3"/>
  <c r="CK1379" i="3" s="1"/>
  <c r="BV1379" i="3"/>
  <c r="CL1379" i="3" s="1"/>
  <c r="BW1379" i="3"/>
  <c r="CM1379" i="3" s="1"/>
  <c r="BX1379" i="3"/>
  <c r="CN1379" i="3" s="1"/>
  <c r="BY1379" i="3"/>
  <c r="CO1379" i="3" s="1"/>
  <c r="AT1380" i="3" a="1"/>
  <c r="AT1380" i="3" s="1"/>
  <c r="BJ1380" i="3" s="1"/>
  <c r="BZ1380" i="3" s="1"/>
  <c r="BK1380" i="3"/>
  <c r="CA1380" i="3" s="1"/>
  <c r="BL1380" i="3"/>
  <c r="CB1380" i="3" s="1"/>
  <c r="BM1380" i="3"/>
  <c r="CC1380" i="3" s="1"/>
  <c r="BN1380" i="3"/>
  <c r="CD1380" i="3" s="1"/>
  <c r="BO1380" i="3"/>
  <c r="CE1380" i="3" s="1"/>
  <c r="BP1380" i="3"/>
  <c r="CF1380" i="3" s="1"/>
  <c r="BQ1380" i="3"/>
  <c r="CG1380" i="3" s="1"/>
  <c r="BR1380" i="3"/>
  <c r="CH1380" i="3" s="1"/>
  <c r="BS1380" i="3"/>
  <c r="CI1380" i="3" s="1"/>
  <c r="BT1380" i="3"/>
  <c r="CJ1380" i="3" s="1"/>
  <c r="BU1380" i="3"/>
  <c r="CK1380" i="3" s="1"/>
  <c r="BV1380" i="3"/>
  <c r="CL1380" i="3" s="1"/>
  <c r="BW1380" i="3"/>
  <c r="CM1380" i="3" s="1"/>
  <c r="BX1380" i="3"/>
  <c r="CN1380" i="3" s="1"/>
  <c r="BY1380" i="3"/>
  <c r="CO1380" i="3" s="1"/>
  <c r="AT1381" i="3" a="1"/>
  <c r="AT1381" i="3" s="1"/>
  <c r="BJ1381" i="3" s="1"/>
  <c r="BZ1381" i="3" s="1"/>
  <c r="BK1381" i="3"/>
  <c r="CA1381" i="3" s="1"/>
  <c r="BL1381" i="3"/>
  <c r="CB1381" i="3" s="1"/>
  <c r="BM1381" i="3"/>
  <c r="CC1381" i="3" s="1"/>
  <c r="BN1381" i="3"/>
  <c r="CD1381" i="3" s="1"/>
  <c r="BO1381" i="3"/>
  <c r="CE1381" i="3" s="1"/>
  <c r="BP1381" i="3"/>
  <c r="CF1381" i="3" s="1"/>
  <c r="BQ1381" i="3"/>
  <c r="CG1381" i="3" s="1"/>
  <c r="BR1381" i="3"/>
  <c r="CH1381" i="3" s="1"/>
  <c r="BS1381" i="3"/>
  <c r="CI1381" i="3" s="1"/>
  <c r="BT1381" i="3"/>
  <c r="CJ1381" i="3" s="1"/>
  <c r="BU1381" i="3"/>
  <c r="CK1381" i="3" s="1"/>
  <c r="BV1381" i="3"/>
  <c r="CL1381" i="3" s="1"/>
  <c r="BW1381" i="3"/>
  <c r="CM1381" i="3" s="1"/>
  <c r="BX1381" i="3"/>
  <c r="CN1381" i="3" s="1"/>
  <c r="BY1381" i="3"/>
  <c r="CO1381" i="3" s="1"/>
  <c r="AT1382" i="3" a="1"/>
  <c r="AT1382" i="3" s="1"/>
  <c r="BJ1382" i="3" s="1"/>
  <c r="BZ1382" i="3" s="1"/>
  <c r="BK1382" i="3"/>
  <c r="CA1382" i="3" s="1"/>
  <c r="BL1382" i="3"/>
  <c r="CB1382" i="3" s="1"/>
  <c r="BM1382" i="3"/>
  <c r="CC1382" i="3" s="1"/>
  <c r="BN1382" i="3"/>
  <c r="CD1382" i="3" s="1"/>
  <c r="BO1382" i="3"/>
  <c r="CE1382" i="3" s="1"/>
  <c r="BP1382" i="3"/>
  <c r="CF1382" i="3" s="1"/>
  <c r="BQ1382" i="3"/>
  <c r="CG1382" i="3" s="1"/>
  <c r="BR1382" i="3"/>
  <c r="CH1382" i="3" s="1"/>
  <c r="BS1382" i="3"/>
  <c r="CI1382" i="3" s="1"/>
  <c r="BT1382" i="3"/>
  <c r="CJ1382" i="3" s="1"/>
  <c r="BU1382" i="3"/>
  <c r="CK1382" i="3" s="1"/>
  <c r="BV1382" i="3"/>
  <c r="CL1382" i="3" s="1"/>
  <c r="BW1382" i="3"/>
  <c r="CM1382" i="3" s="1"/>
  <c r="BX1382" i="3"/>
  <c r="CN1382" i="3" s="1"/>
  <c r="BY1382" i="3"/>
  <c r="CO1382" i="3" s="1"/>
  <c r="AT1383" i="3" a="1"/>
  <c r="AT1383" i="3" s="1"/>
  <c r="BJ1383" i="3" s="1"/>
  <c r="BZ1383" i="3" s="1"/>
  <c r="BK1383" i="3"/>
  <c r="CA1383" i="3" s="1"/>
  <c r="BL1383" i="3"/>
  <c r="CB1383" i="3" s="1"/>
  <c r="BM1383" i="3"/>
  <c r="CC1383" i="3" s="1"/>
  <c r="BN1383" i="3"/>
  <c r="CD1383" i="3" s="1"/>
  <c r="BO1383" i="3"/>
  <c r="CE1383" i="3" s="1"/>
  <c r="BP1383" i="3"/>
  <c r="CF1383" i="3" s="1"/>
  <c r="BQ1383" i="3"/>
  <c r="CG1383" i="3" s="1"/>
  <c r="BR1383" i="3"/>
  <c r="CH1383" i="3" s="1"/>
  <c r="BS1383" i="3"/>
  <c r="CI1383" i="3" s="1"/>
  <c r="BT1383" i="3"/>
  <c r="CJ1383" i="3" s="1"/>
  <c r="BU1383" i="3"/>
  <c r="CK1383" i="3" s="1"/>
  <c r="BV1383" i="3"/>
  <c r="CL1383" i="3" s="1"/>
  <c r="BW1383" i="3"/>
  <c r="CM1383" i="3" s="1"/>
  <c r="BX1383" i="3"/>
  <c r="CN1383" i="3" s="1"/>
  <c r="BY1383" i="3"/>
  <c r="CO1383" i="3" s="1"/>
  <c r="AT1384" i="3" a="1"/>
  <c r="AT1384" i="3" s="1"/>
  <c r="BJ1384" i="3" s="1"/>
  <c r="BZ1384" i="3" s="1"/>
  <c r="BK1384" i="3"/>
  <c r="CA1384" i="3" s="1"/>
  <c r="BL1384" i="3"/>
  <c r="CB1384" i="3" s="1"/>
  <c r="BM1384" i="3"/>
  <c r="CC1384" i="3" s="1"/>
  <c r="BN1384" i="3"/>
  <c r="CD1384" i="3" s="1"/>
  <c r="BO1384" i="3"/>
  <c r="CE1384" i="3" s="1"/>
  <c r="BP1384" i="3"/>
  <c r="CF1384" i="3" s="1"/>
  <c r="BQ1384" i="3"/>
  <c r="CG1384" i="3" s="1"/>
  <c r="BR1384" i="3"/>
  <c r="CH1384" i="3" s="1"/>
  <c r="BS1384" i="3"/>
  <c r="CI1384" i="3" s="1"/>
  <c r="BT1384" i="3"/>
  <c r="CJ1384" i="3" s="1"/>
  <c r="BU1384" i="3"/>
  <c r="CK1384" i="3" s="1"/>
  <c r="BV1384" i="3"/>
  <c r="CL1384" i="3" s="1"/>
  <c r="BW1384" i="3"/>
  <c r="CM1384" i="3" s="1"/>
  <c r="BX1384" i="3"/>
  <c r="CN1384" i="3" s="1"/>
  <c r="BY1384" i="3"/>
  <c r="CO1384" i="3" s="1"/>
  <c r="AT1385" i="3" a="1"/>
  <c r="AT1385" i="3" s="1"/>
  <c r="BJ1385" i="3" s="1"/>
  <c r="BZ1385" i="3" s="1"/>
  <c r="BK1385" i="3"/>
  <c r="CA1385" i="3" s="1"/>
  <c r="BL1385" i="3"/>
  <c r="CB1385" i="3" s="1"/>
  <c r="BM1385" i="3"/>
  <c r="CC1385" i="3" s="1"/>
  <c r="BN1385" i="3"/>
  <c r="CD1385" i="3" s="1"/>
  <c r="BO1385" i="3"/>
  <c r="CE1385" i="3" s="1"/>
  <c r="BP1385" i="3"/>
  <c r="CF1385" i="3" s="1"/>
  <c r="BQ1385" i="3"/>
  <c r="CG1385" i="3" s="1"/>
  <c r="BR1385" i="3"/>
  <c r="CH1385" i="3" s="1"/>
  <c r="BS1385" i="3"/>
  <c r="CI1385" i="3" s="1"/>
  <c r="BT1385" i="3"/>
  <c r="CJ1385" i="3" s="1"/>
  <c r="BU1385" i="3"/>
  <c r="CK1385" i="3" s="1"/>
  <c r="BV1385" i="3"/>
  <c r="CL1385" i="3" s="1"/>
  <c r="BW1385" i="3"/>
  <c r="CM1385" i="3" s="1"/>
  <c r="BX1385" i="3"/>
  <c r="CN1385" i="3" s="1"/>
  <c r="BY1385" i="3"/>
  <c r="CO1385" i="3" s="1"/>
  <c r="AT1386" i="3" a="1"/>
  <c r="AT1386" i="3" s="1"/>
  <c r="BJ1386" i="3" s="1"/>
  <c r="BZ1386" i="3" s="1"/>
  <c r="BK1386" i="3"/>
  <c r="CA1386" i="3" s="1"/>
  <c r="BL1386" i="3"/>
  <c r="CB1386" i="3" s="1"/>
  <c r="BM1386" i="3"/>
  <c r="CC1386" i="3" s="1"/>
  <c r="BN1386" i="3"/>
  <c r="CD1386" i="3" s="1"/>
  <c r="BO1386" i="3"/>
  <c r="CE1386" i="3" s="1"/>
  <c r="BP1386" i="3"/>
  <c r="CF1386" i="3" s="1"/>
  <c r="BQ1386" i="3"/>
  <c r="CG1386" i="3" s="1"/>
  <c r="BR1386" i="3"/>
  <c r="CH1386" i="3" s="1"/>
  <c r="BS1386" i="3"/>
  <c r="CI1386" i="3" s="1"/>
  <c r="BT1386" i="3"/>
  <c r="CJ1386" i="3" s="1"/>
  <c r="BU1386" i="3"/>
  <c r="CK1386" i="3" s="1"/>
  <c r="BV1386" i="3"/>
  <c r="CL1386" i="3" s="1"/>
  <c r="BW1386" i="3"/>
  <c r="CM1386" i="3" s="1"/>
  <c r="BX1386" i="3"/>
  <c r="CN1386" i="3" s="1"/>
  <c r="BY1386" i="3"/>
  <c r="CO1386" i="3" s="1"/>
  <c r="AT1387" i="3" a="1"/>
  <c r="AT1387" i="3" s="1"/>
  <c r="BJ1387" i="3" s="1"/>
  <c r="BZ1387" i="3" s="1"/>
  <c r="BK1387" i="3"/>
  <c r="CA1387" i="3" s="1"/>
  <c r="BL1387" i="3"/>
  <c r="CB1387" i="3" s="1"/>
  <c r="BM1387" i="3"/>
  <c r="CC1387" i="3" s="1"/>
  <c r="BN1387" i="3"/>
  <c r="CD1387" i="3" s="1"/>
  <c r="BO1387" i="3"/>
  <c r="CE1387" i="3" s="1"/>
  <c r="BP1387" i="3"/>
  <c r="CF1387" i="3" s="1"/>
  <c r="BQ1387" i="3"/>
  <c r="CG1387" i="3" s="1"/>
  <c r="BR1387" i="3"/>
  <c r="CH1387" i="3" s="1"/>
  <c r="BS1387" i="3"/>
  <c r="CI1387" i="3" s="1"/>
  <c r="BT1387" i="3"/>
  <c r="CJ1387" i="3" s="1"/>
  <c r="BU1387" i="3"/>
  <c r="CK1387" i="3" s="1"/>
  <c r="BV1387" i="3"/>
  <c r="CL1387" i="3" s="1"/>
  <c r="BW1387" i="3"/>
  <c r="CM1387" i="3" s="1"/>
  <c r="BX1387" i="3"/>
  <c r="CN1387" i="3" s="1"/>
  <c r="BY1387" i="3"/>
  <c r="CO1387" i="3" s="1"/>
  <c r="AT1388" i="3" a="1"/>
  <c r="AT1388" i="3" s="1"/>
  <c r="BJ1388" i="3" s="1"/>
  <c r="BZ1388" i="3" s="1"/>
  <c r="BK1388" i="3"/>
  <c r="CA1388" i="3" s="1"/>
  <c r="BL1388" i="3"/>
  <c r="CB1388" i="3" s="1"/>
  <c r="BM1388" i="3"/>
  <c r="CC1388" i="3" s="1"/>
  <c r="BN1388" i="3"/>
  <c r="CD1388" i="3" s="1"/>
  <c r="BO1388" i="3"/>
  <c r="CE1388" i="3" s="1"/>
  <c r="BP1388" i="3"/>
  <c r="CF1388" i="3" s="1"/>
  <c r="BQ1388" i="3"/>
  <c r="CG1388" i="3" s="1"/>
  <c r="BR1388" i="3"/>
  <c r="CH1388" i="3" s="1"/>
  <c r="BS1388" i="3"/>
  <c r="CI1388" i="3" s="1"/>
  <c r="BT1388" i="3"/>
  <c r="CJ1388" i="3" s="1"/>
  <c r="BU1388" i="3"/>
  <c r="CK1388" i="3" s="1"/>
  <c r="BV1388" i="3"/>
  <c r="CL1388" i="3" s="1"/>
  <c r="BW1388" i="3"/>
  <c r="CM1388" i="3" s="1"/>
  <c r="BX1388" i="3"/>
  <c r="CN1388" i="3" s="1"/>
  <c r="BY1388" i="3"/>
  <c r="CO1388" i="3" s="1"/>
  <c r="AT1389" i="3" a="1"/>
  <c r="AT1389" i="3" s="1"/>
  <c r="BJ1389" i="3" s="1"/>
  <c r="BZ1389" i="3" s="1"/>
  <c r="BK1389" i="3"/>
  <c r="CA1389" i="3" s="1"/>
  <c r="BL1389" i="3"/>
  <c r="CB1389" i="3" s="1"/>
  <c r="BM1389" i="3"/>
  <c r="CC1389" i="3" s="1"/>
  <c r="BN1389" i="3"/>
  <c r="CD1389" i="3" s="1"/>
  <c r="BO1389" i="3"/>
  <c r="CE1389" i="3" s="1"/>
  <c r="BP1389" i="3"/>
  <c r="CF1389" i="3" s="1"/>
  <c r="BQ1389" i="3"/>
  <c r="CG1389" i="3" s="1"/>
  <c r="BR1389" i="3"/>
  <c r="CH1389" i="3" s="1"/>
  <c r="BS1389" i="3"/>
  <c r="CI1389" i="3" s="1"/>
  <c r="BT1389" i="3"/>
  <c r="CJ1389" i="3" s="1"/>
  <c r="BU1389" i="3"/>
  <c r="CK1389" i="3" s="1"/>
  <c r="BV1389" i="3"/>
  <c r="CL1389" i="3" s="1"/>
  <c r="BW1389" i="3"/>
  <c r="CM1389" i="3" s="1"/>
  <c r="BX1389" i="3"/>
  <c r="CN1389" i="3" s="1"/>
  <c r="BY1389" i="3"/>
  <c r="CO1389" i="3" s="1"/>
  <c r="AT1390" i="3" a="1"/>
  <c r="AT1390" i="3" s="1"/>
  <c r="BJ1390" i="3" s="1"/>
  <c r="BZ1390" i="3" s="1"/>
  <c r="BK1390" i="3"/>
  <c r="CA1390" i="3" s="1"/>
  <c r="BL1390" i="3"/>
  <c r="CB1390" i="3" s="1"/>
  <c r="BM1390" i="3"/>
  <c r="CC1390" i="3" s="1"/>
  <c r="BN1390" i="3"/>
  <c r="CD1390" i="3" s="1"/>
  <c r="BO1390" i="3"/>
  <c r="CE1390" i="3" s="1"/>
  <c r="BP1390" i="3"/>
  <c r="CF1390" i="3" s="1"/>
  <c r="BQ1390" i="3"/>
  <c r="CG1390" i="3" s="1"/>
  <c r="BR1390" i="3"/>
  <c r="CH1390" i="3" s="1"/>
  <c r="BS1390" i="3"/>
  <c r="CI1390" i="3" s="1"/>
  <c r="BT1390" i="3"/>
  <c r="CJ1390" i="3" s="1"/>
  <c r="BU1390" i="3"/>
  <c r="CK1390" i="3" s="1"/>
  <c r="BV1390" i="3"/>
  <c r="CL1390" i="3" s="1"/>
  <c r="BW1390" i="3"/>
  <c r="CM1390" i="3" s="1"/>
  <c r="BX1390" i="3"/>
  <c r="CN1390" i="3" s="1"/>
  <c r="BY1390" i="3"/>
  <c r="CO1390" i="3" s="1"/>
  <c r="AT1391" i="3" a="1"/>
  <c r="AT1391" i="3" s="1"/>
  <c r="BJ1391" i="3" s="1"/>
  <c r="BZ1391" i="3" s="1"/>
  <c r="BK1391" i="3"/>
  <c r="CA1391" i="3" s="1"/>
  <c r="BL1391" i="3"/>
  <c r="CB1391" i="3" s="1"/>
  <c r="BM1391" i="3"/>
  <c r="CC1391" i="3" s="1"/>
  <c r="BN1391" i="3"/>
  <c r="CD1391" i="3" s="1"/>
  <c r="BO1391" i="3"/>
  <c r="CE1391" i="3" s="1"/>
  <c r="BP1391" i="3"/>
  <c r="CF1391" i="3" s="1"/>
  <c r="BQ1391" i="3"/>
  <c r="CG1391" i="3" s="1"/>
  <c r="BR1391" i="3"/>
  <c r="CH1391" i="3" s="1"/>
  <c r="BS1391" i="3"/>
  <c r="CI1391" i="3" s="1"/>
  <c r="BT1391" i="3"/>
  <c r="CJ1391" i="3" s="1"/>
  <c r="BU1391" i="3"/>
  <c r="CK1391" i="3" s="1"/>
  <c r="BV1391" i="3"/>
  <c r="CL1391" i="3" s="1"/>
  <c r="BW1391" i="3"/>
  <c r="CM1391" i="3" s="1"/>
  <c r="BX1391" i="3"/>
  <c r="CN1391" i="3" s="1"/>
  <c r="BY1391" i="3"/>
  <c r="CO1391" i="3" s="1"/>
  <c r="AT1392" i="3" a="1"/>
  <c r="AT1392" i="3" s="1"/>
  <c r="BJ1392" i="3" s="1"/>
  <c r="BZ1392" i="3" s="1"/>
  <c r="BK1392" i="3"/>
  <c r="CA1392" i="3" s="1"/>
  <c r="BL1392" i="3"/>
  <c r="CB1392" i="3" s="1"/>
  <c r="BM1392" i="3"/>
  <c r="CC1392" i="3" s="1"/>
  <c r="BN1392" i="3"/>
  <c r="CD1392" i="3" s="1"/>
  <c r="BO1392" i="3"/>
  <c r="CE1392" i="3" s="1"/>
  <c r="BP1392" i="3"/>
  <c r="CF1392" i="3" s="1"/>
  <c r="BQ1392" i="3"/>
  <c r="CG1392" i="3" s="1"/>
  <c r="BR1392" i="3"/>
  <c r="CH1392" i="3" s="1"/>
  <c r="BS1392" i="3"/>
  <c r="CI1392" i="3" s="1"/>
  <c r="BT1392" i="3"/>
  <c r="CJ1392" i="3" s="1"/>
  <c r="BU1392" i="3"/>
  <c r="CK1392" i="3" s="1"/>
  <c r="BV1392" i="3"/>
  <c r="CL1392" i="3" s="1"/>
  <c r="BW1392" i="3"/>
  <c r="CM1392" i="3" s="1"/>
  <c r="BX1392" i="3"/>
  <c r="CN1392" i="3" s="1"/>
  <c r="BY1392" i="3"/>
  <c r="CO1392" i="3" s="1"/>
  <c r="AT1393" i="3" a="1"/>
  <c r="AT1393" i="3" s="1"/>
  <c r="BJ1393" i="3" s="1"/>
  <c r="BZ1393" i="3" s="1"/>
  <c r="BK1393" i="3"/>
  <c r="CA1393" i="3" s="1"/>
  <c r="BL1393" i="3"/>
  <c r="CB1393" i="3" s="1"/>
  <c r="BM1393" i="3"/>
  <c r="CC1393" i="3" s="1"/>
  <c r="BN1393" i="3"/>
  <c r="CD1393" i="3" s="1"/>
  <c r="BO1393" i="3"/>
  <c r="CE1393" i="3" s="1"/>
  <c r="BP1393" i="3"/>
  <c r="CF1393" i="3" s="1"/>
  <c r="BQ1393" i="3"/>
  <c r="CG1393" i="3" s="1"/>
  <c r="BR1393" i="3"/>
  <c r="CH1393" i="3" s="1"/>
  <c r="BS1393" i="3"/>
  <c r="CI1393" i="3" s="1"/>
  <c r="BT1393" i="3"/>
  <c r="CJ1393" i="3" s="1"/>
  <c r="BU1393" i="3"/>
  <c r="CK1393" i="3" s="1"/>
  <c r="BV1393" i="3"/>
  <c r="CL1393" i="3" s="1"/>
  <c r="BW1393" i="3"/>
  <c r="CM1393" i="3" s="1"/>
  <c r="BX1393" i="3"/>
  <c r="CN1393" i="3" s="1"/>
  <c r="BY1393" i="3"/>
  <c r="CO1393" i="3" s="1"/>
  <c r="AT1394" i="3" a="1"/>
  <c r="AT1394" i="3" s="1"/>
  <c r="BJ1394" i="3" s="1"/>
  <c r="BZ1394" i="3" s="1"/>
  <c r="BK1394" i="3"/>
  <c r="CA1394" i="3" s="1"/>
  <c r="BL1394" i="3"/>
  <c r="CB1394" i="3" s="1"/>
  <c r="BM1394" i="3"/>
  <c r="CC1394" i="3" s="1"/>
  <c r="BN1394" i="3"/>
  <c r="CD1394" i="3" s="1"/>
  <c r="BO1394" i="3"/>
  <c r="CE1394" i="3" s="1"/>
  <c r="BP1394" i="3"/>
  <c r="CF1394" i="3" s="1"/>
  <c r="BQ1394" i="3"/>
  <c r="CG1394" i="3" s="1"/>
  <c r="BR1394" i="3"/>
  <c r="CH1394" i="3" s="1"/>
  <c r="BS1394" i="3"/>
  <c r="CI1394" i="3" s="1"/>
  <c r="BT1394" i="3"/>
  <c r="CJ1394" i="3" s="1"/>
  <c r="BU1394" i="3"/>
  <c r="CK1394" i="3" s="1"/>
  <c r="BV1394" i="3"/>
  <c r="CL1394" i="3" s="1"/>
  <c r="BW1394" i="3"/>
  <c r="CM1394" i="3" s="1"/>
  <c r="BX1394" i="3"/>
  <c r="CN1394" i="3" s="1"/>
  <c r="BY1394" i="3"/>
  <c r="CO1394" i="3" s="1"/>
  <c r="AT1395" i="3" a="1"/>
  <c r="AT1395" i="3" s="1"/>
  <c r="BJ1395" i="3" s="1"/>
  <c r="BZ1395" i="3" s="1"/>
  <c r="BK1395" i="3"/>
  <c r="CA1395" i="3" s="1"/>
  <c r="BL1395" i="3"/>
  <c r="CB1395" i="3" s="1"/>
  <c r="BM1395" i="3"/>
  <c r="CC1395" i="3" s="1"/>
  <c r="BN1395" i="3"/>
  <c r="CD1395" i="3" s="1"/>
  <c r="BO1395" i="3"/>
  <c r="CE1395" i="3" s="1"/>
  <c r="BP1395" i="3"/>
  <c r="CF1395" i="3" s="1"/>
  <c r="BQ1395" i="3"/>
  <c r="CG1395" i="3" s="1"/>
  <c r="BR1395" i="3"/>
  <c r="CH1395" i="3" s="1"/>
  <c r="BS1395" i="3"/>
  <c r="CI1395" i="3" s="1"/>
  <c r="BT1395" i="3"/>
  <c r="CJ1395" i="3" s="1"/>
  <c r="BU1395" i="3"/>
  <c r="CK1395" i="3" s="1"/>
  <c r="BV1395" i="3"/>
  <c r="CL1395" i="3" s="1"/>
  <c r="BW1395" i="3"/>
  <c r="CM1395" i="3" s="1"/>
  <c r="BX1395" i="3"/>
  <c r="CN1395" i="3" s="1"/>
  <c r="BY1395" i="3"/>
  <c r="CO1395" i="3" s="1"/>
  <c r="AT1396" i="3" a="1"/>
  <c r="AT1396" i="3" s="1"/>
  <c r="BJ1396" i="3" s="1"/>
  <c r="BZ1396" i="3" s="1"/>
  <c r="BK1396" i="3"/>
  <c r="CA1396" i="3" s="1"/>
  <c r="BL1396" i="3"/>
  <c r="CB1396" i="3" s="1"/>
  <c r="BM1396" i="3"/>
  <c r="CC1396" i="3" s="1"/>
  <c r="BN1396" i="3"/>
  <c r="CD1396" i="3" s="1"/>
  <c r="BO1396" i="3"/>
  <c r="CE1396" i="3" s="1"/>
  <c r="BP1396" i="3"/>
  <c r="CF1396" i="3" s="1"/>
  <c r="BQ1396" i="3"/>
  <c r="CG1396" i="3" s="1"/>
  <c r="BR1396" i="3"/>
  <c r="CH1396" i="3" s="1"/>
  <c r="BS1396" i="3"/>
  <c r="CI1396" i="3" s="1"/>
  <c r="BT1396" i="3"/>
  <c r="CJ1396" i="3" s="1"/>
  <c r="BU1396" i="3"/>
  <c r="CK1396" i="3" s="1"/>
  <c r="BV1396" i="3"/>
  <c r="CL1396" i="3" s="1"/>
  <c r="BW1396" i="3"/>
  <c r="CM1396" i="3" s="1"/>
  <c r="BX1396" i="3"/>
  <c r="CN1396" i="3" s="1"/>
  <c r="BY1396" i="3"/>
  <c r="CO1396" i="3" s="1"/>
  <c r="AT1397" i="3" a="1"/>
  <c r="AT1397" i="3" s="1"/>
  <c r="BJ1397" i="3" s="1"/>
  <c r="BZ1397" i="3" s="1"/>
  <c r="BK1397" i="3"/>
  <c r="CA1397" i="3" s="1"/>
  <c r="BL1397" i="3"/>
  <c r="CB1397" i="3" s="1"/>
  <c r="BM1397" i="3"/>
  <c r="CC1397" i="3" s="1"/>
  <c r="BN1397" i="3"/>
  <c r="CD1397" i="3" s="1"/>
  <c r="BO1397" i="3"/>
  <c r="CE1397" i="3" s="1"/>
  <c r="BP1397" i="3"/>
  <c r="CF1397" i="3" s="1"/>
  <c r="BQ1397" i="3"/>
  <c r="CG1397" i="3" s="1"/>
  <c r="BR1397" i="3"/>
  <c r="CH1397" i="3" s="1"/>
  <c r="BS1397" i="3"/>
  <c r="CI1397" i="3" s="1"/>
  <c r="BT1397" i="3"/>
  <c r="CJ1397" i="3" s="1"/>
  <c r="BU1397" i="3"/>
  <c r="CK1397" i="3" s="1"/>
  <c r="BV1397" i="3"/>
  <c r="CL1397" i="3" s="1"/>
  <c r="BW1397" i="3"/>
  <c r="CM1397" i="3" s="1"/>
  <c r="BX1397" i="3"/>
  <c r="CN1397" i="3" s="1"/>
  <c r="BY1397" i="3"/>
  <c r="CO1397" i="3" s="1"/>
  <c r="AT1398" i="3" a="1"/>
  <c r="AT1398" i="3" s="1"/>
  <c r="BJ1398" i="3" s="1"/>
  <c r="BZ1398" i="3" s="1"/>
  <c r="BK1398" i="3"/>
  <c r="CA1398" i="3" s="1"/>
  <c r="BL1398" i="3"/>
  <c r="CB1398" i="3" s="1"/>
  <c r="BM1398" i="3"/>
  <c r="CC1398" i="3" s="1"/>
  <c r="BN1398" i="3"/>
  <c r="CD1398" i="3" s="1"/>
  <c r="BO1398" i="3"/>
  <c r="CE1398" i="3" s="1"/>
  <c r="BP1398" i="3"/>
  <c r="CF1398" i="3" s="1"/>
  <c r="BQ1398" i="3"/>
  <c r="CG1398" i="3" s="1"/>
  <c r="BR1398" i="3"/>
  <c r="CH1398" i="3" s="1"/>
  <c r="BS1398" i="3"/>
  <c r="CI1398" i="3" s="1"/>
  <c r="BT1398" i="3"/>
  <c r="CJ1398" i="3" s="1"/>
  <c r="BU1398" i="3"/>
  <c r="CK1398" i="3" s="1"/>
  <c r="BV1398" i="3"/>
  <c r="CL1398" i="3" s="1"/>
  <c r="BW1398" i="3"/>
  <c r="CM1398" i="3" s="1"/>
  <c r="BX1398" i="3"/>
  <c r="CN1398" i="3" s="1"/>
  <c r="BY1398" i="3"/>
  <c r="CO1398" i="3" s="1"/>
  <c r="AT1399" i="3" a="1"/>
  <c r="AT1399" i="3" s="1"/>
  <c r="BJ1399" i="3" s="1"/>
  <c r="BZ1399" i="3" s="1"/>
  <c r="BK1399" i="3"/>
  <c r="CA1399" i="3" s="1"/>
  <c r="BL1399" i="3"/>
  <c r="CB1399" i="3" s="1"/>
  <c r="BM1399" i="3"/>
  <c r="CC1399" i="3" s="1"/>
  <c r="BN1399" i="3"/>
  <c r="CD1399" i="3" s="1"/>
  <c r="BO1399" i="3"/>
  <c r="CE1399" i="3" s="1"/>
  <c r="BP1399" i="3"/>
  <c r="CF1399" i="3" s="1"/>
  <c r="BQ1399" i="3"/>
  <c r="CG1399" i="3" s="1"/>
  <c r="BR1399" i="3"/>
  <c r="CH1399" i="3" s="1"/>
  <c r="BS1399" i="3"/>
  <c r="CI1399" i="3" s="1"/>
  <c r="BT1399" i="3"/>
  <c r="CJ1399" i="3" s="1"/>
  <c r="BU1399" i="3"/>
  <c r="CK1399" i="3" s="1"/>
  <c r="BV1399" i="3"/>
  <c r="CL1399" i="3" s="1"/>
  <c r="BW1399" i="3"/>
  <c r="CM1399" i="3" s="1"/>
  <c r="BX1399" i="3"/>
  <c r="CN1399" i="3" s="1"/>
  <c r="BY1399" i="3"/>
  <c r="CO1399" i="3" s="1"/>
  <c r="AT1400" i="3" a="1"/>
  <c r="AT1400" i="3" s="1"/>
  <c r="BJ1400" i="3" s="1"/>
  <c r="BZ1400" i="3" s="1"/>
  <c r="BK1400" i="3"/>
  <c r="CA1400" i="3" s="1"/>
  <c r="BL1400" i="3"/>
  <c r="CB1400" i="3" s="1"/>
  <c r="BM1400" i="3"/>
  <c r="CC1400" i="3" s="1"/>
  <c r="BN1400" i="3"/>
  <c r="CD1400" i="3" s="1"/>
  <c r="BO1400" i="3"/>
  <c r="CE1400" i="3" s="1"/>
  <c r="BP1400" i="3"/>
  <c r="CF1400" i="3" s="1"/>
  <c r="BQ1400" i="3"/>
  <c r="CG1400" i="3" s="1"/>
  <c r="BR1400" i="3"/>
  <c r="CH1400" i="3" s="1"/>
  <c r="BS1400" i="3"/>
  <c r="CI1400" i="3" s="1"/>
  <c r="BT1400" i="3"/>
  <c r="CJ1400" i="3" s="1"/>
  <c r="BU1400" i="3"/>
  <c r="CK1400" i="3" s="1"/>
  <c r="BV1400" i="3"/>
  <c r="CL1400" i="3" s="1"/>
  <c r="BW1400" i="3"/>
  <c r="CM1400" i="3" s="1"/>
  <c r="BX1400" i="3"/>
  <c r="CN1400" i="3" s="1"/>
  <c r="BY1400" i="3"/>
  <c r="CO1400" i="3" s="1"/>
  <c r="AT1401" i="3" a="1"/>
  <c r="AT1401" i="3" s="1"/>
  <c r="BJ1401" i="3" s="1"/>
  <c r="BZ1401" i="3" s="1"/>
  <c r="BK1401" i="3"/>
  <c r="CA1401" i="3" s="1"/>
  <c r="BL1401" i="3"/>
  <c r="CB1401" i="3" s="1"/>
  <c r="BM1401" i="3"/>
  <c r="CC1401" i="3" s="1"/>
  <c r="BN1401" i="3"/>
  <c r="CD1401" i="3" s="1"/>
  <c r="BO1401" i="3"/>
  <c r="CE1401" i="3" s="1"/>
  <c r="BP1401" i="3"/>
  <c r="CF1401" i="3" s="1"/>
  <c r="BQ1401" i="3"/>
  <c r="CG1401" i="3" s="1"/>
  <c r="BR1401" i="3"/>
  <c r="CH1401" i="3" s="1"/>
  <c r="BS1401" i="3"/>
  <c r="CI1401" i="3" s="1"/>
  <c r="BT1401" i="3"/>
  <c r="CJ1401" i="3" s="1"/>
  <c r="BU1401" i="3"/>
  <c r="CK1401" i="3" s="1"/>
  <c r="BV1401" i="3"/>
  <c r="CL1401" i="3" s="1"/>
  <c r="BW1401" i="3"/>
  <c r="CM1401" i="3" s="1"/>
  <c r="BX1401" i="3"/>
  <c r="CN1401" i="3" s="1"/>
  <c r="BY1401" i="3"/>
  <c r="CO1401" i="3" s="1"/>
  <c r="AT1402" i="3" a="1"/>
  <c r="AT1402" i="3" s="1"/>
  <c r="BJ1402" i="3" s="1"/>
  <c r="BZ1402" i="3" s="1"/>
  <c r="BK1402" i="3"/>
  <c r="CA1402" i="3" s="1"/>
  <c r="BL1402" i="3"/>
  <c r="CB1402" i="3" s="1"/>
  <c r="BM1402" i="3"/>
  <c r="CC1402" i="3" s="1"/>
  <c r="BN1402" i="3"/>
  <c r="CD1402" i="3" s="1"/>
  <c r="BO1402" i="3"/>
  <c r="CE1402" i="3" s="1"/>
  <c r="BP1402" i="3"/>
  <c r="CF1402" i="3" s="1"/>
  <c r="BQ1402" i="3"/>
  <c r="CG1402" i="3" s="1"/>
  <c r="BR1402" i="3"/>
  <c r="CH1402" i="3" s="1"/>
  <c r="BS1402" i="3"/>
  <c r="CI1402" i="3" s="1"/>
  <c r="BT1402" i="3"/>
  <c r="CJ1402" i="3" s="1"/>
  <c r="BU1402" i="3"/>
  <c r="CK1402" i="3" s="1"/>
  <c r="BV1402" i="3"/>
  <c r="CL1402" i="3" s="1"/>
  <c r="BW1402" i="3"/>
  <c r="CM1402" i="3" s="1"/>
  <c r="BX1402" i="3"/>
  <c r="CN1402" i="3" s="1"/>
  <c r="BY1402" i="3"/>
  <c r="CO1402" i="3" s="1"/>
  <c r="AT1403" i="3" a="1"/>
  <c r="AT1403" i="3" s="1"/>
  <c r="BJ1403" i="3" s="1"/>
  <c r="BZ1403" i="3" s="1"/>
  <c r="BK1403" i="3"/>
  <c r="CA1403" i="3" s="1"/>
  <c r="BL1403" i="3"/>
  <c r="CB1403" i="3" s="1"/>
  <c r="BM1403" i="3"/>
  <c r="CC1403" i="3" s="1"/>
  <c r="BN1403" i="3"/>
  <c r="CD1403" i="3" s="1"/>
  <c r="BO1403" i="3"/>
  <c r="CE1403" i="3" s="1"/>
  <c r="BP1403" i="3"/>
  <c r="CF1403" i="3" s="1"/>
  <c r="BQ1403" i="3"/>
  <c r="CG1403" i="3" s="1"/>
  <c r="BR1403" i="3"/>
  <c r="CH1403" i="3" s="1"/>
  <c r="BS1403" i="3"/>
  <c r="CI1403" i="3" s="1"/>
  <c r="BT1403" i="3"/>
  <c r="CJ1403" i="3" s="1"/>
  <c r="BU1403" i="3"/>
  <c r="CK1403" i="3" s="1"/>
  <c r="BV1403" i="3"/>
  <c r="CL1403" i="3" s="1"/>
  <c r="BW1403" i="3"/>
  <c r="CM1403" i="3" s="1"/>
  <c r="BX1403" i="3"/>
  <c r="CN1403" i="3" s="1"/>
  <c r="BY1403" i="3"/>
  <c r="CO1403" i="3" s="1"/>
  <c r="AT1404" i="3" a="1"/>
  <c r="AT1404" i="3" s="1"/>
  <c r="BJ1404" i="3" s="1"/>
  <c r="BZ1404" i="3" s="1"/>
  <c r="BK1404" i="3"/>
  <c r="CA1404" i="3" s="1"/>
  <c r="BL1404" i="3"/>
  <c r="CB1404" i="3" s="1"/>
  <c r="BM1404" i="3"/>
  <c r="CC1404" i="3" s="1"/>
  <c r="BN1404" i="3"/>
  <c r="CD1404" i="3" s="1"/>
  <c r="BO1404" i="3"/>
  <c r="CE1404" i="3" s="1"/>
  <c r="BP1404" i="3"/>
  <c r="CF1404" i="3" s="1"/>
  <c r="BQ1404" i="3"/>
  <c r="CG1404" i="3" s="1"/>
  <c r="BR1404" i="3"/>
  <c r="CH1404" i="3" s="1"/>
  <c r="BS1404" i="3"/>
  <c r="CI1404" i="3" s="1"/>
  <c r="BT1404" i="3"/>
  <c r="CJ1404" i="3" s="1"/>
  <c r="BU1404" i="3"/>
  <c r="CK1404" i="3" s="1"/>
  <c r="BV1404" i="3"/>
  <c r="CL1404" i="3" s="1"/>
  <c r="BW1404" i="3"/>
  <c r="CM1404" i="3" s="1"/>
  <c r="BX1404" i="3"/>
  <c r="CN1404" i="3" s="1"/>
  <c r="BY1404" i="3"/>
  <c r="CO1404" i="3" s="1"/>
  <c r="AT1405" i="3" a="1"/>
  <c r="AT1405" i="3" s="1"/>
  <c r="BJ1405" i="3" s="1"/>
  <c r="BZ1405" i="3" s="1"/>
  <c r="BK1405" i="3"/>
  <c r="CA1405" i="3" s="1"/>
  <c r="BL1405" i="3"/>
  <c r="CB1405" i="3" s="1"/>
  <c r="BM1405" i="3"/>
  <c r="CC1405" i="3" s="1"/>
  <c r="BN1405" i="3"/>
  <c r="CD1405" i="3" s="1"/>
  <c r="BO1405" i="3"/>
  <c r="CE1405" i="3" s="1"/>
  <c r="BP1405" i="3"/>
  <c r="CF1405" i="3" s="1"/>
  <c r="BQ1405" i="3"/>
  <c r="CG1405" i="3" s="1"/>
  <c r="BR1405" i="3"/>
  <c r="CH1405" i="3" s="1"/>
  <c r="BS1405" i="3"/>
  <c r="CI1405" i="3" s="1"/>
  <c r="BT1405" i="3"/>
  <c r="CJ1405" i="3" s="1"/>
  <c r="BU1405" i="3"/>
  <c r="CK1405" i="3" s="1"/>
  <c r="BV1405" i="3"/>
  <c r="CL1405" i="3" s="1"/>
  <c r="BW1405" i="3"/>
  <c r="CM1405" i="3" s="1"/>
  <c r="BX1405" i="3"/>
  <c r="CN1405" i="3" s="1"/>
  <c r="BY1405" i="3"/>
  <c r="CO1405" i="3" s="1"/>
  <c r="AT1406" i="3" a="1"/>
  <c r="AT1406" i="3" s="1"/>
  <c r="BJ1406" i="3" s="1"/>
  <c r="BZ1406" i="3" s="1"/>
  <c r="BK1406" i="3"/>
  <c r="CA1406" i="3" s="1"/>
  <c r="BL1406" i="3"/>
  <c r="CB1406" i="3" s="1"/>
  <c r="BM1406" i="3"/>
  <c r="CC1406" i="3" s="1"/>
  <c r="BN1406" i="3"/>
  <c r="CD1406" i="3" s="1"/>
  <c r="BO1406" i="3"/>
  <c r="CE1406" i="3" s="1"/>
  <c r="BP1406" i="3"/>
  <c r="CF1406" i="3" s="1"/>
  <c r="BQ1406" i="3"/>
  <c r="CG1406" i="3" s="1"/>
  <c r="BR1406" i="3"/>
  <c r="CH1406" i="3" s="1"/>
  <c r="BS1406" i="3"/>
  <c r="CI1406" i="3" s="1"/>
  <c r="BT1406" i="3"/>
  <c r="CJ1406" i="3" s="1"/>
  <c r="BU1406" i="3"/>
  <c r="CK1406" i="3" s="1"/>
  <c r="BV1406" i="3"/>
  <c r="CL1406" i="3" s="1"/>
  <c r="BW1406" i="3"/>
  <c r="CM1406" i="3" s="1"/>
  <c r="BX1406" i="3"/>
  <c r="CN1406" i="3" s="1"/>
  <c r="BY1406" i="3"/>
  <c r="CO1406" i="3" s="1"/>
  <c r="AT1407" i="3" a="1"/>
  <c r="AT1407" i="3" s="1"/>
  <c r="BJ1407" i="3" s="1"/>
  <c r="BZ1407" i="3" s="1"/>
  <c r="BK1407" i="3"/>
  <c r="CA1407" i="3" s="1"/>
  <c r="BL1407" i="3"/>
  <c r="CB1407" i="3" s="1"/>
  <c r="BM1407" i="3"/>
  <c r="CC1407" i="3" s="1"/>
  <c r="BN1407" i="3"/>
  <c r="CD1407" i="3" s="1"/>
  <c r="BO1407" i="3"/>
  <c r="CE1407" i="3" s="1"/>
  <c r="BP1407" i="3"/>
  <c r="CF1407" i="3" s="1"/>
  <c r="BQ1407" i="3"/>
  <c r="CG1407" i="3" s="1"/>
  <c r="BR1407" i="3"/>
  <c r="CH1407" i="3" s="1"/>
  <c r="BS1407" i="3"/>
  <c r="CI1407" i="3" s="1"/>
  <c r="BT1407" i="3"/>
  <c r="CJ1407" i="3" s="1"/>
  <c r="BU1407" i="3"/>
  <c r="CK1407" i="3" s="1"/>
  <c r="BV1407" i="3"/>
  <c r="CL1407" i="3" s="1"/>
  <c r="BW1407" i="3"/>
  <c r="CM1407" i="3" s="1"/>
  <c r="BX1407" i="3"/>
  <c r="CN1407" i="3" s="1"/>
  <c r="BY1407" i="3"/>
  <c r="CO1407" i="3" s="1"/>
  <c r="AT1408" i="3" a="1"/>
  <c r="AT1408" i="3" s="1"/>
  <c r="BJ1408" i="3" s="1"/>
  <c r="BZ1408" i="3" s="1"/>
  <c r="BK1408" i="3"/>
  <c r="CA1408" i="3" s="1"/>
  <c r="BL1408" i="3"/>
  <c r="CB1408" i="3" s="1"/>
  <c r="BM1408" i="3"/>
  <c r="CC1408" i="3" s="1"/>
  <c r="BN1408" i="3"/>
  <c r="CD1408" i="3" s="1"/>
  <c r="BO1408" i="3"/>
  <c r="CE1408" i="3" s="1"/>
  <c r="BP1408" i="3"/>
  <c r="CF1408" i="3" s="1"/>
  <c r="BQ1408" i="3"/>
  <c r="CG1408" i="3" s="1"/>
  <c r="BR1408" i="3"/>
  <c r="CH1408" i="3" s="1"/>
  <c r="BS1408" i="3"/>
  <c r="CI1408" i="3" s="1"/>
  <c r="BT1408" i="3"/>
  <c r="CJ1408" i="3" s="1"/>
  <c r="BU1408" i="3"/>
  <c r="CK1408" i="3" s="1"/>
  <c r="BV1408" i="3"/>
  <c r="CL1408" i="3" s="1"/>
  <c r="BW1408" i="3"/>
  <c r="CM1408" i="3" s="1"/>
  <c r="BX1408" i="3"/>
  <c r="CN1408" i="3" s="1"/>
  <c r="BY1408" i="3"/>
  <c r="CO1408" i="3" s="1"/>
  <c r="AT1409" i="3" a="1"/>
  <c r="AT1409" i="3" s="1"/>
  <c r="BJ1409" i="3" s="1"/>
  <c r="BZ1409" i="3" s="1"/>
  <c r="BK1409" i="3"/>
  <c r="CA1409" i="3" s="1"/>
  <c r="BL1409" i="3"/>
  <c r="CB1409" i="3" s="1"/>
  <c r="BM1409" i="3"/>
  <c r="CC1409" i="3" s="1"/>
  <c r="BN1409" i="3"/>
  <c r="CD1409" i="3" s="1"/>
  <c r="BO1409" i="3"/>
  <c r="CE1409" i="3" s="1"/>
  <c r="BP1409" i="3"/>
  <c r="CF1409" i="3" s="1"/>
  <c r="BQ1409" i="3"/>
  <c r="CG1409" i="3" s="1"/>
  <c r="BR1409" i="3"/>
  <c r="CH1409" i="3" s="1"/>
  <c r="BS1409" i="3"/>
  <c r="CI1409" i="3" s="1"/>
  <c r="BT1409" i="3"/>
  <c r="CJ1409" i="3" s="1"/>
  <c r="BU1409" i="3"/>
  <c r="CK1409" i="3" s="1"/>
  <c r="BV1409" i="3"/>
  <c r="CL1409" i="3" s="1"/>
  <c r="BW1409" i="3"/>
  <c r="CM1409" i="3" s="1"/>
  <c r="BX1409" i="3"/>
  <c r="CN1409" i="3" s="1"/>
  <c r="BY1409" i="3"/>
  <c r="CO1409" i="3" s="1"/>
  <c r="AT1410" i="3" a="1"/>
  <c r="AT1410" i="3" s="1"/>
  <c r="BJ1410" i="3" s="1"/>
  <c r="BZ1410" i="3" s="1"/>
  <c r="BK1410" i="3"/>
  <c r="CA1410" i="3" s="1"/>
  <c r="BL1410" i="3"/>
  <c r="CB1410" i="3" s="1"/>
  <c r="BM1410" i="3"/>
  <c r="CC1410" i="3" s="1"/>
  <c r="BN1410" i="3"/>
  <c r="CD1410" i="3" s="1"/>
  <c r="BO1410" i="3"/>
  <c r="CE1410" i="3" s="1"/>
  <c r="BP1410" i="3"/>
  <c r="CF1410" i="3" s="1"/>
  <c r="BQ1410" i="3"/>
  <c r="CG1410" i="3" s="1"/>
  <c r="BR1410" i="3"/>
  <c r="CH1410" i="3" s="1"/>
  <c r="BS1410" i="3"/>
  <c r="CI1410" i="3" s="1"/>
  <c r="BT1410" i="3"/>
  <c r="CJ1410" i="3" s="1"/>
  <c r="BU1410" i="3"/>
  <c r="CK1410" i="3" s="1"/>
  <c r="BV1410" i="3"/>
  <c r="CL1410" i="3" s="1"/>
  <c r="BW1410" i="3"/>
  <c r="CM1410" i="3" s="1"/>
  <c r="BX1410" i="3"/>
  <c r="CN1410" i="3" s="1"/>
  <c r="BY1410" i="3"/>
  <c r="CO1410" i="3" s="1"/>
  <c r="AT1411" i="3" a="1"/>
  <c r="AT1411" i="3" s="1"/>
  <c r="BJ1411" i="3" s="1"/>
  <c r="BZ1411" i="3" s="1"/>
  <c r="BK1411" i="3"/>
  <c r="CA1411" i="3" s="1"/>
  <c r="BL1411" i="3"/>
  <c r="CB1411" i="3" s="1"/>
  <c r="BM1411" i="3"/>
  <c r="CC1411" i="3" s="1"/>
  <c r="BN1411" i="3"/>
  <c r="CD1411" i="3" s="1"/>
  <c r="BO1411" i="3"/>
  <c r="CE1411" i="3" s="1"/>
  <c r="BP1411" i="3"/>
  <c r="CF1411" i="3" s="1"/>
  <c r="BQ1411" i="3"/>
  <c r="CG1411" i="3" s="1"/>
  <c r="BR1411" i="3"/>
  <c r="CH1411" i="3" s="1"/>
  <c r="BS1411" i="3"/>
  <c r="CI1411" i="3" s="1"/>
  <c r="BT1411" i="3"/>
  <c r="CJ1411" i="3" s="1"/>
  <c r="BU1411" i="3"/>
  <c r="CK1411" i="3" s="1"/>
  <c r="BV1411" i="3"/>
  <c r="CL1411" i="3" s="1"/>
  <c r="BW1411" i="3"/>
  <c r="CM1411" i="3" s="1"/>
  <c r="BX1411" i="3"/>
  <c r="CN1411" i="3" s="1"/>
  <c r="BY1411" i="3"/>
  <c r="CO1411" i="3" s="1"/>
  <c r="AT1412" i="3" a="1"/>
  <c r="AT1412" i="3" s="1"/>
  <c r="BJ1412" i="3" s="1"/>
  <c r="BZ1412" i="3" s="1"/>
  <c r="BK1412" i="3"/>
  <c r="CA1412" i="3" s="1"/>
  <c r="BL1412" i="3"/>
  <c r="CB1412" i="3" s="1"/>
  <c r="BM1412" i="3"/>
  <c r="CC1412" i="3" s="1"/>
  <c r="BN1412" i="3"/>
  <c r="CD1412" i="3" s="1"/>
  <c r="BO1412" i="3"/>
  <c r="CE1412" i="3" s="1"/>
  <c r="BP1412" i="3"/>
  <c r="CF1412" i="3" s="1"/>
  <c r="BQ1412" i="3"/>
  <c r="CG1412" i="3" s="1"/>
  <c r="BR1412" i="3"/>
  <c r="CH1412" i="3" s="1"/>
  <c r="BS1412" i="3"/>
  <c r="CI1412" i="3" s="1"/>
  <c r="BT1412" i="3"/>
  <c r="CJ1412" i="3" s="1"/>
  <c r="BU1412" i="3"/>
  <c r="CK1412" i="3" s="1"/>
  <c r="BV1412" i="3"/>
  <c r="CL1412" i="3" s="1"/>
  <c r="BW1412" i="3"/>
  <c r="CM1412" i="3" s="1"/>
  <c r="BX1412" i="3"/>
  <c r="CN1412" i="3" s="1"/>
  <c r="BY1412" i="3"/>
  <c r="CO1412" i="3" s="1"/>
  <c r="AT1413" i="3" a="1"/>
  <c r="AT1413" i="3" s="1"/>
  <c r="BJ1413" i="3" s="1"/>
  <c r="BZ1413" i="3" s="1"/>
  <c r="BK1413" i="3"/>
  <c r="CA1413" i="3" s="1"/>
  <c r="BL1413" i="3"/>
  <c r="CB1413" i="3" s="1"/>
  <c r="BM1413" i="3"/>
  <c r="CC1413" i="3" s="1"/>
  <c r="BN1413" i="3"/>
  <c r="CD1413" i="3" s="1"/>
  <c r="BO1413" i="3"/>
  <c r="CE1413" i="3" s="1"/>
  <c r="BP1413" i="3"/>
  <c r="CF1413" i="3" s="1"/>
  <c r="BQ1413" i="3"/>
  <c r="CG1413" i="3" s="1"/>
  <c r="BR1413" i="3"/>
  <c r="CH1413" i="3" s="1"/>
  <c r="BS1413" i="3"/>
  <c r="CI1413" i="3" s="1"/>
  <c r="BT1413" i="3"/>
  <c r="CJ1413" i="3" s="1"/>
  <c r="BU1413" i="3"/>
  <c r="CK1413" i="3" s="1"/>
  <c r="BV1413" i="3"/>
  <c r="CL1413" i="3" s="1"/>
  <c r="BW1413" i="3"/>
  <c r="CM1413" i="3" s="1"/>
  <c r="BX1413" i="3"/>
  <c r="CN1413" i="3" s="1"/>
  <c r="BY1413" i="3"/>
  <c r="CO1413" i="3" s="1"/>
  <c r="AT1414" i="3" a="1"/>
  <c r="AT1414" i="3" s="1"/>
  <c r="BJ1414" i="3" s="1"/>
  <c r="BZ1414" i="3" s="1"/>
  <c r="BK1414" i="3"/>
  <c r="CA1414" i="3" s="1"/>
  <c r="BL1414" i="3"/>
  <c r="CB1414" i="3" s="1"/>
  <c r="BM1414" i="3"/>
  <c r="CC1414" i="3" s="1"/>
  <c r="BN1414" i="3"/>
  <c r="CD1414" i="3" s="1"/>
  <c r="BO1414" i="3"/>
  <c r="CE1414" i="3" s="1"/>
  <c r="BP1414" i="3"/>
  <c r="CF1414" i="3" s="1"/>
  <c r="BQ1414" i="3"/>
  <c r="CG1414" i="3" s="1"/>
  <c r="BR1414" i="3"/>
  <c r="CH1414" i="3" s="1"/>
  <c r="BS1414" i="3"/>
  <c r="CI1414" i="3" s="1"/>
  <c r="BT1414" i="3"/>
  <c r="CJ1414" i="3" s="1"/>
  <c r="BU1414" i="3"/>
  <c r="CK1414" i="3" s="1"/>
  <c r="BV1414" i="3"/>
  <c r="CL1414" i="3" s="1"/>
  <c r="BW1414" i="3"/>
  <c r="CM1414" i="3" s="1"/>
  <c r="BX1414" i="3"/>
  <c r="CN1414" i="3" s="1"/>
  <c r="BY1414" i="3"/>
  <c r="CO1414" i="3" s="1"/>
  <c r="AT1415" i="3" a="1"/>
  <c r="AT1415" i="3" s="1"/>
  <c r="BJ1415" i="3" s="1"/>
  <c r="BZ1415" i="3" s="1"/>
  <c r="BK1415" i="3"/>
  <c r="CA1415" i="3" s="1"/>
  <c r="BL1415" i="3"/>
  <c r="CB1415" i="3" s="1"/>
  <c r="BM1415" i="3"/>
  <c r="CC1415" i="3" s="1"/>
  <c r="BN1415" i="3"/>
  <c r="CD1415" i="3" s="1"/>
  <c r="BO1415" i="3"/>
  <c r="CE1415" i="3" s="1"/>
  <c r="BP1415" i="3"/>
  <c r="CF1415" i="3" s="1"/>
  <c r="BQ1415" i="3"/>
  <c r="CG1415" i="3" s="1"/>
  <c r="BR1415" i="3"/>
  <c r="CH1415" i="3" s="1"/>
  <c r="BS1415" i="3"/>
  <c r="CI1415" i="3" s="1"/>
  <c r="BT1415" i="3"/>
  <c r="CJ1415" i="3" s="1"/>
  <c r="BU1415" i="3"/>
  <c r="CK1415" i="3" s="1"/>
  <c r="BV1415" i="3"/>
  <c r="CL1415" i="3" s="1"/>
  <c r="BW1415" i="3"/>
  <c r="CM1415" i="3" s="1"/>
  <c r="BX1415" i="3"/>
  <c r="CN1415" i="3" s="1"/>
  <c r="BY1415" i="3"/>
  <c r="CO1415" i="3" s="1"/>
  <c r="AT1416" i="3" a="1"/>
  <c r="AT1416" i="3" s="1"/>
  <c r="BJ1416" i="3" s="1"/>
  <c r="BZ1416" i="3" s="1"/>
  <c r="BK1416" i="3"/>
  <c r="CA1416" i="3" s="1"/>
  <c r="BL1416" i="3"/>
  <c r="CB1416" i="3" s="1"/>
  <c r="BM1416" i="3"/>
  <c r="CC1416" i="3" s="1"/>
  <c r="BN1416" i="3"/>
  <c r="CD1416" i="3" s="1"/>
  <c r="BO1416" i="3"/>
  <c r="CE1416" i="3" s="1"/>
  <c r="BP1416" i="3"/>
  <c r="CF1416" i="3" s="1"/>
  <c r="BQ1416" i="3"/>
  <c r="CG1416" i="3" s="1"/>
  <c r="BR1416" i="3"/>
  <c r="CH1416" i="3" s="1"/>
  <c r="BS1416" i="3"/>
  <c r="CI1416" i="3" s="1"/>
  <c r="BT1416" i="3"/>
  <c r="CJ1416" i="3" s="1"/>
  <c r="BU1416" i="3"/>
  <c r="CK1416" i="3" s="1"/>
  <c r="BV1416" i="3"/>
  <c r="CL1416" i="3" s="1"/>
  <c r="BW1416" i="3"/>
  <c r="CM1416" i="3" s="1"/>
  <c r="BX1416" i="3"/>
  <c r="CN1416" i="3" s="1"/>
  <c r="BY1416" i="3"/>
  <c r="CO1416" i="3" s="1"/>
  <c r="AT1417" i="3" a="1"/>
  <c r="AT1417" i="3" s="1"/>
  <c r="BJ1417" i="3" s="1"/>
  <c r="BZ1417" i="3" s="1"/>
  <c r="BK1417" i="3"/>
  <c r="CA1417" i="3" s="1"/>
  <c r="BL1417" i="3"/>
  <c r="CB1417" i="3" s="1"/>
  <c r="BM1417" i="3"/>
  <c r="CC1417" i="3" s="1"/>
  <c r="BN1417" i="3"/>
  <c r="CD1417" i="3" s="1"/>
  <c r="BO1417" i="3"/>
  <c r="CE1417" i="3" s="1"/>
  <c r="BP1417" i="3"/>
  <c r="CF1417" i="3" s="1"/>
  <c r="BQ1417" i="3"/>
  <c r="CG1417" i="3" s="1"/>
  <c r="BR1417" i="3"/>
  <c r="CH1417" i="3" s="1"/>
  <c r="BS1417" i="3"/>
  <c r="CI1417" i="3" s="1"/>
  <c r="BT1417" i="3"/>
  <c r="CJ1417" i="3" s="1"/>
  <c r="BU1417" i="3"/>
  <c r="CK1417" i="3" s="1"/>
  <c r="BV1417" i="3"/>
  <c r="CL1417" i="3" s="1"/>
  <c r="BW1417" i="3"/>
  <c r="CM1417" i="3" s="1"/>
  <c r="BX1417" i="3"/>
  <c r="CN1417" i="3" s="1"/>
  <c r="BY1417" i="3"/>
  <c r="CO1417" i="3" s="1"/>
  <c r="AT1418" i="3" a="1"/>
  <c r="AT1418" i="3" s="1"/>
  <c r="BJ1418" i="3" s="1"/>
  <c r="BZ1418" i="3" s="1"/>
  <c r="BK1418" i="3"/>
  <c r="CA1418" i="3" s="1"/>
  <c r="BL1418" i="3"/>
  <c r="CB1418" i="3" s="1"/>
  <c r="BM1418" i="3"/>
  <c r="CC1418" i="3" s="1"/>
  <c r="BN1418" i="3"/>
  <c r="CD1418" i="3" s="1"/>
  <c r="BO1418" i="3"/>
  <c r="CE1418" i="3" s="1"/>
  <c r="BP1418" i="3"/>
  <c r="CF1418" i="3" s="1"/>
  <c r="BQ1418" i="3"/>
  <c r="CG1418" i="3" s="1"/>
  <c r="BR1418" i="3"/>
  <c r="CH1418" i="3" s="1"/>
  <c r="BS1418" i="3"/>
  <c r="CI1418" i="3" s="1"/>
  <c r="BT1418" i="3"/>
  <c r="CJ1418" i="3" s="1"/>
  <c r="BU1418" i="3"/>
  <c r="CK1418" i="3" s="1"/>
  <c r="BV1418" i="3"/>
  <c r="CL1418" i="3" s="1"/>
  <c r="BW1418" i="3"/>
  <c r="CM1418" i="3" s="1"/>
  <c r="BX1418" i="3"/>
  <c r="CN1418" i="3" s="1"/>
  <c r="BY1418" i="3"/>
  <c r="CO1418" i="3" s="1"/>
  <c r="AT1419" i="3" a="1"/>
  <c r="AT1419" i="3" s="1"/>
  <c r="BJ1419" i="3" s="1"/>
  <c r="BZ1419" i="3" s="1"/>
  <c r="BK1419" i="3"/>
  <c r="CA1419" i="3" s="1"/>
  <c r="BL1419" i="3"/>
  <c r="CB1419" i="3" s="1"/>
  <c r="BM1419" i="3"/>
  <c r="CC1419" i="3" s="1"/>
  <c r="BN1419" i="3"/>
  <c r="CD1419" i="3" s="1"/>
  <c r="BO1419" i="3"/>
  <c r="CE1419" i="3" s="1"/>
  <c r="BP1419" i="3"/>
  <c r="CF1419" i="3" s="1"/>
  <c r="BQ1419" i="3"/>
  <c r="CG1419" i="3" s="1"/>
  <c r="BR1419" i="3"/>
  <c r="CH1419" i="3" s="1"/>
  <c r="BS1419" i="3"/>
  <c r="CI1419" i="3" s="1"/>
  <c r="BT1419" i="3"/>
  <c r="CJ1419" i="3" s="1"/>
  <c r="BU1419" i="3"/>
  <c r="CK1419" i="3" s="1"/>
  <c r="BV1419" i="3"/>
  <c r="CL1419" i="3" s="1"/>
  <c r="BW1419" i="3"/>
  <c r="CM1419" i="3" s="1"/>
  <c r="BX1419" i="3"/>
  <c r="CN1419" i="3" s="1"/>
  <c r="BY1419" i="3"/>
  <c r="CO1419" i="3" s="1"/>
  <c r="AT1420" i="3" a="1"/>
  <c r="AT1420" i="3" s="1"/>
  <c r="BJ1420" i="3" s="1"/>
  <c r="BZ1420" i="3" s="1"/>
  <c r="BK1420" i="3"/>
  <c r="CA1420" i="3" s="1"/>
  <c r="BL1420" i="3"/>
  <c r="CB1420" i="3" s="1"/>
  <c r="BM1420" i="3"/>
  <c r="CC1420" i="3" s="1"/>
  <c r="BN1420" i="3"/>
  <c r="CD1420" i="3" s="1"/>
  <c r="BO1420" i="3"/>
  <c r="CE1420" i="3" s="1"/>
  <c r="BP1420" i="3"/>
  <c r="CF1420" i="3" s="1"/>
  <c r="BQ1420" i="3"/>
  <c r="CG1420" i="3" s="1"/>
  <c r="BR1420" i="3"/>
  <c r="CH1420" i="3" s="1"/>
  <c r="BS1420" i="3"/>
  <c r="CI1420" i="3" s="1"/>
  <c r="BT1420" i="3"/>
  <c r="CJ1420" i="3" s="1"/>
  <c r="BU1420" i="3"/>
  <c r="CK1420" i="3" s="1"/>
  <c r="BV1420" i="3"/>
  <c r="CL1420" i="3" s="1"/>
  <c r="BW1420" i="3"/>
  <c r="CM1420" i="3" s="1"/>
  <c r="BX1420" i="3"/>
  <c r="CN1420" i="3" s="1"/>
  <c r="BY1420" i="3"/>
  <c r="CO1420" i="3" s="1"/>
  <c r="AT1421" i="3" a="1"/>
  <c r="AT1421" i="3" s="1"/>
  <c r="BJ1421" i="3" s="1"/>
  <c r="BZ1421" i="3" s="1"/>
  <c r="BK1421" i="3"/>
  <c r="CA1421" i="3" s="1"/>
  <c r="BL1421" i="3"/>
  <c r="CB1421" i="3" s="1"/>
  <c r="BM1421" i="3"/>
  <c r="CC1421" i="3" s="1"/>
  <c r="BN1421" i="3"/>
  <c r="CD1421" i="3" s="1"/>
  <c r="BO1421" i="3"/>
  <c r="CE1421" i="3" s="1"/>
  <c r="BP1421" i="3"/>
  <c r="CF1421" i="3" s="1"/>
  <c r="BQ1421" i="3"/>
  <c r="CG1421" i="3" s="1"/>
  <c r="BR1421" i="3"/>
  <c r="CH1421" i="3" s="1"/>
  <c r="BS1421" i="3"/>
  <c r="CI1421" i="3" s="1"/>
  <c r="BT1421" i="3"/>
  <c r="CJ1421" i="3" s="1"/>
  <c r="BU1421" i="3"/>
  <c r="CK1421" i="3" s="1"/>
  <c r="BV1421" i="3"/>
  <c r="CL1421" i="3" s="1"/>
  <c r="BW1421" i="3"/>
  <c r="CM1421" i="3" s="1"/>
  <c r="BX1421" i="3"/>
  <c r="CN1421" i="3" s="1"/>
  <c r="BY1421" i="3"/>
  <c r="CO1421" i="3" s="1"/>
  <c r="AT1422" i="3" a="1"/>
  <c r="AT1422" i="3" s="1"/>
  <c r="BJ1422" i="3" s="1"/>
  <c r="BZ1422" i="3" s="1"/>
  <c r="BK1422" i="3"/>
  <c r="CA1422" i="3" s="1"/>
  <c r="BL1422" i="3"/>
  <c r="CB1422" i="3" s="1"/>
  <c r="BM1422" i="3"/>
  <c r="CC1422" i="3" s="1"/>
  <c r="BN1422" i="3"/>
  <c r="CD1422" i="3" s="1"/>
  <c r="BO1422" i="3"/>
  <c r="CE1422" i="3" s="1"/>
  <c r="BP1422" i="3"/>
  <c r="CF1422" i="3" s="1"/>
  <c r="BQ1422" i="3"/>
  <c r="CG1422" i="3" s="1"/>
  <c r="BR1422" i="3"/>
  <c r="CH1422" i="3" s="1"/>
  <c r="BS1422" i="3"/>
  <c r="CI1422" i="3" s="1"/>
  <c r="BT1422" i="3"/>
  <c r="CJ1422" i="3" s="1"/>
  <c r="BU1422" i="3"/>
  <c r="CK1422" i="3" s="1"/>
  <c r="BV1422" i="3"/>
  <c r="CL1422" i="3" s="1"/>
  <c r="BW1422" i="3"/>
  <c r="CM1422" i="3" s="1"/>
  <c r="BX1422" i="3"/>
  <c r="CN1422" i="3" s="1"/>
  <c r="BY1422" i="3"/>
  <c r="CO1422" i="3" s="1"/>
  <c r="AT1423" i="3" a="1"/>
  <c r="AT1423" i="3" s="1"/>
  <c r="BJ1423" i="3" s="1"/>
  <c r="BZ1423" i="3" s="1"/>
  <c r="BK1423" i="3"/>
  <c r="CA1423" i="3" s="1"/>
  <c r="BL1423" i="3"/>
  <c r="CB1423" i="3" s="1"/>
  <c r="BM1423" i="3"/>
  <c r="CC1423" i="3" s="1"/>
  <c r="BN1423" i="3"/>
  <c r="CD1423" i="3" s="1"/>
  <c r="BO1423" i="3"/>
  <c r="CE1423" i="3" s="1"/>
  <c r="BP1423" i="3"/>
  <c r="CF1423" i="3" s="1"/>
  <c r="BQ1423" i="3"/>
  <c r="CG1423" i="3" s="1"/>
  <c r="BR1423" i="3"/>
  <c r="CH1423" i="3" s="1"/>
  <c r="BS1423" i="3"/>
  <c r="CI1423" i="3" s="1"/>
  <c r="BT1423" i="3"/>
  <c r="CJ1423" i="3" s="1"/>
  <c r="BU1423" i="3"/>
  <c r="CK1423" i="3" s="1"/>
  <c r="BV1423" i="3"/>
  <c r="CL1423" i="3" s="1"/>
  <c r="BW1423" i="3"/>
  <c r="CM1423" i="3" s="1"/>
  <c r="BX1423" i="3"/>
  <c r="CN1423" i="3" s="1"/>
  <c r="BY1423" i="3"/>
  <c r="CO1423" i="3" s="1"/>
  <c r="AT1424" i="3" a="1"/>
  <c r="AT1424" i="3" s="1"/>
  <c r="BJ1424" i="3" s="1"/>
  <c r="BZ1424" i="3" s="1"/>
  <c r="BK1424" i="3"/>
  <c r="CA1424" i="3" s="1"/>
  <c r="BL1424" i="3"/>
  <c r="CB1424" i="3" s="1"/>
  <c r="BM1424" i="3"/>
  <c r="CC1424" i="3" s="1"/>
  <c r="BN1424" i="3"/>
  <c r="CD1424" i="3" s="1"/>
  <c r="BO1424" i="3"/>
  <c r="CE1424" i="3" s="1"/>
  <c r="BP1424" i="3"/>
  <c r="CF1424" i="3" s="1"/>
  <c r="BQ1424" i="3"/>
  <c r="CG1424" i="3" s="1"/>
  <c r="BR1424" i="3"/>
  <c r="CH1424" i="3" s="1"/>
  <c r="BS1424" i="3"/>
  <c r="CI1424" i="3" s="1"/>
  <c r="BT1424" i="3"/>
  <c r="CJ1424" i="3" s="1"/>
  <c r="BU1424" i="3"/>
  <c r="CK1424" i="3" s="1"/>
  <c r="BV1424" i="3"/>
  <c r="CL1424" i="3" s="1"/>
  <c r="BW1424" i="3"/>
  <c r="CM1424" i="3" s="1"/>
  <c r="BX1424" i="3"/>
  <c r="CN1424" i="3" s="1"/>
  <c r="BY1424" i="3"/>
  <c r="CO1424" i="3" s="1"/>
  <c r="AT1425" i="3" a="1"/>
  <c r="AT1425" i="3" s="1"/>
  <c r="BJ1425" i="3" s="1"/>
  <c r="BZ1425" i="3" s="1"/>
  <c r="BK1425" i="3"/>
  <c r="CA1425" i="3" s="1"/>
  <c r="BL1425" i="3"/>
  <c r="CB1425" i="3" s="1"/>
  <c r="BM1425" i="3"/>
  <c r="CC1425" i="3" s="1"/>
  <c r="BN1425" i="3"/>
  <c r="CD1425" i="3" s="1"/>
  <c r="BO1425" i="3"/>
  <c r="CE1425" i="3" s="1"/>
  <c r="BP1425" i="3"/>
  <c r="CF1425" i="3" s="1"/>
  <c r="BQ1425" i="3"/>
  <c r="CG1425" i="3" s="1"/>
  <c r="BR1425" i="3"/>
  <c r="CH1425" i="3" s="1"/>
  <c r="BS1425" i="3"/>
  <c r="CI1425" i="3" s="1"/>
  <c r="BT1425" i="3"/>
  <c r="CJ1425" i="3" s="1"/>
  <c r="BU1425" i="3"/>
  <c r="CK1425" i="3" s="1"/>
  <c r="BV1425" i="3"/>
  <c r="CL1425" i="3" s="1"/>
  <c r="BW1425" i="3"/>
  <c r="CM1425" i="3" s="1"/>
  <c r="BX1425" i="3"/>
  <c r="CN1425" i="3" s="1"/>
  <c r="BY1425" i="3"/>
  <c r="CO1425" i="3" s="1"/>
  <c r="AT1426" i="3" a="1"/>
  <c r="AT1426" i="3" s="1"/>
  <c r="BJ1426" i="3" s="1"/>
  <c r="BZ1426" i="3" s="1"/>
  <c r="BK1426" i="3"/>
  <c r="CA1426" i="3" s="1"/>
  <c r="BL1426" i="3"/>
  <c r="CB1426" i="3" s="1"/>
  <c r="BM1426" i="3"/>
  <c r="CC1426" i="3" s="1"/>
  <c r="BN1426" i="3"/>
  <c r="CD1426" i="3" s="1"/>
  <c r="BO1426" i="3"/>
  <c r="CE1426" i="3" s="1"/>
  <c r="BP1426" i="3"/>
  <c r="CF1426" i="3" s="1"/>
  <c r="BQ1426" i="3"/>
  <c r="CG1426" i="3" s="1"/>
  <c r="BR1426" i="3"/>
  <c r="CH1426" i="3" s="1"/>
  <c r="BS1426" i="3"/>
  <c r="CI1426" i="3" s="1"/>
  <c r="BT1426" i="3"/>
  <c r="CJ1426" i="3" s="1"/>
  <c r="BU1426" i="3"/>
  <c r="CK1426" i="3" s="1"/>
  <c r="BV1426" i="3"/>
  <c r="CL1426" i="3" s="1"/>
  <c r="BW1426" i="3"/>
  <c r="CM1426" i="3" s="1"/>
  <c r="BX1426" i="3"/>
  <c r="CN1426" i="3" s="1"/>
  <c r="BY1426" i="3"/>
  <c r="CO1426" i="3" s="1"/>
  <c r="AT1427" i="3" a="1"/>
  <c r="AT1427" i="3" s="1"/>
  <c r="BJ1427" i="3" s="1"/>
  <c r="BZ1427" i="3" s="1"/>
  <c r="BK1427" i="3"/>
  <c r="CA1427" i="3" s="1"/>
  <c r="BL1427" i="3"/>
  <c r="CB1427" i="3" s="1"/>
  <c r="BM1427" i="3"/>
  <c r="CC1427" i="3" s="1"/>
  <c r="BN1427" i="3"/>
  <c r="CD1427" i="3" s="1"/>
  <c r="BO1427" i="3"/>
  <c r="CE1427" i="3" s="1"/>
  <c r="BP1427" i="3"/>
  <c r="CF1427" i="3" s="1"/>
  <c r="BQ1427" i="3"/>
  <c r="CG1427" i="3" s="1"/>
  <c r="BR1427" i="3"/>
  <c r="CH1427" i="3" s="1"/>
  <c r="BS1427" i="3"/>
  <c r="CI1427" i="3" s="1"/>
  <c r="BT1427" i="3"/>
  <c r="CJ1427" i="3" s="1"/>
  <c r="BU1427" i="3"/>
  <c r="CK1427" i="3" s="1"/>
  <c r="BV1427" i="3"/>
  <c r="CL1427" i="3" s="1"/>
  <c r="BW1427" i="3"/>
  <c r="CM1427" i="3" s="1"/>
  <c r="BX1427" i="3"/>
  <c r="CN1427" i="3" s="1"/>
  <c r="BY1427" i="3"/>
  <c r="CO1427" i="3" s="1"/>
  <c r="AT1428" i="3" a="1"/>
  <c r="AT1428" i="3" s="1"/>
  <c r="BJ1428" i="3" s="1"/>
  <c r="BZ1428" i="3" s="1"/>
  <c r="BK1428" i="3"/>
  <c r="CA1428" i="3" s="1"/>
  <c r="BL1428" i="3"/>
  <c r="CB1428" i="3" s="1"/>
  <c r="BM1428" i="3"/>
  <c r="CC1428" i="3" s="1"/>
  <c r="BN1428" i="3"/>
  <c r="CD1428" i="3" s="1"/>
  <c r="BO1428" i="3"/>
  <c r="CE1428" i="3" s="1"/>
  <c r="BP1428" i="3"/>
  <c r="CF1428" i="3" s="1"/>
  <c r="BQ1428" i="3"/>
  <c r="CG1428" i="3" s="1"/>
  <c r="BR1428" i="3"/>
  <c r="CH1428" i="3" s="1"/>
  <c r="BS1428" i="3"/>
  <c r="CI1428" i="3" s="1"/>
  <c r="BT1428" i="3"/>
  <c r="CJ1428" i="3" s="1"/>
  <c r="BU1428" i="3"/>
  <c r="CK1428" i="3" s="1"/>
  <c r="BV1428" i="3"/>
  <c r="CL1428" i="3" s="1"/>
  <c r="BW1428" i="3"/>
  <c r="CM1428" i="3" s="1"/>
  <c r="BX1428" i="3"/>
  <c r="CN1428" i="3" s="1"/>
  <c r="BY1428" i="3"/>
  <c r="CO1428" i="3" s="1"/>
  <c r="AT1429" i="3" a="1"/>
  <c r="AT1429" i="3" s="1"/>
  <c r="BJ1429" i="3" s="1"/>
  <c r="BZ1429" i="3" s="1"/>
  <c r="BK1429" i="3"/>
  <c r="CA1429" i="3" s="1"/>
  <c r="BL1429" i="3"/>
  <c r="CB1429" i="3" s="1"/>
  <c r="BM1429" i="3"/>
  <c r="CC1429" i="3" s="1"/>
  <c r="BN1429" i="3"/>
  <c r="CD1429" i="3" s="1"/>
  <c r="BO1429" i="3"/>
  <c r="CE1429" i="3" s="1"/>
  <c r="BP1429" i="3"/>
  <c r="CF1429" i="3" s="1"/>
  <c r="BQ1429" i="3"/>
  <c r="CG1429" i="3" s="1"/>
  <c r="BR1429" i="3"/>
  <c r="CH1429" i="3" s="1"/>
  <c r="BS1429" i="3"/>
  <c r="CI1429" i="3" s="1"/>
  <c r="BT1429" i="3"/>
  <c r="CJ1429" i="3" s="1"/>
  <c r="BU1429" i="3"/>
  <c r="CK1429" i="3" s="1"/>
  <c r="BV1429" i="3"/>
  <c r="CL1429" i="3" s="1"/>
  <c r="BW1429" i="3"/>
  <c r="CM1429" i="3" s="1"/>
  <c r="BX1429" i="3"/>
  <c r="CN1429" i="3" s="1"/>
  <c r="BY1429" i="3"/>
  <c r="CO1429" i="3" s="1"/>
  <c r="AT1430" i="3" a="1"/>
  <c r="AT1430" i="3" s="1"/>
  <c r="BJ1430" i="3" s="1"/>
  <c r="BZ1430" i="3" s="1"/>
  <c r="BK1430" i="3"/>
  <c r="CA1430" i="3" s="1"/>
  <c r="BL1430" i="3"/>
  <c r="CB1430" i="3" s="1"/>
  <c r="BM1430" i="3"/>
  <c r="CC1430" i="3" s="1"/>
  <c r="BN1430" i="3"/>
  <c r="CD1430" i="3" s="1"/>
  <c r="BO1430" i="3"/>
  <c r="CE1430" i="3" s="1"/>
  <c r="BP1430" i="3"/>
  <c r="CF1430" i="3" s="1"/>
  <c r="BQ1430" i="3"/>
  <c r="CG1430" i="3" s="1"/>
  <c r="BR1430" i="3"/>
  <c r="CH1430" i="3" s="1"/>
  <c r="BS1430" i="3"/>
  <c r="CI1430" i="3" s="1"/>
  <c r="BT1430" i="3"/>
  <c r="CJ1430" i="3" s="1"/>
  <c r="BU1430" i="3"/>
  <c r="CK1430" i="3" s="1"/>
  <c r="BV1430" i="3"/>
  <c r="CL1430" i="3" s="1"/>
  <c r="BW1430" i="3"/>
  <c r="CM1430" i="3" s="1"/>
  <c r="BX1430" i="3"/>
  <c r="CN1430" i="3" s="1"/>
  <c r="BY1430" i="3"/>
  <c r="CO1430" i="3" s="1"/>
  <c r="AT1431" i="3" a="1"/>
  <c r="AT1431" i="3" s="1"/>
  <c r="BJ1431" i="3" s="1"/>
  <c r="BZ1431" i="3" s="1"/>
  <c r="BK1431" i="3"/>
  <c r="CA1431" i="3" s="1"/>
  <c r="BL1431" i="3"/>
  <c r="CB1431" i="3" s="1"/>
  <c r="BM1431" i="3"/>
  <c r="CC1431" i="3" s="1"/>
  <c r="BN1431" i="3"/>
  <c r="CD1431" i="3" s="1"/>
  <c r="BO1431" i="3"/>
  <c r="CE1431" i="3" s="1"/>
  <c r="BP1431" i="3"/>
  <c r="CF1431" i="3" s="1"/>
  <c r="BQ1431" i="3"/>
  <c r="CG1431" i="3" s="1"/>
  <c r="BR1431" i="3"/>
  <c r="CH1431" i="3" s="1"/>
  <c r="BS1431" i="3"/>
  <c r="CI1431" i="3" s="1"/>
  <c r="BT1431" i="3"/>
  <c r="CJ1431" i="3" s="1"/>
  <c r="BU1431" i="3"/>
  <c r="CK1431" i="3" s="1"/>
  <c r="BV1431" i="3"/>
  <c r="CL1431" i="3" s="1"/>
  <c r="BW1431" i="3"/>
  <c r="CM1431" i="3" s="1"/>
  <c r="BX1431" i="3"/>
  <c r="CN1431" i="3" s="1"/>
  <c r="BY1431" i="3"/>
  <c r="CO1431" i="3" s="1"/>
  <c r="AT1432" i="3" a="1"/>
  <c r="AT1432" i="3" s="1"/>
  <c r="BJ1432" i="3" s="1"/>
  <c r="BZ1432" i="3" s="1"/>
  <c r="BK1432" i="3"/>
  <c r="CA1432" i="3" s="1"/>
  <c r="BL1432" i="3"/>
  <c r="CB1432" i="3" s="1"/>
  <c r="BM1432" i="3"/>
  <c r="CC1432" i="3" s="1"/>
  <c r="BN1432" i="3"/>
  <c r="CD1432" i="3" s="1"/>
  <c r="BO1432" i="3"/>
  <c r="CE1432" i="3" s="1"/>
  <c r="BP1432" i="3"/>
  <c r="CF1432" i="3" s="1"/>
  <c r="BQ1432" i="3"/>
  <c r="CG1432" i="3" s="1"/>
  <c r="BR1432" i="3"/>
  <c r="CH1432" i="3" s="1"/>
  <c r="BS1432" i="3"/>
  <c r="CI1432" i="3" s="1"/>
  <c r="BT1432" i="3"/>
  <c r="CJ1432" i="3" s="1"/>
  <c r="BU1432" i="3"/>
  <c r="CK1432" i="3" s="1"/>
  <c r="BV1432" i="3"/>
  <c r="CL1432" i="3" s="1"/>
  <c r="BW1432" i="3"/>
  <c r="CM1432" i="3" s="1"/>
  <c r="BX1432" i="3"/>
  <c r="CN1432" i="3" s="1"/>
  <c r="BY1432" i="3"/>
  <c r="CO1432" i="3" s="1"/>
  <c r="AT1433" i="3" a="1"/>
  <c r="AT1433" i="3" s="1"/>
  <c r="BJ1433" i="3" s="1"/>
  <c r="BZ1433" i="3" s="1"/>
  <c r="BK1433" i="3"/>
  <c r="CA1433" i="3" s="1"/>
  <c r="BL1433" i="3"/>
  <c r="CB1433" i="3" s="1"/>
  <c r="BM1433" i="3"/>
  <c r="CC1433" i="3" s="1"/>
  <c r="BN1433" i="3"/>
  <c r="CD1433" i="3" s="1"/>
  <c r="BO1433" i="3"/>
  <c r="CE1433" i="3" s="1"/>
  <c r="BP1433" i="3"/>
  <c r="CF1433" i="3" s="1"/>
  <c r="BQ1433" i="3"/>
  <c r="CG1433" i="3" s="1"/>
  <c r="BR1433" i="3"/>
  <c r="CH1433" i="3" s="1"/>
  <c r="BS1433" i="3"/>
  <c r="CI1433" i="3" s="1"/>
  <c r="BT1433" i="3"/>
  <c r="CJ1433" i="3" s="1"/>
  <c r="BU1433" i="3"/>
  <c r="CK1433" i="3" s="1"/>
  <c r="BV1433" i="3"/>
  <c r="CL1433" i="3" s="1"/>
  <c r="BW1433" i="3"/>
  <c r="CM1433" i="3" s="1"/>
  <c r="BX1433" i="3"/>
  <c r="CN1433" i="3" s="1"/>
  <c r="BY1433" i="3"/>
  <c r="CO1433" i="3" s="1"/>
  <c r="AT1434" i="3" a="1"/>
  <c r="AT1434" i="3" s="1"/>
  <c r="BJ1434" i="3" s="1"/>
  <c r="BZ1434" i="3" s="1"/>
  <c r="BK1434" i="3"/>
  <c r="CA1434" i="3" s="1"/>
  <c r="BL1434" i="3"/>
  <c r="CB1434" i="3" s="1"/>
  <c r="BM1434" i="3"/>
  <c r="CC1434" i="3" s="1"/>
  <c r="BN1434" i="3"/>
  <c r="CD1434" i="3" s="1"/>
  <c r="BO1434" i="3"/>
  <c r="CE1434" i="3" s="1"/>
  <c r="BP1434" i="3"/>
  <c r="CF1434" i="3" s="1"/>
  <c r="BQ1434" i="3"/>
  <c r="CG1434" i="3" s="1"/>
  <c r="BR1434" i="3"/>
  <c r="CH1434" i="3" s="1"/>
  <c r="BS1434" i="3"/>
  <c r="CI1434" i="3" s="1"/>
  <c r="BT1434" i="3"/>
  <c r="CJ1434" i="3" s="1"/>
  <c r="BU1434" i="3"/>
  <c r="CK1434" i="3" s="1"/>
  <c r="BV1434" i="3"/>
  <c r="CL1434" i="3" s="1"/>
  <c r="BW1434" i="3"/>
  <c r="CM1434" i="3" s="1"/>
  <c r="BX1434" i="3"/>
  <c r="CN1434" i="3" s="1"/>
  <c r="BY1434" i="3"/>
  <c r="CO1434" i="3" s="1"/>
  <c r="AT1435" i="3" a="1"/>
  <c r="AT1435" i="3" s="1"/>
  <c r="BJ1435" i="3" s="1"/>
  <c r="BZ1435" i="3" s="1"/>
  <c r="BK1435" i="3"/>
  <c r="CA1435" i="3" s="1"/>
  <c r="BL1435" i="3"/>
  <c r="CB1435" i="3" s="1"/>
  <c r="BM1435" i="3"/>
  <c r="CC1435" i="3" s="1"/>
  <c r="BN1435" i="3"/>
  <c r="CD1435" i="3" s="1"/>
  <c r="BO1435" i="3"/>
  <c r="CE1435" i="3" s="1"/>
  <c r="BP1435" i="3"/>
  <c r="CF1435" i="3" s="1"/>
  <c r="BQ1435" i="3"/>
  <c r="CG1435" i="3" s="1"/>
  <c r="BR1435" i="3"/>
  <c r="CH1435" i="3" s="1"/>
  <c r="BS1435" i="3"/>
  <c r="CI1435" i="3" s="1"/>
  <c r="BT1435" i="3"/>
  <c r="CJ1435" i="3" s="1"/>
  <c r="BU1435" i="3"/>
  <c r="CK1435" i="3" s="1"/>
  <c r="BV1435" i="3"/>
  <c r="CL1435" i="3" s="1"/>
  <c r="BW1435" i="3"/>
  <c r="CM1435" i="3" s="1"/>
  <c r="BX1435" i="3"/>
  <c r="CN1435" i="3" s="1"/>
  <c r="BY1435" i="3"/>
  <c r="CO1435" i="3" s="1"/>
  <c r="AT1436" i="3" a="1"/>
  <c r="AT1436" i="3" s="1"/>
  <c r="BJ1436" i="3" s="1"/>
  <c r="BZ1436" i="3" s="1"/>
  <c r="BK1436" i="3"/>
  <c r="CA1436" i="3" s="1"/>
  <c r="BL1436" i="3"/>
  <c r="CB1436" i="3" s="1"/>
  <c r="BM1436" i="3"/>
  <c r="CC1436" i="3" s="1"/>
  <c r="BN1436" i="3"/>
  <c r="CD1436" i="3" s="1"/>
  <c r="BO1436" i="3"/>
  <c r="CE1436" i="3" s="1"/>
  <c r="BP1436" i="3"/>
  <c r="CF1436" i="3" s="1"/>
  <c r="BQ1436" i="3"/>
  <c r="CG1436" i="3" s="1"/>
  <c r="BR1436" i="3"/>
  <c r="CH1436" i="3" s="1"/>
  <c r="BS1436" i="3"/>
  <c r="CI1436" i="3" s="1"/>
  <c r="BT1436" i="3"/>
  <c r="CJ1436" i="3" s="1"/>
  <c r="BU1436" i="3"/>
  <c r="CK1436" i="3" s="1"/>
  <c r="BV1436" i="3"/>
  <c r="CL1436" i="3" s="1"/>
  <c r="BW1436" i="3"/>
  <c r="CM1436" i="3" s="1"/>
  <c r="BX1436" i="3"/>
  <c r="CN1436" i="3" s="1"/>
  <c r="BY1436" i="3"/>
  <c r="CO1436" i="3" s="1"/>
  <c r="AT1437" i="3" a="1"/>
  <c r="AT1437" i="3" s="1"/>
  <c r="BJ1437" i="3" s="1"/>
  <c r="BZ1437" i="3" s="1"/>
  <c r="BK1437" i="3"/>
  <c r="CA1437" i="3" s="1"/>
  <c r="BL1437" i="3"/>
  <c r="CB1437" i="3" s="1"/>
  <c r="BM1437" i="3"/>
  <c r="CC1437" i="3" s="1"/>
  <c r="BN1437" i="3"/>
  <c r="CD1437" i="3" s="1"/>
  <c r="BO1437" i="3"/>
  <c r="CE1437" i="3" s="1"/>
  <c r="BP1437" i="3"/>
  <c r="CF1437" i="3" s="1"/>
  <c r="BQ1437" i="3"/>
  <c r="CG1437" i="3" s="1"/>
  <c r="BR1437" i="3"/>
  <c r="CH1437" i="3" s="1"/>
  <c r="BS1437" i="3"/>
  <c r="CI1437" i="3" s="1"/>
  <c r="BT1437" i="3"/>
  <c r="CJ1437" i="3" s="1"/>
  <c r="BU1437" i="3"/>
  <c r="CK1437" i="3" s="1"/>
  <c r="BV1437" i="3"/>
  <c r="CL1437" i="3" s="1"/>
  <c r="BW1437" i="3"/>
  <c r="CM1437" i="3" s="1"/>
  <c r="BX1437" i="3"/>
  <c r="CN1437" i="3" s="1"/>
  <c r="BY1437" i="3"/>
  <c r="CO1437" i="3" s="1"/>
  <c r="AT1438" i="3" a="1"/>
  <c r="AT1438" i="3" s="1"/>
  <c r="BJ1438" i="3" s="1"/>
  <c r="BZ1438" i="3" s="1"/>
  <c r="BK1438" i="3"/>
  <c r="CA1438" i="3" s="1"/>
  <c r="BL1438" i="3"/>
  <c r="CB1438" i="3" s="1"/>
  <c r="BM1438" i="3"/>
  <c r="CC1438" i="3" s="1"/>
  <c r="BN1438" i="3"/>
  <c r="CD1438" i="3" s="1"/>
  <c r="BO1438" i="3"/>
  <c r="CE1438" i="3" s="1"/>
  <c r="BP1438" i="3"/>
  <c r="CF1438" i="3" s="1"/>
  <c r="BQ1438" i="3"/>
  <c r="CG1438" i="3" s="1"/>
  <c r="BR1438" i="3"/>
  <c r="CH1438" i="3" s="1"/>
  <c r="BS1438" i="3"/>
  <c r="CI1438" i="3" s="1"/>
  <c r="BT1438" i="3"/>
  <c r="CJ1438" i="3" s="1"/>
  <c r="BU1438" i="3"/>
  <c r="CK1438" i="3" s="1"/>
  <c r="BV1438" i="3"/>
  <c r="CL1438" i="3" s="1"/>
  <c r="BW1438" i="3"/>
  <c r="CM1438" i="3" s="1"/>
  <c r="BX1438" i="3"/>
  <c r="CN1438" i="3" s="1"/>
  <c r="BY1438" i="3"/>
  <c r="CO1438" i="3" s="1"/>
  <c r="AT1439" i="3" a="1"/>
  <c r="AT1439" i="3" s="1"/>
  <c r="BJ1439" i="3" s="1"/>
  <c r="BZ1439" i="3" s="1"/>
  <c r="BK1439" i="3"/>
  <c r="CA1439" i="3" s="1"/>
  <c r="BL1439" i="3"/>
  <c r="CB1439" i="3" s="1"/>
  <c r="BM1439" i="3"/>
  <c r="CC1439" i="3" s="1"/>
  <c r="BN1439" i="3"/>
  <c r="CD1439" i="3" s="1"/>
  <c r="BO1439" i="3"/>
  <c r="CE1439" i="3" s="1"/>
  <c r="BP1439" i="3"/>
  <c r="CF1439" i="3" s="1"/>
  <c r="BQ1439" i="3"/>
  <c r="CG1439" i="3" s="1"/>
  <c r="BR1439" i="3"/>
  <c r="CH1439" i="3" s="1"/>
  <c r="BS1439" i="3"/>
  <c r="CI1439" i="3" s="1"/>
  <c r="BT1439" i="3"/>
  <c r="CJ1439" i="3" s="1"/>
  <c r="BU1439" i="3"/>
  <c r="CK1439" i="3" s="1"/>
  <c r="BV1439" i="3"/>
  <c r="CL1439" i="3" s="1"/>
  <c r="BW1439" i="3"/>
  <c r="CM1439" i="3" s="1"/>
  <c r="BX1439" i="3"/>
  <c r="CN1439" i="3" s="1"/>
  <c r="BY1439" i="3"/>
  <c r="CO1439" i="3" s="1"/>
  <c r="AT1440" i="3" a="1"/>
  <c r="AT1440" i="3" s="1"/>
  <c r="BJ1440" i="3" s="1"/>
  <c r="BZ1440" i="3" s="1"/>
  <c r="BK1440" i="3"/>
  <c r="CA1440" i="3" s="1"/>
  <c r="BL1440" i="3"/>
  <c r="CB1440" i="3" s="1"/>
  <c r="BM1440" i="3"/>
  <c r="CC1440" i="3" s="1"/>
  <c r="BN1440" i="3"/>
  <c r="CD1440" i="3" s="1"/>
  <c r="BO1440" i="3"/>
  <c r="CE1440" i="3" s="1"/>
  <c r="BP1440" i="3"/>
  <c r="CF1440" i="3" s="1"/>
  <c r="BQ1440" i="3"/>
  <c r="CG1440" i="3" s="1"/>
  <c r="BR1440" i="3"/>
  <c r="CH1440" i="3" s="1"/>
  <c r="BS1440" i="3"/>
  <c r="CI1440" i="3" s="1"/>
  <c r="BT1440" i="3"/>
  <c r="CJ1440" i="3" s="1"/>
  <c r="BU1440" i="3"/>
  <c r="CK1440" i="3" s="1"/>
  <c r="BV1440" i="3"/>
  <c r="CL1440" i="3" s="1"/>
  <c r="BW1440" i="3"/>
  <c r="CM1440" i="3" s="1"/>
  <c r="BX1440" i="3"/>
  <c r="CN1440" i="3" s="1"/>
  <c r="BY1440" i="3"/>
  <c r="CO1440" i="3" s="1"/>
  <c r="AT1441" i="3" a="1"/>
  <c r="AT1441" i="3" s="1"/>
  <c r="BJ1441" i="3" s="1"/>
  <c r="BZ1441" i="3" s="1"/>
  <c r="BK1441" i="3"/>
  <c r="CA1441" i="3" s="1"/>
  <c r="BL1441" i="3"/>
  <c r="CB1441" i="3" s="1"/>
  <c r="BM1441" i="3"/>
  <c r="CC1441" i="3" s="1"/>
  <c r="BN1441" i="3"/>
  <c r="CD1441" i="3" s="1"/>
  <c r="BO1441" i="3"/>
  <c r="CE1441" i="3" s="1"/>
  <c r="BP1441" i="3"/>
  <c r="CF1441" i="3" s="1"/>
  <c r="BQ1441" i="3"/>
  <c r="CG1441" i="3" s="1"/>
  <c r="BR1441" i="3"/>
  <c r="CH1441" i="3" s="1"/>
  <c r="BS1441" i="3"/>
  <c r="CI1441" i="3" s="1"/>
  <c r="BT1441" i="3"/>
  <c r="CJ1441" i="3" s="1"/>
  <c r="BU1441" i="3"/>
  <c r="CK1441" i="3" s="1"/>
  <c r="BV1441" i="3"/>
  <c r="CL1441" i="3" s="1"/>
  <c r="BW1441" i="3"/>
  <c r="CM1441" i="3" s="1"/>
  <c r="BX1441" i="3"/>
  <c r="CN1441" i="3" s="1"/>
  <c r="BY1441" i="3"/>
  <c r="CO1441" i="3" s="1"/>
  <c r="AT1442" i="3" a="1"/>
  <c r="AT1442" i="3" s="1"/>
  <c r="BJ1442" i="3" s="1"/>
  <c r="BZ1442" i="3" s="1"/>
  <c r="BK1442" i="3"/>
  <c r="CA1442" i="3" s="1"/>
  <c r="BL1442" i="3"/>
  <c r="CB1442" i="3" s="1"/>
  <c r="BM1442" i="3"/>
  <c r="CC1442" i="3" s="1"/>
  <c r="BN1442" i="3"/>
  <c r="CD1442" i="3" s="1"/>
  <c r="BO1442" i="3"/>
  <c r="CE1442" i="3" s="1"/>
  <c r="BP1442" i="3"/>
  <c r="CF1442" i="3" s="1"/>
  <c r="BQ1442" i="3"/>
  <c r="CG1442" i="3" s="1"/>
  <c r="BR1442" i="3"/>
  <c r="CH1442" i="3" s="1"/>
  <c r="BS1442" i="3"/>
  <c r="CI1442" i="3" s="1"/>
  <c r="BT1442" i="3"/>
  <c r="CJ1442" i="3" s="1"/>
  <c r="BU1442" i="3"/>
  <c r="CK1442" i="3" s="1"/>
  <c r="BV1442" i="3"/>
  <c r="CL1442" i="3" s="1"/>
  <c r="BW1442" i="3"/>
  <c r="CM1442" i="3" s="1"/>
  <c r="BX1442" i="3"/>
  <c r="CN1442" i="3" s="1"/>
  <c r="BY1442" i="3"/>
  <c r="CO1442" i="3" s="1"/>
  <c r="AT1443" i="3" a="1"/>
  <c r="AT1443" i="3" s="1"/>
  <c r="BJ1443" i="3" s="1"/>
  <c r="BZ1443" i="3" s="1"/>
  <c r="BK1443" i="3"/>
  <c r="CA1443" i="3" s="1"/>
  <c r="BL1443" i="3"/>
  <c r="CB1443" i="3" s="1"/>
  <c r="BM1443" i="3"/>
  <c r="CC1443" i="3" s="1"/>
  <c r="BN1443" i="3"/>
  <c r="CD1443" i="3" s="1"/>
  <c r="BO1443" i="3"/>
  <c r="CE1443" i="3" s="1"/>
  <c r="BP1443" i="3"/>
  <c r="CF1443" i="3" s="1"/>
  <c r="BQ1443" i="3"/>
  <c r="CG1443" i="3" s="1"/>
  <c r="BR1443" i="3"/>
  <c r="CH1443" i="3" s="1"/>
  <c r="BS1443" i="3"/>
  <c r="CI1443" i="3" s="1"/>
  <c r="BT1443" i="3"/>
  <c r="CJ1443" i="3" s="1"/>
  <c r="BU1443" i="3"/>
  <c r="CK1443" i="3" s="1"/>
  <c r="BV1443" i="3"/>
  <c r="CL1443" i="3" s="1"/>
  <c r="BW1443" i="3"/>
  <c r="CM1443" i="3" s="1"/>
  <c r="BX1443" i="3"/>
  <c r="CN1443" i="3" s="1"/>
  <c r="BY1443" i="3"/>
  <c r="CO1443" i="3" s="1"/>
  <c r="AT1444" i="3" a="1"/>
  <c r="AT1444" i="3" s="1"/>
  <c r="BJ1444" i="3" s="1"/>
  <c r="BZ1444" i="3" s="1"/>
  <c r="BK1444" i="3"/>
  <c r="CA1444" i="3" s="1"/>
  <c r="BL1444" i="3"/>
  <c r="CB1444" i="3" s="1"/>
  <c r="BM1444" i="3"/>
  <c r="CC1444" i="3" s="1"/>
  <c r="BN1444" i="3"/>
  <c r="CD1444" i="3" s="1"/>
  <c r="BO1444" i="3"/>
  <c r="CE1444" i="3" s="1"/>
  <c r="BP1444" i="3"/>
  <c r="CF1444" i="3" s="1"/>
  <c r="BQ1444" i="3"/>
  <c r="CG1444" i="3" s="1"/>
  <c r="BR1444" i="3"/>
  <c r="CH1444" i="3" s="1"/>
  <c r="BS1444" i="3"/>
  <c r="CI1444" i="3" s="1"/>
  <c r="BT1444" i="3"/>
  <c r="CJ1444" i="3" s="1"/>
  <c r="BU1444" i="3"/>
  <c r="CK1444" i="3" s="1"/>
  <c r="BV1444" i="3"/>
  <c r="CL1444" i="3" s="1"/>
  <c r="BW1444" i="3"/>
  <c r="CM1444" i="3" s="1"/>
  <c r="BX1444" i="3"/>
  <c r="CN1444" i="3" s="1"/>
  <c r="BY1444" i="3"/>
  <c r="CO1444" i="3" s="1"/>
  <c r="AT1445" i="3" a="1"/>
  <c r="AT1445" i="3" s="1"/>
  <c r="BJ1445" i="3" s="1"/>
  <c r="BZ1445" i="3" s="1"/>
  <c r="BK1445" i="3"/>
  <c r="CA1445" i="3" s="1"/>
  <c r="BL1445" i="3"/>
  <c r="CB1445" i="3" s="1"/>
  <c r="BM1445" i="3"/>
  <c r="CC1445" i="3" s="1"/>
  <c r="BN1445" i="3"/>
  <c r="CD1445" i="3" s="1"/>
  <c r="BO1445" i="3"/>
  <c r="CE1445" i="3" s="1"/>
  <c r="BP1445" i="3"/>
  <c r="CF1445" i="3" s="1"/>
  <c r="BQ1445" i="3"/>
  <c r="CG1445" i="3" s="1"/>
  <c r="BR1445" i="3"/>
  <c r="CH1445" i="3" s="1"/>
  <c r="BS1445" i="3"/>
  <c r="CI1445" i="3" s="1"/>
  <c r="BT1445" i="3"/>
  <c r="CJ1445" i="3" s="1"/>
  <c r="BU1445" i="3"/>
  <c r="CK1445" i="3" s="1"/>
  <c r="BV1445" i="3"/>
  <c r="CL1445" i="3" s="1"/>
  <c r="BW1445" i="3"/>
  <c r="CM1445" i="3" s="1"/>
  <c r="BX1445" i="3"/>
  <c r="CN1445" i="3" s="1"/>
  <c r="BY1445" i="3"/>
  <c r="CO1445" i="3" s="1"/>
  <c r="AT1446" i="3" a="1"/>
  <c r="AT1446" i="3" s="1"/>
  <c r="BJ1446" i="3" s="1"/>
  <c r="BZ1446" i="3" s="1"/>
  <c r="BK1446" i="3"/>
  <c r="CA1446" i="3" s="1"/>
  <c r="BL1446" i="3"/>
  <c r="CB1446" i="3" s="1"/>
  <c r="BM1446" i="3"/>
  <c r="CC1446" i="3" s="1"/>
  <c r="BN1446" i="3"/>
  <c r="CD1446" i="3" s="1"/>
  <c r="BO1446" i="3"/>
  <c r="CE1446" i="3" s="1"/>
  <c r="BP1446" i="3"/>
  <c r="CF1446" i="3" s="1"/>
  <c r="BQ1446" i="3"/>
  <c r="CG1446" i="3" s="1"/>
  <c r="BR1446" i="3"/>
  <c r="CH1446" i="3" s="1"/>
  <c r="BS1446" i="3"/>
  <c r="CI1446" i="3" s="1"/>
  <c r="BT1446" i="3"/>
  <c r="CJ1446" i="3" s="1"/>
  <c r="BU1446" i="3"/>
  <c r="CK1446" i="3" s="1"/>
  <c r="BV1446" i="3"/>
  <c r="CL1446" i="3" s="1"/>
  <c r="BW1446" i="3"/>
  <c r="CM1446" i="3" s="1"/>
  <c r="BX1446" i="3"/>
  <c r="CN1446" i="3" s="1"/>
  <c r="BY1446" i="3"/>
  <c r="CO1446" i="3" s="1"/>
  <c r="AT1447" i="3" a="1"/>
  <c r="AT1447" i="3" s="1"/>
  <c r="BJ1447" i="3" s="1"/>
  <c r="BZ1447" i="3" s="1"/>
  <c r="BK1447" i="3"/>
  <c r="CA1447" i="3" s="1"/>
  <c r="BL1447" i="3"/>
  <c r="CB1447" i="3" s="1"/>
  <c r="BM1447" i="3"/>
  <c r="CC1447" i="3" s="1"/>
  <c r="BN1447" i="3"/>
  <c r="CD1447" i="3" s="1"/>
  <c r="BO1447" i="3"/>
  <c r="CE1447" i="3" s="1"/>
  <c r="BP1447" i="3"/>
  <c r="CF1447" i="3" s="1"/>
  <c r="BQ1447" i="3"/>
  <c r="CG1447" i="3" s="1"/>
  <c r="BR1447" i="3"/>
  <c r="CH1447" i="3" s="1"/>
  <c r="BS1447" i="3"/>
  <c r="CI1447" i="3" s="1"/>
  <c r="BT1447" i="3"/>
  <c r="CJ1447" i="3" s="1"/>
  <c r="BU1447" i="3"/>
  <c r="CK1447" i="3" s="1"/>
  <c r="BV1447" i="3"/>
  <c r="CL1447" i="3" s="1"/>
  <c r="BW1447" i="3"/>
  <c r="CM1447" i="3" s="1"/>
  <c r="BX1447" i="3"/>
  <c r="CN1447" i="3" s="1"/>
  <c r="BY1447" i="3"/>
  <c r="CO1447" i="3" s="1"/>
  <c r="AT1448" i="3" a="1"/>
  <c r="AT1448" i="3" s="1"/>
  <c r="BJ1448" i="3" s="1"/>
  <c r="BZ1448" i="3" s="1"/>
  <c r="BK1448" i="3"/>
  <c r="CA1448" i="3" s="1"/>
  <c r="BL1448" i="3"/>
  <c r="CB1448" i="3" s="1"/>
  <c r="BM1448" i="3"/>
  <c r="CC1448" i="3" s="1"/>
  <c r="BN1448" i="3"/>
  <c r="CD1448" i="3" s="1"/>
  <c r="BO1448" i="3"/>
  <c r="CE1448" i="3" s="1"/>
  <c r="BP1448" i="3"/>
  <c r="CF1448" i="3" s="1"/>
  <c r="BQ1448" i="3"/>
  <c r="CG1448" i="3" s="1"/>
  <c r="BR1448" i="3"/>
  <c r="CH1448" i="3" s="1"/>
  <c r="BS1448" i="3"/>
  <c r="CI1448" i="3" s="1"/>
  <c r="BT1448" i="3"/>
  <c r="CJ1448" i="3" s="1"/>
  <c r="BU1448" i="3"/>
  <c r="CK1448" i="3" s="1"/>
  <c r="BV1448" i="3"/>
  <c r="CL1448" i="3" s="1"/>
  <c r="BW1448" i="3"/>
  <c r="CM1448" i="3" s="1"/>
  <c r="BX1448" i="3"/>
  <c r="CN1448" i="3" s="1"/>
  <c r="BY1448" i="3"/>
  <c r="CO1448" i="3" s="1"/>
  <c r="AT1449" i="3" a="1"/>
  <c r="AT1449" i="3" s="1"/>
  <c r="BJ1449" i="3" s="1"/>
  <c r="BZ1449" i="3" s="1"/>
  <c r="BK1449" i="3"/>
  <c r="CA1449" i="3" s="1"/>
  <c r="BL1449" i="3"/>
  <c r="CB1449" i="3" s="1"/>
  <c r="BM1449" i="3"/>
  <c r="CC1449" i="3" s="1"/>
  <c r="BN1449" i="3"/>
  <c r="CD1449" i="3" s="1"/>
  <c r="BO1449" i="3"/>
  <c r="CE1449" i="3" s="1"/>
  <c r="BP1449" i="3"/>
  <c r="CF1449" i="3" s="1"/>
  <c r="BQ1449" i="3"/>
  <c r="CG1449" i="3" s="1"/>
  <c r="BR1449" i="3"/>
  <c r="CH1449" i="3" s="1"/>
  <c r="BS1449" i="3"/>
  <c r="CI1449" i="3" s="1"/>
  <c r="BT1449" i="3"/>
  <c r="CJ1449" i="3" s="1"/>
  <c r="BU1449" i="3"/>
  <c r="CK1449" i="3" s="1"/>
  <c r="BV1449" i="3"/>
  <c r="CL1449" i="3" s="1"/>
  <c r="BW1449" i="3"/>
  <c r="CM1449" i="3" s="1"/>
  <c r="BX1449" i="3"/>
  <c r="CN1449" i="3" s="1"/>
  <c r="BY1449" i="3"/>
  <c r="CO1449" i="3" s="1"/>
  <c r="AT1450" i="3" a="1"/>
  <c r="AT1450" i="3" s="1"/>
  <c r="BJ1450" i="3" s="1"/>
  <c r="BZ1450" i="3" s="1"/>
  <c r="BK1450" i="3"/>
  <c r="CA1450" i="3" s="1"/>
  <c r="BL1450" i="3"/>
  <c r="CB1450" i="3" s="1"/>
  <c r="BM1450" i="3"/>
  <c r="CC1450" i="3" s="1"/>
  <c r="BN1450" i="3"/>
  <c r="CD1450" i="3" s="1"/>
  <c r="BO1450" i="3"/>
  <c r="CE1450" i="3" s="1"/>
  <c r="BP1450" i="3"/>
  <c r="CF1450" i="3" s="1"/>
  <c r="BQ1450" i="3"/>
  <c r="CG1450" i="3" s="1"/>
  <c r="BR1450" i="3"/>
  <c r="CH1450" i="3" s="1"/>
  <c r="BS1450" i="3"/>
  <c r="CI1450" i="3" s="1"/>
  <c r="BT1450" i="3"/>
  <c r="CJ1450" i="3" s="1"/>
  <c r="BU1450" i="3"/>
  <c r="CK1450" i="3" s="1"/>
  <c r="BV1450" i="3"/>
  <c r="CL1450" i="3" s="1"/>
  <c r="BW1450" i="3"/>
  <c r="CM1450" i="3" s="1"/>
  <c r="BX1450" i="3"/>
  <c r="CN1450" i="3" s="1"/>
  <c r="BY1450" i="3"/>
  <c r="CO1450" i="3" s="1"/>
  <c r="AT1451" i="3" a="1"/>
  <c r="AT1451" i="3" s="1"/>
  <c r="BJ1451" i="3" s="1"/>
  <c r="BZ1451" i="3" s="1"/>
  <c r="BK1451" i="3"/>
  <c r="CA1451" i="3" s="1"/>
  <c r="BL1451" i="3"/>
  <c r="CB1451" i="3" s="1"/>
  <c r="BM1451" i="3"/>
  <c r="CC1451" i="3" s="1"/>
  <c r="BN1451" i="3"/>
  <c r="CD1451" i="3" s="1"/>
  <c r="BO1451" i="3"/>
  <c r="CE1451" i="3" s="1"/>
  <c r="BP1451" i="3"/>
  <c r="CF1451" i="3" s="1"/>
  <c r="BQ1451" i="3"/>
  <c r="CG1451" i="3" s="1"/>
  <c r="BR1451" i="3"/>
  <c r="CH1451" i="3" s="1"/>
  <c r="BS1451" i="3"/>
  <c r="CI1451" i="3" s="1"/>
  <c r="BT1451" i="3"/>
  <c r="CJ1451" i="3" s="1"/>
  <c r="BU1451" i="3"/>
  <c r="CK1451" i="3" s="1"/>
  <c r="BV1451" i="3"/>
  <c r="CL1451" i="3" s="1"/>
  <c r="BW1451" i="3"/>
  <c r="CM1451" i="3" s="1"/>
  <c r="BX1451" i="3"/>
  <c r="CN1451" i="3" s="1"/>
  <c r="BY1451" i="3"/>
  <c r="CO1451" i="3" s="1"/>
  <c r="AT1452" i="3" a="1"/>
  <c r="AT1452" i="3" s="1"/>
  <c r="BJ1452" i="3" s="1"/>
  <c r="BZ1452" i="3" s="1"/>
  <c r="BK1452" i="3"/>
  <c r="CA1452" i="3" s="1"/>
  <c r="BL1452" i="3"/>
  <c r="CB1452" i="3" s="1"/>
  <c r="BM1452" i="3"/>
  <c r="CC1452" i="3" s="1"/>
  <c r="BN1452" i="3"/>
  <c r="CD1452" i="3" s="1"/>
  <c r="BO1452" i="3"/>
  <c r="CE1452" i="3" s="1"/>
  <c r="BP1452" i="3"/>
  <c r="CF1452" i="3" s="1"/>
  <c r="BQ1452" i="3"/>
  <c r="CG1452" i="3" s="1"/>
  <c r="BR1452" i="3"/>
  <c r="CH1452" i="3" s="1"/>
  <c r="BS1452" i="3"/>
  <c r="CI1452" i="3" s="1"/>
  <c r="BT1452" i="3"/>
  <c r="CJ1452" i="3" s="1"/>
  <c r="BU1452" i="3"/>
  <c r="CK1452" i="3" s="1"/>
  <c r="BV1452" i="3"/>
  <c r="CL1452" i="3" s="1"/>
  <c r="BW1452" i="3"/>
  <c r="CM1452" i="3" s="1"/>
  <c r="BX1452" i="3"/>
  <c r="CN1452" i="3" s="1"/>
  <c r="BY1452" i="3"/>
  <c r="CO1452" i="3" s="1"/>
  <c r="AT1453" i="3" a="1"/>
  <c r="AT1453" i="3" s="1"/>
  <c r="BJ1453" i="3" s="1"/>
  <c r="BZ1453" i="3" s="1"/>
  <c r="BK1453" i="3"/>
  <c r="CA1453" i="3" s="1"/>
  <c r="BL1453" i="3"/>
  <c r="CB1453" i="3" s="1"/>
  <c r="BM1453" i="3"/>
  <c r="CC1453" i="3" s="1"/>
  <c r="BN1453" i="3"/>
  <c r="CD1453" i="3" s="1"/>
  <c r="BO1453" i="3"/>
  <c r="CE1453" i="3" s="1"/>
  <c r="BP1453" i="3"/>
  <c r="CF1453" i="3" s="1"/>
  <c r="BQ1453" i="3"/>
  <c r="CG1453" i="3" s="1"/>
  <c r="BR1453" i="3"/>
  <c r="CH1453" i="3" s="1"/>
  <c r="BS1453" i="3"/>
  <c r="CI1453" i="3" s="1"/>
  <c r="BT1453" i="3"/>
  <c r="CJ1453" i="3" s="1"/>
  <c r="BU1453" i="3"/>
  <c r="CK1453" i="3" s="1"/>
  <c r="BV1453" i="3"/>
  <c r="CL1453" i="3" s="1"/>
  <c r="BW1453" i="3"/>
  <c r="CM1453" i="3" s="1"/>
  <c r="BX1453" i="3"/>
  <c r="CN1453" i="3" s="1"/>
  <c r="BY1453" i="3"/>
  <c r="CO1453" i="3" s="1"/>
  <c r="AT1454" i="3" a="1"/>
  <c r="AT1454" i="3" s="1"/>
  <c r="BJ1454" i="3" s="1"/>
  <c r="BZ1454" i="3" s="1"/>
  <c r="BK1454" i="3"/>
  <c r="CA1454" i="3" s="1"/>
  <c r="BL1454" i="3"/>
  <c r="CB1454" i="3" s="1"/>
  <c r="BM1454" i="3"/>
  <c r="CC1454" i="3" s="1"/>
  <c r="BN1454" i="3"/>
  <c r="CD1454" i="3" s="1"/>
  <c r="BO1454" i="3"/>
  <c r="CE1454" i="3" s="1"/>
  <c r="BP1454" i="3"/>
  <c r="CF1454" i="3" s="1"/>
  <c r="BQ1454" i="3"/>
  <c r="CG1454" i="3" s="1"/>
  <c r="BR1454" i="3"/>
  <c r="CH1454" i="3" s="1"/>
  <c r="BS1454" i="3"/>
  <c r="CI1454" i="3" s="1"/>
  <c r="BT1454" i="3"/>
  <c r="CJ1454" i="3" s="1"/>
  <c r="BU1454" i="3"/>
  <c r="CK1454" i="3" s="1"/>
  <c r="BV1454" i="3"/>
  <c r="CL1454" i="3" s="1"/>
  <c r="BW1454" i="3"/>
  <c r="CM1454" i="3" s="1"/>
  <c r="BX1454" i="3"/>
  <c r="CN1454" i="3" s="1"/>
  <c r="BY1454" i="3"/>
  <c r="CO1454" i="3" s="1"/>
  <c r="AT1455" i="3" a="1"/>
  <c r="AT1455" i="3" s="1"/>
  <c r="BJ1455" i="3" s="1"/>
  <c r="BZ1455" i="3" s="1"/>
  <c r="BK1455" i="3"/>
  <c r="CA1455" i="3" s="1"/>
  <c r="BL1455" i="3"/>
  <c r="CB1455" i="3" s="1"/>
  <c r="BM1455" i="3"/>
  <c r="CC1455" i="3" s="1"/>
  <c r="BN1455" i="3"/>
  <c r="CD1455" i="3" s="1"/>
  <c r="BO1455" i="3"/>
  <c r="CE1455" i="3" s="1"/>
  <c r="BP1455" i="3"/>
  <c r="CF1455" i="3" s="1"/>
  <c r="BQ1455" i="3"/>
  <c r="CG1455" i="3" s="1"/>
  <c r="BR1455" i="3"/>
  <c r="CH1455" i="3" s="1"/>
  <c r="BS1455" i="3"/>
  <c r="CI1455" i="3" s="1"/>
  <c r="BT1455" i="3"/>
  <c r="CJ1455" i="3" s="1"/>
  <c r="BU1455" i="3"/>
  <c r="CK1455" i="3" s="1"/>
  <c r="BV1455" i="3"/>
  <c r="CL1455" i="3" s="1"/>
  <c r="BW1455" i="3"/>
  <c r="CM1455" i="3" s="1"/>
  <c r="BX1455" i="3"/>
  <c r="CN1455" i="3" s="1"/>
  <c r="BY1455" i="3"/>
  <c r="CO1455" i="3" s="1"/>
  <c r="AT1456" i="3" a="1"/>
  <c r="AT1456" i="3" s="1"/>
  <c r="BJ1456" i="3" s="1"/>
  <c r="BZ1456" i="3" s="1"/>
  <c r="BK1456" i="3"/>
  <c r="CA1456" i="3" s="1"/>
  <c r="BL1456" i="3"/>
  <c r="CB1456" i="3" s="1"/>
  <c r="BM1456" i="3"/>
  <c r="CC1456" i="3" s="1"/>
  <c r="BN1456" i="3"/>
  <c r="CD1456" i="3" s="1"/>
  <c r="BO1456" i="3"/>
  <c r="CE1456" i="3" s="1"/>
  <c r="BP1456" i="3"/>
  <c r="CF1456" i="3" s="1"/>
  <c r="BQ1456" i="3"/>
  <c r="CG1456" i="3" s="1"/>
  <c r="BR1456" i="3"/>
  <c r="CH1456" i="3" s="1"/>
  <c r="BS1456" i="3"/>
  <c r="CI1456" i="3" s="1"/>
  <c r="BT1456" i="3"/>
  <c r="CJ1456" i="3" s="1"/>
  <c r="BU1456" i="3"/>
  <c r="CK1456" i="3" s="1"/>
  <c r="BV1456" i="3"/>
  <c r="CL1456" i="3" s="1"/>
  <c r="BW1456" i="3"/>
  <c r="CM1456" i="3" s="1"/>
  <c r="BX1456" i="3"/>
  <c r="CN1456" i="3" s="1"/>
  <c r="BY1456" i="3"/>
  <c r="CO1456" i="3" s="1"/>
  <c r="AT1457" i="3" a="1"/>
  <c r="AT1457" i="3" s="1"/>
  <c r="BJ1457" i="3" s="1"/>
  <c r="BZ1457" i="3" s="1"/>
  <c r="BK1457" i="3"/>
  <c r="CA1457" i="3" s="1"/>
  <c r="BL1457" i="3"/>
  <c r="CB1457" i="3" s="1"/>
  <c r="BM1457" i="3"/>
  <c r="CC1457" i="3" s="1"/>
  <c r="BN1457" i="3"/>
  <c r="CD1457" i="3" s="1"/>
  <c r="BO1457" i="3"/>
  <c r="CE1457" i="3" s="1"/>
  <c r="BP1457" i="3"/>
  <c r="CF1457" i="3" s="1"/>
  <c r="BQ1457" i="3"/>
  <c r="CG1457" i="3" s="1"/>
  <c r="BR1457" i="3"/>
  <c r="CH1457" i="3" s="1"/>
  <c r="BS1457" i="3"/>
  <c r="CI1457" i="3" s="1"/>
  <c r="BT1457" i="3"/>
  <c r="CJ1457" i="3" s="1"/>
  <c r="BU1457" i="3"/>
  <c r="CK1457" i="3" s="1"/>
  <c r="BV1457" i="3"/>
  <c r="CL1457" i="3" s="1"/>
  <c r="BW1457" i="3"/>
  <c r="CM1457" i="3" s="1"/>
  <c r="BX1457" i="3"/>
  <c r="CN1457" i="3" s="1"/>
  <c r="BY1457" i="3"/>
  <c r="CO1457" i="3" s="1"/>
  <c r="AT1458" i="3" a="1"/>
  <c r="AT1458" i="3" s="1"/>
  <c r="BJ1458" i="3" s="1"/>
  <c r="BZ1458" i="3" s="1"/>
  <c r="BK1458" i="3"/>
  <c r="CA1458" i="3" s="1"/>
  <c r="BL1458" i="3"/>
  <c r="CB1458" i="3" s="1"/>
  <c r="BM1458" i="3"/>
  <c r="CC1458" i="3" s="1"/>
  <c r="BN1458" i="3"/>
  <c r="CD1458" i="3" s="1"/>
  <c r="BO1458" i="3"/>
  <c r="CE1458" i="3" s="1"/>
  <c r="BP1458" i="3"/>
  <c r="CF1458" i="3" s="1"/>
  <c r="BQ1458" i="3"/>
  <c r="CG1458" i="3" s="1"/>
  <c r="BR1458" i="3"/>
  <c r="CH1458" i="3" s="1"/>
  <c r="BS1458" i="3"/>
  <c r="CI1458" i="3" s="1"/>
  <c r="BT1458" i="3"/>
  <c r="CJ1458" i="3" s="1"/>
  <c r="BU1458" i="3"/>
  <c r="CK1458" i="3" s="1"/>
  <c r="BV1458" i="3"/>
  <c r="CL1458" i="3" s="1"/>
  <c r="BW1458" i="3"/>
  <c r="CM1458" i="3" s="1"/>
  <c r="BX1458" i="3"/>
  <c r="CN1458" i="3" s="1"/>
  <c r="BY1458" i="3"/>
  <c r="CO1458" i="3" s="1"/>
  <c r="AT1459" i="3" a="1"/>
  <c r="AT1459" i="3" s="1"/>
  <c r="BJ1459" i="3" s="1"/>
  <c r="BZ1459" i="3" s="1"/>
  <c r="BK1459" i="3"/>
  <c r="CA1459" i="3" s="1"/>
  <c r="BL1459" i="3"/>
  <c r="CB1459" i="3" s="1"/>
  <c r="BM1459" i="3"/>
  <c r="CC1459" i="3" s="1"/>
  <c r="BN1459" i="3"/>
  <c r="CD1459" i="3" s="1"/>
  <c r="BO1459" i="3"/>
  <c r="CE1459" i="3" s="1"/>
  <c r="BP1459" i="3"/>
  <c r="CF1459" i="3" s="1"/>
  <c r="BQ1459" i="3"/>
  <c r="CG1459" i="3" s="1"/>
  <c r="BR1459" i="3"/>
  <c r="CH1459" i="3" s="1"/>
  <c r="BS1459" i="3"/>
  <c r="CI1459" i="3" s="1"/>
  <c r="BT1459" i="3"/>
  <c r="CJ1459" i="3" s="1"/>
  <c r="BU1459" i="3"/>
  <c r="CK1459" i="3" s="1"/>
  <c r="BV1459" i="3"/>
  <c r="CL1459" i="3" s="1"/>
  <c r="BW1459" i="3"/>
  <c r="CM1459" i="3" s="1"/>
  <c r="BX1459" i="3"/>
  <c r="CN1459" i="3" s="1"/>
  <c r="BY1459" i="3"/>
  <c r="CO1459" i="3" s="1"/>
  <c r="AT1460" i="3" a="1"/>
  <c r="BM1460" i="3" s="1"/>
  <c r="CC1460" i="3" s="1"/>
  <c r="BP1460" i="3"/>
  <c r="CF1460" i="3" s="1"/>
  <c r="BQ1460" i="3"/>
  <c r="CG1460" i="3" s="1"/>
  <c r="BR1460" i="3"/>
  <c r="CH1460" i="3" s="1"/>
  <c r="BS1460" i="3"/>
  <c r="CI1460" i="3" s="1"/>
  <c r="BT1460" i="3"/>
  <c r="CJ1460" i="3" s="1"/>
  <c r="BU1460" i="3"/>
  <c r="CK1460" i="3" s="1"/>
  <c r="BV1460" i="3"/>
  <c r="CL1460" i="3" s="1"/>
  <c r="BW1460" i="3"/>
  <c r="CM1460" i="3" s="1"/>
  <c r="BX1460" i="3"/>
  <c r="CN1460" i="3" s="1"/>
  <c r="BY1460" i="3"/>
  <c r="CO1460" i="3" s="1"/>
  <c r="AT1461" i="3" a="1"/>
  <c r="AT1461" i="3" s="1"/>
  <c r="BJ1461" i="3" s="1"/>
  <c r="BZ1461" i="3" s="1"/>
  <c r="BK1461" i="3"/>
  <c r="CA1461" i="3" s="1"/>
  <c r="BL1461" i="3"/>
  <c r="CB1461" i="3" s="1"/>
  <c r="BM1461" i="3"/>
  <c r="CC1461" i="3" s="1"/>
  <c r="BN1461" i="3"/>
  <c r="CD1461" i="3" s="1"/>
  <c r="BO1461" i="3"/>
  <c r="CE1461" i="3" s="1"/>
  <c r="BP1461" i="3"/>
  <c r="CF1461" i="3" s="1"/>
  <c r="BQ1461" i="3"/>
  <c r="CG1461" i="3" s="1"/>
  <c r="BR1461" i="3"/>
  <c r="CH1461" i="3" s="1"/>
  <c r="BS1461" i="3"/>
  <c r="CI1461" i="3" s="1"/>
  <c r="BT1461" i="3"/>
  <c r="CJ1461" i="3" s="1"/>
  <c r="BU1461" i="3"/>
  <c r="CK1461" i="3" s="1"/>
  <c r="BV1461" i="3"/>
  <c r="CL1461" i="3" s="1"/>
  <c r="BW1461" i="3"/>
  <c r="CM1461" i="3" s="1"/>
  <c r="BX1461" i="3"/>
  <c r="CN1461" i="3" s="1"/>
  <c r="BY1461" i="3"/>
  <c r="CO1461" i="3" s="1"/>
  <c r="AT1462" i="3" a="1"/>
  <c r="AT1462" i="3" s="1"/>
  <c r="BJ1462" i="3" s="1"/>
  <c r="BZ1462" i="3" s="1"/>
  <c r="BK1462" i="3"/>
  <c r="CA1462" i="3" s="1"/>
  <c r="BL1462" i="3"/>
  <c r="CB1462" i="3" s="1"/>
  <c r="BM1462" i="3"/>
  <c r="CC1462" i="3" s="1"/>
  <c r="BN1462" i="3"/>
  <c r="CD1462" i="3" s="1"/>
  <c r="BO1462" i="3"/>
  <c r="CE1462" i="3" s="1"/>
  <c r="BP1462" i="3"/>
  <c r="CF1462" i="3" s="1"/>
  <c r="BQ1462" i="3"/>
  <c r="CG1462" i="3" s="1"/>
  <c r="BR1462" i="3"/>
  <c r="CH1462" i="3" s="1"/>
  <c r="BS1462" i="3"/>
  <c r="CI1462" i="3" s="1"/>
  <c r="BT1462" i="3"/>
  <c r="CJ1462" i="3" s="1"/>
  <c r="BU1462" i="3"/>
  <c r="CK1462" i="3" s="1"/>
  <c r="BV1462" i="3"/>
  <c r="CL1462" i="3" s="1"/>
  <c r="BW1462" i="3"/>
  <c r="CM1462" i="3" s="1"/>
  <c r="BX1462" i="3"/>
  <c r="CN1462" i="3" s="1"/>
  <c r="BY1462" i="3"/>
  <c r="CO1462" i="3" s="1"/>
  <c r="AT1463" i="3" a="1"/>
  <c r="AT1463" i="3" s="1"/>
  <c r="BJ1463" i="3" s="1"/>
  <c r="BZ1463" i="3" s="1"/>
  <c r="BK1463" i="3"/>
  <c r="CA1463" i="3" s="1"/>
  <c r="BL1463" i="3"/>
  <c r="CB1463" i="3" s="1"/>
  <c r="BM1463" i="3"/>
  <c r="CC1463" i="3" s="1"/>
  <c r="BN1463" i="3"/>
  <c r="CD1463" i="3" s="1"/>
  <c r="BO1463" i="3"/>
  <c r="CE1463" i="3" s="1"/>
  <c r="BP1463" i="3"/>
  <c r="CF1463" i="3" s="1"/>
  <c r="BQ1463" i="3"/>
  <c r="CG1463" i="3" s="1"/>
  <c r="BR1463" i="3"/>
  <c r="CH1463" i="3" s="1"/>
  <c r="BS1463" i="3"/>
  <c r="CI1463" i="3" s="1"/>
  <c r="BT1463" i="3"/>
  <c r="CJ1463" i="3" s="1"/>
  <c r="BU1463" i="3"/>
  <c r="CK1463" i="3" s="1"/>
  <c r="BV1463" i="3"/>
  <c r="CL1463" i="3" s="1"/>
  <c r="BW1463" i="3"/>
  <c r="CM1463" i="3" s="1"/>
  <c r="BX1463" i="3"/>
  <c r="CN1463" i="3" s="1"/>
  <c r="BY1463" i="3"/>
  <c r="CO1463" i="3" s="1"/>
  <c r="AT1464" i="3" a="1"/>
  <c r="AT1464" i="3" s="1"/>
  <c r="BJ1464" i="3" s="1"/>
  <c r="BZ1464" i="3" s="1"/>
  <c r="BK1464" i="3"/>
  <c r="CA1464" i="3" s="1"/>
  <c r="BL1464" i="3"/>
  <c r="CB1464" i="3" s="1"/>
  <c r="BM1464" i="3"/>
  <c r="CC1464" i="3" s="1"/>
  <c r="BN1464" i="3"/>
  <c r="CD1464" i="3" s="1"/>
  <c r="BO1464" i="3"/>
  <c r="CE1464" i="3" s="1"/>
  <c r="BP1464" i="3"/>
  <c r="CF1464" i="3" s="1"/>
  <c r="BQ1464" i="3"/>
  <c r="CG1464" i="3" s="1"/>
  <c r="BR1464" i="3"/>
  <c r="CH1464" i="3" s="1"/>
  <c r="BS1464" i="3"/>
  <c r="CI1464" i="3" s="1"/>
  <c r="BT1464" i="3"/>
  <c r="CJ1464" i="3" s="1"/>
  <c r="BU1464" i="3"/>
  <c r="CK1464" i="3" s="1"/>
  <c r="BV1464" i="3"/>
  <c r="CL1464" i="3" s="1"/>
  <c r="BW1464" i="3"/>
  <c r="CM1464" i="3" s="1"/>
  <c r="BX1464" i="3"/>
  <c r="CN1464" i="3" s="1"/>
  <c r="BY1464" i="3"/>
  <c r="CO1464" i="3" s="1"/>
  <c r="AT1465" i="3" a="1"/>
  <c r="AT1465" i="3" s="1"/>
  <c r="BJ1465" i="3" s="1"/>
  <c r="BZ1465" i="3" s="1"/>
  <c r="BK1465" i="3"/>
  <c r="CA1465" i="3" s="1"/>
  <c r="BL1465" i="3"/>
  <c r="CB1465" i="3" s="1"/>
  <c r="BM1465" i="3"/>
  <c r="CC1465" i="3" s="1"/>
  <c r="BN1465" i="3"/>
  <c r="CD1465" i="3" s="1"/>
  <c r="BO1465" i="3"/>
  <c r="CE1465" i="3" s="1"/>
  <c r="BP1465" i="3"/>
  <c r="CF1465" i="3" s="1"/>
  <c r="BQ1465" i="3"/>
  <c r="CG1465" i="3" s="1"/>
  <c r="BR1465" i="3"/>
  <c r="CH1465" i="3" s="1"/>
  <c r="BS1465" i="3"/>
  <c r="CI1465" i="3" s="1"/>
  <c r="BT1465" i="3"/>
  <c r="CJ1465" i="3" s="1"/>
  <c r="BU1465" i="3"/>
  <c r="CK1465" i="3" s="1"/>
  <c r="BV1465" i="3"/>
  <c r="CL1465" i="3" s="1"/>
  <c r="BW1465" i="3"/>
  <c r="CM1465" i="3" s="1"/>
  <c r="BX1465" i="3"/>
  <c r="CN1465" i="3" s="1"/>
  <c r="BY1465" i="3"/>
  <c r="CO1465" i="3" s="1"/>
  <c r="AT1466" i="3" a="1"/>
  <c r="AT1466" i="3" s="1"/>
  <c r="BJ1466" i="3" s="1"/>
  <c r="BZ1466" i="3" s="1"/>
  <c r="BK1466" i="3"/>
  <c r="CA1466" i="3" s="1"/>
  <c r="BL1466" i="3"/>
  <c r="CB1466" i="3" s="1"/>
  <c r="BM1466" i="3"/>
  <c r="CC1466" i="3" s="1"/>
  <c r="BN1466" i="3"/>
  <c r="CD1466" i="3" s="1"/>
  <c r="BO1466" i="3"/>
  <c r="CE1466" i="3" s="1"/>
  <c r="BP1466" i="3"/>
  <c r="CF1466" i="3" s="1"/>
  <c r="BQ1466" i="3"/>
  <c r="CG1466" i="3" s="1"/>
  <c r="BR1466" i="3"/>
  <c r="CH1466" i="3" s="1"/>
  <c r="BS1466" i="3"/>
  <c r="CI1466" i="3" s="1"/>
  <c r="BT1466" i="3"/>
  <c r="CJ1466" i="3" s="1"/>
  <c r="BU1466" i="3"/>
  <c r="CK1466" i="3" s="1"/>
  <c r="BV1466" i="3"/>
  <c r="CL1466" i="3" s="1"/>
  <c r="BW1466" i="3"/>
  <c r="CM1466" i="3" s="1"/>
  <c r="BX1466" i="3"/>
  <c r="CN1466" i="3" s="1"/>
  <c r="BY1466" i="3"/>
  <c r="CO1466" i="3" s="1"/>
  <c r="AT1467" i="3" a="1"/>
  <c r="AT1467" i="3" s="1"/>
  <c r="BJ1467" i="3" s="1"/>
  <c r="BZ1467" i="3" s="1"/>
  <c r="BK1467" i="3"/>
  <c r="CA1467" i="3" s="1"/>
  <c r="BL1467" i="3"/>
  <c r="CB1467" i="3" s="1"/>
  <c r="BM1467" i="3"/>
  <c r="CC1467" i="3" s="1"/>
  <c r="BN1467" i="3"/>
  <c r="CD1467" i="3" s="1"/>
  <c r="BO1467" i="3"/>
  <c r="CE1467" i="3" s="1"/>
  <c r="BP1467" i="3"/>
  <c r="CF1467" i="3" s="1"/>
  <c r="BQ1467" i="3"/>
  <c r="CG1467" i="3" s="1"/>
  <c r="BR1467" i="3"/>
  <c r="CH1467" i="3" s="1"/>
  <c r="BS1467" i="3"/>
  <c r="CI1467" i="3" s="1"/>
  <c r="BT1467" i="3"/>
  <c r="CJ1467" i="3" s="1"/>
  <c r="BU1467" i="3"/>
  <c r="CK1467" i="3" s="1"/>
  <c r="BV1467" i="3"/>
  <c r="CL1467" i="3" s="1"/>
  <c r="BW1467" i="3"/>
  <c r="CM1467" i="3" s="1"/>
  <c r="BX1467" i="3"/>
  <c r="CN1467" i="3" s="1"/>
  <c r="BY1467" i="3"/>
  <c r="CO1467" i="3" s="1"/>
  <c r="AT1468" i="3" a="1"/>
  <c r="AT1468" i="3" s="1"/>
  <c r="BJ1468" i="3" s="1"/>
  <c r="BZ1468" i="3" s="1"/>
  <c r="BK1468" i="3"/>
  <c r="CA1468" i="3" s="1"/>
  <c r="BL1468" i="3"/>
  <c r="CB1468" i="3" s="1"/>
  <c r="BM1468" i="3"/>
  <c r="CC1468" i="3" s="1"/>
  <c r="BN1468" i="3"/>
  <c r="CD1468" i="3" s="1"/>
  <c r="BO1468" i="3"/>
  <c r="CE1468" i="3" s="1"/>
  <c r="BP1468" i="3"/>
  <c r="CF1468" i="3" s="1"/>
  <c r="BQ1468" i="3"/>
  <c r="CG1468" i="3" s="1"/>
  <c r="BR1468" i="3"/>
  <c r="CH1468" i="3" s="1"/>
  <c r="BS1468" i="3"/>
  <c r="CI1468" i="3" s="1"/>
  <c r="BT1468" i="3"/>
  <c r="CJ1468" i="3" s="1"/>
  <c r="BU1468" i="3"/>
  <c r="CK1468" i="3" s="1"/>
  <c r="BV1468" i="3"/>
  <c r="CL1468" i="3" s="1"/>
  <c r="BW1468" i="3"/>
  <c r="CM1468" i="3" s="1"/>
  <c r="BX1468" i="3"/>
  <c r="CN1468" i="3" s="1"/>
  <c r="BY1468" i="3"/>
  <c r="CO1468" i="3" s="1"/>
  <c r="AT1469" i="3" a="1"/>
  <c r="AT1469" i="3" s="1"/>
  <c r="BJ1469" i="3" s="1"/>
  <c r="BZ1469" i="3" s="1"/>
  <c r="BK1469" i="3"/>
  <c r="CA1469" i="3" s="1"/>
  <c r="BL1469" i="3"/>
  <c r="CB1469" i="3" s="1"/>
  <c r="BM1469" i="3"/>
  <c r="CC1469" i="3" s="1"/>
  <c r="BN1469" i="3"/>
  <c r="CD1469" i="3" s="1"/>
  <c r="BO1469" i="3"/>
  <c r="CE1469" i="3" s="1"/>
  <c r="BP1469" i="3"/>
  <c r="CF1469" i="3" s="1"/>
  <c r="BQ1469" i="3"/>
  <c r="CG1469" i="3" s="1"/>
  <c r="BR1469" i="3"/>
  <c r="CH1469" i="3" s="1"/>
  <c r="BS1469" i="3"/>
  <c r="CI1469" i="3" s="1"/>
  <c r="BT1469" i="3"/>
  <c r="CJ1469" i="3" s="1"/>
  <c r="BU1469" i="3"/>
  <c r="CK1469" i="3" s="1"/>
  <c r="BV1469" i="3"/>
  <c r="CL1469" i="3" s="1"/>
  <c r="BW1469" i="3"/>
  <c r="CM1469" i="3" s="1"/>
  <c r="BX1469" i="3"/>
  <c r="CN1469" i="3" s="1"/>
  <c r="BY1469" i="3"/>
  <c r="CO1469" i="3" s="1"/>
  <c r="AT1470" i="3" a="1"/>
  <c r="AT1470" i="3" s="1"/>
  <c r="BJ1470" i="3" s="1"/>
  <c r="BZ1470" i="3" s="1"/>
  <c r="BK1470" i="3"/>
  <c r="CA1470" i="3" s="1"/>
  <c r="BL1470" i="3"/>
  <c r="CB1470" i="3" s="1"/>
  <c r="BM1470" i="3"/>
  <c r="CC1470" i="3" s="1"/>
  <c r="BN1470" i="3"/>
  <c r="CD1470" i="3" s="1"/>
  <c r="BO1470" i="3"/>
  <c r="CE1470" i="3" s="1"/>
  <c r="BP1470" i="3"/>
  <c r="CF1470" i="3" s="1"/>
  <c r="BQ1470" i="3"/>
  <c r="CG1470" i="3" s="1"/>
  <c r="BR1470" i="3"/>
  <c r="CH1470" i="3" s="1"/>
  <c r="BS1470" i="3"/>
  <c r="CI1470" i="3" s="1"/>
  <c r="BT1470" i="3"/>
  <c r="CJ1470" i="3" s="1"/>
  <c r="BU1470" i="3"/>
  <c r="CK1470" i="3" s="1"/>
  <c r="BV1470" i="3"/>
  <c r="CL1470" i="3" s="1"/>
  <c r="BW1470" i="3"/>
  <c r="CM1470" i="3" s="1"/>
  <c r="BX1470" i="3"/>
  <c r="CN1470" i="3" s="1"/>
  <c r="BY1470" i="3"/>
  <c r="CO1470" i="3" s="1"/>
  <c r="AT1471" i="3" a="1"/>
  <c r="AT1471" i="3" s="1"/>
  <c r="BJ1471" i="3" s="1"/>
  <c r="BZ1471" i="3" s="1"/>
  <c r="BK1471" i="3"/>
  <c r="CA1471" i="3" s="1"/>
  <c r="BL1471" i="3"/>
  <c r="CB1471" i="3" s="1"/>
  <c r="BM1471" i="3"/>
  <c r="CC1471" i="3" s="1"/>
  <c r="BN1471" i="3"/>
  <c r="CD1471" i="3" s="1"/>
  <c r="BO1471" i="3"/>
  <c r="CE1471" i="3" s="1"/>
  <c r="BP1471" i="3"/>
  <c r="CF1471" i="3" s="1"/>
  <c r="BQ1471" i="3"/>
  <c r="CG1471" i="3" s="1"/>
  <c r="BR1471" i="3"/>
  <c r="CH1471" i="3" s="1"/>
  <c r="BS1471" i="3"/>
  <c r="CI1471" i="3" s="1"/>
  <c r="BT1471" i="3"/>
  <c r="CJ1471" i="3" s="1"/>
  <c r="BU1471" i="3"/>
  <c r="CK1471" i="3" s="1"/>
  <c r="BV1471" i="3"/>
  <c r="CL1471" i="3" s="1"/>
  <c r="BW1471" i="3"/>
  <c r="CM1471" i="3" s="1"/>
  <c r="BX1471" i="3"/>
  <c r="CN1471" i="3" s="1"/>
  <c r="BY1471" i="3"/>
  <c r="CO1471" i="3" s="1"/>
  <c r="AT1472" i="3" a="1"/>
  <c r="AT1472" i="3" s="1"/>
  <c r="BJ1472" i="3" s="1"/>
  <c r="BZ1472" i="3" s="1"/>
  <c r="BK1472" i="3"/>
  <c r="CA1472" i="3" s="1"/>
  <c r="BL1472" i="3"/>
  <c r="CB1472" i="3" s="1"/>
  <c r="BM1472" i="3"/>
  <c r="CC1472" i="3" s="1"/>
  <c r="BN1472" i="3"/>
  <c r="CD1472" i="3" s="1"/>
  <c r="BO1472" i="3"/>
  <c r="CE1472" i="3" s="1"/>
  <c r="BP1472" i="3"/>
  <c r="CF1472" i="3" s="1"/>
  <c r="BQ1472" i="3"/>
  <c r="CG1472" i="3" s="1"/>
  <c r="BR1472" i="3"/>
  <c r="CH1472" i="3" s="1"/>
  <c r="BS1472" i="3"/>
  <c r="CI1472" i="3" s="1"/>
  <c r="BT1472" i="3"/>
  <c r="CJ1472" i="3" s="1"/>
  <c r="BU1472" i="3"/>
  <c r="CK1472" i="3" s="1"/>
  <c r="BV1472" i="3"/>
  <c r="CL1472" i="3" s="1"/>
  <c r="BW1472" i="3"/>
  <c r="CM1472" i="3" s="1"/>
  <c r="BX1472" i="3"/>
  <c r="CN1472" i="3" s="1"/>
  <c r="BY1472" i="3"/>
  <c r="CO1472" i="3" s="1"/>
  <c r="AT1473" i="3" a="1"/>
  <c r="AT1473" i="3" s="1"/>
  <c r="BJ1473" i="3" s="1"/>
  <c r="BZ1473" i="3" s="1"/>
  <c r="BK1473" i="3"/>
  <c r="CA1473" i="3" s="1"/>
  <c r="BL1473" i="3"/>
  <c r="CB1473" i="3" s="1"/>
  <c r="BM1473" i="3"/>
  <c r="CC1473" i="3" s="1"/>
  <c r="BN1473" i="3"/>
  <c r="CD1473" i="3" s="1"/>
  <c r="BO1473" i="3"/>
  <c r="CE1473" i="3" s="1"/>
  <c r="BP1473" i="3"/>
  <c r="CF1473" i="3" s="1"/>
  <c r="BQ1473" i="3"/>
  <c r="CG1473" i="3" s="1"/>
  <c r="BR1473" i="3"/>
  <c r="CH1473" i="3" s="1"/>
  <c r="BS1473" i="3"/>
  <c r="CI1473" i="3" s="1"/>
  <c r="BT1473" i="3"/>
  <c r="CJ1473" i="3" s="1"/>
  <c r="BU1473" i="3"/>
  <c r="CK1473" i="3" s="1"/>
  <c r="BV1473" i="3"/>
  <c r="CL1473" i="3" s="1"/>
  <c r="BW1473" i="3"/>
  <c r="CM1473" i="3" s="1"/>
  <c r="BX1473" i="3"/>
  <c r="CN1473" i="3" s="1"/>
  <c r="BY1473" i="3"/>
  <c r="CO1473" i="3" s="1"/>
  <c r="AT1474" i="3" a="1"/>
  <c r="BK1474" i="3" s="1"/>
  <c r="CA1474" i="3" s="1"/>
  <c r="BL1474" i="3"/>
  <c r="CB1474" i="3" s="1"/>
  <c r="BM1474" i="3"/>
  <c r="CC1474" i="3" s="1"/>
  <c r="BN1474" i="3"/>
  <c r="CD1474" i="3" s="1"/>
  <c r="BO1474" i="3"/>
  <c r="CE1474" i="3" s="1"/>
  <c r="BP1474" i="3"/>
  <c r="CF1474" i="3" s="1"/>
  <c r="BQ1474" i="3"/>
  <c r="CG1474" i="3" s="1"/>
  <c r="BR1474" i="3"/>
  <c r="CH1474" i="3" s="1"/>
  <c r="BS1474" i="3"/>
  <c r="CI1474" i="3" s="1"/>
  <c r="BT1474" i="3"/>
  <c r="CJ1474" i="3" s="1"/>
  <c r="BU1474" i="3"/>
  <c r="CK1474" i="3" s="1"/>
  <c r="BV1474" i="3"/>
  <c r="CL1474" i="3" s="1"/>
  <c r="BW1474" i="3"/>
  <c r="CM1474" i="3" s="1"/>
  <c r="BX1474" i="3"/>
  <c r="CN1474" i="3" s="1"/>
  <c r="BY1474" i="3"/>
  <c r="CO1474" i="3" s="1"/>
  <c r="AT1475" i="3" a="1"/>
  <c r="AT1475" i="3" s="1"/>
  <c r="BJ1475" i="3" s="1"/>
  <c r="BZ1475" i="3" s="1"/>
  <c r="BK1475" i="3"/>
  <c r="CA1475" i="3" s="1"/>
  <c r="BL1475" i="3"/>
  <c r="CB1475" i="3" s="1"/>
  <c r="BM1475" i="3"/>
  <c r="CC1475" i="3" s="1"/>
  <c r="BN1475" i="3"/>
  <c r="CD1475" i="3" s="1"/>
  <c r="BO1475" i="3"/>
  <c r="CE1475" i="3" s="1"/>
  <c r="BP1475" i="3"/>
  <c r="CF1475" i="3" s="1"/>
  <c r="BQ1475" i="3"/>
  <c r="CG1475" i="3" s="1"/>
  <c r="BR1475" i="3"/>
  <c r="CH1475" i="3" s="1"/>
  <c r="BS1475" i="3"/>
  <c r="CI1475" i="3" s="1"/>
  <c r="BT1475" i="3"/>
  <c r="CJ1475" i="3" s="1"/>
  <c r="BU1475" i="3"/>
  <c r="CK1475" i="3" s="1"/>
  <c r="BV1475" i="3"/>
  <c r="CL1475" i="3" s="1"/>
  <c r="BW1475" i="3"/>
  <c r="CM1475" i="3" s="1"/>
  <c r="BX1475" i="3"/>
  <c r="CN1475" i="3" s="1"/>
  <c r="BY1475" i="3"/>
  <c r="CO1475" i="3" s="1"/>
  <c r="AT1476" i="3" a="1"/>
  <c r="AT1476" i="3" s="1"/>
  <c r="BJ1476" i="3" s="1"/>
  <c r="BZ1476" i="3" s="1"/>
  <c r="BK1476" i="3"/>
  <c r="CA1476" i="3" s="1"/>
  <c r="BL1476" i="3"/>
  <c r="CB1476" i="3" s="1"/>
  <c r="BM1476" i="3"/>
  <c r="CC1476" i="3" s="1"/>
  <c r="BN1476" i="3"/>
  <c r="CD1476" i="3" s="1"/>
  <c r="BO1476" i="3"/>
  <c r="CE1476" i="3" s="1"/>
  <c r="BP1476" i="3"/>
  <c r="CF1476" i="3" s="1"/>
  <c r="BQ1476" i="3"/>
  <c r="CG1476" i="3" s="1"/>
  <c r="BR1476" i="3"/>
  <c r="CH1476" i="3" s="1"/>
  <c r="BS1476" i="3"/>
  <c r="CI1476" i="3" s="1"/>
  <c r="BT1476" i="3"/>
  <c r="CJ1476" i="3" s="1"/>
  <c r="BU1476" i="3"/>
  <c r="CK1476" i="3" s="1"/>
  <c r="BV1476" i="3"/>
  <c r="CL1476" i="3" s="1"/>
  <c r="BW1476" i="3"/>
  <c r="CM1476" i="3" s="1"/>
  <c r="BX1476" i="3"/>
  <c r="CN1476" i="3" s="1"/>
  <c r="BY1476" i="3"/>
  <c r="CO1476" i="3" s="1"/>
  <c r="AT1477" i="3" a="1"/>
  <c r="AT1477" i="3" s="1"/>
  <c r="BJ1477" i="3" s="1"/>
  <c r="BZ1477" i="3" s="1"/>
  <c r="BK1477" i="3"/>
  <c r="CA1477" i="3" s="1"/>
  <c r="BL1477" i="3"/>
  <c r="CB1477" i="3" s="1"/>
  <c r="BM1477" i="3"/>
  <c r="CC1477" i="3" s="1"/>
  <c r="BN1477" i="3"/>
  <c r="CD1477" i="3" s="1"/>
  <c r="BO1477" i="3"/>
  <c r="CE1477" i="3" s="1"/>
  <c r="BP1477" i="3"/>
  <c r="CF1477" i="3" s="1"/>
  <c r="BQ1477" i="3"/>
  <c r="CG1477" i="3" s="1"/>
  <c r="BR1477" i="3"/>
  <c r="CH1477" i="3" s="1"/>
  <c r="BS1477" i="3"/>
  <c r="CI1477" i="3" s="1"/>
  <c r="BT1477" i="3"/>
  <c r="CJ1477" i="3" s="1"/>
  <c r="BU1477" i="3"/>
  <c r="CK1477" i="3" s="1"/>
  <c r="BV1477" i="3"/>
  <c r="CL1477" i="3" s="1"/>
  <c r="BW1477" i="3"/>
  <c r="CM1477" i="3" s="1"/>
  <c r="BX1477" i="3"/>
  <c r="CN1477" i="3" s="1"/>
  <c r="BY1477" i="3"/>
  <c r="CO1477" i="3" s="1"/>
  <c r="AT1478" i="3" a="1"/>
  <c r="AT1478" i="3" s="1"/>
  <c r="BJ1478" i="3" s="1"/>
  <c r="BZ1478" i="3" s="1"/>
  <c r="BK1478" i="3"/>
  <c r="CA1478" i="3" s="1"/>
  <c r="BL1478" i="3"/>
  <c r="CB1478" i="3" s="1"/>
  <c r="BM1478" i="3"/>
  <c r="CC1478" i="3" s="1"/>
  <c r="BN1478" i="3"/>
  <c r="CD1478" i="3" s="1"/>
  <c r="BO1478" i="3"/>
  <c r="CE1478" i="3" s="1"/>
  <c r="BP1478" i="3"/>
  <c r="CF1478" i="3" s="1"/>
  <c r="BQ1478" i="3"/>
  <c r="CG1478" i="3" s="1"/>
  <c r="BR1478" i="3"/>
  <c r="CH1478" i="3" s="1"/>
  <c r="BS1478" i="3"/>
  <c r="CI1478" i="3" s="1"/>
  <c r="BT1478" i="3"/>
  <c r="CJ1478" i="3" s="1"/>
  <c r="BU1478" i="3"/>
  <c r="CK1478" i="3" s="1"/>
  <c r="BV1478" i="3"/>
  <c r="CL1478" i="3" s="1"/>
  <c r="BW1478" i="3"/>
  <c r="CM1478" i="3" s="1"/>
  <c r="BX1478" i="3"/>
  <c r="CN1478" i="3" s="1"/>
  <c r="BY1478" i="3"/>
  <c r="CO1478" i="3" s="1"/>
  <c r="AT1479" i="3" a="1"/>
  <c r="AT1479" i="3" s="1"/>
  <c r="BJ1479" i="3" s="1"/>
  <c r="BZ1479" i="3" s="1"/>
  <c r="BK1479" i="3"/>
  <c r="CA1479" i="3" s="1"/>
  <c r="BL1479" i="3"/>
  <c r="CB1479" i="3" s="1"/>
  <c r="BM1479" i="3"/>
  <c r="CC1479" i="3" s="1"/>
  <c r="BN1479" i="3"/>
  <c r="CD1479" i="3" s="1"/>
  <c r="BO1479" i="3"/>
  <c r="CE1479" i="3" s="1"/>
  <c r="BP1479" i="3"/>
  <c r="CF1479" i="3" s="1"/>
  <c r="BQ1479" i="3"/>
  <c r="CG1479" i="3" s="1"/>
  <c r="BR1479" i="3"/>
  <c r="CH1479" i="3" s="1"/>
  <c r="BS1479" i="3"/>
  <c r="CI1479" i="3" s="1"/>
  <c r="BT1479" i="3"/>
  <c r="CJ1479" i="3" s="1"/>
  <c r="BU1479" i="3"/>
  <c r="CK1479" i="3" s="1"/>
  <c r="BV1479" i="3"/>
  <c r="CL1479" i="3" s="1"/>
  <c r="BW1479" i="3"/>
  <c r="CM1479" i="3" s="1"/>
  <c r="BX1479" i="3"/>
  <c r="CN1479" i="3" s="1"/>
  <c r="BY1479" i="3"/>
  <c r="CO1479" i="3" s="1"/>
  <c r="AT1480" i="3" a="1"/>
  <c r="AT1480" i="3" s="1"/>
  <c r="BJ1480" i="3" s="1"/>
  <c r="BZ1480" i="3" s="1"/>
  <c r="BK1480" i="3"/>
  <c r="CA1480" i="3" s="1"/>
  <c r="BL1480" i="3"/>
  <c r="CB1480" i="3" s="1"/>
  <c r="BM1480" i="3"/>
  <c r="CC1480" i="3" s="1"/>
  <c r="BN1480" i="3"/>
  <c r="CD1480" i="3" s="1"/>
  <c r="BO1480" i="3"/>
  <c r="CE1480" i="3" s="1"/>
  <c r="BP1480" i="3"/>
  <c r="CF1480" i="3" s="1"/>
  <c r="BQ1480" i="3"/>
  <c r="CG1480" i="3" s="1"/>
  <c r="BR1480" i="3"/>
  <c r="CH1480" i="3" s="1"/>
  <c r="BS1480" i="3"/>
  <c r="CI1480" i="3" s="1"/>
  <c r="BT1480" i="3"/>
  <c r="CJ1480" i="3" s="1"/>
  <c r="BU1480" i="3"/>
  <c r="CK1480" i="3" s="1"/>
  <c r="BV1480" i="3"/>
  <c r="CL1480" i="3" s="1"/>
  <c r="BW1480" i="3"/>
  <c r="CM1480" i="3" s="1"/>
  <c r="BX1480" i="3"/>
  <c r="CN1480" i="3" s="1"/>
  <c r="BY1480" i="3"/>
  <c r="CO1480" i="3" s="1"/>
  <c r="AT1481" i="3" a="1"/>
  <c r="AT1481" i="3" s="1"/>
  <c r="BJ1481" i="3" s="1"/>
  <c r="BZ1481" i="3" s="1"/>
  <c r="BK1481" i="3"/>
  <c r="CA1481" i="3" s="1"/>
  <c r="BL1481" i="3"/>
  <c r="CB1481" i="3" s="1"/>
  <c r="BM1481" i="3"/>
  <c r="CC1481" i="3" s="1"/>
  <c r="BN1481" i="3"/>
  <c r="CD1481" i="3" s="1"/>
  <c r="BO1481" i="3"/>
  <c r="CE1481" i="3" s="1"/>
  <c r="BP1481" i="3"/>
  <c r="CF1481" i="3" s="1"/>
  <c r="BQ1481" i="3"/>
  <c r="CG1481" i="3" s="1"/>
  <c r="BR1481" i="3"/>
  <c r="CH1481" i="3" s="1"/>
  <c r="BS1481" i="3"/>
  <c r="CI1481" i="3" s="1"/>
  <c r="BT1481" i="3"/>
  <c r="CJ1481" i="3" s="1"/>
  <c r="BU1481" i="3"/>
  <c r="CK1481" i="3" s="1"/>
  <c r="BV1481" i="3"/>
  <c r="CL1481" i="3" s="1"/>
  <c r="BW1481" i="3"/>
  <c r="CM1481" i="3" s="1"/>
  <c r="BX1481" i="3"/>
  <c r="CN1481" i="3" s="1"/>
  <c r="BY1481" i="3"/>
  <c r="CO1481" i="3" s="1"/>
  <c r="AT1482" i="3" a="1"/>
  <c r="AT1482" i="3" s="1"/>
  <c r="BJ1482" i="3" s="1"/>
  <c r="BZ1482" i="3" s="1"/>
  <c r="BK1482" i="3"/>
  <c r="CA1482" i="3" s="1"/>
  <c r="BL1482" i="3"/>
  <c r="CB1482" i="3" s="1"/>
  <c r="BM1482" i="3"/>
  <c r="CC1482" i="3" s="1"/>
  <c r="BN1482" i="3"/>
  <c r="CD1482" i="3" s="1"/>
  <c r="BO1482" i="3"/>
  <c r="CE1482" i="3" s="1"/>
  <c r="BP1482" i="3"/>
  <c r="CF1482" i="3" s="1"/>
  <c r="BQ1482" i="3"/>
  <c r="CG1482" i="3" s="1"/>
  <c r="BR1482" i="3"/>
  <c r="CH1482" i="3" s="1"/>
  <c r="BS1482" i="3"/>
  <c r="CI1482" i="3" s="1"/>
  <c r="BT1482" i="3"/>
  <c r="CJ1482" i="3" s="1"/>
  <c r="BU1482" i="3"/>
  <c r="CK1482" i="3" s="1"/>
  <c r="BV1482" i="3"/>
  <c r="CL1482" i="3" s="1"/>
  <c r="BW1482" i="3"/>
  <c r="CM1482" i="3" s="1"/>
  <c r="BX1482" i="3"/>
  <c r="CN1482" i="3" s="1"/>
  <c r="BY1482" i="3"/>
  <c r="CO1482" i="3" s="1"/>
  <c r="AT1483" i="3" a="1"/>
  <c r="AT1483" i="3" s="1"/>
  <c r="BJ1483" i="3" s="1"/>
  <c r="BZ1483" i="3" s="1"/>
  <c r="BK1483" i="3"/>
  <c r="CA1483" i="3" s="1"/>
  <c r="BL1483" i="3"/>
  <c r="CB1483" i="3" s="1"/>
  <c r="BM1483" i="3"/>
  <c r="CC1483" i="3" s="1"/>
  <c r="BN1483" i="3"/>
  <c r="CD1483" i="3" s="1"/>
  <c r="BO1483" i="3"/>
  <c r="CE1483" i="3" s="1"/>
  <c r="BP1483" i="3"/>
  <c r="CF1483" i="3" s="1"/>
  <c r="BQ1483" i="3"/>
  <c r="CG1483" i="3" s="1"/>
  <c r="BR1483" i="3"/>
  <c r="CH1483" i="3" s="1"/>
  <c r="BS1483" i="3"/>
  <c r="CI1483" i="3" s="1"/>
  <c r="BT1483" i="3"/>
  <c r="CJ1483" i="3" s="1"/>
  <c r="BU1483" i="3"/>
  <c r="CK1483" i="3" s="1"/>
  <c r="BV1483" i="3"/>
  <c r="CL1483" i="3" s="1"/>
  <c r="BW1483" i="3"/>
  <c r="CM1483" i="3" s="1"/>
  <c r="BX1483" i="3"/>
  <c r="CN1483" i="3" s="1"/>
  <c r="BY1483" i="3"/>
  <c r="CO1483" i="3" s="1"/>
  <c r="AT1484" i="3" a="1"/>
  <c r="AT1484" i="3" s="1"/>
  <c r="BJ1484" i="3" s="1"/>
  <c r="BZ1484" i="3" s="1"/>
  <c r="BK1484" i="3"/>
  <c r="CA1484" i="3" s="1"/>
  <c r="BL1484" i="3"/>
  <c r="CB1484" i="3" s="1"/>
  <c r="BM1484" i="3"/>
  <c r="CC1484" i="3" s="1"/>
  <c r="BN1484" i="3"/>
  <c r="CD1484" i="3" s="1"/>
  <c r="BO1484" i="3"/>
  <c r="CE1484" i="3" s="1"/>
  <c r="BP1484" i="3"/>
  <c r="CF1484" i="3" s="1"/>
  <c r="BQ1484" i="3"/>
  <c r="CG1484" i="3" s="1"/>
  <c r="BR1484" i="3"/>
  <c r="CH1484" i="3" s="1"/>
  <c r="BS1484" i="3"/>
  <c r="CI1484" i="3" s="1"/>
  <c r="BT1484" i="3"/>
  <c r="CJ1484" i="3" s="1"/>
  <c r="BU1484" i="3"/>
  <c r="CK1484" i="3" s="1"/>
  <c r="BV1484" i="3"/>
  <c r="CL1484" i="3" s="1"/>
  <c r="BW1484" i="3"/>
  <c r="CM1484" i="3" s="1"/>
  <c r="BX1484" i="3"/>
  <c r="CN1484" i="3" s="1"/>
  <c r="BY1484" i="3"/>
  <c r="CO1484" i="3" s="1"/>
  <c r="AT1485" i="3" a="1"/>
  <c r="AT1485" i="3" s="1"/>
  <c r="BJ1485" i="3" s="1"/>
  <c r="BZ1485" i="3" s="1"/>
  <c r="BK1485" i="3"/>
  <c r="CA1485" i="3" s="1"/>
  <c r="BL1485" i="3"/>
  <c r="CB1485" i="3" s="1"/>
  <c r="BM1485" i="3"/>
  <c r="CC1485" i="3" s="1"/>
  <c r="BN1485" i="3"/>
  <c r="CD1485" i="3" s="1"/>
  <c r="BO1485" i="3"/>
  <c r="CE1485" i="3" s="1"/>
  <c r="BP1485" i="3"/>
  <c r="CF1485" i="3" s="1"/>
  <c r="BQ1485" i="3"/>
  <c r="CG1485" i="3" s="1"/>
  <c r="BR1485" i="3"/>
  <c r="CH1485" i="3" s="1"/>
  <c r="BS1485" i="3"/>
  <c r="CI1485" i="3" s="1"/>
  <c r="BT1485" i="3"/>
  <c r="CJ1485" i="3" s="1"/>
  <c r="BU1485" i="3"/>
  <c r="CK1485" i="3" s="1"/>
  <c r="BV1485" i="3"/>
  <c r="CL1485" i="3" s="1"/>
  <c r="BW1485" i="3"/>
  <c r="CM1485" i="3" s="1"/>
  <c r="BX1485" i="3"/>
  <c r="CN1485" i="3" s="1"/>
  <c r="BY1485" i="3"/>
  <c r="CO1485" i="3" s="1"/>
  <c r="AT1486" i="3" a="1"/>
  <c r="AT1486" i="3" s="1"/>
  <c r="BJ1486" i="3" s="1"/>
  <c r="BZ1486" i="3" s="1"/>
  <c r="BK1486" i="3"/>
  <c r="CA1486" i="3" s="1"/>
  <c r="BL1486" i="3"/>
  <c r="CB1486" i="3" s="1"/>
  <c r="BM1486" i="3"/>
  <c r="CC1486" i="3" s="1"/>
  <c r="BN1486" i="3"/>
  <c r="CD1486" i="3" s="1"/>
  <c r="BO1486" i="3"/>
  <c r="CE1486" i="3" s="1"/>
  <c r="BP1486" i="3"/>
  <c r="CF1486" i="3" s="1"/>
  <c r="BQ1486" i="3"/>
  <c r="CG1486" i="3" s="1"/>
  <c r="BR1486" i="3"/>
  <c r="CH1486" i="3" s="1"/>
  <c r="BS1486" i="3"/>
  <c r="CI1486" i="3" s="1"/>
  <c r="BT1486" i="3"/>
  <c r="CJ1486" i="3" s="1"/>
  <c r="BU1486" i="3"/>
  <c r="CK1486" i="3" s="1"/>
  <c r="BV1486" i="3"/>
  <c r="CL1486" i="3" s="1"/>
  <c r="BW1486" i="3"/>
  <c r="CM1486" i="3" s="1"/>
  <c r="BX1486" i="3"/>
  <c r="CN1486" i="3" s="1"/>
  <c r="BY1486" i="3"/>
  <c r="CO1486" i="3" s="1"/>
  <c r="AT1487" i="3" a="1"/>
  <c r="AT1487" i="3" s="1"/>
  <c r="BJ1487" i="3" s="1"/>
  <c r="BZ1487" i="3" s="1"/>
  <c r="BK1487" i="3"/>
  <c r="CA1487" i="3" s="1"/>
  <c r="BL1487" i="3"/>
  <c r="CB1487" i="3" s="1"/>
  <c r="BM1487" i="3"/>
  <c r="CC1487" i="3" s="1"/>
  <c r="BN1487" i="3"/>
  <c r="CD1487" i="3" s="1"/>
  <c r="BO1487" i="3"/>
  <c r="CE1487" i="3" s="1"/>
  <c r="BP1487" i="3"/>
  <c r="CF1487" i="3" s="1"/>
  <c r="BQ1487" i="3"/>
  <c r="CG1487" i="3" s="1"/>
  <c r="BR1487" i="3"/>
  <c r="CH1487" i="3" s="1"/>
  <c r="BS1487" i="3"/>
  <c r="CI1487" i="3" s="1"/>
  <c r="BT1487" i="3"/>
  <c r="CJ1487" i="3" s="1"/>
  <c r="BU1487" i="3"/>
  <c r="CK1487" i="3" s="1"/>
  <c r="BV1487" i="3"/>
  <c r="CL1487" i="3" s="1"/>
  <c r="BW1487" i="3"/>
  <c r="CM1487" i="3" s="1"/>
  <c r="BX1487" i="3"/>
  <c r="CN1487" i="3" s="1"/>
  <c r="BY1487" i="3"/>
  <c r="CO1487" i="3" s="1"/>
  <c r="AT1488" i="3" a="1"/>
  <c r="AT1488" i="3" s="1"/>
  <c r="BJ1488" i="3" s="1"/>
  <c r="BZ1488" i="3" s="1"/>
  <c r="BK1488" i="3"/>
  <c r="CA1488" i="3" s="1"/>
  <c r="BL1488" i="3"/>
  <c r="CB1488" i="3" s="1"/>
  <c r="BM1488" i="3"/>
  <c r="CC1488" i="3" s="1"/>
  <c r="BN1488" i="3"/>
  <c r="CD1488" i="3" s="1"/>
  <c r="BO1488" i="3"/>
  <c r="CE1488" i="3" s="1"/>
  <c r="BP1488" i="3"/>
  <c r="CF1488" i="3" s="1"/>
  <c r="BQ1488" i="3"/>
  <c r="CG1488" i="3" s="1"/>
  <c r="BR1488" i="3"/>
  <c r="CH1488" i="3" s="1"/>
  <c r="BS1488" i="3"/>
  <c r="CI1488" i="3" s="1"/>
  <c r="BT1488" i="3"/>
  <c r="CJ1488" i="3" s="1"/>
  <c r="BU1488" i="3"/>
  <c r="CK1488" i="3" s="1"/>
  <c r="BV1488" i="3"/>
  <c r="CL1488" i="3" s="1"/>
  <c r="BW1488" i="3"/>
  <c r="CM1488" i="3" s="1"/>
  <c r="BX1488" i="3"/>
  <c r="CN1488" i="3" s="1"/>
  <c r="BY1488" i="3"/>
  <c r="CO1488" i="3" s="1"/>
  <c r="AT1489" i="3" a="1"/>
  <c r="AT1489" i="3" s="1"/>
  <c r="BJ1489" i="3" s="1"/>
  <c r="BZ1489" i="3" s="1"/>
  <c r="BK1489" i="3"/>
  <c r="CA1489" i="3" s="1"/>
  <c r="BL1489" i="3"/>
  <c r="CB1489" i="3" s="1"/>
  <c r="BM1489" i="3"/>
  <c r="CC1489" i="3" s="1"/>
  <c r="BN1489" i="3"/>
  <c r="CD1489" i="3" s="1"/>
  <c r="BO1489" i="3"/>
  <c r="CE1489" i="3" s="1"/>
  <c r="BP1489" i="3"/>
  <c r="CF1489" i="3" s="1"/>
  <c r="BQ1489" i="3"/>
  <c r="CG1489" i="3" s="1"/>
  <c r="BR1489" i="3"/>
  <c r="CH1489" i="3" s="1"/>
  <c r="BS1489" i="3"/>
  <c r="CI1489" i="3" s="1"/>
  <c r="BT1489" i="3"/>
  <c r="CJ1489" i="3" s="1"/>
  <c r="BU1489" i="3"/>
  <c r="CK1489" i="3" s="1"/>
  <c r="BV1489" i="3"/>
  <c r="CL1489" i="3" s="1"/>
  <c r="BW1489" i="3"/>
  <c r="CM1489" i="3" s="1"/>
  <c r="BX1489" i="3"/>
  <c r="CN1489" i="3" s="1"/>
  <c r="BY1489" i="3"/>
  <c r="CO1489" i="3" s="1"/>
  <c r="AT1490" i="3" a="1"/>
  <c r="AT1490" i="3" s="1"/>
  <c r="BJ1490" i="3" s="1"/>
  <c r="BZ1490" i="3" s="1"/>
  <c r="BK1490" i="3"/>
  <c r="CA1490" i="3" s="1"/>
  <c r="BL1490" i="3"/>
  <c r="CB1490" i="3" s="1"/>
  <c r="BM1490" i="3"/>
  <c r="CC1490" i="3" s="1"/>
  <c r="BN1490" i="3"/>
  <c r="CD1490" i="3" s="1"/>
  <c r="BO1490" i="3"/>
  <c r="CE1490" i="3" s="1"/>
  <c r="BP1490" i="3"/>
  <c r="CF1490" i="3" s="1"/>
  <c r="BQ1490" i="3"/>
  <c r="CG1490" i="3" s="1"/>
  <c r="BR1490" i="3"/>
  <c r="CH1490" i="3" s="1"/>
  <c r="BS1490" i="3"/>
  <c r="CI1490" i="3" s="1"/>
  <c r="BT1490" i="3"/>
  <c r="CJ1490" i="3" s="1"/>
  <c r="BU1490" i="3"/>
  <c r="CK1490" i="3" s="1"/>
  <c r="BV1490" i="3"/>
  <c r="CL1490" i="3" s="1"/>
  <c r="BW1490" i="3"/>
  <c r="CM1490" i="3" s="1"/>
  <c r="BX1490" i="3"/>
  <c r="CN1490" i="3" s="1"/>
  <c r="BY1490" i="3"/>
  <c r="CO1490" i="3" s="1"/>
  <c r="AT1491" i="3" a="1"/>
  <c r="BM1491" i="3" s="1"/>
  <c r="CC1491" i="3" s="1"/>
  <c r="AT1492" i="3" a="1"/>
  <c r="AT1492" i="3" s="1"/>
  <c r="BJ1492" i="3" s="1"/>
  <c r="BZ1492" i="3" s="1"/>
  <c r="BK1492" i="3"/>
  <c r="CA1492" i="3" s="1"/>
  <c r="BL1492" i="3"/>
  <c r="CB1492" i="3" s="1"/>
  <c r="BM1492" i="3"/>
  <c r="CC1492" i="3" s="1"/>
  <c r="BN1492" i="3"/>
  <c r="CD1492" i="3" s="1"/>
  <c r="BO1492" i="3"/>
  <c r="CE1492" i="3" s="1"/>
  <c r="BP1492" i="3"/>
  <c r="CF1492" i="3" s="1"/>
  <c r="BQ1492" i="3"/>
  <c r="CG1492" i="3" s="1"/>
  <c r="BR1492" i="3"/>
  <c r="CH1492" i="3" s="1"/>
  <c r="BS1492" i="3"/>
  <c r="CI1492" i="3" s="1"/>
  <c r="BT1492" i="3"/>
  <c r="CJ1492" i="3" s="1"/>
  <c r="BU1492" i="3"/>
  <c r="CK1492" i="3" s="1"/>
  <c r="BV1492" i="3"/>
  <c r="CL1492" i="3" s="1"/>
  <c r="BW1492" i="3"/>
  <c r="CM1492" i="3" s="1"/>
  <c r="BX1492" i="3"/>
  <c r="CN1492" i="3" s="1"/>
  <c r="BY1492" i="3"/>
  <c r="CO1492" i="3" s="1"/>
  <c r="AT1493" i="3" a="1"/>
  <c r="AT1493" i="3" s="1"/>
  <c r="BJ1493" i="3" s="1"/>
  <c r="BZ1493" i="3" s="1"/>
  <c r="BK1493" i="3"/>
  <c r="CA1493" i="3" s="1"/>
  <c r="BL1493" i="3"/>
  <c r="CB1493" i="3" s="1"/>
  <c r="BM1493" i="3"/>
  <c r="CC1493" i="3" s="1"/>
  <c r="BN1493" i="3"/>
  <c r="CD1493" i="3" s="1"/>
  <c r="BO1493" i="3"/>
  <c r="CE1493" i="3" s="1"/>
  <c r="BP1493" i="3"/>
  <c r="CF1493" i="3" s="1"/>
  <c r="BQ1493" i="3"/>
  <c r="CG1493" i="3" s="1"/>
  <c r="BR1493" i="3"/>
  <c r="CH1493" i="3" s="1"/>
  <c r="BS1493" i="3"/>
  <c r="CI1493" i="3" s="1"/>
  <c r="BT1493" i="3"/>
  <c r="CJ1493" i="3" s="1"/>
  <c r="BU1493" i="3"/>
  <c r="CK1493" i="3" s="1"/>
  <c r="BV1493" i="3"/>
  <c r="CL1493" i="3" s="1"/>
  <c r="BW1493" i="3"/>
  <c r="CM1493" i="3" s="1"/>
  <c r="BX1493" i="3"/>
  <c r="CN1493" i="3" s="1"/>
  <c r="BY1493" i="3"/>
  <c r="CO1493" i="3" s="1"/>
  <c r="AT1494" i="3" a="1"/>
  <c r="AT1494" i="3" s="1"/>
  <c r="BJ1494" i="3" s="1"/>
  <c r="BZ1494" i="3" s="1"/>
  <c r="BK1494" i="3"/>
  <c r="CA1494" i="3" s="1"/>
  <c r="BL1494" i="3"/>
  <c r="CB1494" i="3" s="1"/>
  <c r="BM1494" i="3"/>
  <c r="CC1494" i="3" s="1"/>
  <c r="BN1494" i="3"/>
  <c r="CD1494" i="3" s="1"/>
  <c r="BO1494" i="3"/>
  <c r="CE1494" i="3" s="1"/>
  <c r="BP1494" i="3"/>
  <c r="CF1494" i="3" s="1"/>
  <c r="BQ1494" i="3"/>
  <c r="CG1494" i="3" s="1"/>
  <c r="BR1494" i="3"/>
  <c r="CH1494" i="3" s="1"/>
  <c r="BS1494" i="3"/>
  <c r="CI1494" i="3" s="1"/>
  <c r="BT1494" i="3"/>
  <c r="CJ1494" i="3" s="1"/>
  <c r="BU1494" i="3"/>
  <c r="CK1494" i="3" s="1"/>
  <c r="BV1494" i="3"/>
  <c r="CL1494" i="3" s="1"/>
  <c r="BW1494" i="3"/>
  <c r="CM1494" i="3" s="1"/>
  <c r="BX1494" i="3"/>
  <c r="CN1494" i="3" s="1"/>
  <c r="BY1494" i="3"/>
  <c r="CO1494" i="3" s="1"/>
  <c r="AT1495" i="3" a="1"/>
  <c r="AT1495" i="3" s="1"/>
  <c r="BJ1495" i="3" s="1"/>
  <c r="BZ1495" i="3" s="1"/>
  <c r="BK1495" i="3"/>
  <c r="CA1495" i="3" s="1"/>
  <c r="BL1495" i="3"/>
  <c r="CB1495" i="3" s="1"/>
  <c r="BM1495" i="3"/>
  <c r="CC1495" i="3" s="1"/>
  <c r="BN1495" i="3"/>
  <c r="CD1495" i="3" s="1"/>
  <c r="BO1495" i="3"/>
  <c r="CE1495" i="3" s="1"/>
  <c r="BP1495" i="3"/>
  <c r="CF1495" i="3" s="1"/>
  <c r="BQ1495" i="3"/>
  <c r="CG1495" i="3" s="1"/>
  <c r="BR1495" i="3"/>
  <c r="CH1495" i="3" s="1"/>
  <c r="BS1495" i="3"/>
  <c r="CI1495" i="3" s="1"/>
  <c r="BT1495" i="3"/>
  <c r="CJ1495" i="3" s="1"/>
  <c r="BU1495" i="3"/>
  <c r="CK1495" i="3" s="1"/>
  <c r="BV1495" i="3"/>
  <c r="CL1495" i="3" s="1"/>
  <c r="BW1495" i="3"/>
  <c r="CM1495" i="3" s="1"/>
  <c r="BX1495" i="3"/>
  <c r="CN1495" i="3" s="1"/>
  <c r="BY1495" i="3"/>
  <c r="CO1495" i="3" s="1"/>
  <c r="AT1496" i="3" a="1"/>
  <c r="AT1496" i="3" s="1"/>
  <c r="BJ1496" i="3" s="1"/>
  <c r="BZ1496" i="3" s="1"/>
  <c r="BK1496" i="3"/>
  <c r="CA1496" i="3" s="1"/>
  <c r="BL1496" i="3"/>
  <c r="CB1496" i="3" s="1"/>
  <c r="BM1496" i="3"/>
  <c r="CC1496" i="3" s="1"/>
  <c r="BN1496" i="3"/>
  <c r="CD1496" i="3" s="1"/>
  <c r="BO1496" i="3"/>
  <c r="CE1496" i="3" s="1"/>
  <c r="BP1496" i="3"/>
  <c r="CF1496" i="3" s="1"/>
  <c r="BQ1496" i="3"/>
  <c r="CG1496" i="3" s="1"/>
  <c r="BR1496" i="3"/>
  <c r="CH1496" i="3" s="1"/>
  <c r="BS1496" i="3"/>
  <c r="CI1496" i="3" s="1"/>
  <c r="BT1496" i="3"/>
  <c r="CJ1496" i="3" s="1"/>
  <c r="BU1496" i="3"/>
  <c r="CK1496" i="3" s="1"/>
  <c r="BV1496" i="3"/>
  <c r="CL1496" i="3" s="1"/>
  <c r="BW1496" i="3"/>
  <c r="CM1496" i="3" s="1"/>
  <c r="BX1496" i="3"/>
  <c r="CN1496" i="3" s="1"/>
  <c r="BY1496" i="3"/>
  <c r="CO1496" i="3" s="1"/>
  <c r="AT1497" i="3" a="1"/>
  <c r="BK1497" i="3" s="1"/>
  <c r="CA1497" i="3" s="1"/>
  <c r="BL1497" i="3"/>
  <c r="CB1497" i="3" s="1"/>
  <c r="BM1497" i="3"/>
  <c r="CC1497" i="3" s="1"/>
  <c r="BN1497" i="3"/>
  <c r="CD1497" i="3" s="1"/>
  <c r="BO1497" i="3"/>
  <c r="CE1497" i="3" s="1"/>
  <c r="BP1497" i="3"/>
  <c r="CF1497" i="3" s="1"/>
  <c r="BQ1497" i="3"/>
  <c r="CG1497" i="3" s="1"/>
  <c r="BR1497" i="3"/>
  <c r="CH1497" i="3" s="1"/>
  <c r="BS1497" i="3"/>
  <c r="CI1497" i="3" s="1"/>
  <c r="BT1497" i="3"/>
  <c r="CJ1497" i="3" s="1"/>
  <c r="BU1497" i="3"/>
  <c r="CK1497" i="3" s="1"/>
  <c r="BV1497" i="3"/>
  <c r="CL1497" i="3" s="1"/>
  <c r="BW1497" i="3"/>
  <c r="CM1497" i="3" s="1"/>
  <c r="BX1497" i="3"/>
  <c r="CN1497" i="3" s="1"/>
  <c r="BY1497" i="3"/>
  <c r="CO1497" i="3" s="1"/>
  <c r="AT1498" i="3" a="1"/>
  <c r="AT1498" i="3" s="1"/>
  <c r="BJ1498" i="3" s="1"/>
  <c r="BZ1498" i="3" s="1"/>
  <c r="BK1498" i="3"/>
  <c r="CA1498" i="3" s="1"/>
  <c r="BL1498" i="3"/>
  <c r="CB1498" i="3" s="1"/>
  <c r="BM1498" i="3"/>
  <c r="CC1498" i="3" s="1"/>
  <c r="BN1498" i="3"/>
  <c r="CD1498" i="3" s="1"/>
  <c r="BO1498" i="3"/>
  <c r="CE1498" i="3" s="1"/>
  <c r="BP1498" i="3"/>
  <c r="CF1498" i="3" s="1"/>
  <c r="BQ1498" i="3"/>
  <c r="CG1498" i="3" s="1"/>
  <c r="BR1498" i="3"/>
  <c r="CH1498" i="3" s="1"/>
  <c r="BS1498" i="3"/>
  <c r="CI1498" i="3" s="1"/>
  <c r="BT1498" i="3"/>
  <c r="CJ1498" i="3" s="1"/>
  <c r="BU1498" i="3"/>
  <c r="CK1498" i="3" s="1"/>
  <c r="BV1498" i="3"/>
  <c r="CL1498" i="3" s="1"/>
  <c r="BW1498" i="3"/>
  <c r="CM1498" i="3" s="1"/>
  <c r="BX1498" i="3"/>
  <c r="CN1498" i="3" s="1"/>
  <c r="BY1498" i="3"/>
  <c r="CO1498" i="3" s="1"/>
  <c r="AT1499" i="3" a="1"/>
  <c r="AT1499" i="3" s="1"/>
  <c r="BJ1499" i="3" s="1"/>
  <c r="BZ1499" i="3" s="1"/>
  <c r="BK1499" i="3"/>
  <c r="CA1499" i="3" s="1"/>
  <c r="BL1499" i="3"/>
  <c r="CB1499" i="3" s="1"/>
  <c r="BM1499" i="3"/>
  <c r="CC1499" i="3" s="1"/>
  <c r="BN1499" i="3"/>
  <c r="CD1499" i="3" s="1"/>
  <c r="BO1499" i="3"/>
  <c r="CE1499" i="3" s="1"/>
  <c r="BP1499" i="3"/>
  <c r="CF1499" i="3" s="1"/>
  <c r="BQ1499" i="3"/>
  <c r="CG1499" i="3" s="1"/>
  <c r="BR1499" i="3"/>
  <c r="CH1499" i="3" s="1"/>
  <c r="BS1499" i="3"/>
  <c r="CI1499" i="3" s="1"/>
  <c r="BT1499" i="3"/>
  <c r="CJ1499" i="3" s="1"/>
  <c r="BU1499" i="3"/>
  <c r="CK1499" i="3" s="1"/>
  <c r="BV1499" i="3"/>
  <c r="CL1499" i="3" s="1"/>
  <c r="BW1499" i="3"/>
  <c r="CM1499" i="3" s="1"/>
  <c r="BX1499" i="3"/>
  <c r="CN1499" i="3" s="1"/>
  <c r="BY1499" i="3"/>
  <c r="CO1499" i="3" s="1"/>
  <c r="AT1500" i="3" a="1"/>
  <c r="AT1500" i="3" s="1"/>
  <c r="BJ1500" i="3" s="1"/>
  <c r="BZ1500" i="3" s="1"/>
  <c r="BK1500" i="3"/>
  <c r="CA1500" i="3" s="1"/>
  <c r="BL1500" i="3"/>
  <c r="CB1500" i="3" s="1"/>
  <c r="BM1500" i="3"/>
  <c r="CC1500" i="3" s="1"/>
  <c r="BN1500" i="3"/>
  <c r="CD1500" i="3" s="1"/>
  <c r="BO1500" i="3"/>
  <c r="CE1500" i="3" s="1"/>
  <c r="BP1500" i="3"/>
  <c r="CF1500" i="3" s="1"/>
  <c r="BQ1500" i="3"/>
  <c r="CG1500" i="3" s="1"/>
  <c r="BR1500" i="3"/>
  <c r="CH1500" i="3" s="1"/>
  <c r="BS1500" i="3"/>
  <c r="CI1500" i="3" s="1"/>
  <c r="BT1500" i="3"/>
  <c r="CJ1500" i="3" s="1"/>
  <c r="BU1500" i="3"/>
  <c r="CK1500" i="3" s="1"/>
  <c r="BV1500" i="3"/>
  <c r="CL1500" i="3" s="1"/>
  <c r="BW1500" i="3"/>
  <c r="CM1500" i="3" s="1"/>
  <c r="BX1500" i="3"/>
  <c r="CN1500" i="3" s="1"/>
  <c r="BY1500" i="3"/>
  <c r="CO1500" i="3" s="1"/>
  <c r="AT1501" i="3" a="1"/>
  <c r="AT1501" i="3" s="1"/>
  <c r="BJ1501" i="3" s="1"/>
  <c r="BZ1501" i="3" s="1"/>
  <c r="BK1501" i="3"/>
  <c r="CA1501" i="3" s="1"/>
  <c r="BL1501" i="3"/>
  <c r="CB1501" i="3" s="1"/>
  <c r="BM1501" i="3"/>
  <c r="CC1501" i="3" s="1"/>
  <c r="BN1501" i="3"/>
  <c r="CD1501" i="3" s="1"/>
  <c r="BO1501" i="3"/>
  <c r="CE1501" i="3" s="1"/>
  <c r="BP1501" i="3"/>
  <c r="CF1501" i="3" s="1"/>
  <c r="BQ1501" i="3"/>
  <c r="CG1501" i="3" s="1"/>
  <c r="BR1501" i="3"/>
  <c r="CH1501" i="3" s="1"/>
  <c r="BS1501" i="3"/>
  <c r="CI1501" i="3" s="1"/>
  <c r="BT1501" i="3"/>
  <c r="CJ1501" i="3" s="1"/>
  <c r="BU1501" i="3"/>
  <c r="CK1501" i="3" s="1"/>
  <c r="BV1501" i="3"/>
  <c r="CL1501" i="3" s="1"/>
  <c r="BW1501" i="3"/>
  <c r="CM1501" i="3" s="1"/>
  <c r="BX1501" i="3"/>
  <c r="CN1501" i="3" s="1"/>
  <c r="BY1501" i="3"/>
  <c r="CO1501" i="3" s="1"/>
  <c r="AT1502" i="3" a="1"/>
  <c r="AT1502" i="3" s="1"/>
  <c r="BJ1502" i="3" s="1"/>
  <c r="BZ1502" i="3" s="1"/>
  <c r="BK1502" i="3"/>
  <c r="CA1502" i="3" s="1"/>
  <c r="BL1502" i="3"/>
  <c r="CB1502" i="3" s="1"/>
  <c r="BM1502" i="3"/>
  <c r="CC1502" i="3" s="1"/>
  <c r="BN1502" i="3"/>
  <c r="CD1502" i="3" s="1"/>
  <c r="BO1502" i="3"/>
  <c r="CE1502" i="3" s="1"/>
  <c r="BP1502" i="3"/>
  <c r="CF1502" i="3" s="1"/>
  <c r="BQ1502" i="3"/>
  <c r="CG1502" i="3" s="1"/>
  <c r="BR1502" i="3"/>
  <c r="CH1502" i="3" s="1"/>
  <c r="BS1502" i="3"/>
  <c r="CI1502" i="3" s="1"/>
  <c r="BT1502" i="3"/>
  <c r="CJ1502" i="3" s="1"/>
  <c r="BU1502" i="3"/>
  <c r="CK1502" i="3" s="1"/>
  <c r="BV1502" i="3"/>
  <c r="CL1502" i="3" s="1"/>
  <c r="BW1502" i="3"/>
  <c r="CM1502" i="3" s="1"/>
  <c r="BX1502" i="3"/>
  <c r="CN1502" i="3" s="1"/>
  <c r="BY1502" i="3"/>
  <c r="CO1502" i="3" s="1"/>
  <c r="AT1503" i="3" a="1"/>
  <c r="AT1503" i="3" s="1"/>
  <c r="BJ1503" i="3" s="1"/>
  <c r="BZ1503" i="3" s="1"/>
  <c r="BK1503" i="3"/>
  <c r="CA1503" i="3" s="1"/>
  <c r="BL1503" i="3"/>
  <c r="CB1503" i="3" s="1"/>
  <c r="BM1503" i="3"/>
  <c r="CC1503" i="3" s="1"/>
  <c r="BN1503" i="3"/>
  <c r="CD1503" i="3" s="1"/>
  <c r="BO1503" i="3"/>
  <c r="CE1503" i="3" s="1"/>
  <c r="BP1503" i="3"/>
  <c r="CF1503" i="3" s="1"/>
  <c r="BQ1503" i="3"/>
  <c r="CG1503" i="3" s="1"/>
  <c r="BR1503" i="3"/>
  <c r="CH1503" i="3" s="1"/>
  <c r="BS1503" i="3"/>
  <c r="CI1503" i="3" s="1"/>
  <c r="BT1503" i="3"/>
  <c r="CJ1503" i="3" s="1"/>
  <c r="BU1503" i="3"/>
  <c r="CK1503" i="3" s="1"/>
  <c r="BV1503" i="3"/>
  <c r="CL1503" i="3" s="1"/>
  <c r="BW1503" i="3"/>
  <c r="CM1503" i="3" s="1"/>
  <c r="BX1503" i="3"/>
  <c r="CN1503" i="3" s="1"/>
  <c r="BY1503" i="3"/>
  <c r="CO1503" i="3" s="1"/>
  <c r="AT1504" i="3" a="1"/>
  <c r="T913" i="3" l="1"/>
  <c r="AF272" i="4"/>
  <c r="T906" i="3"/>
  <c r="T909" i="3"/>
  <c r="T912" i="3"/>
  <c r="T911" i="3"/>
  <c r="T905" i="3"/>
  <c r="T910" i="3"/>
  <c r="T904" i="3"/>
  <c r="T908" i="3"/>
  <c r="T903" i="3"/>
  <c r="T907" i="3"/>
  <c r="BL291" i="3"/>
  <c r="CB291" i="3" s="1"/>
  <c r="BK410" i="3"/>
  <c r="CA410" i="3" s="1"/>
  <c r="BL610" i="3"/>
  <c r="CB610" i="3" s="1"/>
  <c r="BK467" i="3"/>
  <c r="CA467" i="3" s="1"/>
  <c r="BK291" i="3"/>
  <c r="CA291" i="3" s="1"/>
  <c r="BK483" i="3"/>
  <c r="CA483" i="3" s="1"/>
  <c r="BN468" i="3"/>
  <c r="CD468" i="3" s="1"/>
  <c r="BL276" i="3"/>
  <c r="CB276" i="3" s="1"/>
  <c r="BM468" i="3"/>
  <c r="CC468" i="3" s="1"/>
  <c r="BK468" i="3"/>
  <c r="CA468" i="3" s="1"/>
  <c r="BK484" i="3"/>
  <c r="CA484" i="3" s="1"/>
  <c r="BQ412" i="3"/>
  <c r="CG412" i="3" s="1"/>
  <c r="BN412" i="3"/>
  <c r="CD412" i="3" s="1"/>
  <c r="BP412" i="3"/>
  <c r="CF412" i="3" s="1"/>
  <c r="BK276" i="3"/>
  <c r="CA276" i="3" s="1"/>
  <c r="BM412" i="3"/>
  <c r="CC412" i="3" s="1"/>
  <c r="BR412" i="3"/>
  <c r="CH412" i="3" s="1"/>
  <c r="BO405" i="3"/>
  <c r="CE405" i="3" s="1"/>
  <c r="BN398" i="3"/>
  <c r="CD398" i="3" s="1"/>
  <c r="BK388" i="3"/>
  <c r="CA388" i="3" s="1"/>
  <c r="BK409" i="3"/>
  <c r="CA409" i="3" s="1"/>
  <c r="BK289" i="3"/>
  <c r="CA289" i="3" s="1"/>
  <c r="BO280" i="3"/>
  <c r="CE280" i="3" s="1"/>
  <c r="BN280" i="3"/>
  <c r="CD280" i="3" s="1"/>
  <c r="BM280" i="3"/>
  <c r="CC280" i="3" s="1"/>
  <c r="BK384" i="3"/>
  <c r="CA384" i="3" s="1"/>
  <c r="BL280" i="3"/>
  <c r="CB280" i="3" s="1"/>
  <c r="BK280" i="3"/>
  <c r="CA280" i="3" s="1"/>
  <c r="BK405" i="3"/>
  <c r="CA405" i="3" s="1"/>
  <c r="BX413" i="3"/>
  <c r="CN413" i="3" s="1"/>
  <c r="BV413" i="3"/>
  <c r="CL413" i="3" s="1"/>
  <c r="BT413" i="3"/>
  <c r="CJ413" i="3" s="1"/>
  <c r="BS413" i="3"/>
  <c r="CI413" i="3" s="1"/>
  <c r="BN413" i="3"/>
  <c r="CD413" i="3" s="1"/>
  <c r="BK413" i="3"/>
  <c r="CA413" i="3" s="1"/>
  <c r="BU413" i="3"/>
  <c r="CK413" i="3" s="1"/>
  <c r="BP413" i="3"/>
  <c r="CF413" i="3" s="1"/>
  <c r="BK389" i="3"/>
  <c r="CA389" i="3" s="1"/>
  <c r="BQ413" i="3"/>
  <c r="CG413" i="3" s="1"/>
  <c r="BN405" i="3"/>
  <c r="CD405" i="3" s="1"/>
  <c r="BL469" i="3"/>
  <c r="CB469" i="3" s="1"/>
  <c r="BO413" i="3"/>
  <c r="CE413" i="3" s="1"/>
  <c r="BL405" i="3"/>
  <c r="CB405" i="3" s="1"/>
  <c r="BW413" i="3"/>
  <c r="CM413" i="3" s="1"/>
  <c r="BL413" i="3"/>
  <c r="CB413" i="3" s="1"/>
  <c r="BK610" i="3"/>
  <c r="CA610" i="3" s="1"/>
  <c r="BK1186" i="3"/>
  <c r="CA1186" i="3" s="1"/>
  <c r="BK921" i="3"/>
  <c r="CA921" i="3" s="1"/>
  <c r="AT406" i="3"/>
  <c r="BJ406" i="3" s="1"/>
  <c r="BZ406" i="3" s="1"/>
  <c r="BK406" i="3"/>
  <c r="CA406" i="3" s="1"/>
  <c r="AT398" i="3"/>
  <c r="BJ398" i="3" s="1"/>
  <c r="BZ398" i="3" s="1"/>
  <c r="BK398" i="3"/>
  <c r="CA398" i="3" s="1"/>
  <c r="BL398" i="3"/>
  <c r="CB398" i="3" s="1"/>
  <c r="BK469" i="3"/>
  <c r="CA469" i="3" s="1"/>
  <c r="AT411" i="3"/>
  <c r="BJ411" i="3" s="1"/>
  <c r="BZ411" i="3" s="1"/>
  <c r="BK411" i="3"/>
  <c r="CA411" i="3" s="1"/>
  <c r="AT296" i="3"/>
  <c r="BJ296" i="3" s="1"/>
  <c r="BZ296" i="3" s="1"/>
  <c r="BK296" i="3"/>
  <c r="CA296" i="3" s="1"/>
  <c r="BL296" i="3"/>
  <c r="CB296" i="3" s="1"/>
  <c r="BM296" i="3"/>
  <c r="CC296" i="3" s="1"/>
  <c r="BN296" i="3"/>
  <c r="CD296" i="3" s="1"/>
  <c r="AT1504" i="3"/>
  <c r="BJ1504" i="3" s="1"/>
  <c r="BZ1504" i="3" s="1"/>
  <c r="BU1504" i="3"/>
  <c r="CK1504" i="3" s="1"/>
  <c r="BT1491" i="3"/>
  <c r="CJ1491" i="3" s="1"/>
  <c r="BS1491" i="3"/>
  <c r="CI1491" i="3" s="1"/>
  <c r="BN1491" i="3"/>
  <c r="CD1491" i="3" s="1"/>
  <c r="AT1491" i="3"/>
  <c r="BJ1491" i="3" s="1"/>
  <c r="BZ1491" i="3" s="1"/>
  <c r="BV1491" i="3"/>
  <c r="CL1491" i="3" s="1"/>
  <c r="BW1491" i="3"/>
  <c r="CM1491" i="3" s="1"/>
  <c r="AT292" i="3"/>
  <c r="BJ292" i="3" s="1"/>
  <c r="BZ292" i="3" s="1"/>
  <c r="BK292" i="3"/>
  <c r="CA292" i="3" s="1"/>
  <c r="BL292" i="3"/>
  <c r="CB292" i="3" s="1"/>
  <c r="BN292" i="3"/>
  <c r="CD292" i="3" s="1"/>
  <c r="BQ292" i="3"/>
  <c r="CG292" i="3" s="1"/>
  <c r="AT831" i="3"/>
  <c r="BJ831" i="3" s="1"/>
  <c r="BZ831" i="3" s="1"/>
  <c r="BK831" i="3"/>
  <c r="CA831" i="3" s="1"/>
  <c r="BP1491" i="3"/>
  <c r="CF1491" i="3" s="1"/>
  <c r="BL1460" i="3"/>
  <c r="CB1460" i="3" s="1"/>
  <c r="BX1491" i="3"/>
  <c r="CN1491" i="3" s="1"/>
  <c r="BU1491" i="3"/>
  <c r="CK1491" i="3" s="1"/>
  <c r="BN1460" i="3"/>
  <c r="CD1460" i="3" s="1"/>
  <c r="AU275" i="3"/>
  <c r="BK275" i="3" s="1"/>
  <c r="CA275" i="3" s="1"/>
  <c r="BL275" i="3"/>
  <c r="CB275" i="3" s="1"/>
  <c r="AT1497" i="3"/>
  <c r="BJ1497" i="3" s="1"/>
  <c r="BZ1497" i="3" s="1"/>
  <c r="BX1504" i="3"/>
  <c r="CN1504" i="3" s="1"/>
  <c r="BV1504" i="3"/>
  <c r="CL1504" i="3" s="1"/>
  <c r="BL1491" i="3"/>
  <c r="CB1491" i="3" s="1"/>
  <c r="BK1460" i="3"/>
  <c r="CA1460" i="3" s="1"/>
  <c r="BK1491" i="3"/>
  <c r="CA1491" i="3" s="1"/>
  <c r="AT1460" i="3"/>
  <c r="BJ1460" i="3" s="1"/>
  <c r="BZ1460" i="3" s="1"/>
  <c r="BW1504" i="3"/>
  <c r="CM1504" i="3" s="1"/>
  <c r="BS1504" i="3"/>
  <c r="CI1504" i="3" s="1"/>
  <c r="BR1504" i="3"/>
  <c r="CH1504" i="3" s="1"/>
  <c r="BQ1504" i="3"/>
  <c r="CG1504" i="3" s="1"/>
  <c r="BT1504" i="3"/>
  <c r="CJ1504" i="3" s="1"/>
  <c r="BP1504" i="3"/>
  <c r="CF1504" i="3" s="1"/>
  <c r="AT1474" i="3"/>
  <c r="BJ1474" i="3" s="1"/>
  <c r="BZ1474" i="3" s="1"/>
  <c r="BN1504" i="3"/>
  <c r="CD1504" i="3" s="1"/>
  <c r="BM1504" i="3"/>
  <c r="CC1504" i="3" s="1"/>
  <c r="BO1504" i="3"/>
  <c r="CE1504" i="3" s="1"/>
  <c r="BL1504" i="3"/>
  <c r="CB1504" i="3" s="1"/>
  <c r="BK1504" i="3"/>
  <c r="CA1504" i="3" s="1"/>
  <c r="BY1504" i="3"/>
  <c r="CO1504" i="3" s="1"/>
  <c r="BR1491" i="3"/>
  <c r="CH1491" i="3" s="1"/>
  <c r="BQ1491" i="3"/>
  <c r="CG1491" i="3" s="1"/>
  <c r="BO1460" i="3"/>
  <c r="CE1460" i="3" s="1"/>
  <c r="BO1491" i="3"/>
  <c r="CE1491" i="3" s="1"/>
  <c r="BY1491" i="3"/>
  <c r="CO1491" i="3" s="1"/>
  <c r="BJ927" i="3"/>
  <c r="BZ927" i="3" s="1"/>
  <c r="BK927" i="3"/>
  <c r="CA927" i="3" s="1"/>
  <c r="BL921" i="3"/>
  <c r="CB921" i="3" s="1"/>
  <c r="BM469" i="3"/>
  <c r="CC469" i="3" s="1"/>
  <c r="BO468" i="3"/>
  <c r="CE468" i="3" s="1"/>
  <c r="BM413" i="3"/>
  <c r="CC413" i="3" s="1"/>
  <c r="BO412" i="3"/>
  <c r="CE412" i="3" s="1"/>
  <c r="BM405" i="3"/>
  <c r="CC405" i="3" s="1"/>
  <c r="BL468" i="3"/>
  <c r="CB468" i="3" s="1"/>
  <c r="BN467" i="3"/>
  <c r="CD467" i="3" s="1"/>
  <c r="BL412" i="3"/>
  <c r="CB412" i="3" s="1"/>
  <c r="BM467" i="3"/>
  <c r="CC467" i="3" s="1"/>
  <c r="BY413" i="3"/>
  <c r="CO413" i="3" s="1"/>
  <c r="BJ413" i="3"/>
  <c r="BZ413" i="3" s="1"/>
  <c r="BK412" i="3"/>
  <c r="CA412" i="3" s="1"/>
  <c r="BL483" i="3"/>
  <c r="CB483" i="3" s="1"/>
  <c r="BL467" i="3"/>
  <c r="CB467" i="3" s="1"/>
  <c r="BM315" i="3"/>
  <c r="CC315" i="3" s="1"/>
  <c r="BJ295" i="3"/>
  <c r="BZ295" i="3" s="1"/>
  <c r="BK295" i="3"/>
  <c r="CA295" i="3" s="1"/>
  <c r="BL315" i="3"/>
  <c r="CB315" i="3" s="1"/>
  <c r="BK293" i="3"/>
  <c r="CA293" i="3" s="1"/>
  <c r="BJ293" i="3"/>
  <c r="BZ293" i="3" s="1"/>
  <c r="BN315" i="3"/>
  <c r="CD315" i="3" s="1"/>
  <c r="BO315" i="3"/>
  <c r="CE315" i="3" s="1"/>
  <c r="BK315" i="3"/>
  <c r="CA315" i="3" s="1"/>
  <c r="BL294" i="3"/>
  <c r="CB294" i="3" s="1"/>
  <c r="BJ294" i="3"/>
  <c r="BZ294" i="3" s="1"/>
  <c r="BK294" i="3"/>
  <c r="CA294" i="3" s="1"/>
  <c r="BM294" i="3"/>
  <c r="CC294" i="3" s="1"/>
  <c r="BR413" i="3"/>
  <c r="CH413" i="3" s="1"/>
  <c r="BP292" i="3"/>
  <c r="CF292" i="3" s="1"/>
  <c r="BM276" i="3"/>
  <c r="CC276" i="3" s="1"/>
  <c r="BM275" i="3"/>
  <c r="CC275" i="3" s="1"/>
  <c r="BM292" i="3"/>
  <c r="CC292" i="3" s="1"/>
  <c r="U343" i="1"/>
  <c r="V343" i="1"/>
  <c r="U337" i="1"/>
  <c r="V337" i="1"/>
  <c r="R1387" i="3"/>
  <c r="S1387" i="3"/>
  <c r="R1408" i="3"/>
  <c r="S1408" i="3"/>
  <c r="R1409" i="3"/>
  <c r="S1409" i="3"/>
  <c r="R1398" i="3"/>
  <c r="S1398" i="3"/>
  <c r="R1399" i="3"/>
  <c r="S1399" i="3"/>
  <c r="R1400" i="3"/>
  <c r="S1400" i="3"/>
  <c r="R1420" i="3"/>
  <c r="S1420" i="3"/>
  <c r="R1421" i="3"/>
  <c r="S1421" i="3"/>
  <c r="R1391" i="3"/>
  <c r="S1391" i="3"/>
  <c r="R1392" i="3"/>
  <c r="S1392" i="3"/>
  <c r="R1393" i="3"/>
  <c r="S1393" i="3"/>
  <c r="R1394" i="3"/>
  <c r="S1394" i="3"/>
  <c r="R1395" i="3"/>
  <c r="S1395" i="3"/>
  <c r="R1396" i="3"/>
  <c r="S1396" i="3"/>
  <c r="R1384" i="3"/>
  <c r="S1384" i="3"/>
  <c r="R1385" i="3"/>
  <c r="S1385" i="3"/>
  <c r="R1381" i="3"/>
  <c r="S1381" i="3"/>
  <c r="R1382" i="3"/>
  <c r="S1382" i="3"/>
  <c r="R1383" i="3"/>
  <c r="S1383" i="3"/>
  <c r="R1333" i="3"/>
  <c r="S1333" i="3"/>
  <c r="R1377" i="3"/>
  <c r="S1377" i="3"/>
  <c r="R1378" i="3"/>
  <c r="S1378" i="3"/>
  <c r="R1373" i="3"/>
  <c r="S1373" i="3"/>
  <c r="R1372" i="3"/>
  <c r="S1372" i="3"/>
  <c r="R1359" i="3"/>
  <c r="S1359" i="3"/>
  <c r="R1360" i="3"/>
  <c r="S1360" i="3"/>
  <c r="R1346" i="3"/>
  <c r="S1346" i="3"/>
  <c r="R1347" i="3"/>
  <c r="S1347" i="3"/>
  <c r="R1489" i="3"/>
  <c r="S1489" i="3"/>
  <c r="R1490" i="3"/>
  <c r="S1490" i="3"/>
  <c r="R1491" i="3"/>
  <c r="S1491" i="3"/>
  <c r="R1430" i="3"/>
  <c r="S1430" i="3"/>
  <c r="R1431" i="3"/>
  <c r="S1431" i="3"/>
  <c r="R1432" i="3"/>
  <c r="S1432" i="3"/>
  <c r="R1433" i="3"/>
  <c r="S1433" i="3"/>
  <c r="R1434" i="3"/>
  <c r="S1434" i="3"/>
  <c r="R1435" i="3"/>
  <c r="S1435" i="3"/>
  <c r="R1436" i="3"/>
  <c r="S1436" i="3"/>
  <c r="R1437" i="3"/>
  <c r="S1437" i="3"/>
  <c r="R1585" i="3"/>
  <c r="S1585" i="3"/>
  <c r="R1586" i="3"/>
  <c r="S1586" i="3"/>
  <c r="R1587" i="3"/>
  <c r="S1587" i="3"/>
  <c r="R1588" i="3"/>
  <c r="S1588" i="3"/>
  <c r="R1589" i="3"/>
  <c r="S1589" i="3"/>
  <c r="R1590" i="3"/>
  <c r="S1590" i="3"/>
  <c r="R1591" i="3"/>
  <c r="S1591" i="3"/>
  <c r="R1592" i="3"/>
  <c r="S1592" i="3"/>
  <c r="R1593" i="3"/>
  <c r="S1593" i="3"/>
  <c r="R1594" i="3"/>
  <c r="S1594" i="3"/>
  <c r="R1595" i="3"/>
  <c r="S1595" i="3"/>
  <c r="R1596" i="3"/>
  <c r="S1596" i="3"/>
  <c r="R1597" i="3"/>
  <c r="S1597" i="3"/>
  <c r="R1598" i="3"/>
  <c r="S1598" i="3"/>
  <c r="R1599" i="3"/>
  <c r="S1599" i="3"/>
  <c r="R1600" i="3"/>
  <c r="S1600" i="3"/>
  <c r="R1601" i="3"/>
  <c r="S1601" i="3"/>
  <c r="R1602" i="3"/>
  <c r="S1602" i="3"/>
  <c r="R1603" i="3"/>
  <c r="S1603" i="3"/>
  <c r="R1604" i="3"/>
  <c r="S1604" i="3"/>
  <c r="R1605" i="3"/>
  <c r="S1605" i="3"/>
  <c r="R1606" i="3"/>
  <c r="S1606" i="3"/>
  <c r="R1607" i="3"/>
  <c r="S1607" i="3"/>
  <c r="R1608" i="3"/>
  <c r="S1608" i="3"/>
  <c r="R1609" i="3"/>
  <c r="S1609" i="3"/>
  <c r="R1610" i="3"/>
  <c r="S1610" i="3"/>
  <c r="R1611" i="3"/>
  <c r="S1611" i="3"/>
  <c r="R1612" i="3"/>
  <c r="S1612" i="3"/>
  <c r="R1613" i="3"/>
  <c r="S1613" i="3"/>
  <c r="R1614" i="3"/>
  <c r="S1614" i="3"/>
  <c r="R1615" i="3"/>
  <c r="S1615" i="3"/>
  <c r="R1616" i="3"/>
  <c r="S1616" i="3"/>
  <c r="R1617" i="3"/>
  <c r="S1617" i="3"/>
  <c r="R1618" i="3"/>
  <c r="S1618" i="3"/>
  <c r="R1619" i="3"/>
  <c r="S1619" i="3"/>
  <c r="R1620" i="3"/>
  <c r="S1620" i="3"/>
  <c r="R1621" i="3"/>
  <c r="S1621" i="3"/>
  <c r="R1622" i="3"/>
  <c r="S1622" i="3"/>
  <c r="R1623" i="3"/>
  <c r="S1623" i="3"/>
  <c r="R1624" i="3"/>
  <c r="S1624" i="3"/>
  <c r="R1625" i="3"/>
  <c r="S1625" i="3"/>
  <c r="R1626" i="3"/>
  <c r="S1626" i="3"/>
  <c r="R1627" i="3"/>
  <c r="S1627" i="3"/>
  <c r="R1628" i="3"/>
  <c r="S1628" i="3"/>
  <c r="R1629" i="3"/>
  <c r="S1629" i="3"/>
  <c r="R1630" i="3"/>
  <c r="S1630" i="3"/>
  <c r="R1631" i="3"/>
  <c r="S1631" i="3"/>
  <c r="R1632" i="3"/>
  <c r="S1632" i="3"/>
  <c r="R1633" i="3"/>
  <c r="S1633" i="3"/>
  <c r="R1634" i="3"/>
  <c r="S1634" i="3"/>
  <c r="R1635" i="3"/>
  <c r="S1635" i="3"/>
  <c r="R1636" i="3"/>
  <c r="S1636" i="3"/>
  <c r="R1637" i="3"/>
  <c r="S1637" i="3"/>
  <c r="R1638" i="3"/>
  <c r="S1638" i="3"/>
  <c r="R1639" i="3"/>
  <c r="S1639" i="3"/>
  <c r="R1640" i="3"/>
  <c r="S1640" i="3"/>
  <c r="R1641" i="3"/>
  <c r="S1641" i="3"/>
  <c r="R1642" i="3"/>
  <c r="S1642" i="3"/>
  <c r="R1568" i="3"/>
  <c r="S1568" i="3"/>
  <c r="R1569" i="3"/>
  <c r="S1569" i="3"/>
  <c r="R1570" i="3"/>
  <c r="S1570" i="3"/>
  <c r="R1571" i="3"/>
  <c r="S1571" i="3"/>
  <c r="R1572" i="3"/>
  <c r="S1572" i="3"/>
  <c r="R1573" i="3"/>
  <c r="S1573" i="3"/>
  <c r="R1574" i="3"/>
  <c r="S1574" i="3"/>
  <c r="R1575" i="3"/>
  <c r="S1575" i="3"/>
  <c r="R1576" i="3"/>
  <c r="S1576" i="3"/>
  <c r="R1577" i="3"/>
  <c r="S1577" i="3"/>
  <c r="R1578" i="3"/>
  <c r="S1578" i="3"/>
  <c r="R1579" i="3"/>
  <c r="S1579" i="3"/>
  <c r="R1580" i="3"/>
  <c r="S1580" i="3"/>
  <c r="R1581" i="3"/>
  <c r="S1581" i="3"/>
  <c r="R1582" i="3"/>
  <c r="S1582" i="3"/>
  <c r="R1583" i="3"/>
  <c r="S1583" i="3"/>
  <c r="R1584" i="3"/>
  <c r="S1584" i="3"/>
  <c r="R1643" i="3"/>
  <c r="S1643" i="3"/>
  <c r="R1328" i="3"/>
  <c r="S1328" i="3"/>
  <c r="R1329" i="3"/>
  <c r="S1329" i="3"/>
  <c r="R1330" i="3"/>
  <c r="S1330" i="3"/>
  <c r="R1487" i="3"/>
  <c r="S1487" i="3"/>
  <c r="R1564" i="3"/>
  <c r="S1564" i="3"/>
  <c r="R1565" i="3"/>
  <c r="S1565" i="3"/>
  <c r="R1566" i="3"/>
  <c r="S1566" i="3"/>
  <c r="R1567" i="3"/>
  <c r="S1567" i="3"/>
  <c r="R1325" i="3"/>
  <c r="S1325" i="3"/>
  <c r="R1326" i="3"/>
  <c r="S1326" i="3"/>
  <c r="R1327" i="3"/>
  <c r="S1327" i="3"/>
  <c r="R1478" i="3"/>
  <c r="S1478" i="3"/>
  <c r="R1479" i="3"/>
  <c r="S1479" i="3"/>
  <c r="R1480" i="3"/>
  <c r="S1480" i="3"/>
  <c r="R1481" i="3"/>
  <c r="S1481" i="3"/>
  <c r="R1482" i="3"/>
  <c r="S1482" i="3"/>
  <c r="R1449" i="3"/>
  <c r="S1449" i="3"/>
  <c r="R1483" i="3"/>
  <c r="S1483" i="3"/>
  <c r="R1484" i="3"/>
  <c r="S1484" i="3"/>
  <c r="R1485" i="3"/>
  <c r="S1485" i="3"/>
  <c r="R1486" i="3"/>
  <c r="S1486" i="3"/>
  <c r="R1460" i="3"/>
  <c r="S1460" i="3"/>
  <c r="R1488" i="3"/>
  <c r="S1488" i="3"/>
  <c r="R1558" i="3"/>
  <c r="S1558" i="3"/>
  <c r="R1559" i="3"/>
  <c r="S1559" i="3"/>
  <c r="R1560" i="3"/>
  <c r="S1560" i="3"/>
  <c r="R1561" i="3"/>
  <c r="S1561" i="3"/>
  <c r="R1562" i="3"/>
  <c r="S1562" i="3"/>
  <c r="R1563" i="3"/>
  <c r="S1563" i="3"/>
  <c r="R1644" i="3"/>
  <c r="S1644" i="3"/>
  <c r="R1540" i="3"/>
  <c r="S1540" i="3"/>
  <c r="R1541" i="3"/>
  <c r="S1541" i="3"/>
  <c r="R1542" i="3"/>
  <c r="S1542" i="3"/>
  <c r="R1543" i="3"/>
  <c r="S1543" i="3"/>
  <c r="R1544" i="3"/>
  <c r="S1544" i="3"/>
  <c r="R1545" i="3"/>
  <c r="S1545" i="3"/>
  <c r="R1546" i="3"/>
  <c r="S1546" i="3"/>
  <c r="R1547" i="3"/>
  <c r="S1547" i="3"/>
  <c r="R1548" i="3"/>
  <c r="S1548" i="3"/>
  <c r="R1549" i="3"/>
  <c r="S1549" i="3"/>
  <c r="R1550" i="3"/>
  <c r="S1550" i="3"/>
  <c r="R1551" i="3"/>
  <c r="S1551" i="3"/>
  <c r="R1552" i="3"/>
  <c r="S1552" i="3"/>
  <c r="R1553" i="3"/>
  <c r="S1553" i="3"/>
  <c r="R1520" i="3"/>
  <c r="S1520" i="3"/>
  <c r="R1521" i="3"/>
  <c r="S1521" i="3"/>
  <c r="R1522" i="3"/>
  <c r="S1522" i="3"/>
  <c r="R1523" i="3"/>
  <c r="S1523" i="3"/>
  <c r="R1524" i="3"/>
  <c r="S1524" i="3"/>
  <c r="R1525" i="3"/>
  <c r="S1525" i="3"/>
  <c r="R1526" i="3"/>
  <c r="S1526" i="3"/>
  <c r="R1527" i="3"/>
  <c r="S1527" i="3"/>
  <c r="R1528" i="3"/>
  <c r="S1528" i="3"/>
  <c r="R1529" i="3"/>
  <c r="S1529" i="3"/>
  <c r="R1530" i="3"/>
  <c r="S1530" i="3"/>
  <c r="R1531" i="3"/>
  <c r="S1531" i="3"/>
  <c r="R1532" i="3"/>
  <c r="S1532" i="3"/>
  <c r="R1533" i="3"/>
  <c r="S1533" i="3"/>
  <c r="R1534" i="3"/>
  <c r="S1534" i="3"/>
  <c r="R1535" i="3"/>
  <c r="S1535" i="3"/>
  <c r="R1536" i="3"/>
  <c r="S1536" i="3"/>
  <c r="R1512" i="3"/>
  <c r="S1512" i="3"/>
  <c r="R1513" i="3"/>
  <c r="S1513" i="3"/>
  <c r="R1514" i="3"/>
  <c r="S1514" i="3"/>
  <c r="R1515" i="3"/>
  <c r="S1515" i="3"/>
  <c r="R1516" i="3"/>
  <c r="S1516" i="3"/>
  <c r="R1517" i="3"/>
  <c r="S1517" i="3"/>
  <c r="R1518" i="3"/>
  <c r="S1518" i="3"/>
  <c r="R1519" i="3"/>
  <c r="S1519" i="3"/>
  <c r="R1537" i="3"/>
  <c r="S1537" i="3"/>
  <c r="R1538" i="3"/>
  <c r="S1538" i="3"/>
  <c r="R1506" i="3"/>
  <c r="S1506" i="3"/>
  <c r="R1507" i="3"/>
  <c r="S1507" i="3"/>
  <c r="R1508" i="3"/>
  <c r="S1508" i="3"/>
  <c r="R1509" i="3"/>
  <c r="S1509" i="3"/>
  <c r="R1510" i="3"/>
  <c r="S1510" i="3"/>
  <c r="R1511" i="3"/>
  <c r="S1511" i="3"/>
  <c r="R1498" i="3"/>
  <c r="S1498" i="3"/>
  <c r="R1499" i="3"/>
  <c r="S1499" i="3"/>
  <c r="R1500" i="3"/>
  <c r="S1500" i="3"/>
  <c r="R1501" i="3"/>
  <c r="S1501" i="3"/>
  <c r="R1502" i="3"/>
  <c r="S1502" i="3"/>
  <c r="R1503" i="3"/>
  <c r="S1503" i="3"/>
  <c r="R1504" i="3"/>
  <c r="S1504" i="3"/>
  <c r="R1554" i="3"/>
  <c r="S1554" i="3"/>
  <c r="R1492" i="3"/>
  <c r="S1492" i="3"/>
  <c r="R1493" i="3"/>
  <c r="S1493" i="3"/>
  <c r="R1494" i="3"/>
  <c r="S1494" i="3"/>
  <c r="R1495" i="3"/>
  <c r="S1495" i="3"/>
  <c r="R1496" i="3"/>
  <c r="S1496" i="3"/>
  <c r="R1505" i="3"/>
  <c r="S1505" i="3"/>
  <c r="R1299" i="3"/>
  <c r="S1299" i="3"/>
  <c r="R1300" i="3"/>
  <c r="S1300" i="3"/>
  <c r="R1301" i="3"/>
  <c r="S1301" i="3"/>
  <c r="R1302" i="3"/>
  <c r="S1302" i="3"/>
  <c r="R1303" i="3"/>
  <c r="S1303" i="3"/>
  <c r="R1304" i="3"/>
  <c r="S1304" i="3"/>
  <c r="R1305" i="3"/>
  <c r="S1305" i="3"/>
  <c r="R1306" i="3"/>
  <c r="S1306" i="3"/>
  <c r="R1307" i="3"/>
  <c r="S1307" i="3"/>
  <c r="R1308" i="3"/>
  <c r="S1308" i="3"/>
  <c r="R1309" i="3"/>
  <c r="S1309" i="3"/>
  <c r="R1310" i="3"/>
  <c r="S1310" i="3"/>
  <c r="R1311" i="3"/>
  <c r="S1311" i="3"/>
  <c r="R1312" i="3"/>
  <c r="S1312" i="3"/>
  <c r="R1313" i="3"/>
  <c r="S1313" i="3"/>
  <c r="R1314" i="3"/>
  <c r="S1314" i="3"/>
  <c r="R1315" i="3"/>
  <c r="S1315" i="3"/>
  <c r="R1316" i="3"/>
  <c r="S1316" i="3"/>
  <c r="R1317" i="3"/>
  <c r="S1317" i="3"/>
  <c r="R1318" i="3"/>
  <c r="S1318" i="3"/>
  <c r="R1319" i="3"/>
  <c r="S1319" i="3"/>
  <c r="R1320" i="3"/>
  <c r="S1320" i="3"/>
  <c r="R1321" i="3"/>
  <c r="S1321" i="3"/>
  <c r="R1322" i="3"/>
  <c r="S1322" i="3"/>
  <c r="R1323" i="3"/>
  <c r="S1323" i="3"/>
  <c r="R1324" i="3"/>
  <c r="S1324" i="3"/>
  <c r="R1461" i="3"/>
  <c r="S1461" i="3"/>
  <c r="R1286" i="3"/>
  <c r="S1286" i="3"/>
  <c r="R1287" i="3"/>
  <c r="S1287" i="3"/>
  <c r="R1288" i="3"/>
  <c r="S1288" i="3"/>
  <c r="R1289" i="3"/>
  <c r="S1289" i="3"/>
  <c r="R1290" i="3"/>
  <c r="S1290" i="3"/>
  <c r="R1291" i="3"/>
  <c r="S1291" i="3"/>
  <c r="R1292" i="3"/>
  <c r="S1292" i="3"/>
  <c r="R1293" i="3"/>
  <c r="S1293" i="3"/>
  <c r="R1294" i="3"/>
  <c r="S1294" i="3"/>
  <c r="R1295" i="3"/>
  <c r="S1295" i="3"/>
  <c r="R1296" i="3"/>
  <c r="S1296" i="3"/>
  <c r="R1297" i="3"/>
  <c r="S1297" i="3"/>
  <c r="R1298" i="3"/>
  <c r="S1298" i="3"/>
  <c r="R1682" i="3"/>
  <c r="S1682" i="3"/>
  <c r="R1683" i="3"/>
  <c r="S1683" i="3"/>
  <c r="R1684" i="3"/>
  <c r="S1684" i="3"/>
  <c r="R1685" i="3"/>
  <c r="S1685" i="3"/>
  <c r="R1686" i="3"/>
  <c r="S1686" i="3"/>
  <c r="R1687" i="3"/>
  <c r="S1687" i="3"/>
  <c r="R1688" i="3"/>
  <c r="S1688" i="3"/>
  <c r="R1689" i="3"/>
  <c r="S1689" i="3"/>
  <c r="R1690" i="3"/>
  <c r="S1690" i="3"/>
  <c r="R1691" i="3"/>
  <c r="S1691" i="3"/>
  <c r="R1692" i="3"/>
  <c r="S1692" i="3"/>
  <c r="R1693" i="3"/>
  <c r="S1693" i="3"/>
  <c r="R1694" i="3"/>
  <c r="S1694" i="3"/>
  <c r="R1695" i="3"/>
  <c r="S1695" i="3"/>
  <c r="R1696" i="3"/>
  <c r="S1696" i="3"/>
  <c r="R1697" i="3"/>
  <c r="S1697" i="3"/>
  <c r="R1698" i="3"/>
  <c r="S1698" i="3"/>
  <c r="R1699" i="3"/>
  <c r="S1699" i="3"/>
  <c r="R1700" i="3"/>
  <c r="S1700" i="3"/>
  <c r="R1701" i="3"/>
  <c r="S1701" i="3"/>
  <c r="R1702" i="3"/>
  <c r="S1702" i="3"/>
  <c r="R1703" i="3"/>
  <c r="S1703" i="3"/>
  <c r="R1704" i="3"/>
  <c r="S1704" i="3"/>
  <c r="R1705" i="3"/>
  <c r="S1705" i="3"/>
  <c r="R1706" i="3"/>
  <c r="S1706" i="3"/>
  <c r="R1707" i="3"/>
  <c r="S1707" i="3"/>
  <c r="R1708" i="3"/>
  <c r="S1708" i="3"/>
  <c r="R1709" i="3"/>
  <c r="S1709" i="3"/>
  <c r="R1710" i="3"/>
  <c r="S1710" i="3"/>
  <c r="R1711" i="3"/>
  <c r="S1711" i="3"/>
  <c r="R1712" i="3"/>
  <c r="S1712" i="3"/>
  <c r="R1713" i="3"/>
  <c r="S1713" i="3"/>
  <c r="R1714" i="3"/>
  <c r="S1714" i="3"/>
  <c r="R1715" i="3"/>
  <c r="S1715" i="3"/>
  <c r="R1716" i="3"/>
  <c r="S1716" i="3"/>
  <c r="R1717" i="3"/>
  <c r="S1717" i="3"/>
  <c r="R1718" i="3"/>
  <c r="S1718" i="3"/>
  <c r="R1719" i="3"/>
  <c r="S1719" i="3"/>
  <c r="R1720" i="3"/>
  <c r="S1720" i="3"/>
  <c r="R1192" i="3"/>
  <c r="S1192" i="3"/>
  <c r="R1193" i="3"/>
  <c r="S1193" i="3"/>
  <c r="R1194" i="3"/>
  <c r="S1194" i="3"/>
  <c r="R1195" i="3"/>
  <c r="S1195" i="3"/>
  <c r="R1196" i="3"/>
  <c r="S1196" i="3"/>
  <c r="R1197" i="3"/>
  <c r="S1197" i="3"/>
  <c r="R1198" i="3"/>
  <c r="S1198" i="3"/>
  <c r="R1199" i="3"/>
  <c r="S1199" i="3"/>
  <c r="R1200" i="3"/>
  <c r="S1200" i="3"/>
  <c r="R1201" i="3"/>
  <c r="S1201" i="3"/>
  <c r="R1202" i="3"/>
  <c r="S1202" i="3"/>
  <c r="R1203" i="3"/>
  <c r="S1203" i="3"/>
  <c r="R1204" i="3"/>
  <c r="S1204" i="3"/>
  <c r="R1205" i="3"/>
  <c r="S1205" i="3"/>
  <c r="R1206" i="3"/>
  <c r="S1206" i="3"/>
  <c r="R1207" i="3"/>
  <c r="S1207" i="3"/>
  <c r="N1163" i="3"/>
  <c r="N1161" i="3"/>
  <c r="N1159" i="3"/>
  <c r="N1179" i="3"/>
  <c r="R1150" i="3"/>
  <c r="S1150" i="3"/>
  <c r="R1151" i="3"/>
  <c r="S1151" i="3"/>
  <c r="R1152" i="3"/>
  <c r="S1152" i="3"/>
  <c r="R1153" i="3"/>
  <c r="S1153" i="3"/>
  <c r="R1154" i="3"/>
  <c r="S1154" i="3"/>
  <c r="R1155" i="3"/>
  <c r="S1155" i="3"/>
  <c r="R1156" i="3"/>
  <c r="S1156" i="3"/>
  <c r="R1157" i="3"/>
  <c r="S1157" i="3"/>
  <c r="R1158" i="3"/>
  <c r="S1158" i="3"/>
  <c r="R1159" i="3"/>
  <c r="S1159" i="3"/>
  <c r="R1160" i="3"/>
  <c r="S1160" i="3"/>
  <c r="R1161" i="3"/>
  <c r="S1161" i="3"/>
  <c r="R1162" i="3"/>
  <c r="S1162" i="3"/>
  <c r="R1163" i="3"/>
  <c r="S1163" i="3"/>
  <c r="R1164" i="3"/>
  <c r="S1164" i="3"/>
  <c r="R1165" i="3"/>
  <c r="S1165" i="3"/>
  <c r="R1166" i="3"/>
  <c r="S1166" i="3"/>
  <c r="R1167" i="3"/>
  <c r="S1167" i="3"/>
  <c r="R1168" i="3"/>
  <c r="S1168" i="3"/>
  <c r="R1169" i="3"/>
  <c r="S1169" i="3"/>
  <c r="R1170" i="3"/>
  <c r="S1170" i="3"/>
  <c r="R1171" i="3"/>
  <c r="S1171" i="3"/>
  <c r="R1172" i="3"/>
  <c r="S1172" i="3"/>
  <c r="R1138" i="3"/>
  <c r="S1138" i="3"/>
  <c r="R1139" i="3"/>
  <c r="S1139" i="3"/>
  <c r="R1140" i="3"/>
  <c r="S1140" i="3"/>
  <c r="R1141" i="3"/>
  <c r="S1141" i="3"/>
  <c r="R1142" i="3"/>
  <c r="S1142" i="3"/>
  <c r="R1143" i="3"/>
  <c r="S1143" i="3"/>
  <c r="R1144" i="3"/>
  <c r="S1144" i="3"/>
  <c r="R1145" i="3"/>
  <c r="S1145" i="3"/>
  <c r="R1146" i="3"/>
  <c r="S1146" i="3"/>
  <c r="R1147" i="3"/>
  <c r="S1147" i="3"/>
  <c r="R1148" i="3"/>
  <c r="S1148" i="3"/>
  <c r="R1149" i="3"/>
  <c r="S1149" i="3"/>
  <c r="R1175" i="3"/>
  <c r="S1175" i="3"/>
  <c r="R1176" i="3"/>
  <c r="S1176" i="3"/>
  <c r="R1177" i="3"/>
  <c r="S1177" i="3"/>
  <c r="R1178" i="3"/>
  <c r="S1178" i="3"/>
  <c r="R1190" i="3"/>
  <c r="S1190" i="3"/>
  <c r="R1191" i="3"/>
  <c r="S1191" i="3"/>
  <c r="R1075" i="3"/>
  <c r="S1075" i="3"/>
  <c r="R1076" i="3"/>
  <c r="S1076" i="3"/>
  <c r="R1077" i="3"/>
  <c r="S1077" i="3"/>
  <c r="R1078" i="3"/>
  <c r="S1078" i="3"/>
  <c r="R1079" i="3"/>
  <c r="S1079" i="3"/>
  <c r="R1080" i="3"/>
  <c r="S1080" i="3"/>
  <c r="R1081" i="3"/>
  <c r="S1081" i="3"/>
  <c r="R1082" i="3"/>
  <c r="S1082" i="3"/>
  <c r="R1083" i="3"/>
  <c r="S1083" i="3"/>
  <c r="R1084" i="3"/>
  <c r="S1084" i="3"/>
  <c r="R1085" i="3"/>
  <c r="S1085" i="3"/>
  <c r="R1086" i="3"/>
  <c r="S1086" i="3"/>
  <c r="R1087" i="3"/>
  <c r="S1087" i="3"/>
  <c r="R1088" i="3"/>
  <c r="S1088" i="3"/>
  <c r="R1089" i="3"/>
  <c r="S1089" i="3"/>
  <c r="R1090" i="3"/>
  <c r="S1090" i="3"/>
  <c r="R1091" i="3"/>
  <c r="S1091" i="3"/>
  <c r="R1092" i="3"/>
  <c r="S1092" i="3"/>
  <c r="R1093" i="3"/>
  <c r="S1093" i="3"/>
  <c r="R1094" i="3"/>
  <c r="S1094" i="3"/>
  <c r="R1095" i="3"/>
  <c r="S1095" i="3"/>
  <c r="R1096" i="3"/>
  <c r="S1096" i="3"/>
  <c r="R1097" i="3"/>
  <c r="S1097" i="3"/>
  <c r="R1098" i="3"/>
  <c r="S1098" i="3"/>
  <c r="R1099" i="3"/>
  <c r="S1099" i="3"/>
  <c r="R1100" i="3"/>
  <c r="S1100" i="3"/>
  <c r="R1101" i="3"/>
  <c r="S1101" i="3"/>
  <c r="R1102" i="3"/>
  <c r="S1102" i="3"/>
  <c r="R1103" i="3"/>
  <c r="S1103" i="3"/>
  <c r="R1104" i="3"/>
  <c r="S1104" i="3"/>
  <c r="R1105" i="3"/>
  <c r="S1105" i="3"/>
  <c r="R1061" i="3"/>
  <c r="S1061" i="3"/>
  <c r="R1062" i="3"/>
  <c r="S1062" i="3"/>
  <c r="R1063" i="3"/>
  <c r="S1063" i="3"/>
  <c r="R1064" i="3"/>
  <c r="S1064" i="3"/>
  <c r="R1065" i="3"/>
  <c r="S1065" i="3"/>
  <c r="R1066" i="3"/>
  <c r="S1066" i="3"/>
  <c r="R1067" i="3"/>
  <c r="S1067" i="3"/>
  <c r="R1068" i="3"/>
  <c r="S1068" i="3"/>
  <c r="R1069" i="3"/>
  <c r="S1069" i="3"/>
  <c r="R1070" i="3"/>
  <c r="S1070" i="3"/>
  <c r="R1071" i="3"/>
  <c r="S1071" i="3"/>
  <c r="R1072" i="3"/>
  <c r="S1072" i="3"/>
  <c r="R1073" i="3"/>
  <c r="S1073" i="3"/>
  <c r="R1074" i="3"/>
  <c r="S1074" i="3"/>
  <c r="R1060" i="3"/>
  <c r="S1060" i="3"/>
  <c r="R1106" i="3"/>
  <c r="S1106" i="3"/>
  <c r="R1057" i="3"/>
  <c r="S1057" i="3"/>
  <c r="R1058" i="3"/>
  <c r="S1058" i="3"/>
  <c r="R1059" i="3"/>
  <c r="S1059" i="3"/>
  <c r="U1028" i="3"/>
  <c r="U1029" i="3"/>
  <c r="U1030" i="3"/>
  <c r="U1031" i="3"/>
  <c r="U1032" i="3"/>
  <c r="U1033" i="3"/>
  <c r="U1034" i="3"/>
  <c r="U1035" i="3"/>
  <c r="U1036" i="3"/>
  <c r="U1037" i="3"/>
  <c r="R1028" i="3"/>
  <c r="S1028" i="3"/>
  <c r="R1029" i="3"/>
  <c r="S1029" i="3"/>
  <c r="R1030" i="3"/>
  <c r="S1030" i="3"/>
  <c r="R1031" i="3"/>
  <c r="S1031" i="3"/>
  <c r="R1032" i="3"/>
  <c r="S1032" i="3"/>
  <c r="R1033" i="3"/>
  <c r="S1033" i="3"/>
  <c r="R1034" i="3"/>
  <c r="S1034" i="3"/>
  <c r="R1035" i="3"/>
  <c r="S1035" i="3"/>
  <c r="R1036" i="3"/>
  <c r="S1036" i="3"/>
  <c r="R1037" i="3"/>
  <c r="S1037" i="3"/>
  <c r="R1038" i="3"/>
  <c r="S1038" i="3"/>
  <c r="R1039" i="3"/>
  <c r="S1039" i="3"/>
  <c r="U1018" i="3"/>
  <c r="U1019" i="3"/>
  <c r="U1020" i="3"/>
  <c r="U1021" i="3"/>
  <c r="U1022" i="3"/>
  <c r="U1023" i="3"/>
  <c r="U1024" i="3"/>
  <c r="U1025" i="3"/>
  <c r="U1026" i="3"/>
  <c r="R1018" i="3"/>
  <c r="S1018" i="3"/>
  <c r="R1019" i="3"/>
  <c r="S1019" i="3"/>
  <c r="R1020" i="3"/>
  <c r="S1020" i="3"/>
  <c r="R1021" i="3"/>
  <c r="S1021" i="3"/>
  <c r="R1022" i="3"/>
  <c r="S1022" i="3"/>
  <c r="R1023" i="3"/>
  <c r="S1023" i="3"/>
  <c r="R1024" i="3"/>
  <c r="S1024" i="3"/>
  <c r="R1025" i="3"/>
  <c r="S1025" i="3"/>
  <c r="R1026" i="3"/>
  <c r="S1026" i="3"/>
  <c r="R1027" i="3"/>
  <c r="S1027" i="3"/>
  <c r="R1055" i="3"/>
  <c r="S1055" i="3"/>
  <c r="U1008" i="3"/>
  <c r="U1009" i="3"/>
  <c r="U1010" i="3"/>
  <c r="U1011" i="3"/>
  <c r="U1012" i="3"/>
  <c r="U1013" i="3"/>
  <c r="U1014" i="3"/>
  <c r="U1015" i="3"/>
  <c r="U1016" i="3"/>
  <c r="R1008" i="3"/>
  <c r="S1008" i="3"/>
  <c r="R1009" i="3"/>
  <c r="S1009" i="3"/>
  <c r="R1010" i="3"/>
  <c r="S1010" i="3"/>
  <c r="R1011" i="3"/>
  <c r="S1011" i="3"/>
  <c r="R1012" i="3"/>
  <c r="S1012" i="3"/>
  <c r="R1013" i="3"/>
  <c r="S1013" i="3"/>
  <c r="R1014" i="3"/>
  <c r="S1014" i="3"/>
  <c r="R1015" i="3"/>
  <c r="S1015" i="3"/>
  <c r="R1016" i="3"/>
  <c r="S1016" i="3"/>
  <c r="R1017" i="3"/>
  <c r="S1017" i="3"/>
  <c r="U1038" i="3"/>
  <c r="U1039" i="3"/>
  <c r="U1040" i="3"/>
  <c r="U1041" i="3"/>
  <c r="U1042" i="3"/>
  <c r="U1043" i="3"/>
  <c r="U1044" i="3"/>
  <c r="U1045" i="3"/>
  <c r="U1046" i="3"/>
  <c r="R1040" i="3"/>
  <c r="S1040" i="3"/>
  <c r="R1041" i="3"/>
  <c r="S1041" i="3"/>
  <c r="R1042" i="3"/>
  <c r="S1042" i="3"/>
  <c r="R1043" i="3"/>
  <c r="S1043" i="3"/>
  <c r="R1044" i="3"/>
  <c r="S1044" i="3"/>
  <c r="R1045" i="3"/>
  <c r="S1045" i="3"/>
  <c r="R1046" i="3"/>
  <c r="S1046" i="3"/>
  <c r="R1047" i="3"/>
  <c r="S1047" i="3"/>
  <c r="R1048" i="3"/>
  <c r="S1048" i="3"/>
  <c r="U998" i="3"/>
  <c r="U999" i="3"/>
  <c r="U1000" i="3"/>
  <c r="U1001" i="3"/>
  <c r="U1002" i="3"/>
  <c r="U1003" i="3"/>
  <c r="U1004" i="3"/>
  <c r="U1005" i="3"/>
  <c r="U1006" i="3"/>
  <c r="R998" i="3"/>
  <c r="S998" i="3"/>
  <c r="R999" i="3"/>
  <c r="S999" i="3"/>
  <c r="R1000" i="3"/>
  <c r="S1000" i="3"/>
  <c r="R1001" i="3"/>
  <c r="S1001" i="3"/>
  <c r="R1002" i="3"/>
  <c r="S1002" i="3"/>
  <c r="R1003" i="3"/>
  <c r="S1003" i="3"/>
  <c r="R1004" i="3"/>
  <c r="S1004" i="3"/>
  <c r="R1005" i="3"/>
  <c r="S1005" i="3"/>
  <c r="R1006" i="3"/>
  <c r="S1006" i="3"/>
  <c r="R1007" i="3"/>
  <c r="S1007" i="3"/>
  <c r="U988" i="3"/>
  <c r="U989" i="3"/>
  <c r="U990" i="3"/>
  <c r="U991" i="3"/>
  <c r="U992" i="3"/>
  <c r="U993" i="3"/>
  <c r="U994" i="3"/>
  <c r="U995" i="3"/>
  <c r="U996" i="3"/>
  <c r="R988" i="3"/>
  <c r="S988" i="3"/>
  <c r="R989" i="3"/>
  <c r="S989" i="3"/>
  <c r="R990" i="3"/>
  <c r="S990" i="3"/>
  <c r="R991" i="3"/>
  <c r="S991" i="3"/>
  <c r="R992" i="3"/>
  <c r="S992" i="3"/>
  <c r="R993" i="3"/>
  <c r="S993" i="3"/>
  <c r="R994" i="3"/>
  <c r="S994" i="3"/>
  <c r="R995" i="3"/>
  <c r="S995" i="3"/>
  <c r="R996" i="3"/>
  <c r="S996" i="3"/>
  <c r="U978" i="3"/>
  <c r="U979" i="3"/>
  <c r="U980" i="3"/>
  <c r="U981" i="3"/>
  <c r="U982" i="3"/>
  <c r="U983" i="3"/>
  <c r="U984" i="3"/>
  <c r="U985" i="3"/>
  <c r="U986" i="3"/>
  <c r="R978" i="3"/>
  <c r="S978" i="3"/>
  <c r="R979" i="3"/>
  <c r="S979" i="3"/>
  <c r="R980" i="3"/>
  <c r="S980" i="3"/>
  <c r="R981" i="3"/>
  <c r="S981" i="3"/>
  <c r="R982" i="3"/>
  <c r="S982" i="3"/>
  <c r="R983" i="3"/>
  <c r="S983" i="3"/>
  <c r="R984" i="3"/>
  <c r="S984" i="3"/>
  <c r="R985" i="3"/>
  <c r="S985" i="3"/>
  <c r="R986" i="3"/>
  <c r="S986" i="3"/>
  <c r="R987" i="3"/>
  <c r="S987" i="3"/>
  <c r="R997" i="3"/>
  <c r="S997" i="3"/>
  <c r="U876" i="3"/>
  <c r="R876" i="3"/>
  <c r="S876" i="3"/>
  <c r="R902" i="3"/>
  <c r="S902" i="3"/>
  <c r="U1053" i="3"/>
  <c r="R1053" i="3"/>
  <c r="S1053" i="3"/>
  <c r="R1054" i="3"/>
  <c r="S1054" i="3"/>
  <c r="R875" i="3"/>
  <c r="S875" i="3"/>
  <c r="R877" i="3"/>
  <c r="S877" i="3"/>
  <c r="R874" i="3"/>
  <c r="S874" i="3"/>
  <c r="R872" i="3"/>
  <c r="S872" i="3"/>
  <c r="R873" i="3"/>
  <c r="S873" i="3"/>
  <c r="R878" i="3"/>
  <c r="S878" i="3"/>
  <c r="R858" i="3"/>
  <c r="S858" i="3"/>
  <c r="R859" i="3"/>
  <c r="S859" i="3"/>
  <c r="R1107" i="3"/>
  <c r="S1107" i="3"/>
  <c r="U831" i="3"/>
  <c r="U832" i="3"/>
  <c r="U833" i="3"/>
  <c r="U834" i="3"/>
  <c r="U835" i="3"/>
  <c r="R831" i="3"/>
  <c r="S831" i="3"/>
  <c r="R832" i="3"/>
  <c r="S832" i="3"/>
  <c r="R833" i="3"/>
  <c r="S833" i="3"/>
  <c r="R834" i="3"/>
  <c r="S834" i="3"/>
  <c r="R835" i="3"/>
  <c r="S835" i="3"/>
  <c r="R836" i="3"/>
  <c r="S836" i="3"/>
  <c r="R837" i="3"/>
  <c r="S837" i="3"/>
  <c r="R808" i="3"/>
  <c r="S808" i="3"/>
  <c r="R809" i="3"/>
  <c r="S809" i="3"/>
  <c r="R813" i="3"/>
  <c r="S813" i="3"/>
  <c r="R810" i="3"/>
  <c r="S810" i="3"/>
  <c r="R811" i="3"/>
  <c r="S811" i="3"/>
  <c r="R812" i="3"/>
  <c r="S812" i="3"/>
  <c r="R753" i="3"/>
  <c r="S753" i="3"/>
  <c r="R754" i="3"/>
  <c r="S754" i="3"/>
  <c r="R755" i="3"/>
  <c r="S755" i="3"/>
  <c r="R756" i="3"/>
  <c r="S756" i="3"/>
  <c r="R757" i="3"/>
  <c r="S757" i="3"/>
  <c r="U750" i="3"/>
  <c r="U751" i="3"/>
  <c r="U752" i="3"/>
  <c r="R750" i="3"/>
  <c r="S750" i="3"/>
  <c r="R751" i="3"/>
  <c r="S751" i="3"/>
  <c r="R752" i="3"/>
  <c r="S752" i="3"/>
  <c r="R758" i="3"/>
  <c r="S758" i="3"/>
  <c r="R820" i="3"/>
  <c r="S820" i="3"/>
  <c r="R821" i="3"/>
  <c r="S821" i="3"/>
  <c r="R746" i="3"/>
  <c r="S746" i="3"/>
  <c r="R747" i="3"/>
  <c r="S747" i="3"/>
  <c r="R738" i="3"/>
  <c r="S738" i="3"/>
  <c r="R739" i="3"/>
  <c r="S739" i="3"/>
  <c r="R740" i="3"/>
  <c r="S740" i="3"/>
  <c r="R741" i="3"/>
  <c r="S741" i="3"/>
  <c r="R742" i="3"/>
  <c r="S742" i="3"/>
  <c r="R743" i="3"/>
  <c r="S743" i="3"/>
  <c r="R744" i="3"/>
  <c r="S744" i="3"/>
  <c r="R745" i="3"/>
  <c r="S745" i="3"/>
  <c r="R748" i="3"/>
  <c r="S748" i="3"/>
  <c r="R720" i="3"/>
  <c r="S720" i="3"/>
  <c r="R721" i="3"/>
  <c r="S721" i="3"/>
  <c r="R722" i="3"/>
  <c r="S722" i="3"/>
  <c r="R723" i="3"/>
  <c r="S723" i="3"/>
  <c r="R724" i="3"/>
  <c r="S724" i="3"/>
  <c r="R760" i="3"/>
  <c r="S760" i="3"/>
  <c r="R761" i="3"/>
  <c r="S761" i="3"/>
  <c r="R762" i="3"/>
  <c r="S762" i="3"/>
  <c r="R763" i="3"/>
  <c r="S763" i="3"/>
  <c r="R764" i="3"/>
  <c r="S764" i="3"/>
  <c r="R765" i="3"/>
  <c r="S765" i="3"/>
  <c r="R766" i="3"/>
  <c r="S766" i="3"/>
  <c r="R767" i="3"/>
  <c r="S767" i="3"/>
  <c r="R768" i="3"/>
  <c r="S768" i="3"/>
  <c r="R769" i="3"/>
  <c r="S769" i="3"/>
  <c r="R770" i="3"/>
  <c r="S770" i="3"/>
  <c r="R771" i="3"/>
  <c r="S771" i="3"/>
  <c r="R772" i="3"/>
  <c r="S772" i="3"/>
  <c r="R773" i="3"/>
  <c r="S773" i="3"/>
  <c r="R774" i="3"/>
  <c r="S774" i="3"/>
  <c r="R775" i="3"/>
  <c r="S775" i="3"/>
  <c r="R776" i="3"/>
  <c r="S776" i="3"/>
  <c r="R777" i="3"/>
  <c r="S777" i="3"/>
  <c r="R778" i="3"/>
  <c r="S778" i="3"/>
  <c r="R779" i="3"/>
  <c r="S779" i="3"/>
  <c r="R780" i="3"/>
  <c r="S780" i="3"/>
  <c r="R781" i="3"/>
  <c r="S781" i="3"/>
  <c r="R782" i="3"/>
  <c r="S782" i="3"/>
  <c r="R783" i="3"/>
  <c r="S783" i="3"/>
  <c r="R784" i="3"/>
  <c r="S784" i="3"/>
  <c r="R785" i="3"/>
  <c r="S785" i="3"/>
  <c r="N785" i="3"/>
  <c r="N783" i="3"/>
  <c r="N781" i="3"/>
  <c r="N779" i="3"/>
  <c r="N777" i="3"/>
  <c r="N775" i="3"/>
  <c r="N773" i="3"/>
  <c r="N771" i="3"/>
  <c r="N769" i="3"/>
  <c r="N767" i="3"/>
  <c r="N765" i="3"/>
  <c r="N763" i="3"/>
  <c r="N761" i="3"/>
  <c r="N789" i="3"/>
  <c r="U685" i="3"/>
  <c r="U686" i="3"/>
  <c r="R679" i="3"/>
  <c r="S679" i="3"/>
  <c r="R680" i="3"/>
  <c r="S680" i="3"/>
  <c r="R681" i="3"/>
  <c r="S681" i="3"/>
  <c r="R682" i="3"/>
  <c r="S682" i="3"/>
  <c r="R683" i="3"/>
  <c r="S683" i="3"/>
  <c r="R684" i="3"/>
  <c r="S684" i="3"/>
  <c r="R685" i="3"/>
  <c r="S685" i="3"/>
  <c r="R686" i="3"/>
  <c r="S686" i="3"/>
  <c r="R661" i="3"/>
  <c r="S661" i="3"/>
  <c r="R662" i="3"/>
  <c r="S662" i="3"/>
  <c r="R663" i="3"/>
  <c r="S663" i="3"/>
  <c r="R664" i="3"/>
  <c r="S664" i="3"/>
  <c r="R665" i="3"/>
  <c r="S665" i="3"/>
  <c r="R666" i="3"/>
  <c r="S666" i="3"/>
  <c r="R667" i="3"/>
  <c r="S667" i="3"/>
  <c r="R614" i="3"/>
  <c r="S614" i="3"/>
  <c r="R615" i="3"/>
  <c r="S615" i="3"/>
  <c r="R616" i="3"/>
  <c r="S616" i="3"/>
  <c r="R617" i="3"/>
  <c r="S617" i="3"/>
  <c r="R618" i="3"/>
  <c r="S618" i="3"/>
  <c r="R619" i="3"/>
  <c r="S619" i="3"/>
  <c r="R620" i="3"/>
  <c r="S620" i="3"/>
  <c r="R621" i="3"/>
  <c r="S621" i="3"/>
  <c r="R622" i="3"/>
  <c r="S622" i="3"/>
  <c r="R623" i="3"/>
  <c r="S623" i="3"/>
  <c r="R624" i="3"/>
  <c r="S624" i="3"/>
  <c r="R625" i="3"/>
  <c r="S625" i="3"/>
  <c r="R626" i="3"/>
  <c r="S626" i="3"/>
  <c r="N620" i="3"/>
  <c r="N618" i="3"/>
  <c r="N340" i="3"/>
  <c r="R649" i="3"/>
  <c r="S649" i="3"/>
  <c r="R650" i="3"/>
  <c r="S650" i="3"/>
  <c r="R651" i="3"/>
  <c r="S651" i="3"/>
  <c r="R646" i="3"/>
  <c r="S646" i="3"/>
  <c r="R647" i="3"/>
  <c r="S647" i="3"/>
  <c r="R648" i="3"/>
  <c r="S648" i="3"/>
  <c r="U505" i="3"/>
  <c r="U506" i="3"/>
  <c r="U507" i="3"/>
  <c r="R505" i="3"/>
  <c r="S505" i="3"/>
  <c r="R506" i="3"/>
  <c r="S506" i="3"/>
  <c r="R507" i="3"/>
  <c r="S507" i="3"/>
  <c r="R508" i="3"/>
  <c r="S508" i="3"/>
  <c r="R509" i="3"/>
  <c r="S509" i="3"/>
  <c r="R611" i="3"/>
  <c r="S611" i="3"/>
  <c r="R612" i="3"/>
  <c r="S612" i="3"/>
  <c r="R613" i="3"/>
  <c r="S613" i="3"/>
  <c r="U504" i="3"/>
  <c r="R504" i="3"/>
  <c r="S504" i="3"/>
  <c r="R510" i="3"/>
  <c r="S510" i="3"/>
  <c r="R511" i="3"/>
  <c r="S511" i="3"/>
  <c r="R608" i="3"/>
  <c r="S608" i="3"/>
  <c r="R609" i="3"/>
  <c r="S609" i="3"/>
  <c r="R610" i="3"/>
  <c r="S610" i="3"/>
  <c r="R606" i="3"/>
  <c r="S606" i="3"/>
  <c r="R607" i="3"/>
  <c r="S607" i="3"/>
  <c r="U549" i="3"/>
  <c r="U550" i="3"/>
  <c r="U551" i="3"/>
  <c r="R549" i="3"/>
  <c r="S549" i="3"/>
  <c r="R550" i="3"/>
  <c r="S550" i="3"/>
  <c r="R551" i="3"/>
  <c r="S551" i="3"/>
  <c r="U553" i="3"/>
  <c r="U554" i="3"/>
  <c r="U555" i="3"/>
  <c r="U556" i="3"/>
  <c r="R553" i="3"/>
  <c r="S553" i="3"/>
  <c r="R554" i="3"/>
  <c r="S554" i="3"/>
  <c r="R555" i="3"/>
  <c r="S555" i="3"/>
  <c r="R556" i="3"/>
  <c r="S556" i="3"/>
  <c r="R557" i="3"/>
  <c r="S557" i="3"/>
  <c r="D317" i="11"/>
  <c r="D84"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D1155" i="11"/>
  <c r="D1156" i="11"/>
  <c r="D1157" i="11"/>
  <c r="D1158" i="11"/>
  <c r="D1159" i="11"/>
  <c r="D1160" i="11"/>
  <c r="D1161" i="11"/>
  <c r="D1162" i="11"/>
  <c r="D1163" i="11"/>
  <c r="D1164" i="11"/>
  <c r="D1165" i="11"/>
  <c r="D1166" i="11"/>
  <c r="D1167" i="11"/>
  <c r="D1168" i="11"/>
  <c r="D1169" i="11"/>
  <c r="D1170" i="11"/>
  <c r="D1171" i="11"/>
  <c r="D1172" i="11"/>
  <c r="D1173" i="11"/>
  <c r="D1174" i="11"/>
  <c r="D1175" i="11"/>
  <c r="D1176" i="11"/>
  <c r="D1177" i="11"/>
  <c r="D1178" i="11"/>
  <c r="D1179" i="11"/>
  <c r="D1180" i="11"/>
  <c r="D1181" i="11"/>
  <c r="D1182" i="11"/>
  <c r="D1183" i="11"/>
  <c r="D1184" i="11"/>
  <c r="D1185" i="11"/>
  <c r="D1186" i="11"/>
  <c r="D1187" i="11"/>
  <c r="D1188" i="11"/>
  <c r="D1189" i="11"/>
  <c r="D1190" i="11"/>
  <c r="D1191" i="11"/>
  <c r="D1192" i="11"/>
  <c r="D1193" i="11"/>
  <c r="D1194" i="11"/>
  <c r="D1195" i="11"/>
  <c r="D1196" i="11"/>
  <c r="D1197" i="11"/>
  <c r="D1198" i="11"/>
  <c r="D1199" i="11"/>
  <c r="D1200" i="11"/>
  <c r="D1201" i="11"/>
  <c r="D1202" i="11"/>
  <c r="D1203" i="11"/>
  <c r="D1204" i="11"/>
  <c r="D1205" i="11"/>
  <c r="D1206" i="11"/>
  <c r="D1207" i="11"/>
  <c r="D1208" i="11"/>
  <c r="D1209" i="11"/>
  <c r="D1210" i="11"/>
  <c r="D1211" i="11"/>
  <c r="D1212" i="11"/>
  <c r="D1213" i="11"/>
  <c r="D1214" i="11"/>
  <c r="D1215" i="11"/>
  <c r="D1216" i="11"/>
  <c r="D1217" i="11"/>
  <c r="D1218" i="11"/>
  <c r="D1219" i="11"/>
  <c r="D1220" i="11"/>
  <c r="D1221" i="11"/>
  <c r="D1222" i="11"/>
  <c r="D1223" i="11"/>
  <c r="D1224" i="11"/>
  <c r="D1225" i="11"/>
  <c r="D1226" i="11"/>
  <c r="D1227" i="11"/>
  <c r="D1228" i="11"/>
  <c r="D1229" i="11"/>
  <c r="D1230" i="11"/>
  <c r="D1231" i="11"/>
  <c r="D1232" i="11"/>
  <c r="D1233" i="11"/>
  <c r="D1234" i="11"/>
  <c r="D1235" i="11"/>
  <c r="D1236" i="11"/>
  <c r="D1237" i="11"/>
  <c r="D1238" i="11"/>
  <c r="D1239" i="11"/>
  <c r="D1240" i="11"/>
  <c r="D1241" i="11"/>
  <c r="D1242" i="11"/>
  <c r="D1243" i="11"/>
  <c r="D1244" i="11"/>
  <c r="D1245" i="11"/>
  <c r="D1246" i="11"/>
  <c r="D1247" i="11"/>
  <c r="D1248" i="11"/>
  <c r="D1249" i="11"/>
  <c r="D1250" i="11"/>
  <c r="D1251" i="11"/>
  <c r="D1252" i="11"/>
  <c r="D1253" i="11"/>
  <c r="D1254" i="11"/>
  <c r="D1255" i="11"/>
  <c r="D1256" i="11"/>
  <c r="D1257" i="11"/>
  <c r="D1258" i="11"/>
  <c r="D1259" i="11"/>
  <c r="D1260" i="11"/>
  <c r="D1261" i="11"/>
  <c r="D1262" i="11"/>
  <c r="D1263" i="11"/>
  <c r="D1264" i="11"/>
  <c r="D1265" i="11"/>
  <c r="D1266" i="11"/>
  <c r="D1267" i="11"/>
  <c r="D1268" i="11"/>
  <c r="D1269" i="11"/>
  <c r="D1270" i="11"/>
  <c r="D1271" i="11"/>
  <c r="D1272" i="11"/>
  <c r="D1273" i="11"/>
  <c r="D1274" i="11"/>
  <c r="D1275" i="11"/>
  <c r="D1276" i="11"/>
  <c r="D1277" i="11"/>
  <c r="D1278" i="11"/>
  <c r="D1279" i="11"/>
  <c r="D1280" i="11"/>
  <c r="D1281" i="11"/>
  <c r="D1282" i="11"/>
  <c r="D1283" i="11"/>
  <c r="D1284" i="11"/>
  <c r="D1285" i="11"/>
  <c r="D1286" i="11"/>
  <c r="D1287" i="11"/>
  <c r="D1288" i="11"/>
  <c r="D1289" i="11"/>
  <c r="D1290" i="11"/>
  <c r="D1291" i="11"/>
  <c r="D1292" i="11"/>
  <c r="D1293" i="11"/>
  <c r="D1294" i="11"/>
  <c r="D1295" i="11"/>
  <c r="D1296" i="11"/>
  <c r="D1297" i="11"/>
  <c r="D1298" i="11"/>
  <c r="D1299" i="11"/>
  <c r="D1300" i="11"/>
  <c r="D1301" i="11"/>
  <c r="D1302" i="11"/>
  <c r="D1303" i="11"/>
  <c r="D1304" i="11"/>
  <c r="D1305" i="11"/>
  <c r="D1306" i="11"/>
  <c r="D1307" i="11"/>
  <c r="D1308" i="11"/>
  <c r="D1309" i="11"/>
  <c r="D1310" i="11"/>
  <c r="D1311" i="11"/>
  <c r="D1312" i="11"/>
  <c r="D1313" i="11"/>
  <c r="D1314" i="11"/>
  <c r="D1315" i="11"/>
  <c r="D1316" i="11"/>
  <c r="D1317" i="11"/>
  <c r="D1318" i="11"/>
  <c r="D1319" i="11"/>
  <c r="D1320" i="11"/>
  <c r="D1321" i="11"/>
  <c r="D1322" i="11"/>
  <c r="D1323" i="11"/>
  <c r="D1324" i="11"/>
  <c r="D1325" i="11"/>
  <c r="D1326" i="11"/>
  <c r="D1327" i="11"/>
  <c r="D1328" i="11"/>
  <c r="D1329" i="11"/>
  <c r="D1330" i="11"/>
  <c r="D1331" i="11"/>
  <c r="D1332" i="11"/>
  <c r="D1333" i="11"/>
  <c r="D1334" i="11"/>
  <c r="D1335" i="11"/>
  <c r="D1336" i="11"/>
  <c r="D1337" i="11"/>
  <c r="D1338" i="11"/>
  <c r="D1339" i="11"/>
  <c r="D1340" i="11"/>
  <c r="D1341" i="11"/>
  <c r="D1342" i="11"/>
  <c r="D1343" i="11"/>
  <c r="D1344" i="11"/>
  <c r="D1345" i="11"/>
  <c r="D1346" i="11"/>
  <c r="D1347" i="11"/>
  <c r="D1348" i="11"/>
  <c r="D1349" i="11"/>
  <c r="D1350" i="11"/>
  <c r="D1351" i="11"/>
  <c r="D1352" i="11"/>
  <c r="D1353" i="11"/>
  <c r="D1354" i="11"/>
  <c r="D1355" i="11"/>
  <c r="D1356" i="11"/>
  <c r="D1357" i="11"/>
  <c r="D1358" i="11"/>
  <c r="D1359" i="11"/>
  <c r="D1360" i="11"/>
  <c r="D1361" i="11"/>
  <c r="D1362" i="11"/>
  <c r="D1363" i="11"/>
  <c r="D1364" i="11"/>
  <c r="D1365" i="11"/>
  <c r="D1366" i="11"/>
  <c r="D1367" i="11"/>
  <c r="D1368" i="11"/>
  <c r="D1369" i="11"/>
  <c r="D1370" i="11"/>
  <c r="D1371" i="11"/>
  <c r="D1372" i="11"/>
  <c r="D1373" i="11"/>
  <c r="D1374" i="11"/>
  <c r="D1375" i="11"/>
  <c r="D1376" i="11"/>
  <c r="D1377" i="11"/>
  <c r="D1378" i="11"/>
  <c r="D1379" i="11"/>
  <c r="D1380" i="11"/>
  <c r="D1381" i="11"/>
  <c r="D1382" i="11"/>
  <c r="D1383" i="11"/>
  <c r="D1384" i="11"/>
  <c r="D1385" i="11"/>
  <c r="D1386" i="11"/>
  <c r="D1387" i="11"/>
  <c r="D1388" i="11"/>
  <c r="D1389" i="11"/>
  <c r="D1390" i="11"/>
  <c r="D1391" i="11"/>
  <c r="D1392" i="11"/>
  <c r="D1393" i="11"/>
  <c r="D1394" i="11"/>
  <c r="D1395" i="11"/>
  <c r="D1396" i="11"/>
  <c r="D1397" i="11"/>
  <c r="D1398" i="11"/>
  <c r="D1399" i="11"/>
  <c r="D1400" i="11"/>
  <c r="D1401" i="11"/>
  <c r="D1402" i="11"/>
  <c r="D1403" i="11"/>
  <c r="D1404" i="11"/>
  <c r="D1405" i="11"/>
  <c r="D1406" i="11"/>
  <c r="D1407" i="11"/>
  <c r="D1408" i="11"/>
  <c r="D1409" i="11"/>
  <c r="D1410" i="11"/>
  <c r="D1411" i="11"/>
  <c r="D1412" i="11"/>
  <c r="D1413" i="11"/>
  <c r="D1414" i="11"/>
  <c r="D1415" i="11"/>
  <c r="D2" i="11"/>
  <c r="R493" i="3"/>
  <c r="U552" i="3"/>
  <c r="U539" i="3"/>
  <c r="U540" i="3"/>
  <c r="U541" i="3"/>
  <c r="U542" i="3"/>
  <c r="U543" i="3"/>
  <c r="U544" i="3"/>
  <c r="U545" i="3"/>
  <c r="U546" i="3"/>
  <c r="U547" i="3"/>
  <c r="U548" i="3"/>
  <c r="R542" i="3"/>
  <c r="S542" i="3"/>
  <c r="R543" i="3"/>
  <c r="S543" i="3"/>
  <c r="R544" i="3"/>
  <c r="S544" i="3"/>
  <c r="R545" i="3"/>
  <c r="S545" i="3"/>
  <c r="R546" i="3"/>
  <c r="S546" i="3"/>
  <c r="R547" i="3"/>
  <c r="S547" i="3"/>
  <c r="R548" i="3"/>
  <c r="S548" i="3"/>
  <c r="N575" i="3"/>
  <c r="R521" i="3"/>
  <c r="S521" i="3"/>
  <c r="R522" i="3"/>
  <c r="S522" i="3"/>
  <c r="R523" i="3"/>
  <c r="S523" i="3"/>
  <c r="R524" i="3"/>
  <c r="S524" i="3"/>
  <c r="U509" i="3"/>
  <c r="U502" i="3"/>
  <c r="U503" i="3"/>
  <c r="U510" i="3"/>
  <c r="U511" i="3"/>
  <c r="R502" i="3"/>
  <c r="S502" i="3"/>
  <c r="R503" i="3"/>
  <c r="S503" i="3"/>
  <c r="R500" i="3"/>
  <c r="S500" i="3"/>
  <c r="R501" i="3"/>
  <c r="S501" i="3"/>
  <c r="R496" i="3"/>
  <c r="S496" i="3"/>
  <c r="R497" i="3"/>
  <c r="S497" i="3"/>
  <c r="R498" i="3"/>
  <c r="S498" i="3"/>
  <c r="R499" i="3"/>
  <c r="S499" i="3"/>
  <c r="R467" i="3"/>
  <c r="S467" i="3"/>
  <c r="R468" i="3"/>
  <c r="S468" i="3"/>
  <c r="R469" i="3"/>
  <c r="S469" i="3"/>
  <c r="R470" i="3"/>
  <c r="S470" i="3"/>
  <c r="N469" i="3"/>
  <c r="N468" i="3"/>
  <c r="N465" i="3"/>
  <c r="R430" i="3"/>
  <c r="S430" i="3"/>
  <c r="R431" i="3"/>
  <c r="S431" i="3"/>
  <c r="R432" i="3"/>
  <c r="S432" i="3"/>
  <c r="R433" i="3"/>
  <c r="S433" i="3"/>
  <c r="R434" i="3"/>
  <c r="S434" i="3"/>
  <c r="R435" i="3"/>
  <c r="S435" i="3"/>
  <c r="N432" i="3"/>
  <c r="N431" i="3"/>
  <c r="N428" i="3"/>
  <c r="R482" i="3"/>
  <c r="S482" i="3"/>
  <c r="R483" i="3"/>
  <c r="S483" i="3"/>
  <c r="R491" i="3"/>
  <c r="S491" i="3"/>
  <c r="R492" i="3"/>
  <c r="S492" i="3"/>
  <c r="S493" i="3"/>
  <c r="R489" i="3"/>
  <c r="S489" i="3"/>
  <c r="R436" i="3"/>
  <c r="S436" i="3"/>
  <c r="R437" i="3"/>
  <c r="S437" i="3"/>
  <c r="N436" i="3"/>
  <c r="N435" i="3"/>
  <c r="R463" i="3"/>
  <c r="S463" i="3"/>
  <c r="R464" i="3"/>
  <c r="S464" i="3"/>
  <c r="R465" i="3"/>
  <c r="S465" i="3"/>
  <c r="R466" i="3"/>
  <c r="S466" i="3"/>
  <c r="N466" i="3"/>
  <c r="N450" i="3"/>
  <c r="R426" i="3"/>
  <c r="S426" i="3"/>
  <c r="R427" i="3"/>
  <c r="S427" i="3"/>
  <c r="R428" i="3"/>
  <c r="S428" i="3"/>
  <c r="R429" i="3"/>
  <c r="S429" i="3"/>
  <c r="R443" i="3"/>
  <c r="S443" i="3"/>
  <c r="R444" i="3"/>
  <c r="S444" i="3"/>
  <c r="R445" i="3"/>
  <c r="S445" i="3"/>
  <c r="R446" i="3"/>
  <c r="S446" i="3"/>
  <c r="R447" i="3"/>
  <c r="S447" i="3"/>
  <c r="R448" i="3"/>
  <c r="S448" i="3"/>
  <c r="R449" i="3"/>
  <c r="S449" i="3"/>
  <c r="R450" i="3"/>
  <c r="S450" i="3"/>
  <c r="R451" i="3"/>
  <c r="S451" i="3"/>
  <c r="R452" i="3"/>
  <c r="S452" i="3"/>
  <c r="R453" i="3"/>
  <c r="S453" i="3"/>
  <c r="N451" i="3"/>
  <c r="N445" i="3"/>
  <c r="N441" i="3"/>
  <c r="N440" i="3"/>
  <c r="N446" i="3"/>
  <c r="N429" i="3"/>
  <c r="R438" i="3"/>
  <c r="S438" i="3"/>
  <c r="R439" i="3"/>
  <c r="S439" i="3"/>
  <c r="R440" i="3"/>
  <c r="S440" i="3"/>
  <c r="R494" i="3"/>
  <c r="S494" i="3"/>
  <c r="R495" i="3"/>
  <c r="S495" i="3"/>
  <c r="R520" i="3"/>
  <c r="S520" i="3"/>
  <c r="R42" i="3"/>
  <c r="T1400" i="3" l="1"/>
  <c r="T1409" i="3"/>
  <c r="T1387" i="3"/>
  <c r="T1399" i="3"/>
  <c r="T1408" i="3"/>
  <c r="T1394" i="3"/>
  <c r="T1421" i="3"/>
  <c r="T1398" i="3"/>
  <c r="T1420" i="3"/>
  <c r="T1634" i="3"/>
  <c r="T1618" i="3"/>
  <c r="T1383" i="3"/>
  <c r="T1393" i="3"/>
  <c r="T1395" i="3"/>
  <c r="T1392" i="3"/>
  <c r="T1631" i="3"/>
  <c r="T1627" i="3"/>
  <c r="T1615" i="3"/>
  <c r="T1611" i="3"/>
  <c r="T1607" i="3"/>
  <c r="T1603" i="3"/>
  <c r="T1599" i="3"/>
  <c r="T1595" i="3"/>
  <c r="T1385" i="3"/>
  <c r="T1391" i="3"/>
  <c r="T1396" i="3"/>
  <c r="T1491" i="3"/>
  <c r="T1382" i="3"/>
  <c r="T1384" i="3"/>
  <c r="T1381" i="3"/>
  <c r="T1378" i="3"/>
  <c r="T1333" i="3"/>
  <c r="T1587" i="3"/>
  <c r="T1490" i="3"/>
  <c r="T1360" i="3"/>
  <c r="T1347" i="3"/>
  <c r="T1377" i="3"/>
  <c r="T1373" i="3"/>
  <c r="T1372" i="3"/>
  <c r="T1359" i="3"/>
  <c r="T1346" i="3"/>
  <c r="T1489" i="3"/>
  <c r="T1437" i="3"/>
  <c r="T1435" i="3"/>
  <c r="T1434" i="3"/>
  <c r="T1433" i="3"/>
  <c r="T1436" i="3"/>
  <c r="T1432" i="3"/>
  <c r="T1431" i="3"/>
  <c r="T1430" i="3"/>
  <c r="T1640" i="3"/>
  <c r="T1636" i="3"/>
  <c r="T1632" i="3"/>
  <c r="T1628" i="3"/>
  <c r="T1624" i="3"/>
  <c r="T1608" i="3"/>
  <c r="T1614" i="3"/>
  <c r="T1610" i="3"/>
  <c r="T1625" i="3"/>
  <c r="T1617" i="3"/>
  <c r="T1584" i="3"/>
  <c r="T1620" i="3"/>
  <c r="T1616" i="3"/>
  <c r="T1612" i="3"/>
  <c r="T1639" i="3"/>
  <c r="T1604" i="3"/>
  <c r="T1600" i="3"/>
  <c r="T1592" i="3"/>
  <c r="T1642" i="3"/>
  <c r="T1623" i="3"/>
  <c r="T1638" i="3"/>
  <c r="T1630" i="3"/>
  <c r="T1626" i="3"/>
  <c r="T1591" i="3"/>
  <c r="T1574" i="3"/>
  <c r="T1641" i="3"/>
  <c r="T1622" i="3"/>
  <c r="T1577" i="3"/>
  <c r="T1633" i="3"/>
  <c r="T1582" i="3"/>
  <c r="T1578" i="3"/>
  <c r="T1570" i="3"/>
  <c r="T1609" i="3"/>
  <c r="T1606" i="3"/>
  <c r="T1602" i="3"/>
  <c r="T1588" i="3"/>
  <c r="T1621" i="3"/>
  <c r="T1605" i="3"/>
  <c r="T1601" i="3"/>
  <c r="T1598" i="3"/>
  <c r="T1594" i="3"/>
  <c r="T1576" i="3"/>
  <c r="T1637" i="3"/>
  <c r="T1597" i="3"/>
  <c r="T1593" i="3"/>
  <c r="T1590" i="3"/>
  <c r="T1586" i="3"/>
  <c r="T1583" i="3"/>
  <c r="T1575" i="3"/>
  <c r="T1635" i="3"/>
  <c r="T1629" i="3"/>
  <c r="T1619" i="3"/>
  <c r="T1613" i="3"/>
  <c r="T1596" i="3"/>
  <c r="T1589" i="3"/>
  <c r="T1585" i="3"/>
  <c r="T1484" i="3"/>
  <c r="T1481" i="3"/>
  <c r="T1566" i="3"/>
  <c r="T1330" i="3"/>
  <c r="T1571" i="3"/>
  <c r="T1581" i="3"/>
  <c r="T1580" i="3"/>
  <c r="T1573" i="3"/>
  <c r="T1569" i="3"/>
  <c r="T1643" i="3"/>
  <c r="T1579" i="3"/>
  <c r="T1572" i="3"/>
  <c r="T1568" i="3"/>
  <c r="T1487" i="3"/>
  <c r="T1329" i="3"/>
  <c r="T1328" i="3"/>
  <c r="T1567" i="3"/>
  <c r="T1565" i="3"/>
  <c r="T1564" i="3"/>
  <c r="T1327" i="3"/>
  <c r="T1326" i="3"/>
  <c r="T1325" i="3"/>
  <c r="T1563" i="3"/>
  <c r="T1486" i="3"/>
  <c r="T1488" i="3"/>
  <c r="T1460" i="3"/>
  <c r="T1545" i="3"/>
  <c r="T1562" i="3"/>
  <c r="T1482" i="3"/>
  <c r="T1461" i="3"/>
  <c r="T1318" i="3"/>
  <c r="T1553" i="3"/>
  <c r="T1483" i="3"/>
  <c r="T1449" i="3"/>
  <c r="T1480" i="3"/>
  <c r="T1485" i="3"/>
  <c r="T1479" i="3"/>
  <c r="T1542" i="3"/>
  <c r="T1478" i="3"/>
  <c r="T1561" i="3"/>
  <c r="T1547" i="3"/>
  <c r="T1644" i="3"/>
  <c r="T1560" i="3"/>
  <c r="T1546" i="3"/>
  <c r="T1549" i="3"/>
  <c r="T1559" i="3"/>
  <c r="T1548" i="3"/>
  <c r="T1558" i="3"/>
  <c r="T1493" i="3"/>
  <c r="T1500" i="3"/>
  <c r="T1518" i="3"/>
  <c r="T1514" i="3"/>
  <c r="T1535" i="3"/>
  <c r="T1550" i="3"/>
  <c r="T1543" i="3"/>
  <c r="T1552" i="3"/>
  <c r="T1541" i="3"/>
  <c r="T1536" i="3"/>
  <c r="T1551" i="3"/>
  <c r="T1544" i="3"/>
  <c r="T1540" i="3"/>
  <c r="T1534" i="3"/>
  <c r="T1526" i="3"/>
  <c r="T1533" i="3"/>
  <c r="T1532" i="3"/>
  <c r="T1528" i="3"/>
  <c r="T1524" i="3"/>
  <c r="T1508" i="3"/>
  <c r="T1537" i="3"/>
  <c r="T1530" i="3"/>
  <c r="T1523" i="3"/>
  <c r="T1529" i="3"/>
  <c r="T1522" i="3"/>
  <c r="T1519" i="3"/>
  <c r="T1525" i="3"/>
  <c r="T1521" i="3"/>
  <c r="T1538" i="3"/>
  <c r="T1531" i="3"/>
  <c r="T1527" i="3"/>
  <c r="T1520" i="3"/>
  <c r="T1515" i="3"/>
  <c r="T1517" i="3"/>
  <c r="T1513" i="3"/>
  <c r="T1516" i="3"/>
  <c r="T1512" i="3"/>
  <c r="T1509" i="3"/>
  <c r="T1554" i="3"/>
  <c r="T1511" i="3"/>
  <c r="T1507" i="3"/>
  <c r="T1510" i="3"/>
  <c r="T1506" i="3"/>
  <c r="T1714" i="3"/>
  <c r="T1694" i="3"/>
  <c r="T1504" i="3"/>
  <c r="T1503" i="3"/>
  <c r="T1501" i="3"/>
  <c r="T1499" i="3"/>
  <c r="T1502" i="3"/>
  <c r="T1498" i="3"/>
  <c r="T1505" i="3"/>
  <c r="T1306" i="3"/>
  <c r="T1494" i="3"/>
  <c r="T1496" i="3"/>
  <c r="T1492" i="3"/>
  <c r="T1315" i="3"/>
  <c r="T1495" i="3"/>
  <c r="T1296" i="3"/>
  <c r="T1288" i="3"/>
  <c r="T1314" i="3"/>
  <c r="T1310" i="3"/>
  <c r="T1321" i="3"/>
  <c r="T1689" i="3"/>
  <c r="T1308" i="3"/>
  <c r="T1708" i="3"/>
  <c r="T1684" i="3"/>
  <c r="T1319" i="3"/>
  <c r="T1311" i="3"/>
  <c r="T1317" i="3"/>
  <c r="T1302" i="3"/>
  <c r="T1324" i="3"/>
  <c r="T1320" i="3"/>
  <c r="T1313" i="3"/>
  <c r="T1309" i="3"/>
  <c r="T1323" i="3"/>
  <c r="T1316" i="3"/>
  <c r="T1305" i="3"/>
  <c r="T1301" i="3"/>
  <c r="T1312" i="3"/>
  <c r="T1322" i="3"/>
  <c r="T1307" i="3"/>
  <c r="T1304" i="3"/>
  <c r="T1300" i="3"/>
  <c r="T1303" i="3"/>
  <c r="T1299" i="3"/>
  <c r="T1297" i="3"/>
  <c r="T1293" i="3"/>
  <c r="T1295" i="3"/>
  <c r="T1298" i="3"/>
  <c r="T1165" i="3"/>
  <c r="T1205" i="3"/>
  <c r="T1201" i="3"/>
  <c r="T1289" i="3"/>
  <c r="T1172" i="3"/>
  <c r="T1292" i="3"/>
  <c r="T1294" i="3"/>
  <c r="T1291" i="3"/>
  <c r="T1287" i="3"/>
  <c r="T1715" i="3"/>
  <c r="T1290" i="3"/>
  <c r="T1286" i="3"/>
  <c r="T1167" i="3"/>
  <c r="T1199" i="3"/>
  <c r="T1716" i="3"/>
  <c r="T1713" i="3"/>
  <c r="T1705" i="3"/>
  <c r="T1191" i="3"/>
  <c r="T1147" i="3"/>
  <c r="T1162" i="3"/>
  <c r="T1194" i="3"/>
  <c r="T1703" i="3"/>
  <c r="T1691" i="3"/>
  <c r="T1687" i="3"/>
  <c r="T1706" i="3"/>
  <c r="T1685" i="3"/>
  <c r="T1170" i="3"/>
  <c r="T1688" i="3"/>
  <c r="T1711" i="3"/>
  <c r="T1707" i="3"/>
  <c r="T1699" i="3"/>
  <c r="T1710" i="3"/>
  <c r="T1683" i="3"/>
  <c r="T1709" i="3"/>
  <c r="T1690" i="3"/>
  <c r="T1686" i="3"/>
  <c r="T1682" i="3"/>
  <c r="T1163" i="3"/>
  <c r="T1159" i="3"/>
  <c r="T1155" i="3"/>
  <c r="T1151" i="3"/>
  <c r="T1207" i="3"/>
  <c r="T1203" i="3"/>
  <c r="T1720" i="3"/>
  <c r="T1702" i="3"/>
  <c r="T1695" i="3"/>
  <c r="T1166" i="3"/>
  <c r="T1206" i="3"/>
  <c r="T1719" i="3"/>
  <c r="T1712" i="3"/>
  <c r="T1701" i="3"/>
  <c r="T1698" i="3"/>
  <c r="T1157" i="3"/>
  <c r="T1718" i="3"/>
  <c r="T1700" i="3"/>
  <c r="T1697" i="3"/>
  <c r="T1693" i="3"/>
  <c r="T1704" i="3"/>
  <c r="T1171" i="3"/>
  <c r="T1164" i="3"/>
  <c r="T1200" i="3"/>
  <c r="T1717" i="3"/>
  <c r="T1696" i="3"/>
  <c r="T1692" i="3"/>
  <c r="T1169" i="3"/>
  <c r="T1158" i="3"/>
  <c r="T1202" i="3"/>
  <c r="T1195" i="3"/>
  <c r="T1168" i="3"/>
  <c r="T1198" i="3"/>
  <c r="T1160" i="3"/>
  <c r="T1197" i="3"/>
  <c r="T1193" i="3"/>
  <c r="T1204" i="3"/>
  <c r="T1146" i="3"/>
  <c r="T1196" i="3"/>
  <c r="T1192" i="3"/>
  <c r="T1082" i="3"/>
  <c r="T1177" i="3"/>
  <c r="T1140" i="3"/>
  <c r="T1154" i="3"/>
  <c r="T1161" i="3"/>
  <c r="T1150" i="3"/>
  <c r="T1153" i="3"/>
  <c r="T1156" i="3"/>
  <c r="T1152" i="3"/>
  <c r="T1145" i="3"/>
  <c r="T1143" i="3"/>
  <c r="T1148" i="3"/>
  <c r="T1141" i="3"/>
  <c r="T1144" i="3"/>
  <c r="T1139" i="3"/>
  <c r="T1149" i="3"/>
  <c r="T1142" i="3"/>
  <c r="T1138" i="3"/>
  <c r="T1077" i="3"/>
  <c r="T1178" i="3"/>
  <c r="T1176" i="3"/>
  <c r="T1100" i="3"/>
  <c r="T1096" i="3"/>
  <c r="T1088" i="3"/>
  <c r="T1175" i="3"/>
  <c r="T1094" i="3"/>
  <c r="T1087" i="3"/>
  <c r="T1102" i="3"/>
  <c r="T1086" i="3"/>
  <c r="T1063" i="3"/>
  <c r="T1085" i="3"/>
  <c r="T1084" i="3"/>
  <c r="T1190" i="3"/>
  <c r="T1104" i="3"/>
  <c r="T1089" i="3"/>
  <c r="T1078" i="3"/>
  <c r="T1103" i="3"/>
  <c r="T1099" i="3"/>
  <c r="T1081" i="3"/>
  <c r="T1083" i="3"/>
  <c r="T1080" i="3"/>
  <c r="T1076" i="3"/>
  <c r="T1097" i="3"/>
  <c r="T1079" i="3"/>
  <c r="T1075" i="3"/>
  <c r="T1092" i="3"/>
  <c r="T1105" i="3"/>
  <c r="T1098" i="3"/>
  <c r="T1095" i="3"/>
  <c r="T1091" i="3"/>
  <c r="T1101" i="3"/>
  <c r="T1090" i="3"/>
  <c r="T1093" i="3"/>
  <c r="T1106" i="3"/>
  <c r="T1060" i="3"/>
  <c r="T1067" i="3"/>
  <c r="T1059" i="3"/>
  <c r="T1071" i="3"/>
  <c r="T1070" i="3"/>
  <c r="T1066" i="3"/>
  <c r="T1064" i="3"/>
  <c r="T1074" i="3"/>
  <c r="T1073" i="3"/>
  <c r="T1069" i="3"/>
  <c r="T1062" i="3"/>
  <c r="T1072" i="3"/>
  <c r="T1068" i="3"/>
  <c r="T1065" i="3"/>
  <c r="T1061" i="3"/>
  <c r="T1029" i="3"/>
  <c r="T1058" i="3"/>
  <c r="T1034" i="3"/>
  <c r="T1057" i="3"/>
  <c r="T1036" i="3"/>
  <c r="T1025" i="3"/>
  <c r="T1037" i="3"/>
  <c r="T1048" i="3"/>
  <c r="T1032" i="3"/>
  <c r="T1035" i="3"/>
  <c r="T1021" i="3"/>
  <c r="T1033" i="3"/>
  <c r="T1020" i="3"/>
  <c r="T1039" i="3"/>
  <c r="T1038" i="3"/>
  <c r="T1028" i="3"/>
  <c r="T1023" i="3"/>
  <c r="T1031" i="3"/>
  <c r="T1030" i="3"/>
  <c r="T1024" i="3"/>
  <c r="T1027" i="3"/>
  <c r="T1005" i="3"/>
  <c r="T1001" i="3"/>
  <c r="T1026" i="3"/>
  <c r="T1019" i="3"/>
  <c r="T1022" i="3"/>
  <c r="T1018" i="3"/>
  <c r="T1010" i="3"/>
  <c r="T1011" i="3"/>
  <c r="T1055" i="3"/>
  <c r="T1040" i="3"/>
  <c r="T1017" i="3"/>
  <c r="T1013" i="3"/>
  <c r="T1016" i="3"/>
  <c r="T1007" i="3"/>
  <c r="T1015" i="3"/>
  <c r="T1014" i="3"/>
  <c r="T1045" i="3"/>
  <c r="T1041" i="3"/>
  <c r="T1000" i="3"/>
  <c r="T1009" i="3"/>
  <c r="T1047" i="3"/>
  <c r="T1012" i="3"/>
  <c r="T1008" i="3"/>
  <c r="T995" i="3"/>
  <c r="T990" i="3"/>
  <c r="T1044" i="3"/>
  <c r="T1046" i="3"/>
  <c r="T1043" i="3"/>
  <c r="T1006" i="3"/>
  <c r="T1042" i="3"/>
  <c r="T996" i="3"/>
  <c r="T1004" i="3"/>
  <c r="T981" i="3"/>
  <c r="T993" i="3"/>
  <c r="T989" i="3"/>
  <c r="T1003" i="3"/>
  <c r="T999" i="3"/>
  <c r="T992" i="3"/>
  <c r="T1002" i="3"/>
  <c r="T998" i="3"/>
  <c r="T994" i="3"/>
  <c r="T985" i="3"/>
  <c r="T988" i="3"/>
  <c r="T991" i="3"/>
  <c r="T980" i="3"/>
  <c r="T987" i="3"/>
  <c r="T986" i="3"/>
  <c r="T997" i="3"/>
  <c r="T984" i="3"/>
  <c r="T983" i="3"/>
  <c r="T979" i="3"/>
  <c r="T982" i="3"/>
  <c r="T978" i="3"/>
  <c r="T902" i="3"/>
  <c r="T876" i="3"/>
  <c r="T1054" i="3"/>
  <c r="T1053" i="3"/>
  <c r="T877" i="3"/>
  <c r="T875" i="3"/>
  <c r="T873" i="3"/>
  <c r="T832" i="3"/>
  <c r="T878" i="3"/>
  <c r="T874" i="3"/>
  <c r="T859" i="3"/>
  <c r="T836" i="3"/>
  <c r="T1107" i="3"/>
  <c r="T831" i="3"/>
  <c r="T872" i="3"/>
  <c r="T858" i="3"/>
  <c r="T813" i="3"/>
  <c r="T835" i="3"/>
  <c r="T834" i="3"/>
  <c r="T837" i="3"/>
  <c r="T833" i="3"/>
  <c r="T810" i="3"/>
  <c r="T812" i="3"/>
  <c r="T809" i="3"/>
  <c r="T811" i="3"/>
  <c r="T808" i="3"/>
  <c r="T756" i="3"/>
  <c r="T755" i="3"/>
  <c r="T754" i="3"/>
  <c r="T752" i="3"/>
  <c r="T757" i="3"/>
  <c r="T753" i="3"/>
  <c r="T751" i="3"/>
  <c r="T820" i="3"/>
  <c r="T750" i="3"/>
  <c r="T758" i="3"/>
  <c r="T744" i="3"/>
  <c r="T821" i="3"/>
  <c r="T748" i="3"/>
  <c r="T745" i="3"/>
  <c r="T747" i="3"/>
  <c r="T746" i="3"/>
  <c r="T741" i="3"/>
  <c r="T740" i="3"/>
  <c r="T722" i="3"/>
  <c r="T743" i="3"/>
  <c r="T739" i="3"/>
  <c r="T742" i="3"/>
  <c r="T738" i="3"/>
  <c r="T776" i="3"/>
  <c r="T782" i="3"/>
  <c r="T778" i="3"/>
  <c r="T774" i="3"/>
  <c r="T766" i="3"/>
  <c r="T785" i="3"/>
  <c r="T777" i="3"/>
  <c r="T769" i="3"/>
  <c r="T764" i="3"/>
  <c r="T780" i="3"/>
  <c r="T783" i="3"/>
  <c r="T775" i="3"/>
  <c r="T723" i="3"/>
  <c r="T765" i="3"/>
  <c r="T761" i="3"/>
  <c r="T721" i="3"/>
  <c r="T767" i="3"/>
  <c r="T770" i="3"/>
  <c r="T724" i="3"/>
  <c r="T720" i="3"/>
  <c r="T763" i="3"/>
  <c r="T622" i="3"/>
  <c r="T773" i="3"/>
  <c r="T779" i="3"/>
  <c r="T772" i="3"/>
  <c r="T762" i="3"/>
  <c r="T663" i="3"/>
  <c r="T768" i="3"/>
  <c r="T784" i="3"/>
  <c r="T781" i="3"/>
  <c r="T771" i="3"/>
  <c r="T760" i="3"/>
  <c r="T684" i="3"/>
  <c r="T616" i="3"/>
  <c r="T680" i="3"/>
  <c r="T683" i="3"/>
  <c r="T685" i="3"/>
  <c r="T681" i="3"/>
  <c r="T679" i="3"/>
  <c r="T686" i="3"/>
  <c r="T682" i="3"/>
  <c r="T664" i="3"/>
  <c r="T624" i="3"/>
  <c r="T621" i="3"/>
  <c r="T667" i="3"/>
  <c r="T666" i="3"/>
  <c r="T662" i="3"/>
  <c r="T665" i="3"/>
  <c r="T661" i="3"/>
  <c r="T617" i="3"/>
  <c r="T623" i="3"/>
  <c r="T620" i="3"/>
  <c r="T626" i="3"/>
  <c r="T619" i="3"/>
  <c r="T615" i="3"/>
  <c r="T625" i="3"/>
  <c r="T618" i="3"/>
  <c r="T614" i="3"/>
  <c r="T613" i="3"/>
  <c r="T612" i="3"/>
  <c r="T507" i="3"/>
  <c r="T506" i="3"/>
  <c r="T647" i="3"/>
  <c r="T651" i="3"/>
  <c r="T650" i="3"/>
  <c r="T649" i="3"/>
  <c r="T509" i="3"/>
  <c r="T648" i="3"/>
  <c r="T646" i="3"/>
  <c r="T511" i="3"/>
  <c r="T505" i="3"/>
  <c r="T508" i="3"/>
  <c r="T611" i="3"/>
  <c r="T610" i="3"/>
  <c r="T510" i="3"/>
  <c r="T554" i="3"/>
  <c r="T551" i="3"/>
  <c r="T504" i="3"/>
  <c r="T609" i="3"/>
  <c r="T553" i="3"/>
  <c r="T550" i="3"/>
  <c r="T608" i="3"/>
  <c r="T607" i="3"/>
  <c r="T606" i="3"/>
  <c r="T557" i="3"/>
  <c r="T549" i="3"/>
  <c r="T556" i="3"/>
  <c r="T555" i="3"/>
  <c r="T523" i="3"/>
  <c r="T547" i="3"/>
  <c r="T543" i="3"/>
  <c r="T546" i="3"/>
  <c r="T542" i="3"/>
  <c r="T545" i="3"/>
  <c r="T548" i="3"/>
  <c r="T544" i="3"/>
  <c r="T522" i="3"/>
  <c r="T521" i="3"/>
  <c r="T524" i="3"/>
  <c r="T503" i="3"/>
  <c r="T502" i="3"/>
  <c r="T501" i="3"/>
  <c r="T500" i="3"/>
  <c r="T499" i="3"/>
  <c r="T497" i="3"/>
  <c r="T432" i="3"/>
  <c r="T496" i="3"/>
  <c r="T467" i="3"/>
  <c r="T435" i="3"/>
  <c r="T469" i="3"/>
  <c r="T436" i="3"/>
  <c r="T498" i="3"/>
  <c r="T470" i="3"/>
  <c r="T431" i="3"/>
  <c r="T468" i="3"/>
  <c r="T434" i="3"/>
  <c r="T433" i="3"/>
  <c r="T430" i="3"/>
  <c r="T483" i="3"/>
  <c r="T482" i="3"/>
  <c r="T465" i="3"/>
  <c r="T493" i="3"/>
  <c r="T492" i="3"/>
  <c r="T491" i="3"/>
  <c r="T440" i="3"/>
  <c r="T489" i="3"/>
  <c r="T445" i="3"/>
  <c r="T437" i="3"/>
  <c r="T466" i="3"/>
  <c r="T464" i="3"/>
  <c r="T463" i="3"/>
  <c r="T453" i="3"/>
  <c r="T451" i="3"/>
  <c r="T449" i="3"/>
  <c r="T448" i="3"/>
  <c r="T444" i="3"/>
  <c r="T429" i="3"/>
  <c r="T447" i="3"/>
  <c r="T443" i="3"/>
  <c r="T428" i="3"/>
  <c r="T450" i="3"/>
  <c r="T446" i="3"/>
  <c r="T427" i="3"/>
  <c r="T452" i="3"/>
  <c r="T426" i="3"/>
  <c r="T439" i="3"/>
  <c r="T438" i="3"/>
  <c r="T495" i="3"/>
  <c r="T494" i="3"/>
  <c r="T520" i="3"/>
  <c r="R361" i="3"/>
  <c r="S361" i="3"/>
  <c r="R362" i="3"/>
  <c r="S362" i="3"/>
  <c r="R363" i="3"/>
  <c r="S363" i="3"/>
  <c r="R364" i="3"/>
  <c r="S364" i="3"/>
  <c r="R365" i="3"/>
  <c r="S365" i="3"/>
  <c r="R366" i="3"/>
  <c r="S366" i="3"/>
  <c r="R367" i="3"/>
  <c r="S367" i="3"/>
  <c r="R368" i="3"/>
  <c r="S368" i="3"/>
  <c r="R369" i="3"/>
  <c r="S369" i="3"/>
  <c r="R370" i="3"/>
  <c r="S370" i="3"/>
  <c r="R371" i="3"/>
  <c r="S371" i="3"/>
  <c r="R372" i="3"/>
  <c r="S372" i="3"/>
  <c r="R373" i="3"/>
  <c r="S373" i="3"/>
  <c r="R374" i="3"/>
  <c r="S374" i="3"/>
  <c r="R375" i="3"/>
  <c r="S375" i="3"/>
  <c r="R376" i="3"/>
  <c r="S376" i="3"/>
  <c r="R377" i="3"/>
  <c r="S377" i="3"/>
  <c r="R378" i="3"/>
  <c r="S378" i="3"/>
  <c r="R379" i="3"/>
  <c r="S379" i="3"/>
  <c r="R380" i="3"/>
  <c r="S380" i="3"/>
  <c r="R381" i="3"/>
  <c r="S381" i="3"/>
  <c r="R382" i="3"/>
  <c r="S382" i="3"/>
  <c r="R383" i="3"/>
  <c r="S383" i="3"/>
  <c r="R384" i="3"/>
  <c r="S384" i="3"/>
  <c r="R385" i="3"/>
  <c r="S385" i="3"/>
  <c r="R386" i="3"/>
  <c r="S386" i="3"/>
  <c r="R387" i="3"/>
  <c r="S387" i="3"/>
  <c r="R388" i="3"/>
  <c r="S388" i="3"/>
  <c r="R389" i="3"/>
  <c r="S389" i="3"/>
  <c r="R390" i="3"/>
  <c r="S390" i="3"/>
  <c r="R391" i="3"/>
  <c r="S391" i="3"/>
  <c r="R392" i="3"/>
  <c r="S392" i="3"/>
  <c r="R393" i="3"/>
  <c r="S393" i="3"/>
  <c r="R394" i="3"/>
  <c r="S394" i="3"/>
  <c r="R395" i="3"/>
  <c r="S395" i="3"/>
  <c r="R396" i="3"/>
  <c r="S396" i="3"/>
  <c r="R397" i="3"/>
  <c r="S397" i="3"/>
  <c r="R398" i="3"/>
  <c r="S398" i="3"/>
  <c r="R399" i="3"/>
  <c r="S399" i="3"/>
  <c r="R400" i="3"/>
  <c r="S400" i="3"/>
  <c r="R401" i="3"/>
  <c r="S401" i="3"/>
  <c r="R402" i="3"/>
  <c r="S402" i="3"/>
  <c r="R403" i="3"/>
  <c r="S403" i="3"/>
  <c r="R404" i="3"/>
  <c r="S404" i="3"/>
  <c r="R405" i="3"/>
  <c r="S405" i="3"/>
  <c r="R406" i="3"/>
  <c r="S406" i="3"/>
  <c r="R407" i="3"/>
  <c r="S407" i="3"/>
  <c r="R408" i="3"/>
  <c r="S408" i="3"/>
  <c r="R409" i="3"/>
  <c r="S409" i="3"/>
  <c r="R410" i="3"/>
  <c r="S410" i="3"/>
  <c r="R411" i="3"/>
  <c r="S411" i="3"/>
  <c r="R412" i="3"/>
  <c r="S412" i="3"/>
  <c r="R413" i="3"/>
  <c r="S413" i="3"/>
  <c r="R414" i="3"/>
  <c r="S414" i="3"/>
  <c r="R415" i="3"/>
  <c r="S415" i="3"/>
  <c r="R416" i="3"/>
  <c r="S416" i="3"/>
  <c r="R417" i="3"/>
  <c r="S417" i="3"/>
  <c r="R418" i="3"/>
  <c r="S418" i="3"/>
  <c r="R419" i="3"/>
  <c r="S419" i="3"/>
  <c r="R420" i="3"/>
  <c r="S420" i="3"/>
  <c r="R421" i="3"/>
  <c r="S421" i="3"/>
  <c r="R422" i="3"/>
  <c r="S422" i="3"/>
  <c r="R423" i="3"/>
  <c r="S423" i="3"/>
  <c r="R424" i="3"/>
  <c r="S424" i="3"/>
  <c r="R425" i="3"/>
  <c r="S425" i="3"/>
  <c r="N424" i="3"/>
  <c r="N422" i="3"/>
  <c r="N420" i="3"/>
  <c r="N418" i="3"/>
  <c r="N416" i="3"/>
  <c r="N414" i="3"/>
  <c r="N412" i="3"/>
  <c r="N410" i="3"/>
  <c r="N408" i="3"/>
  <c r="N406" i="3"/>
  <c r="N404" i="3"/>
  <c r="N402" i="3"/>
  <c r="N400" i="3"/>
  <c r="N398" i="3"/>
  <c r="N396" i="3"/>
  <c r="N394" i="3"/>
  <c r="N392" i="3"/>
  <c r="N390" i="3"/>
  <c r="N388" i="3"/>
  <c r="N386" i="3"/>
  <c r="N384" i="3"/>
  <c r="N382" i="3"/>
  <c r="N380" i="3"/>
  <c r="N378" i="3"/>
  <c r="N376" i="3"/>
  <c r="N372" i="3"/>
  <c r="N374" i="3"/>
  <c r="N370" i="3"/>
  <c r="N368" i="3"/>
  <c r="N366" i="3"/>
  <c r="N364" i="3"/>
  <c r="N362" i="3"/>
  <c r="N360" i="3"/>
  <c r="R336" i="3"/>
  <c r="S336" i="3"/>
  <c r="R337" i="3"/>
  <c r="S337" i="3"/>
  <c r="R338" i="3"/>
  <c r="S338" i="3"/>
  <c r="R339" i="3"/>
  <c r="S339" i="3"/>
  <c r="R340" i="3"/>
  <c r="S340" i="3"/>
  <c r="R317" i="3"/>
  <c r="S317" i="3"/>
  <c r="R318" i="3"/>
  <c r="S318" i="3"/>
  <c r="R319" i="3"/>
  <c r="S319" i="3"/>
  <c r="R320" i="3"/>
  <c r="S320" i="3"/>
  <c r="R321" i="3"/>
  <c r="S321" i="3"/>
  <c r="R322" i="3"/>
  <c r="S322" i="3"/>
  <c r="R326" i="3"/>
  <c r="S326" i="3"/>
  <c r="R327" i="3"/>
  <c r="S327" i="3"/>
  <c r="R328" i="3"/>
  <c r="S328" i="3"/>
  <c r="R329" i="3"/>
  <c r="S329" i="3"/>
  <c r="R330" i="3"/>
  <c r="S330" i="3"/>
  <c r="R331" i="3"/>
  <c r="S331" i="3"/>
  <c r="R332" i="3"/>
  <c r="S332" i="3"/>
  <c r="R333" i="3"/>
  <c r="S333" i="3"/>
  <c r="R334" i="3"/>
  <c r="S334" i="3"/>
  <c r="R1721" i="3"/>
  <c r="S1721" i="3"/>
  <c r="R1722" i="3"/>
  <c r="S1722" i="3"/>
  <c r="R1723" i="3"/>
  <c r="S1723" i="3"/>
  <c r="R1724" i="3"/>
  <c r="S1724" i="3"/>
  <c r="R1725" i="3"/>
  <c r="S1725" i="3"/>
  <c r="R1726" i="3"/>
  <c r="S1726" i="3"/>
  <c r="R1727" i="3"/>
  <c r="S1727" i="3"/>
  <c r="R1728" i="3"/>
  <c r="S1728" i="3"/>
  <c r="R1729" i="3"/>
  <c r="S1729" i="3"/>
  <c r="R1730" i="3"/>
  <c r="S1730" i="3"/>
  <c r="R39" i="3"/>
  <c r="S39" i="3"/>
  <c r="R40" i="3"/>
  <c r="S40" i="3"/>
  <c r="R41" i="3"/>
  <c r="S41" i="3"/>
  <c r="S42" i="3"/>
  <c r="R43" i="3"/>
  <c r="S43" i="3"/>
  <c r="R44" i="3"/>
  <c r="S44" i="3"/>
  <c r="R45" i="3"/>
  <c r="S45" i="3"/>
  <c r="R46" i="3"/>
  <c r="S46" i="3"/>
  <c r="R47" i="3"/>
  <c r="S47" i="3"/>
  <c r="R48" i="3"/>
  <c r="S48" i="3"/>
  <c r="R49" i="3"/>
  <c r="S49" i="3"/>
  <c r="R50" i="3"/>
  <c r="S50" i="3"/>
  <c r="R51" i="3"/>
  <c r="S51" i="3"/>
  <c r="R52" i="3"/>
  <c r="S52" i="3"/>
  <c r="R53" i="3"/>
  <c r="S53" i="3"/>
  <c r="R54" i="3"/>
  <c r="S54" i="3"/>
  <c r="R55" i="3"/>
  <c r="S55" i="3"/>
  <c r="R56" i="3"/>
  <c r="S56" i="3"/>
  <c r="R57" i="3"/>
  <c r="S57" i="3"/>
  <c r="N307" i="3"/>
  <c r="N305" i="3"/>
  <c r="N303" i="3"/>
  <c r="N301" i="3"/>
  <c r="N299" i="3"/>
  <c r="N297" i="3"/>
  <c r="N128" i="3"/>
  <c r="U297" i="3"/>
  <c r="R296" i="3"/>
  <c r="S296" i="3"/>
  <c r="R297" i="3"/>
  <c r="S297" i="3"/>
  <c r="R298" i="3"/>
  <c r="S298" i="3"/>
  <c r="R299" i="3"/>
  <c r="S299" i="3"/>
  <c r="R300" i="3"/>
  <c r="S300" i="3"/>
  <c r="R301" i="3"/>
  <c r="S301" i="3"/>
  <c r="R302" i="3"/>
  <c r="S302" i="3"/>
  <c r="R303" i="3"/>
  <c r="S303" i="3"/>
  <c r="R304" i="3"/>
  <c r="S304" i="3"/>
  <c r="R305" i="3"/>
  <c r="S305" i="3"/>
  <c r="R306" i="3"/>
  <c r="S306" i="3"/>
  <c r="R307" i="3"/>
  <c r="S307" i="3"/>
  <c r="R308" i="3"/>
  <c r="S308" i="3"/>
  <c r="R309" i="3"/>
  <c r="S309" i="3"/>
  <c r="R289" i="3"/>
  <c r="S289" i="3"/>
  <c r="R290" i="3"/>
  <c r="S290" i="3"/>
  <c r="R291" i="3"/>
  <c r="S291" i="3"/>
  <c r="R292" i="3"/>
  <c r="S292" i="3"/>
  <c r="R293" i="3"/>
  <c r="S293" i="3"/>
  <c r="R294" i="3"/>
  <c r="S294" i="3"/>
  <c r="R288" i="3"/>
  <c r="S288" i="3"/>
  <c r="R287" i="3"/>
  <c r="S287" i="3"/>
  <c r="R286" i="3"/>
  <c r="S286" i="3"/>
  <c r="R285" i="3"/>
  <c r="S285" i="3"/>
  <c r="U285" i="3"/>
  <c r="R115" i="3"/>
  <c r="S115" i="3"/>
  <c r="R116" i="3"/>
  <c r="S116" i="3"/>
  <c r="N116" i="3"/>
  <c r="N114" i="3"/>
  <c r="T363" i="3" l="1"/>
  <c r="T403" i="3"/>
  <c r="T371" i="3"/>
  <c r="T415" i="3"/>
  <c r="T413" i="3"/>
  <c r="T416" i="3"/>
  <c r="T419" i="3"/>
  <c r="T412" i="3"/>
  <c r="T408" i="3"/>
  <c r="T392" i="3"/>
  <c r="T407" i="3"/>
  <c r="T391" i="3"/>
  <c r="T422" i="3"/>
  <c r="T418" i="3"/>
  <c r="T411" i="3"/>
  <c r="T425" i="3"/>
  <c r="T421" i="3"/>
  <c r="T417" i="3"/>
  <c r="T389" i="3"/>
  <c r="T395" i="3"/>
  <c r="T384" i="3"/>
  <c r="T380" i="3"/>
  <c r="T376" i="3"/>
  <c r="T372" i="3"/>
  <c r="T368" i="3"/>
  <c r="T402" i="3"/>
  <c r="T387" i="3"/>
  <c r="T383" i="3"/>
  <c r="T424" i="3"/>
  <c r="T405" i="3"/>
  <c r="T390" i="3"/>
  <c r="T401" i="3"/>
  <c r="T397" i="3"/>
  <c r="T400" i="3"/>
  <c r="T381" i="3"/>
  <c r="T373" i="3"/>
  <c r="T369" i="3"/>
  <c r="T420" i="3"/>
  <c r="T410" i="3"/>
  <c r="T393" i="3"/>
  <c r="T386" i="3"/>
  <c r="T379" i="3"/>
  <c r="T364" i="3"/>
  <c r="T423" i="3"/>
  <c r="T406" i="3"/>
  <c r="T396" i="3"/>
  <c r="T382" i="3"/>
  <c r="T375" i="3"/>
  <c r="T330" i="3"/>
  <c r="T409" i="3"/>
  <c r="T399" i="3"/>
  <c r="T385" i="3"/>
  <c r="T378" i="3"/>
  <c r="T367" i="3"/>
  <c r="T374" i="3"/>
  <c r="T370" i="3"/>
  <c r="T398" i="3"/>
  <c r="T388" i="3"/>
  <c r="T377" i="3"/>
  <c r="T366" i="3"/>
  <c r="T362" i="3"/>
  <c r="T414" i="3"/>
  <c r="T404" i="3"/>
  <c r="T394" i="3"/>
  <c r="T365" i="3"/>
  <c r="T361" i="3"/>
  <c r="T338" i="3"/>
  <c r="T337" i="3"/>
  <c r="T340" i="3"/>
  <c r="T334" i="3"/>
  <c r="T326" i="3"/>
  <c r="T319" i="3"/>
  <c r="T339" i="3"/>
  <c r="T333" i="3"/>
  <c r="T332" i="3"/>
  <c r="T328" i="3"/>
  <c r="T327" i="3"/>
  <c r="T320" i="3"/>
  <c r="T336" i="3"/>
  <c r="T302" i="3"/>
  <c r="T298" i="3"/>
  <c r="T309" i="3"/>
  <c r="T329" i="3"/>
  <c r="T322" i="3"/>
  <c r="T318" i="3"/>
  <c r="T331" i="3"/>
  <c r="T321" i="3"/>
  <c r="T317" i="3"/>
  <c r="T1722" i="3"/>
  <c r="T1721" i="3"/>
  <c r="T54" i="3"/>
  <c r="T1723" i="3"/>
  <c r="T305" i="3"/>
  <c r="T46" i="3"/>
  <c r="T45" i="3"/>
  <c r="T52" i="3"/>
  <c r="T43" i="3"/>
  <c r="T39" i="3"/>
  <c r="T1728" i="3"/>
  <c r="T1724" i="3"/>
  <c r="T56" i="3"/>
  <c r="T48" i="3"/>
  <c r="T41" i="3"/>
  <c r="T1730" i="3"/>
  <c r="T1726" i="3"/>
  <c r="T51" i="3"/>
  <c r="T40" i="3"/>
  <c r="T1729" i="3"/>
  <c r="T1725" i="3"/>
  <c r="T57" i="3"/>
  <c r="T49" i="3"/>
  <c r="T42" i="3"/>
  <c r="T1727" i="3"/>
  <c r="T299" i="3"/>
  <c r="T50" i="3"/>
  <c r="T53" i="3"/>
  <c r="T301" i="3"/>
  <c r="T297" i="3"/>
  <c r="T55" i="3"/>
  <c r="T303" i="3"/>
  <c r="T44" i="3"/>
  <c r="T304" i="3"/>
  <c r="T300" i="3"/>
  <c r="T296" i="3"/>
  <c r="T47" i="3"/>
  <c r="T308" i="3"/>
  <c r="T306" i="3"/>
  <c r="T307" i="3"/>
  <c r="T291" i="3"/>
  <c r="T292" i="3"/>
  <c r="T294" i="3"/>
  <c r="T290" i="3"/>
  <c r="T293" i="3"/>
  <c r="T289" i="3"/>
  <c r="T288" i="3"/>
  <c r="T287" i="3"/>
  <c r="T286" i="3"/>
  <c r="T285" i="3"/>
  <c r="T116" i="3"/>
  <c r="T115" i="3"/>
  <c r="U704" i="1"/>
  <c r="V704" i="1"/>
  <c r="U717" i="1"/>
  <c r="V717" i="1"/>
  <c r="U739" i="1"/>
  <c r="V739" i="1"/>
  <c r="U756" i="1"/>
  <c r="V756" i="1"/>
  <c r="U730" i="1"/>
  <c r="V730" i="1"/>
  <c r="U715" i="1"/>
  <c r="V715" i="1"/>
  <c r="U722" i="1"/>
  <c r="V722" i="1"/>
  <c r="U745" i="1"/>
  <c r="V745" i="1"/>
  <c r="U712" i="1"/>
  <c r="V712" i="1"/>
  <c r="U714" i="1"/>
  <c r="V714" i="1"/>
  <c r="U716" i="1"/>
  <c r="V716" i="1"/>
  <c r="U724" i="1"/>
  <c r="V724" i="1"/>
  <c r="U708" i="1"/>
  <c r="V708" i="1"/>
  <c r="U743" i="1"/>
  <c r="V743" i="1"/>
  <c r="U747" i="1"/>
  <c r="V747" i="1"/>
  <c r="U746" i="1"/>
  <c r="V746" i="1"/>
  <c r="U738" i="1"/>
  <c r="V738" i="1"/>
  <c r="U735" i="1"/>
  <c r="V735" i="1"/>
  <c r="U718" i="1"/>
  <c r="V718" i="1"/>
  <c r="U736" i="1"/>
  <c r="V736" i="1"/>
  <c r="U753" i="1"/>
  <c r="V753" i="1"/>
  <c r="U720" i="1"/>
  <c r="V720" i="1"/>
  <c r="U731" i="1"/>
  <c r="V731" i="1"/>
  <c r="U734" i="1"/>
  <c r="V734" i="1"/>
  <c r="U705" i="1"/>
  <c r="V705" i="1"/>
  <c r="U733" i="1"/>
  <c r="V733" i="1"/>
  <c r="U725" i="1"/>
  <c r="V725" i="1"/>
  <c r="U729" i="1"/>
  <c r="V729" i="1"/>
  <c r="U740" i="1"/>
  <c r="V740" i="1"/>
  <c r="U723" i="1"/>
  <c r="V723" i="1"/>
  <c r="U721" i="1"/>
  <c r="V721" i="1"/>
  <c r="U757" i="1"/>
  <c r="V757" i="1"/>
  <c r="U732" i="1"/>
  <c r="V732" i="1"/>
  <c r="U744" i="1"/>
  <c r="V744" i="1"/>
  <c r="U748" i="1"/>
  <c r="V748" i="1"/>
  <c r="U707" i="1"/>
  <c r="V707" i="1"/>
  <c r="U742" i="1"/>
  <c r="V742" i="1"/>
  <c r="U726" i="1"/>
  <c r="V726" i="1"/>
  <c r="U755" i="1"/>
  <c r="V755" i="1"/>
  <c r="U703" i="1"/>
  <c r="V703" i="1"/>
  <c r="U749" i="1"/>
  <c r="V749" i="1"/>
  <c r="U713" i="1"/>
  <c r="V713" i="1"/>
  <c r="U752" i="1"/>
  <c r="V752" i="1"/>
  <c r="U711" i="1"/>
  <c r="V711" i="1"/>
  <c r="U751" i="1"/>
  <c r="V751" i="1"/>
  <c r="U710" i="1"/>
  <c r="V710" i="1"/>
  <c r="U750" i="1"/>
  <c r="V750" i="1"/>
  <c r="U709" i="1"/>
  <c r="V709" i="1"/>
  <c r="U741" i="1"/>
  <c r="V741" i="1"/>
  <c r="U706" i="1"/>
  <c r="V706" i="1"/>
  <c r="U728" i="1"/>
  <c r="V728" i="1"/>
  <c r="U754" i="1"/>
  <c r="V754" i="1"/>
  <c r="U737" i="1"/>
  <c r="V737" i="1"/>
  <c r="U719" i="1"/>
  <c r="V719" i="1"/>
  <c r="U727" i="1"/>
  <c r="V727" i="1"/>
  <c r="U1669" i="3" l="1"/>
  <c r="U1668" i="3"/>
  <c r="U1667" i="3"/>
  <c r="U1666" i="3"/>
  <c r="U1459" i="3"/>
  <c r="U1458" i="3"/>
  <c r="U1457" i="3"/>
  <c r="U1456" i="3"/>
  <c r="U1455" i="3"/>
  <c r="U1454" i="3"/>
  <c r="U1453" i="3"/>
  <c r="U1452" i="3"/>
  <c r="U1451" i="3"/>
  <c r="U1450" i="3"/>
  <c r="U1448" i="3"/>
  <c r="U1447" i="3"/>
  <c r="U1446" i="3"/>
  <c r="U1445" i="3"/>
  <c r="U1444" i="3"/>
  <c r="U1443" i="3"/>
  <c r="U1442" i="3"/>
  <c r="U1441" i="3"/>
  <c r="U1440" i="3"/>
  <c r="U1439" i="3"/>
  <c r="U1438" i="3"/>
  <c r="U1437" i="3"/>
  <c r="U1056" i="3"/>
  <c r="U1052" i="3"/>
  <c r="U1051" i="3"/>
  <c r="U1050" i="3"/>
  <c r="U1049" i="3"/>
  <c r="U1048" i="3"/>
  <c r="U1047" i="3"/>
  <c r="U1027" i="3"/>
  <c r="U1017" i="3"/>
  <c r="U1007" i="3"/>
  <c r="U997" i="3"/>
  <c r="U987" i="3"/>
  <c r="U977" i="3"/>
  <c r="U976" i="3"/>
  <c r="U975" i="3"/>
  <c r="U973" i="3"/>
  <c r="U972" i="3"/>
  <c r="U970" i="3"/>
  <c r="U969" i="3"/>
  <c r="U968" i="3"/>
  <c r="U966" i="3"/>
  <c r="U965" i="3"/>
  <c r="U964" i="3"/>
  <c r="U963" i="3"/>
  <c r="U962" i="3"/>
  <c r="U960" i="3"/>
  <c r="U959" i="3"/>
  <c r="U957" i="3"/>
  <c r="U956" i="3"/>
  <c r="U955" i="3"/>
  <c r="U953" i="3"/>
  <c r="U952" i="3"/>
  <c r="U951" i="3"/>
  <c r="U950" i="3"/>
  <c r="U949" i="3"/>
  <c r="U947" i="3"/>
  <c r="U946" i="3"/>
  <c r="U944" i="3"/>
  <c r="U943" i="3"/>
  <c r="U942" i="3"/>
  <c r="U940" i="3"/>
  <c r="U939" i="3"/>
  <c r="U938" i="3"/>
  <c r="U937" i="3"/>
  <c r="U936" i="3"/>
  <c r="U934" i="3"/>
  <c r="U933" i="3"/>
  <c r="U931" i="3"/>
  <c r="U930" i="3"/>
  <c r="U929" i="3"/>
  <c r="U927" i="3"/>
  <c r="U926" i="3"/>
  <c r="U925" i="3"/>
  <c r="U924" i="3"/>
  <c r="U923" i="3"/>
  <c r="U921" i="3"/>
  <c r="U920" i="3"/>
  <c r="U918" i="3"/>
  <c r="U917" i="3"/>
  <c r="U916" i="3"/>
  <c r="U914" i="3"/>
  <c r="U913" i="3"/>
  <c r="U902" i="3"/>
  <c r="U901" i="3"/>
  <c r="U900" i="3"/>
  <c r="U898" i="3"/>
  <c r="U897" i="3"/>
  <c r="U895" i="3"/>
  <c r="U894" i="3"/>
  <c r="U893" i="3"/>
  <c r="U891" i="3"/>
  <c r="U890" i="3"/>
  <c r="U889" i="3"/>
  <c r="U888" i="3"/>
  <c r="U887" i="3"/>
  <c r="U885" i="3"/>
  <c r="U884" i="3"/>
  <c r="U882" i="3"/>
  <c r="U881" i="3"/>
  <c r="U880" i="3"/>
  <c r="U878" i="3"/>
  <c r="U877" i="3"/>
  <c r="U837" i="3"/>
  <c r="U836" i="3"/>
  <c r="U830" i="3"/>
  <c r="U829" i="3"/>
  <c r="U828" i="3"/>
  <c r="U824" i="3"/>
  <c r="U823" i="3"/>
  <c r="U822" i="3"/>
  <c r="U821" i="3"/>
  <c r="U759" i="3"/>
  <c r="U758" i="3"/>
  <c r="U749" i="3"/>
  <c r="U748" i="3"/>
  <c r="U747" i="3"/>
  <c r="U737" i="3"/>
  <c r="U736" i="3"/>
  <c r="U735" i="3"/>
  <c r="U734" i="3"/>
  <c r="U733" i="3"/>
  <c r="U732" i="3"/>
  <c r="U731" i="3"/>
  <c r="U730" i="3"/>
  <c r="U729" i="3"/>
  <c r="U728" i="3"/>
  <c r="U727" i="3"/>
  <c r="U726" i="3"/>
  <c r="U725" i="3"/>
  <c r="U722" i="3"/>
  <c r="U717" i="3"/>
  <c r="U696" i="3"/>
  <c r="U694" i="3"/>
  <c r="U693" i="3"/>
  <c r="U691" i="3"/>
  <c r="U690" i="3"/>
  <c r="U689" i="3"/>
  <c r="U688" i="3"/>
  <c r="U687" i="3"/>
  <c r="U605" i="3"/>
  <c r="U604" i="3"/>
  <c r="U603" i="3"/>
  <c r="U593" i="3"/>
  <c r="U592" i="3"/>
  <c r="U590" i="3"/>
  <c r="U589" i="3"/>
  <c r="U587" i="3"/>
  <c r="U586" i="3"/>
  <c r="U581" i="3"/>
  <c r="U580" i="3"/>
  <c r="U578" i="3"/>
  <c r="U576" i="3"/>
  <c r="U575" i="3"/>
  <c r="U573" i="3"/>
  <c r="U572" i="3"/>
  <c r="U571" i="3"/>
  <c r="U569" i="3"/>
  <c r="U568" i="3"/>
  <c r="U567" i="3"/>
  <c r="U565" i="3"/>
  <c r="U564" i="3"/>
  <c r="U563" i="3"/>
  <c r="U561" i="3"/>
  <c r="U560" i="3"/>
  <c r="U559" i="3"/>
  <c r="U557" i="3"/>
  <c r="U538" i="3"/>
  <c r="U537" i="3"/>
  <c r="U535" i="3"/>
  <c r="U534" i="3"/>
  <c r="U532" i="3"/>
  <c r="U530" i="3"/>
  <c r="U529" i="3"/>
  <c r="U528" i="3"/>
  <c r="U517" i="3"/>
  <c r="U514" i="3"/>
  <c r="U513" i="3"/>
  <c r="U512" i="3"/>
  <c r="U323" i="3"/>
  <c r="U325" i="3"/>
  <c r="U324" i="3"/>
  <c r="U315" i="3"/>
  <c r="U292" i="3"/>
  <c r="U291" i="3"/>
  <c r="U284" i="3"/>
  <c r="U283" i="3"/>
  <c r="U276" i="3"/>
  <c r="U277" i="3"/>
  <c r="U275" i="3"/>
  <c r="U274" i="3"/>
  <c r="U273" i="3"/>
  <c r="U272" i="3"/>
  <c r="U271" i="3"/>
  <c r="U38" i="3"/>
  <c r="U37" i="3"/>
  <c r="U36" i="3"/>
  <c r="U35" i="3"/>
  <c r="U34" i="3"/>
  <c r="U33" i="3"/>
  <c r="U32" i="3"/>
  <c r="U31" i="3"/>
  <c r="U30" i="3"/>
  <c r="U29" i="3"/>
  <c r="U28" i="3"/>
  <c r="U27" i="3"/>
  <c r="U26" i="3"/>
  <c r="U25" i="3"/>
  <c r="U24" i="3"/>
  <c r="U23" i="3"/>
  <c r="U22" i="3"/>
  <c r="U21" i="3"/>
  <c r="U20" i="3"/>
  <c r="U19" i="3"/>
  <c r="U18" i="3"/>
  <c r="U17" i="3"/>
  <c r="U16" i="3"/>
  <c r="U15" i="3"/>
  <c r="U14" i="3"/>
  <c r="U13" i="3"/>
  <c r="U12" i="3"/>
  <c r="U11" i="3"/>
  <c r="U10" i="3"/>
  <c r="U9" i="3"/>
  <c r="U8" i="3"/>
  <c r="U7" i="3"/>
  <c r="U6" i="3"/>
  <c r="U5" i="3"/>
  <c r="U4" i="3"/>
  <c r="U3" i="3"/>
  <c r="U2" i="3"/>
  <c r="N16" i="5"/>
  <c r="N15" i="5"/>
  <c r="U15" i="1" l="1"/>
  <c r="V15" i="1"/>
  <c r="C632" i="8" l="1"/>
  <c r="C631" i="8"/>
  <c r="C630" i="8"/>
  <c r="U335" i="1"/>
  <c r="V335" i="1"/>
  <c r="U341" i="1"/>
  <c r="V341" i="1"/>
  <c r="U398" i="1"/>
  <c r="V398" i="1"/>
  <c r="U400" i="1"/>
  <c r="V400" i="1"/>
  <c r="U401" i="1"/>
  <c r="V401" i="1"/>
  <c r="U399" i="1"/>
  <c r="V399" i="1"/>
  <c r="U397" i="1"/>
  <c r="V397" i="1"/>
  <c r="U411" i="1"/>
  <c r="V411" i="1"/>
  <c r="U412" i="1"/>
  <c r="V412" i="1"/>
  <c r="U408" i="1"/>
  <c r="V408" i="1"/>
  <c r="U405" i="1"/>
  <c r="V405" i="1"/>
  <c r="U410" i="1"/>
  <c r="V410" i="1"/>
  <c r="U404" i="1"/>
  <c r="V404" i="1"/>
  <c r="U409" i="1"/>
  <c r="V409" i="1"/>
  <c r="U402" i="1"/>
  <c r="V402" i="1"/>
  <c r="U403" i="1"/>
  <c r="V403" i="1"/>
  <c r="U413" i="1"/>
  <c r="V413" i="1"/>
  <c r="U407" i="1"/>
  <c r="V407" i="1"/>
  <c r="U406" i="1"/>
  <c r="V406" i="1"/>
  <c r="U392" i="1"/>
  <c r="V392" i="1"/>
  <c r="U383" i="1"/>
  <c r="V383" i="1"/>
  <c r="U381" i="1"/>
  <c r="V381" i="1"/>
  <c r="U385" i="1"/>
  <c r="V385" i="1"/>
  <c r="U379" i="1"/>
  <c r="V379" i="1"/>
  <c r="U462" i="1"/>
  <c r="V462" i="1"/>
  <c r="U452" i="1"/>
  <c r="V452" i="1"/>
  <c r="U460" i="1"/>
  <c r="V460" i="1"/>
  <c r="U478" i="1"/>
  <c r="V478" i="1"/>
  <c r="U492" i="1"/>
  <c r="V492" i="1"/>
  <c r="U470" i="1"/>
  <c r="V470" i="1"/>
  <c r="U458" i="1"/>
  <c r="V458" i="1"/>
  <c r="U464" i="1"/>
  <c r="V464" i="1"/>
  <c r="U482" i="1"/>
  <c r="V482" i="1"/>
  <c r="U456" i="1"/>
  <c r="V456" i="1"/>
  <c r="U457" i="1"/>
  <c r="V457" i="1"/>
  <c r="U459" i="1"/>
  <c r="V459" i="1"/>
  <c r="U466" i="1"/>
  <c r="V466" i="1"/>
  <c r="U455" i="1"/>
  <c r="V455" i="1"/>
  <c r="U481" i="1"/>
  <c r="V481" i="1"/>
  <c r="U483" i="1"/>
  <c r="V483" i="1"/>
  <c r="U484" i="1"/>
  <c r="V484" i="1"/>
  <c r="U477" i="1"/>
  <c r="V477" i="1"/>
  <c r="U473" i="1"/>
  <c r="V473" i="1"/>
  <c r="U461" i="1"/>
  <c r="V461" i="1"/>
  <c r="U474" i="1"/>
  <c r="V474" i="1"/>
  <c r="U489" i="1"/>
  <c r="V489" i="1"/>
  <c r="U471" i="1"/>
  <c r="V471" i="1"/>
  <c r="U472" i="1"/>
  <c r="V472" i="1"/>
  <c r="U469" i="1"/>
  <c r="V469" i="1"/>
  <c r="U479" i="1"/>
  <c r="V479" i="1"/>
  <c r="U465" i="1"/>
  <c r="V465" i="1"/>
  <c r="U463" i="1"/>
  <c r="V463" i="1"/>
  <c r="U485" i="1"/>
  <c r="V485" i="1"/>
  <c r="U454" i="1"/>
  <c r="V454" i="1"/>
  <c r="U480" i="1"/>
  <c r="V480" i="1"/>
  <c r="U467" i="1"/>
  <c r="V467" i="1"/>
  <c r="U491" i="1"/>
  <c r="V491" i="1"/>
  <c r="U486" i="1"/>
  <c r="V486" i="1"/>
  <c r="U488" i="1"/>
  <c r="V488" i="1"/>
  <c r="U487" i="1"/>
  <c r="V487" i="1"/>
  <c r="U453" i="1"/>
  <c r="V453" i="1"/>
  <c r="U468" i="1"/>
  <c r="V468" i="1"/>
  <c r="U490" i="1"/>
  <c r="V490" i="1"/>
  <c r="U475" i="1"/>
  <c r="V475" i="1"/>
  <c r="U476" i="1"/>
  <c r="V476" i="1"/>
  <c r="U78" i="1"/>
  <c r="U86" i="1"/>
  <c r="U105" i="1"/>
  <c r="U120" i="1"/>
  <c r="U97" i="1"/>
  <c r="V78" i="1"/>
  <c r="V86" i="1"/>
  <c r="V105" i="1"/>
  <c r="V120" i="1"/>
  <c r="V97" i="1"/>
  <c r="U84" i="1"/>
  <c r="V84" i="1"/>
  <c r="U89" i="1"/>
  <c r="V89" i="1"/>
  <c r="U109" i="1"/>
  <c r="V109" i="1"/>
  <c r="U82" i="1"/>
  <c r="V82" i="1"/>
  <c r="U83" i="1"/>
  <c r="V83" i="1"/>
  <c r="U85" i="1"/>
  <c r="V85" i="1"/>
  <c r="U91" i="1"/>
  <c r="V91" i="1"/>
  <c r="U81" i="1"/>
  <c r="V81" i="1"/>
  <c r="U108" i="1"/>
  <c r="V108" i="1"/>
  <c r="U110" i="1"/>
  <c r="V110" i="1"/>
  <c r="U111" i="1"/>
  <c r="V111" i="1"/>
  <c r="U104" i="1"/>
  <c r="V104" i="1"/>
  <c r="U100" i="1"/>
  <c r="V100" i="1"/>
  <c r="U87" i="1"/>
  <c r="V87" i="1"/>
  <c r="U101" i="1"/>
  <c r="V101" i="1"/>
  <c r="U116" i="1"/>
  <c r="V116" i="1"/>
  <c r="U98" i="1"/>
  <c r="V98" i="1"/>
  <c r="U99" i="1"/>
  <c r="V99" i="1"/>
  <c r="U96" i="1"/>
  <c r="V96" i="1"/>
  <c r="U106" i="1"/>
  <c r="V106" i="1"/>
  <c r="U90" i="1"/>
  <c r="V90" i="1"/>
  <c r="U88" i="1"/>
  <c r="V88" i="1"/>
  <c r="U112" i="1"/>
  <c r="V112" i="1"/>
  <c r="U80" i="1"/>
  <c r="V80" i="1"/>
  <c r="U107" i="1"/>
  <c r="V107" i="1"/>
  <c r="U94" i="1"/>
  <c r="V94" i="1"/>
  <c r="U92" i="1"/>
  <c r="V92" i="1"/>
  <c r="U122" i="1"/>
  <c r="V122" i="1"/>
  <c r="U119" i="1"/>
  <c r="V119" i="1"/>
  <c r="U118" i="1"/>
  <c r="V118" i="1"/>
  <c r="U121" i="1"/>
  <c r="V121" i="1"/>
  <c r="U113" i="1"/>
  <c r="V113" i="1"/>
  <c r="U115" i="1"/>
  <c r="V115" i="1"/>
  <c r="U114" i="1"/>
  <c r="V114" i="1"/>
  <c r="U79" i="1"/>
  <c r="V79" i="1"/>
  <c r="U95" i="1"/>
  <c r="V95" i="1"/>
  <c r="U117" i="1"/>
  <c r="V117" i="1"/>
  <c r="U102" i="1"/>
  <c r="V102" i="1"/>
  <c r="U103" i="1"/>
  <c r="V103" i="1"/>
  <c r="U93" i="1"/>
  <c r="V93" i="1"/>
  <c r="Z39" i="2"/>
  <c r="Z40" i="2"/>
  <c r="Z41" i="2"/>
  <c r="Z43" i="2"/>
  <c r="Z44" i="2"/>
  <c r="U386" i="1"/>
  <c r="V386" i="1"/>
  <c r="U387" i="1"/>
  <c r="V387" i="1"/>
  <c r="U380" i="1"/>
  <c r="V380" i="1"/>
  <c r="U391" i="1"/>
  <c r="V391" i="1"/>
  <c r="U384" i="1"/>
  <c r="V384" i="1"/>
  <c r="U388" i="1"/>
  <c r="V388" i="1"/>
  <c r="U389" i="1"/>
  <c r="V389" i="1"/>
  <c r="U382" i="1"/>
  <c r="V382" i="1"/>
  <c r="U393" i="1"/>
  <c r="V393" i="1"/>
  <c r="U395" i="1"/>
  <c r="V395" i="1"/>
  <c r="U394" i="1"/>
  <c r="V394" i="1"/>
  <c r="U396" i="1"/>
  <c r="V396" i="1"/>
  <c r="U390" i="1"/>
  <c r="V390" i="1"/>
  <c r="Z42" i="2"/>
  <c r="Z37" i="2"/>
  <c r="Z38" i="2"/>
  <c r="Z36" i="2"/>
  <c r="Z35" i="2"/>
  <c r="Z25" i="2"/>
  <c r="Z26" i="2"/>
  <c r="Z27" i="2"/>
  <c r="Z28" i="2"/>
  <c r="Z29" i="2"/>
  <c r="Z30" i="2"/>
  <c r="Z31" i="2"/>
  <c r="Z32" i="2"/>
  <c r="Z33" i="2"/>
  <c r="Z34" i="2"/>
  <c r="Z24" i="2"/>
  <c r="Z23" i="2"/>
  <c r="Z22" i="2"/>
  <c r="U13" i="1"/>
  <c r="U10" i="1"/>
  <c r="U9" i="1"/>
  <c r="U11" i="1"/>
  <c r="U66" i="1"/>
  <c r="U65" i="1"/>
  <c r="U67" i="1"/>
  <c r="U494" i="1"/>
  <c r="U493" i="1"/>
  <c r="U495" i="1"/>
  <c r="U500" i="1"/>
  <c r="U501" i="1"/>
  <c r="U504" i="1"/>
  <c r="U505" i="1"/>
  <c r="U512" i="1"/>
  <c r="U513" i="1"/>
  <c r="U508" i="1"/>
  <c r="U509" i="1"/>
  <c r="U510" i="1"/>
  <c r="U511" i="1"/>
  <c r="U506" i="1"/>
  <c r="U507" i="1"/>
  <c r="U32" i="1"/>
  <c r="U33" i="1"/>
  <c r="U40" i="1"/>
  <c r="U41" i="1"/>
  <c r="U36" i="1"/>
  <c r="U37" i="1"/>
  <c r="U38" i="1"/>
  <c r="U39" i="1"/>
  <c r="U34" i="1"/>
  <c r="U35" i="1"/>
  <c r="U42" i="1"/>
  <c r="U43" i="1"/>
  <c r="U46" i="1"/>
  <c r="U47" i="1"/>
  <c r="U54" i="1"/>
  <c r="U55" i="1"/>
  <c r="U50" i="1"/>
  <c r="U51" i="1"/>
  <c r="U52" i="1"/>
  <c r="U53" i="1"/>
  <c r="U48" i="1"/>
  <c r="U49" i="1"/>
  <c r="U784" i="1"/>
  <c r="U785" i="1"/>
  <c r="U788" i="1"/>
  <c r="U789" i="1"/>
  <c r="U794" i="1"/>
  <c r="U795" i="1"/>
  <c r="U790" i="1"/>
  <c r="U791" i="1"/>
  <c r="U792" i="1"/>
  <c r="U793" i="1"/>
  <c r="U782" i="1"/>
  <c r="U783" i="1"/>
  <c r="U75" i="1"/>
  <c r="U527" i="1"/>
  <c r="U761" i="1"/>
  <c r="U683" i="1"/>
  <c r="U7" i="1"/>
  <c r="U564" i="1"/>
  <c r="U76" i="1"/>
  <c r="U63" i="1"/>
  <c r="U438" i="1"/>
  <c r="U772" i="1"/>
  <c r="U570" i="1"/>
  <c r="U660" i="1"/>
  <c r="U759" i="1"/>
  <c r="U865" i="1"/>
  <c r="U357" i="1"/>
  <c r="U640" i="1"/>
  <c r="U643" i="1"/>
  <c r="U659" i="1"/>
  <c r="U61" i="1"/>
  <c r="U3" i="1"/>
  <c r="U4" i="1"/>
  <c r="U22" i="1"/>
  <c r="U62" i="1"/>
  <c r="U565" i="1"/>
  <c r="U569" i="1"/>
  <c r="U566" i="1"/>
  <c r="U766" i="1"/>
  <c r="U799" i="1"/>
  <c r="U21" i="1"/>
  <c r="U20" i="1"/>
  <c r="U771" i="1"/>
  <c r="U23" i="1"/>
  <c r="U436" i="1"/>
  <c r="U528" i="1"/>
  <c r="U644" i="1"/>
  <c r="U765" i="1"/>
  <c r="U764" i="1"/>
  <c r="U529" i="1"/>
  <c r="U872" i="1"/>
  <c r="U871" i="1"/>
  <c r="U57" i="1"/>
  <c r="U173" i="1"/>
  <c r="U767" i="1"/>
  <c r="U533" i="1"/>
  <c r="U662" i="1"/>
  <c r="U671" i="1"/>
  <c r="U663" i="1"/>
  <c r="U664" i="1"/>
  <c r="U665" i="1"/>
  <c r="U666" i="1"/>
  <c r="U667" i="1"/>
  <c r="U668" i="1"/>
  <c r="U669" i="1"/>
  <c r="U670" i="1"/>
  <c r="U672" i="1"/>
  <c r="U673" i="1"/>
  <c r="U674" i="1"/>
  <c r="U675" i="1"/>
  <c r="U676" i="1"/>
  <c r="U677" i="1"/>
  <c r="U678" i="1"/>
  <c r="U679" i="1"/>
  <c r="U680" i="1"/>
  <c r="U183" i="1"/>
  <c r="U202" i="1"/>
  <c r="U192" i="1"/>
  <c r="U184" i="1"/>
  <c r="U185" i="1"/>
  <c r="U186" i="1"/>
  <c r="U187" i="1"/>
  <c r="U188" i="1"/>
  <c r="U189" i="1"/>
  <c r="U190" i="1"/>
  <c r="U191" i="1"/>
  <c r="U193" i="1"/>
  <c r="U194" i="1"/>
  <c r="U195" i="1"/>
  <c r="U196" i="1"/>
  <c r="U197" i="1"/>
  <c r="U198" i="1"/>
  <c r="U199" i="1"/>
  <c r="U200" i="1"/>
  <c r="U201" i="1"/>
  <c r="U541" i="1"/>
  <c r="U560" i="1"/>
  <c r="U550" i="1"/>
  <c r="U542" i="1"/>
  <c r="U543" i="1"/>
  <c r="U544" i="1"/>
  <c r="U545" i="1"/>
  <c r="U546" i="1"/>
  <c r="U547" i="1"/>
  <c r="U548" i="1"/>
  <c r="U549" i="1"/>
  <c r="U551" i="1"/>
  <c r="U552" i="1"/>
  <c r="U553" i="1"/>
  <c r="U554" i="1"/>
  <c r="U555" i="1"/>
  <c r="U556" i="1"/>
  <c r="U557" i="1"/>
  <c r="U558" i="1"/>
  <c r="U559" i="1"/>
  <c r="U867" i="1"/>
  <c r="U774" i="1"/>
  <c r="U68" i="1"/>
  <c r="U70" i="1"/>
  <c r="U137" i="1"/>
  <c r="U149" i="1"/>
  <c r="U140" i="1"/>
  <c r="U141" i="1"/>
  <c r="U151" i="1"/>
  <c r="U143" i="1"/>
  <c r="U145" i="1"/>
  <c r="U147" i="1"/>
  <c r="U153" i="1"/>
  <c r="U155" i="1"/>
  <c r="U537" i="1"/>
  <c r="U179" i="1"/>
  <c r="U538" i="1"/>
  <c r="U180" i="1"/>
  <c r="U539" i="1"/>
  <c r="U181" i="1"/>
  <c r="U439" i="1"/>
  <c r="U442" i="1"/>
  <c r="U448" i="1"/>
  <c r="U443" i="1"/>
  <c r="U444" i="1"/>
  <c r="U449" i="1"/>
  <c r="U445" i="1"/>
  <c r="U446" i="1"/>
  <c r="U447" i="1"/>
  <c r="U450" i="1"/>
  <c r="U451" i="1"/>
  <c r="U440" i="1"/>
  <c r="U691" i="1"/>
  <c r="U697" i="1"/>
  <c r="U692" i="1"/>
  <c r="U693" i="1"/>
  <c r="U698" i="1"/>
  <c r="U694" i="1"/>
  <c r="U695" i="1"/>
  <c r="U696" i="1"/>
  <c r="U699" i="1"/>
  <c r="U700" i="1"/>
  <c r="U690" i="1"/>
  <c r="U441" i="1"/>
  <c r="U535" i="1"/>
  <c r="U866" i="1"/>
  <c r="U796" i="1"/>
  <c r="U24" i="1"/>
  <c r="U689" i="1"/>
  <c r="U530" i="1"/>
  <c r="U531" i="1"/>
  <c r="U532" i="1"/>
  <c r="U25" i="1"/>
  <c r="U26" i="1"/>
  <c r="U27" i="1"/>
  <c r="U868" i="1"/>
  <c r="U869" i="1"/>
  <c r="U870" i="1"/>
  <c r="U685" i="1"/>
  <c r="U773" i="1"/>
  <c r="U775" i="1"/>
  <c r="U769" i="1"/>
  <c r="U798" i="1"/>
  <c r="U182" i="1"/>
  <c r="U540" i="1"/>
  <c r="U624" i="1"/>
  <c r="U602" i="1"/>
  <c r="U797" i="1"/>
  <c r="U684" i="1"/>
  <c r="U5" i="1"/>
  <c r="U6" i="1"/>
  <c r="U561" i="1"/>
  <c r="U562" i="1"/>
  <c r="U763" i="1"/>
  <c r="U800" i="1"/>
  <c r="U801" i="1"/>
  <c r="U600" i="1"/>
  <c r="U371" i="1"/>
  <c r="U587" i="1"/>
  <c r="U363" i="1"/>
  <c r="U599" i="1"/>
  <c r="U370" i="1"/>
  <c r="U588" i="1"/>
  <c r="U364" i="1"/>
  <c r="U598" i="1"/>
  <c r="U369" i="1"/>
  <c r="U589" i="1"/>
  <c r="U365" i="1"/>
  <c r="U576" i="1"/>
  <c r="U360" i="1"/>
  <c r="U585" i="1"/>
  <c r="U361" i="1"/>
  <c r="U609" i="1"/>
  <c r="U373" i="1"/>
  <c r="U631" i="1"/>
  <c r="U377" i="1"/>
  <c r="U632" i="1"/>
  <c r="U378" i="1"/>
  <c r="U586" i="1"/>
  <c r="U362" i="1"/>
  <c r="U630" i="1"/>
  <c r="U376" i="1"/>
  <c r="U590" i="1"/>
  <c r="U366" i="1"/>
  <c r="U625" i="1"/>
  <c r="U375" i="1"/>
  <c r="U574" i="1"/>
  <c r="U367" i="1"/>
  <c r="U604" i="1"/>
  <c r="U372" i="1"/>
  <c r="U591" i="1"/>
  <c r="U368" i="1"/>
  <c r="U610" i="1"/>
  <c r="U374" i="1"/>
  <c r="U584" i="1"/>
  <c r="U688" i="1"/>
  <c r="U126" i="1"/>
  <c r="U125" i="1"/>
  <c r="U130" i="1"/>
  <c r="U128" i="1"/>
  <c r="U131" i="1"/>
  <c r="U127" i="1"/>
  <c r="U124" i="1"/>
  <c r="U132" i="1"/>
  <c r="U134" i="1"/>
  <c r="U133" i="1"/>
  <c r="U129" i="1"/>
  <c r="U638" i="1"/>
  <c r="U633" i="1"/>
  <c r="U634" i="1"/>
  <c r="U639" i="1"/>
  <c r="U636" i="1"/>
  <c r="U637" i="1"/>
  <c r="U635" i="1"/>
  <c r="U805" i="1"/>
  <c r="U802" i="1"/>
  <c r="U803" i="1"/>
  <c r="U804" i="1"/>
  <c r="U514" i="1"/>
  <c r="U661" i="1"/>
  <c r="U563" i="1"/>
  <c r="U642" i="1"/>
  <c r="U8" i="1"/>
  <c r="U826" i="1"/>
  <c r="U823" i="1"/>
  <c r="U825" i="1"/>
  <c r="U829" i="1"/>
  <c r="U828" i="1"/>
  <c r="U824" i="1"/>
  <c r="U827" i="1"/>
  <c r="U830" i="1"/>
  <c r="U838" i="1"/>
  <c r="U833" i="1"/>
  <c r="U831" i="1"/>
  <c r="U832" i="1"/>
  <c r="U836" i="1"/>
  <c r="U834" i="1"/>
  <c r="U835" i="1"/>
  <c r="U837" i="1"/>
  <c r="U822" i="1"/>
  <c r="U817" i="1"/>
  <c r="U815" i="1"/>
  <c r="U816" i="1"/>
  <c r="U820" i="1"/>
  <c r="U818" i="1"/>
  <c r="U819" i="1"/>
  <c r="U821" i="1"/>
  <c r="U814" i="1"/>
  <c r="U813" i="1"/>
  <c r="U850" i="1"/>
  <c r="U851" i="1"/>
  <c r="U853" i="1"/>
  <c r="U852" i="1"/>
  <c r="U854" i="1"/>
  <c r="U856" i="1"/>
  <c r="U855" i="1"/>
  <c r="U857" i="1"/>
  <c r="U840" i="1"/>
  <c r="U842" i="1"/>
  <c r="U841" i="1"/>
  <c r="U806" i="1"/>
  <c r="U862" i="1"/>
  <c r="U860" i="1"/>
  <c r="U861" i="1"/>
  <c r="U848" i="1"/>
  <c r="U847" i="1"/>
  <c r="U849" i="1"/>
  <c r="U845" i="1"/>
  <c r="U844" i="1"/>
  <c r="U846" i="1"/>
  <c r="U808" i="1"/>
  <c r="U812" i="1"/>
  <c r="U811" i="1"/>
  <c r="U807" i="1"/>
  <c r="U810" i="1"/>
  <c r="U809" i="1"/>
  <c r="U839" i="1"/>
  <c r="U843" i="1"/>
  <c r="U864" i="1"/>
  <c r="U863" i="1"/>
  <c r="U859" i="1"/>
  <c r="U858" i="1"/>
  <c r="U526" i="1"/>
  <c r="U648" i="1"/>
  <c r="U647" i="1"/>
  <c r="U77" i="1"/>
  <c r="U174" i="1"/>
  <c r="U781" i="1"/>
  <c r="U686" i="1"/>
  <c r="U641" i="1"/>
  <c r="U72" i="1"/>
  <c r="U71" i="1"/>
  <c r="U645" i="1"/>
  <c r="U73" i="1"/>
  <c r="U614" i="1"/>
  <c r="U873" i="1"/>
  <c r="U19" i="1"/>
  <c r="U16" i="1"/>
  <c r="U17" i="1"/>
  <c r="U18" i="1"/>
  <c r="U359" i="1"/>
  <c r="U358" i="1"/>
  <c r="U435" i="1"/>
  <c r="U653" i="1"/>
  <c r="U658" i="1"/>
  <c r="U646" i="1"/>
  <c r="U356" i="1"/>
  <c r="U770" i="1"/>
  <c r="U760" i="1"/>
  <c r="U605" i="1"/>
  <c r="U613" i="1"/>
  <c r="U603" i="1"/>
  <c r="U606" i="1"/>
  <c r="U626" i="1"/>
  <c r="U621" i="1"/>
  <c r="U629" i="1"/>
  <c r="U627" i="1"/>
  <c r="U534" i="1"/>
  <c r="U654" i="1"/>
  <c r="U656" i="1"/>
  <c r="U776" i="1"/>
  <c r="U652" i="1"/>
  <c r="U650" i="1"/>
  <c r="U651" i="1"/>
  <c r="U649" i="1"/>
  <c r="U657" i="1"/>
  <c r="U577" i="1"/>
  <c r="U623" i="1"/>
  <c r="U582" i="1"/>
  <c r="U593" i="1"/>
  <c r="U628" i="1"/>
  <c r="U2" i="1"/>
  <c r="U758" i="1"/>
  <c r="U573" i="1"/>
  <c r="U163" i="1"/>
  <c r="U164" i="1"/>
  <c r="U161" i="1"/>
  <c r="U166" i="1"/>
  <c r="U160" i="1"/>
  <c r="U167" i="1"/>
  <c r="U159" i="1"/>
  <c r="U165" i="1"/>
  <c r="U168" i="1"/>
  <c r="U162" i="1"/>
  <c r="U701" i="1"/>
  <c r="U572" i="1"/>
  <c r="U571" i="1"/>
  <c r="U578" i="1"/>
  <c r="U177" i="1"/>
  <c r="U762" i="1"/>
  <c r="U14" i="1"/>
  <c r="U56" i="1"/>
  <c r="U58" i="1"/>
  <c r="U575" i="1"/>
  <c r="U612" i="1"/>
  <c r="U123" i="1"/>
  <c r="U622" i="1"/>
  <c r="U583" i="1"/>
  <c r="U169" i="1"/>
  <c r="U171" i="1"/>
  <c r="U170" i="1"/>
  <c r="U172" i="1"/>
  <c r="U12" i="1"/>
  <c r="V12" i="1"/>
  <c r="R3" i="3"/>
  <c r="R4" i="3"/>
  <c r="R5" i="3"/>
  <c r="R6" i="3"/>
  <c r="R7" i="3"/>
  <c r="R8" i="3"/>
  <c r="R9" i="3"/>
  <c r="R10" i="3"/>
  <c r="R11" i="3"/>
  <c r="R12" i="3"/>
  <c r="R13" i="3"/>
  <c r="R14" i="3"/>
  <c r="R15" i="3"/>
  <c r="R16" i="3"/>
  <c r="R17" i="3"/>
  <c r="R18" i="3"/>
  <c r="R20" i="3"/>
  <c r="R21" i="3"/>
  <c r="R22" i="3"/>
  <c r="R23" i="3"/>
  <c r="R24" i="3"/>
  <c r="R25" i="3"/>
  <c r="R26" i="3"/>
  <c r="R27" i="3"/>
  <c r="R28" i="3"/>
  <c r="R29" i="3"/>
  <c r="R30" i="3"/>
  <c r="R31" i="3"/>
  <c r="R32" i="3"/>
  <c r="R33" i="3"/>
  <c r="R34" i="3"/>
  <c r="R35" i="3"/>
  <c r="R36" i="3"/>
  <c r="R37" i="3"/>
  <c r="R38"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95" i="3"/>
  <c r="R310" i="3"/>
  <c r="R311" i="3"/>
  <c r="R312" i="3"/>
  <c r="R313" i="3"/>
  <c r="R314" i="3"/>
  <c r="R315" i="3"/>
  <c r="R316" i="3"/>
  <c r="R323" i="3"/>
  <c r="R324" i="3"/>
  <c r="R325" i="3"/>
  <c r="R335" i="3"/>
  <c r="R341" i="3"/>
  <c r="R342" i="3"/>
  <c r="R343" i="3"/>
  <c r="R344" i="3"/>
  <c r="R345" i="3"/>
  <c r="R346" i="3"/>
  <c r="R347" i="3"/>
  <c r="R348" i="3"/>
  <c r="R349" i="3"/>
  <c r="R350" i="3"/>
  <c r="R351" i="3"/>
  <c r="R352" i="3"/>
  <c r="R353" i="3"/>
  <c r="R354" i="3"/>
  <c r="R355" i="3"/>
  <c r="R356" i="3"/>
  <c r="R357" i="3"/>
  <c r="R358" i="3"/>
  <c r="R359" i="3"/>
  <c r="R360" i="3"/>
  <c r="R441" i="3"/>
  <c r="R442" i="3"/>
  <c r="R454" i="3"/>
  <c r="R455" i="3"/>
  <c r="R456" i="3"/>
  <c r="R457" i="3"/>
  <c r="R458" i="3"/>
  <c r="R459" i="3"/>
  <c r="R460" i="3"/>
  <c r="R461" i="3"/>
  <c r="R462" i="3"/>
  <c r="R471" i="3"/>
  <c r="R472" i="3"/>
  <c r="R473" i="3"/>
  <c r="R474" i="3"/>
  <c r="R475" i="3"/>
  <c r="R476" i="3"/>
  <c r="R490" i="3"/>
  <c r="R477" i="3"/>
  <c r="R478" i="3"/>
  <c r="R479" i="3"/>
  <c r="R480" i="3"/>
  <c r="R481" i="3"/>
  <c r="R484" i="3"/>
  <c r="R485" i="3"/>
  <c r="R486" i="3"/>
  <c r="R487" i="3"/>
  <c r="R488" i="3"/>
  <c r="R512" i="3"/>
  <c r="R513" i="3"/>
  <c r="R514" i="3"/>
  <c r="R515" i="3"/>
  <c r="R516" i="3"/>
  <c r="R517" i="3"/>
  <c r="R518" i="3"/>
  <c r="R519" i="3"/>
  <c r="R525" i="3"/>
  <c r="R526" i="3"/>
  <c r="R527" i="3"/>
  <c r="R528" i="3"/>
  <c r="R529" i="3"/>
  <c r="R530" i="3"/>
  <c r="R531" i="3"/>
  <c r="R532" i="3"/>
  <c r="R533" i="3"/>
  <c r="R534" i="3"/>
  <c r="R535" i="3"/>
  <c r="R536" i="3"/>
  <c r="R537" i="3"/>
  <c r="R538" i="3"/>
  <c r="R552" i="3"/>
  <c r="R539" i="3"/>
  <c r="R540" i="3"/>
  <c r="R541"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27" i="3"/>
  <c r="R628" i="3"/>
  <c r="R629" i="3"/>
  <c r="R630" i="3"/>
  <c r="R631" i="3"/>
  <c r="R632" i="3"/>
  <c r="R633" i="3"/>
  <c r="R634" i="3"/>
  <c r="R635" i="3"/>
  <c r="R636" i="3"/>
  <c r="R637" i="3"/>
  <c r="R638" i="3"/>
  <c r="R639" i="3"/>
  <c r="R640" i="3"/>
  <c r="R641" i="3"/>
  <c r="R642" i="3"/>
  <c r="R643" i="3"/>
  <c r="R644" i="3"/>
  <c r="R645" i="3"/>
  <c r="R652" i="3"/>
  <c r="R653" i="3"/>
  <c r="R654" i="3"/>
  <c r="R655" i="3"/>
  <c r="R656" i="3"/>
  <c r="R657" i="3"/>
  <c r="R658" i="3"/>
  <c r="R659" i="3"/>
  <c r="R660" i="3"/>
  <c r="R668" i="3"/>
  <c r="R669" i="3"/>
  <c r="R670" i="3"/>
  <c r="R671" i="3"/>
  <c r="R672" i="3"/>
  <c r="R673" i="3"/>
  <c r="R674" i="3"/>
  <c r="R675" i="3"/>
  <c r="R676" i="3"/>
  <c r="R677" i="3"/>
  <c r="R678"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5" i="3"/>
  <c r="R726" i="3"/>
  <c r="R727" i="3"/>
  <c r="R728" i="3"/>
  <c r="R729" i="3"/>
  <c r="R730" i="3"/>
  <c r="R731" i="3"/>
  <c r="R732" i="3"/>
  <c r="R733" i="3"/>
  <c r="R734" i="3"/>
  <c r="R735" i="3"/>
  <c r="R736" i="3"/>
  <c r="R737" i="3"/>
  <c r="R749" i="3"/>
  <c r="R759" i="3"/>
  <c r="R786" i="3"/>
  <c r="R787" i="3"/>
  <c r="R788" i="3"/>
  <c r="R789" i="3"/>
  <c r="R790" i="3"/>
  <c r="R791" i="3"/>
  <c r="R792" i="3"/>
  <c r="R793" i="3"/>
  <c r="R794" i="3"/>
  <c r="R795" i="3"/>
  <c r="R796" i="3"/>
  <c r="R797" i="3"/>
  <c r="R798" i="3"/>
  <c r="R799" i="3"/>
  <c r="R800" i="3"/>
  <c r="R801" i="3"/>
  <c r="R802" i="3"/>
  <c r="R803" i="3"/>
  <c r="R804" i="3"/>
  <c r="R805" i="3"/>
  <c r="R806" i="3"/>
  <c r="R807" i="3"/>
  <c r="R814" i="3"/>
  <c r="R815" i="3"/>
  <c r="R816" i="3"/>
  <c r="R817" i="3"/>
  <c r="R818" i="3"/>
  <c r="R819" i="3"/>
  <c r="R822" i="3"/>
  <c r="R823" i="3"/>
  <c r="R824" i="3"/>
  <c r="R825" i="3"/>
  <c r="R826" i="3"/>
  <c r="R827" i="3"/>
  <c r="R828" i="3"/>
  <c r="R829" i="3"/>
  <c r="R830" i="3"/>
  <c r="R838" i="3"/>
  <c r="R839" i="3"/>
  <c r="R840" i="3"/>
  <c r="R841" i="3"/>
  <c r="R842" i="3"/>
  <c r="R843" i="3"/>
  <c r="R844" i="3"/>
  <c r="R845" i="3"/>
  <c r="R846" i="3"/>
  <c r="R847" i="3"/>
  <c r="R848" i="3"/>
  <c r="R849" i="3"/>
  <c r="R850" i="3"/>
  <c r="R851" i="3"/>
  <c r="R852" i="3"/>
  <c r="R853" i="3"/>
  <c r="R854" i="3"/>
  <c r="R855" i="3"/>
  <c r="R856" i="3"/>
  <c r="R857" i="3"/>
  <c r="R860" i="3"/>
  <c r="R861" i="3"/>
  <c r="R862" i="3"/>
  <c r="R863" i="3"/>
  <c r="R864" i="3"/>
  <c r="R865" i="3"/>
  <c r="R866" i="3"/>
  <c r="R867" i="3"/>
  <c r="R868" i="3"/>
  <c r="R869" i="3"/>
  <c r="R870" i="3"/>
  <c r="R871" i="3"/>
  <c r="R879" i="3"/>
  <c r="R880" i="3"/>
  <c r="R881" i="3"/>
  <c r="R882" i="3"/>
  <c r="R883" i="3"/>
  <c r="R884" i="3"/>
  <c r="R885" i="3"/>
  <c r="R886" i="3"/>
  <c r="R887" i="3"/>
  <c r="R888" i="3"/>
  <c r="R889" i="3"/>
  <c r="R890" i="3"/>
  <c r="R891" i="3"/>
  <c r="R892" i="3"/>
  <c r="R893" i="3"/>
  <c r="R894" i="3"/>
  <c r="R895" i="3"/>
  <c r="R896" i="3"/>
  <c r="R897" i="3"/>
  <c r="R898" i="3"/>
  <c r="R899" i="3"/>
  <c r="R900" i="3"/>
  <c r="R901"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1049" i="3"/>
  <c r="R1050" i="3"/>
  <c r="R1051" i="3"/>
  <c r="R1052" i="3"/>
  <c r="R1056"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73" i="3"/>
  <c r="R1174" i="3"/>
  <c r="R1179" i="3"/>
  <c r="R1180" i="3"/>
  <c r="R1181" i="3"/>
  <c r="R1182" i="3"/>
  <c r="R1183" i="3"/>
  <c r="R1184" i="3"/>
  <c r="R1185" i="3"/>
  <c r="R1186" i="3"/>
  <c r="R1187" i="3"/>
  <c r="R1188" i="3"/>
  <c r="R1189"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462" i="3"/>
  <c r="R1463" i="3"/>
  <c r="R1464" i="3"/>
  <c r="R1465" i="3"/>
  <c r="R1466" i="3"/>
  <c r="R1467" i="3"/>
  <c r="R1468" i="3"/>
  <c r="R1469" i="3"/>
  <c r="R1470" i="3"/>
  <c r="R1471" i="3"/>
  <c r="R1331" i="3"/>
  <c r="R1332" i="3"/>
  <c r="R1334" i="3"/>
  <c r="R1335" i="3"/>
  <c r="R1336" i="3"/>
  <c r="R1337" i="3"/>
  <c r="R1338" i="3"/>
  <c r="R1339" i="3"/>
  <c r="R1340" i="3"/>
  <c r="R1341" i="3"/>
  <c r="R1342" i="3"/>
  <c r="R1343" i="3"/>
  <c r="R1344" i="3"/>
  <c r="R1345" i="3"/>
  <c r="R1348" i="3"/>
  <c r="R1349" i="3"/>
  <c r="R1350" i="3"/>
  <c r="R1351" i="3"/>
  <c r="R1352" i="3"/>
  <c r="R1353" i="3"/>
  <c r="R1354" i="3"/>
  <c r="R1355" i="3"/>
  <c r="R1356" i="3"/>
  <c r="R1357" i="3"/>
  <c r="R1358" i="3"/>
  <c r="R1361" i="3"/>
  <c r="R1362" i="3"/>
  <c r="R1363" i="3"/>
  <c r="R1364" i="3"/>
  <c r="R1365" i="3"/>
  <c r="R1366" i="3"/>
  <c r="R1367" i="3"/>
  <c r="R1368" i="3"/>
  <c r="R1369" i="3"/>
  <c r="R1370" i="3"/>
  <c r="R1371" i="3"/>
  <c r="R1374" i="3"/>
  <c r="R1375" i="3"/>
  <c r="R1376" i="3"/>
  <c r="R1379" i="3"/>
  <c r="R1380" i="3"/>
  <c r="R1386" i="3"/>
  <c r="R1388" i="3"/>
  <c r="R1389" i="3"/>
  <c r="R1390" i="3"/>
  <c r="R1397" i="3"/>
  <c r="R1401" i="3"/>
  <c r="R1402" i="3"/>
  <c r="R1403" i="3"/>
  <c r="R1404" i="3"/>
  <c r="R1405" i="3"/>
  <c r="R1406" i="3"/>
  <c r="R1407" i="3"/>
  <c r="R1410" i="3"/>
  <c r="R1411" i="3"/>
  <c r="R1412" i="3"/>
  <c r="R1413" i="3"/>
  <c r="R1414" i="3"/>
  <c r="R1415" i="3"/>
  <c r="R1416" i="3"/>
  <c r="R1417" i="3"/>
  <c r="R1418" i="3"/>
  <c r="R1419" i="3"/>
  <c r="R1422" i="3"/>
  <c r="R1423" i="3"/>
  <c r="R1424" i="3"/>
  <c r="R1425" i="3"/>
  <c r="R1426" i="3"/>
  <c r="R1427" i="3"/>
  <c r="R1428" i="3"/>
  <c r="R1429" i="3"/>
  <c r="R1477" i="3"/>
  <c r="R1438" i="3"/>
  <c r="R1439" i="3"/>
  <c r="R1440" i="3"/>
  <c r="R1441" i="3"/>
  <c r="R1442" i="3"/>
  <c r="R1443" i="3"/>
  <c r="R1444" i="3"/>
  <c r="R1445" i="3"/>
  <c r="R1446" i="3"/>
  <c r="R1447" i="3"/>
  <c r="R1448" i="3"/>
  <c r="R1472" i="3"/>
  <c r="R1473" i="3"/>
  <c r="R1474" i="3"/>
  <c r="R1475" i="3"/>
  <c r="R1476" i="3"/>
  <c r="R1450" i="3"/>
  <c r="R1451" i="3"/>
  <c r="R1452" i="3"/>
  <c r="R1453" i="3"/>
  <c r="R1454" i="3"/>
  <c r="R1455" i="3"/>
  <c r="R1456" i="3"/>
  <c r="R1457" i="3"/>
  <c r="R1458" i="3"/>
  <c r="R1459" i="3"/>
  <c r="R1497" i="3"/>
  <c r="R1539" i="3"/>
  <c r="R1555" i="3"/>
  <c r="R1556" i="3"/>
  <c r="R1557"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2" i="3"/>
  <c r="S2" i="3"/>
  <c r="AB15" i="4"/>
  <c r="S3" i="3" l="1"/>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95" i="3"/>
  <c r="S310" i="3"/>
  <c r="S311" i="3"/>
  <c r="S312" i="3"/>
  <c r="S313" i="3"/>
  <c r="S314" i="3"/>
  <c r="S315" i="3"/>
  <c r="S316" i="3"/>
  <c r="S323" i="3"/>
  <c r="S324" i="3"/>
  <c r="S325" i="3"/>
  <c r="S335" i="3"/>
  <c r="S341" i="3"/>
  <c r="S342" i="3"/>
  <c r="S343" i="3"/>
  <c r="S344" i="3"/>
  <c r="S345" i="3"/>
  <c r="S346" i="3"/>
  <c r="S347" i="3"/>
  <c r="S348" i="3"/>
  <c r="S349" i="3"/>
  <c r="S350" i="3"/>
  <c r="S351" i="3"/>
  <c r="S352" i="3"/>
  <c r="S353" i="3"/>
  <c r="S354" i="3"/>
  <c r="S355" i="3"/>
  <c r="S356" i="3"/>
  <c r="S357" i="3"/>
  <c r="S358" i="3"/>
  <c r="S359" i="3"/>
  <c r="S360" i="3"/>
  <c r="S441" i="3"/>
  <c r="S442" i="3"/>
  <c r="S454" i="3"/>
  <c r="S455" i="3"/>
  <c r="S456" i="3"/>
  <c r="S457" i="3"/>
  <c r="S458" i="3"/>
  <c r="S459" i="3"/>
  <c r="S460" i="3"/>
  <c r="S461" i="3"/>
  <c r="S462" i="3"/>
  <c r="S471" i="3"/>
  <c r="S472" i="3"/>
  <c r="S473" i="3"/>
  <c r="S474" i="3"/>
  <c r="S475" i="3"/>
  <c r="S476" i="3"/>
  <c r="S490" i="3"/>
  <c r="S477" i="3"/>
  <c r="S478" i="3"/>
  <c r="S479" i="3"/>
  <c r="S480" i="3"/>
  <c r="S481" i="3"/>
  <c r="S484" i="3"/>
  <c r="S485" i="3"/>
  <c r="S486" i="3"/>
  <c r="S487" i="3"/>
  <c r="S488" i="3"/>
  <c r="S512" i="3"/>
  <c r="S513" i="3"/>
  <c r="S514" i="3"/>
  <c r="S515" i="3"/>
  <c r="S516" i="3"/>
  <c r="S517" i="3"/>
  <c r="S518" i="3"/>
  <c r="S519" i="3"/>
  <c r="S525" i="3"/>
  <c r="S526" i="3"/>
  <c r="S527" i="3"/>
  <c r="S528" i="3"/>
  <c r="S529" i="3"/>
  <c r="S530" i="3"/>
  <c r="S531" i="3"/>
  <c r="S532" i="3"/>
  <c r="S533" i="3"/>
  <c r="S534" i="3"/>
  <c r="S535" i="3"/>
  <c r="S536" i="3"/>
  <c r="S537" i="3"/>
  <c r="S538" i="3"/>
  <c r="S552" i="3"/>
  <c r="S539" i="3"/>
  <c r="S540" i="3"/>
  <c r="S541"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27" i="3"/>
  <c r="S628" i="3"/>
  <c r="S629" i="3"/>
  <c r="S630" i="3"/>
  <c r="S631" i="3"/>
  <c r="S632" i="3"/>
  <c r="S633" i="3"/>
  <c r="S634" i="3"/>
  <c r="S635" i="3"/>
  <c r="S636" i="3"/>
  <c r="S637" i="3"/>
  <c r="S638" i="3"/>
  <c r="S639" i="3"/>
  <c r="S640" i="3"/>
  <c r="S641" i="3"/>
  <c r="S642" i="3"/>
  <c r="S643" i="3"/>
  <c r="S644" i="3"/>
  <c r="S645" i="3"/>
  <c r="S652" i="3"/>
  <c r="S653" i="3"/>
  <c r="S654" i="3"/>
  <c r="S655" i="3"/>
  <c r="S656" i="3"/>
  <c r="S657" i="3"/>
  <c r="S658" i="3"/>
  <c r="S659" i="3"/>
  <c r="S660" i="3"/>
  <c r="S668" i="3"/>
  <c r="S669" i="3"/>
  <c r="S670" i="3"/>
  <c r="S671" i="3"/>
  <c r="S672" i="3"/>
  <c r="S673" i="3"/>
  <c r="S674" i="3"/>
  <c r="S675" i="3"/>
  <c r="S676" i="3"/>
  <c r="S677" i="3"/>
  <c r="S678"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5" i="3"/>
  <c r="S726" i="3"/>
  <c r="S727" i="3"/>
  <c r="S728" i="3"/>
  <c r="S729" i="3"/>
  <c r="S730" i="3"/>
  <c r="S731" i="3"/>
  <c r="S732" i="3"/>
  <c r="S733" i="3"/>
  <c r="S734" i="3"/>
  <c r="S735" i="3"/>
  <c r="S736" i="3"/>
  <c r="S737" i="3"/>
  <c r="S749" i="3"/>
  <c r="S759" i="3"/>
  <c r="S786" i="3"/>
  <c r="S787" i="3"/>
  <c r="S788" i="3"/>
  <c r="S789" i="3"/>
  <c r="S790" i="3"/>
  <c r="S791" i="3"/>
  <c r="S792" i="3"/>
  <c r="S793" i="3"/>
  <c r="S794" i="3"/>
  <c r="S795" i="3"/>
  <c r="S796" i="3"/>
  <c r="S797" i="3"/>
  <c r="S798" i="3"/>
  <c r="S799" i="3"/>
  <c r="S800" i="3"/>
  <c r="S801" i="3"/>
  <c r="S802" i="3"/>
  <c r="S803" i="3"/>
  <c r="S804" i="3"/>
  <c r="S805" i="3"/>
  <c r="S806" i="3"/>
  <c r="S807" i="3"/>
  <c r="S814" i="3"/>
  <c r="S815" i="3"/>
  <c r="S816" i="3"/>
  <c r="S817" i="3"/>
  <c r="S818" i="3"/>
  <c r="S819" i="3"/>
  <c r="S822" i="3"/>
  <c r="S823" i="3"/>
  <c r="S824" i="3"/>
  <c r="S825" i="3"/>
  <c r="S826" i="3"/>
  <c r="S827" i="3"/>
  <c r="S828" i="3"/>
  <c r="S829" i="3"/>
  <c r="S830" i="3"/>
  <c r="S838" i="3"/>
  <c r="S839" i="3"/>
  <c r="S840" i="3"/>
  <c r="S841" i="3"/>
  <c r="S842" i="3"/>
  <c r="S843" i="3"/>
  <c r="S844" i="3"/>
  <c r="S845" i="3"/>
  <c r="S846" i="3"/>
  <c r="S847" i="3"/>
  <c r="S848" i="3"/>
  <c r="S849" i="3"/>
  <c r="S850" i="3"/>
  <c r="S851" i="3"/>
  <c r="S852" i="3"/>
  <c r="S853" i="3"/>
  <c r="S854" i="3"/>
  <c r="S855" i="3"/>
  <c r="S856" i="3"/>
  <c r="S857" i="3"/>
  <c r="S860" i="3"/>
  <c r="S861" i="3"/>
  <c r="S862" i="3"/>
  <c r="S863" i="3"/>
  <c r="S864" i="3"/>
  <c r="S865" i="3"/>
  <c r="S866" i="3"/>
  <c r="S867" i="3"/>
  <c r="S868" i="3"/>
  <c r="S869" i="3"/>
  <c r="S870" i="3"/>
  <c r="S871" i="3"/>
  <c r="S879" i="3"/>
  <c r="S880" i="3"/>
  <c r="S881" i="3"/>
  <c r="S882" i="3"/>
  <c r="S883" i="3"/>
  <c r="S884" i="3"/>
  <c r="S885" i="3"/>
  <c r="S886" i="3"/>
  <c r="S887" i="3"/>
  <c r="S888" i="3"/>
  <c r="S889" i="3"/>
  <c r="S890" i="3"/>
  <c r="S891" i="3"/>
  <c r="S892" i="3"/>
  <c r="S893" i="3"/>
  <c r="S894" i="3"/>
  <c r="S895" i="3"/>
  <c r="S896" i="3"/>
  <c r="S897" i="3"/>
  <c r="S898" i="3"/>
  <c r="S899" i="3"/>
  <c r="S900" i="3"/>
  <c r="S901"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1049" i="3"/>
  <c r="S1050" i="3"/>
  <c r="S1051" i="3"/>
  <c r="S1052" i="3"/>
  <c r="S1056"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73" i="3"/>
  <c r="S1174" i="3"/>
  <c r="S1179" i="3"/>
  <c r="S1180" i="3"/>
  <c r="S1181" i="3"/>
  <c r="S1182" i="3"/>
  <c r="S1183" i="3"/>
  <c r="S1184" i="3"/>
  <c r="S1185" i="3"/>
  <c r="S1186" i="3"/>
  <c r="S1187" i="3"/>
  <c r="S1188" i="3"/>
  <c r="S1189"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462" i="3"/>
  <c r="S1463" i="3"/>
  <c r="S1464" i="3"/>
  <c r="S1465" i="3"/>
  <c r="S1466" i="3"/>
  <c r="S1467" i="3"/>
  <c r="S1468" i="3"/>
  <c r="S1469" i="3"/>
  <c r="S1470" i="3"/>
  <c r="S1471" i="3"/>
  <c r="S1331" i="3"/>
  <c r="S1332" i="3"/>
  <c r="S1334" i="3"/>
  <c r="S1335" i="3"/>
  <c r="S1336" i="3"/>
  <c r="S1337" i="3"/>
  <c r="S1338" i="3"/>
  <c r="S1339" i="3"/>
  <c r="S1340" i="3"/>
  <c r="S1341" i="3"/>
  <c r="S1342" i="3"/>
  <c r="S1343" i="3"/>
  <c r="S1344" i="3"/>
  <c r="S1345" i="3"/>
  <c r="S1348" i="3"/>
  <c r="S1349" i="3"/>
  <c r="S1350" i="3"/>
  <c r="S1351" i="3"/>
  <c r="S1352" i="3"/>
  <c r="S1353" i="3"/>
  <c r="S1354" i="3"/>
  <c r="S1355" i="3"/>
  <c r="S1356" i="3"/>
  <c r="S1357" i="3"/>
  <c r="S1358" i="3"/>
  <c r="S1361" i="3"/>
  <c r="S1362" i="3"/>
  <c r="S1363" i="3"/>
  <c r="S1364" i="3"/>
  <c r="S1365" i="3"/>
  <c r="S1366" i="3"/>
  <c r="S1367" i="3"/>
  <c r="S1368" i="3"/>
  <c r="S1369" i="3"/>
  <c r="S1370" i="3"/>
  <c r="S1371" i="3"/>
  <c r="S1374" i="3"/>
  <c r="S1375" i="3"/>
  <c r="S1376" i="3"/>
  <c r="S1379" i="3"/>
  <c r="S1380" i="3"/>
  <c r="S1386" i="3"/>
  <c r="S1388" i="3"/>
  <c r="S1389" i="3"/>
  <c r="S1390" i="3"/>
  <c r="S1397" i="3"/>
  <c r="S1401" i="3"/>
  <c r="S1402" i="3"/>
  <c r="S1403" i="3"/>
  <c r="S1404" i="3"/>
  <c r="S1405" i="3"/>
  <c r="S1406" i="3"/>
  <c r="S1407" i="3"/>
  <c r="S1410" i="3"/>
  <c r="S1411" i="3"/>
  <c r="S1412" i="3"/>
  <c r="S1413" i="3"/>
  <c r="S1414" i="3"/>
  <c r="S1415" i="3"/>
  <c r="S1416" i="3"/>
  <c r="S1417" i="3"/>
  <c r="S1418" i="3"/>
  <c r="S1419" i="3"/>
  <c r="S1422" i="3"/>
  <c r="S1423" i="3"/>
  <c r="S1424" i="3"/>
  <c r="S1425" i="3"/>
  <c r="S1426" i="3"/>
  <c r="S1427" i="3"/>
  <c r="S1428" i="3"/>
  <c r="S1429" i="3"/>
  <c r="S1477" i="3"/>
  <c r="S1438" i="3"/>
  <c r="S1439" i="3"/>
  <c r="S1440" i="3"/>
  <c r="S1441" i="3"/>
  <c r="S1442" i="3"/>
  <c r="S1443" i="3"/>
  <c r="S1444" i="3"/>
  <c r="S1445" i="3"/>
  <c r="S1446" i="3"/>
  <c r="S1447" i="3"/>
  <c r="S1448" i="3"/>
  <c r="S1472" i="3"/>
  <c r="S1473" i="3"/>
  <c r="S1474" i="3"/>
  <c r="S1475" i="3"/>
  <c r="S1476" i="3"/>
  <c r="S1450" i="3"/>
  <c r="S1451" i="3"/>
  <c r="S1452" i="3"/>
  <c r="S1453" i="3"/>
  <c r="S1454" i="3"/>
  <c r="S1455" i="3"/>
  <c r="S1456" i="3"/>
  <c r="S1457" i="3"/>
  <c r="S1458" i="3"/>
  <c r="S1459" i="3"/>
  <c r="S1497" i="3"/>
  <c r="S1539" i="3"/>
  <c r="S1555" i="3"/>
  <c r="S1556" i="3"/>
  <c r="S1557"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V612" i="1"/>
  <c r="V123" i="1"/>
  <c r="V622" i="1"/>
  <c r="V583" i="1"/>
  <c r="V169" i="1"/>
  <c r="V171" i="1"/>
  <c r="V170" i="1"/>
  <c r="V172" i="1"/>
  <c r="V575" i="1"/>
  <c r="V578" i="1"/>
  <c r="V177" i="1"/>
  <c r="V762" i="1"/>
  <c r="V14" i="1"/>
  <c r="V56" i="1"/>
  <c r="V58" i="1"/>
  <c r="V13" i="1"/>
  <c r="V10" i="1"/>
  <c r="V9" i="1"/>
  <c r="V11" i="1"/>
  <c r="V66" i="1"/>
  <c r="V65" i="1"/>
  <c r="V67" i="1"/>
  <c r="V494" i="1"/>
  <c r="V493" i="1"/>
  <c r="V495" i="1"/>
  <c r="V500" i="1"/>
  <c r="V501" i="1"/>
  <c r="V504" i="1"/>
  <c r="V505" i="1"/>
  <c r="V512" i="1"/>
  <c r="V513" i="1"/>
  <c r="V508" i="1"/>
  <c r="V509" i="1"/>
  <c r="V510" i="1"/>
  <c r="V511" i="1"/>
  <c r="V506" i="1"/>
  <c r="V507" i="1"/>
  <c r="V32" i="1"/>
  <c r="V33" i="1"/>
  <c r="V40" i="1"/>
  <c r="V41" i="1"/>
  <c r="V36" i="1"/>
  <c r="V37" i="1"/>
  <c r="V38" i="1"/>
  <c r="V39" i="1"/>
  <c r="V34" i="1"/>
  <c r="V35" i="1"/>
  <c r="V42" i="1"/>
  <c r="V43" i="1"/>
  <c r="V46" i="1"/>
  <c r="V47" i="1"/>
  <c r="V54" i="1"/>
  <c r="V55" i="1"/>
  <c r="V50" i="1"/>
  <c r="V51" i="1"/>
  <c r="V52" i="1"/>
  <c r="V53" i="1"/>
  <c r="V48" i="1"/>
  <c r="V49" i="1"/>
  <c r="V784" i="1"/>
  <c r="V785" i="1"/>
  <c r="V788" i="1"/>
  <c r="V789" i="1"/>
  <c r="V794" i="1"/>
  <c r="V795" i="1"/>
  <c r="V790" i="1"/>
  <c r="V791" i="1"/>
  <c r="V792" i="1"/>
  <c r="V793" i="1"/>
  <c r="V782" i="1"/>
  <c r="V783" i="1"/>
  <c r="V75" i="1"/>
  <c r="V527" i="1"/>
  <c r="V761" i="1"/>
  <c r="V683" i="1"/>
  <c r="V7" i="1"/>
  <c r="V564" i="1"/>
  <c r="V76" i="1"/>
  <c r="V63" i="1"/>
  <c r="V438" i="1"/>
  <c r="V772" i="1"/>
  <c r="V570" i="1"/>
  <c r="V660" i="1"/>
  <c r="V759" i="1"/>
  <c r="V865" i="1"/>
  <c r="V357" i="1"/>
  <c r="V640" i="1"/>
  <c r="V643" i="1"/>
  <c r="V659" i="1"/>
  <c r="V61" i="1"/>
  <c r="V3" i="1"/>
  <c r="V4" i="1"/>
  <c r="V22" i="1"/>
  <c r="V62" i="1"/>
  <c r="V565" i="1"/>
  <c r="V569" i="1"/>
  <c r="V566" i="1"/>
  <c r="V766" i="1"/>
  <c r="V799" i="1"/>
  <c r="V21" i="1"/>
  <c r="V20" i="1"/>
  <c r="V771" i="1"/>
  <c r="V23" i="1"/>
  <c r="V436" i="1"/>
  <c r="V528" i="1"/>
  <c r="V644" i="1"/>
  <c r="V765" i="1"/>
  <c r="V764" i="1"/>
  <c r="V529" i="1"/>
  <c r="V872" i="1"/>
  <c r="V871" i="1"/>
  <c r="V57" i="1"/>
  <c r="V173" i="1"/>
  <c r="V767" i="1"/>
  <c r="V533" i="1"/>
  <c r="V662" i="1"/>
  <c r="V671" i="1"/>
  <c r="V663" i="1"/>
  <c r="V664" i="1"/>
  <c r="V665" i="1"/>
  <c r="V666" i="1"/>
  <c r="V667" i="1"/>
  <c r="V668" i="1"/>
  <c r="V669" i="1"/>
  <c r="V670" i="1"/>
  <c r="V672" i="1"/>
  <c r="V673" i="1"/>
  <c r="V674" i="1"/>
  <c r="V675" i="1"/>
  <c r="V676" i="1"/>
  <c r="V677" i="1"/>
  <c r="V678" i="1"/>
  <c r="V679" i="1"/>
  <c r="V680" i="1"/>
  <c r="V183" i="1"/>
  <c r="V202" i="1"/>
  <c r="V192" i="1"/>
  <c r="V184" i="1"/>
  <c r="V185" i="1"/>
  <c r="V186" i="1"/>
  <c r="V187" i="1"/>
  <c r="V188" i="1"/>
  <c r="V189" i="1"/>
  <c r="V190" i="1"/>
  <c r="V191" i="1"/>
  <c r="V193" i="1"/>
  <c r="V194" i="1"/>
  <c r="V195" i="1"/>
  <c r="V196" i="1"/>
  <c r="V197" i="1"/>
  <c r="V198" i="1"/>
  <c r="V199" i="1"/>
  <c r="V200" i="1"/>
  <c r="V201" i="1"/>
  <c r="V541" i="1"/>
  <c r="V560" i="1"/>
  <c r="V550" i="1"/>
  <c r="V542" i="1"/>
  <c r="V543" i="1"/>
  <c r="V544" i="1"/>
  <c r="V545" i="1"/>
  <c r="V546" i="1"/>
  <c r="V547" i="1"/>
  <c r="V548" i="1"/>
  <c r="V549" i="1"/>
  <c r="V551" i="1"/>
  <c r="V552" i="1"/>
  <c r="V553" i="1"/>
  <c r="V554" i="1"/>
  <c r="V555" i="1"/>
  <c r="V556" i="1"/>
  <c r="V557" i="1"/>
  <c r="V558" i="1"/>
  <c r="V559" i="1"/>
  <c r="V867" i="1"/>
  <c r="V774" i="1"/>
  <c r="V68" i="1"/>
  <c r="V70" i="1"/>
  <c r="V137" i="1"/>
  <c r="V149" i="1"/>
  <c r="V140" i="1"/>
  <c r="V141" i="1"/>
  <c r="V151" i="1"/>
  <c r="V143" i="1"/>
  <c r="V145" i="1"/>
  <c r="V147" i="1"/>
  <c r="V153" i="1"/>
  <c r="V155" i="1"/>
  <c r="V537" i="1"/>
  <c r="V179" i="1"/>
  <c r="V538" i="1"/>
  <c r="V180" i="1"/>
  <c r="V539" i="1"/>
  <c r="V181" i="1"/>
  <c r="V439" i="1"/>
  <c r="V442" i="1"/>
  <c r="V448" i="1"/>
  <c r="V443" i="1"/>
  <c r="V444" i="1"/>
  <c r="V449" i="1"/>
  <c r="V445" i="1"/>
  <c r="V446" i="1"/>
  <c r="V447" i="1"/>
  <c r="V450" i="1"/>
  <c r="V451" i="1"/>
  <c r="V440" i="1"/>
  <c r="V691" i="1"/>
  <c r="V697" i="1"/>
  <c r="V692" i="1"/>
  <c r="V693" i="1"/>
  <c r="V698" i="1"/>
  <c r="V694" i="1"/>
  <c r="V695" i="1"/>
  <c r="V696" i="1"/>
  <c r="V699" i="1"/>
  <c r="V700" i="1"/>
  <c r="V690" i="1"/>
  <c r="V441" i="1"/>
  <c r="V535" i="1"/>
  <c r="V866" i="1"/>
  <c r="V796" i="1"/>
  <c r="V24" i="1"/>
  <c r="V689" i="1"/>
  <c r="V530" i="1"/>
  <c r="V531" i="1"/>
  <c r="V532" i="1"/>
  <c r="V25" i="1"/>
  <c r="V26" i="1"/>
  <c r="V27" i="1"/>
  <c r="V868" i="1"/>
  <c r="V869" i="1"/>
  <c r="V870" i="1"/>
  <c r="V685" i="1"/>
  <c r="V773" i="1"/>
  <c r="V775" i="1"/>
  <c r="V769" i="1"/>
  <c r="V798" i="1"/>
  <c r="V182" i="1"/>
  <c r="V540" i="1"/>
  <c r="V624" i="1"/>
  <c r="V602" i="1"/>
  <c r="V797" i="1"/>
  <c r="V684" i="1"/>
  <c r="V5" i="1"/>
  <c r="V6" i="1"/>
  <c r="V561" i="1"/>
  <c r="V562" i="1"/>
  <c r="V763" i="1"/>
  <c r="V800" i="1"/>
  <c r="V801" i="1"/>
  <c r="V600" i="1"/>
  <c r="V371" i="1"/>
  <c r="V587" i="1"/>
  <c r="V363" i="1"/>
  <c r="V599" i="1"/>
  <c r="V370" i="1"/>
  <c r="V588" i="1"/>
  <c r="V364" i="1"/>
  <c r="V598" i="1"/>
  <c r="V369" i="1"/>
  <c r="V589" i="1"/>
  <c r="V365" i="1"/>
  <c r="V576" i="1"/>
  <c r="V360" i="1"/>
  <c r="V585" i="1"/>
  <c r="V361" i="1"/>
  <c r="V609" i="1"/>
  <c r="V373" i="1"/>
  <c r="V631" i="1"/>
  <c r="V377" i="1"/>
  <c r="V632" i="1"/>
  <c r="V378" i="1"/>
  <c r="V586" i="1"/>
  <c r="V362" i="1"/>
  <c r="V630" i="1"/>
  <c r="V376" i="1"/>
  <c r="V590" i="1"/>
  <c r="V366" i="1"/>
  <c r="V625" i="1"/>
  <c r="V375" i="1"/>
  <c r="V574" i="1"/>
  <c r="V367" i="1"/>
  <c r="V604" i="1"/>
  <c r="V372" i="1"/>
  <c r="V591" i="1"/>
  <c r="V368" i="1"/>
  <c r="V610" i="1"/>
  <c r="V374" i="1"/>
  <c r="V584" i="1"/>
  <c r="V688" i="1"/>
  <c r="V126" i="1"/>
  <c r="V125" i="1"/>
  <c r="V130" i="1"/>
  <c r="V128" i="1"/>
  <c r="V131" i="1"/>
  <c r="V127" i="1"/>
  <c r="V124" i="1"/>
  <c r="V132" i="1"/>
  <c r="V134" i="1"/>
  <c r="V133" i="1"/>
  <c r="V129" i="1"/>
  <c r="V638" i="1"/>
  <c r="V633" i="1"/>
  <c r="V634" i="1"/>
  <c r="V639" i="1"/>
  <c r="V636" i="1"/>
  <c r="V637" i="1"/>
  <c r="V635" i="1"/>
  <c r="V805" i="1"/>
  <c r="V802" i="1"/>
  <c r="V803" i="1"/>
  <c r="V804" i="1"/>
  <c r="V514" i="1"/>
  <c r="V661" i="1"/>
  <c r="V563" i="1"/>
  <c r="V642" i="1"/>
  <c r="V8" i="1"/>
  <c r="V826" i="1"/>
  <c r="V823" i="1"/>
  <c r="V825" i="1"/>
  <c r="V829" i="1"/>
  <c r="V828" i="1"/>
  <c r="V824" i="1"/>
  <c r="V827" i="1"/>
  <c r="V830" i="1"/>
  <c r="V838" i="1"/>
  <c r="V833" i="1"/>
  <c r="V831" i="1"/>
  <c r="V832" i="1"/>
  <c r="V836" i="1"/>
  <c r="V834" i="1"/>
  <c r="V835" i="1"/>
  <c r="V837" i="1"/>
  <c r="V822" i="1"/>
  <c r="V817" i="1"/>
  <c r="V815" i="1"/>
  <c r="V816" i="1"/>
  <c r="V820" i="1"/>
  <c r="V818" i="1"/>
  <c r="V819" i="1"/>
  <c r="V821" i="1"/>
  <c r="V814" i="1"/>
  <c r="V813" i="1"/>
  <c r="V850" i="1"/>
  <c r="V851" i="1"/>
  <c r="V853" i="1"/>
  <c r="V852" i="1"/>
  <c r="V854" i="1"/>
  <c r="V856" i="1"/>
  <c r="V855" i="1"/>
  <c r="V857" i="1"/>
  <c r="V840" i="1"/>
  <c r="V842" i="1"/>
  <c r="V841" i="1"/>
  <c r="V806" i="1"/>
  <c r="V862" i="1"/>
  <c r="V860" i="1"/>
  <c r="V861" i="1"/>
  <c r="V848" i="1"/>
  <c r="V847" i="1"/>
  <c r="V849" i="1"/>
  <c r="V845" i="1"/>
  <c r="V844" i="1"/>
  <c r="V846" i="1"/>
  <c r="V808" i="1"/>
  <c r="V812" i="1"/>
  <c r="V811" i="1"/>
  <c r="V807" i="1"/>
  <c r="V810" i="1"/>
  <c r="V809" i="1"/>
  <c r="V839" i="1"/>
  <c r="V843" i="1"/>
  <c r="V864" i="1"/>
  <c r="V863" i="1"/>
  <c r="V859" i="1"/>
  <c r="V858" i="1"/>
  <c r="V526" i="1"/>
  <c r="V648" i="1"/>
  <c r="V647" i="1"/>
  <c r="V77" i="1"/>
  <c r="V174" i="1"/>
  <c r="V781" i="1"/>
  <c r="V686" i="1"/>
  <c r="V641" i="1"/>
  <c r="V72" i="1"/>
  <c r="V71" i="1"/>
  <c r="V645" i="1"/>
  <c r="V73" i="1"/>
  <c r="V614" i="1"/>
  <c r="V873" i="1"/>
  <c r="V19" i="1"/>
  <c r="V16" i="1"/>
  <c r="V17" i="1"/>
  <c r="V18" i="1"/>
  <c r="V359" i="1"/>
  <c r="V358" i="1"/>
  <c r="V435" i="1"/>
  <c r="V653" i="1"/>
  <c r="V658" i="1"/>
  <c r="V646" i="1"/>
  <c r="V356" i="1"/>
  <c r="V770" i="1"/>
  <c r="V760" i="1"/>
  <c r="V605" i="1"/>
  <c r="V613" i="1"/>
  <c r="V603" i="1"/>
  <c r="V606" i="1"/>
  <c r="V626" i="1"/>
  <c r="V621" i="1"/>
  <c r="V629" i="1"/>
  <c r="V627" i="1"/>
  <c r="V534" i="1"/>
  <c r="V654" i="1"/>
  <c r="V656" i="1"/>
  <c r="V776" i="1"/>
  <c r="V652" i="1"/>
  <c r="V650" i="1"/>
  <c r="V651" i="1"/>
  <c r="V649" i="1"/>
  <c r="V657" i="1"/>
  <c r="V577" i="1"/>
  <c r="V623" i="1"/>
  <c r="V582" i="1"/>
  <c r="V593" i="1"/>
  <c r="V628" i="1"/>
  <c r="V2" i="1"/>
  <c r="V758" i="1"/>
  <c r="V573" i="1"/>
  <c r="V163" i="1"/>
  <c r="V164" i="1"/>
  <c r="V161" i="1"/>
  <c r="V166" i="1"/>
  <c r="V160" i="1"/>
  <c r="V167" i="1"/>
  <c r="V159" i="1"/>
  <c r="V165" i="1"/>
  <c r="V168" i="1"/>
  <c r="V162" i="1"/>
  <c r="V701" i="1"/>
  <c r="V572" i="1"/>
  <c r="V571" i="1"/>
  <c r="P1487" i="3"/>
  <c r="P1285" i="3"/>
  <c r="P1284" i="3"/>
  <c r="P1277" i="3"/>
  <c r="P1056" i="3"/>
  <c r="P1054" i="3"/>
  <c r="P1052" i="3"/>
  <c r="P1051" i="3"/>
  <c r="P1050" i="3"/>
  <c r="P1049" i="3"/>
  <c r="Q1416" i="3"/>
  <c r="Q1415" i="3"/>
  <c r="Q1414" i="3"/>
  <c r="Q1411" i="3"/>
  <c r="Q1406" i="3"/>
  <c r="Q1404" i="3"/>
  <c r="Q1401" i="3"/>
  <c r="Q1370" i="3"/>
  <c r="Q1368" i="3"/>
  <c r="Q1366" i="3"/>
  <c r="Q1363" i="3"/>
  <c r="Q1357" i="3"/>
  <c r="Q1355" i="3"/>
  <c r="Q1353" i="3"/>
  <c r="Q1350" i="3"/>
  <c r="Q1344" i="3"/>
  <c r="Q1342" i="3"/>
  <c r="Q1340" i="3"/>
  <c r="Q1337" i="3"/>
  <c r="Q974" i="3"/>
  <c r="Q971" i="3"/>
  <c r="Q967" i="3"/>
  <c r="Q961" i="3"/>
  <c r="Q958" i="3"/>
  <c r="Q954" i="3"/>
  <c r="Q948" i="3"/>
  <c r="Q945" i="3"/>
  <c r="Q941" i="3"/>
  <c r="Q935" i="3"/>
  <c r="Q932" i="3"/>
  <c r="Q928" i="3"/>
  <c r="Q899" i="3"/>
  <c r="Q896" i="3"/>
  <c r="Q892" i="3"/>
  <c r="Q883" i="3"/>
  <c r="Q886" i="3"/>
  <c r="Q879" i="3"/>
  <c r="Q827" i="3"/>
  <c r="Q826" i="3"/>
  <c r="Q825" i="3"/>
  <c r="Q724" i="3"/>
  <c r="Q723" i="3"/>
  <c r="Q282" i="3"/>
  <c r="Q281" i="3"/>
  <c r="Q279" i="3"/>
  <c r="Q280" i="3"/>
  <c r="I239" i="4"/>
  <c r="I238" i="4"/>
  <c r="I237" i="4"/>
  <c r="I236" i="4"/>
  <c r="I235" i="4"/>
  <c r="I234" i="4"/>
  <c r="I233" i="4"/>
  <c r="I232" i="4"/>
  <c r="I231" i="4"/>
  <c r="I230" i="4"/>
  <c r="I229" i="4"/>
  <c r="I228" i="4"/>
  <c r="I227" i="4"/>
  <c r="I226" i="4"/>
  <c r="I225" i="4"/>
  <c r="I224" i="4"/>
  <c r="I223" i="4"/>
  <c r="I222" i="4"/>
  <c r="I221" i="4"/>
  <c r="I220" i="4"/>
  <c r="I219" i="4"/>
  <c r="I218" i="4"/>
  <c r="I217" i="4"/>
  <c r="I216" i="4"/>
  <c r="I215" i="4"/>
  <c r="I214" i="4"/>
  <c r="I213" i="4"/>
  <c r="I212" i="4"/>
  <c r="I211" i="4"/>
  <c r="I210" i="4"/>
  <c r="I177" i="4"/>
  <c r="I176" i="4"/>
  <c r="I175" i="4"/>
  <c r="H148" i="4"/>
  <c r="G148" i="4"/>
  <c r="F148" i="4"/>
  <c r="H30" i="4"/>
  <c r="G30" i="4"/>
  <c r="F30" i="4"/>
  <c r="H29" i="4"/>
  <c r="G29" i="4"/>
  <c r="F29" i="4"/>
  <c r="H28" i="4"/>
  <c r="G28" i="4"/>
  <c r="F28" i="4"/>
  <c r="H27" i="4"/>
  <c r="G27" i="4"/>
  <c r="F27" i="4"/>
  <c r="H26" i="4"/>
  <c r="G26" i="4"/>
  <c r="F26" i="4"/>
  <c r="H25" i="4"/>
  <c r="G25" i="4"/>
  <c r="F25" i="4"/>
  <c r="H24" i="4"/>
  <c r="G24" i="4"/>
  <c r="F24" i="4"/>
  <c r="H23" i="4"/>
  <c r="G23" i="4"/>
  <c r="F23" i="4"/>
  <c r="H22" i="4"/>
  <c r="G22" i="4"/>
  <c r="F22" i="4"/>
  <c r="H21" i="4"/>
  <c r="G21" i="4"/>
  <c r="F21" i="4"/>
  <c r="H20" i="4"/>
  <c r="G20" i="4"/>
  <c r="F20" i="4"/>
  <c r="H19" i="4"/>
  <c r="G19" i="4"/>
  <c r="F19" i="4"/>
  <c r="H18" i="4"/>
  <c r="G18" i="4"/>
  <c r="F18" i="4"/>
  <c r="H17" i="4"/>
  <c r="G17" i="4"/>
  <c r="F17" i="4"/>
  <c r="H16" i="4"/>
  <c r="G16" i="4"/>
  <c r="F16" i="4"/>
  <c r="A3" i="4"/>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N1663" i="3"/>
  <c r="N1661" i="3"/>
  <c r="N1659" i="3"/>
  <c r="N1657" i="3"/>
  <c r="N1655" i="3"/>
  <c r="N1653" i="3"/>
  <c r="N1651" i="3"/>
  <c r="N1649" i="3"/>
  <c r="N1647" i="3"/>
  <c r="N1645" i="3"/>
  <c r="N1189" i="3"/>
  <c r="N1187" i="3"/>
  <c r="N1185" i="3"/>
  <c r="N1183" i="3"/>
  <c r="N1181" i="3"/>
  <c r="N787" i="3"/>
  <c r="N604" i="3"/>
  <c r="N603" i="3"/>
  <c r="N593" i="3"/>
  <c r="N592" i="3"/>
  <c r="N590" i="3"/>
  <c r="N589" i="3"/>
  <c r="N587" i="3"/>
  <c r="N586" i="3"/>
  <c r="N580" i="3"/>
  <c r="N578" i="3"/>
  <c r="N573" i="3"/>
  <c r="N572" i="3"/>
  <c r="N571" i="3"/>
  <c r="N569" i="3"/>
  <c r="N568" i="3"/>
  <c r="N567" i="3"/>
  <c r="N565" i="3"/>
  <c r="N564" i="3"/>
  <c r="N563" i="3"/>
  <c r="N561" i="3"/>
  <c r="N560" i="3"/>
  <c r="N538" i="3"/>
  <c r="N537" i="3"/>
  <c r="N535" i="3"/>
  <c r="N534" i="3"/>
  <c r="N532" i="3"/>
  <c r="N529" i="3"/>
  <c r="N528" i="3"/>
  <c r="N479" i="3"/>
  <c r="N478" i="3"/>
  <c r="N459" i="3"/>
  <c r="N458" i="3"/>
  <c r="N457" i="3"/>
  <c r="N455" i="3"/>
  <c r="N454" i="3"/>
  <c r="N453" i="3"/>
  <c r="N358" i="3"/>
  <c r="N356" i="3"/>
  <c r="N354" i="3"/>
  <c r="N352" i="3"/>
  <c r="N350" i="3"/>
  <c r="N348" i="3"/>
  <c r="N346" i="3"/>
  <c r="N344" i="3"/>
  <c r="N342" i="3"/>
  <c r="Q249" i="3"/>
  <c r="Q248" i="3"/>
  <c r="Q247" i="3"/>
  <c r="Q246" i="3"/>
  <c r="Q245" i="3"/>
  <c r="Q244" i="3"/>
  <c r="Q243" i="3"/>
  <c r="Q242" i="3"/>
  <c r="Q241" i="3"/>
  <c r="Q240" i="3"/>
  <c r="Q239" i="3"/>
  <c r="Q238" i="3"/>
  <c r="Q237" i="3"/>
  <c r="Q236" i="3"/>
  <c r="Q235" i="3"/>
  <c r="Q234" i="3"/>
  <c r="Q233" i="3"/>
  <c r="Q232" i="3"/>
  <c r="Q231" i="3"/>
  <c r="Q230" i="3"/>
  <c r="Q229" i="3"/>
  <c r="Q225" i="3"/>
  <c r="Q224" i="3"/>
  <c r="Q223" i="3"/>
  <c r="Q222" i="3"/>
  <c r="Q221" i="3"/>
  <c r="Q220" i="3"/>
  <c r="Q219" i="3"/>
  <c r="Q218" i="3"/>
  <c r="Q217" i="3"/>
  <c r="Q216" i="3"/>
  <c r="Q215" i="3"/>
  <c r="Q214" i="3"/>
  <c r="Q213" i="3"/>
  <c r="Q212" i="3"/>
  <c r="Q211" i="3"/>
  <c r="Q210" i="3"/>
  <c r="Q209" i="3"/>
  <c r="Q208" i="3"/>
  <c r="Q207" i="3"/>
  <c r="Q206" i="3"/>
  <c r="Q205" i="3"/>
  <c r="Q204" i="3"/>
  <c r="Q203" i="3"/>
  <c r="Q202" i="3"/>
  <c r="Q201" i="3"/>
  <c r="Q200" i="3"/>
  <c r="Q199" i="3"/>
  <c r="Q150" i="3"/>
  <c r="Q149" i="3"/>
  <c r="Q148" i="3"/>
  <c r="Q147" i="3"/>
  <c r="Q146" i="3"/>
  <c r="Q145" i="3"/>
  <c r="Q144" i="3"/>
  <c r="Q143" i="3"/>
  <c r="Q142" i="3"/>
  <c r="Q141" i="3"/>
  <c r="Q140" i="3"/>
  <c r="Q139" i="3"/>
  <c r="Q138" i="3"/>
  <c r="N134" i="3"/>
  <c r="N132" i="3"/>
  <c r="N130" i="3"/>
  <c r="N126" i="3"/>
  <c r="N124" i="3"/>
  <c r="N122" i="3"/>
  <c r="N120" i="3"/>
  <c r="N118" i="3"/>
  <c r="N112" i="3"/>
  <c r="N110" i="3"/>
  <c r="N108" i="3"/>
  <c r="N106" i="3"/>
  <c r="N104" i="3"/>
  <c r="N102" i="3"/>
  <c r="N100" i="3"/>
  <c r="N98" i="3"/>
  <c r="N96" i="3"/>
  <c r="N94" i="3"/>
  <c r="N92" i="3"/>
  <c r="N90" i="3"/>
  <c r="N88" i="3"/>
  <c r="N86" i="3"/>
  <c r="N84" i="3"/>
  <c r="N82" i="3"/>
  <c r="N80" i="3"/>
  <c r="N78" i="3"/>
  <c r="N76" i="3"/>
  <c r="N74" i="3"/>
  <c r="N72" i="3"/>
  <c r="N70" i="3"/>
  <c r="N68" i="3"/>
  <c r="N66" i="3"/>
  <c r="N64" i="3"/>
  <c r="N62" i="3"/>
  <c r="N60" i="3"/>
  <c r="N58" i="3"/>
  <c r="Z102" i="2"/>
  <c r="T102" i="2"/>
  <c r="Z101" i="2"/>
  <c r="T101" i="2"/>
  <c r="Z100" i="2"/>
  <c r="T100" i="2"/>
  <c r="Z99" i="2"/>
  <c r="T99" i="2"/>
  <c r="Z98" i="2"/>
  <c r="T98" i="2"/>
  <c r="Z97" i="2"/>
  <c r="T97" i="2"/>
  <c r="Z96" i="2"/>
  <c r="T96" i="2"/>
  <c r="Z95" i="2"/>
  <c r="T95" i="2"/>
  <c r="Z94" i="2"/>
  <c r="T94" i="2"/>
  <c r="Z93" i="2"/>
  <c r="T93" i="2"/>
  <c r="Z92" i="2"/>
  <c r="T92" i="2"/>
  <c r="Z91" i="2"/>
  <c r="T91" i="2"/>
  <c r="Z90" i="2"/>
  <c r="T90" i="2"/>
  <c r="Z89" i="2"/>
  <c r="T89" i="2"/>
  <c r="Z88" i="2"/>
  <c r="T88" i="2"/>
  <c r="Z87" i="2"/>
  <c r="T87" i="2"/>
  <c r="Z86" i="2"/>
  <c r="T86" i="2"/>
  <c r="Z85" i="2"/>
  <c r="T85" i="2"/>
  <c r="Z84" i="2"/>
  <c r="T84" i="2"/>
  <c r="Z83" i="2"/>
  <c r="T83" i="2"/>
  <c r="Z82" i="2"/>
  <c r="T82" i="2"/>
  <c r="Z81" i="2"/>
  <c r="T81" i="2"/>
  <c r="Z80" i="2"/>
  <c r="T80" i="2"/>
  <c r="Z79" i="2"/>
  <c r="T79" i="2"/>
  <c r="Z78" i="2"/>
  <c r="T78" i="2"/>
  <c r="Z77" i="2"/>
  <c r="T77" i="2"/>
  <c r="Z76" i="2"/>
  <c r="T76" i="2"/>
  <c r="Z75" i="2"/>
  <c r="T75" i="2"/>
  <c r="Z74" i="2"/>
  <c r="T74" i="2"/>
  <c r="Z73" i="2"/>
  <c r="T73" i="2"/>
  <c r="Z72" i="2"/>
  <c r="T72" i="2"/>
  <c r="Z71" i="2"/>
  <c r="T71" i="2"/>
  <c r="Z70" i="2"/>
  <c r="T70" i="2"/>
  <c r="Z69" i="2"/>
  <c r="T69" i="2"/>
  <c r="Z68" i="2"/>
  <c r="T68" i="2"/>
  <c r="Z67" i="2"/>
  <c r="T67" i="2"/>
  <c r="Z66" i="2"/>
  <c r="T66" i="2"/>
  <c r="Z65" i="2"/>
  <c r="T65" i="2"/>
  <c r="Z64" i="2"/>
  <c r="T64" i="2"/>
  <c r="Z63" i="2"/>
  <c r="T63" i="2"/>
  <c r="Z62" i="2"/>
  <c r="T62" i="2"/>
  <c r="Z61" i="2"/>
  <c r="T61" i="2"/>
  <c r="Z60" i="2"/>
  <c r="T60" i="2"/>
  <c r="Z59" i="2"/>
  <c r="T59" i="2"/>
  <c r="Z58" i="2"/>
  <c r="T58" i="2"/>
  <c r="Z57" i="2"/>
  <c r="T57" i="2"/>
  <c r="Z56" i="2"/>
  <c r="T56" i="2"/>
  <c r="Z55" i="2"/>
  <c r="T55" i="2"/>
  <c r="Z54" i="2"/>
  <c r="T54" i="2"/>
  <c r="Z53" i="2"/>
  <c r="T53" i="2"/>
  <c r="Z52" i="2"/>
  <c r="T52" i="2"/>
  <c r="Z51" i="2"/>
  <c r="T51" i="2"/>
  <c r="Z50" i="2"/>
  <c r="T50" i="2"/>
  <c r="Z49" i="2"/>
  <c r="T49" i="2"/>
  <c r="Z48" i="2"/>
  <c r="T48" i="2"/>
  <c r="Z47" i="2"/>
  <c r="T47" i="2"/>
  <c r="Z46" i="2"/>
  <c r="T46" i="2"/>
  <c r="Z21" i="2"/>
  <c r="Z20" i="2"/>
  <c r="Z19" i="2"/>
  <c r="Z18" i="2"/>
  <c r="Z17" i="2"/>
  <c r="Z16" i="2"/>
  <c r="Z15" i="2"/>
  <c r="Z14" i="2"/>
  <c r="Z13" i="2"/>
  <c r="Z12" i="2"/>
  <c r="Z11" i="2"/>
  <c r="Z10" i="2"/>
  <c r="Z9" i="2"/>
  <c r="Z8" i="2"/>
  <c r="Z7" i="2"/>
  <c r="Z6" i="2"/>
  <c r="Z5" i="2"/>
  <c r="Z4" i="2"/>
  <c r="Z45" i="2"/>
  <c r="T45" i="2"/>
  <c r="Z3" i="2"/>
  <c r="Z2" i="2"/>
  <c r="W595" i="1" l="1"/>
  <c r="W596" i="1"/>
  <c r="X595" i="1"/>
  <c r="X596" i="1"/>
  <c r="AA346" i="13"/>
  <c r="W152" i="1"/>
  <c r="W154" i="1"/>
  <c r="W142" i="1"/>
  <c r="W157" i="1"/>
  <c r="W148" i="1"/>
  <c r="W139" i="1"/>
  <c r="W136" i="1"/>
  <c r="W146" i="1"/>
  <c r="Z346" i="13"/>
  <c r="W158" i="1"/>
  <c r="W138" i="1"/>
  <c r="W536" i="1"/>
  <c r="W150" i="1"/>
  <c r="W144" i="1"/>
  <c r="W178" i="1"/>
  <c r="W156" i="1"/>
  <c r="W135" i="1"/>
  <c r="X138" i="1"/>
  <c r="X536" i="1"/>
  <c r="X156" i="1"/>
  <c r="X178" i="1"/>
  <c r="X150" i="1"/>
  <c r="X157" i="1"/>
  <c r="X152" i="1"/>
  <c r="X148" i="1"/>
  <c r="X158" i="1"/>
  <c r="X139" i="1"/>
  <c r="X144" i="1"/>
  <c r="X135" i="1"/>
  <c r="X154" i="1"/>
  <c r="X136" i="1"/>
  <c r="X146" i="1"/>
  <c r="X142" i="1"/>
  <c r="W431" i="1"/>
  <c r="W425" i="1"/>
  <c r="W416" i="1"/>
  <c r="W434" i="1"/>
  <c r="W428" i="1"/>
  <c r="W414" i="1"/>
  <c r="W415" i="1"/>
  <c r="W417" i="1"/>
  <c r="W418" i="1"/>
  <c r="W420" i="1"/>
  <c r="W422" i="1"/>
  <c r="W423" i="1"/>
  <c r="W430" i="1"/>
  <c r="W426" i="1"/>
  <c r="W419" i="1"/>
  <c r="W424" i="1"/>
  <c r="W429" i="1"/>
  <c r="W433" i="1"/>
  <c r="W432" i="1"/>
  <c r="W421" i="1"/>
  <c r="W427" i="1"/>
  <c r="X422" i="1"/>
  <c r="X425" i="1"/>
  <c r="X428" i="1"/>
  <c r="X420" i="1"/>
  <c r="X431" i="1"/>
  <c r="X434" i="1"/>
  <c r="X414" i="1"/>
  <c r="X417" i="1"/>
  <c r="X423" i="1"/>
  <c r="X419" i="1"/>
  <c r="X426" i="1"/>
  <c r="X429" i="1"/>
  <c r="X432" i="1"/>
  <c r="X416" i="1"/>
  <c r="X415" i="1"/>
  <c r="X418" i="1"/>
  <c r="X433" i="1"/>
  <c r="X421" i="1"/>
  <c r="X424" i="1"/>
  <c r="X427" i="1"/>
  <c r="X430" i="1"/>
  <c r="X316" i="1"/>
  <c r="X320" i="1"/>
  <c r="X315" i="1"/>
  <c r="X319" i="1"/>
  <c r="W437" i="1"/>
  <c r="W315" i="1"/>
  <c r="W515" i="1"/>
  <c r="W320" i="1"/>
  <c r="W319" i="1"/>
  <c r="W316" i="1"/>
  <c r="X437" i="1"/>
  <c r="X515" i="1"/>
  <c r="W615" i="1"/>
  <c r="W681" i="1"/>
  <c r="W617" i="1"/>
  <c r="W616" i="1"/>
  <c r="W618" i="1"/>
  <c r="X618" i="1"/>
  <c r="X615" i="1"/>
  <c r="X681" i="1"/>
  <c r="X617" i="1"/>
  <c r="X616" i="1"/>
  <c r="X777" i="1"/>
  <c r="X69" i="1"/>
  <c r="W69" i="1"/>
  <c r="W777" i="1"/>
  <c r="X594" i="1"/>
  <c r="W594" i="1"/>
  <c r="X64" i="1"/>
  <c r="X519" i="1"/>
  <c r="X517" i="1"/>
  <c r="X524" i="1"/>
  <c r="X522" i="1"/>
  <c r="W519" i="1"/>
  <c r="W64" i="1"/>
  <c r="W524" i="1"/>
  <c r="W522" i="1"/>
  <c r="W517" i="1"/>
  <c r="W521" i="1"/>
  <c r="W567" i="1"/>
  <c r="W516" i="1"/>
  <c r="W523" i="1"/>
  <c r="W525" i="1"/>
  <c r="W520" i="1"/>
  <c r="W568" i="1"/>
  <c r="W518" i="1"/>
  <c r="X521" i="1"/>
  <c r="X516" i="1"/>
  <c r="X567" i="1"/>
  <c r="X525" i="1"/>
  <c r="X523" i="1"/>
  <c r="X518" i="1"/>
  <c r="X520" i="1"/>
  <c r="X568" i="1"/>
  <c r="W682" i="1"/>
  <c r="X682" i="1"/>
  <c r="X499" i="1"/>
  <c r="X496" i="1"/>
  <c r="X497" i="1"/>
  <c r="X175" i="1"/>
  <c r="X59" i="1"/>
  <c r="X498" i="1"/>
  <c r="X176" i="1"/>
  <c r="X60" i="1"/>
  <c r="W496" i="1"/>
  <c r="W499" i="1"/>
  <c r="W498" i="1"/>
  <c r="W59" i="1"/>
  <c r="W176" i="1"/>
  <c r="W497" i="1"/>
  <c r="W175" i="1"/>
  <c r="W60" i="1"/>
  <c r="X786" i="1"/>
  <c r="X787" i="1"/>
  <c r="W787" i="1"/>
  <c r="W786" i="1"/>
  <c r="X44" i="1"/>
  <c r="X45" i="1"/>
  <c r="W44" i="1"/>
  <c r="W45" i="1"/>
  <c r="X30" i="1"/>
  <c r="X31" i="1"/>
  <c r="W30" i="1"/>
  <c r="W31" i="1"/>
  <c r="X502" i="1"/>
  <c r="X503" i="1"/>
  <c r="W502" i="1"/>
  <c r="W503" i="1"/>
  <c r="X28" i="1"/>
  <c r="X29" i="1"/>
  <c r="W28" i="1"/>
  <c r="W29" i="1"/>
  <c r="Z345" i="13"/>
  <c r="Z344" i="13"/>
  <c r="Y345" i="13"/>
  <c r="Y344" i="13"/>
  <c r="Z339" i="13"/>
  <c r="Z335" i="13"/>
  <c r="Z331" i="13"/>
  <c r="Z327" i="13"/>
  <c r="Z323" i="13"/>
  <c r="Z336" i="13"/>
  <c r="Z332" i="13"/>
  <c r="Z328" i="13"/>
  <c r="Z324" i="13"/>
  <c r="Z320" i="13"/>
  <c r="Z337" i="13"/>
  <c r="Z329" i="13"/>
  <c r="Z325" i="13"/>
  <c r="Z333" i="13"/>
  <c r="Z321" i="13"/>
  <c r="Z338" i="13"/>
  <c r="Z334" i="13"/>
  <c r="Z330" i="13"/>
  <c r="Z326" i="13"/>
  <c r="Z322" i="13"/>
  <c r="Y338" i="13"/>
  <c r="Y334" i="13"/>
  <c r="Y330" i="13"/>
  <c r="Y326" i="13"/>
  <c r="Y322" i="13"/>
  <c r="Y339" i="13"/>
  <c r="Y335" i="13"/>
  <c r="Y331" i="13"/>
  <c r="Y327" i="13"/>
  <c r="Y323" i="13"/>
  <c r="Y336" i="13"/>
  <c r="Y332" i="13"/>
  <c r="Y328" i="13"/>
  <c r="Y324" i="13"/>
  <c r="Y320" i="13"/>
  <c r="Y337" i="13"/>
  <c r="Y333" i="13"/>
  <c r="Y329" i="13"/>
  <c r="Y325" i="13"/>
  <c r="Y321" i="13"/>
  <c r="Y318" i="13"/>
  <c r="Y319" i="13"/>
  <c r="Y317" i="13"/>
  <c r="Z319" i="13"/>
  <c r="Z317" i="13"/>
  <c r="Z318" i="13"/>
  <c r="X347" i="1"/>
  <c r="X346" i="1"/>
  <c r="X338" i="1"/>
  <c r="X352" i="1"/>
  <c r="X336" i="1"/>
  <c r="X345" i="1"/>
  <c r="X355" i="1"/>
  <c r="X351" i="1"/>
  <c r="X344" i="1"/>
  <c r="X354" i="1"/>
  <c r="X350" i="1"/>
  <c r="X349" i="1"/>
  <c r="X340" i="1"/>
  <c r="X348" i="1"/>
  <c r="X342" i="1"/>
  <c r="X353" i="1"/>
  <c r="X339" i="1"/>
  <c r="W336" i="1"/>
  <c r="W345" i="1"/>
  <c r="W355" i="1"/>
  <c r="W351" i="1"/>
  <c r="W344" i="1"/>
  <c r="W354" i="1"/>
  <c r="W350" i="1"/>
  <c r="W349" i="1"/>
  <c r="W340" i="1"/>
  <c r="W348" i="1"/>
  <c r="W342" i="1"/>
  <c r="W353" i="1"/>
  <c r="W339" i="1"/>
  <c r="W347" i="1"/>
  <c r="W346" i="1"/>
  <c r="W338" i="1"/>
  <c r="W352" i="1"/>
  <c r="Z316" i="13"/>
  <c r="Y316" i="13"/>
  <c r="Z315" i="13"/>
  <c r="Y315" i="13"/>
  <c r="Z314" i="13"/>
  <c r="Z312" i="13"/>
  <c r="Z313" i="13"/>
  <c r="Y313" i="13"/>
  <c r="Y314" i="13"/>
  <c r="Y312" i="13"/>
  <c r="Y310" i="13"/>
  <c r="Y311" i="13"/>
  <c r="Z311" i="13"/>
  <c r="Z310" i="13"/>
  <c r="Y309" i="13"/>
  <c r="Z309" i="13"/>
  <c r="Y307" i="13"/>
  <c r="Y308" i="13"/>
  <c r="Z308" i="13"/>
  <c r="Z307" i="13"/>
  <c r="Z306" i="13"/>
  <c r="Z302" i="13"/>
  <c r="Z298" i="13"/>
  <c r="Z294" i="13"/>
  <c r="Z290" i="13"/>
  <c r="Z286" i="13"/>
  <c r="Z282" i="13"/>
  <c r="Z278" i="13"/>
  <c r="Z274" i="13"/>
  <c r="Z270" i="13"/>
  <c r="Z266" i="13"/>
  <c r="Z262" i="13"/>
  <c r="Z258" i="13"/>
  <c r="Z254" i="13"/>
  <c r="Z250" i="13"/>
  <c r="Z303" i="13"/>
  <c r="Z299" i="13"/>
  <c r="Z295" i="13"/>
  <c r="Z291" i="13"/>
  <c r="Z287" i="13"/>
  <c r="Z283" i="13"/>
  <c r="Z279" i="13"/>
  <c r="Z275" i="13"/>
  <c r="Z271" i="13"/>
  <c r="Z267" i="13"/>
  <c r="Z263" i="13"/>
  <c r="Z304" i="13"/>
  <c r="Z300" i="13"/>
  <c r="Z296" i="13"/>
  <c r="Z292" i="13"/>
  <c r="Z288" i="13"/>
  <c r="Z284" i="13"/>
  <c r="Z280" i="13"/>
  <c r="Z269" i="13"/>
  <c r="Z242" i="13"/>
  <c r="Z234" i="13"/>
  <c r="Z226" i="13"/>
  <c r="Z218" i="13"/>
  <c r="Z210" i="13"/>
  <c r="Z202" i="13"/>
  <c r="Z194" i="13"/>
  <c r="Z186" i="13"/>
  <c r="Z178" i="13"/>
  <c r="Z170" i="13"/>
  <c r="Z155" i="13"/>
  <c r="Z152" i="13"/>
  <c r="Z139" i="13"/>
  <c r="Z136" i="13"/>
  <c r="Z132" i="13"/>
  <c r="Z128" i="13"/>
  <c r="Z124" i="13"/>
  <c r="Z120" i="13"/>
  <c r="Z293" i="13"/>
  <c r="Z289" i="13"/>
  <c r="Z276" i="13"/>
  <c r="Z260" i="13"/>
  <c r="Z255" i="13"/>
  <c r="Z245" i="13"/>
  <c r="Z237" i="13"/>
  <c r="Z229" i="13"/>
  <c r="Z221" i="13"/>
  <c r="Z213" i="13"/>
  <c r="Z205" i="13"/>
  <c r="Z197" i="13"/>
  <c r="Z189" i="13"/>
  <c r="Z181" i="13"/>
  <c r="Z173" i="13"/>
  <c r="Z165" i="13"/>
  <c r="Z162" i="13"/>
  <c r="Z149" i="13"/>
  <c r="Z146" i="13"/>
  <c r="Z297" i="13"/>
  <c r="Z285" i="13"/>
  <c r="Z265" i="13"/>
  <c r="Z253" i="13"/>
  <c r="Z248" i="13"/>
  <c r="Z240" i="13"/>
  <c r="Z232" i="13"/>
  <c r="Z224" i="13"/>
  <c r="Z216" i="13"/>
  <c r="Z208" i="13"/>
  <c r="Z200" i="13"/>
  <c r="Z192" i="13"/>
  <c r="Z184" i="13"/>
  <c r="Z176" i="13"/>
  <c r="Z168" i="13"/>
  <c r="Z159" i="13"/>
  <c r="Z156" i="13"/>
  <c r="Z143" i="13"/>
  <c r="Z140" i="13"/>
  <c r="Z133" i="13"/>
  <c r="Z129" i="13"/>
  <c r="Z125" i="13"/>
  <c r="Z121" i="13"/>
  <c r="Z301" i="13"/>
  <c r="Z281" i="13"/>
  <c r="Z272" i="13"/>
  <c r="Z243" i="13"/>
  <c r="Z235" i="13"/>
  <c r="Z227" i="13"/>
  <c r="Z219" i="13"/>
  <c r="Z211" i="13"/>
  <c r="Z203" i="13"/>
  <c r="Z195" i="13"/>
  <c r="Z187" i="13"/>
  <c r="Z179" i="13"/>
  <c r="Z171" i="13"/>
  <c r="Z153" i="13"/>
  <c r="Z150" i="13"/>
  <c r="Z137" i="13"/>
  <c r="Z305" i="13"/>
  <c r="Z277" i="13"/>
  <c r="Z261" i="13"/>
  <c r="Z256" i="13"/>
  <c r="Z251" i="13"/>
  <c r="Z246" i="13"/>
  <c r="Z238" i="13"/>
  <c r="Z230" i="13"/>
  <c r="Z222" i="13"/>
  <c r="Z214" i="13"/>
  <c r="Z206" i="13"/>
  <c r="Z198" i="13"/>
  <c r="Z190" i="13"/>
  <c r="Z182" i="13"/>
  <c r="Z174" i="13"/>
  <c r="Z166" i="13"/>
  <c r="Z163" i="13"/>
  <c r="Z160" i="13"/>
  <c r="Z147" i="13"/>
  <c r="Z144" i="13"/>
  <c r="Z134" i="13"/>
  <c r="Z130" i="13"/>
  <c r="Z126" i="13"/>
  <c r="Z122" i="13"/>
  <c r="Z118" i="13"/>
  <c r="Z268" i="13"/>
  <c r="Z249" i="13"/>
  <c r="Z241" i="13"/>
  <c r="Z233" i="13"/>
  <c r="Z225" i="13"/>
  <c r="Z217" i="13"/>
  <c r="Z209" i="13"/>
  <c r="Z201" i="13"/>
  <c r="Z193" i="13"/>
  <c r="Z185" i="13"/>
  <c r="Z177" i="13"/>
  <c r="Z169" i="13"/>
  <c r="Z157" i="13"/>
  <c r="Z154" i="13"/>
  <c r="Z141" i="13"/>
  <c r="Z138" i="13"/>
  <c r="Z273" i="13"/>
  <c r="Z259" i="13"/>
  <c r="Z244" i="13"/>
  <c r="Z236" i="13"/>
  <c r="Z228" i="13"/>
  <c r="Z220" i="13"/>
  <c r="Z212" i="13"/>
  <c r="Z204" i="13"/>
  <c r="Z196" i="13"/>
  <c r="Z188" i="13"/>
  <c r="Z180" i="13"/>
  <c r="Z172" i="13"/>
  <c r="Z164" i="13"/>
  <c r="Z151" i="13"/>
  <c r="Z148" i="13"/>
  <c r="Z135" i="13"/>
  <c r="Z131" i="13"/>
  <c r="Z127" i="13"/>
  <c r="Z123" i="13"/>
  <c r="Z119" i="13"/>
  <c r="Z264" i="13"/>
  <c r="Z257" i="13"/>
  <c r="Z252" i="13"/>
  <c r="Z247" i="13"/>
  <c r="Z239" i="13"/>
  <c r="Z231" i="13"/>
  <c r="Z223" i="13"/>
  <c r="Z215" i="13"/>
  <c r="Z207" i="13"/>
  <c r="Z199" i="13"/>
  <c r="Z191" i="13"/>
  <c r="Z183" i="13"/>
  <c r="Z175" i="13"/>
  <c r="Z167" i="13"/>
  <c r="Z161" i="13"/>
  <c r="Z158" i="13"/>
  <c r="Z145" i="13"/>
  <c r="Z142" i="13"/>
  <c r="Y305" i="13"/>
  <c r="Y301" i="13"/>
  <c r="AA301" i="13" s="1"/>
  <c r="Y297" i="13"/>
  <c r="Y293" i="13"/>
  <c r="Y306" i="13"/>
  <c r="Y302" i="13"/>
  <c r="Y298" i="13"/>
  <c r="Y294" i="13"/>
  <c r="Y290" i="13"/>
  <c r="Y286" i="13"/>
  <c r="Y282" i="13"/>
  <c r="Y278" i="13"/>
  <c r="Y274" i="13"/>
  <c r="Y270" i="13"/>
  <c r="Y266" i="13"/>
  <c r="Y262" i="13"/>
  <c r="Y258" i="13"/>
  <c r="Y254" i="13"/>
  <c r="Y250" i="13"/>
  <c r="Y246" i="13"/>
  <c r="Y242" i="13"/>
  <c r="Y238" i="13"/>
  <c r="Y234" i="13"/>
  <c r="Y230" i="13"/>
  <c r="Y226" i="13"/>
  <c r="Y222" i="13"/>
  <c r="AA222" i="13" s="1"/>
  <c r="Y218" i="13"/>
  <c r="Y214" i="13"/>
  <c r="Y210" i="13"/>
  <c r="Y206" i="13"/>
  <c r="Y202" i="13"/>
  <c r="AA202" i="13" s="1"/>
  <c r="Y198" i="13"/>
  <c r="Y194" i="13"/>
  <c r="Y190" i="13"/>
  <c r="Y186" i="13"/>
  <c r="Y182" i="13"/>
  <c r="Y178" i="13"/>
  <c r="Y174" i="13"/>
  <c r="Y170" i="13"/>
  <c r="Y166" i="13"/>
  <c r="Y303" i="13"/>
  <c r="Y299" i="13"/>
  <c r="Y295" i="13"/>
  <c r="Y291" i="13"/>
  <c r="Y287" i="13"/>
  <c r="Y283" i="13"/>
  <c r="Y279" i="13"/>
  <c r="Y275" i="13"/>
  <c r="Y271" i="13"/>
  <c r="Y267" i="13"/>
  <c r="Y263" i="13"/>
  <c r="Y259" i="13"/>
  <c r="Y255" i="13"/>
  <c r="Y251" i="13"/>
  <c r="Y247" i="13"/>
  <c r="Y243" i="13"/>
  <c r="Y239" i="13"/>
  <c r="Y235" i="13"/>
  <c r="Y231" i="13"/>
  <c r="Y227" i="13"/>
  <c r="Y223" i="13"/>
  <c r="Y219" i="13"/>
  <c r="Y215" i="13"/>
  <c r="Y211" i="13"/>
  <c r="Y207" i="13"/>
  <c r="Y203" i="13"/>
  <c r="Y199" i="13"/>
  <c r="Y195" i="13"/>
  <c r="Y191" i="13"/>
  <c r="Y187" i="13"/>
  <c r="Y183" i="13"/>
  <c r="Y179" i="13"/>
  <c r="Y175" i="13"/>
  <c r="Y171" i="13"/>
  <c r="Y167" i="13"/>
  <c r="Y163" i="13"/>
  <c r="Y159" i="13"/>
  <c r="Y155" i="13"/>
  <c r="Y151" i="13"/>
  <c r="Y147" i="13"/>
  <c r="Y143" i="13"/>
  <c r="Y139" i="13"/>
  <c r="Y304" i="13"/>
  <c r="Y280" i="13"/>
  <c r="AA280" i="13" s="1"/>
  <c r="Y264" i="13"/>
  <c r="Y257" i="13"/>
  <c r="Y252" i="13"/>
  <c r="Y161" i="13"/>
  <c r="Y158" i="13"/>
  <c r="Y145" i="13"/>
  <c r="Y142" i="13"/>
  <c r="Y269" i="13"/>
  <c r="Y152" i="13"/>
  <c r="Y136" i="13"/>
  <c r="Y132" i="13"/>
  <c r="Y128" i="13"/>
  <c r="Y124" i="13"/>
  <c r="Y120" i="13"/>
  <c r="Y289" i="13"/>
  <c r="Y276" i="13"/>
  <c r="Y260" i="13"/>
  <c r="Y245" i="13"/>
  <c r="Y237" i="13"/>
  <c r="Y229" i="13"/>
  <c r="Y221" i="13"/>
  <c r="Y213" i="13"/>
  <c r="Y205" i="13"/>
  <c r="Y197" i="13"/>
  <c r="Y189" i="13"/>
  <c r="Y181" i="13"/>
  <c r="Y173" i="13"/>
  <c r="Y165" i="13"/>
  <c r="Y162" i="13"/>
  <c r="Y149" i="13"/>
  <c r="Y146" i="13"/>
  <c r="Y285" i="13"/>
  <c r="Y265" i="13"/>
  <c r="Y253" i="13"/>
  <c r="Y248" i="13"/>
  <c r="Y240" i="13"/>
  <c r="Y232" i="13"/>
  <c r="Y224" i="13"/>
  <c r="Y216" i="13"/>
  <c r="Y208" i="13"/>
  <c r="Y200" i="13"/>
  <c r="Y192" i="13"/>
  <c r="Y184" i="13"/>
  <c r="Y176" i="13"/>
  <c r="Y168" i="13"/>
  <c r="Y156" i="13"/>
  <c r="Y140" i="13"/>
  <c r="Y133" i="13"/>
  <c r="Y129" i="13"/>
  <c r="Y125" i="13"/>
  <c r="Y121" i="13"/>
  <c r="Y281" i="13"/>
  <c r="Y272" i="13"/>
  <c r="Y153" i="13"/>
  <c r="Y150" i="13"/>
  <c r="Y137" i="13"/>
  <c r="Y292" i="13"/>
  <c r="Y277" i="13"/>
  <c r="Y261" i="13"/>
  <c r="Y256" i="13"/>
  <c r="Y160" i="13"/>
  <c r="Y144" i="13"/>
  <c r="Y134" i="13"/>
  <c r="Y130" i="13"/>
  <c r="Y126" i="13"/>
  <c r="Y122" i="13"/>
  <c r="Y118" i="13"/>
  <c r="Y131" i="13"/>
  <c r="Y119" i="13"/>
  <c r="Y296" i="13"/>
  <c r="Y288" i="13"/>
  <c r="Y268" i="13"/>
  <c r="Y249" i="13"/>
  <c r="Y241" i="13"/>
  <c r="Y233" i="13"/>
  <c r="Y225" i="13"/>
  <c r="Y217" i="13"/>
  <c r="Y209" i="13"/>
  <c r="Y201" i="13"/>
  <c r="Y193" i="13"/>
  <c r="Y185" i="13"/>
  <c r="Y177" i="13"/>
  <c r="Y169" i="13"/>
  <c r="Y157" i="13"/>
  <c r="Y154" i="13"/>
  <c r="Y141" i="13"/>
  <c r="Y138" i="13"/>
  <c r="Y127" i="13"/>
  <c r="Y123" i="13"/>
  <c r="Y300" i="13"/>
  <c r="Y284" i="13"/>
  <c r="Y273" i="13"/>
  <c r="Y244" i="13"/>
  <c r="Y236" i="13"/>
  <c r="Y228" i="13"/>
  <c r="Y220" i="13"/>
  <c r="Y212" i="13"/>
  <c r="Y204" i="13"/>
  <c r="Y196" i="13"/>
  <c r="Y188" i="13"/>
  <c r="Y180" i="13"/>
  <c r="Y172" i="13"/>
  <c r="Y164" i="13"/>
  <c r="Y148" i="13"/>
  <c r="Y135" i="13"/>
  <c r="Y116" i="13"/>
  <c r="Y117" i="13"/>
  <c r="Z117" i="13"/>
  <c r="Z116" i="13"/>
  <c r="Z115" i="13"/>
  <c r="Z113" i="13"/>
  <c r="Z114" i="13"/>
  <c r="Y114" i="13"/>
  <c r="Y115" i="13"/>
  <c r="Y113" i="13"/>
  <c r="Z86" i="13"/>
  <c r="Z112" i="13"/>
  <c r="Z108" i="13"/>
  <c r="Z104" i="13"/>
  <c r="Z100" i="13"/>
  <c r="Z96" i="13"/>
  <c r="Z92" i="13"/>
  <c r="Z88" i="13"/>
  <c r="Z84" i="13"/>
  <c r="Z80" i="13"/>
  <c r="Z76" i="13"/>
  <c r="Z72" i="13"/>
  <c r="Z68" i="13"/>
  <c r="Z64" i="13"/>
  <c r="Z60" i="13"/>
  <c r="Z109" i="13"/>
  <c r="Z105" i="13"/>
  <c r="Z101" i="13"/>
  <c r="Z97" i="13"/>
  <c r="Z93" i="13"/>
  <c r="Z89" i="13"/>
  <c r="Z85" i="13"/>
  <c r="Z81" i="13"/>
  <c r="Z77" i="13"/>
  <c r="Z73" i="13"/>
  <c r="Z69" i="13"/>
  <c r="Z65" i="13"/>
  <c r="Z61" i="13"/>
  <c r="Z106" i="13"/>
  <c r="Z102" i="13"/>
  <c r="Z110" i="13"/>
  <c r="Z98" i="13"/>
  <c r="Z94" i="13"/>
  <c r="Z90" i="13"/>
  <c r="Z82" i="13"/>
  <c r="Z78" i="13"/>
  <c r="Z74" i="13"/>
  <c r="Z66" i="13"/>
  <c r="Z58" i="13"/>
  <c r="Z70" i="13"/>
  <c r="Z62" i="13"/>
  <c r="Z111" i="13"/>
  <c r="Z107" i="13"/>
  <c r="Z103" i="13"/>
  <c r="Z99" i="13"/>
  <c r="Z95" i="13"/>
  <c r="Z91" i="13"/>
  <c r="Z87" i="13"/>
  <c r="Z83" i="13"/>
  <c r="Z79" i="13"/>
  <c r="Z75" i="13"/>
  <c r="Z71" i="13"/>
  <c r="Z67" i="13"/>
  <c r="Z63" i="13"/>
  <c r="Z59" i="13"/>
  <c r="Y111" i="13"/>
  <c r="Y107" i="13"/>
  <c r="Y103" i="13"/>
  <c r="Y99" i="13"/>
  <c r="Y95" i="13"/>
  <c r="Y91" i="13"/>
  <c r="Y87" i="13"/>
  <c r="Y83" i="13"/>
  <c r="Y79" i="13"/>
  <c r="Y75" i="13"/>
  <c r="Y71" i="13"/>
  <c r="Y67" i="13"/>
  <c r="Y63" i="13"/>
  <c r="Y59" i="13"/>
  <c r="Y112" i="13"/>
  <c r="Y108" i="13"/>
  <c r="Y104" i="13"/>
  <c r="Y100" i="13"/>
  <c r="Y96" i="13"/>
  <c r="Y92" i="13"/>
  <c r="Y88" i="13"/>
  <c r="Y84" i="13"/>
  <c r="Y80" i="13"/>
  <c r="Y76" i="13"/>
  <c r="Y72" i="13"/>
  <c r="Y68" i="13"/>
  <c r="Y64" i="13"/>
  <c r="Y60" i="13"/>
  <c r="Y109" i="13"/>
  <c r="Y105" i="13"/>
  <c r="Y101" i="13"/>
  <c r="Y97" i="13"/>
  <c r="Y93" i="13"/>
  <c r="Y89" i="13"/>
  <c r="Y85" i="13"/>
  <c r="Y81" i="13"/>
  <c r="Y77" i="13"/>
  <c r="Y73" i="13"/>
  <c r="Y69" i="13"/>
  <c r="Y65" i="13"/>
  <c r="Y61" i="13"/>
  <c r="Y110" i="13"/>
  <c r="Y106" i="13"/>
  <c r="Y102" i="13"/>
  <c r="Y98" i="13"/>
  <c r="Y94" i="13"/>
  <c r="Y90" i="13"/>
  <c r="Y86" i="13"/>
  <c r="Y82" i="13"/>
  <c r="Y78" i="13"/>
  <c r="Y74" i="13"/>
  <c r="Y70" i="13"/>
  <c r="Y66" i="13"/>
  <c r="Y62" i="13"/>
  <c r="Y58" i="13"/>
  <c r="Y56" i="13"/>
  <c r="Y52" i="13"/>
  <c r="Y48" i="13"/>
  <c r="Y44" i="13"/>
  <c r="Y40" i="13"/>
  <c r="Y36" i="13"/>
  <c r="Y32" i="13"/>
  <c r="Y28" i="13"/>
  <c r="Y24" i="13"/>
  <c r="Y20" i="13"/>
  <c r="Y16" i="13"/>
  <c r="Y12" i="13"/>
  <c r="Y8" i="13"/>
  <c r="Y4" i="13"/>
  <c r="Y57" i="13"/>
  <c r="Y53" i="13"/>
  <c r="Y49" i="13"/>
  <c r="Y45" i="13"/>
  <c r="Y41" i="13"/>
  <c r="Y37" i="13"/>
  <c r="Y33" i="13"/>
  <c r="Y29" i="13"/>
  <c r="Y25" i="13"/>
  <c r="Y21" i="13"/>
  <c r="Y17" i="13"/>
  <c r="Y13" i="13"/>
  <c r="Y9" i="13"/>
  <c r="Y5" i="13"/>
  <c r="Y1" i="13"/>
  <c r="Y54" i="13"/>
  <c r="Y50" i="13"/>
  <c r="Y46" i="13"/>
  <c r="Y42" i="13"/>
  <c r="Y38" i="13"/>
  <c r="Y34" i="13"/>
  <c r="Y30" i="13"/>
  <c r="Y26" i="13"/>
  <c r="Y22" i="13"/>
  <c r="Y18" i="13"/>
  <c r="Y14" i="13"/>
  <c r="Y10" i="13"/>
  <c r="Y6" i="13"/>
  <c r="Y2" i="13"/>
  <c r="Y55" i="13"/>
  <c r="Y51" i="13"/>
  <c r="Y47" i="13"/>
  <c r="Y43" i="13"/>
  <c r="Y39" i="13"/>
  <c r="Y35" i="13"/>
  <c r="Y31" i="13"/>
  <c r="Y27" i="13"/>
  <c r="Y23" i="13"/>
  <c r="Y19" i="13"/>
  <c r="Y15" i="13"/>
  <c r="Y11" i="13"/>
  <c r="Y7" i="13"/>
  <c r="Y3" i="13"/>
  <c r="Z31" i="13"/>
  <c r="Z7" i="13"/>
  <c r="Z57" i="13"/>
  <c r="Z53" i="13"/>
  <c r="Z49" i="13"/>
  <c r="Z45" i="13"/>
  <c r="Z41" i="13"/>
  <c r="Z37" i="13"/>
  <c r="Z33" i="13"/>
  <c r="Z29" i="13"/>
  <c r="Z25" i="13"/>
  <c r="Z21" i="13"/>
  <c r="Z17" i="13"/>
  <c r="Z13" i="13"/>
  <c r="Z9" i="13"/>
  <c r="Z5" i="13"/>
  <c r="Z1" i="13"/>
  <c r="Z47" i="13"/>
  <c r="Z11" i="13"/>
  <c r="Z51" i="13"/>
  <c r="Z15" i="13"/>
  <c r="Z54" i="13"/>
  <c r="Z50" i="13"/>
  <c r="Z46" i="13"/>
  <c r="Z42" i="13"/>
  <c r="Z38" i="13"/>
  <c r="Z34" i="13"/>
  <c r="Z30" i="13"/>
  <c r="Z26" i="13"/>
  <c r="Z22" i="13"/>
  <c r="Z18" i="13"/>
  <c r="Z14" i="13"/>
  <c r="Z10" i="13"/>
  <c r="Z6" i="13"/>
  <c r="Z2" i="13"/>
  <c r="Z55" i="13"/>
  <c r="Z43" i="13"/>
  <c r="Z35" i="13"/>
  <c r="Z19" i="13"/>
  <c r="Z39" i="13"/>
  <c r="Z23" i="13"/>
  <c r="Z56" i="13"/>
  <c r="Z52" i="13"/>
  <c r="Z48" i="13"/>
  <c r="Z44" i="13"/>
  <c r="Z40" i="13"/>
  <c r="Z36" i="13"/>
  <c r="Z32" i="13"/>
  <c r="Z28" i="13"/>
  <c r="Z24" i="13"/>
  <c r="Z20" i="13"/>
  <c r="Z16" i="13"/>
  <c r="Z12" i="13"/>
  <c r="Z8" i="13"/>
  <c r="Z4" i="13"/>
  <c r="Z27" i="13"/>
  <c r="Z3" i="13"/>
  <c r="W579" i="1"/>
  <c r="W619" i="1"/>
  <c r="X579" i="1"/>
  <c r="X619" i="1"/>
  <c r="W304" i="1"/>
  <c r="W309" i="1"/>
  <c r="W303" i="1"/>
  <c r="W312" i="1"/>
  <c r="W311" i="1"/>
  <c r="W308" i="1"/>
  <c r="W305" i="1"/>
  <c r="W302" i="1"/>
  <c r="W310" i="1"/>
  <c r="W307" i="1"/>
  <c r="W306" i="1"/>
  <c r="X310" i="1"/>
  <c r="X307" i="1"/>
  <c r="X306" i="1"/>
  <c r="X304" i="1"/>
  <c r="X309" i="1"/>
  <c r="X303" i="1"/>
  <c r="X312" i="1"/>
  <c r="X311" i="1"/>
  <c r="X308" i="1"/>
  <c r="X305" i="1"/>
  <c r="X302" i="1"/>
  <c r="W255" i="1"/>
  <c r="W252" i="1"/>
  <c r="W251" i="1"/>
  <c r="W326" i="1"/>
  <c r="W331" i="1"/>
  <c r="W325" i="1"/>
  <c r="W334" i="1"/>
  <c r="W333" i="1"/>
  <c r="W297" i="1"/>
  <c r="W294" i="1"/>
  <c r="W291" i="1"/>
  <c r="W299" i="1"/>
  <c r="W296" i="1"/>
  <c r="W295" i="1"/>
  <c r="W249" i="1"/>
  <c r="W254" i="1"/>
  <c r="W327" i="1"/>
  <c r="W324" i="1"/>
  <c r="W332" i="1"/>
  <c r="W248" i="1"/>
  <c r="W257" i="1"/>
  <c r="W256" i="1"/>
  <c r="W330" i="1"/>
  <c r="W329" i="1"/>
  <c r="W293" i="1"/>
  <c r="W298" i="1"/>
  <c r="W292" i="1"/>
  <c r="W301" i="1"/>
  <c r="W328" i="1"/>
  <c r="W300" i="1"/>
  <c r="W253" i="1"/>
  <c r="W250" i="1"/>
  <c r="W247" i="1"/>
  <c r="X300" i="1"/>
  <c r="X253" i="1"/>
  <c r="X250" i="1"/>
  <c r="X247" i="1"/>
  <c r="X255" i="1"/>
  <c r="X252" i="1"/>
  <c r="X251" i="1"/>
  <c r="X326" i="1"/>
  <c r="X331" i="1"/>
  <c r="X325" i="1"/>
  <c r="X334" i="1"/>
  <c r="X333" i="1"/>
  <c r="X297" i="1"/>
  <c r="X294" i="1"/>
  <c r="X291" i="1"/>
  <c r="X299" i="1"/>
  <c r="X248" i="1"/>
  <c r="X257" i="1"/>
  <c r="X256" i="1"/>
  <c r="X296" i="1"/>
  <c r="X295" i="1"/>
  <c r="X249" i="1"/>
  <c r="X254" i="1"/>
  <c r="X330" i="1"/>
  <c r="X327" i="1"/>
  <c r="X324" i="1"/>
  <c r="X332" i="1"/>
  <c r="X329" i="1"/>
  <c r="X293" i="1"/>
  <c r="X298" i="1"/>
  <c r="X292" i="1"/>
  <c r="X301" i="1"/>
  <c r="X328" i="1"/>
  <c r="W228" i="1"/>
  <c r="W314" i="1"/>
  <c r="W323" i="1"/>
  <c r="W322" i="1"/>
  <c r="W275" i="1"/>
  <c r="W222" i="1"/>
  <c r="W203" i="1"/>
  <c r="W208" i="1"/>
  <c r="W268" i="1"/>
  <c r="W284" i="1"/>
  <c r="W238" i="1"/>
  <c r="W243" i="1"/>
  <c r="W237" i="1"/>
  <c r="W225" i="1"/>
  <c r="W233" i="1"/>
  <c r="W230" i="1"/>
  <c r="W272" i="1"/>
  <c r="W269" i="1"/>
  <c r="W277" i="1"/>
  <c r="W219" i="1"/>
  <c r="W218" i="1"/>
  <c r="W211" i="1"/>
  <c r="W207" i="1"/>
  <c r="W267" i="1"/>
  <c r="W273" i="1"/>
  <c r="W216" i="1"/>
  <c r="W221" i="1"/>
  <c r="W246" i="1"/>
  <c r="W245" i="1"/>
  <c r="W209" i="1"/>
  <c r="W206" i="1"/>
  <c r="W229" i="1"/>
  <c r="W260" i="1"/>
  <c r="W265" i="1"/>
  <c r="W259" i="1"/>
  <c r="W274" i="1"/>
  <c r="W227" i="1"/>
  <c r="W232" i="1"/>
  <c r="W313" i="1"/>
  <c r="W321" i="1"/>
  <c r="W318" i="1"/>
  <c r="W317" i="1"/>
  <c r="W271" i="1"/>
  <c r="W215" i="1"/>
  <c r="W240" i="1"/>
  <c r="W210" i="1"/>
  <c r="W261" i="1"/>
  <c r="W278" i="1"/>
  <c r="W213" i="1"/>
  <c r="W212" i="1"/>
  <c r="W266" i="1"/>
  <c r="W263" i="1"/>
  <c r="W262" i="1"/>
  <c r="W242" i="1"/>
  <c r="W239" i="1"/>
  <c r="W236" i="1"/>
  <c r="W244" i="1"/>
  <c r="W226" i="1"/>
  <c r="W235" i="1"/>
  <c r="W276" i="1"/>
  <c r="W270" i="1"/>
  <c r="W279" i="1"/>
  <c r="W224" i="1"/>
  <c r="W223" i="1"/>
  <c r="W205" i="1"/>
  <c r="W234" i="1"/>
  <c r="W264" i="1"/>
  <c r="W258" i="1"/>
  <c r="W204" i="1"/>
  <c r="W231" i="1"/>
  <c r="W220" i="1"/>
  <c r="W217" i="1"/>
  <c r="W214" i="1"/>
  <c r="W241" i="1"/>
  <c r="X241" i="1"/>
  <c r="X204" i="1"/>
  <c r="X213" i="1"/>
  <c r="X212" i="1"/>
  <c r="X231" i="1"/>
  <c r="X266" i="1"/>
  <c r="X263" i="1"/>
  <c r="X262" i="1"/>
  <c r="X220" i="1"/>
  <c r="X217" i="1"/>
  <c r="X214" i="1"/>
  <c r="X206" i="1"/>
  <c r="X260" i="1"/>
  <c r="X228" i="1"/>
  <c r="X314" i="1"/>
  <c r="X323" i="1"/>
  <c r="X322" i="1"/>
  <c r="X275" i="1"/>
  <c r="X222" i="1"/>
  <c r="X245" i="1"/>
  <c r="X229" i="1"/>
  <c r="X265" i="1"/>
  <c r="X259" i="1"/>
  <c r="X274" i="1"/>
  <c r="X284" i="1"/>
  <c r="X238" i="1"/>
  <c r="X243" i="1"/>
  <c r="X237" i="1"/>
  <c r="X225" i="1"/>
  <c r="X233" i="1"/>
  <c r="X230" i="1"/>
  <c r="X272" i="1"/>
  <c r="X269" i="1"/>
  <c r="X277" i="1"/>
  <c r="X219" i="1"/>
  <c r="X218" i="1"/>
  <c r="X209" i="1"/>
  <c r="X246" i="1"/>
  <c r="X203" i="1"/>
  <c r="X211" i="1"/>
  <c r="X208" i="1"/>
  <c r="X207" i="1"/>
  <c r="X268" i="1"/>
  <c r="X267" i="1"/>
  <c r="X273" i="1"/>
  <c r="X216" i="1"/>
  <c r="X221" i="1"/>
  <c r="X276" i="1"/>
  <c r="X270" i="1"/>
  <c r="X205" i="1"/>
  <c r="X210" i="1"/>
  <c r="X234" i="1"/>
  <c r="X264" i="1"/>
  <c r="X261" i="1"/>
  <c r="X258" i="1"/>
  <c r="X227" i="1"/>
  <c r="X232" i="1"/>
  <c r="X313" i="1"/>
  <c r="X321" i="1"/>
  <c r="X318" i="1"/>
  <c r="X317" i="1"/>
  <c r="X271" i="1"/>
  <c r="X215" i="1"/>
  <c r="X226" i="1"/>
  <c r="X235" i="1"/>
  <c r="X279" i="1"/>
  <c r="X224" i="1"/>
  <c r="X223" i="1"/>
  <c r="X240" i="1"/>
  <c r="X278" i="1"/>
  <c r="X242" i="1"/>
  <c r="X239" i="1"/>
  <c r="X236" i="1"/>
  <c r="X244" i="1"/>
  <c r="W289" i="1"/>
  <c r="X289" i="1"/>
  <c r="W280" i="1"/>
  <c r="W288" i="1"/>
  <c r="W285" i="1"/>
  <c r="W281" i="1"/>
  <c r="W290" i="1"/>
  <c r="X281" i="1"/>
  <c r="X290" i="1"/>
  <c r="X280" i="1"/>
  <c r="X288" i="1"/>
  <c r="X285" i="1"/>
  <c r="W702" i="1"/>
  <c r="W286" i="1"/>
  <c r="W283" i="1"/>
  <c r="W282" i="1"/>
  <c r="W287" i="1"/>
  <c r="X282" i="1"/>
  <c r="X287" i="1"/>
  <c r="X702" i="1"/>
  <c r="X286" i="1"/>
  <c r="X283" i="1"/>
  <c r="W74" i="1"/>
  <c r="X74" i="1"/>
  <c r="X597" i="1"/>
  <c r="W597" i="1"/>
  <c r="X655" i="1"/>
  <c r="X768" i="1"/>
  <c r="W655" i="1"/>
  <c r="W768" i="1"/>
  <c r="X601" i="1"/>
  <c r="X620" i="1"/>
  <c r="X581" i="1"/>
  <c r="X607" i="1"/>
  <c r="X611" i="1"/>
  <c r="X580" i="1"/>
  <c r="X592" i="1"/>
  <c r="X608" i="1"/>
  <c r="X687" i="1"/>
  <c r="W601" i="1"/>
  <c r="W620" i="1"/>
  <c r="W581" i="1"/>
  <c r="W607" i="1"/>
  <c r="W687" i="1"/>
  <c r="W608" i="1"/>
  <c r="W580" i="1"/>
  <c r="W611" i="1"/>
  <c r="W592" i="1"/>
  <c r="W343" i="1"/>
  <c r="W337" i="1"/>
  <c r="X337" i="1"/>
  <c r="X343" i="1"/>
  <c r="X717" i="1"/>
  <c r="X756" i="1"/>
  <c r="X715" i="1"/>
  <c r="X745" i="1"/>
  <c r="X732" i="1"/>
  <c r="X748" i="1"/>
  <c r="X742" i="1"/>
  <c r="X755" i="1"/>
  <c r="X714" i="1"/>
  <c r="X724" i="1"/>
  <c r="X743" i="1"/>
  <c r="X746" i="1"/>
  <c r="X749" i="1"/>
  <c r="X752" i="1"/>
  <c r="X751" i="1"/>
  <c r="X735" i="1"/>
  <c r="X736" i="1"/>
  <c r="X720" i="1"/>
  <c r="X734" i="1"/>
  <c r="X709" i="1"/>
  <c r="X706" i="1"/>
  <c r="X754" i="1"/>
  <c r="X719" i="1"/>
  <c r="X704" i="1"/>
  <c r="X739" i="1"/>
  <c r="X730" i="1"/>
  <c r="X722" i="1"/>
  <c r="X744" i="1"/>
  <c r="X707" i="1"/>
  <c r="X726" i="1"/>
  <c r="X703" i="1"/>
  <c r="X740" i="1"/>
  <c r="X712" i="1"/>
  <c r="X716" i="1"/>
  <c r="X708" i="1"/>
  <c r="X747" i="1"/>
  <c r="X713" i="1"/>
  <c r="X711" i="1"/>
  <c r="X705" i="1"/>
  <c r="X725" i="1"/>
  <c r="X721" i="1"/>
  <c r="X741" i="1"/>
  <c r="X728" i="1"/>
  <c r="X737" i="1"/>
  <c r="X727" i="1"/>
  <c r="X738" i="1"/>
  <c r="X718" i="1"/>
  <c r="X753" i="1"/>
  <c r="X731" i="1"/>
  <c r="X710" i="1"/>
  <c r="X750" i="1"/>
  <c r="X733" i="1"/>
  <c r="X729" i="1"/>
  <c r="X723" i="1"/>
  <c r="X757" i="1"/>
  <c r="W714" i="1"/>
  <c r="W724" i="1"/>
  <c r="W743" i="1"/>
  <c r="W746" i="1"/>
  <c r="W749" i="1"/>
  <c r="W752" i="1"/>
  <c r="W751" i="1"/>
  <c r="W735" i="1"/>
  <c r="W736" i="1"/>
  <c r="W720" i="1"/>
  <c r="W734" i="1"/>
  <c r="W733" i="1"/>
  <c r="W729" i="1"/>
  <c r="W723" i="1"/>
  <c r="W757" i="1"/>
  <c r="W709" i="1"/>
  <c r="W706" i="1"/>
  <c r="W754" i="1"/>
  <c r="W719" i="1"/>
  <c r="W704" i="1"/>
  <c r="W739" i="1"/>
  <c r="W730" i="1"/>
  <c r="W722" i="1"/>
  <c r="W712" i="1"/>
  <c r="W716" i="1"/>
  <c r="W708" i="1"/>
  <c r="W747" i="1"/>
  <c r="W713" i="1"/>
  <c r="W711" i="1"/>
  <c r="W703" i="1"/>
  <c r="W738" i="1"/>
  <c r="W718" i="1"/>
  <c r="W753" i="1"/>
  <c r="W731" i="1"/>
  <c r="W710" i="1"/>
  <c r="W750" i="1"/>
  <c r="W748" i="1"/>
  <c r="W755" i="1"/>
  <c r="W705" i="1"/>
  <c r="W725" i="1"/>
  <c r="W740" i="1"/>
  <c r="W721" i="1"/>
  <c r="W741" i="1"/>
  <c r="W728" i="1"/>
  <c r="W737" i="1"/>
  <c r="W727" i="1"/>
  <c r="W717" i="1"/>
  <c r="W756" i="1"/>
  <c r="W715" i="1"/>
  <c r="W745" i="1"/>
  <c r="W732" i="1"/>
  <c r="W742" i="1"/>
  <c r="W744" i="1"/>
  <c r="W707" i="1"/>
  <c r="W726" i="1"/>
  <c r="W15" i="1"/>
  <c r="X15" i="1"/>
  <c r="W335" i="1"/>
  <c r="W341" i="1"/>
  <c r="X335" i="1"/>
  <c r="X341" i="1"/>
  <c r="W405" i="1"/>
  <c r="W404" i="1"/>
  <c r="W402" i="1"/>
  <c r="W413" i="1"/>
  <c r="W406" i="1"/>
  <c r="W383" i="1"/>
  <c r="W381" i="1"/>
  <c r="W379" i="1"/>
  <c r="W400" i="1"/>
  <c r="W399" i="1"/>
  <c r="W411" i="1"/>
  <c r="W408" i="1"/>
  <c r="W410" i="1"/>
  <c r="W409" i="1"/>
  <c r="W403" i="1"/>
  <c r="W407" i="1"/>
  <c r="W401" i="1"/>
  <c r="W397" i="1"/>
  <c r="W392" i="1"/>
  <c r="W385" i="1"/>
  <c r="W398" i="1"/>
  <c r="W412" i="1"/>
  <c r="X398" i="1"/>
  <c r="X401" i="1"/>
  <c r="X397" i="1"/>
  <c r="X412" i="1"/>
  <c r="X405" i="1"/>
  <c r="X404" i="1"/>
  <c r="X402" i="1"/>
  <c r="X413" i="1"/>
  <c r="X406" i="1"/>
  <c r="X383" i="1"/>
  <c r="X381" i="1"/>
  <c r="X379" i="1"/>
  <c r="X400" i="1"/>
  <c r="X399" i="1"/>
  <c r="X411" i="1"/>
  <c r="X408" i="1"/>
  <c r="X410" i="1"/>
  <c r="X409" i="1"/>
  <c r="X403" i="1"/>
  <c r="X407" i="1"/>
  <c r="X385" i="1"/>
  <c r="X392" i="1"/>
  <c r="X462" i="1"/>
  <c r="W462" i="1"/>
  <c r="X454" i="1"/>
  <c r="X452" i="1"/>
  <c r="X465" i="1"/>
  <c r="X468" i="1"/>
  <c r="X490" i="1"/>
  <c r="X488" i="1"/>
  <c r="X478" i="1"/>
  <c r="X485" i="1"/>
  <c r="X475" i="1"/>
  <c r="X467" i="1"/>
  <c r="X453" i="1"/>
  <c r="X473" i="1"/>
  <c r="X480" i="1"/>
  <c r="X455" i="1"/>
  <c r="X492" i="1"/>
  <c r="X458" i="1"/>
  <c r="X466" i="1"/>
  <c r="X474" i="1"/>
  <c r="X491" i="1"/>
  <c r="X483" i="1"/>
  <c r="X489" i="1"/>
  <c r="X482" i="1"/>
  <c r="X481" i="1"/>
  <c r="X471" i="1"/>
  <c r="X456" i="1"/>
  <c r="X461" i="1"/>
  <c r="X479" i="1"/>
  <c r="X484" i="1"/>
  <c r="X469" i="1"/>
  <c r="X459" i="1"/>
  <c r="X463" i="1"/>
  <c r="X476" i="1"/>
  <c r="X470" i="1"/>
  <c r="X486" i="1"/>
  <c r="X460" i="1"/>
  <c r="X472" i="1"/>
  <c r="X457" i="1"/>
  <c r="X464" i="1"/>
  <c r="X487" i="1"/>
  <c r="X477" i="1"/>
  <c r="W478" i="1"/>
  <c r="W459" i="1"/>
  <c r="W461" i="1"/>
  <c r="W465" i="1"/>
  <c r="W458" i="1"/>
  <c r="W481" i="1"/>
  <c r="W454" i="1"/>
  <c r="W490" i="1"/>
  <c r="W486" i="1"/>
  <c r="W452" i="1"/>
  <c r="W456" i="1"/>
  <c r="W477" i="1"/>
  <c r="W469" i="1"/>
  <c r="W492" i="1"/>
  <c r="W466" i="1"/>
  <c r="W471" i="1"/>
  <c r="W463" i="1"/>
  <c r="W453" i="1"/>
  <c r="W480" i="1"/>
  <c r="W464" i="1"/>
  <c r="W483" i="1"/>
  <c r="W474" i="1"/>
  <c r="W491" i="1"/>
  <c r="W475" i="1"/>
  <c r="W473" i="1"/>
  <c r="W488" i="1"/>
  <c r="W460" i="1"/>
  <c r="W457" i="1"/>
  <c r="W479" i="1"/>
  <c r="W470" i="1"/>
  <c r="W455" i="1"/>
  <c r="W472" i="1"/>
  <c r="W485" i="1"/>
  <c r="W468" i="1"/>
  <c r="W467" i="1"/>
  <c r="W482" i="1"/>
  <c r="W484" i="1"/>
  <c r="W489" i="1"/>
  <c r="W476" i="1"/>
  <c r="W487" i="1"/>
  <c r="X84" i="1"/>
  <c r="X109" i="1"/>
  <c r="X99" i="1"/>
  <c r="X79" i="1"/>
  <c r="X120" i="1"/>
  <c r="X83" i="1"/>
  <c r="X91" i="1"/>
  <c r="X108" i="1"/>
  <c r="X106" i="1"/>
  <c r="X88" i="1"/>
  <c r="X80" i="1"/>
  <c r="X94" i="1"/>
  <c r="X117" i="1"/>
  <c r="X103" i="1"/>
  <c r="X86" i="1"/>
  <c r="X111" i="1"/>
  <c r="X100" i="1"/>
  <c r="X101" i="1"/>
  <c r="X98" i="1"/>
  <c r="X122" i="1"/>
  <c r="X118" i="1"/>
  <c r="X113" i="1"/>
  <c r="X114" i="1"/>
  <c r="X82" i="1"/>
  <c r="X85" i="1"/>
  <c r="X81" i="1"/>
  <c r="X97" i="1"/>
  <c r="X89" i="1"/>
  <c r="X96" i="1"/>
  <c r="X90" i="1"/>
  <c r="X112" i="1"/>
  <c r="X107" i="1"/>
  <c r="X95" i="1"/>
  <c r="X102" i="1"/>
  <c r="X93" i="1"/>
  <c r="X105" i="1"/>
  <c r="X110" i="1"/>
  <c r="X92" i="1"/>
  <c r="X78" i="1"/>
  <c r="X104" i="1"/>
  <c r="X87" i="1"/>
  <c r="X116" i="1"/>
  <c r="X119" i="1"/>
  <c r="X121" i="1"/>
  <c r="X115" i="1"/>
  <c r="W120" i="1"/>
  <c r="W83" i="1"/>
  <c r="W91" i="1"/>
  <c r="W108" i="1"/>
  <c r="W106" i="1"/>
  <c r="W88" i="1"/>
  <c r="W80" i="1"/>
  <c r="W94" i="1"/>
  <c r="W117" i="1"/>
  <c r="W103" i="1"/>
  <c r="W122" i="1"/>
  <c r="W118" i="1"/>
  <c r="W113" i="1"/>
  <c r="W114" i="1"/>
  <c r="W86" i="1"/>
  <c r="W111" i="1"/>
  <c r="W101" i="1"/>
  <c r="W98" i="1"/>
  <c r="W100" i="1"/>
  <c r="W97" i="1"/>
  <c r="W89" i="1"/>
  <c r="W96" i="1"/>
  <c r="W110" i="1"/>
  <c r="W82" i="1"/>
  <c r="W85" i="1"/>
  <c r="W81" i="1"/>
  <c r="W90" i="1"/>
  <c r="W112" i="1"/>
  <c r="W107" i="1"/>
  <c r="W95" i="1"/>
  <c r="W102" i="1"/>
  <c r="W93" i="1"/>
  <c r="W105" i="1"/>
  <c r="W92" i="1"/>
  <c r="W78" i="1"/>
  <c r="W104" i="1"/>
  <c r="W87" i="1"/>
  <c r="W116" i="1"/>
  <c r="W119" i="1"/>
  <c r="W121" i="1"/>
  <c r="W115" i="1"/>
  <c r="W84" i="1"/>
  <c r="W109" i="1"/>
  <c r="W99" i="1"/>
  <c r="W79" i="1"/>
  <c r="X387" i="1"/>
  <c r="X391" i="1"/>
  <c r="X388" i="1"/>
  <c r="X382" i="1"/>
  <c r="X395" i="1"/>
  <c r="X396" i="1"/>
  <c r="X386" i="1"/>
  <c r="X380" i="1"/>
  <c r="X384" i="1"/>
  <c r="X389" i="1"/>
  <c r="X393" i="1"/>
  <c r="X394" i="1"/>
  <c r="X390" i="1"/>
  <c r="W388" i="1"/>
  <c r="W382" i="1"/>
  <c r="W395" i="1"/>
  <c r="W396" i="1"/>
  <c r="W386" i="1"/>
  <c r="W380" i="1"/>
  <c r="W384" i="1"/>
  <c r="W389" i="1"/>
  <c r="W393" i="1"/>
  <c r="W394" i="1"/>
  <c r="W390" i="1"/>
  <c r="W387" i="1"/>
  <c r="W391" i="1"/>
  <c r="W622" i="1"/>
  <c r="W578" i="1"/>
  <c r="W9" i="1"/>
  <c r="W500" i="1"/>
  <c r="W510" i="1"/>
  <c r="W40" i="1"/>
  <c r="W42" i="1"/>
  <c r="W52" i="1"/>
  <c r="W794" i="1"/>
  <c r="W63" i="1"/>
  <c r="W640" i="1"/>
  <c r="W565" i="1"/>
  <c r="W23" i="1"/>
  <c r="W871" i="1"/>
  <c r="W663" i="1"/>
  <c r="W672" i="1"/>
  <c r="W680" i="1"/>
  <c r="W188" i="1"/>
  <c r="W197" i="1"/>
  <c r="W542" i="1"/>
  <c r="W551" i="1"/>
  <c r="W559" i="1"/>
  <c r="W70" i="1"/>
  <c r="W147" i="1"/>
  <c r="W538" i="1"/>
  <c r="W444" i="1"/>
  <c r="W691" i="1"/>
  <c r="W699" i="1"/>
  <c r="W689" i="1"/>
  <c r="W869" i="1"/>
  <c r="W540" i="1"/>
  <c r="W562" i="1"/>
  <c r="W599" i="1"/>
  <c r="W576" i="1"/>
  <c r="W632" i="1"/>
  <c r="W625" i="1"/>
  <c r="W610" i="1"/>
  <c r="W131" i="1"/>
  <c r="W633" i="1"/>
  <c r="W803" i="1"/>
  <c r="W823" i="1"/>
  <c r="W833" i="1"/>
  <c r="W817" i="1"/>
  <c r="W813" i="1"/>
  <c r="W857" i="1"/>
  <c r="W848" i="1"/>
  <c r="W811" i="1"/>
  <c r="W859" i="1"/>
  <c r="W174" i="1"/>
  <c r="W359" i="1"/>
  <c r="W626" i="1"/>
  <c r="W657" i="1"/>
  <c r="W165" i="1"/>
  <c r="W583" i="1"/>
  <c r="W170" i="1"/>
  <c r="W177" i="1"/>
  <c r="W11" i="1"/>
  <c r="W501" i="1"/>
  <c r="W511" i="1"/>
  <c r="W41" i="1"/>
  <c r="W43" i="1"/>
  <c r="W53" i="1"/>
  <c r="W795" i="1"/>
  <c r="W75" i="1"/>
  <c r="W438" i="1"/>
  <c r="W643" i="1"/>
  <c r="W569" i="1"/>
  <c r="W436" i="1"/>
  <c r="W57" i="1"/>
  <c r="W664" i="1"/>
  <c r="W673" i="1"/>
  <c r="W183" i="1"/>
  <c r="W189" i="1"/>
  <c r="W198" i="1"/>
  <c r="W543" i="1"/>
  <c r="W552" i="1"/>
  <c r="W137" i="1"/>
  <c r="W153" i="1"/>
  <c r="W180" i="1"/>
  <c r="W449" i="1"/>
  <c r="W697" i="1"/>
  <c r="W700" i="1"/>
  <c r="W530" i="1"/>
  <c r="W870" i="1"/>
  <c r="W624" i="1"/>
  <c r="W763" i="1"/>
  <c r="W370" i="1"/>
  <c r="W360" i="1"/>
  <c r="W378" i="1"/>
  <c r="W375" i="1"/>
  <c r="W374" i="1"/>
  <c r="W127" i="1"/>
  <c r="W634" i="1"/>
  <c r="W804" i="1"/>
  <c r="W825" i="1"/>
  <c r="W831" i="1"/>
  <c r="W815" i="1"/>
  <c r="W850" i="1"/>
  <c r="W840" i="1"/>
  <c r="W847" i="1"/>
  <c r="W807" i="1"/>
  <c r="W858" i="1"/>
  <c r="W781" i="1"/>
  <c r="W358" i="1"/>
  <c r="W356" i="1"/>
  <c r="W621" i="1"/>
  <c r="W577" i="1"/>
  <c r="W628" i="1"/>
  <c r="W168" i="1"/>
  <c r="W762" i="1"/>
  <c r="W66" i="1"/>
  <c r="W504" i="1"/>
  <c r="W506" i="1"/>
  <c r="W36" i="1"/>
  <c r="W46" i="1"/>
  <c r="W48" i="1"/>
  <c r="W790" i="1"/>
  <c r="W527" i="1"/>
  <c r="W772" i="1"/>
  <c r="W659" i="1"/>
  <c r="W566" i="1"/>
  <c r="W528" i="1"/>
  <c r="W173" i="1"/>
  <c r="W665" i="1"/>
  <c r="W674" i="1"/>
  <c r="W202" i="1"/>
  <c r="W190" i="1"/>
  <c r="W199" i="1"/>
  <c r="W544" i="1"/>
  <c r="W553" i="1"/>
  <c r="W149" i="1"/>
  <c r="W155" i="1"/>
  <c r="W539" i="1"/>
  <c r="W445" i="1"/>
  <c r="W692" i="1"/>
  <c r="W690" i="1"/>
  <c r="W531" i="1"/>
  <c r="W685" i="1"/>
  <c r="W602" i="1"/>
  <c r="W800" i="1"/>
  <c r="W588" i="1"/>
  <c r="W585" i="1"/>
  <c r="W586" i="1"/>
  <c r="W574" i="1"/>
  <c r="W584" i="1"/>
  <c r="W124" i="1"/>
  <c r="W639" i="1"/>
  <c r="W514" i="1"/>
  <c r="W829" i="1"/>
  <c r="W832" i="1"/>
  <c r="W816" i="1"/>
  <c r="W851" i="1"/>
  <c r="W842" i="1"/>
  <c r="W849" i="1"/>
  <c r="W810" i="1"/>
  <c r="W526" i="1"/>
  <c r="W686" i="1"/>
  <c r="W614" i="1"/>
  <c r="W435" i="1"/>
  <c r="W770" i="1"/>
  <c r="W629" i="1"/>
  <c r="W776" i="1"/>
  <c r="W2" i="1"/>
  <c r="W164" i="1"/>
  <c r="W162" i="1"/>
  <c r="W14" i="1"/>
  <c r="W65" i="1"/>
  <c r="W505" i="1"/>
  <c r="W507" i="1"/>
  <c r="W37" i="1"/>
  <c r="W47" i="1"/>
  <c r="W49" i="1"/>
  <c r="W791" i="1"/>
  <c r="W761" i="1"/>
  <c r="W570" i="1"/>
  <c r="W61" i="1"/>
  <c r="W766" i="1"/>
  <c r="W644" i="1"/>
  <c r="W767" i="1"/>
  <c r="W666" i="1"/>
  <c r="W675" i="1"/>
  <c r="W192" i="1"/>
  <c r="W191" i="1"/>
  <c r="W200" i="1"/>
  <c r="W545" i="1"/>
  <c r="W554" i="1"/>
  <c r="W140" i="1"/>
  <c r="W181" i="1"/>
  <c r="W446" i="1"/>
  <c r="W693" i="1"/>
  <c r="W441" i="1"/>
  <c r="W532" i="1"/>
  <c r="W773" i="1"/>
  <c r="W797" i="1"/>
  <c r="W801" i="1"/>
  <c r="W364" i="1"/>
  <c r="W361" i="1"/>
  <c r="W362" i="1"/>
  <c r="W367" i="1"/>
  <c r="W688" i="1"/>
  <c r="W132" i="1"/>
  <c r="W636" i="1"/>
  <c r="W661" i="1"/>
  <c r="W828" i="1"/>
  <c r="W836" i="1"/>
  <c r="W820" i="1"/>
  <c r="W853" i="1"/>
  <c r="W841" i="1"/>
  <c r="W845" i="1"/>
  <c r="W809" i="1"/>
  <c r="W648" i="1"/>
  <c r="W641" i="1"/>
  <c r="W873" i="1"/>
  <c r="W653" i="1"/>
  <c r="W760" i="1"/>
  <c r="W627" i="1"/>
  <c r="W623" i="1"/>
  <c r="W758" i="1"/>
  <c r="W161" i="1"/>
  <c r="W169" i="1"/>
  <c r="W56" i="1"/>
  <c r="W67" i="1"/>
  <c r="W512" i="1"/>
  <c r="W38" i="1"/>
  <c r="W54" i="1"/>
  <c r="W784" i="1"/>
  <c r="W792" i="1"/>
  <c r="W683" i="1"/>
  <c r="W660" i="1"/>
  <c r="W3" i="1"/>
  <c r="W799" i="1"/>
  <c r="W765" i="1"/>
  <c r="W533" i="1"/>
  <c r="W667" i="1"/>
  <c r="W676" i="1"/>
  <c r="W184" i="1"/>
  <c r="W193" i="1"/>
  <c r="W201" i="1"/>
  <c r="W546" i="1"/>
  <c r="W555" i="1"/>
  <c r="W867" i="1"/>
  <c r="W141" i="1"/>
  <c r="W439" i="1"/>
  <c r="W447" i="1"/>
  <c r="W698" i="1"/>
  <c r="W535" i="1"/>
  <c r="W25" i="1"/>
  <c r="W775" i="1"/>
  <c r="W684" i="1"/>
  <c r="W600" i="1"/>
  <c r="W598" i="1"/>
  <c r="W609" i="1"/>
  <c r="W630" i="1"/>
  <c r="W604" i="1"/>
  <c r="W126" i="1"/>
  <c r="W134" i="1"/>
  <c r="W637" i="1"/>
  <c r="W563" i="1"/>
  <c r="W824" i="1"/>
  <c r="W834" i="1"/>
  <c r="W818" i="1"/>
  <c r="W852" i="1"/>
  <c r="W806" i="1"/>
  <c r="W844" i="1"/>
  <c r="W839" i="1"/>
  <c r="W72" i="1"/>
  <c r="W19" i="1"/>
  <c r="W605" i="1"/>
  <c r="W534" i="1"/>
  <c r="W652" i="1"/>
  <c r="W582" i="1"/>
  <c r="W573" i="1"/>
  <c r="W166" i="1"/>
  <c r="W172" i="1"/>
  <c r="W58" i="1"/>
  <c r="W494" i="1"/>
  <c r="W513" i="1"/>
  <c r="W39" i="1"/>
  <c r="W55" i="1"/>
  <c r="W785" i="1"/>
  <c r="W793" i="1"/>
  <c r="W7" i="1"/>
  <c r="W759" i="1"/>
  <c r="W4" i="1"/>
  <c r="W21" i="1"/>
  <c r="W764" i="1"/>
  <c r="W662" i="1"/>
  <c r="W668" i="1"/>
  <c r="W677" i="1"/>
  <c r="W185" i="1"/>
  <c r="W194" i="1"/>
  <c r="W541" i="1"/>
  <c r="W547" i="1"/>
  <c r="W556" i="1"/>
  <c r="W774" i="1"/>
  <c r="W151" i="1"/>
  <c r="W442" i="1"/>
  <c r="W450" i="1"/>
  <c r="W694" i="1"/>
  <c r="W866" i="1"/>
  <c r="W26" i="1"/>
  <c r="W769" i="1"/>
  <c r="W5" i="1"/>
  <c r="W371" i="1"/>
  <c r="W369" i="1"/>
  <c r="W373" i="1"/>
  <c r="W376" i="1"/>
  <c r="W372" i="1"/>
  <c r="W125" i="1"/>
  <c r="W133" i="1"/>
  <c r="W635" i="1"/>
  <c r="W642" i="1"/>
  <c r="W827" i="1"/>
  <c r="W835" i="1"/>
  <c r="W819" i="1"/>
  <c r="W854" i="1"/>
  <c r="W862" i="1"/>
  <c r="W846" i="1"/>
  <c r="W843" i="1"/>
  <c r="W647" i="1"/>
  <c r="W71" i="1"/>
  <c r="W16" i="1"/>
  <c r="W658" i="1"/>
  <c r="W613" i="1"/>
  <c r="W654" i="1"/>
  <c r="W650" i="1"/>
  <c r="W593" i="1"/>
  <c r="W160" i="1"/>
  <c r="W612" i="1"/>
  <c r="W171" i="1"/>
  <c r="W13" i="1"/>
  <c r="W493" i="1"/>
  <c r="W508" i="1"/>
  <c r="W32" i="1"/>
  <c r="W34" i="1"/>
  <c r="W50" i="1"/>
  <c r="W788" i="1"/>
  <c r="W782" i="1"/>
  <c r="W564" i="1"/>
  <c r="W865" i="1"/>
  <c r="W22" i="1"/>
  <c r="W20" i="1"/>
  <c r="W529" i="1"/>
  <c r="W669" i="1"/>
  <c r="W678" i="1"/>
  <c r="W186" i="1"/>
  <c r="W195" i="1"/>
  <c r="W560" i="1"/>
  <c r="W548" i="1"/>
  <c r="W557" i="1"/>
  <c r="W68" i="1"/>
  <c r="W143" i="1"/>
  <c r="W537" i="1"/>
  <c r="W448" i="1"/>
  <c r="W451" i="1"/>
  <c r="W695" i="1"/>
  <c r="W796" i="1"/>
  <c r="W27" i="1"/>
  <c r="W798" i="1"/>
  <c r="W6" i="1"/>
  <c r="W587" i="1"/>
  <c r="W589" i="1"/>
  <c r="W631" i="1"/>
  <c r="W590" i="1"/>
  <c r="W591" i="1"/>
  <c r="W130" i="1"/>
  <c r="W129" i="1"/>
  <c r="W805" i="1"/>
  <c r="W8" i="1"/>
  <c r="W830" i="1"/>
  <c r="W837" i="1"/>
  <c r="W821" i="1"/>
  <c r="W856" i="1"/>
  <c r="W860" i="1"/>
  <c r="W808" i="1"/>
  <c r="W864" i="1"/>
  <c r="W645" i="1"/>
  <c r="W17" i="1"/>
  <c r="W603" i="1"/>
  <c r="W651" i="1"/>
  <c r="W167" i="1"/>
  <c r="W123" i="1"/>
  <c r="W575" i="1"/>
  <c r="W10" i="1"/>
  <c r="W495" i="1"/>
  <c r="W509" i="1"/>
  <c r="W33" i="1"/>
  <c r="W35" i="1"/>
  <c r="W51" i="1"/>
  <c r="W789" i="1"/>
  <c r="W783" i="1"/>
  <c r="W76" i="1"/>
  <c r="W357" i="1"/>
  <c r="W62" i="1"/>
  <c r="W771" i="1"/>
  <c r="W872" i="1"/>
  <c r="W671" i="1"/>
  <c r="W670" i="1"/>
  <c r="W679" i="1"/>
  <c r="W187" i="1"/>
  <c r="W196" i="1"/>
  <c r="W550" i="1"/>
  <c r="W549" i="1"/>
  <c r="W558" i="1"/>
  <c r="W145" i="1"/>
  <c r="W179" i="1"/>
  <c r="W443" i="1"/>
  <c r="W440" i="1"/>
  <c r="W696" i="1"/>
  <c r="W24" i="1"/>
  <c r="W868" i="1"/>
  <c r="W182" i="1"/>
  <c r="W561" i="1"/>
  <c r="W363" i="1"/>
  <c r="W365" i="1"/>
  <c r="W377" i="1"/>
  <c r="W366" i="1"/>
  <c r="W368" i="1"/>
  <c r="W128" i="1"/>
  <c r="W638" i="1"/>
  <c r="W802" i="1"/>
  <c r="W826" i="1"/>
  <c r="W838" i="1"/>
  <c r="W822" i="1"/>
  <c r="W814" i="1"/>
  <c r="W855" i="1"/>
  <c r="W861" i="1"/>
  <c r="W812" i="1"/>
  <c r="W863" i="1"/>
  <c r="W77" i="1"/>
  <c r="W73" i="1"/>
  <c r="W18" i="1"/>
  <c r="W646" i="1"/>
  <c r="W606" i="1"/>
  <c r="W656" i="1"/>
  <c r="W649" i="1"/>
  <c r="W163" i="1"/>
  <c r="W159" i="1"/>
  <c r="W12" i="1"/>
  <c r="W571" i="1"/>
  <c r="W572" i="1"/>
  <c r="W701" i="1"/>
  <c r="X12" i="1"/>
  <c r="X42" i="1"/>
  <c r="X823" i="1"/>
  <c r="X553" i="1"/>
  <c r="X571" i="1"/>
  <c r="X162" i="1"/>
  <c r="X163" i="1"/>
  <c r="X2" i="1"/>
  <c r="X358" i="1"/>
  <c r="X526" i="1"/>
  <c r="X848" i="1"/>
  <c r="X815" i="1"/>
  <c r="X514" i="1"/>
  <c r="X131" i="1"/>
  <c r="X632" i="1"/>
  <c r="X540" i="1"/>
  <c r="X691" i="1"/>
  <c r="X70" i="1"/>
  <c r="X551" i="1"/>
  <c r="X680" i="1"/>
  <c r="X575" i="1"/>
  <c r="X174" i="1"/>
  <c r="X586" i="1"/>
  <c r="X9" i="1"/>
  <c r="X572" i="1"/>
  <c r="X168" i="1"/>
  <c r="X628" i="1"/>
  <c r="X629" i="1"/>
  <c r="X359" i="1"/>
  <c r="X858" i="1"/>
  <c r="X842" i="1"/>
  <c r="X817" i="1"/>
  <c r="X804" i="1"/>
  <c r="X584" i="1"/>
  <c r="X585" i="1"/>
  <c r="X685" i="1"/>
  <c r="X445" i="1"/>
  <c r="X544" i="1"/>
  <c r="X672" i="1"/>
  <c r="X794" i="1"/>
  <c r="X127" i="1"/>
  <c r="X63" i="1"/>
  <c r="X165" i="1"/>
  <c r="X621" i="1"/>
  <c r="X614" i="1"/>
  <c r="X859" i="1"/>
  <c r="X840" i="1"/>
  <c r="X832" i="1"/>
  <c r="X803" i="1"/>
  <c r="X374" i="1"/>
  <c r="X576" i="1"/>
  <c r="X869" i="1"/>
  <c r="X444" i="1"/>
  <c r="X542" i="1"/>
  <c r="X663" i="1"/>
  <c r="X52" i="1"/>
  <c r="X123" i="1"/>
  <c r="X816" i="1"/>
  <c r="X692" i="1"/>
  <c r="X202" i="1"/>
  <c r="X701" i="1"/>
  <c r="X159" i="1"/>
  <c r="X626" i="1"/>
  <c r="X810" i="1"/>
  <c r="X857" i="1"/>
  <c r="X831" i="1"/>
  <c r="X639" i="1"/>
  <c r="X610" i="1"/>
  <c r="X588" i="1"/>
  <c r="X531" i="1"/>
  <c r="X539" i="1"/>
  <c r="X199" i="1"/>
  <c r="X871" i="1"/>
  <c r="X847" i="1"/>
  <c r="X149" i="1"/>
  <c r="X14" i="1"/>
  <c r="X65" i="1"/>
  <c r="X505" i="1"/>
  <c r="X507" i="1"/>
  <c r="X37" i="1"/>
  <c r="X47" i="1"/>
  <c r="X49" i="1"/>
  <c r="X791" i="1"/>
  <c r="X761" i="1"/>
  <c r="X570" i="1"/>
  <c r="X61" i="1"/>
  <c r="X766" i="1"/>
  <c r="X644" i="1"/>
  <c r="X767" i="1"/>
  <c r="X666" i="1"/>
  <c r="X675" i="1"/>
  <c r="X192" i="1"/>
  <c r="X191" i="1"/>
  <c r="X200" i="1"/>
  <c r="X545" i="1"/>
  <c r="X554" i="1"/>
  <c r="X140" i="1"/>
  <c r="X181" i="1"/>
  <c r="X446" i="1"/>
  <c r="X693" i="1"/>
  <c r="X441" i="1"/>
  <c r="X532" i="1"/>
  <c r="X773" i="1"/>
  <c r="X797" i="1"/>
  <c r="X801" i="1"/>
  <c r="X364" i="1"/>
  <c r="X361" i="1"/>
  <c r="X362" i="1"/>
  <c r="X367" i="1"/>
  <c r="X688" i="1"/>
  <c r="X132" i="1"/>
  <c r="X636" i="1"/>
  <c r="X661" i="1"/>
  <c r="X828" i="1"/>
  <c r="X836" i="1"/>
  <c r="X820" i="1"/>
  <c r="X853" i="1"/>
  <c r="X841" i="1"/>
  <c r="X845" i="1"/>
  <c r="X809" i="1"/>
  <c r="X648" i="1"/>
  <c r="X641" i="1"/>
  <c r="X873" i="1"/>
  <c r="X653" i="1"/>
  <c r="X760" i="1"/>
  <c r="X627" i="1"/>
  <c r="X623" i="1"/>
  <c r="X758" i="1"/>
  <c r="X161" i="1"/>
  <c r="X56" i="1"/>
  <c r="X67" i="1"/>
  <c r="X512" i="1"/>
  <c r="X38" i="1"/>
  <c r="X54" i="1"/>
  <c r="X784" i="1"/>
  <c r="X792" i="1"/>
  <c r="X683" i="1"/>
  <c r="X660" i="1"/>
  <c r="X3" i="1"/>
  <c r="X799" i="1"/>
  <c r="X765" i="1"/>
  <c r="X533" i="1"/>
  <c r="X667" i="1"/>
  <c r="X676" i="1"/>
  <c r="X184" i="1"/>
  <c r="X193" i="1"/>
  <c r="X201" i="1"/>
  <c r="X546" i="1"/>
  <c r="X555" i="1"/>
  <c r="X867" i="1"/>
  <c r="X141" i="1"/>
  <c r="X439" i="1"/>
  <c r="X447" i="1"/>
  <c r="X698" i="1"/>
  <c r="X535" i="1"/>
  <c r="X25" i="1"/>
  <c r="X775" i="1"/>
  <c r="X684" i="1"/>
  <c r="X600" i="1"/>
  <c r="X598" i="1"/>
  <c r="X609" i="1"/>
  <c r="X630" i="1"/>
  <c r="X604" i="1"/>
  <c r="X126" i="1"/>
  <c r="X134" i="1"/>
  <c r="X637" i="1"/>
  <c r="X563" i="1"/>
  <c r="X824" i="1"/>
  <c r="X834" i="1"/>
  <c r="X818" i="1"/>
  <c r="X852" i="1"/>
  <c r="X806" i="1"/>
  <c r="X844" i="1"/>
  <c r="X839" i="1"/>
  <c r="X72" i="1"/>
  <c r="X19" i="1"/>
  <c r="X605" i="1"/>
  <c r="X534" i="1"/>
  <c r="X652" i="1"/>
  <c r="X582" i="1"/>
  <c r="X573" i="1"/>
  <c r="X166" i="1"/>
  <c r="X169" i="1"/>
  <c r="X58" i="1"/>
  <c r="X494" i="1"/>
  <c r="X513" i="1"/>
  <c r="X39" i="1"/>
  <c r="X55" i="1"/>
  <c r="X785" i="1"/>
  <c r="X793" i="1"/>
  <c r="X7" i="1"/>
  <c r="X759" i="1"/>
  <c r="X4" i="1"/>
  <c r="X21" i="1"/>
  <c r="X764" i="1"/>
  <c r="X662" i="1"/>
  <c r="X668" i="1"/>
  <c r="X677" i="1"/>
  <c r="X185" i="1"/>
  <c r="X194" i="1"/>
  <c r="X541" i="1"/>
  <c r="X547" i="1"/>
  <c r="X556" i="1"/>
  <c r="X774" i="1"/>
  <c r="X151" i="1"/>
  <c r="X442" i="1"/>
  <c r="X450" i="1"/>
  <c r="X694" i="1"/>
  <c r="X866" i="1"/>
  <c r="X26" i="1"/>
  <c r="X769" i="1"/>
  <c r="X5" i="1"/>
  <c r="X371" i="1"/>
  <c r="X369" i="1"/>
  <c r="X373" i="1"/>
  <c r="X376" i="1"/>
  <c r="X372" i="1"/>
  <c r="X125" i="1"/>
  <c r="X133" i="1"/>
  <c r="X635" i="1"/>
  <c r="X642" i="1"/>
  <c r="X827" i="1"/>
  <c r="X835" i="1"/>
  <c r="X819" i="1"/>
  <c r="X854" i="1"/>
  <c r="X862" i="1"/>
  <c r="X846" i="1"/>
  <c r="X843" i="1"/>
  <c r="X647" i="1"/>
  <c r="X71" i="1"/>
  <c r="X16" i="1"/>
  <c r="X658" i="1"/>
  <c r="X613" i="1"/>
  <c r="X654" i="1"/>
  <c r="X650" i="1"/>
  <c r="X593" i="1"/>
  <c r="X172" i="1"/>
  <c r="X13" i="1"/>
  <c r="X493" i="1"/>
  <c r="X508" i="1"/>
  <c r="X32" i="1"/>
  <c r="X34" i="1"/>
  <c r="X50" i="1"/>
  <c r="X788" i="1"/>
  <c r="X782" i="1"/>
  <c r="X564" i="1"/>
  <c r="X865" i="1"/>
  <c r="X22" i="1"/>
  <c r="X20" i="1"/>
  <c r="X529" i="1"/>
  <c r="X669" i="1"/>
  <c r="X678" i="1"/>
  <c r="X186" i="1"/>
  <c r="X195" i="1"/>
  <c r="X560" i="1"/>
  <c r="X548" i="1"/>
  <c r="X557" i="1"/>
  <c r="X68" i="1"/>
  <c r="X143" i="1"/>
  <c r="X537" i="1"/>
  <c r="X448" i="1"/>
  <c r="X451" i="1"/>
  <c r="X695" i="1"/>
  <c r="X796" i="1"/>
  <c r="X27" i="1"/>
  <c r="X798" i="1"/>
  <c r="X6" i="1"/>
  <c r="X587" i="1"/>
  <c r="X589" i="1"/>
  <c r="X631" i="1"/>
  <c r="X590" i="1"/>
  <c r="X591" i="1"/>
  <c r="X130" i="1"/>
  <c r="X129" i="1"/>
  <c r="X805" i="1"/>
  <c r="X8" i="1"/>
  <c r="X830" i="1"/>
  <c r="X837" i="1"/>
  <c r="X821" i="1"/>
  <c r="X856" i="1"/>
  <c r="X860" i="1"/>
  <c r="X808" i="1"/>
  <c r="X864" i="1"/>
  <c r="X645" i="1"/>
  <c r="X17" i="1"/>
  <c r="X603" i="1"/>
  <c r="X651" i="1"/>
  <c r="X167" i="1"/>
  <c r="X612" i="1"/>
  <c r="X171" i="1"/>
  <c r="X10" i="1"/>
  <c r="X495" i="1"/>
  <c r="X509" i="1"/>
  <c r="X33" i="1"/>
  <c r="X35" i="1"/>
  <c r="X51" i="1"/>
  <c r="X789" i="1"/>
  <c r="X783" i="1"/>
  <c r="X76" i="1"/>
  <c r="X357" i="1"/>
  <c r="X62" i="1"/>
  <c r="X771" i="1"/>
  <c r="X872" i="1"/>
  <c r="X671" i="1"/>
  <c r="X670" i="1"/>
  <c r="X679" i="1"/>
  <c r="X187" i="1"/>
  <c r="X196" i="1"/>
  <c r="X550" i="1"/>
  <c r="X549" i="1"/>
  <c r="X558" i="1"/>
  <c r="X145" i="1"/>
  <c r="X179" i="1"/>
  <c r="X443" i="1"/>
  <c r="X440" i="1"/>
  <c r="X696" i="1"/>
  <c r="X24" i="1"/>
  <c r="X868" i="1"/>
  <c r="X182" i="1"/>
  <c r="X561" i="1"/>
  <c r="X363" i="1"/>
  <c r="X365" i="1"/>
  <c r="X377" i="1"/>
  <c r="X366" i="1"/>
  <c r="X368" i="1"/>
  <c r="X128" i="1"/>
  <c r="X638" i="1"/>
  <c r="X802" i="1"/>
  <c r="X826" i="1"/>
  <c r="X838" i="1"/>
  <c r="X822" i="1"/>
  <c r="X814" i="1"/>
  <c r="X855" i="1"/>
  <c r="X861" i="1"/>
  <c r="X812" i="1"/>
  <c r="X863" i="1"/>
  <c r="X77" i="1"/>
  <c r="X73" i="1"/>
  <c r="X18" i="1"/>
  <c r="X646" i="1"/>
  <c r="X606" i="1"/>
  <c r="X656" i="1"/>
  <c r="X649" i="1"/>
  <c r="X622" i="1"/>
  <c r="X177" i="1"/>
  <c r="X11" i="1"/>
  <c r="X501" i="1"/>
  <c r="X511" i="1"/>
  <c r="X41" i="1"/>
  <c r="X43" i="1"/>
  <c r="X53" i="1"/>
  <c r="X795" i="1"/>
  <c r="X75" i="1"/>
  <c r="X438" i="1"/>
  <c r="X643" i="1"/>
  <c r="X569" i="1"/>
  <c r="X436" i="1"/>
  <c r="X57" i="1"/>
  <c r="X664" i="1"/>
  <c r="X673" i="1"/>
  <c r="X183" i="1"/>
  <c r="X189" i="1"/>
  <c r="X198" i="1"/>
  <c r="X543" i="1"/>
  <c r="X552" i="1"/>
  <c r="X137" i="1"/>
  <c r="X153" i="1"/>
  <c r="X180" i="1"/>
  <c r="X449" i="1"/>
  <c r="X697" i="1"/>
  <c r="X700" i="1"/>
  <c r="X530" i="1"/>
  <c r="X870" i="1"/>
  <c r="X624" i="1"/>
  <c r="X763" i="1"/>
  <c r="X370" i="1"/>
  <c r="X360" i="1"/>
  <c r="X378" i="1"/>
  <c r="X583" i="1"/>
  <c r="X170" i="1"/>
  <c r="X762" i="1"/>
  <c r="X66" i="1"/>
  <c r="X504" i="1"/>
  <c r="X506" i="1"/>
  <c r="X36" i="1"/>
  <c r="X46" i="1"/>
  <c r="X48" i="1"/>
  <c r="X790" i="1"/>
  <c r="X527" i="1"/>
  <c r="X772" i="1"/>
  <c r="X659" i="1"/>
  <c r="X566" i="1"/>
  <c r="X528" i="1"/>
  <c r="X173" i="1"/>
  <c r="X665" i="1"/>
  <c r="X674" i="1"/>
  <c r="X160" i="1"/>
  <c r="X577" i="1"/>
  <c r="X770" i="1"/>
  <c r="X807" i="1"/>
  <c r="X851" i="1"/>
  <c r="X833" i="1"/>
  <c r="X634" i="1"/>
  <c r="X574" i="1"/>
  <c r="X599" i="1"/>
  <c r="X689" i="1"/>
  <c r="X538" i="1"/>
  <c r="X197" i="1"/>
  <c r="X23" i="1"/>
  <c r="X40" i="1"/>
  <c r="X578" i="1"/>
  <c r="X435" i="1"/>
  <c r="X602" i="1"/>
  <c r="X164" i="1"/>
  <c r="X657" i="1"/>
  <c r="X356" i="1"/>
  <c r="X686" i="1"/>
  <c r="X811" i="1"/>
  <c r="X850" i="1"/>
  <c r="X829" i="1"/>
  <c r="X633" i="1"/>
  <c r="X375" i="1"/>
  <c r="X800" i="1"/>
  <c r="X690" i="1"/>
  <c r="X155" i="1"/>
  <c r="X190" i="1"/>
  <c r="X565" i="1"/>
  <c r="X510" i="1"/>
  <c r="X776" i="1"/>
  <c r="X781" i="1"/>
  <c r="X849" i="1"/>
  <c r="X813" i="1"/>
  <c r="X825" i="1"/>
  <c r="X124" i="1"/>
  <c r="X625" i="1"/>
  <c r="X562" i="1"/>
  <c r="X699" i="1"/>
  <c r="X147" i="1"/>
  <c r="X559" i="1"/>
  <c r="X188" i="1"/>
  <c r="X640" i="1"/>
  <c r="X500" i="1"/>
  <c r="AA297" i="13" l="1"/>
  <c r="Y595" i="1"/>
  <c r="Y596" i="1"/>
  <c r="AA123" i="13"/>
  <c r="Y146" i="1"/>
  <c r="Y136" i="1"/>
  <c r="Y154" i="1"/>
  <c r="Y135" i="1"/>
  <c r="Y142" i="1"/>
  <c r="Y152" i="1"/>
  <c r="Y157" i="1"/>
  <c r="Y158" i="1"/>
  <c r="Y148" i="1"/>
  <c r="Y139" i="1"/>
  <c r="Y150" i="1"/>
  <c r="Y144" i="1"/>
  <c r="Y178" i="1"/>
  <c r="AB346" i="13"/>
  <c r="Y156" i="1"/>
  <c r="Y536" i="1"/>
  <c r="Y138" i="1"/>
  <c r="AA223" i="13"/>
  <c r="Y315" i="1"/>
  <c r="Y423" i="1"/>
  <c r="Y422" i="1"/>
  <c r="Y420" i="1"/>
  <c r="Y427" i="1"/>
  <c r="Y418" i="1"/>
  <c r="Y421" i="1"/>
  <c r="Y417" i="1"/>
  <c r="Y432" i="1"/>
  <c r="Y415" i="1"/>
  <c r="Y433" i="1"/>
  <c r="Y414" i="1"/>
  <c r="Y429" i="1"/>
  <c r="Y428" i="1"/>
  <c r="Y424" i="1"/>
  <c r="Y434" i="1"/>
  <c r="Y419" i="1"/>
  <c r="Y416" i="1"/>
  <c r="Y426" i="1"/>
  <c r="Y425" i="1"/>
  <c r="Y430" i="1"/>
  <c r="Y431" i="1"/>
  <c r="Y319" i="1"/>
  <c r="Y316" i="1"/>
  <c r="Y320" i="1"/>
  <c r="Y515" i="1"/>
  <c r="Y437" i="1"/>
  <c r="Y681" i="1"/>
  <c r="Y616" i="1"/>
  <c r="Y617" i="1"/>
  <c r="Y615" i="1"/>
  <c r="Y618" i="1"/>
  <c r="Y777" i="1"/>
  <c r="Y69" i="1"/>
  <c r="AA127" i="13"/>
  <c r="Y594" i="1"/>
  <c r="AA269" i="13"/>
  <c r="Y497" i="1"/>
  <c r="Y519" i="1"/>
  <c r="Y175" i="1"/>
  <c r="Y516" i="1"/>
  <c r="Y517" i="1"/>
  <c r="Y522" i="1"/>
  <c r="Y524" i="1"/>
  <c r="Y64" i="1"/>
  <c r="Y567" i="1"/>
  <c r="Y518" i="1"/>
  <c r="Y568" i="1"/>
  <c r="Y520" i="1"/>
  <c r="Y525" i="1"/>
  <c r="Y523" i="1"/>
  <c r="Y521" i="1"/>
  <c r="AA237" i="13"/>
  <c r="AA298" i="13"/>
  <c r="Y682" i="1"/>
  <c r="Y59" i="1"/>
  <c r="AA200" i="13"/>
  <c r="Y499" i="1"/>
  <c r="Y503" i="1"/>
  <c r="Y787" i="1"/>
  <c r="Y60" i="1"/>
  <c r="Y176" i="1"/>
  <c r="AA344" i="13"/>
  <c r="Y31" i="1"/>
  <c r="AA345" i="13"/>
  <c r="Y30" i="1"/>
  <c r="Y29" i="1"/>
  <c r="Y45" i="1"/>
  <c r="Y28" i="1"/>
  <c r="Y44" i="1"/>
  <c r="AA162" i="13"/>
  <c r="Y498" i="1"/>
  <c r="AA208" i="13"/>
  <c r="Y786" i="1"/>
  <c r="Y496" i="1"/>
  <c r="AA125" i="13"/>
  <c r="Y502" i="1"/>
  <c r="AA339" i="13"/>
  <c r="AA155" i="13"/>
  <c r="AA327" i="13"/>
  <c r="AA331" i="13"/>
  <c r="AA150" i="13"/>
  <c r="AA184" i="13"/>
  <c r="AA126" i="13"/>
  <c r="AA271" i="13"/>
  <c r="AA234" i="13"/>
  <c r="AA136" i="13"/>
  <c r="AA283" i="13"/>
  <c r="AA232" i="13"/>
  <c r="AA173" i="13"/>
  <c r="AA224" i="13"/>
  <c r="AA139" i="13"/>
  <c r="Y352" i="1"/>
  <c r="AA192" i="13"/>
  <c r="AA258" i="13"/>
  <c r="AA266" i="13"/>
  <c r="AA335" i="13"/>
  <c r="AA332" i="13"/>
  <c r="Y454" i="1"/>
  <c r="AA217" i="13"/>
  <c r="AA259" i="13"/>
  <c r="AA248" i="13"/>
  <c r="AA337" i="13"/>
  <c r="AA156" i="13"/>
  <c r="AA253" i="13"/>
  <c r="AA168" i="13"/>
  <c r="AA265" i="13"/>
  <c r="AA221" i="13"/>
  <c r="AA176" i="13"/>
  <c r="AA285" i="13"/>
  <c r="AA303" i="13"/>
  <c r="Y744" i="1"/>
  <c r="AA321" i="13"/>
  <c r="AA226" i="13"/>
  <c r="Y468" i="1"/>
  <c r="AA220" i="13"/>
  <c r="AA197" i="13"/>
  <c r="AA203" i="13"/>
  <c r="AA251" i="13"/>
  <c r="Y710" i="1"/>
  <c r="AA284" i="13"/>
  <c r="AA260" i="13"/>
  <c r="AA216" i="13"/>
  <c r="AA170" i="13"/>
  <c r="AA160" i="13"/>
  <c r="AA278" i="13"/>
  <c r="Y737" i="1"/>
  <c r="AA296" i="13"/>
  <c r="AA290" i="13"/>
  <c r="AA154" i="13"/>
  <c r="AA240" i="13"/>
  <c r="AA330" i="13"/>
  <c r="AA338" i="13"/>
  <c r="AA320" i="13"/>
  <c r="AA328" i="13"/>
  <c r="AA196" i="13"/>
  <c r="AA261" i="13"/>
  <c r="AA132" i="13"/>
  <c r="AA326" i="13"/>
  <c r="AA325" i="13"/>
  <c r="AA185" i="13"/>
  <c r="AA249" i="13"/>
  <c r="AA189" i="13"/>
  <c r="AA255" i="13"/>
  <c r="AA274" i="13"/>
  <c r="AA306" i="13"/>
  <c r="AA329" i="13"/>
  <c r="AA323" i="13"/>
  <c r="AA334" i="13"/>
  <c r="AA272" i="13"/>
  <c r="AA143" i="13"/>
  <c r="AA194" i="13"/>
  <c r="AA324" i="13"/>
  <c r="Y731" i="1"/>
  <c r="AA322" i="13"/>
  <c r="AA277" i="13"/>
  <c r="AA336" i="13"/>
  <c r="AA193" i="13"/>
  <c r="AA268" i="13"/>
  <c r="AA195" i="13"/>
  <c r="AA333" i="13"/>
  <c r="AA273" i="13"/>
  <c r="AA281" i="13"/>
  <c r="Y347" i="1"/>
  <c r="AA177" i="13"/>
  <c r="AA241" i="13"/>
  <c r="AA181" i="13"/>
  <c r="AA245" i="13"/>
  <c r="AA187" i="13"/>
  <c r="AA140" i="13"/>
  <c r="AA267" i="13"/>
  <c r="AA299" i="13"/>
  <c r="AA131" i="13"/>
  <c r="AA256" i="13"/>
  <c r="AA128" i="13"/>
  <c r="AA300" i="13"/>
  <c r="Y338" i="1"/>
  <c r="AA169" i="13"/>
  <c r="AA233" i="13"/>
  <c r="AA178" i="13"/>
  <c r="AA242" i="13"/>
  <c r="AA133" i="13"/>
  <c r="AA291" i="13"/>
  <c r="AA134" i="13"/>
  <c r="AA304" i="13"/>
  <c r="AA172" i="13"/>
  <c r="AA236" i="13"/>
  <c r="AA124" i="13"/>
  <c r="Y336" i="1"/>
  <c r="AA204" i="13"/>
  <c r="AA135" i="13"/>
  <c r="AA159" i="13"/>
  <c r="AA210" i="13"/>
  <c r="AA276" i="13"/>
  <c r="AA138" i="13"/>
  <c r="AA201" i="13"/>
  <c r="AA288" i="13"/>
  <c r="AA146" i="13"/>
  <c r="AA205" i="13"/>
  <c r="AA250" i="13"/>
  <c r="AA282" i="13"/>
  <c r="Y344" i="1"/>
  <c r="AA119" i="13"/>
  <c r="AA275" i="13"/>
  <c r="Y350" i="1"/>
  <c r="AA214" i="13"/>
  <c r="AA319" i="13"/>
  <c r="AA118" i="13"/>
  <c r="AA163" i="13"/>
  <c r="AA171" i="13"/>
  <c r="AA235" i="13"/>
  <c r="AA190" i="13"/>
  <c r="AA317" i="13"/>
  <c r="AA318" i="13"/>
  <c r="Y345" i="1"/>
  <c r="Y346" i="1"/>
  <c r="Y354" i="1"/>
  <c r="Y353" i="1"/>
  <c r="AA316" i="13"/>
  <c r="Y339" i="1"/>
  <c r="Y342" i="1"/>
  <c r="Y351" i="1"/>
  <c r="Y340" i="1"/>
  <c r="Y349" i="1"/>
  <c r="Y348" i="1"/>
  <c r="Y355" i="1"/>
  <c r="AA292" i="13"/>
  <c r="AA130" i="13"/>
  <c r="AA120" i="13"/>
  <c r="AA165" i="13"/>
  <c r="AA229" i="13"/>
  <c r="AA175" i="13"/>
  <c r="AA121" i="13"/>
  <c r="AA279" i="13"/>
  <c r="AA212" i="13"/>
  <c r="AA152" i="13"/>
  <c r="AA148" i="13"/>
  <c r="AA137" i="13"/>
  <c r="AA293" i="13"/>
  <c r="AA141" i="13"/>
  <c r="AA209" i="13"/>
  <c r="AA149" i="13"/>
  <c r="AA213" i="13"/>
  <c r="AA254" i="13"/>
  <c r="AA180" i="13"/>
  <c r="AA244" i="13"/>
  <c r="AA312" i="13"/>
  <c r="AA206" i="13"/>
  <c r="AA315" i="13"/>
  <c r="AA314" i="13"/>
  <c r="AA158" i="13"/>
  <c r="AA307" i="13"/>
  <c r="AA183" i="13"/>
  <c r="AA215" i="13"/>
  <c r="AA247" i="13"/>
  <c r="AA313" i="13"/>
  <c r="AA151" i="13"/>
  <c r="AA86" i="13"/>
  <c r="AA122" i="13"/>
  <c r="AA257" i="13"/>
  <c r="AA219" i="13"/>
  <c r="AA174" i="13"/>
  <c r="AA238" i="13"/>
  <c r="AA62" i="13"/>
  <c r="AA94" i="13"/>
  <c r="AA73" i="13"/>
  <c r="AA105" i="13"/>
  <c r="AA84" i="13"/>
  <c r="AA289" i="13"/>
  <c r="AA142" i="13"/>
  <c r="AA199" i="13"/>
  <c r="AA310" i="13"/>
  <c r="AA308" i="13"/>
  <c r="AA262" i="13"/>
  <c r="AA294" i="13"/>
  <c r="AA309" i="13"/>
  <c r="AA129" i="13"/>
  <c r="AA287" i="13"/>
  <c r="AA311" i="13"/>
  <c r="AA153" i="13"/>
  <c r="AA263" i="13"/>
  <c r="AA295" i="13"/>
  <c r="AA186" i="13"/>
  <c r="AA81" i="13"/>
  <c r="AA60" i="13"/>
  <c r="AA92" i="13"/>
  <c r="AA144" i="13"/>
  <c r="AA179" i="13"/>
  <c r="AA243" i="13"/>
  <c r="AA198" i="13"/>
  <c r="AA270" i="13"/>
  <c r="AA302" i="13"/>
  <c r="AA227" i="13"/>
  <c r="AA182" i="13"/>
  <c r="AA246" i="13"/>
  <c r="AA83" i="13"/>
  <c r="AA66" i="13"/>
  <c r="AA164" i="13"/>
  <c r="AA228" i="13"/>
  <c r="AA167" i="13"/>
  <c r="AA231" i="13"/>
  <c r="AA102" i="13"/>
  <c r="AA67" i="13"/>
  <c r="AA99" i="13"/>
  <c r="AA145" i="13"/>
  <c r="AA74" i="13"/>
  <c r="AA106" i="13"/>
  <c r="AA85" i="13"/>
  <c r="AA64" i="13"/>
  <c r="AA96" i="13"/>
  <c r="AA207" i="13"/>
  <c r="AA239" i="13"/>
  <c r="AA305" i="13"/>
  <c r="AA89" i="13"/>
  <c r="AA68" i="13"/>
  <c r="AA100" i="13"/>
  <c r="AA188" i="13"/>
  <c r="AA157" i="13"/>
  <c r="AA225" i="13"/>
  <c r="AA161" i="13"/>
  <c r="AA147" i="13"/>
  <c r="AA264" i="13"/>
  <c r="AA63" i="13"/>
  <c r="AA95" i="13"/>
  <c r="AA218" i="13"/>
  <c r="AA286" i="13"/>
  <c r="AA211" i="13"/>
  <c r="AA166" i="13"/>
  <c r="AA230" i="13"/>
  <c r="AA82" i="13"/>
  <c r="AA252" i="13"/>
  <c r="AA65" i="13"/>
  <c r="AA97" i="13"/>
  <c r="AA76" i="13"/>
  <c r="AA108" i="13"/>
  <c r="AA116" i="13"/>
  <c r="AA191" i="13"/>
  <c r="AA110" i="13"/>
  <c r="AA58" i="13"/>
  <c r="AA114" i="13"/>
  <c r="AA59" i="13"/>
  <c r="AA91" i="13"/>
  <c r="AA117" i="13"/>
  <c r="AA71" i="13"/>
  <c r="AA103" i="13"/>
  <c r="AA78" i="13"/>
  <c r="AA61" i="13"/>
  <c r="AA93" i="13"/>
  <c r="AA72" i="13"/>
  <c r="AA104" i="13"/>
  <c r="AA113" i="13"/>
  <c r="AA75" i="13"/>
  <c r="AA107" i="13"/>
  <c r="AA79" i="13"/>
  <c r="AA111" i="13"/>
  <c r="AA115" i="13"/>
  <c r="AA90" i="13"/>
  <c r="AA69" i="13"/>
  <c r="AA101" i="13"/>
  <c r="AA80" i="13"/>
  <c r="AA112" i="13"/>
  <c r="AA7" i="13"/>
  <c r="AA87" i="13"/>
  <c r="AA98" i="13"/>
  <c r="AA77" i="13"/>
  <c r="AA109" i="13"/>
  <c r="AA88" i="13"/>
  <c r="AA70" i="13"/>
  <c r="AA21" i="13"/>
  <c r="AA53" i="13"/>
  <c r="AA39" i="13"/>
  <c r="AA14" i="13"/>
  <c r="AA46" i="13"/>
  <c r="AA28" i="13"/>
  <c r="AA11" i="13"/>
  <c r="AA43" i="13"/>
  <c r="AA18" i="13"/>
  <c r="AA50" i="13"/>
  <c r="AA25" i="13"/>
  <c r="AA57" i="13"/>
  <c r="AA32" i="13"/>
  <c r="AA15" i="13"/>
  <c r="AA47" i="13"/>
  <c r="AA22" i="13"/>
  <c r="AA54" i="13"/>
  <c r="AA29" i="13"/>
  <c r="AA4" i="13"/>
  <c r="AA36" i="13"/>
  <c r="AA19" i="13"/>
  <c r="AA51" i="13"/>
  <c r="AA26" i="13"/>
  <c r="AA1" i="13"/>
  <c r="AA33" i="13"/>
  <c r="AA8" i="13"/>
  <c r="AA40" i="13"/>
  <c r="AA23" i="13"/>
  <c r="AA55" i="13"/>
  <c r="AA30" i="13"/>
  <c r="AA5" i="13"/>
  <c r="AA37" i="13"/>
  <c r="AA12" i="13"/>
  <c r="AA44" i="13"/>
  <c r="AA27" i="13"/>
  <c r="AA2" i="13"/>
  <c r="AA34" i="13"/>
  <c r="AA9" i="13"/>
  <c r="AA41" i="13"/>
  <c r="AA16" i="13"/>
  <c r="AA48" i="13"/>
  <c r="AA31" i="13"/>
  <c r="AA6" i="13"/>
  <c r="AA38" i="13"/>
  <c r="AA13" i="13"/>
  <c r="AA45" i="13"/>
  <c r="AA20" i="13"/>
  <c r="AA52" i="13"/>
  <c r="AA3" i="13"/>
  <c r="AA35" i="13"/>
  <c r="AA10" i="13"/>
  <c r="AA42" i="13"/>
  <c r="AA17" i="13"/>
  <c r="AA49" i="13"/>
  <c r="AA24" i="13"/>
  <c r="AA56" i="13"/>
  <c r="Y619" i="1"/>
  <c r="Y579" i="1"/>
  <c r="Y310" i="1"/>
  <c r="Y309" i="1"/>
  <c r="Y247" i="1"/>
  <c r="Y306" i="1"/>
  <c r="Y304" i="1"/>
  <c r="Y307" i="1"/>
  <c r="Y302" i="1"/>
  <c r="Y311" i="1"/>
  <c r="Y305" i="1"/>
  <c r="Y312" i="1"/>
  <c r="Y308" i="1"/>
  <c r="Y303" i="1"/>
  <c r="Y250" i="1"/>
  <c r="Y241" i="1"/>
  <c r="Y329" i="1"/>
  <c r="Y254" i="1"/>
  <c r="Y333" i="1"/>
  <c r="Y253" i="1"/>
  <c r="Y330" i="1"/>
  <c r="Y249" i="1"/>
  <c r="Y334" i="1"/>
  <c r="Y300" i="1"/>
  <c r="Y256" i="1"/>
  <c r="Y295" i="1"/>
  <c r="Y325" i="1"/>
  <c r="Y328" i="1"/>
  <c r="Y257" i="1"/>
  <c r="Y296" i="1"/>
  <c r="Y331" i="1"/>
  <c r="Y301" i="1"/>
  <c r="Y248" i="1"/>
  <c r="Y299" i="1"/>
  <c r="Y326" i="1"/>
  <c r="Y292" i="1"/>
  <c r="Y332" i="1"/>
  <c r="Y291" i="1"/>
  <c r="Y251" i="1"/>
  <c r="Y298" i="1"/>
  <c r="Y324" i="1"/>
  <c r="Y294" i="1"/>
  <c r="Y252" i="1"/>
  <c r="Y293" i="1"/>
  <c r="Y327" i="1"/>
  <c r="Y297" i="1"/>
  <c r="Y255" i="1"/>
  <c r="Y226" i="1"/>
  <c r="Y266" i="1"/>
  <c r="Y214" i="1"/>
  <c r="Y258" i="1"/>
  <c r="Y276" i="1"/>
  <c r="Y262" i="1"/>
  <c r="Y240" i="1"/>
  <c r="Y227" i="1"/>
  <c r="Y245" i="1"/>
  <c r="Y211" i="1"/>
  <c r="Y225" i="1"/>
  <c r="Y203" i="1"/>
  <c r="Y264" i="1"/>
  <c r="Y235" i="1"/>
  <c r="Y263" i="1"/>
  <c r="Y215" i="1"/>
  <c r="Y274" i="1"/>
  <c r="Y246" i="1"/>
  <c r="Y218" i="1"/>
  <c r="Y237" i="1"/>
  <c r="Y222" i="1"/>
  <c r="Y234" i="1"/>
  <c r="Y271" i="1"/>
  <c r="Y259" i="1"/>
  <c r="Y221" i="1"/>
  <c r="Y219" i="1"/>
  <c r="Y243" i="1"/>
  <c r="Y275" i="1"/>
  <c r="Y205" i="1"/>
  <c r="Y244" i="1"/>
  <c r="Y212" i="1"/>
  <c r="Y317" i="1"/>
  <c r="Y265" i="1"/>
  <c r="Y216" i="1"/>
  <c r="Y277" i="1"/>
  <c r="Y238" i="1"/>
  <c r="Y322" i="1"/>
  <c r="Y217" i="1"/>
  <c r="Y223" i="1"/>
  <c r="Y236" i="1"/>
  <c r="Y213" i="1"/>
  <c r="Y318" i="1"/>
  <c r="Y260" i="1"/>
  <c r="Y273" i="1"/>
  <c r="Y269" i="1"/>
  <c r="Y284" i="1"/>
  <c r="Y323" i="1"/>
  <c r="Y220" i="1"/>
  <c r="Y224" i="1"/>
  <c r="Y239" i="1"/>
  <c r="Y278" i="1"/>
  <c r="Y321" i="1"/>
  <c r="Y229" i="1"/>
  <c r="Y272" i="1"/>
  <c r="Y314" i="1"/>
  <c r="Y231" i="1"/>
  <c r="Y279" i="1"/>
  <c r="Y242" i="1"/>
  <c r="Y261" i="1"/>
  <c r="Y313" i="1"/>
  <c r="Y206" i="1"/>
  <c r="Y267" i="1"/>
  <c r="Y230" i="1"/>
  <c r="Y268" i="1"/>
  <c r="Y204" i="1"/>
  <c r="Y270" i="1"/>
  <c r="Y210" i="1"/>
  <c r="Y232" i="1"/>
  <c r="Y209" i="1"/>
  <c r="Y207" i="1"/>
  <c r="Y233" i="1"/>
  <c r="Y208" i="1"/>
  <c r="Y228" i="1"/>
  <c r="Y289" i="1"/>
  <c r="Y281" i="1"/>
  <c r="Y290" i="1"/>
  <c r="Y288" i="1"/>
  <c r="Y280" i="1"/>
  <c r="Y285" i="1"/>
  <c r="Y287" i="1"/>
  <c r="Y282" i="1"/>
  <c r="Y283" i="1"/>
  <c r="Y286" i="1"/>
  <c r="Y702" i="1"/>
  <c r="Y728" i="1"/>
  <c r="Y538" i="1"/>
  <c r="Y74" i="1"/>
  <c r="Y768" i="1"/>
  <c r="Y620" i="1"/>
  <c r="Y597" i="1"/>
  <c r="Y655" i="1"/>
  <c r="Y592" i="1"/>
  <c r="Y11" i="1"/>
  <c r="Y581" i="1"/>
  <c r="Y687" i="1"/>
  <c r="Y608" i="1"/>
  <c r="Y601" i="1"/>
  <c r="Y580" i="1"/>
  <c r="Y611" i="1"/>
  <c r="Y607" i="1"/>
  <c r="Y741" i="1"/>
  <c r="Y721" i="1"/>
  <c r="Y750" i="1"/>
  <c r="Y726" i="1"/>
  <c r="Y738" i="1"/>
  <c r="Y337" i="1"/>
  <c r="Y343" i="1"/>
  <c r="Y746" i="1"/>
  <c r="Y745" i="1"/>
  <c r="Y749" i="1"/>
  <c r="Y732" i="1"/>
  <c r="Y562" i="1"/>
  <c r="Y712" i="1"/>
  <c r="Y717" i="1"/>
  <c r="Y733" i="1"/>
  <c r="Y714" i="1"/>
  <c r="Y756" i="1"/>
  <c r="Y734" i="1"/>
  <c r="Y743" i="1"/>
  <c r="Y500" i="1"/>
  <c r="Y715" i="1"/>
  <c r="Y722" i="1"/>
  <c r="Y739" i="1"/>
  <c r="Y720" i="1"/>
  <c r="Y724" i="1"/>
  <c r="Y716" i="1"/>
  <c r="Y730" i="1"/>
  <c r="Y725" i="1"/>
  <c r="Y705" i="1"/>
  <c r="Y757" i="1"/>
  <c r="Y751" i="1"/>
  <c r="Y723" i="1"/>
  <c r="Y752" i="1"/>
  <c r="Y748" i="1"/>
  <c r="Y729" i="1"/>
  <c r="Y435" i="1"/>
  <c r="Y707" i="1"/>
  <c r="Y727" i="1"/>
  <c r="Y713" i="1"/>
  <c r="Y168" i="1"/>
  <c r="Y747" i="1"/>
  <c r="Y692" i="1"/>
  <c r="Y706" i="1"/>
  <c r="Y816" i="1"/>
  <c r="Y709" i="1"/>
  <c r="Y704" i="1"/>
  <c r="Y736" i="1"/>
  <c r="Y711" i="1"/>
  <c r="Y755" i="1"/>
  <c r="Y703" i="1"/>
  <c r="Y754" i="1"/>
  <c r="Y742" i="1"/>
  <c r="Y719" i="1"/>
  <c r="Y708" i="1"/>
  <c r="Y718" i="1"/>
  <c r="Y735" i="1"/>
  <c r="Y753" i="1"/>
  <c r="Y740" i="1"/>
  <c r="Y444" i="1"/>
  <c r="Y690" i="1"/>
  <c r="Y811" i="1"/>
  <c r="Y800" i="1"/>
  <c r="Y657" i="1"/>
  <c r="Y663" i="1"/>
  <c r="Y15" i="1"/>
  <c r="Y97" i="1"/>
  <c r="Y632" i="1"/>
  <c r="Y624" i="1"/>
  <c r="Y183" i="1"/>
  <c r="Y75" i="1"/>
  <c r="Y577" i="1"/>
  <c r="Y576" i="1"/>
  <c r="Y540" i="1"/>
  <c r="Y610" i="1"/>
  <c r="Y177" i="1"/>
  <c r="Y689" i="1"/>
  <c r="Y870" i="1"/>
  <c r="Y673" i="1"/>
  <c r="Y795" i="1"/>
  <c r="Y622" i="1"/>
  <c r="Y661" i="1"/>
  <c r="Y801" i="1"/>
  <c r="Y96" i="1"/>
  <c r="Y335" i="1"/>
  <c r="Y341" i="1"/>
  <c r="Y456" i="1"/>
  <c r="Y89" i="1"/>
  <c r="Y465" i="1"/>
  <c r="Y491" i="1"/>
  <c r="Y453" i="1"/>
  <c r="Y110" i="1"/>
  <c r="Y474" i="1"/>
  <c r="Y467" i="1"/>
  <c r="Y461" i="1"/>
  <c r="Y470" i="1"/>
  <c r="Y464" i="1"/>
  <c r="Y490" i="1"/>
  <c r="Y479" i="1"/>
  <c r="Y483" i="1"/>
  <c r="Y410" i="1"/>
  <c r="Y401" i="1"/>
  <c r="Y379" i="1"/>
  <c r="Y392" i="1"/>
  <c r="Y411" i="1"/>
  <c r="Y381" i="1"/>
  <c r="Y406" i="1"/>
  <c r="Y477" i="1"/>
  <c r="Y399" i="1"/>
  <c r="Y383" i="1"/>
  <c r="Y413" i="1"/>
  <c r="Y412" i="1"/>
  <c r="Y407" i="1"/>
  <c r="Y400" i="1"/>
  <c r="Y402" i="1"/>
  <c r="Y473" i="1"/>
  <c r="Y398" i="1"/>
  <c r="Y403" i="1"/>
  <c r="Y404" i="1"/>
  <c r="Y476" i="1"/>
  <c r="Y475" i="1"/>
  <c r="Y409" i="1"/>
  <c r="Y405" i="1"/>
  <c r="Y462" i="1"/>
  <c r="Y385" i="1"/>
  <c r="Y397" i="1"/>
  <c r="Y408" i="1"/>
  <c r="Y455" i="1"/>
  <c r="Y84" i="1"/>
  <c r="Y484" i="1"/>
  <c r="Y487" i="1"/>
  <c r="Y463" i="1"/>
  <c r="Y452" i="1"/>
  <c r="Y79" i="1"/>
  <c r="Y155" i="1"/>
  <c r="Y627" i="1"/>
  <c r="Y666" i="1"/>
  <c r="Y49" i="1"/>
  <c r="Y823" i="1"/>
  <c r="Y2" i="1"/>
  <c r="Y526" i="1"/>
  <c r="Y489" i="1"/>
  <c r="Y480" i="1"/>
  <c r="Y466" i="1"/>
  <c r="Y486" i="1"/>
  <c r="Y34" i="1"/>
  <c r="Y19" i="1"/>
  <c r="Y834" i="1"/>
  <c r="Y609" i="1"/>
  <c r="Y447" i="1"/>
  <c r="Y546" i="1"/>
  <c r="Y799" i="1"/>
  <c r="Y106" i="1"/>
  <c r="Y82" i="1"/>
  <c r="Y111" i="1"/>
  <c r="Y107" i="1"/>
  <c r="Y81" i="1"/>
  <c r="Y101" i="1"/>
  <c r="Y507" i="1"/>
  <c r="Y87" i="1"/>
  <c r="Y80" i="1"/>
  <c r="Y99" i="1"/>
  <c r="Y459" i="1"/>
  <c r="Y492" i="1"/>
  <c r="Y478" i="1"/>
  <c r="Y481" i="1"/>
  <c r="Y472" i="1"/>
  <c r="Y471" i="1"/>
  <c r="Y458" i="1"/>
  <c r="Y109" i="1"/>
  <c r="Y85" i="1"/>
  <c r="Y482" i="1"/>
  <c r="Y457" i="1"/>
  <c r="Y460" i="1"/>
  <c r="Y469" i="1"/>
  <c r="Y675" i="1"/>
  <c r="Y803" i="1"/>
  <c r="Y488" i="1"/>
  <c r="Y88" i="1"/>
  <c r="Y485" i="1"/>
  <c r="Y98" i="1"/>
  <c r="Y116" i="1"/>
  <c r="Y102" i="1"/>
  <c r="Y94" i="1"/>
  <c r="Y78" i="1"/>
  <c r="Y103" i="1"/>
  <c r="Y83" i="1"/>
  <c r="Y119" i="1"/>
  <c r="Y117" i="1"/>
  <c r="Y120" i="1"/>
  <c r="Y122" i="1"/>
  <c r="Y585" i="1"/>
  <c r="Y869" i="1"/>
  <c r="Y95" i="1"/>
  <c r="Y104" i="1"/>
  <c r="Y100" i="1"/>
  <c r="Y113" i="1"/>
  <c r="Y90" i="1"/>
  <c r="Y115" i="1"/>
  <c r="Y91" i="1"/>
  <c r="Y832" i="1"/>
  <c r="Y131" i="1"/>
  <c r="Y114" i="1"/>
  <c r="Y530" i="1"/>
  <c r="Y664" i="1"/>
  <c r="Y544" i="1"/>
  <c r="Y848" i="1"/>
  <c r="Y112" i="1"/>
  <c r="Y92" i="1"/>
  <c r="Y108" i="1"/>
  <c r="Y445" i="1"/>
  <c r="Y374" i="1"/>
  <c r="Y86" i="1"/>
  <c r="Y118" i="1"/>
  <c r="Y93" i="1"/>
  <c r="Y105" i="1"/>
  <c r="Y121" i="1"/>
  <c r="Y172" i="1"/>
  <c r="Y67" i="1"/>
  <c r="Y41" i="1"/>
  <c r="Y760" i="1"/>
  <c r="Y853" i="1"/>
  <c r="Y367" i="1"/>
  <c r="Y441" i="1"/>
  <c r="Y767" i="1"/>
  <c r="Y47" i="1"/>
  <c r="Y124" i="1"/>
  <c r="Y790" i="1"/>
  <c r="Y831" i="1"/>
  <c r="Y363" i="1"/>
  <c r="Y658" i="1"/>
  <c r="Y819" i="1"/>
  <c r="Y764" i="1"/>
  <c r="Y39" i="1"/>
  <c r="Y511" i="1"/>
  <c r="Y660" i="1"/>
  <c r="Y573" i="1"/>
  <c r="Y818" i="1"/>
  <c r="Y698" i="1"/>
  <c r="Y765" i="1"/>
  <c r="Y38" i="1"/>
  <c r="Y553" i="1"/>
  <c r="Y33" i="1"/>
  <c r="Y822" i="1"/>
  <c r="Y788" i="1"/>
  <c r="Y873" i="1"/>
  <c r="Y769" i="1"/>
  <c r="Y774" i="1"/>
  <c r="Y563" i="1"/>
  <c r="Y600" i="1"/>
  <c r="Y193" i="1"/>
  <c r="Y650" i="1"/>
  <c r="Y846" i="1"/>
  <c r="Y670" i="1"/>
  <c r="Y656" i="1"/>
  <c r="Y676" i="1"/>
  <c r="Y587" i="1"/>
  <c r="Y537" i="1"/>
  <c r="Y493" i="1"/>
  <c r="Y836" i="1"/>
  <c r="Y361" i="1"/>
  <c r="Y446" i="1"/>
  <c r="Y545" i="1"/>
  <c r="Y766" i="1"/>
  <c r="Y685" i="1"/>
  <c r="Y613" i="1"/>
  <c r="Y854" i="1"/>
  <c r="Y372" i="1"/>
  <c r="Y866" i="1"/>
  <c r="Y662" i="1"/>
  <c r="Y55" i="1"/>
  <c r="Y163" i="1"/>
  <c r="Y396" i="1"/>
  <c r="Y382" i="1"/>
  <c r="Y395" i="1"/>
  <c r="Y584" i="1"/>
  <c r="Y389" i="1"/>
  <c r="Y628" i="1"/>
  <c r="Y384" i="1"/>
  <c r="Y388" i="1"/>
  <c r="Y575" i="1"/>
  <c r="Y582" i="1"/>
  <c r="Y184" i="1"/>
  <c r="Y842" i="1"/>
  <c r="Y391" i="1"/>
  <c r="Y667" i="1"/>
  <c r="Y370" i="1"/>
  <c r="Y501" i="1"/>
  <c r="Y830" i="1"/>
  <c r="Y448" i="1"/>
  <c r="Y560" i="1"/>
  <c r="Y22" i="1"/>
  <c r="Y508" i="1"/>
  <c r="Y593" i="1"/>
  <c r="Y635" i="1"/>
  <c r="Y5" i="1"/>
  <c r="Y151" i="1"/>
  <c r="Y185" i="1"/>
  <c r="Y605" i="1"/>
  <c r="Y149" i="1"/>
  <c r="Y531" i="1"/>
  <c r="Y621" i="1"/>
  <c r="Y858" i="1"/>
  <c r="Y70" i="1"/>
  <c r="Y387" i="1"/>
  <c r="Y380" i="1"/>
  <c r="Y534" i="1"/>
  <c r="Y872" i="1"/>
  <c r="Y35" i="1"/>
  <c r="Y758" i="1"/>
  <c r="Y820" i="1"/>
  <c r="Y362" i="1"/>
  <c r="Y693" i="1"/>
  <c r="Y554" i="1"/>
  <c r="Y644" i="1"/>
  <c r="Y588" i="1"/>
  <c r="Y202" i="1"/>
  <c r="Y359" i="1"/>
  <c r="Y691" i="1"/>
  <c r="Y358" i="1"/>
  <c r="Y386" i="1"/>
  <c r="Y805" i="1"/>
  <c r="Y143" i="1"/>
  <c r="Y654" i="1"/>
  <c r="Y785" i="1"/>
  <c r="Y629" i="1"/>
  <c r="Y862" i="1"/>
  <c r="Y26" i="1"/>
  <c r="Y668" i="1"/>
  <c r="Y169" i="1"/>
  <c r="Y574" i="1"/>
  <c r="Y527" i="1"/>
  <c r="Y129" i="1"/>
  <c r="Y68" i="1"/>
  <c r="Y824" i="1"/>
  <c r="Y598" i="1"/>
  <c r="Y439" i="1"/>
  <c r="Y201" i="1"/>
  <c r="Y3" i="1"/>
  <c r="Y512" i="1"/>
  <c r="Y641" i="1"/>
  <c r="Y828" i="1"/>
  <c r="Y364" i="1"/>
  <c r="Y200" i="1"/>
  <c r="Y505" i="1"/>
  <c r="Y639" i="1"/>
  <c r="Y52" i="1"/>
  <c r="Y390" i="1"/>
  <c r="Y856" i="1"/>
  <c r="Y50" i="1"/>
  <c r="Y394" i="1"/>
  <c r="Y159" i="1"/>
  <c r="Y393" i="1"/>
  <c r="Y701" i="1"/>
  <c r="Y73" i="1"/>
  <c r="Y365" i="1"/>
  <c r="Y550" i="1"/>
  <c r="Y62" i="1"/>
  <c r="Y509" i="1"/>
  <c r="Y17" i="1"/>
  <c r="Y837" i="1"/>
  <c r="Y20" i="1"/>
  <c r="Y32" i="1"/>
  <c r="Y443" i="1"/>
  <c r="Y642" i="1"/>
  <c r="Y671" i="1"/>
  <c r="Y77" i="1"/>
  <c r="Y826" i="1"/>
  <c r="Y179" i="1"/>
  <c r="Y196" i="1"/>
  <c r="Y495" i="1"/>
  <c r="Y571" i="1"/>
  <c r="Y572" i="1"/>
  <c r="Y377" i="1"/>
  <c r="Y771" i="1"/>
  <c r="Y130" i="1"/>
  <c r="Y669" i="1"/>
  <c r="Y630" i="1"/>
  <c r="Y555" i="1"/>
  <c r="Y440" i="1"/>
  <c r="Y71" i="1"/>
  <c r="Y442" i="1"/>
  <c r="Y549" i="1"/>
  <c r="Y860" i="1"/>
  <c r="T3" i="3"/>
  <c r="T85" i="3"/>
  <c r="T151" i="3"/>
  <c r="T215" i="3"/>
  <c r="T279" i="3"/>
  <c r="T541" i="3"/>
  <c r="T634" i="3"/>
  <c r="T714" i="3"/>
  <c r="T827" i="3"/>
  <c r="T21" i="3"/>
  <c r="T103" i="3"/>
  <c r="T169" i="3"/>
  <c r="T233" i="3"/>
  <c r="T315" i="3"/>
  <c r="T475" i="3"/>
  <c r="T573" i="3"/>
  <c r="T656" i="3"/>
  <c r="T734" i="3"/>
  <c r="T850" i="3"/>
  <c r="T80" i="3"/>
  <c r="T146" i="3"/>
  <c r="T210" i="3"/>
  <c r="T274" i="3"/>
  <c r="T537" i="3"/>
  <c r="T629" i="3"/>
  <c r="T709" i="3"/>
  <c r="T822" i="3"/>
  <c r="T897" i="3"/>
  <c r="T9" i="3"/>
  <c r="T84" i="3"/>
  <c r="T150" i="3"/>
  <c r="T214" i="3"/>
  <c r="T278" i="3"/>
  <c r="T540" i="3"/>
  <c r="T633" i="3"/>
  <c r="T713" i="3"/>
  <c r="T826" i="3"/>
  <c r="T128" i="3"/>
  <c r="T256" i="3"/>
  <c r="T516" i="3"/>
  <c r="T691" i="3"/>
  <c r="T866" i="3"/>
  <c r="T962" i="3"/>
  <c r="T1173" i="3"/>
  <c r="T1256" i="3"/>
  <c r="T113" i="3"/>
  <c r="T243" i="3"/>
  <c r="T485" i="3"/>
  <c r="T671" i="3"/>
  <c r="T855" i="3"/>
  <c r="T955" i="3"/>
  <c r="T1133" i="3"/>
  <c r="T1249" i="3"/>
  <c r="T1348" i="3"/>
  <c r="T1427" i="3"/>
  <c r="T16" i="3"/>
  <c r="T164" i="3"/>
  <c r="T310" i="3"/>
  <c r="T568" i="3"/>
  <c r="T729" i="3"/>
  <c r="T895" i="3"/>
  <c r="T1210" i="3"/>
  <c r="T1274" i="3"/>
  <c r="T1376" i="3"/>
  <c r="T1454" i="3"/>
  <c r="T107" i="3"/>
  <c r="T352" i="3"/>
  <c r="T702" i="3"/>
  <c r="T940" i="3"/>
  <c r="T1211" i="3"/>
  <c r="T1341" i="3"/>
  <c r="T1447" i="3"/>
  <c r="T1555" i="3"/>
  <c r="T1229" i="3"/>
  <c r="T11" i="3"/>
  <c r="T93" i="3"/>
  <c r="T159" i="3"/>
  <c r="T223" i="3"/>
  <c r="T461" i="3"/>
  <c r="T563" i="3"/>
  <c r="T642" i="3"/>
  <c r="T840" i="3"/>
  <c r="T920" i="3"/>
  <c r="T29" i="3"/>
  <c r="T111" i="3"/>
  <c r="T177" i="3"/>
  <c r="T241" i="3"/>
  <c r="T341" i="3"/>
  <c r="T581" i="3"/>
  <c r="T669" i="3"/>
  <c r="T759" i="3"/>
  <c r="T6" i="3"/>
  <c r="T88" i="3"/>
  <c r="T154" i="3"/>
  <c r="T218" i="3"/>
  <c r="T282" i="3"/>
  <c r="T456" i="3"/>
  <c r="T558" i="3"/>
  <c r="T637" i="3"/>
  <c r="T717" i="3"/>
  <c r="T830" i="3"/>
  <c r="T915" i="3"/>
  <c r="T10" i="3"/>
  <c r="T92" i="3"/>
  <c r="T158" i="3"/>
  <c r="T222" i="3"/>
  <c r="T460" i="3"/>
  <c r="T562" i="3"/>
  <c r="T641" i="3"/>
  <c r="T839" i="3"/>
  <c r="T144" i="3"/>
  <c r="T272" i="3"/>
  <c r="T535" i="3"/>
  <c r="T707" i="3"/>
  <c r="T882" i="3"/>
  <c r="T970" i="3"/>
  <c r="T1184" i="3"/>
  <c r="T1264" i="3"/>
  <c r="T131" i="3"/>
  <c r="T259" i="3"/>
  <c r="T519" i="3"/>
  <c r="T694" i="3"/>
  <c r="T867" i="3"/>
  <c r="T963" i="3"/>
  <c r="T1174" i="3"/>
  <c r="T1257" i="3"/>
  <c r="T1356" i="3"/>
  <c r="T1441" i="3"/>
  <c r="T32" i="3"/>
  <c r="T180" i="3"/>
  <c r="T344" i="3"/>
  <c r="T584" i="3"/>
  <c r="T788" i="3"/>
  <c r="T916" i="3"/>
  <c r="T1051" i="3"/>
  <c r="T1218" i="3"/>
  <c r="T1282" i="3"/>
  <c r="T1388" i="3"/>
  <c r="T139" i="3"/>
  <c r="T454" i="3"/>
  <c r="T730" i="3"/>
  <c r="T953" i="3"/>
  <c r="T1222" i="3"/>
  <c r="T1352" i="3"/>
  <c r="T1455" i="3"/>
  <c r="T73" i="3"/>
  <c r="T1335" i="3"/>
  <c r="T888" i="3"/>
  <c r="T261" i="3"/>
  <c r="T1389" i="3"/>
  <c r="T966" i="3"/>
  <c r="T59" i="3"/>
  <c r="T268" i="3"/>
  <c r="T19" i="3"/>
  <c r="T101" i="3"/>
  <c r="T167" i="3"/>
  <c r="T231" i="3"/>
  <c r="T313" i="3"/>
  <c r="T473" i="3"/>
  <c r="T571" i="3"/>
  <c r="T654" i="3"/>
  <c r="T732" i="3"/>
  <c r="T848" i="3"/>
  <c r="T928" i="3"/>
  <c r="T37" i="3"/>
  <c r="T121" i="3"/>
  <c r="T185" i="3"/>
  <c r="T249" i="3"/>
  <c r="T349" i="3"/>
  <c r="T589" i="3"/>
  <c r="T677" i="3"/>
  <c r="T793" i="3"/>
  <c r="T14" i="3"/>
  <c r="T96" i="3"/>
  <c r="T162" i="3"/>
  <c r="T226" i="3"/>
  <c r="T566" i="3"/>
  <c r="T645" i="3"/>
  <c r="T727" i="3"/>
  <c r="T843" i="3"/>
  <c r="T923" i="3"/>
  <c r="T18" i="3"/>
  <c r="T100" i="3"/>
  <c r="T166" i="3"/>
  <c r="T230" i="3"/>
  <c r="T312" i="3"/>
  <c r="T472" i="3"/>
  <c r="T570" i="3"/>
  <c r="T653" i="3"/>
  <c r="T731" i="3"/>
  <c r="T12" i="3"/>
  <c r="T160" i="3"/>
  <c r="T564" i="3"/>
  <c r="T725" i="3"/>
  <c r="T892" i="3"/>
  <c r="T1208" i="3"/>
  <c r="T1272" i="3"/>
  <c r="T147" i="3"/>
  <c r="T275" i="3"/>
  <c r="T538" i="3"/>
  <c r="T710" i="3"/>
  <c r="T883" i="3"/>
  <c r="T971" i="3"/>
  <c r="T1185" i="3"/>
  <c r="T1265" i="3"/>
  <c r="T1365" i="3"/>
  <c r="T1472" i="3"/>
  <c r="T66" i="3"/>
  <c r="T196" i="3"/>
  <c r="T360" i="3"/>
  <c r="T600" i="3"/>
  <c r="T804" i="3"/>
  <c r="T926" i="3"/>
  <c r="T1110" i="3"/>
  <c r="T1226" i="3"/>
  <c r="T1464" i="3"/>
  <c r="T1402" i="3"/>
  <c r="T1557" i="3"/>
  <c r="T165" i="3"/>
  <c r="T478" i="3"/>
  <c r="T796" i="3"/>
  <c r="T967" i="3"/>
  <c r="T1236" i="3"/>
  <c r="T1363" i="3"/>
  <c r="T229" i="3"/>
  <c r="T1052" i="3"/>
  <c r="T1445" i="3"/>
  <c r="T1180" i="3"/>
  <c r="T89" i="3"/>
  <c r="T314" i="3"/>
  <c r="T27" i="3"/>
  <c r="T109" i="3"/>
  <c r="T175" i="3"/>
  <c r="T239" i="3"/>
  <c r="T480" i="3"/>
  <c r="T579" i="3"/>
  <c r="T749" i="3"/>
  <c r="T856" i="3"/>
  <c r="T936" i="3"/>
  <c r="T63" i="3"/>
  <c r="T129" i="3"/>
  <c r="T193" i="3"/>
  <c r="T257" i="3"/>
  <c r="T357" i="3"/>
  <c r="T517" i="3"/>
  <c r="T597" i="3"/>
  <c r="T692" i="3"/>
  <c r="T801" i="3"/>
  <c r="T22" i="3"/>
  <c r="T104" i="3"/>
  <c r="T170" i="3"/>
  <c r="T234" i="3"/>
  <c r="T316" i="3"/>
  <c r="T476" i="3"/>
  <c r="T574" i="3"/>
  <c r="T657" i="3"/>
  <c r="T735" i="3"/>
  <c r="T851" i="3"/>
  <c r="T931" i="3"/>
  <c r="T26" i="3"/>
  <c r="T108" i="3"/>
  <c r="T174" i="3"/>
  <c r="T238" i="3"/>
  <c r="T335" i="3"/>
  <c r="T479" i="3"/>
  <c r="T578" i="3"/>
  <c r="T28" i="3"/>
  <c r="T176" i="3"/>
  <c r="T580" i="3"/>
  <c r="T1049" i="3"/>
  <c r="T1216" i="3"/>
  <c r="T15" i="3"/>
  <c r="T163" i="3"/>
  <c r="T567" i="3"/>
  <c r="T728" i="3"/>
  <c r="T893" i="3"/>
  <c r="T1209" i="3"/>
  <c r="T1273" i="3"/>
  <c r="T1375" i="3"/>
  <c r="T1453" i="3"/>
  <c r="T82" i="3"/>
  <c r="T212" i="3"/>
  <c r="T631" i="3"/>
  <c r="T824" i="3"/>
  <c r="T937" i="3"/>
  <c r="T1118" i="3"/>
  <c r="T1234" i="3"/>
  <c r="T1331" i="3"/>
  <c r="T1411" i="3"/>
  <c r="T1651" i="3"/>
  <c r="T188" i="3"/>
  <c r="T530" i="3"/>
  <c r="T828" i="3"/>
  <c r="T35" i="3"/>
  <c r="T119" i="3"/>
  <c r="T183" i="3"/>
  <c r="T247" i="3"/>
  <c r="T347" i="3"/>
  <c r="T587" i="3"/>
  <c r="T675" i="3"/>
  <c r="T791" i="3"/>
  <c r="T865" i="3"/>
  <c r="T944" i="3"/>
  <c r="T71" i="3"/>
  <c r="T137" i="3"/>
  <c r="T201" i="3"/>
  <c r="T265" i="3"/>
  <c r="T528" i="3"/>
  <c r="T605" i="3"/>
  <c r="T700" i="3"/>
  <c r="T30" i="3"/>
  <c r="T112" i="3"/>
  <c r="T178" i="3"/>
  <c r="T242" i="3"/>
  <c r="T342" i="3"/>
  <c r="T484" i="3"/>
  <c r="T582" i="3"/>
  <c r="T670" i="3"/>
  <c r="T786" i="3"/>
  <c r="T860" i="3"/>
  <c r="T939" i="3"/>
  <c r="T34" i="3"/>
  <c r="T118" i="3"/>
  <c r="T182" i="3"/>
  <c r="T246" i="3"/>
  <c r="T346" i="3"/>
  <c r="T488" i="3"/>
  <c r="T586" i="3"/>
  <c r="T674" i="3"/>
  <c r="T790" i="3"/>
  <c r="T62" i="3"/>
  <c r="T61" i="3"/>
  <c r="T207" i="3"/>
  <c r="T526" i="3"/>
  <c r="T799" i="3"/>
  <c r="T13" i="3"/>
  <c r="T217" i="3"/>
  <c r="T536" i="3"/>
  <c r="T726" i="3"/>
  <c r="T130" i="3"/>
  <c r="T350" i="3"/>
  <c r="T881" i="3"/>
  <c r="T126" i="3"/>
  <c r="T270" i="3"/>
  <c r="T602" i="3"/>
  <c r="T78" i="3"/>
  <c r="T819" i="3"/>
  <c r="T1116" i="3"/>
  <c r="T65" i="3"/>
  <c r="T359" i="3"/>
  <c r="T803" i="3"/>
  <c r="T1109" i="3"/>
  <c r="T1463" i="3"/>
  <c r="T1556" i="3"/>
  <c r="T244" i="3"/>
  <c r="T672" i="3"/>
  <c r="T956" i="3"/>
  <c r="T1250" i="3"/>
  <c r="T1428" i="3"/>
  <c r="T237" i="3"/>
  <c r="T1261" i="3"/>
  <c r="T688" i="3"/>
  <c r="T870" i="3"/>
  <c r="T527" i="3"/>
  <c r="T20" i="3"/>
  <c r="T457" i="3"/>
  <c r="T733" i="3"/>
  <c r="T957" i="3"/>
  <c r="T1223" i="3"/>
  <c r="T1353" i="3"/>
  <c r="T1456" i="3"/>
  <c r="T251" i="3"/>
  <c r="T973" i="3"/>
  <c r="T1458" i="3"/>
  <c r="T863" i="3"/>
  <c r="T1414" i="3"/>
  <c r="T655" i="3"/>
  <c r="T441" i="3"/>
  <c r="T1259" i="3"/>
  <c r="T236" i="3"/>
  <c r="T67" i="3"/>
  <c r="T269" i="3"/>
  <c r="T639" i="3"/>
  <c r="T899" i="3"/>
  <c r="T1136" i="3"/>
  <c r="T1423" i="3"/>
  <c r="T1678" i="3"/>
  <c r="T712" i="3"/>
  <c r="T1462" i="3"/>
  <c r="T173" i="3"/>
  <c r="T33" i="3"/>
  <c r="T932" i="3"/>
  <c r="T792" i="3"/>
  <c r="T1416" i="3"/>
  <c r="T632" i="3"/>
  <c r="T1374" i="3"/>
  <c r="T576" i="3"/>
  <c r="T1440" i="3"/>
  <c r="T1113" i="3"/>
  <c r="T585" i="3"/>
  <c r="T1655" i="3"/>
  <c r="T1245" i="3"/>
  <c r="T69" i="3"/>
  <c r="T255" i="3"/>
  <c r="T534" i="3"/>
  <c r="T807" i="3"/>
  <c r="T79" i="3"/>
  <c r="T225" i="3"/>
  <c r="T138" i="3"/>
  <c r="T358" i="3"/>
  <c r="T678" i="3"/>
  <c r="T889" i="3"/>
  <c r="T134" i="3"/>
  <c r="T354" i="3"/>
  <c r="T94" i="3"/>
  <c r="T462" i="3"/>
  <c r="T841" i="3"/>
  <c r="T1124" i="3"/>
  <c r="T81" i="3"/>
  <c r="T823" i="3"/>
  <c r="T1117" i="3"/>
  <c r="T1471" i="3"/>
  <c r="T1650" i="3"/>
  <c r="T260" i="3"/>
  <c r="T695" i="3"/>
  <c r="T964" i="3"/>
  <c r="T1258" i="3"/>
  <c r="T1442" i="3"/>
  <c r="T267" i="3"/>
  <c r="T896" i="3"/>
  <c r="T1275" i="3"/>
  <c r="T1648" i="3"/>
  <c r="T930" i="3"/>
  <c r="T1189" i="3"/>
  <c r="T951" i="3"/>
  <c r="T699" i="3"/>
  <c r="T117" i="3"/>
  <c r="T487" i="3"/>
  <c r="T797" i="3"/>
  <c r="T968" i="3"/>
  <c r="T1237" i="3"/>
  <c r="T1364" i="3"/>
  <c r="T324" i="3"/>
  <c r="T1123" i="3"/>
  <c r="T1671" i="3"/>
  <c r="T901" i="3"/>
  <c r="T1443" i="3"/>
  <c r="T815" i="3"/>
  <c r="T1404" i="3"/>
  <c r="T588" i="3"/>
  <c r="T1350" i="3"/>
  <c r="T1271" i="3"/>
  <c r="T90" i="3"/>
  <c r="T323" i="3"/>
  <c r="T676" i="3"/>
  <c r="T927" i="3"/>
  <c r="T1183" i="3"/>
  <c r="T1332" i="3"/>
  <c r="T1439" i="3"/>
  <c r="T70" i="3"/>
  <c r="T838" i="3"/>
  <c r="T1334" i="3"/>
  <c r="T280" i="3"/>
  <c r="T1188" i="3"/>
  <c r="T155" i="3"/>
  <c r="T961" i="3"/>
  <c r="T1673" i="3"/>
  <c r="T890" i="3"/>
  <c r="T795" i="3"/>
  <c r="T1477" i="3"/>
  <c r="T737" i="3"/>
  <c r="T1663" i="3"/>
  <c r="T1243" i="3"/>
  <c r="T718" i="3"/>
  <c r="T75" i="3"/>
  <c r="T1337" i="3"/>
  <c r="T871" i="3"/>
  <c r="T77" i="3"/>
  <c r="T263" i="3"/>
  <c r="T595" i="3"/>
  <c r="T818" i="3"/>
  <c r="T87" i="3"/>
  <c r="T273" i="3"/>
  <c r="T565" i="3"/>
  <c r="T829" i="3"/>
  <c r="T186" i="3"/>
  <c r="T693" i="3"/>
  <c r="T947" i="3"/>
  <c r="T142" i="3"/>
  <c r="T689" i="3"/>
  <c r="T110" i="3"/>
  <c r="T481" i="3"/>
  <c r="T854" i="3"/>
  <c r="T1132" i="3"/>
  <c r="T97" i="3"/>
  <c r="T844" i="3"/>
  <c r="T1125" i="3"/>
  <c r="T1339" i="3"/>
  <c r="T1658" i="3"/>
  <c r="T276" i="3"/>
  <c r="T711" i="3"/>
  <c r="T972" i="3"/>
  <c r="T1266" i="3"/>
  <c r="T1473" i="3"/>
  <c r="T311" i="3"/>
  <c r="T921" i="3"/>
  <c r="T1285" i="3"/>
  <c r="T1660" i="3"/>
  <c r="T1280" i="3"/>
  <c r="T1179" i="3"/>
  <c r="T852" i="3"/>
  <c r="T140" i="3"/>
  <c r="T531" i="3"/>
  <c r="T1251" i="3"/>
  <c r="T1379" i="3"/>
  <c r="T1649" i="3"/>
  <c r="T1187" i="3"/>
  <c r="T25" i="3"/>
  <c r="T960" i="3"/>
  <c r="T1654" i="3"/>
  <c r="T864" i="3"/>
  <c r="T1450" i="3"/>
  <c r="T719" i="3"/>
  <c r="T1371" i="3"/>
  <c r="T477" i="3"/>
  <c r="T1284" i="3"/>
  <c r="T120" i="3"/>
  <c r="T704" i="3"/>
  <c r="T942" i="3"/>
  <c r="T1213" i="3"/>
  <c r="T1343" i="3"/>
  <c r="T1474" i="3"/>
  <c r="T149" i="3"/>
  <c r="T885" i="3"/>
  <c r="T1368" i="3"/>
  <c r="T1254" i="3"/>
  <c r="T232" i="3"/>
  <c r="T1128" i="3"/>
  <c r="T36" i="3"/>
  <c r="T965" i="3"/>
  <c r="T1656" i="3"/>
  <c r="T891" i="3"/>
  <c r="T1446" i="3"/>
  <c r="T900" i="3"/>
  <c r="T99" i="3"/>
  <c r="T1345" i="3"/>
  <c r="T917" i="3"/>
  <c r="T205" i="3"/>
  <c r="T1405" i="3"/>
  <c r="T977" i="3"/>
  <c r="T127" i="3"/>
  <c r="T271" i="3"/>
  <c r="T603" i="3"/>
  <c r="T95" i="3"/>
  <c r="T281" i="3"/>
  <c r="T628" i="3"/>
  <c r="T842" i="3"/>
  <c r="T194" i="3"/>
  <c r="T701" i="3"/>
  <c r="T7" i="3"/>
  <c r="T190" i="3"/>
  <c r="T442" i="3"/>
  <c r="T697" i="3"/>
  <c r="T192" i="3"/>
  <c r="T596" i="3"/>
  <c r="T924" i="3"/>
  <c r="T1224" i="3"/>
  <c r="T179" i="3"/>
  <c r="T583" i="3"/>
  <c r="T914" i="3"/>
  <c r="T1217" i="3"/>
  <c r="T1386" i="3"/>
  <c r="T98" i="3"/>
  <c r="T845" i="3"/>
  <c r="T1126" i="3"/>
  <c r="T1340" i="3"/>
  <c r="T1659" i="3"/>
  <c r="T569" i="3"/>
  <c r="T1469" i="3"/>
  <c r="T1668" i="3"/>
  <c r="T1476" i="3"/>
  <c r="T1370" i="3"/>
  <c r="T1231" i="3"/>
  <c r="T1235" i="3"/>
  <c r="T168" i="3"/>
  <c r="T572" i="3"/>
  <c r="T1262" i="3"/>
  <c r="T1397" i="3"/>
  <c r="T1661" i="3"/>
  <c r="T604" i="3"/>
  <c r="T1239" i="3"/>
  <c r="T152" i="3"/>
  <c r="T1127" i="3"/>
  <c r="T74" i="3"/>
  <c r="T950" i="3"/>
  <c r="T1665" i="3"/>
  <c r="T816" i="3"/>
  <c r="T1429" i="3"/>
  <c r="T659" i="3"/>
  <c r="T1362" i="3"/>
  <c r="T141" i="3"/>
  <c r="T458" i="3"/>
  <c r="T736" i="3"/>
  <c r="T958" i="3"/>
  <c r="T1227" i="3"/>
  <c r="T1354" i="3"/>
  <c r="T1457" i="3"/>
  <c r="T200" i="3"/>
  <c r="T929" i="3"/>
  <c r="T1413" i="3"/>
  <c r="T577" i="3"/>
  <c r="T1465" i="3"/>
  <c r="T283" i="3"/>
  <c r="T1230" i="3"/>
  <c r="T156" i="3"/>
  <c r="T938" i="3"/>
  <c r="T1657" i="3"/>
  <c r="T959" i="3"/>
  <c r="T203" i="3"/>
  <c r="T1403" i="3"/>
  <c r="T975" i="3"/>
  <c r="T490" i="3"/>
  <c r="T1451" i="3"/>
  <c r="T1130" i="3"/>
  <c r="T135" i="3"/>
  <c r="T355" i="3"/>
  <c r="T886" i="3"/>
  <c r="T145" i="3"/>
  <c r="T295" i="3"/>
  <c r="T636" i="3"/>
  <c r="T38" i="3"/>
  <c r="T202" i="3"/>
  <c r="T518" i="3"/>
  <c r="T794" i="3"/>
  <c r="T8" i="3"/>
  <c r="T198" i="3"/>
  <c r="T514" i="3"/>
  <c r="T705" i="3"/>
  <c r="T208" i="3"/>
  <c r="T627" i="3"/>
  <c r="T934" i="3"/>
  <c r="T1232" i="3"/>
  <c r="T195" i="3"/>
  <c r="T599" i="3"/>
  <c r="T925" i="3"/>
  <c r="T1225" i="3"/>
  <c r="T1401" i="3"/>
  <c r="T114" i="3"/>
  <c r="T486" i="3"/>
  <c r="T857" i="3"/>
  <c r="T1134" i="3"/>
  <c r="T1349" i="3"/>
  <c r="T17" i="3"/>
  <c r="T592" i="3"/>
  <c r="T1120" i="3"/>
  <c r="T1676" i="3"/>
  <c r="T1672" i="3"/>
  <c r="T1444" i="3"/>
  <c r="T1467" i="3"/>
  <c r="T1338" i="3"/>
  <c r="T189" i="3"/>
  <c r="T593" i="3"/>
  <c r="T879" i="3"/>
  <c r="T1121" i="3"/>
  <c r="T1276" i="3"/>
  <c r="T1669" i="3"/>
  <c r="T1278" i="3"/>
  <c r="T252" i="3"/>
  <c r="T1215" i="3"/>
  <c r="T181" i="3"/>
  <c r="T1114" i="3"/>
  <c r="T1681" i="3"/>
  <c r="T918" i="3"/>
  <c r="T1646" i="3"/>
  <c r="T825" i="3"/>
  <c r="T1417" i="3"/>
  <c r="T171" i="3"/>
  <c r="T805" i="3"/>
  <c r="T969" i="3"/>
  <c r="T1238" i="3"/>
  <c r="T1367" i="3"/>
  <c r="T1539" i="3"/>
  <c r="T277" i="3"/>
  <c r="T1475" i="3"/>
  <c r="T715" i="3"/>
  <c r="T1369" i="3"/>
  <c r="T474" i="3"/>
  <c r="T1255" i="3"/>
  <c r="T235" i="3"/>
  <c r="T157" i="3"/>
  <c r="T1119" i="3"/>
  <c r="T24" i="3"/>
  <c r="T1112" i="3"/>
  <c r="T512" i="3"/>
  <c r="T1459" i="3"/>
  <c r="T1219" i="3"/>
  <c r="T658" i="3"/>
  <c r="T1674" i="3"/>
  <c r="T1246" i="3"/>
  <c r="T143" i="3"/>
  <c r="T690" i="3"/>
  <c r="T894" i="3"/>
  <c r="T153" i="3"/>
  <c r="T644" i="3"/>
  <c r="T64" i="3"/>
  <c r="T250" i="3"/>
  <c r="T529" i="3"/>
  <c r="T802" i="3"/>
  <c r="T60" i="3"/>
  <c r="T206" i="3"/>
  <c r="T525" i="3"/>
  <c r="T798" i="3"/>
  <c r="T224" i="3"/>
  <c r="T643" i="3"/>
  <c r="T945" i="3"/>
  <c r="T1240" i="3"/>
  <c r="T211" i="3"/>
  <c r="T630" i="3"/>
  <c r="T935" i="3"/>
  <c r="T1233" i="3"/>
  <c r="T1410" i="3"/>
  <c r="T132" i="3"/>
  <c r="T869" i="3"/>
  <c r="T1357" i="3"/>
  <c r="T58" i="3"/>
  <c r="T635" i="3"/>
  <c r="T1131" i="3"/>
  <c r="T102" i="3"/>
  <c r="T1645" i="3"/>
  <c r="T2" i="3"/>
  <c r="T1406" i="3"/>
  <c r="T219" i="3"/>
  <c r="T638" i="3"/>
  <c r="T898" i="3"/>
  <c r="T1135" i="3"/>
  <c r="T1422" i="3"/>
  <c r="T1677" i="3"/>
  <c r="T1344" i="3"/>
  <c r="T325" i="3"/>
  <c r="T1268" i="3"/>
  <c r="T204" i="3"/>
  <c r="T133" i="3"/>
  <c r="T976" i="3"/>
  <c r="T1666" i="3"/>
  <c r="T919" i="3"/>
  <c r="T197" i="3"/>
  <c r="T532" i="3"/>
  <c r="T1252" i="3"/>
  <c r="T1380" i="3"/>
  <c r="T1652" i="3"/>
  <c r="T459" i="3"/>
  <c r="T1137" i="3"/>
  <c r="T1653" i="3"/>
  <c r="T814" i="3"/>
  <c r="T1425" i="3"/>
  <c r="T1336" i="3"/>
  <c r="T348" i="3"/>
  <c r="T1270" i="3"/>
  <c r="T213" i="3"/>
  <c r="T1221" i="3"/>
  <c r="T123" i="3"/>
  <c r="T1228" i="3"/>
  <c r="T652" i="3"/>
  <c r="T1680" i="3"/>
  <c r="T1269" i="3"/>
  <c r="T849" i="3"/>
  <c r="T106" i="3"/>
  <c r="T1351" i="3"/>
  <c r="T191" i="3"/>
  <c r="T698" i="3"/>
  <c r="T4" i="3"/>
  <c r="T161" i="3"/>
  <c r="T455" i="3"/>
  <c r="T708" i="3"/>
  <c r="T72" i="3"/>
  <c r="T258" i="3"/>
  <c r="T590" i="3"/>
  <c r="T68" i="3"/>
  <c r="T254" i="3"/>
  <c r="T533" i="3"/>
  <c r="T806" i="3"/>
  <c r="T240" i="3"/>
  <c r="T668" i="3"/>
  <c r="T954" i="3"/>
  <c r="T1248" i="3"/>
  <c r="T227" i="3"/>
  <c r="T946" i="3"/>
  <c r="T1241" i="3"/>
  <c r="T1418" i="3"/>
  <c r="T148" i="3"/>
  <c r="T552" i="3"/>
  <c r="T884" i="3"/>
  <c r="T1186" i="3"/>
  <c r="T1366" i="3"/>
  <c r="T86" i="3"/>
  <c r="T660" i="3"/>
  <c r="T1181" i="3"/>
  <c r="T1407" i="3"/>
  <c r="T471" i="3"/>
  <c r="T253" i="3"/>
  <c r="T105" i="3"/>
  <c r="T136" i="3"/>
  <c r="T1452" i="3"/>
  <c r="T245" i="3"/>
  <c r="T673" i="3"/>
  <c r="T922" i="3"/>
  <c r="T1182" i="3"/>
  <c r="T1470" i="3"/>
  <c r="T1438" i="3"/>
  <c r="T91" i="3"/>
  <c r="T862" i="3"/>
  <c r="T1279" i="3"/>
  <c r="T1244" i="3"/>
  <c r="T184" i="3"/>
  <c r="T1115" i="3"/>
  <c r="T83" i="3"/>
  <c r="T952" i="3"/>
  <c r="T1667" i="3"/>
  <c r="T220" i="3"/>
  <c r="T575" i="3"/>
  <c r="T861" i="3"/>
  <c r="T1111" i="3"/>
  <c r="T1263" i="3"/>
  <c r="T1662" i="3"/>
  <c r="T539" i="3"/>
  <c r="T1214" i="3"/>
  <c r="T1679" i="3"/>
  <c r="T887" i="3"/>
  <c r="T789" i="3"/>
  <c r="T560" i="3"/>
  <c r="T1283" i="3"/>
  <c r="T351" i="3"/>
  <c r="T1260" i="3"/>
  <c r="T221" i="3"/>
  <c r="T1267" i="3"/>
  <c r="T846" i="3"/>
  <c r="T125" i="3"/>
  <c r="T933" i="3"/>
  <c r="T264" i="3"/>
  <c r="T1390" i="3"/>
  <c r="T199" i="3"/>
  <c r="T515" i="3"/>
  <c r="T706" i="3"/>
  <c r="T5" i="3"/>
  <c r="T209" i="3"/>
  <c r="T716" i="3"/>
  <c r="T122" i="3"/>
  <c r="T266" i="3"/>
  <c r="T598" i="3"/>
  <c r="T868" i="3"/>
  <c r="T76" i="3"/>
  <c r="T262" i="3"/>
  <c r="T594" i="3"/>
  <c r="T817" i="3"/>
  <c r="T356" i="3"/>
  <c r="T800" i="3"/>
  <c r="T1108" i="3"/>
  <c r="T31" i="3"/>
  <c r="T343" i="3"/>
  <c r="T787" i="3"/>
  <c r="T1050" i="3"/>
  <c r="T1281" i="3"/>
  <c r="T1497" i="3"/>
  <c r="T228" i="3"/>
  <c r="T948" i="3"/>
  <c r="T1242" i="3"/>
  <c r="T1419" i="3"/>
  <c r="T216" i="3"/>
  <c r="T853" i="3"/>
  <c r="T1247" i="3"/>
  <c r="T559" i="3"/>
  <c r="T1675" i="3"/>
  <c r="T353" i="3"/>
  <c r="T703" i="3"/>
  <c r="T941" i="3"/>
  <c r="T1212" i="3"/>
  <c r="T1342" i="3"/>
  <c r="T1448" i="3"/>
  <c r="T172" i="3"/>
  <c r="T943" i="3"/>
  <c r="T1424" i="3"/>
  <c r="T687" i="3"/>
  <c r="T1358" i="3"/>
  <c r="T513" i="3"/>
  <c r="T1466" i="3"/>
  <c r="T284" i="3"/>
  <c r="T1220" i="3"/>
  <c r="T187" i="3"/>
  <c r="T1056" i="3"/>
  <c r="T23" i="3"/>
  <c r="T248" i="3"/>
  <c r="T601" i="3"/>
  <c r="T880" i="3"/>
  <c r="T1122" i="3"/>
  <c r="T1277" i="3"/>
  <c r="T1412" i="3"/>
  <c r="T1670" i="3"/>
  <c r="T640" i="3"/>
  <c r="T1253" i="3"/>
  <c r="T124" i="3"/>
  <c r="T974" i="3"/>
  <c r="T1664" i="3"/>
  <c r="T847" i="3"/>
  <c r="T1415" i="3"/>
  <c r="T696" i="3"/>
  <c r="T1361" i="3"/>
  <c r="T561" i="3"/>
  <c r="T1468" i="3"/>
  <c r="T1355" i="3"/>
  <c r="T949" i="3"/>
  <c r="T345" i="3"/>
  <c r="T1426" i="3"/>
  <c r="T1129" i="3"/>
  <c r="T591" i="3"/>
  <c r="T1647" i="3"/>
  <c r="Y42" i="1"/>
  <c r="Y847" i="1"/>
  <c r="Y865" i="1"/>
  <c r="Y793" i="1"/>
  <c r="Y659" i="1"/>
  <c r="Y504" i="1"/>
  <c r="Y653" i="1"/>
  <c r="Y37" i="1"/>
  <c r="Y772" i="1"/>
  <c r="Y66" i="1"/>
  <c r="Y558" i="1"/>
  <c r="Y647" i="1"/>
  <c r="Y356" i="1"/>
  <c r="Y599" i="1"/>
  <c r="Y137" i="1"/>
  <c r="Y125" i="1"/>
  <c r="Y645" i="1"/>
  <c r="Y53" i="1"/>
  <c r="Y871" i="1"/>
  <c r="Y181" i="1"/>
  <c r="Y838" i="1"/>
  <c r="Y72" i="1"/>
  <c r="Y27" i="1"/>
  <c r="Y626" i="1"/>
  <c r="Y543" i="1"/>
  <c r="Y195" i="1"/>
  <c r="Y625" i="1"/>
  <c r="Y845" i="1"/>
  <c r="Y449" i="1"/>
  <c r="Y194" i="1"/>
  <c r="Y789" i="1"/>
  <c r="Y841" i="1"/>
  <c r="Y606" i="1"/>
  <c r="Y368" i="1"/>
  <c r="Y188" i="1"/>
  <c r="Y633" i="1"/>
  <c r="Y665" i="1"/>
  <c r="Y863" i="1"/>
  <c r="Y561" i="1"/>
  <c r="Y187" i="1"/>
  <c r="Y603" i="1"/>
  <c r="Y373" i="1"/>
  <c r="Y637" i="1"/>
  <c r="Y192" i="1"/>
  <c r="Y857" i="1"/>
  <c r="Y794" i="1"/>
  <c r="Y9" i="1"/>
  <c r="Y197" i="1"/>
  <c r="Y160" i="1"/>
  <c r="Y378" i="1"/>
  <c r="Y182" i="1"/>
  <c r="Y590" i="1"/>
  <c r="Y369" i="1"/>
  <c r="Y541" i="1"/>
  <c r="Y652" i="1"/>
  <c r="Y773" i="1"/>
  <c r="Y859" i="1"/>
  <c r="Y672" i="1"/>
  <c r="Y586" i="1"/>
  <c r="Y815" i="1"/>
  <c r="Y360" i="1"/>
  <c r="Y861" i="1"/>
  <c r="Y868" i="1"/>
  <c r="Y631" i="1"/>
  <c r="Y371" i="1"/>
  <c r="Y174" i="1"/>
  <c r="Y699" i="1"/>
  <c r="Y24" i="1"/>
  <c r="Y589" i="1"/>
  <c r="Y686" i="1"/>
  <c r="Y634" i="1"/>
  <c r="Y48" i="1"/>
  <c r="Y802" i="1"/>
  <c r="Y835" i="1"/>
  <c r="Y684" i="1"/>
  <c r="Y761" i="1"/>
  <c r="Y199" i="1"/>
  <c r="Y165" i="1"/>
  <c r="Y804" i="1"/>
  <c r="Y851" i="1"/>
  <c r="Y697" i="1"/>
  <c r="Y436" i="1"/>
  <c r="Y649" i="1"/>
  <c r="Y638" i="1"/>
  <c r="Y827" i="1"/>
  <c r="Y166" i="1"/>
  <c r="Y844" i="1"/>
  <c r="Y775" i="1"/>
  <c r="Y127" i="1"/>
  <c r="Y817" i="1"/>
  <c r="Y680" i="1"/>
  <c r="Y864" i="1"/>
  <c r="Y190" i="1"/>
  <c r="Y602" i="1"/>
  <c r="Y569" i="1"/>
  <c r="Y128" i="1"/>
  <c r="Y688" i="1"/>
  <c r="Y539" i="1"/>
  <c r="Y551" i="1"/>
  <c r="Y162" i="1"/>
  <c r="Y770" i="1"/>
  <c r="Y366" i="1"/>
  <c r="Y640" i="1"/>
  <c r="Y375" i="1"/>
  <c r="Y40" i="1"/>
  <c r="Y674" i="1"/>
  <c r="Y783" i="1"/>
  <c r="Y559" i="1"/>
  <c r="Y548" i="1"/>
  <c r="Y58" i="1"/>
  <c r="Y494" i="1"/>
  <c r="Y8" i="1"/>
  <c r="Y677" i="1"/>
  <c r="Y843" i="1"/>
  <c r="Y451" i="1"/>
  <c r="Y7" i="1"/>
  <c r="Y133" i="1"/>
  <c r="Y759" i="1"/>
  <c r="Y614" i="1"/>
  <c r="Y532" i="1"/>
  <c r="Y164" i="1"/>
  <c r="Y528" i="1"/>
  <c r="Y36" i="1"/>
  <c r="Y808" i="1"/>
  <c r="Y21" i="1"/>
  <c r="Y533" i="1"/>
  <c r="Y54" i="1"/>
  <c r="Y648" i="1"/>
  <c r="Y173" i="1"/>
  <c r="Y134" i="1"/>
  <c r="Y833" i="1"/>
  <c r="Y542" i="1"/>
  <c r="Y695" i="1"/>
  <c r="Y821" i="1"/>
  <c r="Y636" i="1"/>
  <c r="Y529" i="1"/>
  <c r="Y23" i="1"/>
  <c r="Y141" i="1"/>
  <c r="Y565" i="1"/>
  <c r="Y510" i="1"/>
  <c r="Y145" i="1"/>
  <c r="Y700" i="1"/>
  <c r="Y161" i="1"/>
  <c r="Y171" i="1"/>
  <c r="Y623" i="1"/>
  <c r="Y849" i="1"/>
  <c r="Y557" i="1"/>
  <c r="Y14" i="1"/>
  <c r="Y813" i="1"/>
  <c r="Y513" i="1"/>
  <c r="Y797" i="1"/>
  <c r="Y867" i="1"/>
  <c r="Y829" i="1"/>
  <c r="Y825" i="1"/>
  <c r="Y140" i="1"/>
  <c r="Y132" i="1"/>
  <c r="Y552" i="1"/>
  <c r="Y679" i="1"/>
  <c r="Y809" i="1"/>
  <c r="Y10" i="1"/>
  <c r="Y514" i="1"/>
  <c r="Y781" i="1"/>
  <c r="Y56" i="1"/>
  <c r="Y147" i="1"/>
  <c r="Y63" i="1"/>
  <c r="Y850" i="1"/>
  <c r="Y776" i="1"/>
  <c r="Y840" i="1"/>
  <c r="Y76" i="1"/>
  <c r="Y807" i="1"/>
  <c r="Y796" i="1"/>
  <c r="Y583" i="1"/>
  <c r="Y812" i="1"/>
  <c r="Y683" i="1"/>
  <c r="Y612" i="1"/>
  <c r="Y810" i="1"/>
  <c r="Y839" i="1"/>
  <c r="Y4" i="1"/>
  <c r="Y43" i="1"/>
  <c r="Y591" i="1"/>
  <c r="Y792" i="1"/>
  <c r="Y791" i="1"/>
  <c r="Y12" i="1"/>
  <c r="Y16" i="1"/>
  <c r="Y570" i="1"/>
  <c r="Y646" i="1"/>
  <c r="Y153" i="1"/>
  <c r="Y376" i="1"/>
  <c r="Y186" i="1"/>
  <c r="Y51" i="1"/>
  <c r="Y852" i="1"/>
  <c r="Y806" i="1"/>
  <c r="Y65" i="1"/>
  <c r="Y763" i="1"/>
  <c r="Y855" i="1"/>
  <c r="Y438" i="1"/>
  <c r="Y13" i="1"/>
  <c r="Y798" i="1"/>
  <c r="Y6" i="1"/>
  <c r="Y696" i="1"/>
  <c r="Y782" i="1"/>
  <c r="Y61" i="1"/>
  <c r="Y556" i="1"/>
  <c r="Y547" i="1"/>
  <c r="Y450" i="1"/>
  <c r="Y191" i="1"/>
  <c r="Y189" i="1"/>
  <c r="Y784" i="1"/>
  <c r="Y564" i="1"/>
  <c r="Y123" i="1"/>
  <c r="Y535" i="1"/>
  <c r="Y25" i="1"/>
  <c r="Y46" i="1"/>
  <c r="Y814" i="1"/>
  <c r="Y678" i="1"/>
  <c r="Y694" i="1"/>
  <c r="Y198" i="1"/>
  <c r="Y651" i="1"/>
  <c r="Y604" i="1"/>
  <c r="Y126" i="1"/>
  <c r="Y566" i="1"/>
  <c r="Y506" i="1"/>
  <c r="Y643" i="1"/>
  <c r="Y357" i="1"/>
  <c r="Y170" i="1"/>
  <c r="Y57" i="1"/>
  <c r="Y180" i="1"/>
  <c r="Y167" i="1"/>
  <c r="Y762" i="1"/>
  <c r="Y578" i="1"/>
  <c r="Y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tc={D737A690-EF7A-4D34-9882-D6E4FB861C39}</author>
    <author>tc={2E7A01E4-FD81-44E8-A348-52F12BA6D41A}</author>
    <author>tc={176712B6-3680-4010-8AEC-E942130BC378}</author>
    <author>tc={AD111261-658B-4B80-9D64-5EED81354640}</author>
    <author>tc={8A26610C-785F-4078-929E-53B15F1AFBD6}</author>
    <author>tc={B21FA0E2-94F5-4C20-A763-450C252DFF62}</author>
  </authors>
  <commentList>
    <comment ref="I126" authorId="0" shapeId="0" xr:uid="{D737A690-EF7A-4D34-9882-D6E4FB861C39}">
      <text>
        <t xml:space="preserve">[Threaded comment]
Your version of Excel allows you to read this threaded comment; however, any edits to it will get removed if the file is opened in a newer version of Excel. Learn more: https://go.microsoft.com/fwlink/?linkid=870924
Comment:
    @Keller, Matthew perhaps the tag should also be changed to emission factor?
</t>
      </text>
    </comment>
    <comment ref="A500" authorId="1" shapeId="0" xr:uid="{2E7A01E4-FD81-44E8-A348-52F12BA6D41A}">
      <text>
        <t xml:space="preserve">[Threaded comment]
Your version of Excel allows you to read this threaded comment; however, any edits to it will get removed if the file is opened in a newer version of Excel. Learn more: https://go.microsoft.com/fwlink/?linkid=870924
Comment:
    @Keller, Matthew tags for hazard related variables
</t>
      </text>
    </comment>
    <comment ref="D634" authorId="2" shapeId="0" xr:uid="{176712B6-3680-4010-8AEC-E942130BC378}">
      <text>
        <t xml:space="preserve">[Threaded comment]
Your version of Excel allows you to read this threaded comment; however, any edits to it will get removed if the file is opened in a newer version of Excel. Learn more: https://go.microsoft.com/fwlink/?linkid=870924
Comment:
    @Kraus, Stefan was occupancy - bus taken from EUCalc?
Reply:
    The occupancy in passengers per vehicle was taken for EUCalc. The calculation of occupancy rates in % was done with the assumed maximum capacity of 100 passengers (see description)
</t>
      </text>
    </comment>
    <comment ref="D639" authorId="3" shapeId="0" xr:uid="{AD111261-658B-4B80-9D64-5EED81354640}">
      <text>
        <t xml:space="preserve">[Threaded comment]
Your version of Excel allows you to read this threaded comment; however, any edits to it will get removed if the file is opened in a newer version of Excel. Learn more: https://go.microsoft.com/fwlink/?linkid=870924
Comment:
    @Kraus, Stefan was this taken from EUROSTAT? Can you please provide me with a link ?
Reply:
    Yes, the values are based on data from Eurostat. The link to the data sources are:
https://ec.europa.eu/eurostat/databrowser/view/RAIL_PA_SPEED/default/table?lang=en
and
 https://ec.europa.eu/eurostat/databrowser/view/RAIL_TF_TRAVEH__custom_7684978/default/table?lang=en
</t>
      </text>
    </comment>
    <comment ref="A641" authorId="4" shapeId="0" xr:uid="{8A26610C-785F-4078-929E-53B15F1AFBD6}">
      <text>
        <t xml:space="preserve">[Threaded comment]
Your version of Excel allows you to read this threaded comment; however, any edits to it will get removed if the file is opened in a newer version of Excel. Learn more: https://go.microsoft.com/fwlink/?linkid=870924
Comment:
    #some crops for most countries have NAs that are set to 0 during summation
This should be reflected in the qquality rating
</t>
      </text>
    </comment>
    <comment ref="A763" authorId="5" shapeId="0" xr:uid="{B21FA0E2-94F5-4C20-A763-450C252DFF62}">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tc={5C307DF3-8D7D-AC4D-8040-13DD5663364B}</author>
    <author>tc={89EDE5D1-64BB-007E-A273-2F1CEBEA5D03}</author>
    <author>tc={CCC25D81-B186-40DF-9174-FC51929D702A}</author>
    <author>tc={91DB12A0-5605-4A90-8B6F-BB95898AECD5}</author>
    <author>tc={D66950C9-BC89-4DD9-9C99-32414B8ECE05}</author>
    <author>tc={561F9E90-8C0E-41AD-95C0-1B0E673D9A11}</author>
    <author>tc={7CEEABB2-8D08-4AE7-88E3-9142AEEB9D0B}</author>
    <author>tc={F6A2334D-4113-45AD-9555-01779A3C32E8}</author>
    <author>tc={298F95F8-A58C-4325-9CBC-9020FF208201}</author>
    <author>tc={2E35D7C1-44E9-4A96-AFF7-AD092535F71C}</author>
    <author>tc={C000744C-2BB1-4322-91F5-D8AA01BEFA94}</author>
  </authors>
  <commentList>
    <comment ref="E2" authorId="0" shapeId="0" xr:uid="{5C307DF3-8D7D-AC4D-8040-13DD5663364B}">
      <text>
        <t xml:space="preserve">[Threaded comment]
Your version of Excel allows you to read this threaded comment; however, any edits to it will get removed if the file is opened in a newer version of Excel. Learn more: https://go.microsoft.com/fwlink/?linkid=870924
Comment:
    If yes, the disaggregation proxy manually chosen will be over-ridden
</t>
      </text>
    </comment>
    <comment ref="F2" authorId="1" shapeId="0" xr:uid="{89EDE5D1-64BB-007E-A273-2F1CEBEA5D03}">
      <text>
        <t xml:space="preserve">[Threaded comment]
Your version of Excel allows you to read this threaded comment; however, any edits to it will get removed if the file is opened in a newer version of Excel. Learn more: https://go.microsoft.com/fwlink/?linkid=870924
Comment:
    These are manually assigned proxies, in case random forest is used, the proxy is calculated using r-squared score which might differ from these values
</t>
      </text>
    </comment>
    <comment ref="A269" authorId="2" shapeId="0" xr:uid="{CCC25D81-B186-40DF-9174-FC51929D702A}">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270" authorId="3" shapeId="0" xr:uid="{91DB12A0-5605-4A90-8B6F-BB95898AECD5}">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271" authorId="4" shapeId="0" xr:uid="{D66950C9-BC89-4DD9-9C99-32414B8ECE05}">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272" authorId="5" shapeId="0" xr:uid="{561F9E90-8C0E-41AD-95C0-1B0E673D9A11}">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287" authorId="6" shapeId="0" xr:uid="{7CEEABB2-8D08-4AE7-88E3-9142AEEB9D0B}">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300" authorId="7" shapeId="0" xr:uid="{F6A2334D-4113-45AD-9555-01779A3C32E8}">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332" authorId="8" shapeId="0" xr:uid="{298F95F8-A58C-4325-9CBC-9020FF208201}">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345" authorId="9" shapeId="0" xr:uid="{2E35D7C1-44E9-4A96-AFF7-AD092535F71C}">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438" authorId="10" shapeId="0" xr:uid="{C000744C-2BB1-4322-91F5-D8AA01BEFA94}">
      <text>
        <t>[Threaded comment]
Your version of Excel allows you to read this threaded comment; however, any edits to it will get removed if the file is opened in a newer version of Excel. Learn more: https://go.microsoft.com/fwlink/?linkid=870924
Comment:
    TODO: add proxies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tc={3E99B84C-1835-49E5-98C0-C6A86F083B94}</author>
    <author>tc={B66D04D4-09B0-4FFB-BE00-01B5DC9E3258}</author>
    <author>tc={F9FA85FD-4E5D-453D-893C-89DEBD01453B}</author>
    <author>tc={259A72BE-3FE6-4CB5-95C9-83E823DCA79E}</author>
    <author>tc={4A679D0B-D415-4CC6-916A-CC488DD6CE92}</author>
  </authors>
  <commentList>
    <comment ref="A1" authorId="0" shapeId="0" xr:uid="{3E99B84C-1835-49E5-98C0-C6A86F083B94}">
      <text>
        <t xml:space="preserve">[Threaded comment]
Your version of Excel allows you to read this threaded comment; however, any edits to it will get removed if the file is opened in a newer version of Excel. Learn more: https://go.microsoft.com/fwlink/?linkid=870924
Comment:
    These variables are not used anywhere. They were collected for the SOI-EUCalc comparison work and now they are not serving any purpose. Therefore, they are not put into DSP.
</t>
      </text>
    </comment>
    <comment ref="A18" authorId="1" shapeId="0" xr:uid="{B66D04D4-09B0-4FFB-BE00-01B5DC9E3258}">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20" authorId="2" shapeId="0" xr:uid="{F9FA85FD-4E5D-453D-893C-89DEBD01453B}">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23" authorId="3" shapeId="0" xr:uid="{259A72BE-3FE6-4CB5-95C9-83E823DCA79E}">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53" authorId="4" shapeId="0" xr:uid="{4A679D0B-D415-4CC6-916A-CC488DD6CE92}">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tc={58CED76C-AD99-49A0-B5A0-BA8B461D5C53}</author>
    <author>tc={92DF6535-806D-4BCC-9C54-56D64FA7C123}</author>
    <author>tc={0564D961-19C7-4E25-846C-3DBB5CDA593F}</author>
    <author>tc={3202A154-6F2E-4DDE-B001-E662E51365A9}</author>
    <author>tc={590CC25A-BD94-4795-A869-C9247CDCE2FD}</author>
    <author>tc={295A767B-8853-443F-B1B7-09AFDAF91A96}</author>
    <author>tc={2F132C28-1308-45FF-BB92-3ADAB495B613}</author>
    <author>tc={105AB58B-B1E1-47FD-8F47-A42E5A75862A}</author>
    <author>tc={0A05CBDB-5EF5-4970-B208-0EFBF2B3EA19}</author>
    <author>tc={6BEC0FC9-5729-4A09-ACCC-CE33E207970D}</author>
    <author>tc={CB12C268-50BF-4AC5-8D13-F856A93D46B8}</author>
    <author>tc={6B48EE45-F28C-4B34-A018-232B03507B93}</author>
    <author>tc={C3F5DC2E-5F38-4098-83C2-E91F7BC17FFD}</author>
    <author>tc={C0D178D8-785A-4D35-9517-99A41461A484}</author>
    <author>tc={DD78F55E-A1F5-43CD-9765-B52FE9C33348}</author>
    <author>tc={96027A73-DA74-4484-AFC3-1708C419B8B1}</author>
    <author>tc={2B086507-75A9-4808-B792-2FC15DEA3E2D}</author>
    <author>tc={AD8C679B-2593-4CA3-B56B-984F0008DFDA}</author>
    <author>tc={6C6013F6-8D5C-4596-B108-9648BBA30D7D}</author>
    <author>tc={385226C7-B91D-4330-9F7A-318D3D4E3049}</author>
    <author>tc={DF220D15-562C-4F64-820E-F112412D2AD0}</author>
    <author>tc={D2E051C5-19CE-4E66-8F6D-722271EC554A}</author>
    <author>tc={A36FAFD9-1173-4938-9D54-19B97777A63E}</author>
    <author>tc={3B6A6A63-38AF-44D1-93F2-00EB24FF341F}</author>
    <author>tc={40E5FC50-5DD7-447A-91E5-8A5324E8B30A}</author>
    <author>tc={B80BA50B-F1DC-48DC-A37C-54EE9141D0ED}</author>
    <author>tc={C6F93E1F-343A-4242-A14C-7EC7AD57952A}</author>
    <author>tc={035F725A-6692-4DD7-971A-CFD288762C1D}</author>
    <author>tc={4887C95F-16FB-4CA2-A523-8E9672DB6E5F}</author>
    <author>tc={AFEC3D35-F845-4F78-8F7D-D946BFC1A219}</author>
    <author>tc={3B0F4F66-C21D-4BCD-BA68-08C1FBE3FDEF}</author>
    <author>tc={4ABAA5BF-E766-47DB-9FAB-9B974A41286B}</author>
    <author>tc={4764A5A6-4C0B-4D9E-8F98-37292C29409B}</author>
    <author>tc={66A5B5F5-D3EA-44B0-AF25-6E2D05747BB1}</author>
    <author>tc={CAD585C8-3998-49E0-96E3-21D8C1C7A3F5}</author>
    <author>tc={961837E6-0C87-4306-9864-C1D2365FA333}</author>
    <author>tc={DBBF28A9-4B48-4042-980E-056ED2486E64}</author>
    <author>tc={D3F16FAA-E625-48A1-A378-A1FBCBB3AC40}</author>
    <author>tc={67FBBC91-FFB7-4D6A-AD6D-84A54F2F5BFF}</author>
    <author>tc={48FCBE57-4B37-47A1-A360-6058C8C2631F}</author>
    <author>tc={CCA58AA8-56E3-4ADD-953C-3F3D1AADF74F}</author>
    <author>tc={8FB4C47A-BE8C-48C4-B2FB-171ACB8F225A}</author>
    <author>tc={8F9A9D64-9218-49C8-9234-B3DA91DFC170}</author>
    <author>tc={63707686-C04F-4CE6-AAA5-B05D50D506E1}</author>
    <author>tc={4933201D-0855-4FAD-AF50-C2EFE77A672B}</author>
    <author>tc={0A86A1DB-3721-4B5A-93E5-00489B84A527}</author>
    <author>tc={014AF60F-12B1-4754-8FCD-9D53E2EA3495}</author>
    <author>tc={B1D37C16-ED7D-40FD-8066-1D83C29306B2}</author>
  </authors>
  <commentList>
    <comment ref="A49" authorId="0" shapeId="0" xr:uid="{58CED76C-AD99-49A0-B5A0-BA8B461D5C53}">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50" authorId="1" shapeId="0" xr:uid="{92DF6535-806D-4BCC-9C54-56D64FA7C123}">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51" authorId="2" shapeId="0" xr:uid="{0564D961-19C7-4E25-846C-3DBB5CDA593F}">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52" authorId="3" shapeId="0" xr:uid="{3202A154-6F2E-4DDE-B001-E662E51365A9}">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53" authorId="4" shapeId="0" xr:uid="{590CC25A-BD94-4795-A869-C9247CDCE2FD}">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54" authorId="5" shapeId="0" xr:uid="{295A767B-8853-443F-B1B7-09AFDAF91A96}">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55" authorId="6" shapeId="0" xr:uid="{2F132C28-1308-45FF-BB92-3ADAB495B613}">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56" authorId="7" shapeId="0" xr:uid="{105AB58B-B1E1-47FD-8F47-A42E5A75862A}">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57" authorId="8" shapeId="0" xr:uid="{0A05CBDB-5EF5-4970-B208-0EFBF2B3EA19}">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58" authorId="9" shapeId="0" xr:uid="{6BEC0FC9-5729-4A09-ACCC-CE33E207970D}">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59" authorId="10" shapeId="0" xr:uid="{CB12C268-50BF-4AC5-8D13-F856A93D46B8}">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60" authorId="11" shapeId="0" xr:uid="{6B48EE45-F28C-4B34-A018-232B03507B93}">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61" authorId="12" shapeId="0" xr:uid="{C3F5DC2E-5F38-4098-83C2-E91F7BC17FFD}">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62" authorId="13" shapeId="0" xr:uid="{C0D178D8-785A-4D35-9517-99A41461A484}">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63" authorId="14" shapeId="0" xr:uid="{DD78F55E-A1F5-43CD-9765-B52FE9C33348}">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64" authorId="15" shapeId="0" xr:uid="{96027A73-DA74-4484-AFC3-1708C419B8B1}">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65" authorId="16" shapeId="0" xr:uid="{2B086507-75A9-4808-B792-2FC15DEA3E2D}">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66" authorId="17" shapeId="0" xr:uid="{AD8C679B-2593-4CA3-B56B-984F0008DFDA}">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67" authorId="18" shapeId="0" xr:uid="{6C6013F6-8D5C-4596-B108-9648BBA30D7D}">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68" authorId="19" shapeId="0" xr:uid="{385226C7-B91D-4330-9F7A-318D3D4E3049}">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69" authorId="20" shapeId="0" xr:uid="{DF220D15-562C-4F64-820E-F112412D2AD0}">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70" authorId="21" shapeId="0" xr:uid="{D2E051C5-19CE-4E66-8F6D-722271EC554A}">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71" authorId="22" shapeId="0" xr:uid="{A36FAFD9-1173-4938-9D54-19B97777A63E}">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72" authorId="23" shapeId="0" xr:uid="{3B6A6A63-38AF-44D1-93F2-00EB24FF341F}">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73" authorId="24" shapeId="0" xr:uid="{40E5FC50-5DD7-447A-91E5-8A5324E8B30A}">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74" authorId="25" shapeId="0" xr:uid="{B80BA50B-F1DC-48DC-A37C-54EE9141D0ED}">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75" authorId="26" shapeId="0" xr:uid="{C6F93E1F-343A-4242-A14C-7EC7AD57952A}">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76" authorId="27" shapeId="0" xr:uid="{035F725A-6692-4DD7-971A-CFD288762C1D}">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77" authorId="28" shapeId="0" xr:uid="{4887C95F-16FB-4CA2-A523-8E9672DB6E5F}">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78" authorId="29" shapeId="0" xr:uid="{AFEC3D35-F845-4F78-8F7D-D946BFC1A219}">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79" authorId="30" shapeId="0" xr:uid="{3B0F4F66-C21D-4BCD-BA68-08C1FBE3FDEF}">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80" authorId="31" shapeId="0" xr:uid="{4ABAA5BF-E766-47DB-9FAB-9B974A41286B}">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81" authorId="32" shapeId="0" xr:uid="{4764A5A6-4C0B-4D9E-8F98-37292C29409B}">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82" authorId="33" shapeId="0" xr:uid="{66A5B5F5-D3EA-44B0-AF25-6E2D05747BB1}">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83" authorId="34" shapeId="0" xr:uid="{CAD585C8-3998-49E0-96E3-21D8C1C7A3F5}">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84" authorId="35" shapeId="0" xr:uid="{961837E6-0C87-4306-9864-C1D2365FA333}">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85" authorId="36" shapeId="0" xr:uid="{DBBF28A9-4B48-4042-980E-056ED2486E64}">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86" authorId="37" shapeId="0" xr:uid="{D3F16FAA-E625-48A1-A378-A1FBCBB3AC40}">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87" authorId="38" shapeId="0" xr:uid="{67FBBC91-FFB7-4D6A-AD6D-84A54F2F5BFF}">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88" authorId="39" shapeId="0" xr:uid="{48FCBE57-4B37-47A1-A360-6058C8C2631F}">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89" authorId="40" shapeId="0" xr:uid="{CCA58AA8-56E3-4ADD-953C-3F3D1AADF74F}">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90" authorId="41" shapeId="0" xr:uid="{8FB4C47A-BE8C-48C4-B2FB-171ACB8F225A}">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91" authorId="42" shapeId="0" xr:uid="{8F9A9D64-9218-49C8-9234-B3DA91DFC170}">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92" authorId="43" shapeId="0" xr:uid="{63707686-C04F-4CE6-AAA5-B05D50D506E1}">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93" authorId="44" shapeId="0" xr:uid="{4933201D-0855-4FAD-AF50-C2EFE77A672B}">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94" authorId="45" shapeId="0" xr:uid="{0A86A1DB-3721-4B5A-93E5-00489B84A527}">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95" authorId="46" shapeId="0" xr:uid="{014AF60F-12B1-4754-8FCD-9D53E2EA3495}">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 ref="A96" authorId="47" shapeId="0" xr:uid="{B1D37C16-ED7D-40FD-8066-1D83C29306B2}">
      <text>
        <t xml:space="preserve">[Threaded comment]
Your version of Excel allows you to read this threaded comment; however, any edits to it will get removed if the file is opened in a newer version of Excel. Learn more: https://go.microsoft.com/fwlink/?linkid=870924
Comment:
    TODO: tag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tc={000A00EC-0086-4A7F-BCDD-0018002500B6}</author>
    <author/>
    <author>tc={89F23333-E3D5-4F33-B03E-90275C54F455}</author>
    <author>tc={3B64124D-98B3-4269-8278-A83B248A704B}</author>
    <author>tc={0AB2E99F-1D37-42D1-966E-C3DEA4D80E28}</author>
    <author>tc={3419506F-B97A-4ADC-85F2-C370AC159224}</author>
  </authors>
  <commentList>
    <comment ref="M1" authorId="0" shapeId="0" xr:uid="{000A00EC-0086-4A7F-BCDD-0018002500B6}">
      <text>
        <t xml:space="preserve">[Threaded comment]
Your version of Excel allows you to read this threaded comment; however, any edits to it will get removed if the file is opened in a newer version of Excel. Learn more: https://go.microsoft.com/fwlink/?linkid=870924
Comment:
    Shruti Patil: The variables that are discarded because new variables are created using them and also the ones that have post_diagg_calculations are not stags
</t>
      </text>
    </comment>
    <comment ref="AO1" authorId="1" shapeId="0" xr:uid="{23556816-7CC8-492C-8E18-84B10EDB383B}">
      <text>
        <r>
          <rPr>
            <sz val="11"/>
            <color rgb="FF000000"/>
            <rFont val="Calibri"/>
            <family val="2"/>
          </rPr>
          <t>These are identifiers for the purpose of aggregation.
	-Amaury Anciaux</t>
        </r>
      </text>
    </comment>
    <comment ref="AQ1" authorId="1" shapeId="0" xr:uid="{94802B6E-811E-4595-B130-8AB41853BBBE}">
      <text>
        <r>
          <rPr>
            <sz val="11"/>
            <color rgb="FF000000"/>
            <rFont val="Calibri"/>
            <family val="2"/>
          </rPr>
          <t>Do not modify formulas in this column
	-Amaury Anciaux</t>
        </r>
      </text>
    </comment>
    <comment ref="AR1" authorId="1" shapeId="0" xr:uid="{C7786099-F4C6-4146-9DD6-2CEF47C61A72}">
      <text>
        <r>
          <rPr>
            <sz val="11"/>
            <color rgb="FF000000"/>
            <rFont val="Calibri"/>
            <family val="2"/>
          </rPr>
          <t>If a cell is not blank, it means the row represents a calculated metric, and the IDs separated by semicolumns are the IDs to sum.
	-Amaury Anciaux
----
1 in this column means that it is calculated by the cube builder (i.e. not in the modules), otherwise leave blank
	-Amaury Anciaux</t>
        </r>
      </text>
    </comment>
    <comment ref="AS1" authorId="1" shapeId="0" xr:uid="{FED36C19-9596-44FF-956B-7A8847F6688B}">
      <text>
        <r>
          <rPr>
            <sz val="11"/>
            <color rgb="FF000000"/>
            <rFont val="Calibri"/>
            <family val="2"/>
          </rPr>
          <t>These are identifiers for the purpose of aggregation.
	-Amaury Anciaux</t>
        </r>
      </text>
    </comment>
    <comment ref="AR488" authorId="1" shapeId="0" xr:uid="{5F438150-16E9-4392-BA2F-FAE7CFDAF058}">
      <text>
        <r>
          <rPr>
            <sz val="11"/>
            <color rgb="FF000000"/>
            <rFont val="Calibri"/>
            <family val="2"/>
          </rPr>
          <t>nothing to sum yet
	-Bernd Hezel</t>
        </r>
      </text>
    </comment>
    <comment ref="K695" authorId="2" shapeId="0" xr:uid="{89F23333-E3D5-4F33-B03E-90275C54F455}">
      <text>
        <t xml:space="preserve">[Threaded comment]
Your version of Excel allows you to read this threaded comment; however, any edits to it will get removed if the file is opened in a newer version of Excel. Learn more: https://go.microsoft.com/fwlink/?linkid=870924
Comment:
    New tag @Patil, Shruthi 
</t>
      </text>
    </comment>
    <comment ref="K696" authorId="3" shapeId="0" xr:uid="{3B64124D-98B3-4269-8278-A83B248A704B}">
      <text>
        <t xml:space="preserve">[Threaded comment]
Your version of Excel allows you to read this threaded comment; however, any edits to it will get removed if the file is opened in a newer version of Excel. Learn more: https://go.microsoft.com/fwlink/?linkid=870924
Comment:
    New tag @Patil, Shruthi 
</t>
      </text>
    </comment>
    <comment ref="H803" authorId="4" shapeId="0" xr:uid="{0AB2E99F-1D37-42D1-966E-C3DEA4D80E28}">
      <text>
        <t xml:space="preserve">[Threaded comment]
Your version of Excel allows you to read this threaded comment; however, any edits to it will get removed if the file is opened in a newer version of Excel. Learn more: https://go.microsoft.com/fwlink/?linkid=870924
Comment:
    I updated these. No new tags added but some changed. Please double check @Patil, Shruthi 
</t>
      </text>
    </comment>
    <comment ref="H838" authorId="5" shapeId="0" xr:uid="{3419506F-B97A-4ADC-85F2-C370AC159224}">
      <text>
        <t xml:space="preserve">[Threaded comment]
Your version of Excel allows you to read this threaded comment; however, any edits to it will get removed if the file is opened in a newer version of Excel. Learn more: https://go.microsoft.com/fwlink/?linkid=870924
Comment:
    I updated these. No new tags added but some changed. Please double check @Patil, Shruthi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tc={FA393E40-93A8-4BB2-960B-4650EB7416CA}</author>
  </authors>
  <commentList>
    <comment ref="B347" authorId="0" shapeId="0" xr:uid="{FA393E40-93A8-4BB2-960B-4650EB7416CA}">
      <text>
        <t xml:space="preserve">[Threaded comment]
Your version of Excel allows you to read this threaded comment; however, any edits to it will get removed if the file is opened in a newer version of Excel. Learn more: https://go.microsoft.com/fwlink/?linkid=870924
Comment:
    Change the threshold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tc={3A828654-207B-41FE-B5F5-EE6C89722680}</author>
    <author>tc={07E1B7BF-B66A-4A32-8D21-ED9CB2BF6D30}</author>
    <author>tc={44605774-2229-4EE0-B743-8844C1373268}</author>
    <author>tc={80124728-375C-4F83-AE2C-492E1B629A9A}</author>
    <author>tc={A857B65F-6ADF-4402-B015-8F9D29624C1D}</author>
    <author>tc={B1132E3A-0F1B-4277-8A0B-9B5F49F191B3}</author>
    <author>tc={BB4E1D4C-0A38-4DAC-B806-61C4B3C01486}</author>
    <author>tc={24D31D52-9AD7-4F04-AB09-F34C6695F8EE}</author>
    <author>tc={3D590A16-9CE1-4DF3-B656-0E87AC9972B6}</author>
    <author>tc={7C56638B-4448-407F-9C11-9C5267A1D621}</author>
    <author>tc={6B7EB1B0-235A-4527-A2E1-1D3AC43364E1}</author>
    <author>tc={E97B67F0-2EA9-4861-9D86-A23F7B1F27E0}</author>
    <author>tc={D6614E18-852E-4256-8369-AE58A8C7EEAD}</author>
    <author>tc={37340600-FC55-48EE-9383-49EFC1E4A40A}</author>
    <author>tc={7E1E694B-4510-4AF6-AF7C-666CA9BF788E}</author>
    <author>tc={65957529-9B59-4836-BD47-B78A418AB957}</author>
    <author>tc={3512DDDD-C042-4FE9-BA54-37CD25C714F6}</author>
    <author>tc={5DFD72D2-4A6B-4407-84B5-E99EF86338F0}</author>
    <author>tc={1B2702FA-EE68-4E66-AC5A-8AFC1008C5AC}</author>
    <author>tc={09E409AF-2FA7-4233-84CA-42D29DA7DFF4}</author>
    <author>tc={FECB959D-17C3-49CE-822B-1F1CD581B65C}</author>
    <author>tc={00FAA4AC-A1AA-4C5A-86CA-FBB02825C53A}</author>
    <author>tc={A349EC88-9E72-4399-8924-173C13B7955B}</author>
    <author>tc={BC9188D3-BECF-4402-BC46-06A63F675DD3}</author>
    <author>tc={8A55ECD1-87E9-4EB7-A72D-51B3A0951846}</author>
    <author>tc={2F760B1C-7883-4BF9-AC7C-5A9F4775F529}</author>
    <author>tc={A446D377-A3C1-4972-A965-EA876A6C0778}</author>
    <author>tc={2A111966-5889-4FBF-B55D-1A4C0AD98E3A}</author>
    <author>tc={5DB67F7E-BEC8-45CF-AF47-90BD6BB5E40C}</author>
    <author>tc={039699DE-05FC-4438-BB6E-92E7EFE1CEBF}</author>
    <author>tc={05C71E2C-8FF7-4709-ACC4-4D1FC6657878}</author>
    <author>tc={4A4C1D71-A85D-4034-A84A-716762404760}</author>
    <author>tc={362BF03A-C872-42C6-A196-E111E68BC357}</author>
    <author>tc={2690EF1E-1056-43F3-881E-C8C4AEE3C1CF}</author>
    <author>tc={2E938E69-B2CA-4D5A-A925-0D60E5664639}</author>
    <author>tc={3901A609-8003-4C23-B05B-457291A1ACFD}</author>
    <author>tc={53ACBCF3-D5C9-40AA-B65A-901CF9F27022}</author>
    <author>tc={C856028A-FD19-40C4-9964-4CE1AAC5DD2E}</author>
    <author>tc={C1DAF7FB-8DB5-41C4-AD2B-ED26430AA805}</author>
    <author>tc={882D6080-36DA-4F27-9B06-7DEDDC0E2637}</author>
    <author>tc={40731F0D-1D30-4DE5-B9FB-2DC24A9CC741}</author>
    <author>tc={E7B9B0C3-BEE5-4FB2-99A5-E04F9BC94A82}</author>
    <author>tc={539465BC-3DD1-423B-AF9E-C4E396692B8D}</author>
    <author>tc={02E17CDF-BA88-475B-8288-98ACC8DDCEB5}</author>
    <author>tc={91395CF6-9D02-409A-8EB6-FFDBD0BD0CA3}</author>
    <author>tc={F553088B-7A0E-4DE2-824F-F7F55735B780}</author>
    <author>tc={68A9553B-0A8E-499B-891B-DFB0EADB0015}</author>
    <author>tc={769F17CF-F893-4A93-9EC8-2E8C51343DCD}</author>
    <author>tc={776ED323-EB7B-4FCA-B3EE-D5A42673E2B5}</author>
    <author>tc={CCDC3D26-D666-46E9-9DB7-8EB569387529}</author>
    <author>tc={D99613B5-8E08-4512-9469-C2F4AFDD4022}</author>
    <author>tc={4FE7F67C-3CD4-403E-9268-3D4C6CCB868E}</author>
    <author>tc={64A88FA0-1292-4EDA-8DE5-15DBE19C03D1}</author>
    <author>tc={8300B730-E152-40D3-B5A5-AB552D37F8D7}</author>
    <author>tc={543D73EB-5C02-4F28-A025-7F1012E87C80}</author>
    <author>tc={A03307D7-5F73-40F9-8288-F935B1E15F53}</author>
    <author>tc={90D979EA-CC3A-4219-AB12-E801E3636AE6}</author>
    <author>tc={CB5FC7FB-8C36-41E4-B1AB-93CC7C1C95D8}</author>
    <author>tc={FBB4C959-C171-4BA7-87BD-FE5AA45FC192}</author>
    <author>tc={4EE6EF73-B98A-453A-8D5A-049E8181A430}</author>
    <author>tc={2E642755-4CFC-4566-BCC7-AD46D245472E}</author>
    <author>tc={09CD453D-3150-4A41-997F-4D3FED658593}</author>
  </authors>
  <commentList>
    <comment ref="AF4" authorId="0" shapeId="0" xr:uid="{3A828654-207B-41FE-B5F5-EE6C89722680}">
      <text>
        <t>[Threaded comment]
Your version of Excel allows you to read this threaded comment; however, any edits to it will get removed if the file is opened in a newer version of Excel. Learn more: https://go.microsoft.com/fwlink/?linkid=870924
Comment:
    Income changed to disposable</t>
      </text>
    </comment>
    <comment ref="AF5" authorId="1" shapeId="0" xr:uid="{07E1B7BF-B66A-4A32-8D21-ED9CB2BF6D30}">
      <text>
        <t>[Threaded comment]
Your version of Excel allows you to read this threaded comment; however, any edits to it will get removed if the file is opened in a newer version of Excel. Learn more: https://go.microsoft.com/fwlink/?linkid=870924
Comment:
    The proxy for this is deaths. In some regions at LAU, the number is low e.g. 3 deaths. In that case, we get a fraction share like 0.0003. Since its too small, its set to 0 and therefore, number_of_people_affected_by_natural_disasters</t>
      </text>
    </comment>
    <comment ref="AF6" authorId="2" shapeId="0" xr:uid="{44605774-2229-4EE0-B743-8844C1373268}">
      <text>
        <t xml:space="preserve">[Threaded comment]
Your version of Excel allows you to read this threaded comment; however, any edits to it will get removed if the file is opened in a newer version of Excel. Learn more: https://go.microsoft.com/fwlink/?linkid=870924
Comment:
    The variable “number_of_people_affected_by_natural_disasters” is taken from our world in data. Here, per disaster data is present but missing for many countries. That is why I did not consider it. It could be considered in the future. </t>
      </text>
    </comment>
    <comment ref="B41" authorId="3" shapeId="0" xr:uid="{80124728-375C-4F83-AE2C-492E1B629A9A}">
      <text>
        <t xml:space="preserve">[Threaded comment]
Your version of Excel allows you to read this threaded comment; however, any edits to it will get removed if the file is opened in a newer version of Excel. Learn more: https://go.microsoft.com/fwlink/?linkid=870924
Comment:
    TODO: @Keller, Matthew revisit this when soft dimensions are defined
</t>
      </text>
    </comment>
    <comment ref="B43" authorId="4" shapeId="0" xr:uid="{A857B65F-6ADF-4402-B015-8F9D29624C1D}">
      <text>
        <t xml:space="preserve">[Threaded comment]
Your version of Excel allows you to read this threaded comment; however, any edits to it will get removed if the file is opened in a newer version of Excel. Learn more: https://go.microsoft.com/fwlink/?linkid=870924
Comment:
    TODO: @Keller, Matthew revisit this when soft dimensions are defined
</t>
      </text>
    </comment>
    <comment ref="B44" authorId="5" shapeId="0" xr:uid="{B1132E3A-0F1B-4277-8A0B-9B5F49F191B3}">
      <text>
        <t xml:space="preserve">[Threaded comment]
Your version of Excel allows you to read this threaded comment; however, any edits to it will get removed if the file is opened in a newer version of Excel. Learn more: https://go.microsoft.com/fwlink/?linkid=870924
Comment:
    TODO: @Keller, Matthew revisit this when soft dimensions are defined
</t>
      </text>
    </comment>
    <comment ref="B45" authorId="6" shapeId="0" xr:uid="{BB4E1D4C-0A38-4DAC-B806-61C4B3C01486}">
      <text>
        <t xml:space="preserve">[Threaded comment]
Your version of Excel allows you to read this threaded comment; however, any edits to it will get removed if the file is opened in a newer version of Excel. Learn more: https://go.microsoft.com/fwlink/?linkid=870924
Comment:
    TODO: @Keller, Matthew revisit this when soft dimensions are defined
</t>
      </text>
    </comment>
    <comment ref="B46" authorId="7" shapeId="0" xr:uid="{24D31D52-9AD7-4F04-AB09-F34C6695F8EE}">
      <text>
        <t xml:space="preserve">[Threaded comment]
Your version of Excel allows you to read this threaded comment; however, any edits to it will get removed if the file is opened in a newer version of Excel. Learn more: https://go.microsoft.com/fwlink/?linkid=870924
Comment:
    @Keller, Matthew revisit this when adaptation KPIs are integrated
</t>
      </text>
    </comment>
    <comment ref="AF55" authorId="8" shapeId="0" xr:uid="{3D590A16-9CE1-4DF3-B656-0E87AC9972B6}">
      <text>
        <t>[Threaded comment]
Your version of Excel allows you to read this threaded comment; however, any edits to it will get removed if the file is opened in a newer version of Excel. Learn more: https://go.microsoft.com/fwlink/?linkid=870924
Comment:
    I have added that in calculation. Please add to CoM template</t>
      </text>
    </comment>
    <comment ref="AF60" authorId="9" shapeId="0" xr:uid="{7C56638B-4448-407F-9C11-9C5267A1D621}">
      <text>
        <t>[Threaded comment]
Your version of Excel allows you to read this threaded comment; however, any edits to it will get removed if the file is opened in a newer version of Excel. Learn more: https://go.microsoft.com/fwlink/?linkid=870924
Comment:
    The calculations were different. It was a mistake. I have replace with relevant variables</t>
      </text>
    </comment>
    <comment ref="AF72" authorId="10" shapeId="0" xr:uid="{6B7EB1B0-235A-4527-A2E1-1D3AC43364E1}">
      <text>
        <t>[Threaded comment]
Your version of Excel allows you to read this threaded comment; however, any edits to it will get removed if the file is opened in a newer version of Excel. Learn more: https://go.microsoft.com/fwlink/?linkid=870924
Comment:
    Should I change calculation to “eucalc_agr_total_bioenergy_demand_agr_gas_biogas” ?</t>
      </text>
    </comment>
    <comment ref="AF73" authorId="11" shapeId="0" xr:uid="{E97B67F0-2EA9-4861-9D86-A23F7B1F27E0}">
      <text>
        <t>[Threaded comment]
Your version of Excel allows you to read this threaded comment; however, any edits to it will get removed if the file is opened in a newer version of Excel. Learn more: https://go.microsoft.com/fwlink/?linkid=870924
Comment:
    Should I change it to “eucalc_agr_total_bioenergy_demand_agr_liquid_oth” ?</t>
      </text>
    </comment>
    <comment ref="AF74" authorId="12" shapeId="0" xr:uid="{D6614E18-852E-4256-8369-AE58A8C7EEAD}">
      <text>
        <t>[Threaded comment]
Your version of Excel allows you to read this threaded comment; however, any edits to it will get removed if the file is opened in a newer version of Excel. Learn more: https://go.microsoft.com/fwlink/?linkid=870924
Comment:
    Shall I change the calculation ot “eucalc_agr_total_bioenergy_demand_agr_liquid_biodiesels + eucalc_agr_total_bioenergy_demand_agr_liquid_ethanol”?</t>
      </text>
    </comment>
    <comment ref="AF75" authorId="13" shapeId="0" xr:uid="{37340600-FC55-48EE-9383-49EFC1E4A40A}">
      <text>
        <t>[Threaded comment]
Your version of Excel allows you to read this threaded comment; however, any edits to it will get removed if the file is opened in a newer version of Excel. Learn more: https://go.microsoft.com/fwlink/?linkid=870924
Comment:
    eucalc_agr_total_bioenergy_demand_agr_solid_wood</t>
      </text>
    </comment>
    <comment ref="AF76" authorId="14" shapeId="0" xr:uid="{7E1E694B-4510-4AF6-AF7C-666CA9BF788E}">
      <text>
        <t>[Threaded comment]
Your version of Excel allows you to read this threaded comment; however, any edits to it will get removed if the file is opened in a newer version of Excel. Learn more: https://go.microsoft.com/fwlink/?linkid=870924
Comment:
    No idea what is required</t>
      </text>
    </comment>
    <comment ref="AF83" authorId="15" shapeId="0" xr:uid="{65957529-9B59-4836-BD47-B78A418AB957}">
      <text>
        <t>[Threaded comment]
Your version of Excel allows you to read this threaded comment; however, any edits to it will get removed if the file is opened in a newer version of Excel. Learn more: https://go.microsoft.com/fwlink/?linkid=870924
Comment:
    There was a problem in code with 0/0 calculations. Its fixed now</t>
      </text>
    </comment>
    <comment ref="H112" authorId="16" shapeId="0" xr:uid="{3512DDDD-C042-4FE9-BA54-37CD25C714F6}">
      <text>
        <t xml:space="preserve">[Threaded comment]
Your version of Excel allows you to read this threaded comment; however, any edits to it will get removed if the file is opened in a newer version of Excel. Learn more: https://go.microsoft.com/fwlink/?linkid=870924
Comment:
    @Keller, Matthew check tag
</t>
      </text>
    </comment>
    <comment ref="H113" authorId="17" shapeId="0" xr:uid="{5DFD72D2-4A6B-4407-84B5-E99EF86338F0}">
      <text>
        <t xml:space="preserve">[Threaded comment]
Your version of Excel allows you to read this threaded comment; however, any edits to it will get removed if the file is opened in a newer version of Excel. Learn more: https://go.microsoft.com/fwlink/?linkid=870924
Comment:
    @Keller, Matthew check tag
</t>
      </text>
    </comment>
    <comment ref="H114" authorId="18" shapeId="0" xr:uid="{1B2702FA-EE68-4E66-AC5A-8AFC1008C5AC}">
      <text>
        <t xml:space="preserve">[Threaded comment]
Your version of Excel allows you to read this threaded comment; however, any edits to it will get removed if the file is opened in a newer version of Excel. Learn more: https://go.microsoft.com/fwlink/?linkid=870924
Comment:
    @Keller, Matthew check tag
</t>
      </text>
    </comment>
    <comment ref="H115" authorId="19" shapeId="0" xr:uid="{09E409AF-2FA7-4233-84CA-42D29DA7DFF4}">
      <text>
        <t xml:space="preserve">[Threaded comment]
Your version of Excel allows you to read this threaded comment; however, any edits to it will get removed if the file is opened in a newer version of Excel. Learn more: https://go.microsoft.com/fwlink/?linkid=870924
Comment:
    @Keller, Matthew check tag
</t>
      </text>
    </comment>
    <comment ref="H116" authorId="20" shapeId="0" xr:uid="{FECB959D-17C3-49CE-822B-1F1CD581B65C}">
      <text>
        <t xml:space="preserve">[Threaded comment]
Your version of Excel allows you to read this threaded comment; however, any edits to it will get removed if the file is opened in a newer version of Excel. Learn more: https://go.microsoft.com/fwlink/?linkid=870924
Comment:
    @Keller, Matthew check tag
</t>
      </text>
    </comment>
    <comment ref="H117" authorId="21" shapeId="0" xr:uid="{00FAA4AC-A1AA-4C5A-86CA-FBB02825C53A}">
      <text>
        <t xml:space="preserve">[Threaded comment]
Your version of Excel allows you to read this threaded comment; however, any edits to it will get removed if the file is opened in a newer version of Excel. Learn more: https://go.microsoft.com/fwlink/?linkid=870924
Comment:
    @Keller, Matthew check tag
</t>
      </text>
    </comment>
    <comment ref="H118" authorId="22" shapeId="0" xr:uid="{A349EC88-9E72-4399-8924-173C13B7955B}">
      <text>
        <t xml:space="preserve">[Threaded comment]
Your version of Excel allows you to read this threaded comment; however, any edits to it will get removed if the file is opened in a newer version of Excel. Learn more: https://go.microsoft.com/fwlink/?linkid=870924
Comment:
    @Keller, Matthew check tag
</t>
      </text>
    </comment>
    <comment ref="H119" authorId="23" shapeId="0" xr:uid="{BC9188D3-BECF-4402-BC46-06A63F675DD3}">
      <text>
        <t xml:space="preserve">[Threaded comment]
Your version of Excel allows you to read this threaded comment; however, any edits to it will get removed if the file is opened in a newer version of Excel. Learn more: https://go.microsoft.com/fwlink/?linkid=870924
Comment:
    @Keller, Matthew check tag
</t>
      </text>
    </comment>
    <comment ref="H120" authorId="24" shapeId="0" xr:uid="{8A55ECD1-87E9-4EB7-A72D-51B3A0951846}">
      <text>
        <t xml:space="preserve">[Threaded comment]
Your version of Excel allows you to read this threaded comment; however, any edits to it will get removed if the file is opened in a newer version of Excel. Learn more: https://go.microsoft.com/fwlink/?linkid=870924
Comment:
    @Keller, Matthew check tag
</t>
      </text>
    </comment>
    <comment ref="H121" authorId="25" shapeId="0" xr:uid="{2F760B1C-7883-4BF9-AC7C-5A9F4775F529}">
      <text>
        <t xml:space="preserve">[Threaded comment]
Your version of Excel allows you to read this threaded comment; however, any edits to it will get removed if the file is opened in a newer version of Excel. Learn more: https://go.microsoft.com/fwlink/?linkid=870924
Comment:
    @Keller, Matthew check tag
</t>
      </text>
    </comment>
    <comment ref="AF124" authorId="26" shapeId="0" xr:uid="{A446D377-A3C1-4972-A965-EA876A6C0778}">
      <text>
        <t>[Threaded comment]
Your version of Excel allows you to read this threaded comment; however, any edits to it will get removed if the file is opened in a newer version of Excel. Learn more: https://go.microsoft.com/fwlink/?linkid=870924
Comment:
    Its not always 0. For example for ES513_25227 it is not. And data is directly sourced at LAU, so if the values are bad then the dataset is bad</t>
      </text>
    </comment>
    <comment ref="B153" authorId="27" shapeId="0" xr:uid="{2A111966-5889-4FBF-B55D-1A4C0AD98E3A}">
      <text>
        <t xml:space="preserve">[Threaded comment]
Your version of Excel allows you to read this threaded comment; however, any edits to it will get removed if the file is opened in a newer version of Excel. Learn more: https://go.microsoft.com/fwlink/?linkid=870924
Comment:
    @Dabrock, Kristina  perhaps your data can be used directly or indirectly here.
</t>
      </text>
    </comment>
    <comment ref="B165" authorId="28" shapeId="0" xr:uid="{5DB67F7E-BEC8-45CF-AF47-90BD6BB5E40C}">
      <text>
        <t xml:space="preserve">[Threaded comment]
Your version of Excel allows you to read this threaded comment; however, any edits to it will get removed if the file is opened in a newer version of Excel. Learn more: https://go.microsoft.com/fwlink/?linkid=870924
Comment:
    @Dabrock, Kristina here is another non-residential building KPI. I requested for hotels yesterday. This should already be fine
</t>
      </text>
    </comment>
    <comment ref="B167" authorId="29" shapeId="0" xr:uid="{039699DE-05FC-4438-BB6E-92E7EFE1CEBF}">
      <text>
        <t xml:space="preserve">[Threaded comment]
Your version of Excel allows you to read this threaded comment; however, any edits to it will get removed if the file is opened in a newer version of Excel. Learn more: https://go.microsoft.com/fwlink/?linkid=870924
Comment:
    @Keller, Matthew revisit this when there is something from the literature that can be used 
</t>
      </text>
    </comment>
    <comment ref="B199" authorId="30" shapeId="0" xr:uid="{05C71E2C-8FF7-4709-ACC4-4D1FC6657878}">
      <text>
        <t xml:space="preserve">[Threaded comment]
Your version of Excel allows you to read this threaded comment; however, any edits to it will get removed if the file is opened in a newer version of Excel. Learn more: https://go.microsoft.com/fwlink/?linkid=870924
Comment:
    @Kraus, Stefan can we get this from where you got the other occupancies?
Reply:
    The occupancy rate per country was available from EUCalc only for cars, 2W, busses and three types of HDV. Unfortunately, the occupancy rate for rail (and ship/plane) is not available from EU Calc. Should I try to find the values from another source?
Reply:
    I only worry that there is no consistency in the data in this case. We could take all occupancy rates from a different source. Or if you happen to know the source from which EUCalc got its data, then perhaps we could look into the same source
Reply:
    @Kraus, Stefan can we find all occupancies from a diff source?
</t>
      </text>
    </comment>
    <comment ref="B210" authorId="31" shapeId="0" xr:uid="{4A4C1D71-A85D-4034-A84A-716762404760}">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11" authorId="32" shapeId="0" xr:uid="{362BF03A-C872-42C6-A196-E111E68BC357}">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12" authorId="33" shapeId="0" xr:uid="{2690EF1E-1056-43F3-881E-C8C4AEE3C1CF}">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13" authorId="34" shapeId="0" xr:uid="{2E938E69-B2CA-4D5A-A925-0D60E5664639}">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14" authorId="35" shapeId="0" xr:uid="{3901A609-8003-4C23-B05B-457291A1ACFD}">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15" authorId="36" shapeId="0" xr:uid="{53ACBCF3-D5C9-40AA-B65A-901CF9F27022}">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16" authorId="37" shapeId="0" xr:uid="{C856028A-FD19-40C4-9964-4CE1AAC5DD2E}">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17" authorId="38" shapeId="0" xr:uid="{C1DAF7FB-8DB5-41C4-AD2B-ED26430AA805}">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18" authorId="39" shapeId="0" xr:uid="{882D6080-36DA-4F27-9B06-7DEDDC0E2637}">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19" authorId="40" shapeId="0" xr:uid="{40731F0D-1D30-4DE5-B9FB-2DC24A9CC741}">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20" authorId="41" shapeId="0" xr:uid="{E7B9B0C3-BEE5-4FB2-99A5-E04F9BC94A82}">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21" authorId="42" shapeId="0" xr:uid="{539465BC-3DD1-423B-AF9E-C4E396692B8D}">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22" authorId="43" shapeId="0" xr:uid="{02E17CDF-BA88-475B-8288-98ACC8DDCEB5}">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23" authorId="44" shapeId="0" xr:uid="{91395CF6-9D02-409A-8EB6-FFDBD0BD0CA3}">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24" authorId="45" shapeId="0" xr:uid="{F553088B-7A0E-4DE2-824F-F7F55735B780}">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25" authorId="46" shapeId="0" xr:uid="{68A9553B-0A8E-499B-891B-DFB0EADB0015}">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26" authorId="47" shapeId="0" xr:uid="{769F17CF-F893-4A93-9EC8-2E8C51343DCD}">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27" authorId="48" shapeId="0" xr:uid="{776ED323-EB7B-4FCA-B3EE-D5A42673E2B5}">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28" authorId="49" shapeId="0" xr:uid="{CCDC3D26-D666-46E9-9DB7-8EB569387529}">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29" authorId="50" shapeId="0" xr:uid="{D99613B5-8E08-4512-9469-C2F4AFDD4022}">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30" authorId="51" shapeId="0" xr:uid="{4FE7F67C-3CD4-403E-9268-3D4C6CCB868E}">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31" authorId="52" shapeId="0" xr:uid="{64A88FA0-1292-4EDA-8DE5-15DBE19C03D1}">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32" authorId="53" shapeId="0" xr:uid="{8300B730-E152-40D3-B5A5-AB552D37F8D7}">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33" authorId="54" shapeId="0" xr:uid="{543D73EB-5C02-4F28-A025-7F1012E87C80}">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34" authorId="55" shapeId="0" xr:uid="{A03307D7-5F73-40F9-8288-F935B1E15F53}">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35" authorId="56" shapeId="0" xr:uid="{90D979EA-CC3A-4219-AB12-E801E3636AE6}">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36" authorId="57" shapeId="0" xr:uid="{CB5FC7FB-8C36-41E4-B1AB-93CC7C1C95D8}">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37" authorId="58" shapeId="0" xr:uid="{FBB4C959-C171-4BA7-87BD-FE5AA45FC192}">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38" authorId="59" shapeId="0" xr:uid="{4EE6EF73-B98A-453A-8D5A-049E8181A430}">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B239" authorId="60" shapeId="0" xr:uid="{2E642755-4CFC-4566-BCC7-AD46D245472E}">
      <text>
        <t xml:space="preserve">[Threaded comment]
Your version of Excel allows you to read this threaded comment; however, any edits to it will get removed if the file is opened in a newer version of Excel. Learn more: https://go.microsoft.com/fwlink/?linkid=870924
Comment:
    TODO: revisit tags when data is finally made available
</t>
      </text>
    </comment>
    <comment ref="AF270" authorId="61" shapeId="0" xr:uid="{09CD453D-3150-4A41-997F-4D3FED658593}">
      <text>
        <t>[Threaded comment]
Your version of Excel allows you to read this threaded comment; however, any edits to it will get removed if the file is opened in a newer version of Excel. Learn more: https://go.microsoft.com/fwlink/?linkid=870924
Comment:
    Glass waste and population are already present in the database</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tc={0BBB7A30-6767-4CBA-AF21-6725E9EC674A}</author>
    <author>tc={4341BCDB-4F55-42EF-8D38-7ED8B55B0FB0}</author>
    <author>tc={94CBC7D2-B6BB-482D-B3ED-510961410617}</author>
    <author>tc={1193AC62-2D09-4EAC-90A0-0BCA1688A903}</author>
    <author>tc={B648BFED-17BB-4BE3-B2FC-34D2F74CED89}</author>
    <author>tc={B3300536-01BB-43BE-BA7C-9897E2A6CEB9}</author>
    <author>tc={B01405F8-BAE4-4ECA-8CEC-B566C92E0B9F}</author>
    <author>tc={4FEC0C17-9E5E-42E4-9E23-363B37711A30}</author>
    <author>tc={2084D4A9-DD3B-4DDF-8A9B-6717B1325F97}</author>
    <author>tc={093BC9A8-604F-4D99-AA9F-71B9073424FA}</author>
    <author>tc={568DD19B-9629-4DC3-8F65-93DB3EC30F56}</author>
    <author>tc={B9ECC28E-B926-4BCB-A1B6-406C8E6BF0BA}</author>
  </authors>
  <commentList>
    <comment ref="D10" authorId="0" shapeId="0" xr:uid="{0BBB7A30-6767-4CBA-AF21-6725E9EC674A}">
      <text>
        <t xml:space="preserve">[Threaded comment]
Your version of Excel allows you to read this threaded comment; however, any edits to it will get removed if the file is opened in a newer version of Excel. Learn more: https://go.microsoft.com/fwlink/?linkid=870924
Comment:
    @Patil, Shruthi I include Tabula types in the DB (for Germany). Using a scaling function (will have to ask a colleague about this) I think one could approximate the window area of every building. Still does not give number of windows but that could be roughly estimated by assuming a certain area per window. Not very precise, but might be a feasible approach.
</t>
      </text>
    </comment>
    <comment ref="A36" authorId="1" shapeId="0" xr:uid="{4341BCDB-4F55-42EF-8D38-7ED8B55B0FB0}">
      <text>
        <t xml:space="preserve">[Threaded comment]
Your version of Excel allows you to read this threaded comment; however, any edits to it will get removed if the file is opened in a newer version of Excel. Learn more: https://go.microsoft.com/fwlink/?linkid=870924
Comment:
    @Dabrock, Kristina would this data be available in your database?
Reply:
    This one is really tricky; it's not in my database so far and I don't have any good idea how to get it either.
</t>
      </text>
    </comment>
    <comment ref="A38" authorId="2" shapeId="0" xr:uid="{94CBC7D2-B6BB-482D-B3ED-510961410617}">
      <text>
        <t xml:space="preserve">[Threaded comment]
Your version of Excel allows you to read this threaded comment; however, any edits to it will get removed if the file is opened in a newer version of Excel. Learn more: https://go.microsoft.com/fwlink/?linkid=870924
Comment:
    @Dabrock, Kristina  would data be available for this?
Reply:
    Yes, at least partially (and as all my data currently only for Germany). For buildings in areas of Germany without 3D data I don't have geometric info so there are still gaps.
</t>
      </text>
    </comment>
    <comment ref="A39" authorId="3" shapeId="0" xr:uid="{1193AC62-2D09-4EAC-90A0-0BCA1688A903}">
      <text>
        <t xml:space="preserve">[Threaded comment]
Your version of Excel allows you to read this threaded comment; however, any edits to it will get removed if the file is opened in a newer version of Excel. Learn more: https://go.microsoft.com/fwlink/?linkid=870924
Comment:
    @Dabrock, Kristina  would data be available for this?
</t>
      </text>
    </comment>
    <comment ref="A45" authorId="4" shapeId="0" xr:uid="{B648BFED-17BB-4BE3-B2FC-34D2F74CED89}">
      <text>
        <t xml:space="preserve">[Threaded comment]
Your version of Excel allows you to read this threaded comment; however, any edits to it will get removed if the file is opened in a newer version of Excel. Learn more: https://go.microsoft.com/fwlink/?linkid=870924
Comment:
    @Dabrock, Kristina would we have data on this?
Reply:
    Yes, all German buildings have height info.
</t>
      </text>
    </comment>
    <comment ref="A46" authorId="5" shapeId="0" xr:uid="{B3300536-01BB-43BE-BA7C-9897E2A6CEB9}">
      <text>
        <t xml:space="preserve">[Threaded comment]
Your version of Excel allows you to read this threaded comment; however, any edits to it will get removed if the file is opened in a newer version of Excel. Learn more: https://go.microsoft.com/fwlink/?linkid=870924
Comment:
    @Dabrock, Kristina would data be available?
Reply:
    I don't have this one and it is difficult and for some buildings probably impossible to say (say square shaped footprint). Is it really the building orientation or roof orientation that is relevant?
</t>
      </text>
    </comment>
    <comment ref="A47" authorId="6" shapeId="0" xr:uid="{B01405F8-BAE4-4ECA-8CEC-B566C92E0B9F}">
      <text>
        <t xml:space="preserve">[Threaded comment]
Your version of Excel allows you to read this threaded comment; however, any edits to it will get removed if the file is opened in a newer version of Excel. Learn more: https://go.microsoft.com/fwlink/?linkid=870924
Comment:
    @Dabrock, Kristina  would data be available?
Reply:
    Don't have that currently. Could that potentially be estimated by calculating area of walls not shared with other buildings?
</t>
      </text>
    </comment>
    <comment ref="A48" authorId="7" shapeId="0" xr:uid="{4FEC0C17-9E5E-42E4-9E23-363B37711A30}">
      <text>
        <t xml:space="preserve">[Threaded comment]
Your version of Excel allows you to read this threaded comment; however, any edits to it will get removed if the file is opened in a newer version of Excel. Learn more: https://go.microsoft.com/fwlink/?linkid=870924
Comment:
    @Dabrock, Kristina would data be available?
Reply:
    Not in database currently, but I could estimate that from existing data on footprints and heights.
</t>
      </text>
    </comment>
    <comment ref="A81" authorId="8" shapeId="0" xr:uid="{2084D4A9-DD3B-4DDF-8A9B-6717B1325F97}">
      <text>
        <t xml:space="preserve">[Threaded comment]
Your version of Excel allows you to read this threaded comment; however, any edits to it will get removed if the file is opened in a newer version of Excel. Learn more: https://go.microsoft.com/fwlink/?linkid=870924
Comment:
    @Dabrock, Kristina would data be available for this?
Reply:
    Not sure what is meant with 'available'? Parcel data is only openly available for some federal states in Germany.
</t>
      </text>
    </comment>
    <comment ref="A87" authorId="9" shapeId="0" xr:uid="{093BC9A8-604F-4D99-AA9F-71B9073424FA}">
      <text>
        <t xml:space="preserve">[Threaded comment]
Your version of Excel allows you to read this threaded comment; however, any edits to it will get removed if the file is opened in a newer version of Excel. Learn more: https://go.microsoft.com/fwlink/?linkid=870924
Comment:
    @Dabrock, Kristina would we have data on this?
Reply:
    What do you mean with this? Residential buildings that have heat pumps installed? Number of large-scale/industrial heat pumps?
</t>
      </text>
    </comment>
    <comment ref="A97" authorId="10" shapeId="0" xr:uid="{568DD19B-9629-4DC3-8F65-93DB3EC30F56}">
      <text>
        <t xml:space="preserve">[Threaded comment]
Your version of Excel allows you to read this threaded comment; however, any edits to it will get removed if the file is opened in a newer version of Excel. Learn more: https://go.microsoft.com/fwlink/?linkid=870924
Comment:
    @Dabrock, Kristina @Dabrock, Kristina would we have data on this?
Reply:
    Yes, I can include that.
</t>
      </text>
    </comment>
    <comment ref="D101" authorId="11" shapeId="0" xr:uid="{B9ECC28E-B926-4BCB-A1B6-406C8E6BF0BA}">
      <text>
        <t xml:space="preserve">[Threaded comment]
Your version of Excel allows you to read this threaded comment; however, any edits to it will get removed if the file is opened in a newer version of Excel. Learn more: https://go.microsoft.com/fwlink/?linkid=870924
Comment:
    @Patil, Shruthi I would assume that this works for single-family houses but is problematic for multi-family houses. I think maybe better to use number of living units (will be included in DB) as proxy?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<sst xmlns="http://schemas.openxmlformats.org/spreadsheetml/2006/main" count="54588" uniqueCount="9364">
  <si>
    <t>var_name</t>
  </si>
  <si>
    <t>var_display_name</t>
  </si>
  <si>
    <t>var_description</t>
  </si>
  <si>
    <t>var_source_name</t>
  </si>
  <si>
    <t>var_source_link</t>
  </si>
  <si>
    <t>var_source_citation</t>
  </si>
  <si>
    <t>var_source_license</t>
  </si>
  <si>
    <t>tag_sector</t>
  </si>
  <si>
    <t>tag_type</t>
  </si>
  <si>
    <t>tag_commodity</t>
  </si>
  <si>
    <t>tag_resource</t>
  </si>
  <si>
    <t>tag_link</t>
  </si>
  <si>
    <t>tag_other</t>
  </si>
  <si>
    <t>var_unit</t>
  </si>
  <si>
    <t>var_aggregation_method</t>
  </si>
  <si>
    <t>spatial_level</t>
  </si>
  <si>
    <t>to_stage?</t>
  </si>
  <si>
    <t>staging_calculation</t>
  </si>
  <si>
    <t>post_disagg_calculation_eq</t>
  </si>
  <si>
    <t>Shruthi's notes</t>
  </si>
  <si>
    <t>is_used_for_SOIs?</t>
  </si>
  <si>
    <t>is_used_in_midas_model?</t>
  </si>
  <si>
    <t>is_used_for_manual_eucalc_disaggregation?</t>
  </si>
  <si>
    <t>is_used_indirectly_for_disaggregation?</t>
  </si>
  <si>
    <t>used_anywhere?</t>
  </si>
  <si>
    <t>threshold for rounding down to 0</t>
  </si>
  <si>
    <t>round to integer midas</t>
  </si>
  <si>
    <t>active_citizenship</t>
  </si>
  <si>
    <t>Active citizenship</t>
  </si>
  <si>
    <t>Share of people who claimed they had participated in any of the following activities: activities in a political party or local interest group; public consultation; peaceful protest or demonstration, including signing a petition; writing a letter to a politician or to the media (voting in an election excluded)</t>
  </si>
  <si>
    <t>EU Social Progress Index - 2020</t>
  </si>
  <si>
    <t>https://cohesiondata.ec.europa.eu/stories/s/EU-Social-Progress-Index-2020/8qk9-xq96/</t>
  </si>
  <si>
    <t>Paola Annoni and Paolo Bolsi, “EU Social Progress Index - 2020.” https://cohesiondata.ec.europa.eu/stories/s/EU-Social-Progress-Index-2020/8qk9-xq96/ (accessed Aug. 10, 2023).</t>
  </si>
  <si>
    <t>Creative Commons Attribution 4.0 International (CC BY 4.0)</t>
  </si>
  <si>
    <t>general stat</t>
  </si>
  <si>
    <t>percentage</t>
  </si>
  <si>
    <t>AVG</t>
  </si>
  <si>
    <t>NUTS0</t>
  </si>
  <si>
    <t>yes</t>
  </si>
  <si>
    <t>agriculture_with_natural_vegetation_cover</t>
  </si>
  <si>
    <t>Agriculture with natural vegetation cover</t>
  </si>
  <si>
    <t>Please note that only elements which are at least 25 hectares in area are captured here</t>
  </si>
  <si>
    <t>Copernicus Land Monitoring Service - Corine Land Cover</t>
  </si>
  <si>
    <t>https://land.copernicus.eu/pan-european/corine-land-cover/clc2018</t>
  </si>
  <si>
    <t>Corine Land Cover, ‘CLC 2018 — Copernicus Land Monitoring Service’. https://land.copernicus.eu/pan-european/corine-land-cover/clc2018 (accessed Nov. 29, 2022).</t>
  </si>
  <si>
    <t>land use, agriculture and forestry</t>
  </si>
  <si>
    <t>land area</t>
  </si>
  <si>
    <t>square kilometer</t>
  </si>
  <si>
    <t>SUM</t>
  </si>
  <si>
    <t>LAU</t>
  </si>
  <si>
    <t>agro_forestry_areas_cover</t>
  </si>
  <si>
    <t>Agro-forestry areas cover</t>
  </si>
  <si>
    <t>air_transport_of_freight</t>
  </si>
  <si>
    <t>Air transport of freight</t>
  </si>
  <si>
    <t>Traffic and transport measurement: Freight loaded and unloaded</t>
  </si>
  <si>
    <t>Eurostat</t>
  </si>
  <si>
    <t>https://ec.europa.eu/eurostat/databrowser/view/tran_r_avgo_nm/default/table?lang=en</t>
  </si>
  <si>
    <t>Eurostat, ‘Air transport of freight by NUTS 2 regions’, 2022. https://ec.europa.eu/eurostat/databrowser/view/tran_r_avgo_nm/default/table?lang=en (accessed Nov. 23, 2022).</t>
  </si>
  <si>
    <t>transport</t>
  </si>
  <si>
    <t>cargo</t>
  </si>
  <si>
    <t>tra_emissions-CO2e_freight_aviation</t>
  </si>
  <si>
    <t>Mt</t>
  </si>
  <si>
    <t>NUTS2</t>
  </si>
  <si>
    <t>air_transport_of_passengers</t>
  </si>
  <si>
    <t>Air transport of passengers</t>
  </si>
  <si>
    <t>Traffic and transport measurement: Passengers carried</t>
  </si>
  <si>
    <t>https://ec.europa.eu/eurostat/databrowser/view/tgs00077/default/table?lang=en</t>
  </si>
  <si>
    <t>Eurostat, ‘Air transport of passengers by NUTS 2 regions’, 2022. https://ec.europa.eu/eurostat/databrowser/view/tgs00077/default/table?lang=en (accessed Nov. 23, 2022).</t>
  </si>
  <si>
    <t>stock</t>
  </si>
  <si>
    <t>tra_emissions-CO2e_passenger_aviation</t>
  </si>
  <si>
    <t>number</t>
  </si>
  <si>
    <t>airports_cover</t>
  </si>
  <si>
    <t>Airports cover</t>
  </si>
  <si>
    <t>land use, transport</t>
  </si>
  <si>
    <t>animal_and_mixed_food_and_vegetal_waste</t>
  </si>
  <si>
    <t>Animal and mixed food and vegetal waste</t>
  </si>
  <si>
    <t>https://ec.europa.eu/eurostat/databrowser/view/ENV_WASGEN/default/table?lang=en</t>
  </si>
  <si>
    <t>Eurostat, “Generation of waste by waste category, hazardousness and NACE Rev. 2 activity.” Accessed: Oct. 04, 2023. [Online]. Available: https://ec.europa.eu/eurostat/databrowser/view/ENV_WASGEN/default/table?lang=en</t>
  </si>
  <si>
    <t>waste</t>
  </si>
  <si>
    <t>kilogram</t>
  </si>
  <si>
    <t>cproj_annual_mean_maximum_temperature</t>
  </si>
  <si>
    <t>Annual mean of daily maximum temperature</t>
  </si>
  <si>
    <t>Daily maximum temperature averaged over a year</t>
  </si>
  <si>
    <t>EURO-CORDEX: new high-resolution climate change projections for European impact research</t>
  </si>
  <si>
    <t>https://www.euro-cordex.net/060378/index.php.en</t>
  </si>
  <si>
    <t>D. Jacob et al., ‘EURO-CORDEX: new high-resolution climate change projections for European impact research’, Regional environmental change, vol. 14, no. 2, pp. 563–578, 2014.</t>
  </si>
  <si>
    <t>weather and climate</t>
  </si>
  <si>
    <t>degree celsius</t>
  </si>
  <si>
    <t>NUTS3</t>
  </si>
  <si>
    <t>cproj_annual_mean_mean_temperature</t>
  </si>
  <si>
    <t>Annual mean of daily mean temperature</t>
  </si>
  <si>
    <t>Daily mean temperature averaged over a year</t>
  </si>
  <si>
    <t>cproj_annual_mean_minimum_temperature</t>
  </si>
  <si>
    <t>Annual mean of daily minimum temperature</t>
  </si>
  <si>
    <t>Daily minimum temperature averaged over a year</t>
  </si>
  <si>
    <t>cproj_annual_mean_precipitation</t>
  </si>
  <si>
    <t>Annual mean precipitation</t>
  </si>
  <si>
    <t>Daily precipitation averaged over a year</t>
  </si>
  <si>
    <t>mm/day</t>
  </si>
  <si>
    <t>cproj_annual_total_precipitation</t>
  </si>
  <si>
    <t>Annual total precipitation</t>
  </si>
  <si>
    <t>Daily precipitation summed over a year</t>
  </si>
  <si>
    <t>mm</t>
  </si>
  <si>
    <t>aquaculture_area</t>
  </si>
  <si>
    <t>Aquaculture area</t>
  </si>
  <si>
    <t>OpenStreetMap</t>
  </si>
  <si>
    <t>https://download.geofabrik.de/</t>
  </si>
  <si>
    <t>OpenStreetMap contributors (2017). Planet dump retrieved
from https://planet.osm.org . https://www.
openstreetmap.org.</t>
  </si>
  <si>
    <t xml:space="preserve"> Open Data Commons Open Database License (ODbL)</t>
  </si>
  <si>
    <t>land use, water</t>
  </si>
  <si>
    <t>area</t>
  </si>
  <si>
    <t>Area</t>
  </si>
  <si>
    <t>GISCO - Eurostat</t>
  </si>
  <si>
    <t>https://ec.europa.eu/eurostat/web/gisco/geodata/statistical-units/local-administrative-units</t>
  </si>
  <si>
    <t>GISCO - Eurostat, ‘NUTS - GISCO - Eurostat’, 2021. https://ec.europa.eu/eurostat/web/gisco/geodata/reference-data/administrative-units-statistical-units/lau (accessed Nov. 23, 2022).</t>
  </si>
  <si>
    <t>average_air_pollution_due_to_no2</t>
  </si>
  <si>
    <t>Average air pollution due to NO2</t>
  </si>
  <si>
    <t>European Environmental Agency</t>
  </si>
  <si>
    <t>https://www.eea.europa.eu/en/datahub/datahubitem-view/34bd02bf-be87-4122-b9a2-1e846c27a786</t>
  </si>
  <si>
    <t>European Environment Agency. “NO2, European Air Quality Data, (Interpolated Data).” Accessed July 16, 2024. https://www.eea.europa.eu/en/datahub/datahubitem-view/34bd02bf-be87-4122-b9a2-1e846c27a786.</t>
  </si>
  <si>
    <t>environmental and biodiversity</t>
  </si>
  <si>
    <t>ug/m3</t>
  </si>
  <si>
    <t>average_air_pollution_due_to_o3</t>
  </si>
  <si>
    <t>Average air pollution due to O3</t>
  </si>
  <si>
    <t>https://www.eea.europa.eu/en/datahub/datahubitem-view/c816f363-a892-4f62-86d1-0460437bc023</t>
  </si>
  <si>
    <t>European Environment Agency. “O3, European Air Quality Data, (Interpolated Data).” Accessed July 16, 2024. https://www.eea.europa.eu/en/datahub/datahubitem-view/c816f363-a892-4f62-86d1-0460437bc023.</t>
  </si>
  <si>
    <t>average_air_pollution_due_to_pm10</t>
  </si>
  <si>
    <t>Average air pollution due to PM10</t>
  </si>
  <si>
    <t>https://www.eea.europa.eu/en/datahub/datahubitem-view/abc66a42-b595-4e0f-9772-b862dc454e9f</t>
  </si>
  <si>
    <t>European Environment Agency. “PM10, European Air Quality Data, (Interpolated Data).” Accessed July 16, 2024. https://www.eea.europa.eu/en/datahub/datahubitem-view/abc66a42-b595-4e0f-9772-b862dc454e9f.</t>
  </si>
  <si>
    <t>average_air_pollution_due_to_pm25</t>
  </si>
  <si>
    <t>Average air pollution due to PM2.5</t>
  </si>
  <si>
    <t>Particulate matter 2.5</t>
  </si>
  <si>
    <t>https://www.eea.europa.eu/en/datahub/datahubitem-view/938bea70-07fc-47e9-8559-8a09f7f92494</t>
  </si>
  <si>
    <t>European Environment Agency. “Pm25, European Air Quality Data, (Interpolated Data).” Accessed July 16, 2024. https://www.eea.europa.eu/en/datahub/datahubitem-view/938bea70-07fc-47e9-8559-8a09f7f92494.</t>
  </si>
  <si>
    <t>bare_rocks_cover</t>
  </si>
  <si>
    <t>Bare rocks cover</t>
  </si>
  <si>
    <t>land use</t>
  </si>
  <si>
    <t>beaches_dunes_and_sand_cover</t>
  </si>
  <si>
    <t>Beaches, dunes, and sand cover</t>
  </si>
  <si>
    <t>coastal area</t>
  </si>
  <si>
    <t>broad_leaved_forest_cover</t>
  </si>
  <si>
    <t>Broad-leaved forest cover</t>
  </si>
  <si>
    <t>burnt_areas_cover</t>
  </si>
  <si>
    <t>Burnt areas cover</t>
  </si>
  <si>
    <t>business_investment</t>
  </si>
  <si>
    <t>Business investment</t>
  </si>
  <si>
    <t>The indicator gives the share of GDP that is used for business investment (rather than being used for e.g. consumption or exports).</t>
  </si>
  <si>
    <t>https://ec.europa.eu/eurostat/databrowser/view/tec00132/default/table?lang=en</t>
  </si>
  <si>
    <t>Eurostat, ‘Investment by institutional sectors’, 2022. https://ec.europa.eu/eurostat/databrowser/view/tec00132/default/table?lang=en (accessed Nov. 23, 2022).</t>
  </si>
  <si>
    <t>investment</t>
  </si>
  <si>
    <t>capital_stock_based_productivity_in_agriculture</t>
  </si>
  <si>
    <t>Capital stock-based productivity in agriculture</t>
  </si>
  <si>
    <t>Calculated by: Gross value added/input capital stock. Unit is index, base period for productivity measurement is 2015.</t>
  </si>
  <si>
    <t>https://ec.europa.eu/eurostat/databrowser/view/nama_10_cp_a21/default/table?lang=en</t>
  </si>
  <si>
    <t>Eurostat, ‘Capital stock based productivity indicators at industry level’, 2022. https://ec.europa.eu/eurostat/databrowser/view/nama_10_cp_a21/default/table?lang=en (accessed Nov. 23, 2022).</t>
  </si>
  <si>
    <t>general stat, agriculture and forestry</t>
  </si>
  <si>
    <t>finance</t>
  </si>
  <si>
    <t>index</t>
  </si>
  <si>
    <t>capital_stock_based_productivity_in_manufacturing</t>
  </si>
  <si>
    <t>Capital stock-based productivity in manufacturing</t>
  </si>
  <si>
    <t>general stat, industry</t>
  </si>
  <si>
    <t>capital_stock_based_productivity_in_transportation</t>
  </si>
  <si>
    <t>Capital stock-based productivity in transportation</t>
  </si>
  <si>
    <t>general stat, transport, service</t>
  </si>
  <si>
    <t>cimp_change_in_frequency_of_coldwaves_maximum</t>
  </si>
  <si>
    <t>Change in frequency of coldwaves -maximum</t>
  </si>
  <si>
    <t>Projected change summer coldwave days frequency and time frame, rescaled by max
Values and their meanings: 1 = Increase, 0 = No Change, -1 = Decrease, -5 = Uncertain, -10 = Not Known</t>
  </si>
  <si>
    <t>climate hazard</t>
  </si>
  <si>
    <t>frequency</t>
  </si>
  <si>
    <t>coldwave</t>
  </si>
  <si>
    <t>(categorical)</t>
  </si>
  <si>
    <t>MAX</t>
  </si>
  <si>
    <t>cimp_change_in_frequency_of_coldwaves_mean</t>
  </si>
  <si>
    <t>Change in frequency of coldwaves -mean</t>
  </si>
  <si>
    <t>Projected change summer coldwave days frequency and time frame, rescaled by mean 
Values and their meanings: 1 = Increase, 0 = No Change, -1 = Decrease, -5 = Uncertain, -10 = Not Known</t>
  </si>
  <si>
    <t>cimp_change_in_frequency_of_extreme_drought_maximum</t>
  </si>
  <si>
    <t>Change in frequency of extreme drought - maximum</t>
  </si>
  <si>
    <t>Projected change in frequency of extreme drought days (2021-2100) and time frame, rescaled by max
Values and their meanings: 1 = Increase, 0 = No Change, -1 = Decrease, -5 = Uncertain, -10 = Not Known</t>
  </si>
  <si>
    <t>cimp_change_in_frequency_of_extreme_drought_mean</t>
  </si>
  <si>
    <t>Change in frequency of extreme drought - mean</t>
  </si>
  <si>
    <t>Projected change in frequency of extreme drought days (2021-2100) and time frame, rescaled by mean
Values and their meanings: 1 = Increase, 0 = No Change, -1 = Decrease, -5 = Uncertain, -10 = Not Known</t>
  </si>
  <si>
    <t>cimp_change_in_frequency_of_heatwaves_maximum</t>
  </si>
  <si>
    <t>Change in frequency of heatwaves -maximum</t>
  </si>
  <si>
    <t>Projected change summer heatwave days frequency and time frame, rescaled by max
Values and their meanings: 1 = Increase, 0 = No Change, -1 = Decrease, -5 = Uncertain, -10 = Not Known</t>
  </si>
  <si>
    <t>cimp_change_in_frequency_of_heatwaves_mean</t>
  </si>
  <si>
    <t>Change in frequency of heatwaves -mean</t>
  </si>
  <si>
    <t>Projected change summer heatwave days frequency and time frame, rescaled by mean
Values and their meanings: 1 = Increase, 0 = No Change, -1 = Decrease, -5 = Uncertain, -10 = Not Known</t>
  </si>
  <si>
    <t>cimp_change_in_frequency_of_heavy_precipitation_maximum</t>
  </si>
  <si>
    <t>Change in frequency of heavy precipitation - maximum</t>
  </si>
  <si>
    <t>Projected change of frequency of days (2021-2100) with precipitation &gt;20mm and time frame, rescaled by max
Values and their meanings: 1 = Increase, 0 = No Change, -1 = Decrease, -5 = Uncertain, -10 = Not Known</t>
  </si>
  <si>
    <t>cimp_change_in_frequency_of_heavy_precipitation_mean</t>
  </si>
  <si>
    <t>Change in frequency of heavy precipitation - mean</t>
  </si>
  <si>
    <t>Projected change of frequency of days with precipitation &gt;20mm and time frame,rescaled by mean
Values and their meanings: 1 = Increase, 0 = No Change, -1 = Decrease, -5 = Uncertain, -10 = Not Known</t>
  </si>
  <si>
    <t>cimp_change_in_frequency_of_high_fire_risk_maximum</t>
  </si>
  <si>
    <t>Change in frequency of high fire risk -maximum</t>
  </si>
  <si>
    <t>Projected change of frequency of a summer day (2021-2100) with high fire risk and time frame, rescaled by max
Values and their meanings: 1 = Increase, 0 = No Change, -1 = Decrease, -5 = Uncertain, -10 = Not Known</t>
  </si>
  <si>
    <t>cimp_change_in_frequency_of_high_fire_risk_mean</t>
  </si>
  <si>
    <t>Change in frequency of high fire risk -mean</t>
  </si>
  <si>
    <t>Projected change of frequency of a summer day (2021-2100) with high fire risk and time frame, rescaled by mean
Values and their meanings: 1 = Increase, 0 = No Change, -1 = Decrease, -5 = Uncertain, -10 = Not Known</t>
  </si>
  <si>
    <t>cimp_change_in_frequency_of_moderate_fire_risk_maximum</t>
  </si>
  <si>
    <t>Change in frequency of moderate fire risk - maximum</t>
  </si>
  <si>
    <t>Projected change of frequency of a summer day (2021-2100) with moderate fire risk and time frame, rescaled by max 
Values and their meanings: 1 = Increase, 0 = No Change, -1 = Decrease, -5 = Uncertain, -10 = Not Known</t>
  </si>
  <si>
    <t>cimp_change_in_frequency_of_moderate_fire_risk_mean</t>
  </si>
  <si>
    <t>Change in frequency of moderate fire risk - mean</t>
  </si>
  <si>
    <t>Projected change of frequency of a summer day (2021-2100) with moderate fire risk and time frame, rescaled by mean
Values and their meanings: 1 = Increase, 0 = No Change, -1 = Decrease, -5 = Uncertain, -10 = Not Known</t>
  </si>
  <si>
    <t>cimp_change_in_frequency_of_very_high_fire_risk_maximum</t>
  </si>
  <si>
    <t>Change in frequency of very high fire risk -maximum</t>
  </si>
  <si>
    <t>Projected change of frequency of a summer day (2021-2100) with very high fire risk and time frame, rescaled by max 
Values and their meanings: 1 = Increase, 0 = No Change, -1 = Decrease, -5 = Uncertain, -10 = Not Known</t>
  </si>
  <si>
    <t>cimp_change_in_frequency_of_very_high_fire_risk_mean</t>
  </si>
  <si>
    <t>Change in frequency of very high fire risk -mean</t>
  </si>
  <si>
    <t>Projected change of frequency of a summer day (2021-2100) with very high fire risk and time frame, rescaled by mean
Values and their meanings: 1 = Increase, 0 = No Change, -1 = Decrease, -5 = Uncertain, -10 = Not Known</t>
  </si>
  <si>
    <t>cimp_change_in_intensity_of_coldwaves_maximum</t>
  </si>
  <si>
    <t>Change in intensity of coldwaves - maximum</t>
  </si>
  <si>
    <t>Projected change summer coldwave days intensity and time frame, rescaled by max
Values and their meanings: 1 = Increase, 0 = No Change, -1 = Decrease, -5 = Uncertain, -10 = Not Known</t>
  </si>
  <si>
    <t>cimp_change_in_intensity_of_coldwaves_mean</t>
  </si>
  <si>
    <t>Change in intensity of coldwaves - mean</t>
  </si>
  <si>
    <t>Projected change summer coldwave days intensity and time frame, rescaled by mean
Values and their meanings: 1 = Increase, 0 = No Change, -1 = Decrease, -5 = Uncertain, -10 = Not Known</t>
  </si>
  <si>
    <t>cimp_change_in_intensity_of_extreme_drought_maximum</t>
  </si>
  <si>
    <t>Change in intensity of extreme drought - maximum</t>
  </si>
  <si>
    <t>Projected change in intensity of extreme drought days (2021-2100) and time frame, rescaled by max
Values and their meanings: 1 = Increase, 0 = No Change, -1 = Decrease, -5 = Uncertain, -10 = Not Known</t>
  </si>
  <si>
    <t>cimp_change_in_intensity_of_extreme_drought_mean</t>
  </si>
  <si>
    <t>Change in intensity of extreme drought - mean</t>
  </si>
  <si>
    <t>Projected change in intensity of extreme drought days (2021-2100) and time frame, rescaled by mean
Values and their meanings: 1 = Increase, 0 = No Change, -1 = Decrease, -5 = Uncertain, -10 = Not Known</t>
  </si>
  <si>
    <t>cimp_change_in_intensity_of_heatwaves_maximum</t>
  </si>
  <si>
    <t>Change in intensity of heatwaves - maximum</t>
  </si>
  <si>
    <t>Projected change summer heatwave days intensity and time frame, rescaled by max
Values and their meanings: 1 = Increase, 0 = No Change, -1 = Decrease, -5 = Uncertain, -10 = Not Known</t>
  </si>
  <si>
    <t>cimp_change_in_intensity_of_heatwaves_mean</t>
  </si>
  <si>
    <t>Change in intensity of heatwaves - mean</t>
  </si>
  <si>
    <t>Projected change summer heatwave days intensity and time frame, rescaled by mean
Values and their meanings: 1 = Increase, 0 = No Change, -1 = Decrease, -5 = Uncertain, -10 = Not Known</t>
  </si>
  <si>
    <t>cimp_change_in_intensity_of_heavy_precipitation_r20_maximum</t>
  </si>
  <si>
    <t>Change in intensity of heavy precipitation (r20) - maximum</t>
  </si>
  <si>
    <t>Projected change of intensity of day (2021-2100) with precipitation &gt;20mm and time frame, rescaled by max
Values and their meanings: 1 = Increase, 0 = No Change, -1 = Decrease, -5 = Uncertain, -10 = Not Known</t>
  </si>
  <si>
    <t>cimp_change_in_intensity_of_heavy_precipitation_r20_mean</t>
  </si>
  <si>
    <t>Change in intensity of heavy precipitation (r20) - mean</t>
  </si>
  <si>
    <t>Projected change of intensity of day (2021-2100) with precipitation &gt;20mm and time frame, rescaled by man
Values and their meanings: 1 = Increase, 0 = No Change, -1 = Decrease, -5 = Uncertain, -10 = Not Known</t>
  </si>
  <si>
    <t>cimp_change_in_intensity_of_high_fire_risk_maximum</t>
  </si>
  <si>
    <t>Change in intensity of high fire risk - maximum</t>
  </si>
  <si>
    <t>Projected change of intensity of a summer day (2021-2100) with high fire risk and time frame, rescaled by max
Values and their meanings: 1 = Increase, 0 = No Change, -1 = Decrease, -5 = Uncertain, -10 = Not Known</t>
  </si>
  <si>
    <t>cimp_change_in_intensity_of_high_fire_risk_mean</t>
  </si>
  <si>
    <t>Change in intensity of high fire risk - mean</t>
  </si>
  <si>
    <t>Projected change of intensity of a summer day (2021-2100) with high fire risk and time frame, rescaled by mean
Values and their meanings: 1 = Increase, 0 = No Change, -1 = Decrease, -5 = Uncertain, -10 = Not Known</t>
  </si>
  <si>
    <t>cimp_change_in_intensity_of_moderate_fire_risk_maximum</t>
  </si>
  <si>
    <t>Change in intensity of moderate fire risk - maximum</t>
  </si>
  <si>
    <t>Projected change of intensity of a summer day (2021-2100) with moderate fire risk and time frame, rescaled by max
Values and their meanings: 1 = Increase, 0 = No Change, -1 = Decrease, -5 = Uncertain, -10 = Not Known</t>
  </si>
  <si>
    <t>cimp_change_in_intensity_of_moderate_fire_risk_mean</t>
  </si>
  <si>
    <t>Change in intensity of moderate fire risk - mean</t>
  </si>
  <si>
    <t>Projected change of intensity of a summer day (2021-2100) with moderate fire risk and time frame, rescaled by mean
Values and their meanings: 1 = Increase, 0 = No Change, -1 = Decrease, -5 = Uncertain, -10 = Not Known</t>
  </si>
  <si>
    <t>cimp_change_in_intensity_of_very_high_fire_risk_maximum</t>
  </si>
  <si>
    <t>Change in intensity of very high fire risk - maximum</t>
  </si>
  <si>
    <t>Projected change of intensity of a summer day (2021-2100) with very high fire risk and time frame, rescaled by max
Values and their meanings: 1 = Increase, 0 = No Change, -1 = Decrease, -5 = Uncertain, -10 = Not Known</t>
  </si>
  <si>
    <t>cimp_change_in_intensity_of_very_high_fire_risk_mean</t>
  </si>
  <si>
    <t>Change in intensity of very high fire risk - mean</t>
  </si>
  <si>
    <t>Projected change of intensity of a summer day (2021-2100) with very high fire risk and time frame, rescaled by mean
Values and their meanings: 1 = Increase, 0 = No Change, -1 = Decrease, -5 = Uncertain, -10 = Not Known</t>
  </si>
  <si>
    <t>cliff_length</t>
  </si>
  <si>
    <t>Cliff length</t>
  </si>
  <si>
    <t>kilometer</t>
  </si>
  <si>
    <t>coastal_lagoons_cover</t>
  </si>
  <si>
    <t>Coastal lagoons cover</t>
  </si>
  <si>
    <t>coastline_length</t>
  </si>
  <si>
    <t>Coastline length</t>
  </si>
  <si>
    <t>cimp_ts_coldwaves_intensity_maximum</t>
  </si>
  <si>
    <t>Coldwaves intensity - maximum</t>
  </si>
  <si>
    <t>Projected annual number of summer coldwave days (2021-2100), rescaled by max, expressed in average number of days per year</t>
  </si>
  <si>
    <t>cimp_ts_coldwaves_intensity_mean</t>
  </si>
  <si>
    <t>Coldwaves intensity - mean</t>
  </si>
  <si>
    <t>Projected annual number of summer coldwave days (2021-2100), rescaled by mean, expressed in average number of days per year</t>
  </si>
  <si>
    <t>complex_cultivation_patterns_cover</t>
  </si>
  <si>
    <t>Complex cultivation patterns cover</t>
  </si>
  <si>
    <t>coniferous_forest_cover</t>
  </si>
  <si>
    <t>Coniferous forest cover</t>
  </si>
  <si>
    <t>construction_sites_cover</t>
  </si>
  <si>
    <t>Construction sites cover</t>
  </si>
  <si>
    <t>land use, buildings</t>
  </si>
  <si>
    <t>continuous_urban_fabric_cover</t>
  </si>
  <si>
    <t>Continuous urban fabric cover</t>
  </si>
  <si>
    <t>Settlement area available for Germany at NUTS3 level - https://www.regionalstatistik.de/genesis/online?operation=abruftabelleBearbeiten&amp;levelindex=2&amp;levelid=1688460055798&amp;auswahloperation=abruftabelleAuspraegungAuswaehlen&amp;auswahlverzeichnis=ordnungsstruktur&amp;auswahlziel=werteabruf&amp;code=33111-02-01-4&amp;auswahltext=&amp;werteabruf=Werteabruf#abreadcrumb</t>
  </si>
  <si>
    <t>cproj_annual_maximum_temperature_cooling_degree_days</t>
  </si>
  <si>
    <t>Cooling degree days - maximum</t>
  </si>
  <si>
    <t xml:space="preserve">Annual sum of daily maximum temperature above a threshold </t>
  </si>
  <si>
    <t>cooling degree days</t>
  </si>
  <si>
    <t>cproj_annual_mean_temperature_cooling_degree_days</t>
  </si>
  <si>
    <t>Cooling degree days - mean</t>
  </si>
  <si>
    <t xml:space="preserve">Annual sum of daily mean temperature above a threshold </t>
  </si>
  <si>
    <t>cproj_annual_minimum_temperature_cooling_degree_days</t>
  </si>
  <si>
    <t>Cooling degree days - minimum</t>
  </si>
  <si>
    <t xml:space="preserve">Annual sum of daily minimum temperature above a threshold </t>
  </si>
  <si>
    <t>coping_capacity_to_natural_hazards</t>
  </si>
  <si>
    <t>Coping capacity to natural hazards</t>
  </si>
  <si>
    <t>Composite indicator obtained with multivariate statistical techniques. Source indicators are: natural population change; migration rate; tertiary educational attainment; R&amp;D expenditure; R&amp;D personnel and researchers; patent applications to the EPO; social capital; risk perception; hospital beds; practising physicians; GDP per inhabitant; professional, scientific and technical employments; spatial distribution of green infrastructure; potential green infrastructure network for Climate Change and Disaster Risk Reduction policies; gender equality index; quality of government index; municipalities signatories to the Covenant of Majors.  For more information, please refer to the data source. 
The indicator value is in the range from 1 to 2, being 2 the highest vulnerability and 1 the lowest</t>
  </si>
  <si>
    <t>ESPON Database Portal</t>
  </si>
  <si>
    <t>https://database.espon.eu/indicator/2224/</t>
  </si>
  <si>
    <t>ESPON Database Portal, ‘Indicator: Territorial coping capacity to natural hazards | ESPON Database Portal’, 2022. https://database.espon.eu/indicator/2224/ (accessed Nov. 23, 2022).</t>
  </si>
  <si>
    <t>exposure</t>
  </si>
  <si>
    <t>vulnerability to natural hazards,susceptibility to natural hazards</t>
  </si>
  <si>
    <t>cost_of_final_residential_energy_consumption_compared_to_gross_family_income</t>
  </si>
  <si>
    <t>Cost of final residential energy consumption compared to gross family income</t>
  </si>
  <si>
    <t>Classification of individual consumption by purpose (COICOP): Electricity, gas and other fuels</t>
  </si>
  <si>
    <t>https://ec.europa.eu/eurostat/databrowser/view/ICW_AFF_01/default/table?lang=en</t>
  </si>
  <si>
    <t>Eurostat, “Disposable income of households (with expenditure greater than zero) spent on essential goods and services by income quantiles - experimental statistics,” Jul. 26, 2023. https://ec.europa.eu/eurostat/databrowser/view/ICW_AFF_01/default/table?lang=en (accessed Aug. 22, 2023).</t>
  </si>
  <si>
    <t>deaths</t>
  </si>
  <si>
    <t>Deaths</t>
  </si>
  <si>
    <t>https://ec.europa.eu/eurostat/databrowser/view/demo_r_deaths/default/table?lang=en</t>
  </si>
  <si>
    <t>Eurostat, ‘Deaths (total) by NUTS 3 region’, 2022. https://ec.europa.eu/eurostat/databrowser/view/demo_r_deaths/default/table?lang=en (accessed Nov. 23, 2022).</t>
  </si>
  <si>
    <t>mortality</t>
  </si>
  <si>
    <t>deaths_due_to_accidental_poisoning_by_and_exposure_to_noxious_substances</t>
  </si>
  <si>
    <t>Deaths due to accidental poisoning by and exposure to noxious substances</t>
  </si>
  <si>
    <t>https://ec.europa.eu/eurostat/databrowser/view/HLTH_CD_ASDR2__custom_6650106/default/table?lang=en</t>
  </si>
  <si>
    <t>Eurostat, “Eurostat, “Causes of death - standardised death rate by NUTS 2 region of residence.” https://ec.europa.eu/eurostat/databrowser/view/HLTH_CD_ASDR2__custom_6650106/default/table?lang=en (accessed Jun. 23, 2023).</t>
  </si>
  <si>
    <t>health</t>
  </si>
  <si>
    <t>deaths_due_to_road_injuries</t>
  </si>
  <si>
    <t>Deaths due to road injuries</t>
  </si>
  <si>
    <t>Our World in Data</t>
  </si>
  <si>
    <t>https://ourworldindata.org/grapher/annual-number-of-deaths-by-cause</t>
  </si>
  <si>
    <t>Hannah Ritchie, Fiona Spooner and Max Roser (2018) - \"Causes of death\". Published online at OurWorldInData.org. Retrieved from: \"https://ourworldindata.org/causes-of-death\" [Online Resource]</t>
  </si>
  <si>
    <t>deaths_due_to_unsafe_water_source_and_sanitation</t>
  </si>
  <si>
    <t>Deaths due to unsafe water source and sanitation</t>
  </si>
  <si>
    <t>https://ourworldindata.org/water-access</t>
  </si>
  <si>
    <t>Hannah Ritchie and Max Roser (2021) - \"Clean Water and Sanitation\". Published online at OurWorldInData.org. Retrieved from: \"https://ourworldindata.org/clean-water-sanitation\" [Online Resource]</t>
  </si>
  <si>
    <t>degree_of_urbanisation</t>
  </si>
  <si>
    <t>Degree of urbanisation</t>
  </si>
  <si>
    <t xml:space="preserve">cities, otherwise referred to as densely populated areas — code 1;
towns and suburbs, otherwise referred to as intermediate density areas — code 2;
rural areas, otherwise referred to as thinly populated areas — code 3; 
areas where the Government of the Republic of Cyprus does not exercise effective control — code 9; </t>
  </si>
  <si>
    <t>discontinuous_urban_fabric_cover</t>
  </si>
  <si>
    <t>Discontinuous urban fabric cover</t>
  </si>
  <si>
    <t>dump_sites_cover</t>
  </si>
  <si>
    <t>Dump sites cover</t>
  </si>
  <si>
    <t>land use, waste</t>
  </si>
  <si>
    <t>electricity_prices_for_household_consumers</t>
  </si>
  <si>
    <t>Electricity prices for household consumers</t>
  </si>
  <si>
    <t xml:space="preserve">Bi-annual data available. Data collected for the second half of 2022. </t>
  </si>
  <si>
    <t>https://ec.europa.eu/eurostat/databrowser/view/nrg_pc_204/default/table?lang=en</t>
  </si>
  <si>
    <t>Eurostat, “Electricity prices for household consumers - bi-annual data (from 2007 onwards),” 2022. https://ec.europa.eu/eurostat/databrowser/view/nrg_pc_204/default/table?lang=en (accessed Apr. 03, 2023).</t>
  </si>
  <si>
    <t>Euro/kWh</t>
  </si>
  <si>
    <t>electricity_production_with_anthracite</t>
  </si>
  <si>
    <t>Electricity production with anthracite</t>
  </si>
  <si>
    <t>https://ec.europa.eu/eurostat/databrowser/view/NRG_BAL_C/default/table?lang=en</t>
  </si>
  <si>
    <t>Eurostat, “Complete energy balances,” Apr. 28, 2023. https://ec.europa.eu/eurostat/databrowser/view/NRG_BAL_C/default/table?lang=en (accessed Aug. 01, 2023).</t>
  </si>
  <si>
    <t>energy</t>
  </si>
  <si>
    <t>MWh</t>
  </si>
  <si>
    <t>electricity_production_with_biogases</t>
  </si>
  <si>
    <t>Electricity production with biogases</t>
  </si>
  <si>
    <t>electricity_production_with_bitumen</t>
  </si>
  <si>
    <t>Electricity production with bitumen</t>
  </si>
  <si>
    <t>electricity_production_with_blast_furnace_gas</t>
  </si>
  <si>
    <t>Electricity production with blast furnace gas</t>
  </si>
  <si>
    <t>electricity_production_with_brown_coal_briquettes</t>
  </si>
  <si>
    <t>Electricity production with brown coal briquettes</t>
  </si>
  <si>
    <t>electricity_production_with_coal_tar</t>
  </si>
  <si>
    <t>Electricity production with coal tar</t>
  </si>
  <si>
    <t>electricity_production_with_coke_oven_coke</t>
  </si>
  <si>
    <t>Electricity production with coke oven coke</t>
  </si>
  <si>
    <t>electricity_production_with_coke_oven_gas</t>
  </si>
  <si>
    <t>Electricity production with coke oven gas</t>
  </si>
  <si>
    <t>electricity_production_with_coking_coal</t>
  </si>
  <si>
    <t>Electricity production with coking coal</t>
  </si>
  <si>
    <t>electricity_production_with_crude_oil</t>
  </si>
  <si>
    <t>Electricity production with crude oil</t>
  </si>
  <si>
    <t>electricity_production_with_fuel_oil</t>
  </si>
  <si>
    <t>Electricity production with fuel oil</t>
  </si>
  <si>
    <t>electricity_production_with_gas_coke</t>
  </si>
  <si>
    <t>Electricity production with gas coke</t>
  </si>
  <si>
    <t>electricity_production_with_gas_oil_and_diesel_oil_excluding_biofuel_portion</t>
  </si>
  <si>
    <t>Electricity production with gas oil and diesel oil excluding biofuel portion</t>
  </si>
  <si>
    <t>electricity_production_with_gas_works_gas</t>
  </si>
  <si>
    <t>Electricity production with gas works gas</t>
  </si>
  <si>
    <t>electricity_production_with_geothermal</t>
  </si>
  <si>
    <t>Electricity production with geothermal</t>
  </si>
  <si>
    <t>electricity_production_with_heat</t>
  </si>
  <si>
    <t>Electricity production with heat</t>
  </si>
  <si>
    <t>electricity_production_with_hydro</t>
  </si>
  <si>
    <t>Electricity production with hydro</t>
  </si>
  <si>
    <t>electricity_production_with_industrial_waste_non_renewable</t>
  </si>
  <si>
    <t>Electricity production with industrial waste non-renewable</t>
  </si>
  <si>
    <t>electricity_production_with_kerosene_type_jet_fuel_excluding_biofuel_portion</t>
  </si>
  <si>
    <t>Electricity production with kerosene type jet fuel excluding biofuel portion</t>
  </si>
  <si>
    <t>electricity_production_with_lignite</t>
  </si>
  <si>
    <t>Electricity production with lignite</t>
  </si>
  <si>
    <t>electricity_production_with_liquefied_petroleum_gases</t>
  </si>
  <si>
    <t>Electricity production with liquefied petroleum gases</t>
  </si>
  <si>
    <t>electricity_production_with_naphtha</t>
  </si>
  <si>
    <t>Electricity production with naphtha</t>
  </si>
  <si>
    <t>electricity_production_with_natural_gas</t>
  </si>
  <si>
    <t>Electricity production with natural gas</t>
  </si>
  <si>
    <t>electricity_production_with_natural_gas_liquids</t>
  </si>
  <si>
    <t>Electricity production with natural gas liquids</t>
  </si>
  <si>
    <t>electricity_production_with_non_renewable_municipal_waste</t>
  </si>
  <si>
    <t>Electricity production with non-renewable municipal waste</t>
  </si>
  <si>
    <t>electricity_production_with_nuclear_heat</t>
  </si>
  <si>
    <t>Electricity production with nuclear heat</t>
  </si>
  <si>
    <t>electricity_production_with_oil_shale_and_oil_sands</t>
  </si>
  <si>
    <t>Electricity production with oil shale and oil sands</t>
  </si>
  <si>
    <t>electricity_production_with_other_bituminous_coal</t>
  </si>
  <si>
    <t>Electricity production with other bituminous coal</t>
  </si>
  <si>
    <t>electricity_production_with_other_kerosene</t>
  </si>
  <si>
    <t>Electricity production with other kerosene</t>
  </si>
  <si>
    <t>electricity_production_with_other_oil_products</t>
  </si>
  <si>
    <t>Electricity production with other oil products</t>
  </si>
  <si>
    <t>electricity_production_with_other_recovered_gases</t>
  </si>
  <si>
    <t>Electricity production with other recovered gases</t>
  </si>
  <si>
    <t>electricity_production_with_patent_fuel</t>
  </si>
  <si>
    <t>Electricity production with patent fuel</t>
  </si>
  <si>
    <t>electricity_production_with_peat</t>
  </si>
  <si>
    <t>Electricity production with peat</t>
  </si>
  <si>
    <t>electricity_production_with_peat_products</t>
  </si>
  <si>
    <t>Electricity production with peat products</t>
  </si>
  <si>
    <t>electricity_production_with_petroleum_coke</t>
  </si>
  <si>
    <t>Electricity production with petroleum coke</t>
  </si>
  <si>
    <t>electricity_production_with_primary_solid_biofuels</t>
  </si>
  <si>
    <t>Electricity production with primary solid biofuels</t>
  </si>
  <si>
    <t>electricity_production_with_pure_biodiesels</t>
  </si>
  <si>
    <t>Electricity production with pure biodiesels</t>
  </si>
  <si>
    <t>electricity_production_with_pure_biogasoline</t>
  </si>
  <si>
    <t>Electricity production with pure biogasoline</t>
  </si>
  <si>
    <t>electricity_production_with_refinery_gas</t>
  </si>
  <si>
    <t>Electricity production with refinery gas</t>
  </si>
  <si>
    <t>electricity_production_with_renewable_municipal_waste</t>
  </si>
  <si>
    <t>Electricity production with renewable municipal waste</t>
  </si>
  <si>
    <t>electricity_production_with_solar_photovoltaic</t>
  </si>
  <si>
    <t>Electricity production with solar photovoltaic</t>
  </si>
  <si>
    <t>electricity_production_with_solar_thermal</t>
  </si>
  <si>
    <t>Electricity production with solar thermal</t>
  </si>
  <si>
    <t>electricity_production_with_sub_bituminous_coal</t>
  </si>
  <si>
    <t>Electricity production with sub-bituminous coal</t>
  </si>
  <si>
    <t>electricity_production_with_tide_wave_ocean</t>
  </si>
  <si>
    <t>Electricity production with tide, wave, ocean</t>
  </si>
  <si>
    <t>electricity_production_with_wind</t>
  </si>
  <si>
    <t>Electricity production with wind</t>
  </si>
  <si>
    <t>embankment_or_dyke_length</t>
  </si>
  <si>
    <t>Embankment or dyke length</t>
  </si>
  <si>
    <t>emission_factor_of_anthracite</t>
  </si>
  <si>
    <t>Emission factor of anthracite</t>
  </si>
  <si>
    <t>Covenant of Mayors</t>
  </si>
  <si>
    <t>https://data.jrc.ec.europa.eu/dataset/919df040-0252-4e4e-ad82-c054896e1641</t>
  </si>
  <si>
    <t>Lo Vullo, E., Muntean, M., Duerr, M., Kona, A. and Bertoldi, P., Covenant of Mayors, European Commission, 2020, JRC119906.</t>
  </si>
  <si>
    <t>emission intensity</t>
  </si>
  <si>
    <t>coal</t>
  </si>
  <si>
    <t>MtCO2-eq/TWh</t>
  </si>
  <si>
    <t>emission_factor_of_diesel</t>
  </si>
  <si>
    <t>Emission factor of diesel</t>
  </si>
  <si>
    <t>diesel</t>
  </si>
  <si>
    <t>emission_factor_of_gasoline</t>
  </si>
  <si>
    <t>Emission factor of gasoline</t>
  </si>
  <si>
    <t>gasoline</t>
  </si>
  <si>
    <t>emission_factor_of_lignite</t>
  </si>
  <si>
    <t>Emission factor of lignite</t>
  </si>
  <si>
    <t>brown coal</t>
  </si>
  <si>
    <t>emission_factor_of_liquefied_petroleum_gas</t>
  </si>
  <si>
    <t>Emission factor of liquefied petroleum gas</t>
  </si>
  <si>
    <t>oil</t>
  </si>
  <si>
    <t>emission_factor_of_municipal_wastes_non_biomass_fraction</t>
  </si>
  <si>
    <t>Emission factor of municipal wastes non biomass fraction</t>
  </si>
  <si>
    <t>emission_factor_of_natural_gas</t>
  </si>
  <si>
    <t>Emission factor of natural gas</t>
  </si>
  <si>
    <t>natural gas</t>
  </si>
  <si>
    <t>emission_factor_of_natural_gas_liquids</t>
  </si>
  <si>
    <t>Emission factor of natural gas liquids</t>
  </si>
  <si>
    <t>lng</t>
  </si>
  <si>
    <t>emission_factor_of_other_bituminous_coal</t>
  </si>
  <si>
    <t>Emission factor of other bituminous coal</t>
  </si>
  <si>
    <t>bituminous coal</t>
  </si>
  <si>
    <t>emission_factor_of_peat</t>
  </si>
  <si>
    <t>Emission factor of peat</t>
  </si>
  <si>
    <t>peat</t>
  </si>
  <si>
    <t>emission_factor_of_sub_bituminous_coal</t>
  </si>
  <si>
    <t>Emission factor of sub bituminous coal</t>
  </si>
  <si>
    <t>sub bituminous coal</t>
  </si>
  <si>
    <t>employment</t>
  </si>
  <si>
    <t>Employment</t>
  </si>
  <si>
    <t>Total employment</t>
  </si>
  <si>
    <t>https://ec.europa.eu/eurostat/databrowser/view/lfst_r_lfe2en2/default/table?lang=en</t>
  </si>
  <si>
    <t>Eurostat, ‘Employment by sex, age, economic activity and NUTS 2 regions (NACE Rev. 2) (1 000)’, 2022. https://ec.europa.eu/eurostat/databrowser/view/lfst_r_lfe2en2/default/table?lang=en (accessed Nov. 23, 2022).</t>
  </si>
  <si>
    <t>man power</t>
  </si>
  <si>
    <t>total</t>
  </si>
  <si>
    <t>employment_nuts2</t>
  </si>
  <si>
    <t>employment_in_agriculture_forestry_and_fishing</t>
  </si>
  <si>
    <t>Employment in agriculture, forestry, and fishing</t>
  </si>
  <si>
    <t>NACE sector A: agriculture, forestry, and fishing</t>
  </si>
  <si>
    <t>https://ec.europa.eu/eurostat/databrowser/view/nama_10r_3empers/default/table?lang=en</t>
  </si>
  <si>
    <t>Eurostat, ‘Employment (thousand persons) by NUTS 3 regions’, 2022. https://ec.europa.eu/eurostat/databrowser/view/nama_10r_3empers/default/table?lang=en (accessed Nov. 23, 2022).</t>
  </si>
  <si>
    <t>employment_in_agriculture_forestry_and_fishing_nuts2</t>
  </si>
  <si>
    <t>employment_in_manufacturing_nuts2</t>
  </si>
  <si>
    <t>Employment in manufacturing</t>
  </si>
  <si>
    <t>NACE sector C: manufacturing</t>
  </si>
  <si>
    <t>employment_in_manufacturing</t>
  </si>
  <si>
    <t>Employment in NACE sector C</t>
  </si>
  <si>
    <t>employment_in_construction</t>
  </si>
  <si>
    <t>Employment in NACE sector F</t>
  </si>
  <si>
    <t>NACE F: construction</t>
  </si>
  <si>
    <t>general stat, buildings</t>
  </si>
  <si>
    <t>employment_in_construction_nuts2</t>
  </si>
  <si>
    <t>employment_in_nace_sector_j</t>
  </si>
  <si>
    <t>Employment in NACE sector J</t>
  </si>
  <si>
    <t>NACE J: information and communication</t>
  </si>
  <si>
    <t>employment_in_nace_sector_j_nuts2</t>
  </si>
  <si>
    <t>employment_in_nace_sector_k</t>
  </si>
  <si>
    <t>Employment in NACE sector K</t>
  </si>
  <si>
    <t>NACE K: financial and insurance activities</t>
  </si>
  <si>
    <t>employment_in_nace_sector_k_nuts2</t>
  </si>
  <si>
    <t>employment_in_nace_sector_l</t>
  </si>
  <si>
    <t>Employment in NACE sector L</t>
  </si>
  <si>
    <t>NACE L: real estate activities</t>
  </si>
  <si>
    <t>employment_in_nace_sector_l_nuts2</t>
  </si>
  <si>
    <t>employment_in_nace_sector_b_e</t>
  </si>
  <si>
    <t>Employment in NACE sectors B-E</t>
  </si>
  <si>
    <t>NACE sectors B-E: mining and quarrying; manufacturing; electricity, gas, steam and air conditioning supply; water supply; sewerage, waste management and remediation activities</t>
  </si>
  <si>
    <t>employment_in_nace_sector_b_e_nuts2</t>
  </si>
  <si>
    <t>employment_in_nace_sector_g_i</t>
  </si>
  <si>
    <t>Employment in NACE sectors G-I</t>
  </si>
  <si>
    <t>NACE sectors G-I: wholesale and retail trade; repair of motor vehicles and motorcycles; transportation and storage; accommodation and food service activities</t>
  </si>
  <si>
    <t>employment_in_nace_sector_g_i_nuts2</t>
  </si>
  <si>
    <t>employment_in_nace_sector_m_n</t>
  </si>
  <si>
    <t>Employment in NACE sectors M-N</t>
  </si>
  <si>
    <t>NACE sectors M-N: professional, scientific and technical activities; administrative and support service activities</t>
  </si>
  <si>
    <t>employment_in_nace_sector_m_n_nuts2</t>
  </si>
  <si>
    <t>employment_in_nace_sector_o_q</t>
  </si>
  <si>
    <t>Employment in NACE sectors O-Q</t>
  </si>
  <si>
    <t>NACE sectors O-Q: public administration and defence; compulsory social security; education; human health and social work activities</t>
  </si>
  <si>
    <t>general stat, health</t>
  </si>
  <si>
    <t>employment_in_nace_sector_o_q_nuts2</t>
  </si>
  <si>
    <t>employment_in_nace_sector_r_u</t>
  </si>
  <si>
    <t>Employment in NACE sectors R-U</t>
  </si>
  <si>
    <t>NACE sectors R-U: arts, entertainment and recreation; other service activities; activities of household and extra-territorial organizations and bodies</t>
  </si>
  <si>
    <t>employment_in_nace_sector_r_u_nuts2</t>
  </si>
  <si>
    <t>energy_demand_in_agriculture_and_forestry_and_fisheries_from_biofuel</t>
  </si>
  <si>
    <t>Energy demand in agriculture and forestry and fisheries from biofuel</t>
  </si>
  <si>
    <t>agriculture and forestry</t>
  </si>
  <si>
    <t>demand</t>
  </si>
  <si>
    <t>energy_demand_in_agriculture_and_forestry_and_fisheries_from_biogas</t>
  </si>
  <si>
    <t>Energy demand in agriculture and forestry and fisheries from biogas</t>
  </si>
  <si>
    <t>energy_demand_in_agriculture_and_forestry_and_fisheries_from_coal</t>
  </si>
  <si>
    <t>Energy demand in agriculture and forestry and fisheries from coal</t>
  </si>
  <si>
    <t>energy_demand_in_agriculture_and_forestry_and_fisheries_from_geothermal</t>
  </si>
  <si>
    <t>Energy demand in agriculture and forestry and fisheries from geothermal</t>
  </si>
  <si>
    <t>energy_demand_in_agriculture_and_forestry_and_fisheries_from_heating_oil</t>
  </si>
  <si>
    <t>Energy demand in agriculture and forestry and fisheries from heating oil</t>
  </si>
  <si>
    <t>energy_demand_in_agriculture_and_forestry_and_fisheries_from_lignite</t>
  </si>
  <si>
    <t>Energy demand in agriculture and forestry and fisheries from lignite</t>
  </si>
  <si>
    <t>energy_demand_in_agriculture_and_forestry_and_fisheries_from_other_biomass</t>
  </si>
  <si>
    <t>Energy demand in agriculture and forestry and fisheries from other biomass</t>
  </si>
  <si>
    <t>energy_demand_in_agriculture_and_forestry_and_fisheries_from_other_fossil_fuels</t>
  </si>
  <si>
    <t>Energy demand in agriculture and forestry and fisheries from other fossil fuels</t>
  </si>
  <si>
    <t>energy_demand_in_agriculture_and_forestry_and_fisheries_from_plant_oil</t>
  </si>
  <si>
    <t>Energy demand in agriculture and forestry and fisheries from plant oil</t>
  </si>
  <si>
    <t>energy_demand_in_agriculture_and_forestry_and_fisheries_from_solar_thermal</t>
  </si>
  <si>
    <t>Energy demand in agriculture and forestry and fisheries from solar thermal</t>
  </si>
  <si>
    <t>energy_demand_in_transport_from_blended_biodiesels</t>
  </si>
  <si>
    <t>Energy demand in transport from blended biodiesels</t>
  </si>
  <si>
    <t>energy_demand_in_transport_from_blended_biogasoline</t>
  </si>
  <si>
    <t>Energy demand in transport from blended biogasoline</t>
  </si>
  <si>
    <t>energy_demand_in_transport_from_liquefied_petroleum_gases</t>
  </si>
  <si>
    <t>Energy demand in transport from liquefied petroleum gases</t>
  </si>
  <si>
    <t>energy_demand_in_transport_from_pure_biogasoline</t>
  </si>
  <si>
    <t>Energy demand in transport from pure biogasoline</t>
  </si>
  <si>
    <t>estuaries_cover</t>
  </si>
  <si>
    <t>Estuaries cover</t>
  </si>
  <si>
    <t>fluvial area, coastal area</t>
  </si>
  <si>
    <t>exposure_of_vulnerable_people_to_heat_waves</t>
  </si>
  <si>
    <t>Exposure of vulnerable people to heat waves</t>
  </si>
  <si>
    <t>The indicator shows the absolute exposure of population to heat stress in the baseline climate (1981-2010). The values are in the range from 1 to 2, being 2 the highest exposure and 1 the lowest. See ESPON-CLIMATE 2022 Update Final Report for further details.</t>
  </si>
  <si>
    <t>https://database.espon.eu/indicator/2761/</t>
  </si>
  <si>
    <t>ESPON Database Portal, ‘Indicator: EXPOSURE - Heat stress on population in the baseline climate scenario (absolute exposure) | ESPON Database Portal’, 2022. https://database.espon.eu/indicator/2761/ (accessed Nov. 23, 2022).</t>
  </si>
  <si>
    <t>exposure of vulnerable people to heat waves</t>
  </si>
  <si>
    <t>cimp_ts_extreme_drought_intensity_maximum</t>
  </si>
  <si>
    <t>Extreme drought intensity - maximum</t>
  </si>
  <si>
    <t>Annual number of days (1971-2005) with a extreme drought, rescaled by max</t>
  </si>
  <si>
    <t>cimp_ts_extreme_drought_intensity_mean</t>
  </si>
  <si>
    <t>Extreme drought intensity - mean</t>
  </si>
  <si>
    <t>Annual number of days (1971-2005) with a extreme drought, rescaled by mean</t>
  </si>
  <si>
    <t>farmland_area</t>
  </si>
  <si>
    <t>Farmland area</t>
  </si>
  <si>
    <t>land use,agriculture and forestry</t>
  </si>
  <si>
    <t>employment_female_age_between_15_to_64</t>
  </si>
  <si>
    <t>Female employment - age between 15 and 64</t>
  </si>
  <si>
    <t>employment_female_age_between_15_to_64_agriculture</t>
  </si>
  <si>
    <t>Female employment in agriculture - age between 15 and 64</t>
  </si>
  <si>
    <t>Includes agriculture, forestry, and fishing</t>
  </si>
  <si>
    <t>employment_female_age_between_15_to_64_manufacturing</t>
  </si>
  <si>
    <t>Female employment in manufacturing - age between 15 and 64</t>
  </si>
  <si>
    <t>employment_female_age_between_15_to_64_transportation</t>
  </si>
  <si>
    <t>Female employment in transportation - age between 15 and 64</t>
  </si>
  <si>
    <t>female_participation_rate_in_education_and_training_in_4_weeks</t>
  </si>
  <si>
    <t>Female participation rate in education and training in 4 weeks</t>
  </si>
  <si>
    <t>Participation in education and training is a measure of lifelong learning. The participation rate in education and training covers participation in formal and non-formal education and training.</t>
  </si>
  <si>
    <t>https://ec.europa.eu/eurostat/databrowser/view/trng_lfse_04/default/table?lang=en</t>
  </si>
  <si>
    <t>Eurostat, ‘Participation rate in education and training (last 4 weeks) by NUTS 2 regions’, 2022. https://ec.europa.eu/eurostat/databrowser/view/trng_lfse_04/default/table?lang=en (accessed Nov. 23, 2022).</t>
  </si>
  <si>
    <t>population_female</t>
  </si>
  <si>
    <t>Female population</t>
  </si>
  <si>
    <t>https://ec.europa.eu/eurostat/databrowser/view/DEMO_R_PJANGRP3/default/table?lang=en</t>
  </si>
  <si>
    <t>Eurostat, “Population on 1 January by age group, sex and NUTS 3 region.” https://ec.europa.eu/eurostat/databrowser/view/DEMO_R_PJANGRP3/default/table?lang=en (accessed Jun. 29, 2023).</t>
  </si>
  <si>
    <t>population_female_age_between_10_and_14</t>
  </si>
  <si>
    <t>Female population - age between 10 and 14</t>
  </si>
  <si>
    <t>population_female_age_between_15_and_19</t>
  </si>
  <si>
    <t>Female population - age between 15 and 19</t>
  </si>
  <si>
    <t>population_female_age_between_20_and_24</t>
  </si>
  <si>
    <t>Female population - age between 20 and 24</t>
  </si>
  <si>
    <t>population_female_age_between_25_and_29</t>
  </si>
  <si>
    <t>Female population - age between 25 and 29</t>
  </si>
  <si>
    <t>population_female_age_between_30_and_34</t>
  </si>
  <si>
    <t>Female population - age between 30 and 34</t>
  </si>
  <si>
    <t>population_female_age_between_35_and_39</t>
  </si>
  <si>
    <t>Female population - age between 35 and 39</t>
  </si>
  <si>
    <t>population_female_age_between_40_and_44</t>
  </si>
  <si>
    <t>Female population - age between 40 and 44</t>
  </si>
  <si>
    <t>population_female_age_between_45_and_49</t>
  </si>
  <si>
    <t>Female population - age between 45 and 49</t>
  </si>
  <si>
    <t>population_female_age_between_5_and_9</t>
  </si>
  <si>
    <t>Female population - age between 5 and 9</t>
  </si>
  <si>
    <t>population_female_age_between_50_and_54</t>
  </si>
  <si>
    <t>Female population - age between 50 and 54</t>
  </si>
  <si>
    <t>population_female_age_between_55_and_59</t>
  </si>
  <si>
    <t>Female population - age between 55 and 59</t>
  </si>
  <si>
    <t>population_female_age_between_60_and_64</t>
  </si>
  <si>
    <t>Female population - age between 60 and 64</t>
  </si>
  <si>
    <t>population_female_age_between_65_and_69</t>
  </si>
  <si>
    <t>Female population - age between 65 and 69</t>
  </si>
  <si>
    <t>population_female_age_between_70_and_74</t>
  </si>
  <si>
    <t>Female population - age between 70 and 74</t>
  </si>
  <si>
    <t>population_female_age_between_75_and_79</t>
  </si>
  <si>
    <t>Female population - age between 75 and 79</t>
  </si>
  <si>
    <t>population_female_age_between_80_and_84</t>
  </si>
  <si>
    <t>Female population - age between 80 and 84</t>
  </si>
  <si>
    <t>population_female_age_between_85_and_89</t>
  </si>
  <si>
    <t>Female population - age between 85 and 89</t>
  </si>
  <si>
    <t>population_female_age_greater_than_or_equal_to_90</t>
  </si>
  <si>
    <t>Female population - age greater than or equal to 90</t>
  </si>
  <si>
    <t>population_female_age_less_than_5</t>
  </si>
  <si>
    <t>Female population - age less than 5</t>
  </si>
  <si>
    <t>final_energy_consumption_from_aluminium_production_using_anthracite</t>
  </si>
  <si>
    <t>Final energy consumption from aluminium production using anthracite</t>
  </si>
  <si>
    <t>https://ec.europa.eu/eurostat/databrowser/view/nrg_d_indq_n/default/table?lang=en</t>
  </si>
  <si>
    <t>Eurostat, “Disaggregated final energy consumption in industry by NACE Rev. 2 activity – quantities,” Sep. 09, 2024. https://ec.europa.eu/eurostat/databrowser/view/nrg_d_indq_n/default/table?lang=en (accessed Nov. 19, 2024).</t>
  </si>
  <si>
    <t>industry</t>
  </si>
  <si>
    <t>final_energy_consumption_from_aluminium_production_using_coking_coal</t>
  </si>
  <si>
    <t>Final energy consumption from aluminium production using coking coal</t>
  </si>
  <si>
    <t>final_energy_consumption_from_aluminium_production_using_fuel_oil</t>
  </si>
  <si>
    <t>Final energy consumption from aluminium production using fuel oil</t>
  </si>
  <si>
    <t>final_energy_consumption_from_aluminium_production_using_gas_oil_and_diesel_oil</t>
  </si>
  <si>
    <t xml:space="preserve">Final energy consumption from aluminium production using gas oil and diesel oil
</t>
  </si>
  <si>
    <t>final_energy_consumption_from_aluminium_production_using_geothermal</t>
  </si>
  <si>
    <t>Final energy consumption from aluminium production using geothermal</t>
  </si>
  <si>
    <t>final_energy_consumption_from_aluminium_production_using_lignite</t>
  </si>
  <si>
    <t>Final energy consumption from aluminium production using lignite</t>
  </si>
  <si>
    <t>final_energy_consumption_from_aluminium_production_using_liquefied_petroleum_gases</t>
  </si>
  <si>
    <t>Final energy consumption from aluminium production using liquefied petroleum gases</t>
  </si>
  <si>
    <t>final_energy_consumption_from_aluminium_production_using_motor_gasoline</t>
  </si>
  <si>
    <t>Final energy consumption from aluminium production using motor gasoline</t>
  </si>
  <si>
    <t>final_energy_consumption_from_aluminium_production_using_other_bituminous_coal</t>
  </si>
  <si>
    <t xml:space="preserve">Final energy consumption from aluminium production using other bituminous coal
</t>
  </si>
  <si>
    <t>final_energy_consumption_from_aluminium_production_using_solar_thermal</t>
  </si>
  <si>
    <t>Final energy consumption from aluminium production using solar thermal</t>
  </si>
  <si>
    <t>final_energy_consumption_from_aluminium_production_using_sub_bituminous_coal</t>
  </si>
  <si>
    <t>Final energy consumption from aluminium production using sub-bituminous coal</t>
  </si>
  <si>
    <t>final_energy_consumption_from_manufacture_of_basic_metals_using_anthracite</t>
  </si>
  <si>
    <t>Final energy consumption from manufacture of basic metals using anthracite</t>
  </si>
  <si>
    <t>final_energy_consumption_from_manufacture_of_basic_metals_using_coking_coal</t>
  </si>
  <si>
    <t>Final energy consumption from manufacture of basic metals using coking coal</t>
  </si>
  <si>
    <t>final_energy_consumption_from_manufacture_of_basic_metals_using_fuel_oil</t>
  </si>
  <si>
    <t>Final energy consumption from manufacture of basic metals using fuel oil</t>
  </si>
  <si>
    <t>final_energy_consumption_from_manufacture_of_basic_metals_using_gas_oil_and_diesel_oil</t>
  </si>
  <si>
    <t xml:space="preserve">Final energy consumption from manufacture of basic metals using gas oil and diesel oil
</t>
  </si>
  <si>
    <t>final_energy_consumption_from_manufacture_of_basic_metals_using_geothermal</t>
  </si>
  <si>
    <t xml:space="preserve">Final energy consumption from manufacture of basic metals using geothermal
</t>
  </si>
  <si>
    <t>final_energy_consumption_from_manufacture_of_basic_metals_using_lignite</t>
  </si>
  <si>
    <t>Final energy consumption from manufacture of basic metals using lignite</t>
  </si>
  <si>
    <t>final_energy_consumption_from_manufacture_of_basic_metals_using_liquefied_petroleum_gases</t>
  </si>
  <si>
    <t>Final energy consumption from manufacture of basic metals using liquefied petroleum gases</t>
  </si>
  <si>
    <t>final_energy_consumption_from_manufacture_of_basic_metals_using_motor_gasoline</t>
  </si>
  <si>
    <t>Final energy consumption from manufacture of basic metals using motor gasoline</t>
  </si>
  <si>
    <t>final_energy_consumption_from_manufacture_of_basic_metals_using_other_bituminous_coal</t>
  </si>
  <si>
    <t>Final energy consumption from manufacture of basic metals using other bituminous coal</t>
  </si>
  <si>
    <t>final_energy_consumption_from_manufacture_of_basic_metals_using_solar_thermal</t>
  </si>
  <si>
    <t>Final energy consumption from manufacture of basic metals using solar thermal</t>
  </si>
  <si>
    <t>final_energy_consumption_from_manufacture_of_basic_metals_using_sub_bituminous_coal</t>
  </si>
  <si>
    <t>Final energy consumption from manufacture of basic metals using sub-bituminous coal</t>
  </si>
  <si>
    <t>final_energy_consumption_from_manufacture_of_cement_lime_and_plaster_using_anthracite</t>
  </si>
  <si>
    <t>Final energy consumption from manufacture of cement, lime and plaster using anthracite</t>
  </si>
  <si>
    <t>final_energy_consumption_from_manufacture_of_cement_lime_and_plaster_using_coking_coal</t>
  </si>
  <si>
    <t>Final energy consumption from manufacture of cement, lime and plaster using coking coal</t>
  </si>
  <si>
    <t>final_energy_consumption_from_manufacture_of_cement_lime_and_plaster_using_fuel_oil</t>
  </si>
  <si>
    <t>Final energy consumption from manufacture of cement, lime and plaster using fuel oil</t>
  </si>
  <si>
    <t>final_energy_consumption_from_manufacture_of_cement_lime_and_plaster_using_gas_oil_and_diesel_oil</t>
  </si>
  <si>
    <t>Final energy consumption from manufacture of cement, lime and plaster using gas oil and diesel oil</t>
  </si>
  <si>
    <t>final_energy_consumption_from_manufacture_of_cement_lime_and_plaster_using_geothermal</t>
  </si>
  <si>
    <t>Final energy consumption from manufacture of cement, lime and plaster using geothermal</t>
  </si>
  <si>
    <t>final_energy_consumption_from_manufacture_of_cement_lime_and_plaster_using_lignite</t>
  </si>
  <si>
    <t>Final energy consumption from manufacture of cement, lime and plaster using lignite</t>
  </si>
  <si>
    <t>final_energy_consumption_from_manufacture_of_cement_lime_and_plaster_using_liquefied_petroleum_gases</t>
  </si>
  <si>
    <t>Final energy consumption from manufacture of cement, lime and plaster using liquefied petroleum gases</t>
  </si>
  <si>
    <t>final_energy_consumption_from_manufacture_of_cement_lime_and_plaster_using_motor_gasoline</t>
  </si>
  <si>
    <t>Final energy consumption from manufacture of cement, lime and plaster using motor gasoline</t>
  </si>
  <si>
    <t>final_energy_consumption_from_manufacture_of_cement_lime_and_plaster_using_other_bituminous_coal</t>
  </si>
  <si>
    <t>Final energy consumption from manufacture of cement, lime and plaster using other bituminous coal</t>
  </si>
  <si>
    <t>final_energy_consumption_from_manufacture_of_cement_lime_and_plaster_using_solar_thermal</t>
  </si>
  <si>
    <t>Final energy consumption from manufacture of cement, lime and plaster using solar thermal</t>
  </si>
  <si>
    <t>final_energy_consumption_from_manufacture_of_cement_lime_and_plaster_using_sub_bituminous_coal</t>
  </si>
  <si>
    <t>Final energy consumption from manufacture of cement, lime and plaster using sub-bituminous coal</t>
  </si>
  <si>
    <t>final_energy_consumption_from_manufacture_of_chemicals_using_anthracite</t>
  </si>
  <si>
    <t>Final energy consumption from manufacture of chemicals using anthracite</t>
  </si>
  <si>
    <t>final_energy_consumption_from_manufacture_of_chemicals_using_coking_coal</t>
  </si>
  <si>
    <t>Final energy consumption from manufacture of chemicals using coking coal</t>
  </si>
  <si>
    <t>final_energy_consumption_from_manufacture_of_chemicals_using_fuel_oil</t>
  </si>
  <si>
    <t>Final energy consumption from manufacture of chemicals using fuel oil</t>
  </si>
  <si>
    <t>final_energy_consumption_from_manufacture_of_chemicals_using_gas_oil_and_diesel_oil</t>
  </si>
  <si>
    <t>Final energy consumption from manufacture of chemicals using gas oil and diesel oil</t>
  </si>
  <si>
    <t>final_energy_consumption_from_manufacture_of_chemicals_using_geothermal</t>
  </si>
  <si>
    <t>Final energy consumption from manufacture of chemicals using geothermal</t>
  </si>
  <si>
    <t>final_energy_consumption_from_manufacture_of_chemicals_using_lignite</t>
  </si>
  <si>
    <t>Final energy consumption from manufacture of chemicals using lignite</t>
  </si>
  <si>
    <t>final_energy_consumption_from_manufacture_of_chemicals_using_liquefied_petroleum_gases</t>
  </si>
  <si>
    <t>Final energy consumption from manufacture of chemicals using liquefied petroleum gases</t>
  </si>
  <si>
    <t>final_energy_consumption_from_manufacture_of_chemicals_using_motor_gasoline</t>
  </si>
  <si>
    <t>Final energy consumption from manufacture of chemicals using motor gasoline</t>
  </si>
  <si>
    <t>final_energy_consumption_from_manufacture_of_chemicals_using_other_bituminous_coal</t>
  </si>
  <si>
    <t>Final energy consumption from manufacture of chemicals using other bituminous coal</t>
  </si>
  <si>
    <t>final_energy_consumption_from_manufacture_of_chemicals_using_solar_thermal</t>
  </si>
  <si>
    <t>Final energy consumption from manufacture of chemicals using solar thermal</t>
  </si>
  <si>
    <t>final_energy_consumption_from_manufacture_of_chemicals_using_sub_bituminous_coal</t>
  </si>
  <si>
    <t>Final energy consumption from manufacture of chemicals using sub-bituminous coal</t>
  </si>
  <si>
    <t>final_energy_consumption_from_manufacture_of_food_beverages_and_tobacco_using_anthracite</t>
  </si>
  <si>
    <t>Final energy consumption from manufacture of food, beverages and tobacco using anthracite</t>
  </si>
  <si>
    <t>final_energy_consumption_from_manufacture_of_food_beverages_and_tobacco_using_coking_coal</t>
  </si>
  <si>
    <t>Final energy consumption from manufacture of food, beverages and tobacco using coking coal</t>
  </si>
  <si>
    <t>final_energy_consumption_from_manufacture_of_food_beverages_and_tobacco_using_fuel_oil</t>
  </si>
  <si>
    <t xml:space="preserve">Final energy consumption from manufacture of food, beverages and tobacco using fuel oil
</t>
  </si>
  <si>
    <t>final_energy_consumption_from_manufacture_of_food_beverages_and_tobacco_using_gas_oil_and_diesel_oil</t>
  </si>
  <si>
    <t>Final energy consumption from manufacture of food, beverages and tobacco using gas oil and diesel oil</t>
  </si>
  <si>
    <t>final_energy_consumption_from_manufacture_of_food_beverages_and_tobacco_using_geothermal</t>
  </si>
  <si>
    <t>Final energy consumption from manufacture of food, beverages and tobacco using geothermal</t>
  </si>
  <si>
    <t>final_energy_consumption_from_manufacture_of_food_beverages_and_tobacco_using_lignite</t>
  </si>
  <si>
    <t xml:space="preserve">Final energy consumption from manufacture of food, beverages and tobacco using lignite
</t>
  </si>
  <si>
    <t>final_energy_consumption_from_manufacture_of_food_beverages_and_tobacco_using_liquefied_petroleum_gases</t>
  </si>
  <si>
    <t>Final energy consumption from manufacture of food, beverages and tobacco using liquefied petroleum gases</t>
  </si>
  <si>
    <t>final_energy_consumption_from_manufacture_of_food_beverages_and_tobacco_using_motor_gasoline</t>
  </si>
  <si>
    <t xml:space="preserve">Final energy consumption from manufacture of food, beverages and tobacco using motor gasoline
</t>
  </si>
  <si>
    <t>final_energy_consumption_from_manufacture_of_food_beverages_and_tobacco_using_other_bituminous_coal</t>
  </si>
  <si>
    <t>Final energy consumption from manufacture of food, beverages and tobacco using other bituminous coal</t>
  </si>
  <si>
    <t>final_energy_consumption_from_manufacture_of_food_beverages_and_tobacco_using_solar_thermal</t>
  </si>
  <si>
    <t>Final energy consumption from manufacture of food, beverages and tobacco using solar thermal</t>
  </si>
  <si>
    <t>final_energy_consumption_from_manufacture_of_food_beverages_and_tobacco_using_sub_bituminous_coal</t>
  </si>
  <si>
    <t>Final energy consumption from manufacture of food, beverages and tobacco using sub-bituminous coal</t>
  </si>
  <si>
    <t>final_energy_consumption_from_manufacture_of_glass_and_glass_products_using_anthracite</t>
  </si>
  <si>
    <t>Final energy consumption from manufacture of glass and glass products using anthracite</t>
  </si>
  <si>
    <t>final_energy_consumption_from_manufacture_of_glass_and_glass_products_using_coking_coal</t>
  </si>
  <si>
    <t>Final energy consumption from manufacture of glass and glass products using coking coal</t>
  </si>
  <si>
    <t>final_energy_consumption_from_manufacture_of_glass_and_glass_products_using_fuel_oil</t>
  </si>
  <si>
    <t>Final energy consumption from manufacture of glass and glass products using fuel oil</t>
  </si>
  <si>
    <t>final_energy_consumption_from_manufacture_of_glass_and_glass_products_using_gas_oil_and_diesel_oil</t>
  </si>
  <si>
    <t>Final energy consumption from manufacture of glass and glass products using gas oil and diesel oil</t>
  </si>
  <si>
    <t>final_energy_consumption_from_manufacture_of_glass_and_glass_products_using_geothermal</t>
  </si>
  <si>
    <t>Final energy consumption from manufacture of glass and glass products using geothermal</t>
  </si>
  <si>
    <t>final_energy_consumption_from_manufacture_of_glass_and_glass_products_using_lignite</t>
  </si>
  <si>
    <t>Final energy consumption from manufacture of glass and glass products using lignite</t>
  </si>
  <si>
    <t>final_energy_consumption_from_manufacture_of_glass_and_glass_products_using_liquefied_petroleum_gases</t>
  </si>
  <si>
    <t>Final energy consumption from manufacture of glass and glass products using liquefied petroleum gases</t>
  </si>
  <si>
    <t>final_energy_consumption_from_manufacture_of_glass_and_glass_products_using_motor_gasoline</t>
  </si>
  <si>
    <t>Final energy consumption from manufacture of glass and glass products using motor gasoline</t>
  </si>
  <si>
    <t>final_energy_consumption_from_manufacture_of_glass_and_glass_products_using_other_bituminous_coal</t>
  </si>
  <si>
    <t>Final energy consumption from manufacture of glass and glass products using other bituminous coal</t>
  </si>
  <si>
    <t>final_energy_consumption_from_manufacture_of_glass_and_glass_products_using_solar_thermal</t>
  </si>
  <si>
    <t>Final energy consumption from manufacture of glass and glass products using solar thermal</t>
  </si>
  <si>
    <t>final_energy_consumption_from_manufacture_of_glass_and_glass_products_using_sub_bituminous_coal</t>
  </si>
  <si>
    <t>Final energy consumption from manufacture of glass and glass products using sub-bituminous coal</t>
  </si>
  <si>
    <t>final_energy_consumption_from_manufacture_of_machinery_and_equipment_using_anthracite</t>
  </si>
  <si>
    <t xml:space="preserve">Final energy consumption from manufacture of machinery and equipment using anthracite
</t>
  </si>
  <si>
    <t>final_energy_consumption_from_manufacture_of_machinery_and_equipment_using_coking_coal</t>
  </si>
  <si>
    <t>Final energy consumption from manufacture of machinery and equipment using coking coal</t>
  </si>
  <si>
    <t>final_energy_consumption_from_manufacture_of_machinery_and_equipment_using_fuel_oil</t>
  </si>
  <si>
    <t>Final energy consumption from manufacture of machinery and equipment using fuel oil</t>
  </si>
  <si>
    <t>final_energy_consumption_from_manufacture_of_machinery_and_equipment_using_gas_oil_and_diesel_oil</t>
  </si>
  <si>
    <t>Final energy consumption from manufacture of machinery and equipment using gas oil and diesel oil</t>
  </si>
  <si>
    <t>final_energy_consumption_from_manufacture_of_machinery_and_equipment_using_geothermal</t>
  </si>
  <si>
    <t>Final energy consumption from manufacture of machinery and equipment using geothermal</t>
  </si>
  <si>
    <t>final_energy_consumption_from_manufacture_of_machinery_and_equipment_using_lignite</t>
  </si>
  <si>
    <t>Final energy consumption from manufacture of machinery and equipment using lignite</t>
  </si>
  <si>
    <t>final_energy_consumption_from_manufacture_of_machinery_and_equipment_using_liquefied_petroleum_gases</t>
  </si>
  <si>
    <t>Final energy consumption from manufacture of machinery and equipment using liquefied petroleum gases</t>
  </si>
  <si>
    <t>final_energy_consumption_from_manufacture_of_machinery_and_equipment_using_motor_gasoline</t>
  </si>
  <si>
    <t>Final energy consumption from manufacture of machinery and equipment using motor gasoline</t>
  </si>
  <si>
    <t>final_energy_consumption_from_manufacture_of_machinery_and_equipment_using_other_bituminous_coal</t>
  </si>
  <si>
    <t>Final energy consumption from manufacture of machinery and equipment using other bituminous coal</t>
  </si>
  <si>
    <t>final_energy_consumption_from_manufacture_of_machinery_and_equipment_using_solar_thermal</t>
  </si>
  <si>
    <t xml:space="preserve">Final energy consumption from manufacture of machinery and equipment using solar thermal
</t>
  </si>
  <si>
    <t>final_energy_consumption_from_manufacture_of_machinery_and_equipment_using_sub_bituminous_coal</t>
  </si>
  <si>
    <t xml:space="preserve">Final energy consumption from manufacture of machinery and equipment using sub-bituminous coal
</t>
  </si>
  <si>
    <t>final_energy_consumption_from_manufacture_of_paper_and_paper_products_using_anthracite</t>
  </si>
  <si>
    <t>Final energy consumption from manufacture of paper and paper products using anthracite</t>
  </si>
  <si>
    <t>final_energy_consumption_from_manufacture_of_paper_and_paper_products_using_coking_coal</t>
  </si>
  <si>
    <t>Final energy consumption from manufacture of paper and paper products using coking coal</t>
  </si>
  <si>
    <t>final_energy_consumption_from_manufacture_of_paper_and_paper_products_using_fuel_oil</t>
  </si>
  <si>
    <t>Final energy consumption from manufacture of paper and paper products using fuel oil</t>
  </si>
  <si>
    <t>final_energy_consumption_from_manufacture_of_paper_and_paper_products_using_gas_oil_and_diesel_oil</t>
  </si>
  <si>
    <t>Final energy consumption from manufacture of paper and paper products using gas oil and diesel oil</t>
  </si>
  <si>
    <t>final_energy_consumption_from_manufacture_of_paper_and_paper_products_using_geothermal</t>
  </si>
  <si>
    <t>Final energy consumption from manufacture of paper and paper products using geothermal</t>
  </si>
  <si>
    <t>final_energy_consumption_from_manufacture_of_paper_and_paper_products_using_lignite</t>
  </si>
  <si>
    <t>Final energy consumption from manufacture of paper and paper products using lignite</t>
  </si>
  <si>
    <t>final_energy_consumption_from_manufacture_of_paper_and_paper_products_using_liquefied_petroleum_gases</t>
  </si>
  <si>
    <t xml:space="preserve">Final energy consumption from manufacture of paper and paper products using liquefied petroleum gases
</t>
  </si>
  <si>
    <t>final_energy_consumption_from_manufacture_of_paper_and_paper_products_using_motor_gasoline</t>
  </si>
  <si>
    <t>Final energy consumption from manufacture of paper and paper products using motor gasoline</t>
  </si>
  <si>
    <t>final_energy_consumption_from_manufacture_of_paper_and_paper_products_using_other_bituminous_coal</t>
  </si>
  <si>
    <t>Final energy consumption from manufacture of paper and paper products using other bituminous coal</t>
  </si>
  <si>
    <t>final_energy_consumption_from_manufacture_of_paper_and_paper_products_using_solar_thermal</t>
  </si>
  <si>
    <t>Final energy consumption from manufacture of paper and paper products using solar thermal</t>
  </si>
  <si>
    <t>final_energy_consumption_from_manufacture_of_paper_and_paper_products_using_sub_bituminous_coal</t>
  </si>
  <si>
    <t>Final energy consumption from manufacture of paper and paper products using sub-bituminous coal</t>
  </si>
  <si>
    <t>final_energy_consumption_from_manufacture_of_transport_equipment_using_anthracite</t>
  </si>
  <si>
    <t>Final energy consumption from manufacture of transport equipment using anthracite</t>
  </si>
  <si>
    <t>final_energy_consumption_from_manufacture_of_transport_equipment_using_coking_coal</t>
  </si>
  <si>
    <t xml:space="preserve">Final energy consumption from manufacture of transport equipment using coking coal
</t>
  </si>
  <si>
    <t>final_energy_consumption_from_manufacture_of_transport_equipment_using_fuel_oil</t>
  </si>
  <si>
    <t>Final energy consumption from manufacture of transport equipment using fuel oil</t>
  </si>
  <si>
    <t>final_energy_consumption_from_manufacture_of_transport_equipment_using_gas_oil_and_diesel_oil</t>
  </si>
  <si>
    <t>Final energy consumption from manufacture of transport equipment using gas oil and diesel oil</t>
  </si>
  <si>
    <t>final_energy_consumption_from_manufacture_of_transport_equipment_using_geothermal</t>
  </si>
  <si>
    <t>Final energy consumption from manufacture of transport equipment using geothermal</t>
  </si>
  <si>
    <t>final_energy_consumption_from_manufacture_of_transport_equipment_using_lignite</t>
  </si>
  <si>
    <t>Final energy consumption from manufacture of transport equipment using lignite</t>
  </si>
  <si>
    <t>final_energy_consumption_from_manufacture_of_transport_equipment_using_liquefied_petroleum_gases</t>
  </si>
  <si>
    <t>Final energy consumption from manufacture of transport equipment using liquefied petroleum gases</t>
  </si>
  <si>
    <t>final_energy_consumption_from_manufacture_of_transport_equipment_using_motor_gasoline</t>
  </si>
  <si>
    <t>Final energy consumption from manufacture of transport equipment using motor gasoline</t>
  </si>
  <si>
    <t>final_energy_consumption_from_manufacture_of_transport_equipment_using_other_bituminous_coal</t>
  </si>
  <si>
    <t>Final energy consumption from manufacture of transport equipment using other bituminous coal</t>
  </si>
  <si>
    <t>final_energy_consumption_from_manufacture_of_transport_equipment_using_solar_thermal</t>
  </si>
  <si>
    <t xml:space="preserve">Final energy consumption from manufacture of transport equipment using solar thermal
</t>
  </si>
  <si>
    <t>final_energy_consumption_from_manufacture_of_transport_equipment_using_sub_bituminous_coal</t>
  </si>
  <si>
    <t>Final energy consumption from manufacture of transport equipment using sub-bituminous coal</t>
  </si>
  <si>
    <t>final_energy_consumption_from_manufacture_of_wood_and_wood_products_using_anthracite</t>
  </si>
  <si>
    <t>Final energy consumption from manufacture of wood and wood products using anthracite</t>
  </si>
  <si>
    <t>final_energy_consumption_from_manufacture_of_wood_and_wood_products_using_coking_coal</t>
  </si>
  <si>
    <t>Final energy consumption from manufacture of wood and wood products using coking coal</t>
  </si>
  <si>
    <t>final_energy_consumption_from_manufacture_of_wood_and_wood_products_using_fuel_oil</t>
  </si>
  <si>
    <t>Final energy consumption from manufacture of wood and wood products using fuel oil</t>
  </si>
  <si>
    <t>final_energy_consumption_from_manufacture_of_wood_and_wood_products_using_gas_oil_and_diesel_oil</t>
  </si>
  <si>
    <t>Final energy consumption from manufacture of wood and wood products using gas oil and diesel oil</t>
  </si>
  <si>
    <t>final_energy_consumption_from_manufacture_of_wood_and_wood_products_using_geothermal</t>
  </si>
  <si>
    <t>Final energy consumption from manufacture of wood and wood products using geothermal</t>
  </si>
  <si>
    <t>final_energy_consumption_from_manufacture_of_wood_and_wood_products_using_lignite</t>
  </si>
  <si>
    <t xml:space="preserve">Final energy consumption from manufacture of wood and wood products using lignite
</t>
  </si>
  <si>
    <t>final_energy_consumption_from_manufacture_of_wood_and_wood_products_using_liquefied_petroleum_gases</t>
  </si>
  <si>
    <t>Final energy consumption from manufacture of wood and wood products using liquefied petroleum gases</t>
  </si>
  <si>
    <t>final_energy_consumption_from_manufacture_of_wood_and_wood_products_using_motor_gasoline</t>
  </si>
  <si>
    <t>Final energy consumption from manufacture of wood and wood products using motor gasoline</t>
  </si>
  <si>
    <t>final_energy_consumption_from_manufacture_of_wood_and_wood_products_using_other_bituminous_coal</t>
  </si>
  <si>
    <t>Final energy consumption from manufacture of wood and wood products using other bituminous coal</t>
  </si>
  <si>
    <t>final_energy_consumption_from_manufacture_of_wood_and_wood_products_using_solar_thermal</t>
  </si>
  <si>
    <t>Final energy consumption from manufacture of wood and wood products using solar thermal</t>
  </si>
  <si>
    <t>final_energy_consumption_from_manufacture_of_wood_and_wood_products_using_sub_bituminous_coal</t>
  </si>
  <si>
    <t>Final energy consumption from manufacture of wood and wood products using sub-bituminous coal</t>
  </si>
  <si>
    <t>final_energy_consumption_from_manufacturing_of_iron_and_steel_using_anthracite</t>
  </si>
  <si>
    <t>Final energy consumption from manufacturing of iron and steel using anthracite</t>
  </si>
  <si>
    <t>Includes all manufacturing activities related to iron and steel</t>
  </si>
  <si>
    <t>final_energy_consumption_from_manufacturing_of_iron_and_steel_using_coking_coal</t>
  </si>
  <si>
    <t>Final energy consumption from manufacturing of iron and steel using coking coal</t>
  </si>
  <si>
    <t>final_energy_consumption_from_manufacturing_of_iron_and_steel_using_fuel_oil</t>
  </si>
  <si>
    <t>Final energy consumption from manufacturing of iron and steel using fuel oil</t>
  </si>
  <si>
    <t>final_energy_consumption_from_manufacturing_of_iron_and_steel_using_gas_oil_and_diesel_oil</t>
  </si>
  <si>
    <t>Final energy consumption from manufacturing of iron and steel using gas oil and diesel oil</t>
  </si>
  <si>
    <t>final_energy_consumption_from_manufacturing_of_iron_and_steel_using_geothermal</t>
  </si>
  <si>
    <t>Final energy consumption from manufacturing of iron and steel using geothermal</t>
  </si>
  <si>
    <t>final_energy_consumption_from_manufacturing_of_iron_and_steel_using_lignite</t>
  </si>
  <si>
    <t>Final energy consumption from manufacturing of iron and steel using lignite</t>
  </si>
  <si>
    <t>final_energy_consumption_from_manufacturing_of_iron_and_steel_using_liquefied_petroleum_gases</t>
  </si>
  <si>
    <t>Final energy consumption from manufacturing of iron and steel using liquefied petroleum gases</t>
  </si>
  <si>
    <t>final_energy_consumption_from_manufacturing_of_iron_and_steel_using_motor_gasoline</t>
  </si>
  <si>
    <t xml:space="preserve">Final energy consumption from manufacturing of iron and steel using motor gasoline
</t>
  </si>
  <si>
    <t>final_energy_consumption_from_manufacturing_of_iron_and_steel_using_other_bituminous_coal</t>
  </si>
  <si>
    <t>Final energy consumption from manufacturing of iron and steel using other bituminous coal</t>
  </si>
  <si>
    <t>final_energy_consumption_from_manufacturing_of_iron_and_steel_using_solar_thermal</t>
  </si>
  <si>
    <t>Final energy consumption from manufacturing of iron and steel using solar thermal</t>
  </si>
  <si>
    <t>final_energy_consumption_from_manufacturing_of_iron_and_steel_using_sub_bituminous_coal</t>
  </si>
  <si>
    <t>Final energy consumption from manufacturing of iron and steel using sub-bituminous coal</t>
  </si>
  <si>
    <t>final_energy_consumption_from_other_manufacturing_industries_using_anthracite</t>
  </si>
  <si>
    <t>Final energy consumption from other manufacturing industries using anthracite</t>
  </si>
  <si>
    <t>final_energy_consumption_from_other_manufacturing_industries_using_coking_coal</t>
  </si>
  <si>
    <t>Final energy consumption from other manufacturing industries using coking coal</t>
  </si>
  <si>
    <t>final_energy_consumption_from_other_manufacturing_industries_using_fuel_oil</t>
  </si>
  <si>
    <t>Final energy consumption from other manufacturing industries using fuel oil</t>
  </si>
  <si>
    <t>final_energy_consumption_from_other_manufacturing_industries_using_gas_oil_and_diesel_oil</t>
  </si>
  <si>
    <t>Final energy consumption from other manufacturing industries using gas oil and diesel oil</t>
  </si>
  <si>
    <t>final_energy_consumption_from_other_manufacturing_industries_using_geothermal</t>
  </si>
  <si>
    <t>Final energy consumption from other manufacturing industries using geothermal</t>
  </si>
  <si>
    <t>final_energy_consumption_from_other_manufacturing_industries_using_lignite</t>
  </si>
  <si>
    <t>Final energy consumption from other manufacturing industries using lignite</t>
  </si>
  <si>
    <t>final_energy_consumption_from_other_manufacturing_industries_using_liquefied_petroleum_gases</t>
  </si>
  <si>
    <t xml:space="preserve">Final energy consumption from other manufacturing industries using liquefied petroleum gases
</t>
  </si>
  <si>
    <t>final_energy_consumption_from_other_manufacturing_industries_using_motor_gasoline</t>
  </si>
  <si>
    <t>Final energy consumption from other manufacturing industries using motor gasoline</t>
  </si>
  <si>
    <t>final_energy_consumption_from_other_manufacturing_industries_using_other_bituminous_coal</t>
  </si>
  <si>
    <t xml:space="preserve">Final energy consumption from other manufacturing industries using other bituminous coal
</t>
  </si>
  <si>
    <t>final_energy_consumption_from_other_manufacturing_industries_using_solar_thermal</t>
  </si>
  <si>
    <t xml:space="preserve">Final energy consumption from other manufacturing industries using solar thermal
</t>
  </si>
  <si>
    <t>final_energy_consumption_from_other_manufacturing_industries_using_sub_bituminous_coal</t>
  </si>
  <si>
    <t>Final energy consumption from other manufacturing industries using sub-bituminous coal</t>
  </si>
  <si>
    <t>final_energy_consumption_in_agriculture_and_forestry</t>
  </si>
  <si>
    <t>Final energy consumption in agriculture and forestry</t>
  </si>
  <si>
    <t>excludes non-energy use</t>
  </si>
  <si>
    <t>final_energy_consumption_in_chemical_and_petrochemical_industries</t>
  </si>
  <si>
    <t>Final energy consumption in chemical and petrochemical industries</t>
  </si>
  <si>
    <t>final_energy_consumption_in_commerce</t>
  </si>
  <si>
    <t>Final energy consumption in commerce</t>
  </si>
  <si>
    <t>commerce includes: commercial and public services. excludes non-energy use</t>
  </si>
  <si>
    <t>buildings</t>
  </si>
  <si>
    <t>final_energy_consumption_in_construction</t>
  </si>
  <si>
    <t>Final energy consumption in construction</t>
  </si>
  <si>
    <t>final_energy_consumption_in_domestic_aviation</t>
  </si>
  <si>
    <t>Final energy consumption in domestic aviation</t>
  </si>
  <si>
    <t>final_energy_consumption_in_domestic_navigation</t>
  </si>
  <si>
    <t>Final energy consumption in domestic navigation</t>
  </si>
  <si>
    <t>final_energy_consumption_in_fishing</t>
  </si>
  <si>
    <t>Final energy consumption in fishing</t>
  </si>
  <si>
    <t>final_energy_consumption_in_food_beverages_and_tobacco_industries</t>
  </si>
  <si>
    <t>Final energy consumption in food, beverages and tobacco industries</t>
  </si>
  <si>
    <t>final_energy_consumption_in_households</t>
  </si>
  <si>
    <t>Final energy consumption in households</t>
  </si>
  <si>
    <t>final_energy_consumption_in_iron_and_steel_industries</t>
  </si>
  <si>
    <t>Final energy consumption in iron and steel industries</t>
  </si>
  <si>
    <t>final_energy_consumption_in_machinery_industries</t>
  </si>
  <si>
    <t>Final energy consumption in machinery industries</t>
  </si>
  <si>
    <t>final_energy_consumption_in_mining_and_quarrying_industries</t>
  </si>
  <si>
    <t>Final energy consumption in mining and quarrying industries</t>
  </si>
  <si>
    <t>final_energy_consumption_in_non_ferrous_metals_industries</t>
  </si>
  <si>
    <t>Final energy consumption in non-ferrous metals industries</t>
  </si>
  <si>
    <t>final_energy_consumption_in_non_metallic_minerals_industries</t>
  </si>
  <si>
    <t>Final energy consumption in non-metallic minerals industries</t>
  </si>
  <si>
    <t>final_energy_consumption_in_other_industries</t>
  </si>
  <si>
    <t>Final energy consumption in other industries</t>
  </si>
  <si>
    <t>final_energy_consumption_in_paper_pulp_and_printing_industries</t>
  </si>
  <si>
    <t>Final energy consumption in paper, pulp and printing industries</t>
  </si>
  <si>
    <t>final_energy_consumption_in_rail_transport</t>
  </si>
  <si>
    <t>Final energy consumption in rail transport</t>
  </si>
  <si>
    <t>final_energy_consumption_in_road_transport</t>
  </si>
  <si>
    <t>Final energy consumption in road transport</t>
  </si>
  <si>
    <t>final_energy_consumption_in_textile_and_leather_industries</t>
  </si>
  <si>
    <t>Final energy consumption in textile and leather industries</t>
  </si>
  <si>
    <t>final_energy_consumption_in_transport_equipment_industries</t>
  </si>
  <si>
    <t>Final energy consumption in transport equipment industries</t>
  </si>
  <si>
    <t>final_energy_consumption_in_wood_and_wood_products_industries</t>
  </si>
  <si>
    <t>Final energy consumption in wood and wood products industries</t>
  </si>
  <si>
    <t>foreign_born_population</t>
  </si>
  <si>
    <t>Foreign born population</t>
  </si>
  <si>
    <t>https://ec.europa.eu/eurostat/databrowser/view/lfsa_pfgacedm/default/table?lang=en</t>
  </si>
  <si>
    <t>Eurostat, “Foreign-born population by sex, age, main reason for migrating, country of birth and educational attainment level,” 2023. https://ec.europa.eu/eurostat/databrowser/view/lfsa_pfgacedm/default/table?lang=en (accessed Apr. 11, 2023).</t>
  </si>
  <si>
    <t>equity, stock</t>
  </si>
  <si>
    <t>For Germany, you have - 
https://www.regionalstatistik.de/genesis/online?operation=statistic&amp;levelindex=0&amp;levelid=1688116132607&amp;code=12711#abreadcrumb</t>
  </si>
  <si>
    <t>fruit_trees_and_berry_plantations_cover</t>
  </si>
  <si>
    <t>Fruit trees and berry plantations cover</t>
  </si>
  <si>
    <t>gender_equality_index_in_politics</t>
  </si>
  <si>
    <t>Gender equality index in politics</t>
  </si>
  <si>
    <r>
      <t>The index gives </t>
    </r>
    <r>
      <rPr>
        <sz val="11"/>
        <color rgb="FF3E4047"/>
        <rFont val="Calibri"/>
        <family val="2"/>
        <scheme val="minor"/>
      </rPr>
      <t>a score from 1 to 100. A score of 100 would mean that a country had reached full equality between women and men.</t>
    </r>
  </si>
  <si>
    <t>European Institute for Gender Equality</t>
  </si>
  <si>
    <t>https://eige.europa.eu/gender-equality-index/2022/compare-countries/power/1/table</t>
  </si>
  <si>
    <t>European Institute for Gender Equality, “Gender Equality Index,” European Institute for Gender Equality. https://eige.europa.eu/gender-equality-index/2022/compare-countries/power/1/bar (accessed Apr. 05, 2023).</t>
  </si>
  <si>
    <t>equity</t>
  </si>
  <si>
    <t>gender_pay_gap</t>
  </si>
  <si>
    <t>Gender pay gap</t>
  </si>
  <si>
    <t>The difference between average gross hourly earnings of male paid employees and of female paid employees as a percentage of average gross hourly earnings of male paid employees</t>
  </si>
  <si>
    <t>https://ec.europa.eu/eurostat/databrowser/view/sdg_05_20/default/table?lang=en</t>
  </si>
  <si>
    <t>Eurostat, “Gender pay gap in unadjusted form,” 2023. https://ec.europa.eu/eurostat/databrowser/view/sdg_05_20/default/table?lang=en (accessed Apr. 05, 2023).</t>
  </si>
  <si>
    <t>finance, equity</t>
  </si>
  <si>
    <t>generation_capacity_of_biomass_plants</t>
  </si>
  <si>
    <t>Generation capacity of biomass plants</t>
  </si>
  <si>
    <t>JRC Open Power Plants Database (JRC-PPDB-OPEN)</t>
  </si>
  <si>
    <t>https://zenodo.org/record/3574566#_ftn3</t>
  </si>
  <si>
    <t>Kanellopoulos K., De Felice M., Hidalgo Gonzalez I., and Bocin A., ‘JRC Open Power Plants Database (JRC-PPDB-OPEN)’. Zenodo, Dec. 13, 2019. doi: 10.5281/zenodo.3574566.</t>
  </si>
  <si>
    <t>capacity</t>
  </si>
  <si>
    <t>biomass</t>
  </si>
  <si>
    <t>MW</t>
  </si>
  <si>
    <t>generation_capacity_of_fossil_brown_coal_or_lignite_plants</t>
  </si>
  <si>
    <t>Generation capacity of fossil brown coal or lignite plants</t>
  </si>
  <si>
    <t>generation_capacity_of_fossil_coal_derived_gas_plants</t>
  </si>
  <si>
    <t>Generation capacity of fossil coal-derived gas plants</t>
  </si>
  <si>
    <t>generation_capacity_of_fossil_gas_plants</t>
  </si>
  <si>
    <t>Generation capacity of fossil gas plants</t>
  </si>
  <si>
    <t>generation_capacity_of_fossil_hard_coal_plants</t>
  </si>
  <si>
    <t>Generation capacity of fossil hard coal plants</t>
  </si>
  <si>
    <t>generation_capacity_of_fossil_oil_plants</t>
  </si>
  <si>
    <t>Generation capacity of fossil oil plants</t>
  </si>
  <si>
    <t>generation_capacity_of_fossil_oil_shale_plants</t>
  </si>
  <si>
    <t>Generation capacity of fossil oil shale plants</t>
  </si>
  <si>
    <t>generation_capacity_of_fossil_peat_plants</t>
  </si>
  <si>
    <t>Generation capacity of fossil peat plants</t>
  </si>
  <si>
    <t>generation_capacity_of_geothermal_plants</t>
  </si>
  <si>
    <t>Generation capacity of geothermal plants</t>
  </si>
  <si>
    <t>generation_capacity_of_hydro_pumped_storage_plants</t>
  </si>
  <si>
    <t>Generation capacity of hydro pumped storage plants</t>
  </si>
  <si>
    <t>generation_capacity_of_hydro_run_of_river_and_poundage_plants</t>
  </si>
  <si>
    <t>Generation capacity of hydro run-of-river and poundage plants</t>
  </si>
  <si>
    <t>generation_capacity_of_hydro_water_reservoir_plants</t>
  </si>
  <si>
    <t>Generation capacity of hydro water reservoir plants</t>
  </si>
  <si>
    <t>generation_capacity_of_marine_plants</t>
  </si>
  <si>
    <t>Generation capacity of marine plants</t>
  </si>
  <si>
    <t>generation_capacity_of_nuclear_plants</t>
  </si>
  <si>
    <t>Generation capacity of nuclear plants</t>
  </si>
  <si>
    <t>generation_capacity_of_other_plants</t>
  </si>
  <si>
    <t>Generation capacity of other plants</t>
  </si>
  <si>
    <t>generation_capacity_of_solar_plants</t>
  </si>
  <si>
    <t>Generation capacity of solar plants</t>
  </si>
  <si>
    <t>generation_capacity_of_waste_plants</t>
  </si>
  <si>
    <t>Generation capacity of waste plants</t>
  </si>
  <si>
    <t>generation_capacity_of_wind_offshore_plants</t>
  </si>
  <si>
    <t>Generation capacity of wind offshore plants</t>
  </si>
  <si>
    <t>generation_capacity_of_wind_onshore_plants</t>
  </si>
  <si>
    <t>Generation capacity of wind onshore plants</t>
  </si>
  <si>
    <t>ghg_emissions_from_fc_in_agriculture_forestry_and_fishing</t>
  </si>
  <si>
    <t>GHG emissions from fuel consumption in agriculture, forestry and fishing</t>
  </si>
  <si>
    <t>fc: fuel combustion, ghg: CO2, N2O in CO2 equivalent, CH4 in CO2 equivalent, HFC in CO2 equivalent, PFC in CO2 equivalent, SF6 in CO2 equivalent, NF3 in CO2 equivalent</t>
  </si>
  <si>
    <t>https://ec.europa.eu/eurostat/databrowser/view/env_air_gge__custom_12410313/default/table?lang=en</t>
  </si>
  <si>
    <t>Eurostat. “Greenhouse Gas Emissions by Source Sector.” Accessed July 31, 2024. https://ec.europa.eu/eurostat/databrowser/view/env_air_gge__custom_12410313/default/table?lang=en.</t>
  </si>
  <si>
    <t>emissions</t>
  </si>
  <si>
    <t>ghg_emissions_from_fc_in_chemical_industries</t>
  </si>
  <si>
    <t>GHG emissions from fuel consumption in chemical industries</t>
  </si>
  <si>
    <t>ghg_emissions_from_fc_in_commerce</t>
  </si>
  <si>
    <t>GHG emissions from fuel consumption in commerce</t>
  </si>
  <si>
    <t>fc: fuel combustion, ghg: CO2, N2O in CO2 equivalent, CH4 in CO2 equivalent, HFC in CO2 equivalent, PFC in CO2 equivalent, SF6 in CO2 equivalent, NF3 in CO2 equivalent. Commerce:  commercial and institutional sector</t>
  </si>
  <si>
    <t>buildings,service</t>
  </si>
  <si>
    <t>ghg_emissions_from_fc_in_domestic_aviation</t>
  </si>
  <si>
    <t>GHG emissions from fuel consumption in domestic aviation</t>
  </si>
  <si>
    <t>ghg_emissions_from_fc_in_domestic_navigation</t>
  </si>
  <si>
    <t>GHG emissions from fuel consumption in domestic navigation</t>
  </si>
  <si>
    <t>ghg_emissions_from_fc_in_food_beverages_and_tobacco_industries</t>
  </si>
  <si>
    <t>GHG emissions from fuel consumption in food, beverages and tobacco industries</t>
  </si>
  <si>
    <t>ghg_emissions_from_fc_in_households</t>
  </si>
  <si>
    <t>GHG emissions from fuel consumption in households</t>
  </si>
  <si>
    <t>ghg_emissions_from_fc_in_iron_and_steel_industries</t>
  </si>
  <si>
    <t>GHG emissions from fuel consumption in iron and steel industries</t>
  </si>
  <si>
    <t>ghg_emissions_from_fc_in_non_ferrous_metals_industries</t>
  </si>
  <si>
    <t>GHG emissions from fuel consumption in non-ferrous metals industries</t>
  </si>
  <si>
    <t>ghg_emissions_from_fc_in_non_metallic_minerals_industries</t>
  </si>
  <si>
    <t>GHG emissions from fuel consumption in non-metallic minerals industries</t>
  </si>
  <si>
    <t>ghg_emissions_from_fc_in_other_manufacturing_industries_and_construction</t>
  </si>
  <si>
    <t>GHG emissions from fuel consumption in other manufacturing industries and construction</t>
  </si>
  <si>
    <t>ghg_emissions_from_fc_in_other_road_transportation</t>
  </si>
  <si>
    <t>GHG emissions from fuel consumption in other road transportation</t>
  </si>
  <si>
    <t>ghg_emissions_from_fc_in_pulp_paper_and_printing_industries</t>
  </si>
  <si>
    <t>GHG emissions from fuel consumption in pulp, paper and printing industries</t>
  </si>
  <si>
    <t>ghg_emissions_from_fc_in_rail_transport</t>
  </si>
  <si>
    <t>GHG emissions from fuel consumption in rail transport</t>
  </si>
  <si>
    <t>ghg_emissions_from_fc_in_road_transport_using_cars</t>
  </si>
  <si>
    <t xml:space="preserve">GHG emissions from fuel consumption in road transport using cars
</t>
  </si>
  <si>
    <t>ghg_emissions_from_fc_in_road_transport_using_heavy_duty_trucks_and_buses</t>
  </si>
  <si>
    <t>GHG emissions from fuel consumption in road transport using heavy-duty trucks and buses</t>
  </si>
  <si>
    <t>ghg_emissions_from_fc_in_road_transport_using_light_duty_trucks</t>
  </si>
  <si>
    <t>GHG emissions from fuel consumption in road transport using light-duty trucks</t>
  </si>
  <si>
    <t>ghg_emissions_from_fc_in_road_transport_using_motorcycles</t>
  </si>
  <si>
    <t>GHG emissions from fuel consumption in road transport using motorcycles</t>
  </si>
  <si>
    <t>ghg_emissions_in_agriculture_from_cattle_manure_management</t>
  </si>
  <si>
    <t xml:space="preserve">GHG emissions in agriculture from cattle manure management
</t>
  </si>
  <si>
    <t>ghg_emissions_in_agriculture_from_enteric_fermentation_of_cattle</t>
  </si>
  <si>
    <t>GHG emissions in agriculture from enteric fermentation of cattle</t>
  </si>
  <si>
    <t>ghg_emissions_in_agriculture_from_enteric_fermentation_of_other_livestock</t>
  </si>
  <si>
    <t>GHG emissions in agriculture from enteric fermentation of other livestock</t>
  </si>
  <si>
    <t>ghg_emissions_in_agriculture_from_enteric_fermentation_of_sheep</t>
  </si>
  <si>
    <t>GHG emissions in agriculture from enteric fermentation of sheep</t>
  </si>
  <si>
    <t>ghg_emissions_in_agriculture_from_enteric_fermentation_of_swine</t>
  </si>
  <si>
    <t>GHG emissions in agriculture from enteric fermentation of swine</t>
  </si>
  <si>
    <t>ghg_emissions_in_agriculture_from_field_burning_of_agricultural_residues</t>
  </si>
  <si>
    <t>GHG emissions in agriculture from field burning of agricultural residues</t>
  </si>
  <si>
    <t>ghg_emissions_in_agriculture_from_liming</t>
  </si>
  <si>
    <t>GHG emissions in agriculture from liming</t>
  </si>
  <si>
    <t>ghg_emissions_in_agriculture_from_managed_agricultural_soils</t>
  </si>
  <si>
    <t>GHG emissions in agriculture from managed agricultural soils</t>
  </si>
  <si>
    <t>ghg_emissions_in_agriculture_from_manure_management_indirect_n20_emissions</t>
  </si>
  <si>
    <t>GHG emissions in agriculture from manure management indirect N2O emissions</t>
  </si>
  <si>
    <t>ghg_emissions_in_agriculture_from_other_agriculture</t>
  </si>
  <si>
    <t>GHG emissions in agriculture from other agriculture</t>
  </si>
  <si>
    <t>ghg_emissions_in_agriculture_from_other_carbon_containing_fertilizers</t>
  </si>
  <si>
    <t>GHG emissions in agriculture from other carbon-containing fertilizers</t>
  </si>
  <si>
    <t>ghg_emissions_in_agriculture_from_other_livestock_manure_management</t>
  </si>
  <si>
    <t>GHG emissions in agriculture from other livestock manure management</t>
  </si>
  <si>
    <t>ghg_emissions_in_agriculture_from_prescribed_burning_of_savannas</t>
  </si>
  <si>
    <t>GHG emissions in agriculture from prescribed burning of savannas</t>
  </si>
  <si>
    <t>ghg_emissions_in_agriculture_from_rice_cultivation</t>
  </si>
  <si>
    <t>GHG emissions in agriculture from rice cultivation</t>
  </si>
  <si>
    <t>ghg_emissions_in_agriculture_from_sheep_manure_management</t>
  </si>
  <si>
    <t>GHG emissions in agriculture from sheep manure management</t>
  </si>
  <si>
    <t>ghg_emissions_in_agriculture_from_swine_manure_management</t>
  </si>
  <si>
    <t>GHG emissions in agriculture from swine manure management</t>
  </si>
  <si>
    <t>ghg_emissions_in_agriculture_from_urea_application</t>
  </si>
  <si>
    <t>GHG emissions in agriculture from urea application</t>
  </si>
  <si>
    <t>ghg_emissions_in_nace_sector_a</t>
  </si>
  <si>
    <t>GHG emissions in NACE sector A</t>
  </si>
  <si>
    <t>NACE sector A: agriculture, forestry and fishing</t>
  </si>
  <si>
    <t>https://ec.europa.eu/eurostat/databrowser/view/ENV_AC_AINAH_R2/default/table?lang=en</t>
  </si>
  <si>
    <t>Eurostat. “Air emissions accounts by NACE Rev. 2 activity.” Accessed April 24, 2025. https://ec.europa.eu/eurostat/databrowser/view/ENV_AC_AINAH_R2/default/table?lang=en.</t>
  </si>
  <si>
    <t>ghg_emissions_in_nace_sector_b</t>
  </si>
  <si>
    <t>GHG emissions in NACE sector B</t>
  </si>
  <si>
    <t>NACE sector B: mining and quarrying</t>
  </si>
  <si>
    <t>ghg_emissions_in_nace_sector_c</t>
  </si>
  <si>
    <t>GHG emissions in NACE sector C</t>
  </si>
  <si>
    <t>ghg_emissions_in_nace_sector_d</t>
  </si>
  <si>
    <t>GHG emissions in NACE sector D</t>
  </si>
  <si>
    <t>NACE sector D: electricity, gas, steam and air conditioning supply</t>
  </si>
  <si>
    <t>service</t>
  </si>
  <si>
    <t>ghg_emissions_in_nace_sector_e</t>
  </si>
  <si>
    <t>GHG emissions in NACE sector E</t>
  </si>
  <si>
    <t>NACE sector E: water supply; sewerage, waste management and remediation activities</t>
  </si>
  <si>
    <t>ghg_emissions_in_nace_sector_f</t>
  </si>
  <si>
    <t>GHG emissions in NACE sector F</t>
  </si>
  <si>
    <t>NACE sector F:
construction</t>
  </si>
  <si>
    <t>ghg_emissions_in_nace_sector_g</t>
  </si>
  <si>
    <t>GHG emissions in NACE sector G</t>
  </si>
  <si>
    <t>NACE sector G:
wholesale and retail trade; repair of motor vehicles and motorcycles</t>
  </si>
  <si>
    <t>ghg_emissions_in_nace_sector_h</t>
  </si>
  <si>
    <t>GHG emissions in NACE sector H</t>
  </si>
  <si>
    <t>NACE sector H: transportation and storage</t>
  </si>
  <si>
    <t>ghg_emissions_in_nace_sector_i</t>
  </si>
  <si>
    <t>GHG emissions in NACE sector I</t>
  </si>
  <si>
    <t>NACE sector I: accommodation and food service activities</t>
  </si>
  <si>
    <t>ghg_emissions_in_nace_sector_j</t>
  </si>
  <si>
    <t>GHG emissions in NACE sector J</t>
  </si>
  <si>
    <t>NACE sector J: information and communication</t>
  </si>
  <si>
    <t>ghg_emissions_in_nace_sector_k</t>
  </si>
  <si>
    <t>GHG emissions in NACE sector K</t>
  </si>
  <si>
    <t>NACE sector K: 
financial and insurance activities</t>
  </si>
  <si>
    <t>ghg_emissions_in_nace_sector_l</t>
  </si>
  <si>
    <t>GHG emissions in NACE sector L</t>
  </si>
  <si>
    <t>NACE sector L: real estate activities</t>
  </si>
  <si>
    <t>ghg_emissions_in_nace_sector_m</t>
  </si>
  <si>
    <t>GHG emissions in NACE sector M</t>
  </si>
  <si>
    <t>NACE sector M: professional, scientific and technical activities</t>
  </si>
  <si>
    <t>ghg_emissions_in_nace_sector_n</t>
  </si>
  <si>
    <t>GHG emissions in NACE sector N</t>
  </si>
  <si>
    <t>NACE sector N: 
administrative and support service activities</t>
  </si>
  <si>
    <t>ghg_emissions_in_nace_sector_o</t>
  </si>
  <si>
    <t>GHG emissions in NACE sector O</t>
  </si>
  <si>
    <t>NACE sector O: public administration and defence; compulsory social security</t>
  </si>
  <si>
    <t>ghg_emissions_in_nace_sector_p</t>
  </si>
  <si>
    <t>GHG emissions in NACE sector P</t>
  </si>
  <si>
    <t>NACE sector P: education</t>
  </si>
  <si>
    <t>ghg_emissions_in_nace_sector_q</t>
  </si>
  <si>
    <t>GHG emissions in NACE sector Q</t>
  </si>
  <si>
    <t>NACE sector Q: human health and social work activities</t>
  </si>
  <si>
    <t>ghg_emissions_in_nace_sector_r</t>
  </si>
  <si>
    <t>GHG emissions in NACE sector R</t>
  </si>
  <si>
    <t>NACE sector R: arts, entertainment and recreation</t>
  </si>
  <si>
    <t>ghg_emissions_in_nace_sector_s</t>
  </si>
  <si>
    <t>GHG emissions in NACE sector S</t>
  </si>
  <si>
    <t>NACE sector S: other service activities</t>
  </si>
  <si>
    <t>ghg_emissions_in_nace_sector_t</t>
  </si>
  <si>
    <t>GHG emissions in NACE sector T</t>
  </si>
  <si>
    <t>NACE sector T: activities of households as employers; undifferentiated goods- and services-producing activities of households for own use</t>
  </si>
  <si>
    <t>ghg_emissions_in_nace_sector_u</t>
  </si>
  <si>
    <t>GHG emissions in NACE sector U</t>
  </si>
  <si>
    <t>NACE sector U: 
activities of extraterritorial organisations and bodies</t>
  </si>
  <si>
    <t>gini_index</t>
  </si>
  <si>
    <t>Gini index</t>
  </si>
  <si>
    <t>A Gini index of 0 represents perfect equality, while an index of 100 implies perfect inequality</t>
  </si>
  <si>
    <t>World Bank</t>
  </si>
  <si>
    <t>https://data.worldbank.org/indicator/SI.POV.GINI?end=2020&amp;locations=EU&amp;start=2020&amp;view=map</t>
  </si>
  <si>
    <t>World Bank, “Gini index - European Union | Data.” https://data.worldbank.org/indicator/SI.POV.GINI?end=2020&amp;locations=EU&amp;start=2020&amp;view=map (accessed Apr. 05, 2023).</t>
  </si>
  <si>
    <t>glaciers_and_perpetual_snow_cover</t>
  </si>
  <si>
    <t>Glaciers and perpetual snow cover</t>
  </si>
  <si>
    <t>glass_waste</t>
  </si>
  <si>
    <t>Glass waste</t>
  </si>
  <si>
    <t>green_urban_areas_cover</t>
  </si>
  <si>
    <t>Green urban areas cover</t>
  </si>
  <si>
    <t>urban green area</t>
  </si>
  <si>
    <t>gross_domestic_product</t>
  </si>
  <si>
    <t>Gross domestic product</t>
  </si>
  <si>
    <t>https://ec.europa.eu/eurostat/databrowser/view/nama_10r_3gdp/default/table?lang=en</t>
  </si>
  <si>
    <t>Eurostat, ‘Gross domestic product (GDP) at current market prices by NUTS 3 regions’, 2022. https://ec.europa.eu/eurostat/databrowser/view/nama_10r_3gdp/default/table?lang=en (accessed Nov. 23, 2022).</t>
  </si>
  <si>
    <t>million Euros</t>
  </si>
  <si>
    <t>gross_value_added</t>
  </si>
  <si>
    <t>Gross value added</t>
  </si>
  <si>
    <t>https://ec.europa.eu/eurostat/databrowser/view/nama_10r_3gva/default/table?lang=en</t>
  </si>
  <si>
    <t>Eurostat, ‘Gross value added at basic prices by NUTS 3 regions’, 2022. https://ec.europa.eu/eurostat/databrowser/view/nama_10r_3gva/default/table?lang=en (accessed Nov. 23, 2022).</t>
  </si>
  <si>
    <t>gross_value_added_growth</t>
  </si>
  <si>
    <t>Gross value added growth</t>
  </si>
  <si>
    <t>Change in gross value added compared to base year, 2015.</t>
  </si>
  <si>
    <t>https://ec.europa.eu/eurostat/databrowser/view/nama_10r_2gvagr/default/table?lang=en</t>
  </si>
  <si>
    <t>Eurostat, ‘Real growth rate of regional gross value added (GVA) at basic prices by NUTS 2 regions - percentage change on previous year’, 2022. https://ec.europa.eu/eurostat/databrowser/view/nama_10r_2gvagr/default/table?lang=en (accessed Nov. 23, 2022).</t>
  </si>
  <si>
    <t>gross_value_added_nace_sector_a</t>
  </si>
  <si>
    <t>Gross value added in NACE sector A</t>
  </si>
  <si>
    <t>NACE A: agriculture, forestry and fishing</t>
  </si>
  <si>
    <t>gross_value_added_nace_sector_c</t>
  </si>
  <si>
    <t>Gross value added in NACE sector C</t>
  </si>
  <si>
    <t>gross value added in manufacturing</t>
  </si>
  <si>
    <t>gross_value_added_nace_sector_f</t>
  </si>
  <si>
    <t>Gross value added in NACE sector F</t>
  </si>
  <si>
    <t>gross value added in construction</t>
  </si>
  <si>
    <t>gross_value_added_nace_sector_j</t>
  </si>
  <si>
    <t>Gross value added in NACE sector J</t>
  </si>
  <si>
    <t>gross value added in information and communication</t>
  </si>
  <si>
    <t>gross_value_added_nace_sector_k</t>
  </si>
  <si>
    <t>Gross value added in NACE sector K</t>
  </si>
  <si>
    <t>gross value added in financial and insurance activities</t>
  </si>
  <si>
    <t>gross_value_added_nace_sector_l</t>
  </si>
  <si>
    <t>Gross value added in NACE sector L</t>
  </si>
  <si>
    <t>gross value added in real estate activities</t>
  </si>
  <si>
    <t>gross_value_added_nace_sector_b_e</t>
  </si>
  <si>
    <t>Gross value added in NACE sectors B-E</t>
  </si>
  <si>
    <t>gross value added in mining and quarrying; manufacturing; electricity, gas, steam and air conditioning supply; water supply; sewerage, waste management and remediation activities</t>
  </si>
  <si>
    <t>gross_value_added_nace_sector_g_i</t>
  </si>
  <si>
    <t>Gross value added in NACE sectors G-I</t>
  </si>
  <si>
    <t>gross value added in wholesale and retail trade; repair of motor vehicles and motorcycles; transportation and storage; accommodation and food service activities</t>
  </si>
  <si>
    <t>gross_value_added_nace_sector_m_n</t>
  </si>
  <si>
    <t>Gross value added in NACE sectors M-N</t>
  </si>
  <si>
    <t>gross value added in professional, scientific and technical activities; administrative and support service activities</t>
  </si>
  <si>
    <t>gross_value_added_nace_sector_o_q</t>
  </si>
  <si>
    <t>Gross value added in NACE sectors O-Q</t>
  </si>
  <si>
    <t>gross value added in public administration and defence; compulsory social security; education; human health and social work activities</t>
  </si>
  <si>
    <t>heat_production_with_anthracite</t>
  </si>
  <si>
    <t>Heat production with anthracite</t>
  </si>
  <si>
    <t>heat_production_with_biogases</t>
  </si>
  <si>
    <t>Heat production with biogases</t>
  </si>
  <si>
    <t>heat_production_with_bitumen</t>
  </si>
  <si>
    <t>Heat production with bitumen</t>
  </si>
  <si>
    <t>heat_production_with_blast_furnace_gas</t>
  </si>
  <si>
    <t>Heat production with blast furnace gas</t>
  </si>
  <si>
    <t>heat_production_with_brown_coal_briquettes</t>
  </si>
  <si>
    <t>Heat production with brown coal briquettes</t>
  </si>
  <si>
    <t>heat_production_with_coal_tar</t>
  </si>
  <si>
    <t>Heat production with coal tar</t>
  </si>
  <si>
    <t>heat_production_with_coke_oven_coke</t>
  </si>
  <si>
    <t>Heat production with coke oven coke</t>
  </si>
  <si>
    <t>heat_production_with_coke_oven_gas</t>
  </si>
  <si>
    <t>Heat production with coke oven gas</t>
  </si>
  <si>
    <t>heat_production_with_coking_coal</t>
  </si>
  <si>
    <t>Heat production with coking coal</t>
  </si>
  <si>
    <t>heat_production_with_crude_oil</t>
  </si>
  <si>
    <t>Heat production with crude oil</t>
  </si>
  <si>
    <t>heat_production_with_electricity</t>
  </si>
  <si>
    <t>Heat production with electricity</t>
  </si>
  <si>
    <t>heat_production_with_fuel_oil</t>
  </si>
  <si>
    <t>Heat production with fuel oil</t>
  </si>
  <si>
    <t>heat_production_with_gas_coke</t>
  </si>
  <si>
    <t>Heat production with gas coke</t>
  </si>
  <si>
    <t>heat_production_with_gas_oil_and_diesel_oil_excluding_biofuel_portion</t>
  </si>
  <si>
    <t>Heat production with gas oil and diesel oil excluding biofuel portion</t>
  </si>
  <si>
    <t>heat_production_with_gas_works_gas</t>
  </si>
  <si>
    <t>Heat production with gas works gas</t>
  </si>
  <si>
    <t>heat_production_with_geothermal</t>
  </si>
  <si>
    <t>Heat production with geothermal</t>
  </si>
  <si>
    <t>heat_production_with_industrial_waste_non_renewable</t>
  </si>
  <si>
    <t>Heat production with industrial waste non-renewable</t>
  </si>
  <si>
    <t>heat_production_with_kerosene_type_jet_fuel_excluding_biofuel_portion</t>
  </si>
  <si>
    <t>Heat production with kerosene type jet fuel excluding biofuel portion</t>
  </si>
  <si>
    <t>heat_production_with_lignite</t>
  </si>
  <si>
    <t>Heat production with lignite</t>
  </si>
  <si>
    <t>1. heat production = heat demand, since heat can't be transportated long distanced
2. Disaggregate based on power plants</t>
  </si>
  <si>
    <t>heat_production_with_liquefied_petroleum_gases</t>
  </si>
  <si>
    <t>Heat production with liquefied petroleum gases</t>
  </si>
  <si>
    <t>heat_production_with_naphtha</t>
  </si>
  <si>
    <t>Heat production with naphtha</t>
  </si>
  <si>
    <t>heat_production_with_natural_gas</t>
  </si>
  <si>
    <t>Heat production with natural gas</t>
  </si>
  <si>
    <t>Suggestion: 1. national averages gas / oil
2. calculate heat demand in the region
3. subtract lignite / coal production
4. split remainign heat demand  according to national percentages</t>
  </si>
  <si>
    <t>heat_production_with_natural_gas_liquids</t>
  </si>
  <si>
    <t>Heat production with natural gas liquids</t>
  </si>
  <si>
    <t>heat_production_with_non_renewable_municipal_waste</t>
  </si>
  <si>
    <t>Heat production with non-renewable municipal waste</t>
  </si>
  <si>
    <t>heat_production_with_nuclear_heat</t>
  </si>
  <si>
    <t>Heat production with nuclear heat</t>
  </si>
  <si>
    <t>heat_production_with_oil_shale_and_oil_sands</t>
  </si>
  <si>
    <t>Heat production with oil shale and oil sands</t>
  </si>
  <si>
    <t>heat_production_with_other_bituminous_coal</t>
  </si>
  <si>
    <t>Heat production with other bituminous coal</t>
  </si>
  <si>
    <t>heat_production_with_other_kerosene</t>
  </si>
  <si>
    <t>Heat production with other kerosene</t>
  </si>
  <si>
    <t>heat_production_with_other_oil_products</t>
  </si>
  <si>
    <t>Heat production with other oil products</t>
  </si>
  <si>
    <t>heat_production_with_other_recovered_gases</t>
  </si>
  <si>
    <t>Heat production with other recovered gases</t>
  </si>
  <si>
    <t>heat_production_with_patent_fuel</t>
  </si>
  <si>
    <t>Heat production with patent fuel</t>
  </si>
  <si>
    <t>heat_production_with_peat</t>
  </si>
  <si>
    <t>Heat production with peat</t>
  </si>
  <si>
    <t>heat_production_with_peat_products</t>
  </si>
  <si>
    <t>Heat production with peat products</t>
  </si>
  <si>
    <t>heat_production_with_petroleum_coke</t>
  </si>
  <si>
    <t>Heat production with petroleum coke</t>
  </si>
  <si>
    <t>heat_production_with_primary_solid_biofuels</t>
  </si>
  <si>
    <t>Heat production with primary solid biofuels</t>
  </si>
  <si>
    <t>heat_production_with_pure_biodiesels</t>
  </si>
  <si>
    <t>Heat production with pure biodiesels</t>
  </si>
  <si>
    <t>heat_production_with_pure_biogasoline</t>
  </si>
  <si>
    <t>Heat production with pure biogasoline</t>
  </si>
  <si>
    <t>heat_production_with_refinery_gas</t>
  </si>
  <si>
    <t>Heat production with refinery gas</t>
  </si>
  <si>
    <t>heat_production_with_renewable_municipal_waste</t>
  </si>
  <si>
    <t>Heat production with renewable municipal waste</t>
  </si>
  <si>
    <t>heat_production_with_solar_thermal</t>
  </si>
  <si>
    <t>Heat production with solar thermal</t>
  </si>
  <si>
    <t>heat_production_with_sub_bituminous_coal</t>
  </si>
  <si>
    <t>Heat production with sub-bituminous coal</t>
  </si>
  <si>
    <t>cproj_annual_maximum_temperature_heating_degree_days</t>
  </si>
  <si>
    <t>Heating degree days - maximum</t>
  </si>
  <si>
    <t xml:space="preserve">Annual sum of daily maximum temperature below a threshold </t>
  </si>
  <si>
    <t>heating degree days</t>
  </si>
  <si>
    <t>cproj_annual_mean_temperature_heating_degree_days</t>
  </si>
  <si>
    <t>Heating degree days - mean</t>
  </si>
  <si>
    <t xml:space="preserve">Annual sum of daily mean temperature below a threshold </t>
  </si>
  <si>
    <t>cproj_annual_minimum_temperature_heating_degree_days</t>
  </si>
  <si>
    <t>Heating degree days - minimum</t>
  </si>
  <si>
    <t xml:space="preserve">Annual sum of daily minimum temperature below a threshold </t>
  </si>
  <si>
    <t>cimp_ts_heatwaves_intensity_maximum</t>
  </si>
  <si>
    <t>Heatwaves intensity - maximum</t>
  </si>
  <si>
    <t>Projected annual number of summer heatwave days (2021-2100), rescaled by max, expressed in average number of days per year</t>
  </si>
  <si>
    <t>cimp_ts_heatwaves_intensity_mean</t>
  </si>
  <si>
    <t>Heatwaves intensity - mean</t>
  </si>
  <si>
    <t>Projected annual number of summer heatwave days (2021-2100), rescaled by mean, expressed in average number of days per year</t>
  </si>
  <si>
    <t>cimp_ts_heavy_precipitation_intensity_maximum</t>
  </si>
  <si>
    <t>Heavy precipitation intensity - maximum</t>
  </si>
  <si>
    <t>Annual number of days (1971-2005) with precipitation &gt;20mm,rescaled by max</t>
  </si>
  <si>
    <t>cimp_ts_heavy_precipitation_intensity_mean</t>
  </si>
  <si>
    <t>Heavy precipitation intensity - mean</t>
  </si>
  <si>
    <t>Annual number of days (1971-2005) with precipitation &gt;20mm,rescaled by mean</t>
  </si>
  <si>
    <t>cimp_historical_probability_of_coldwaves_maximum</t>
  </si>
  <si>
    <t>Historical probability of coldwaves - maximum</t>
  </si>
  <si>
    <t>Empirical probability of a summer coldwave day (1971-2000) transformed to ordinal scale using SD, rescaled by max
Values and their meanings: 2 = High, 1 = Moderate, 0 = Low, -5 = Uncertain, -10 = Not Known</t>
  </si>
  <si>
    <t>probability</t>
  </si>
  <si>
    <t>heatwave</t>
  </si>
  <si>
    <t>cimp_historical_probability_of_coldwaves_mean</t>
  </si>
  <si>
    <t>Historical probability of coldwaves - mean</t>
  </si>
  <si>
    <t>Empirical probability of a summer coldwave day (1971-2000) transformed to ordinal scale using SD, rescaled by mean
Values and their meanings: 2 = High, 1 = Moderate, 0 = Low, -5 = Uncertain, -10 = Not Known</t>
  </si>
  <si>
    <t>cimp_historical_probability_of_extreme_drought_maximum</t>
  </si>
  <si>
    <t>Historical probability of extreme drought - maximum</t>
  </si>
  <si>
    <t>Empirical probability of a extreme drought day (1971-2005), rescaled by max
Values and their meanings: 2 = High, 1 = Moderate, 0 = Low, -5 = Uncertain, -10 = Not Known</t>
  </si>
  <si>
    <t>cimp_historical_probability_of_extreme_drought_mean</t>
  </si>
  <si>
    <t>Historical probability of extreme drought - mean</t>
  </si>
  <si>
    <t>Empirical probability of a extreme drought day (1971-2005), rescaled by mean
Values and their meanings: 2 = High, 1 = Moderate, 0 = Low, -5 = Uncertain, -10 = Not Known</t>
  </si>
  <si>
    <t>cimp_historical_probability_of_heatwaves_maximum</t>
  </si>
  <si>
    <t>Historical probability of heatwaves - maximum</t>
  </si>
  <si>
    <t>Empirical probability of a summer heatwave day (1971-2000) transformed to ordinal scale using SD, rescaled by max
Values and their meanings: 2 = High, 1 = Moderate, 0 = Low, -5 = Uncertain, -10 = Not Known</t>
  </si>
  <si>
    <t>cimp_historical_probability_of_heatwaves_mean</t>
  </si>
  <si>
    <t>Historical probability of heatwaves - mean</t>
  </si>
  <si>
    <t>Empirical probability of a summer heatwave day (1971-2000) transformed to ordinal scale using SD, rescaled by mean
Values and their meanings: 2 = High, 1 = Moderate, 0 = Low, -5 = Uncertain, -10 = Not Known</t>
  </si>
  <si>
    <t>cimp_historical_probability_of_heavy_precipitation_maximum</t>
  </si>
  <si>
    <t>Historical probability of heavy precipitation - maximum</t>
  </si>
  <si>
    <t>Empirical probability of a day with precipitation &gt;20mm (1971-2005), rescaled by max
Values and their meanings: 2 = High, 1 = Moderate, 0 = Low, -5 = Uncertain, -10 = Not Known</t>
  </si>
  <si>
    <t>cimp_historical_probability_of_heavy_precipitation_mean</t>
  </si>
  <si>
    <t>Historical probability of heavy precipitation - mean</t>
  </si>
  <si>
    <t>Empirical probability of a day with precipitation &gt;20mm (1971-2005), rescaled by mean
Values and their meanings: 2 = High, 1 = Moderate, 0 = Low, -5 = Uncertain, -10 = Not Known</t>
  </si>
  <si>
    <t>cimp_historical_probability_of_high_fire_risk_maximum</t>
  </si>
  <si>
    <t>Historical probability of high fire risk - maximum</t>
  </si>
  <si>
    <t>Empirical probability of a summer day (1971-2005) with high fire risk, rescaled by max
Values and their meanings: 2 = High, 1 = Moderate, 0 = Low, -5 = Uncertain, -10 = Not Known</t>
  </si>
  <si>
    <t>cimp_historical_probability_of_high_fire_risk_mean</t>
  </si>
  <si>
    <t>Historical probability of high fire risk - mean</t>
  </si>
  <si>
    <t>Empirical probability of a summer day (1971-2005) with high fire risk, rescaled by mean
Values and their meanings: 2 = High, 1 = Moderate, 0 = Low, -5 = Uncertain, -10 = Not Known</t>
  </si>
  <si>
    <t>cimp_historical_probability_of_moderate_fire_risk_maximum</t>
  </si>
  <si>
    <t>Historical probability of moderate fire risk - maximum</t>
  </si>
  <si>
    <t>Empirical probability of a summer day (1971-2005) with moderate fire risk, rescaled by max
Values and their meanings: 2 = High, 1 = Moderate, 0 = Low, -5 = Uncertain, -10 = Not Known</t>
  </si>
  <si>
    <t>cimp_historical_probability_of_moderate_fire_risk_mean</t>
  </si>
  <si>
    <t>Historical probability of moderate fire risk - mean</t>
  </si>
  <si>
    <t>Empirical probability of a summer day (1971-2005) with moderate fire risk,rescaled by mean
Values and their meanings: 2 = High, 1 = Moderate, 0 = Low, -5 = Uncertain, -10 = Not Known</t>
  </si>
  <si>
    <t>cimp_historical_probability_of_very_high_fire_risk_maximum</t>
  </si>
  <si>
    <t>Historical probability of very high fire risk - maximum</t>
  </si>
  <si>
    <t>Empirical probability of a summer day (1971-2005) with very high fire risk, rescaled by max
Values and their meanings: 2 = High, 1 = Moderate, 0 = Low, -5 = Uncertain, -10 = Not Known</t>
  </si>
  <si>
    <t>cimp_historical_probability_of_very_high_fire_risk_mean</t>
  </si>
  <si>
    <t>Historical probability of very high fire risk - mean</t>
  </si>
  <si>
    <t>Empirical probability of a summer day (1971-2005) with very high fire risk, rescaled by mean
Values and their meanings: 2 = High, 1 = Moderate, 0 = Low, -5 = Uncertain, -10 = Not Known</t>
  </si>
  <si>
    <t>household_and_similar_waste</t>
  </si>
  <si>
    <t>Household and similar waste</t>
  </si>
  <si>
    <t>household_energy_cost</t>
  </si>
  <si>
    <t>Household energy cost</t>
  </si>
  <si>
    <t>Unit of measure: Current prices, million euro, 
Classification of individual consumption by purpose (COICOP) - 2018: Electricity, gas and other fuels</t>
  </si>
  <si>
    <t>https://ec.europa.eu/eurostat/databrowser/view/nama_10_cp18/default/table?lang=en</t>
  </si>
  <si>
    <t>Eurostat, “Household final consumption expenditure by purpose (COICOP 2018),” https://ec.europa.eu/eurostat/databrowser/view/nama_10_cp18/default/table?lang=en (accessed Mar. 27, 2025).</t>
  </si>
  <si>
    <t>cimp_impact_of_base_fire</t>
  </si>
  <si>
    <t>Impact of base fire</t>
  </si>
  <si>
    <t>Average burnt area (2000-2020) transformed to ordinal scale using quantiles, ensemble is LPJmL-SPITFIRE-BASE
Values and their meanings: 2 = High, 1 = Moderate, 0 = Low, -5 = Uncertain, -10 = Not Known</t>
  </si>
  <si>
    <t>cimp_ts_impact_of_base_fire</t>
  </si>
  <si>
    <t>Projected (2000-2100, RCP2.6) annual burnt area in hectare, ensemble is LPJmL-SPITFIRE-BASE</t>
  </si>
  <si>
    <t>unknown</t>
  </si>
  <si>
    <t>cimp_impact_of_coldwaves_on_crop</t>
  </si>
  <si>
    <t>Impact of coldwaves on crop</t>
  </si>
  <si>
    <t>Average yield damage (1991-2020) of cold waves transformed to ordinal scale using quantiles
Values and their meanings: 2 = High, 1 = Moderate, 0 = Low, -5 = Uncertain, -10 = Not Known</t>
  </si>
  <si>
    <t>cimp_ts_impact_of_coldwaves_on_crop</t>
  </si>
  <si>
    <t>Current and projected annual yield damage (2021-2100) of cold waves, expressed in percentage reduction in maximal achievable yield</t>
  </si>
  <si>
    <t>cimp_impact_of_drought_on_crop</t>
  </si>
  <si>
    <t>Impact of drought on crop</t>
  </si>
  <si>
    <t>Average yield damage (1991-2020) of droughts transformed to ordinal scale using quantiles
Values and their meanings: 2 = High, 1 = Moderate, 0 = Low, -5 = Uncertain, -10 = Not Known</t>
  </si>
  <si>
    <t>cimp_impact_of_heatwaves_on_crop</t>
  </si>
  <si>
    <t>Impact of heatwaves on crop</t>
  </si>
  <si>
    <t>Average yield damage (1991-2020) of heatwaves transformed to ordinal scale using quantiles
Values and their meanings: 2 = High, 1 = Moderate, 0 = Low, -5 = Uncertain, -10 = Not Known</t>
  </si>
  <si>
    <t>cimp_ts_impact_of_heatwaves_on_crop</t>
  </si>
  <si>
    <t>Current and projected annual yield damage (2021-2100) of heatwaves, expressed in percentage reduction in maximal achievable yield</t>
  </si>
  <si>
    <t>cimp_impact_of_spitfire</t>
  </si>
  <si>
    <t>Impact of spitfire</t>
  </si>
  <si>
    <t>Average burnt area (2000-2020) transformed to ordinal scale using quantiles, ensemble is LPJmL-SPITFIRE
Values and their meanings: 2 = High, 1 = Moderate, 0 = Low, -5 = Uncertain, -10 = Not Known</t>
  </si>
  <si>
    <t>cimp_ts_impact_of_spitfire</t>
  </si>
  <si>
    <t>Projected (2000-2100, RCP2.6) annual burnt area in hectare, ensemble is LPJmL-SPITFIRE</t>
  </si>
  <si>
    <t>cimp_impact_of_strom</t>
  </si>
  <si>
    <t>Impact of strom</t>
  </si>
  <si>
    <t>Average building damage (2021-2021) per winter storm event, transformed to ordinal scale by quantiles
Values and their meanings: 2 = High, 1 = Moderate, 0 = Low, -5 = Uncertain, -10 = Not Known</t>
  </si>
  <si>
    <t>income_of_households</t>
  </si>
  <si>
    <t>Income of households</t>
  </si>
  <si>
    <t>https://ec.europa.eu/eurostat/databrowser/view/nama_10r_2hhinc/default/table?lang=en</t>
  </si>
  <si>
    <t>Eurostat, “Income of households,” 2023. https://ec.europa.eu/eurostat/databrowser/view/nama_10r_2hhinc/default/table?lang=en (accessed Apr. 03, 2023).</t>
  </si>
  <si>
    <t>Euros</t>
  </si>
  <si>
    <t>industrial_or_commercial_units_cover</t>
  </si>
  <si>
    <t>Industrial or commercial units cover</t>
  </si>
  <si>
    <t>land use, industry, service</t>
  </si>
  <si>
    <t>inland_marshes_cover</t>
  </si>
  <si>
    <t>Inland marshes cover</t>
  </si>
  <si>
    <t>fluvial area</t>
  </si>
  <si>
    <t>intertidal_flats_cover</t>
  </si>
  <si>
    <t>Intertidal flats cover</t>
  </si>
  <si>
    <t>labour_productivity_in_agriculture</t>
  </si>
  <si>
    <t>Labour productivity in agriculture</t>
  </si>
  <si>
    <t>Calculated by: Gross value added/employed person. Employed person includes self-employees. Unit is index, base period for productivity measurement is 2015.</t>
  </si>
  <si>
    <t>https://ec.europa.eu/eurostat/databrowser/view/nama_10_lp_a21/default/table?lang=en</t>
  </si>
  <si>
    <t>Eurostat, ‘Labour productivity and unit labour costs at industry level’, 2022. https://ec.europa.eu/eurostat/databrowser/view/nama_10_lp_a21/default/table?lang=en (accessed Nov. 23, 2022).</t>
  </si>
  <si>
    <t>labour_productivity_in_manufacturing</t>
  </si>
  <si>
    <t>Labour productivity in manufacturing</t>
  </si>
  <si>
    <t>labour_productivity_in_transportation</t>
  </si>
  <si>
    <t>Labour productivity in transportation</t>
  </si>
  <si>
    <t>land_use_no_data_cover</t>
  </si>
  <si>
    <t>Land use - no data cover</t>
  </si>
  <si>
    <t>All pixels with no data are aggregated to LAU regions in this category. Please note that only elements which are at least 25 hectares in area are captured here</t>
  </si>
  <si>
    <t>life_expectancy_at_birth</t>
  </si>
  <si>
    <t>Life expectancy at birth</t>
  </si>
  <si>
    <t>https://ec.europa.eu/eurostat/databrowser/view/DEMO_R_MLIFEXP__custom_6826560/default/table?lang=en</t>
  </si>
  <si>
    <t>Eurostat, “Life expectancy by age, sex and NUTS 2 region.” https://ec.europa.eu/eurostat/databrowser/view/DEMO_R_MLIFEXP__custom_6826560/default/table?lang=en (accessed Jul. 07, 2023).</t>
  </si>
  <si>
    <t>live_births</t>
  </si>
  <si>
    <t>Live births</t>
  </si>
  <si>
    <t>https://ec.europa.eu/eurostat/databrowser/view/demo_r_births/default/table?lang=en</t>
  </si>
  <si>
    <t>Eurostat, ‘Live births (total) by NUTS 3 region’. https://ec.europa.eu/eurostat/databrowser/view/demo_r_births/default/table?lang=en (accessed Nov. 23, 2022).</t>
  </si>
  <si>
    <t>employment_male_age_between_15_to_64</t>
  </si>
  <si>
    <t>Male employment - age between 15 and 64</t>
  </si>
  <si>
    <t>employment_male_age_between_15_to_64_agriculture</t>
  </si>
  <si>
    <t>Male employment in agriculture - age between 15 and 64</t>
  </si>
  <si>
    <t>employment_male_age_between_15_to_64_manufacturing</t>
  </si>
  <si>
    <t>Male employment in manufacturing - age between 15 and 64</t>
  </si>
  <si>
    <t>employment_male_age_between_15_to_64_transportation</t>
  </si>
  <si>
    <t>Male employment in transportation - age between 15 and 64</t>
  </si>
  <si>
    <t>male_participation_rate_in_education_and_training_in_4_weeks</t>
  </si>
  <si>
    <t>Male participation rate in education and training in 4 weeks</t>
  </si>
  <si>
    <t>population_male</t>
  </si>
  <si>
    <t>Male population</t>
  </si>
  <si>
    <t>population_male_age_between_10_and_14</t>
  </si>
  <si>
    <t>Male population - age between 10 and 14</t>
  </si>
  <si>
    <t>population_male_age_between_15_and_19</t>
  </si>
  <si>
    <t>Male population - age between 15 and 19</t>
  </si>
  <si>
    <t>population_male_age_between_20_and_24</t>
  </si>
  <si>
    <t>Male population - age between 20 and 24</t>
  </si>
  <si>
    <t>population_male_age_between_25_and_29</t>
  </si>
  <si>
    <t>Male population - age between 25 and 29</t>
  </si>
  <si>
    <t>population_male_age_between_30_and_34</t>
  </si>
  <si>
    <t>Male population - age between 30 and 34</t>
  </si>
  <si>
    <t>population_male_age_between_35_and_39</t>
  </si>
  <si>
    <t>Male population - age between 35 and 39</t>
  </si>
  <si>
    <t>population_male_age_between_40_and_44</t>
  </si>
  <si>
    <t>Male population - age between 40 and 44</t>
  </si>
  <si>
    <t>population_male_age_between_45_and_49</t>
  </si>
  <si>
    <t>Male population - age between 45 and 49</t>
  </si>
  <si>
    <t>population_male_age_between_5_and_9</t>
  </si>
  <si>
    <t>Male population - age between 5 and 9</t>
  </si>
  <si>
    <t>population_male_age_between_50_and_54</t>
  </si>
  <si>
    <t>Male population - age between 50 and 54</t>
  </si>
  <si>
    <t>population_male_age_between_55_and_59</t>
  </si>
  <si>
    <t>Male population - age between 55 and 59</t>
  </si>
  <si>
    <t>population_male_age_between_60_and_64</t>
  </si>
  <si>
    <t>Male population - age between 60 and 64</t>
  </si>
  <si>
    <t>population_male_age_between_65_and_69</t>
  </si>
  <si>
    <t>Male population - age between 65 and 69</t>
  </si>
  <si>
    <t>population_male_age_between_70_and_74</t>
  </si>
  <si>
    <t>Male population - age between 70 and 74</t>
  </si>
  <si>
    <t>population_male_age_between_75_and_79</t>
  </si>
  <si>
    <t>Male population - age between 75 and 79</t>
  </si>
  <si>
    <t>population_male_age_between_80_and_84</t>
  </si>
  <si>
    <t>Male population - age between 80 and 84</t>
  </si>
  <si>
    <t>population_male_age_between_85_and_89</t>
  </si>
  <si>
    <t>Male population - age between 85 and 89</t>
  </si>
  <si>
    <t>population_male_age_greater_than_or_equal_to_90</t>
  </si>
  <si>
    <t>Male population - age greater than or equal to 90</t>
  </si>
  <si>
    <t>population_male_age_less_than_5</t>
  </si>
  <si>
    <t>Male population - age less than 5</t>
  </si>
  <si>
    <t>maritime_transport_of_freight</t>
  </si>
  <si>
    <t>Maritime transport of freight</t>
  </si>
  <si>
    <t>https://ec.europa.eu/eurostat/databrowser/view/tran_r_mago_nm/default/table?lang=en</t>
  </si>
  <si>
    <t>Eurostat, ‘Maritime transport of freight by NUTS 2 regions’, 2022. https://ec.europa.eu/eurostat/databrowser/view/tran_r_mago_nm/default/table?lang=en (accessed Nov. 23, 2022).</t>
  </si>
  <si>
    <t>tra_emissions-CO2e_freight_marine</t>
  </si>
  <si>
    <t>maritime_transport_of_passengers</t>
  </si>
  <si>
    <t>Maritime transport of passengers</t>
  </si>
  <si>
    <t>Traffic and transport measurement: Passengers embarked and disembarked</t>
  </si>
  <si>
    <t>https://ec.europa.eu/eurostat/databrowser/view/tgs00075/default/table?lang=en</t>
  </si>
  <si>
    <t>Eurostat, ‘Maritime transport of passengers by NUTS 2 regions’, 2022. https://ec.europa.eu/eurostat/databrowser/view/tgs00075/default/table?lang=en (accessed Nov. 23, 2022).</t>
  </si>
  <si>
    <t>metal_waste</t>
  </si>
  <si>
    <t>Metal waste</t>
  </si>
  <si>
    <t>mineral_extraction_sites_cover</t>
  </si>
  <si>
    <t>Mineral extraction sites cover</t>
  </si>
  <si>
    <t>land use, industry</t>
  </si>
  <si>
    <t>mixed_forest_cover</t>
  </si>
  <si>
    <t>Mixed forest cover</t>
  </si>
  <si>
    <t>moors_and_heathland_cover</t>
  </si>
  <si>
    <t>Moors and heathland cover</t>
  </si>
  <si>
    <t>cimp_mortality_fraction_attributable_to_coldwaves</t>
  </si>
  <si>
    <t>Mortality fraction attributable to coldwaves</t>
  </si>
  <si>
    <t>Average excess mortality attributable to abnormal cold
Values and their meanings: 2 = High, 1 = Moderate, 0 = Low, -5 = Uncertain, -10 = Not Known</t>
  </si>
  <si>
    <t>cimp_mortality_fraction_attributable_to_heatwaves</t>
  </si>
  <si>
    <t>Mortality fraction attributable to heatwaves</t>
  </si>
  <si>
    <t>Average excess mortality attributable to abnormal heat
Values and their meanings: 2 = High, 1 = Moderate, 0 = Low, -5 = Uncertain, -10 = Not Known</t>
  </si>
  <si>
    <t>natural_grasslands_cover</t>
  </si>
  <si>
    <t>Natural grasslands cover</t>
  </si>
  <si>
    <t>grass</t>
  </si>
  <si>
    <t>non_irrigated_arable_land_cover</t>
  </si>
  <si>
    <t>Non-irrigated arable land cover</t>
  </si>
  <si>
    <t>non_residential_energy_demand_space_cooling</t>
  </si>
  <si>
    <t>Non-residential energy demand - space cooling</t>
  </si>
  <si>
    <t>energy demand in the tertiary/service sector</t>
  </si>
  <si>
    <t>JRC-IDEES 2015</t>
  </si>
  <si>
    <t>http://jeodpp.jrc.ec.europa.eu/ftp/jrc-opendata/JRC-IDEES/JRC-IDEES-2015_v1/</t>
  </si>
  <si>
    <t>Mantzos, Leonidas; Matei, Nicoleta Anca; Mulholland, Eamonn; Rózsai, Máté; Tamba, Marie; Wiesenthal, Tobias (2018): JRC-IDEES 2015. European Commission, Joint Research Centre (JRC) [Dataset] doi: 10.2905/JRC-10110-10001 PID: http://data.europa.eu/89h/jrc-10110-10001</t>
  </si>
  <si>
    <t>non_residential_energy_demand_space_heating</t>
  </si>
  <si>
    <t>Non-residential energy demand - space heating</t>
  </si>
  <si>
    <t>heat_demand_non_residential</t>
  </si>
  <si>
    <t>Non-residential heat demand</t>
  </si>
  <si>
    <t>includes space heating and domestic hot water</t>
  </si>
  <si>
    <t>Hotmaps</t>
  </si>
  <si>
    <t>https://zenodo.org/record/4687026</t>
  </si>
  <si>
    <t>Andreas Mueller. (2020). Heated building gross volume density map of non-residential buildings in eu28 + switzerland, norway and iceland for the year 2015 (0.18.0) [Data set]. Zenodo. https://doi.org/10.5281/zenodo.4687026</t>
  </si>
  <si>
    <t>number_of_fossil_peat_plants</t>
  </si>
  <si>
    <t>Number  of fossil peat plants</t>
  </si>
  <si>
    <t>site count</t>
  </si>
  <si>
    <t>number_of_bicycle_rental_and_parking_places</t>
  </si>
  <si>
    <t>Number of bicycle rental and parking places</t>
  </si>
  <si>
    <t>number_of_biomass_plants</t>
  </si>
  <si>
    <t>Number of biomass plants</t>
  </si>
  <si>
    <t>number_of_buffaloes</t>
  </si>
  <si>
    <t>Number of buffaloes</t>
  </si>
  <si>
    <t>FAO-UN</t>
  </si>
  <si>
    <t>https://data.apps.fao.org/catalog//iso/9d1e149b-d63f-4213-978b-317a8eb42d02</t>
  </si>
  <si>
    <t>Robinson, Timothy P., Gianluca Franceschini, and William Wint. "The Food and Agriculture Organization’s gridded livestock of the world." Vet Ital 43.3 (2007): 745-751.</t>
  </si>
  <si>
    <t>Creative Commons Attribution-NonCommercial-ShareAlike 3.0 IGO</t>
  </si>
  <si>
    <t>number_of_buildings</t>
  </si>
  <si>
    <t>Number of buildings</t>
  </si>
  <si>
    <t>number_of_cattle</t>
  </si>
  <si>
    <t>Number of cattle</t>
  </si>
  <si>
    <t>number_of_cement_industries</t>
  </si>
  <si>
    <t>Number of cement industries</t>
  </si>
  <si>
    <t>https://gitlab.com/hotmaps/industrial_sites/industrial_sites_Industrial_Database</t>
  </si>
  <si>
    <t>Simon Pezzutto, Stefano Zambotti, Silvia Croce, Pietro Zambelli, Giulia Garegnani, Chiara Scaramuzzino, Ramón Pascual Pascuas, Alyona Zubaryeva, Franziska Haas, Dagmar Exner (EURAC), Andreas Mueller (e-think), Michael Hartner (TUW), Tobias Fleiter, Anna-Lena Klingler, Matthias Kuehnbach, Pia Manz, Simon Marwitz, Matthias Rehfeldt, Jan Steinbach, Eftim Popovski (Fraunhofer ISI) Reviewed by Lukas Kranzl, Sara Fritz (TUW)
Hotmaps Project, D2.3 WP2 Report – Open Data Set for the EU28, 2018 www.hotmaps-project.eu</t>
  </si>
  <si>
    <t>number_of_chemical_industries</t>
  </si>
  <si>
    <t>Number of chemical industries</t>
  </si>
  <si>
    <t>number_of_chickens</t>
  </si>
  <si>
    <t>Number of chickens</t>
  </si>
  <si>
    <t>number_of_drinking_water_points</t>
  </si>
  <si>
    <t>Number of drinking water points</t>
  </si>
  <si>
    <t>number_of_ferry_terminals</t>
  </si>
  <si>
    <t>Number of ferry terminals</t>
  </si>
  <si>
    <t>Euro Regional Map, Eurogeographics</t>
  </si>
  <si>
    <t>https://www.mapsforeurope.org/datasets/euro-regional-map</t>
  </si>
  <si>
    <t>Euro Regional Map, Eurogeographics, ‘Euro Regional Map - Rail network’, 2022. https://www.mapsforeurope.org/datasets/euro-regional-map (accessed Nov. 23, 2022).</t>
  </si>
  <si>
    <t>number_of_fossil_brown_coal_or_lignite_plants</t>
  </si>
  <si>
    <t>Number of fossil brown coal or lignite plants</t>
  </si>
  <si>
    <t>number_of_fossil_coal_derived_gas_plants</t>
  </si>
  <si>
    <t>Number of fossil coal-derived gas plants</t>
  </si>
  <si>
    <t>number_of_fossil_gas_plants</t>
  </si>
  <si>
    <t>Number of fossil gas plants</t>
  </si>
  <si>
    <t>number_of_fossil_hard_coal_plants</t>
  </si>
  <si>
    <t>Number of fossil hard coal plants</t>
  </si>
  <si>
    <t>number_of_fossil_oil_plants</t>
  </si>
  <si>
    <t>Number of fossil oil plants</t>
  </si>
  <si>
    <t>number_of_fossil_oil_shale_plants</t>
  </si>
  <si>
    <t>Number of fossil oil shale plants</t>
  </si>
  <si>
    <t>number_of_geothermal_plants</t>
  </si>
  <si>
    <t>Number of geothermal plants</t>
  </si>
  <si>
    <t>number_of_glass_industries</t>
  </si>
  <si>
    <t>Number of glass industries</t>
  </si>
  <si>
    <t>number_of_goats</t>
  </si>
  <si>
    <t>Number of goats</t>
  </si>
  <si>
    <t>number_of_households</t>
  </si>
  <si>
    <t>https://ec.europa.eu/eurostat/databrowser/view/lfst_hhnhtych/default/table?lang=en</t>
  </si>
  <si>
    <t>Eurostat. “Number of Households by Household Composition, Number of Children and Age of Youngest Child (1 000).” Accessed November 6, 2024. https://ec.europa.eu/eurostat/databrowser/view/lfst_hhnhtych/default/table?lang=en.</t>
  </si>
  <si>
    <t>number_of_households_with_children</t>
  </si>
  <si>
    <t>Number of households with children</t>
  </si>
  <si>
    <t>Number of households with atleast 1 child</t>
  </si>
  <si>
    <t>number_of_hydro_pumped_storage_plants</t>
  </si>
  <si>
    <t>Number of hydro pumped storage plants</t>
  </si>
  <si>
    <t>number_of_hydro_run_of_river_and_poundage_plants</t>
  </si>
  <si>
    <t>Number of hydro run-of-river and poundage plants</t>
  </si>
  <si>
    <t>number_of_hydro_water_reservoir_plants</t>
  </si>
  <si>
    <t>Number of hydro water reservoir plants</t>
  </si>
  <si>
    <t>nothing missing because the raw data is gridded</t>
  </si>
  <si>
    <t>number_of_iron_and_steel_industries</t>
  </si>
  <si>
    <t>Number of iron and steel industries</t>
  </si>
  <si>
    <t>number_of_large_businesses</t>
  </si>
  <si>
    <t>Number of large businesses</t>
  </si>
  <si>
    <t>Businesses with 10 employess or more</t>
  </si>
  <si>
    <t>https://ec.europa.eu/eurostat/databrowser/view/bd_size_r3/default/table?lang=en</t>
  </si>
  <si>
    <t>Eurostat, ‘Business demography by size class and NUTS 3 regions’, 2022. https://ec.europa.eu/eurostat/databrowser/view/bd_size_r3/default/table?lang=en (accessed Nov. 23, 2022).</t>
  </si>
  <si>
    <t>number_of_lorries</t>
  </si>
  <si>
    <t>Number of lorries</t>
  </si>
  <si>
    <t>https://ec.europa.eu/eurostat/databrowser/view/tran_r_vehst/default/table?lang=en</t>
  </si>
  <si>
    <t>Eurostat, “Stock of vehicles by category and NUTS 2 regions,” 2022. https://ec.europa.eu/eurostat/databrowser/view/tran_r_vehst/default/table?lang=en (accessed Apr. 13, 2023).</t>
  </si>
  <si>
    <t>number_of_marine_plants</t>
  </si>
  <si>
    <t>Number of marine plants</t>
  </si>
  <si>
    <t>number_of_motor_coaches_and_buses_and_trolley_buses</t>
  </si>
  <si>
    <t>Number of motor coaches, buses and trolley buses</t>
  </si>
  <si>
    <t>number_of_motorcycles</t>
  </si>
  <si>
    <t>Number of motorcycles</t>
  </si>
  <si>
    <t>number_of_non_ferrous_metals_industries</t>
  </si>
  <si>
    <t>Number of non-ferrous metals industries</t>
  </si>
  <si>
    <t>number_of_non_metallic_minerals_industries</t>
  </si>
  <si>
    <t>Number of non-metallic minerals industries</t>
  </si>
  <si>
    <t>number_of_nuclear_plants</t>
  </si>
  <si>
    <t>Number of nuclear plants</t>
  </si>
  <si>
    <t>number_of_other_plants</t>
  </si>
  <si>
    <t>Number of other plants</t>
  </si>
  <si>
    <t>number_of_paper_and_printing_industries</t>
  </si>
  <si>
    <t>Number of paper and printing industries</t>
  </si>
  <si>
    <t>number_of_parking_places</t>
  </si>
  <si>
    <t>Number of parking places</t>
  </si>
  <si>
    <t>number_of_passenger_cars</t>
  </si>
  <si>
    <t>Number of passenger cars</t>
  </si>
  <si>
    <t>number_of_people_affected_by_natural_disasters</t>
  </si>
  <si>
    <t>Number of people affected by natural disasters</t>
  </si>
  <si>
    <t>https://ourworldindata.org/natural-disasters</t>
  </si>
  <si>
    <t>H. Ritchie, P. Rosado, and M. Roser, “Natural Disasters,” Our World in Data, Dec. 2022, Accessed: Aug. 23, 2023. [Online]. Available: https://ourworldindata.org/natural-disasters</t>
  </si>
  <si>
    <t>number_of_people_in_city_areas</t>
  </si>
  <si>
    <t>Number of people in city areas</t>
  </si>
  <si>
    <t>cities, otherwise referred to as densely populated areas — degree of urbanisation, code 1;</t>
  </si>
  <si>
    <t>number_of_people_in_rural_areas</t>
  </si>
  <si>
    <t>Number of people in rural areas</t>
  </si>
  <si>
    <t>rural areas, otherwise referred to as thinly populated areas — degree of urbanisation,  code 3;</t>
  </si>
  <si>
    <t>number_of_people_in_town_and_suburb_areas</t>
  </si>
  <si>
    <t>Number of people in town and suburb areas</t>
  </si>
  <si>
    <t>towns and suburbs, otherwise referred to as intermediate density areas — degree of urbanisation, code 2;</t>
  </si>
  <si>
    <t>number_of_people_in_unknown_area_type</t>
  </si>
  <si>
    <t>Number of people in unknown area type</t>
  </si>
  <si>
    <t xml:space="preserve">areas where the Government of the Republic of Cyprus does not exercise effective control — degree of urbanisation, code 9; </t>
  </si>
  <si>
    <t>number_of_pigs</t>
  </si>
  <si>
    <t>Number of pigs</t>
  </si>
  <si>
    <t>number_of_refineries</t>
  </si>
  <si>
    <t>Number of refineries</t>
  </si>
  <si>
    <t>number_of_road_tractors</t>
  </si>
  <si>
    <t>Number of road tractors</t>
  </si>
  <si>
    <t>number_of_sanitation_points</t>
  </si>
  <si>
    <t>Number of sanitation points</t>
  </si>
  <si>
    <t>number_of_sheeps</t>
  </si>
  <si>
    <t>Number of sheeps</t>
  </si>
  <si>
    <t>number_of_small_businesses</t>
  </si>
  <si>
    <t>Number of small businesses</t>
  </si>
  <si>
    <t>Businesses with 1-9 employees</t>
  </si>
  <si>
    <t>number_of_solar_plants</t>
  </si>
  <si>
    <t>Number of solar plants</t>
  </si>
  <si>
    <t>number_of_special_vehicles</t>
  </si>
  <si>
    <t>Number of special vehicles</t>
  </si>
  <si>
    <t>number_of_total_utility_vehicles</t>
  </si>
  <si>
    <t>Number of total utility vehicles</t>
  </si>
  <si>
    <t>number_of_tourist_accomodation_places</t>
  </si>
  <si>
    <t>Number of tourist accommodation places</t>
  </si>
  <si>
    <t>Includes Hotels; holiday and other short-stay accommodation; camping grounds, recreational vehicle parks and trailer parks</t>
  </si>
  <si>
    <t>https://ec.europa.eu/eurostat/databrowser/view/TOUR_CAP_NUTS2/default/table?lang=en</t>
  </si>
  <si>
    <t>Eurostat, “Establishments, bedrooms and bed-places in tourist accommodation, by NUTS 2 regions.” https://ec.europa.eu/eurostat/databrowser/view/TOUR_CAP_NUTS2/default/table?lang=en (accessed Jul. 21, 2023).</t>
  </si>
  <si>
    <t>number_of_trailers_and_semi_trailers</t>
  </si>
  <si>
    <t>Number of trailers and semi trailers</t>
  </si>
  <si>
    <t>number_of_waste_plants</t>
  </si>
  <si>
    <t>Number of waste plants</t>
  </si>
  <si>
    <t>number_of_wind_offshore_plants</t>
  </si>
  <si>
    <t>Number of wind offshore plants</t>
  </si>
  <si>
    <t>number_of_wind_onshore_plants</t>
  </si>
  <si>
    <t>Number of wind onshore plants</t>
  </si>
  <si>
    <t>occupancy_2w</t>
  </si>
  <si>
    <t>Occupancy - 2-wheelers</t>
  </si>
  <si>
    <t>occupancy rate of two-wheelers. Occupancy [%] = Average number of passengers per vehicle / Maximum number of passengers per vehicle. For the calculation, maximum number of passengers per vehicle is assumed to be 2</t>
  </si>
  <si>
    <t>EU Calculator - Transport module documentation</t>
  </si>
  <si>
    <t>https://www.european-calculator.eu/wp-content/uploads/2019/09/EUCalc_Transport_documentation.pdf</t>
  </si>
  <si>
    <t>E.Taylor, B.Martin, M.Latiers, M.Cornet, and J.Pestiaux, ‘EU Calculator - Transport module documentation’. [Online]. Available: https://www.european-calculator.eu/wp-content/uploads/2019/09/EUCalc_Transport_documentation.pdf</t>
  </si>
  <si>
    <t>occupancy</t>
  </si>
  <si>
    <t>tra_vehicle-fleet_passenger_2W</t>
  </si>
  <si>
    <t>occupancy_bus</t>
  </si>
  <si>
    <t>Occupancy - bus</t>
  </si>
  <si>
    <t>occupancy rate of busses. Occupancy [%] = Average number of passengers per vehicle / Maximum number of passengers per vehicle. For the calculation, maximum number of passengers per vehicle is assumed to be 100</t>
  </si>
  <si>
    <t>tra_vehicle-fleet_passenger_bus</t>
  </si>
  <si>
    <t>occupancy_hdvh</t>
  </si>
  <si>
    <t>Occupancy - heavy-duty vehicles of heavy type</t>
  </si>
  <si>
    <t>occupancy rate of heavy duty vehicles (heavy type)</t>
  </si>
  <si>
    <t>tra_vehicle-fleet_freight_HDVH</t>
  </si>
  <si>
    <t>Mt/vehicle</t>
  </si>
  <si>
    <t>occupancy_hdvl</t>
  </si>
  <si>
    <t>Occupancy - heavy-duty vehicles of light type</t>
  </si>
  <si>
    <t>occupancy rate of heavy duty vehicles (light type)</t>
  </si>
  <si>
    <t>tra_vehicle-fleet_freight_HDVL</t>
  </si>
  <si>
    <t>occupancy_hdvm</t>
  </si>
  <si>
    <t>Occupancy - heavy-duty vehicles of medium type</t>
  </si>
  <si>
    <t>occupancy rate of heavy duty vehicles (medium type)</t>
  </si>
  <si>
    <t>tra_vehicle-fleet_freight_HDVM</t>
  </si>
  <si>
    <t>occupancy_ldv</t>
  </si>
  <si>
    <t>Occupancy - light-duty vehicles</t>
  </si>
  <si>
    <t xml:space="preserve">occupancy rate of light duty vehicles or cars. Occupancy [%] = Average number of passengers per vehicle / Maximum number of passengers per vehicle. For the calculation, maximum number of passengers per vehicle is assumed to be 5 </t>
  </si>
  <si>
    <t>tra_vehicle-fleet_passenger_LDV</t>
  </si>
  <si>
    <t>occupancy_rail</t>
  </si>
  <si>
    <t>Occupancy - rail</t>
  </si>
  <si>
    <t>occupancy rate of rail. Occupancy [%] = Average number of passengers per train / Maximum number of passengers per train. For the calculation, maximum number of passengers per train is assumed to be 389 (except from France, where it is 542)</t>
  </si>
  <si>
    <t>https://ec.europa.eu/eurostat/databrowser/view/RAIL_PA_SPEED/default/table?lang=en
 https://ec.europa.eu/eurostat/databrowser/view/RAIL_TF_TRAVEH__custom_7684978/default/table?lang=en</t>
  </si>
  <si>
    <t>Eurostat, “Passengers by speed of train.” Accessed: Oct. 05, 2023. [Online]. Available: https://ec.europa.eu/eurostat/databrowser/view/RAIL_PA_SPEED/default/table?lang=en
Eurostat, “Train-movements, by type of vehicle and source of power.” Accessed: Oct. 05, 2023. [Online]. Available: https://ec.europa.eu/eurostat/databrowser/view/RAIL_TF_TRAVEH__custom_7684978/default/table?lang=en</t>
  </si>
  <si>
    <t>olive_groves_cover</t>
  </si>
  <si>
    <t>Olive groves cover</t>
  </si>
  <si>
    <t>organic_crop_area</t>
  </si>
  <si>
    <t>Organic crop area</t>
  </si>
  <si>
    <t>Agricultural production methods: Fully converted to organic farming</t>
  </si>
  <si>
    <t>https://ec.europa.eu/eurostat/databrowser/view/org_cropar/default/table?lang=en</t>
  </si>
  <si>
    <t>Eurostat, “Organic crop area by agricultural production methods and crops,” 2023. https://ec.europa.eu/eurostat/databrowser/view/org_cropar/default/table?lang=en (accessed Apr. 04, 2023).</t>
  </si>
  <si>
    <t>crop</t>
  </si>
  <si>
    <t xml:space="preserve">The data is per crop type. However, data is missing for some crop types for almost all regions. These are set to 0 and a sum of all crop type areas is taken here. In the end data is made available for 26 countries out of 27. However, the quality is rated as bad. 
Also, no better proxy found at the moment for disaggregation. </t>
  </si>
  <si>
    <t>paper_and_cardboard_waste</t>
  </si>
  <si>
    <t>Paper and cardboard waste</t>
  </si>
  <si>
    <t>pastures_cover</t>
  </si>
  <si>
    <t>Pastures cover</t>
  </si>
  <si>
    <t>peat_bogs_cover</t>
  </si>
  <si>
    <t>Peat bogs cover</t>
  </si>
  <si>
    <t>percentage_of_deaths_due_to_accidental_poisoning_by_and_exposure_to_noxious_substances</t>
  </si>
  <si>
    <t>Percentage of deaths due to accidental poisoning by and exposure to noxious substances</t>
  </si>
  <si>
    <t>no</t>
  </si>
  <si>
    <t>percentage_of_households_with_internet_access</t>
  </si>
  <si>
    <t>Percentage of households with internet access</t>
  </si>
  <si>
    <t>https://ec.europa.eu/eurostat/databrowser/view/tgs00047/default/table?lang=en</t>
  </si>
  <si>
    <t>Eurostat, “Households that have internet access at home by NUTS 2 regions,” 2023. https://ec.europa.eu/eurostat/databrowser/view/tgs00047/default/table?lang=en (accessed Apr. 11, 2023).</t>
  </si>
  <si>
    <t>percentage_of_housing_cost_overburden_rate_by_poverty_status</t>
  </si>
  <si>
    <t>Percentage of housing cost overburden rate by poverty status</t>
  </si>
  <si>
    <t>https://ec.europa.eu/eurostat/databrowser/view/SDG_01_50/default/table?lang=en&amp;category=sdg.sdg_01</t>
  </si>
  <si>
    <t>Eurostat, “Housing cost overburden rate by poverty status,” 2023. https://ec.europa.eu/eurostat/databrowser/view/SDG_01_50/default/table?lang=en&amp;category=sdg.sdg_01 (accessed Apr. 03, 2023).</t>
  </si>
  <si>
    <t>equity, finance</t>
  </si>
  <si>
    <t>poverty</t>
  </si>
  <si>
    <t>percentage_of_people_at_risk_of_poverty_or_social_exclusion</t>
  </si>
  <si>
    <t>Percentage of people at risk of poverty or social exclusion</t>
  </si>
  <si>
    <t>https://ec.europa.eu/eurostat/databrowser/view/sdg_01_20/default/table?lang=en</t>
  </si>
  <si>
    <t>Eurostat, ‘People at risk of income poverty after social transfers’. https://ec.europa.eu/eurostat/databrowser/view/sdg_01_20/default/table?lang=en (accessed Jan. 30, 2023).</t>
  </si>
  <si>
    <t>percentage_of_people_not_at_all_satisfied_with_public_transport</t>
  </si>
  <si>
    <t>Percentage of people not at all satisfied with public transport</t>
  </si>
  <si>
    <t>https://ec.europa.eu/eurostat/databrowser/view/urb_percep/default/table?lang=en</t>
  </si>
  <si>
    <t>Eurostat, “Perception survey results.” https://ec.europa.eu/eurostat/databrowser/view/urb_percep/default/table?lang=en (accessed Jul. 21, 2023).</t>
  </si>
  <si>
    <t>general stat, transport</t>
  </si>
  <si>
    <t>percentage_of_people_rather_satisfied_with_public_transport</t>
  </si>
  <si>
    <t>Percentage of people rather satisfied with public transport</t>
  </si>
  <si>
    <t>percentage_of_people_rather_unsatisfied_with_public_transport</t>
  </si>
  <si>
    <t>Percentage of people rather unsatisfied with public transport</t>
  </si>
  <si>
    <t>percentage_of_people_very_satisfied_with_public_transport</t>
  </si>
  <si>
    <t>Percentage of people very satisfied with public transport</t>
  </si>
  <si>
    <t>percentage_of_people_with_access_to_electricity</t>
  </si>
  <si>
    <t>Percentage of people with access to electricity</t>
  </si>
  <si>
    <t>https://data.worldbank.org/indicator/EG.ELC.ACCS.ZS</t>
  </si>
  <si>
    <t>World Bank, “Access to electricity (% of population) | Data.” https://data.worldbank.org/indicator/EG.ELC.ACCS.ZS (accessed Apr. 05, 2023).</t>
  </si>
  <si>
    <t>energy, equity</t>
  </si>
  <si>
    <t>percentage_of_people_with_good_or_very_good_perceived_health</t>
  </si>
  <si>
    <t>Percentage of people with good or very good perceived health</t>
  </si>
  <si>
    <t>https://ec.europa.eu/eurostat/databrowser/view/sdg_03_20/default/table?lang=en</t>
  </si>
  <si>
    <t>Eurostat, “Share of people with good or very good perceived health by sex.” https://ec.europa.eu/eurostat/databrowser/view/sdg_03_20/default/table?lang=en (accessed Jul. 04, 2023).</t>
  </si>
  <si>
    <t>percentage_of_people_with_less_than_lower_secondary_education</t>
  </si>
  <si>
    <t>Percentage of people with less than lower secondary education</t>
  </si>
  <si>
    <t>https://ec.europa.eu/eurostat/databrowser/view/EDAT_LFSE_04__custom_3750025/bookmark/table?lang=en</t>
  </si>
  <si>
    <t>Eurostat, “Population by educational attainment level, sex and NUTS 2 regions.” https://ec.europa.eu/eurostat/databrowser/view/EDAT_LFSE_04__custom_3750025/bookmark/table?lang=en (accessed Jul. 04, 2023).</t>
  </si>
  <si>
    <t>education</t>
  </si>
  <si>
    <t>percentage_of_people_with_tertiary_education</t>
  </si>
  <si>
    <t>Percentage of people with tertiary education</t>
  </si>
  <si>
    <t>percentage_of_people_with_unknown_satifactory_level_with_public_transport</t>
  </si>
  <si>
    <t>Percentage of people with unknown satifactory level with public transport</t>
  </si>
  <si>
    <t>percentage_of_unemployed_people</t>
  </si>
  <si>
    <t>Percentage of unemployed people</t>
  </si>
  <si>
    <t>Unemployed people between 20 and 64 years</t>
  </si>
  <si>
    <t>https://ec.europa.eu/eurostat/databrowser/view/lfst_r_lfu3rt/default/table?lang=en</t>
  </si>
  <si>
    <t>Eurostat, “Unemployment rates,” 2023. https://ec.europa.eu/eurostat/databrowser/view/lfst_r_lfu3rt/default/table?lang=en (accessed Apr. 05, 2023).</t>
  </si>
  <si>
    <t>permanent_crops_cover</t>
  </si>
  <si>
    <t>Permanent crops cover</t>
  </si>
  <si>
    <t>permanently_irrigated_land_cover</t>
  </si>
  <si>
    <t>Permanently irrigated land cover</t>
  </si>
  <si>
    <t>plastic_waste</t>
  </si>
  <si>
    <t>Plastic waste</t>
  </si>
  <si>
    <t>population</t>
  </si>
  <si>
    <t>Population</t>
  </si>
  <si>
    <t>population_age_between_10_and_14</t>
  </si>
  <si>
    <t>Population - age between 10 and 14</t>
  </si>
  <si>
    <t>population_age_between_15_and_19</t>
  </si>
  <si>
    <t>Population - age between 15 and 19</t>
  </si>
  <si>
    <t>population_age_between_20_and_24</t>
  </si>
  <si>
    <t>Population - age between 20 and 24</t>
  </si>
  <si>
    <t>population_age_between_25_and_29</t>
  </si>
  <si>
    <t>Population - age between 25 and 29</t>
  </si>
  <si>
    <t>population_age_between_30_and_34</t>
  </si>
  <si>
    <t>Population - age between 30 and 34</t>
  </si>
  <si>
    <t>population_age_between_35_and_39</t>
  </si>
  <si>
    <t>Population - age between 35 and 39</t>
  </si>
  <si>
    <t>population_age_between_40_and_44</t>
  </si>
  <si>
    <t>Population - age between 40 and 44</t>
  </si>
  <si>
    <t>population_age_between_45_and_49</t>
  </si>
  <si>
    <t>Population - age between 45 and 49</t>
  </si>
  <si>
    <t>population_age_between_5_and_9</t>
  </si>
  <si>
    <t>Population - age between 5 and 9</t>
  </si>
  <si>
    <t>population_age_between_50_and_54</t>
  </si>
  <si>
    <t>Population - age between 50 and 54</t>
  </si>
  <si>
    <t>population_age_between_55_and_59</t>
  </si>
  <si>
    <t>Population - age between 55 and 59</t>
  </si>
  <si>
    <t>population_age_between_60_and_64</t>
  </si>
  <si>
    <t>Population - age between 60 and 64</t>
  </si>
  <si>
    <t>population_age_between_65_and_69</t>
  </si>
  <si>
    <t>Population - age between 65 and 69</t>
  </si>
  <si>
    <t>population_age_between_70_and_74</t>
  </si>
  <si>
    <t>Population - age between 70 and 74</t>
  </si>
  <si>
    <t>population_age_between_75_and_79</t>
  </si>
  <si>
    <t>Population - age between 75 and 79</t>
  </si>
  <si>
    <t>population_age_between_80_and_84</t>
  </si>
  <si>
    <t>Population - age between 80 and 84</t>
  </si>
  <si>
    <t>population_age_between_85_and_89</t>
  </si>
  <si>
    <t>Population - age between 85 and 89</t>
  </si>
  <si>
    <t>population_age_greater_than_or_equal_to_90</t>
  </si>
  <si>
    <t>Population - age greater than or equal to 90</t>
  </si>
  <si>
    <t>population_age_less_than_5</t>
  </si>
  <si>
    <t>Population - age less than 5</t>
  </si>
  <si>
    <t>population_age_over_65</t>
  </si>
  <si>
    <t>Population - age over 65</t>
  </si>
  <si>
    <t>port_areas_cover</t>
  </si>
  <si>
    <t>Port areas cover</t>
  </si>
  <si>
    <t>production_in_manufacturing</t>
  </si>
  <si>
    <t>Production in manufacturing</t>
  </si>
  <si>
    <t>Unit is index, base period for measurement is 2015.</t>
  </si>
  <si>
    <t>https://ec.europa.eu/eurostat/databrowser/view/sts_inpr_a/default/table?lang=en</t>
  </si>
  <si>
    <t>Eurostat, ‘Production in industry - annual data’, 2022. https://ec.europa.eu/eurostat/databrowser/view/sts_inpr_a/default/table?lang=en (accessed Nov. 23, 2022).</t>
  </si>
  <si>
    <t>production_value_in_agriculture</t>
  </si>
  <si>
    <t>Production value in agriculture</t>
  </si>
  <si>
    <t>Production value in agriculture at basic prices</t>
  </si>
  <si>
    <t>https://ec.europa.eu/eurostat/databrowser/view/agr_r_accts/default/table?lang=en</t>
  </si>
  <si>
    <t>Eurostat, ‘Economic accounts for agriculture by NUTS 2 regions’, 2022. https://ec.europa.eu/eurostat/databrowser/view/agr_r_accts/default/table?lang=en (accessed Nov. 23, 2022).</t>
  </si>
  <si>
    <t>protected_area</t>
  </si>
  <si>
    <t>Protected area</t>
  </si>
  <si>
    <r>
      <t>terrestrial and marine sites protected under the </t>
    </r>
    <r>
      <rPr>
        <u/>
        <sz val="7"/>
        <color rgb="FF2873E6"/>
        <rFont val="Arial"/>
        <family val="2"/>
      </rPr>
      <t>Habitats Directive</t>
    </r>
    <r>
      <rPr>
        <sz val="7"/>
        <color rgb="FF272833"/>
        <rFont val="Arial"/>
        <family val="2"/>
      </rPr>
      <t> and the </t>
    </r>
    <r>
      <rPr>
        <u/>
        <sz val="7"/>
        <color rgb="FF2873E6"/>
        <rFont val="Arial"/>
        <family val="2"/>
      </rPr>
      <t>Birds Directive</t>
    </r>
    <r>
      <rPr>
        <sz val="7"/>
        <color rgb="FF272833"/>
        <rFont val="Arial"/>
        <family val="2"/>
      </rPr>
      <t> (known as “the Nature Directives”)</t>
    </r>
  </si>
  <si>
    <t>https://ec.europa.eu/eurostat/databrowser/view/sdg_15_20/default/table?lang=en</t>
  </si>
  <si>
    <t>Eurostat, “Surface of the terrestrial protected areas (source: DG ENV; EEA),” 2023. https://ec.europa.eu/eurostat/databrowser/view/sdg_15_20/default/table?lang=en (accessed Apr. 13, 2023).</t>
  </si>
  <si>
    <t>protected</t>
  </si>
  <si>
    <t>quality_of_life_index</t>
  </si>
  <si>
    <t>Quality of life index</t>
  </si>
  <si>
    <t>Taking a systemic and multi-faceted approach to quality of life measurement, the index encompasses three spheres – personal, socio-economic and ecological, – and three quality of life dimensions – good Life enablers, life survival (“maintenance”) and life flourishing. For more information, please refer to the data source. 
Index values range: 0 to 1</t>
  </si>
  <si>
    <t>https://database.espon.eu/indicator/2112/</t>
  </si>
  <si>
    <t>ESPON Database Portal, ‘Indicator: Territorial Quality of Life Index | ESPON Database Portal’, 2022. https://database.espon.eu/indicator/2112/ (accessed Nov. 23, 2022).</t>
  </si>
  <si>
    <t>railway_network</t>
  </si>
  <si>
    <t>Railway network</t>
  </si>
  <si>
    <t>distance</t>
  </si>
  <si>
    <t>METADATA: https://ome-download-data.s3.eu-west-1.amazonaws.com/euro-regional-map/documents/ERM_2021_Specification.pdf</t>
  </si>
  <si>
    <t>real_labour_productivity</t>
  </si>
  <si>
    <t>Real labour productivity</t>
  </si>
  <si>
    <t>Calculated by: Gross domestic product/employed person. Employed person includes self-employees. Unit is index, base period for productivity measurement is 2015.</t>
  </si>
  <si>
    <t>https://ec.europa.eu/eurostat/databrowser/view/nama_10r_2rlp/default/table?lang=en</t>
  </si>
  <si>
    <t>Eurostat, ‘Real Labour productivity by NUTS 2 regions’, 2022. https://ec.europa.eu/eurostat/databrowser/view/nama_10r_2rlp/default/table?lang=en (accessed Nov. 23, 2022).</t>
  </si>
  <si>
    <t>relative_gross_value_added</t>
  </si>
  <si>
    <t>Relative gross value added</t>
  </si>
  <si>
    <t>Calculated value: (Gross value added/Gross domestic product)*100</t>
  </si>
  <si>
    <t>relative_gross_value_added_nace_sector_a</t>
  </si>
  <si>
    <t>Relative gross value added In NACE sector A</t>
  </si>
  <si>
    <t>Calculated value: (Gross value added in NACE sector A/Gross domestic product)*100</t>
  </si>
  <si>
    <t>relative_gross_value_added_nace_sector_c</t>
  </si>
  <si>
    <t>Relative gross value added In NACE sector C</t>
  </si>
  <si>
    <t>Calculated value: (Gross value added in NACE sector C/Gross domestic product)*100</t>
  </si>
  <si>
    <t>relative_gross_value_added_nace_sector_f</t>
  </si>
  <si>
    <t>Relative gross value added In NACE sector F</t>
  </si>
  <si>
    <t>Calculated value: (Gross value added in NACE sector F/Gross domestic product)*100</t>
  </si>
  <si>
    <t>relative_gross_value_added_nace_sector_j</t>
  </si>
  <si>
    <t>Relative gross value added In NACE sector J</t>
  </si>
  <si>
    <t>Calculated value: (Gross value added in NACE sector J/Gross domestic product)*100</t>
  </si>
  <si>
    <t>relative_gross_value_added_nace_sector_k</t>
  </si>
  <si>
    <t>Relative gross value added In NACE sector K</t>
  </si>
  <si>
    <t>Calculated value: (Gross value added in NACE sector K/Gross domestic product)*100</t>
  </si>
  <si>
    <t>relative_gross_value_added_nace_sector_l</t>
  </si>
  <si>
    <t>Relative gross value added In NACE sector L</t>
  </si>
  <si>
    <t>Calculated value: (Gross value added in NACE sector L/Gross domestic product)*100</t>
  </si>
  <si>
    <t>relative_gross_value_added_nace_sector_b_e</t>
  </si>
  <si>
    <t>Relative gross value added In NACE sectors B-E</t>
  </si>
  <si>
    <t>Calculated value: (Gross value added in NACE sectors B-E/Gross domestic product)*100</t>
  </si>
  <si>
    <t>relative_gross_value_added_nace_sector_g_i</t>
  </si>
  <si>
    <t>Relative gross value added In NACE sectors G-I</t>
  </si>
  <si>
    <t>Calculated value: (Gross value added in NACE sectors G-I/Gross domestic product)*100</t>
  </si>
  <si>
    <t>relative_gross_value_added_nace_sector_m_n</t>
  </si>
  <si>
    <t>Relative gross value added In NACE sectors M-N</t>
  </si>
  <si>
    <t>Calculated value: (Gross value added in NACE sectors M-N/Gross domestic product)*100</t>
  </si>
  <si>
    <t>relative_gross_value_added_nace_sector_o_q</t>
  </si>
  <si>
    <t>Relative gross value added In NACE sectors O-Q</t>
  </si>
  <si>
    <t>Calculated value: (Gross value added in NACE sectors O-Q/Gross domestic product)*100</t>
  </si>
  <si>
    <t>residential_energy_demand_space_cooling</t>
  </si>
  <si>
    <t>Residential energy demand - space cooling</t>
  </si>
  <si>
    <t>residential_energy_demand_space_heating</t>
  </si>
  <si>
    <t>residential_final_energy_consumption_from_ambient_heat_or_heat_pumps</t>
  </si>
  <si>
    <t>Residential final energy consumption from ambient heat or heat pumps</t>
  </si>
  <si>
    <t>residential_final_energy_consumption_from_anthracite</t>
  </si>
  <si>
    <t>Residential final energy consumption from anthracite</t>
  </si>
  <si>
    <t>residential_final_energy_consumption_from_aviation_gasoline</t>
  </si>
  <si>
    <t>Residential final energy consumption from aviation gasoline</t>
  </si>
  <si>
    <t>residential_final_energy_consumption_from_biogases</t>
  </si>
  <si>
    <t>Residential final energy consumption from biogases</t>
  </si>
  <si>
    <t>residential_final_energy_consumption_from_bitumen</t>
  </si>
  <si>
    <t>Residential final energy consumption from bitumen</t>
  </si>
  <si>
    <t>residential_final_energy_consumption_from_blast_furnace_gas</t>
  </si>
  <si>
    <t>Residential final energy consumption from blast furnace gas</t>
  </si>
  <si>
    <t>residential_final_energy_consumption_from_blended_bio_jet_kerosene</t>
  </si>
  <si>
    <t>Residential final energy consumption from blended bio jet kerosene</t>
  </si>
  <si>
    <t>residential_final_energy_consumption_from_blended_biodiesels</t>
  </si>
  <si>
    <t>Residential final energy consumption from blended biodiesels</t>
  </si>
  <si>
    <t>residential_final_energy_consumption_from_blended_biogasoline</t>
  </si>
  <si>
    <t>Residential final energy consumption from blended biogasoline</t>
  </si>
  <si>
    <t>residential_final_energy_consumption_from_brown_coal_briquettes</t>
  </si>
  <si>
    <t>Residential final energy consumption from brown coal briquettes</t>
  </si>
  <si>
    <t>residential_final_energy_consumption_from_charcoal</t>
  </si>
  <si>
    <t>Residential final energy consumption from charcoal</t>
  </si>
  <si>
    <t>residential_final_energy_consumption_from_coal_tar</t>
  </si>
  <si>
    <t>Residential final energy consumption from coal tar</t>
  </si>
  <si>
    <t>residential_final_energy_consumption_from_coke_oven_coke</t>
  </si>
  <si>
    <t>Residential final energy consumption from coke oven coke</t>
  </si>
  <si>
    <t>residential_final_energy_consumption_from_coke_oven_gas</t>
  </si>
  <si>
    <t>Residential final energy consumption from coke oven gas</t>
  </si>
  <si>
    <t>residential_final_energy_consumption_from_coking_coal</t>
  </si>
  <si>
    <t>Residential final energy consumption from coking coal</t>
  </si>
  <si>
    <t>residential_final_energy_consumption_from_crude_oil</t>
  </si>
  <si>
    <t>Residential final energy consumption from crude oil</t>
  </si>
  <si>
    <t>residential_final_energy_consumption_from_electricity</t>
  </si>
  <si>
    <t>Residential final energy consumption from electricity</t>
  </si>
  <si>
    <t>residential_final_energy_consumption_from_ethane</t>
  </si>
  <si>
    <t>Residential final energy consumption from ethane</t>
  </si>
  <si>
    <t>residential_final_energy_consumption_from_fuel_oil</t>
  </si>
  <si>
    <t>Residential final energy consumption from fuel oil</t>
  </si>
  <si>
    <t>residential_final_energy_consumption_from_gas_coke</t>
  </si>
  <si>
    <t>Residential final energy consumption from gas coke</t>
  </si>
  <si>
    <t>residential_final_energy_consumption_from_gas_oil_and_diesel_oil_excluding_biofuel_portion</t>
  </si>
  <si>
    <t>Residential final energy consumption from gas oil and diesel oil excluding biofuel portion</t>
  </si>
  <si>
    <t>residential_final_energy_consumption_from_gas_works_gas</t>
  </si>
  <si>
    <t>Residential final energy consumption from gas works gas</t>
  </si>
  <si>
    <t>residential_final_energy_consumption_from_gasoline_type_jet_fuel</t>
  </si>
  <si>
    <t>Residential final energy consumption from gasoline type jet fuel</t>
  </si>
  <si>
    <t>residential_final_energy_consumption_from_geothermal</t>
  </si>
  <si>
    <t>Residential final energy consumption from geothermal</t>
  </si>
  <si>
    <t>residential_final_energy_consumption_from_heat</t>
  </si>
  <si>
    <t>Residential final energy consumption from heat</t>
  </si>
  <si>
    <t>residential_final_energy_consumption_from_industrial_waste_non_renewable</t>
  </si>
  <si>
    <t>Residential final energy consumption from industrial waste non-renewable</t>
  </si>
  <si>
    <t>residential_final_energy_consumption_from_kerosene_type_jet_fuel_excluding_biofuel_portion</t>
  </si>
  <si>
    <t>Residential final energy consumption from kerosene type jet fuel excluding biofuel portion</t>
  </si>
  <si>
    <t>residential_final_energy_consumption_from_lignite</t>
  </si>
  <si>
    <t>Residential final energy consumption from lignite</t>
  </si>
  <si>
    <t>residential_final_energy_consumption_from_liquefied_petroleum_gases</t>
  </si>
  <si>
    <t>Residential final energy consumption from liquefied petroleum gases</t>
  </si>
  <si>
    <t>residential_final_energy_consumption_from_lubricants</t>
  </si>
  <si>
    <t>Residential final energy consumption from lubricants</t>
  </si>
  <si>
    <t>residential_final_energy_consumption_from_motor_gasoline_excluding_biofuel_portion</t>
  </si>
  <si>
    <t>Residential final energy consumption from motor gasoline excluding biofuel portion</t>
  </si>
  <si>
    <t>residential_final_energy_consumption_from_naphtha</t>
  </si>
  <si>
    <t>Residential final energy consumption from naphtha</t>
  </si>
  <si>
    <t>residential_final_energy_consumption_from_natural_gas</t>
  </si>
  <si>
    <t>Residential final energy consumption from natural gas</t>
  </si>
  <si>
    <t>residential_final_energy_consumption_from_natural_gas_liquids</t>
  </si>
  <si>
    <t>Residential final energy consumption from natural gas liquids</t>
  </si>
  <si>
    <t>residential_final_energy_consumption_from_non_renewable_municipal_waste</t>
  </si>
  <si>
    <t>Residential final energy consumption from non-renewable municipal waste</t>
  </si>
  <si>
    <t>residential_final_energy_consumption_from_oil_shale_and_oil_sands</t>
  </si>
  <si>
    <t>Residential final energy consumption from oil shale and oil sands</t>
  </si>
  <si>
    <t>residential_final_energy_consumption_from_other_bituminous_coal</t>
  </si>
  <si>
    <t>Residential final energy consumption from other bituminous coal</t>
  </si>
  <si>
    <t>residential_final_energy_consumption_from_other_kerosene</t>
  </si>
  <si>
    <t>Residential final energy consumption from other kerosene</t>
  </si>
  <si>
    <t>residential_final_energy_consumption_from_other_liquid_biofuels</t>
  </si>
  <si>
    <t>Residential final energy consumption from other liquid biofuels</t>
  </si>
  <si>
    <t>residential_final_energy_consumption_from_other_oil_products</t>
  </si>
  <si>
    <t>Residential final energy consumption from other oil products</t>
  </si>
  <si>
    <t>residential_final_energy_consumption_from_other_recovered_gases</t>
  </si>
  <si>
    <t>Residential final energy consumption from other recovered gases</t>
  </si>
  <si>
    <t>residential_final_energy_consumption_from_paraffin_waxes</t>
  </si>
  <si>
    <t>Residential final energy consumption from paraffin waxes</t>
  </si>
  <si>
    <t>residential_final_energy_consumption_from_patent_fuel</t>
  </si>
  <si>
    <t xml:space="preserve">Residential final energy consumption from patent fuel
</t>
  </si>
  <si>
    <t>residential_final_energy_consumption_from_peat_products</t>
  </si>
  <si>
    <t>Residential final energy consumption from peat products</t>
  </si>
  <si>
    <t>residential_final_energy_consumption_from_peat</t>
  </si>
  <si>
    <t xml:space="preserve">Residential final energy consumption from peat
</t>
  </si>
  <si>
    <t>residential_final_energy_consumption_from_petroleum_coke</t>
  </si>
  <si>
    <t>Residential final energy consumption from petroleum coke</t>
  </si>
  <si>
    <t>residential_final_energy_consumption_from_primary_solid_biofuels</t>
  </si>
  <si>
    <t>Residential final energy consumption from primary solid biofuels</t>
  </si>
  <si>
    <t>residential_final_energy_consumption_from_pure_bio_jet_kerosene</t>
  </si>
  <si>
    <t>Residential final energy consumption from pure bio jet kerosene</t>
  </si>
  <si>
    <t>residential_final_energy_consumption_from_pure_biodiesels</t>
  </si>
  <si>
    <t>Residential final energy consumption from pure biodiesels</t>
  </si>
  <si>
    <t>residential_final_energy_consumption_from_pure_biogasoline</t>
  </si>
  <si>
    <t>Residential final energy consumption from pure biogasoline</t>
  </si>
  <si>
    <t>residential_final_energy_consumption_from_refinery_gas</t>
  </si>
  <si>
    <t>Residential final energy consumption from refinery gas</t>
  </si>
  <si>
    <t>residential_final_energy_consumption_from_renewable_municipal_waste</t>
  </si>
  <si>
    <t>Residential final energy consumption from renewable municipal waste</t>
  </si>
  <si>
    <t>residential_final_energy_consumption_from_solar_thermal</t>
  </si>
  <si>
    <t>Residential final energy consumption from solar thermal</t>
  </si>
  <si>
    <t>residential_final_energy_consumption_from_sub_bituminous_coal</t>
  </si>
  <si>
    <t>Residential final energy consumption from sub-bituminous coal</t>
  </si>
  <si>
    <t>residential_final_energy_consumption_from_white_spirit_and_special_boiling_point_industrial_spirits</t>
  </si>
  <si>
    <t>Residential final energy consumption from white spirit and special boiling point industrial spirits</t>
  </si>
  <si>
    <t>heat_demand_residential</t>
  </si>
  <si>
    <t>Residential heat demand</t>
  </si>
  <si>
    <t>https://zenodo.org/record/4687120</t>
  </si>
  <si>
    <t>Andreas Mueller, &amp; Mostafa Fallahnejad. (2020). Heat density map (final energy demand for heating and dhw) of residential buildings in eu28 + switzerland, norway and iceland for the year 2015 (0.18.0) [Data set]. Zenodo. https://doi.org/10.5281/zenodo.4687120</t>
  </si>
  <si>
    <t>rice_fields_cover</t>
  </si>
  <si>
    <t>Rice fields cover</t>
  </si>
  <si>
    <t>river_flood_depth</t>
  </si>
  <si>
    <t>River flood depth</t>
  </si>
  <si>
    <t>provides water depth for flood frequency - 1 in 20 years</t>
  </si>
  <si>
    <t>River flood hazard maps for Europe and the Mediterranean Basin region</t>
  </si>
  <si>
    <t>https://data.jrc.ec.europa.eu/dataset/1d128b6c-a4ee-4858-9e34-6210707f3c81</t>
  </si>
  <si>
    <t>Dottori, Francesco; Alfieri, Lorenzo; Bianchi, Alessandra; Skoien, Jon; Salamon, Peter (2021): River flood hazard maps for Europe and the Mediterranean Basin region. European Commission, Joint Research Centre (JRC) [Dataset] doi: 10.2905/1D128B6C-A4EE-4858-9E34-6210707F3C81 PID: http://data.europa.eu/89h/1d128b6c-a4ee-4858-9e34-6210707f3c81</t>
  </si>
  <si>
    <t>impact</t>
  </si>
  <si>
    <t>meter</t>
  </si>
  <si>
    <t>road_and_rail_networks_cover</t>
  </si>
  <si>
    <t>Road and rail networks cover</t>
  </si>
  <si>
    <t>road_network</t>
  </si>
  <si>
    <t>Road network</t>
  </si>
  <si>
    <t>road_transport_of_freight</t>
  </si>
  <si>
    <t>Road transport of freight</t>
  </si>
  <si>
    <t>Total transported goods</t>
  </si>
  <si>
    <t>https://ec.europa.eu/eurostat/databrowser/view/ROAD_GO_NA_RL3G/default/table?lang=en</t>
  </si>
  <si>
    <t>Eurostat, “National road freight transport by region of loading (NUTS 3) and type of goods (t) - annual data (from 2008 onwards),” Jul. 24, 2023. https://ec.europa.eu/eurostat/databrowser/view/ROAD_GO_NA_RL3G/default/table?lang=en (accessed Aug. 11, 2023).</t>
  </si>
  <si>
    <t>salines_cover</t>
  </si>
  <si>
    <t>Salines cover</t>
  </si>
  <si>
    <t>salt_marshes_cover</t>
  </si>
  <si>
    <t>Salt marshes cover</t>
  </si>
  <si>
    <t>sclerophyllous_vegetation_cover</t>
  </si>
  <si>
    <t>Sclerophyllous vegetation cover</t>
  </si>
  <si>
    <t>sea_and_ocean_cover</t>
  </si>
  <si>
    <t>Sea and ocean cover</t>
  </si>
  <si>
    <t>share_of_renewable_energy_in_gross_final_energy_consumption</t>
  </si>
  <si>
    <t>Share of renewable energy in gross final energy consumption</t>
  </si>
  <si>
    <t>https://ec.europa.eu/eurostat/databrowser/view/sdg_07_40/default/table?lang=en</t>
  </si>
  <si>
    <t>Eurostat, “Share of renewable energy in gross final energy consumption by sector.” https://ec.europa.eu/eurostat/databrowser/view/sdg_07_40/default/table?lang=en (accessed Jul. 11, 2023).</t>
  </si>
  <si>
    <t>renewables</t>
  </si>
  <si>
    <t>soil_erosion_by_water_in_agriculture</t>
  </si>
  <si>
    <t>Soil erosion by water in agriculture</t>
  </si>
  <si>
    <t>https://ec.europa.eu/eurostat/databrowser/view/aei_pr_soiler/default/table?lang=en</t>
  </si>
  <si>
    <t>Eurostat, ‘Estimated soil erosion by water, by erosion level, land cover and NUTS 3 regions (source: JRC)’, 2021. https://ec.europa.eu/eurostat/databrowser/view/aei_pr_soiler/default/table?lang=en (accessed Nov. 23, 2022).</t>
  </si>
  <si>
    <t>water, agriculture and forestry</t>
  </si>
  <si>
    <t>water</t>
  </si>
  <si>
    <t>Mt/square kilometer</t>
  </si>
  <si>
    <t>soil_sealing</t>
  </si>
  <si>
    <t>Soil sealing</t>
  </si>
  <si>
    <t>The covering of the soil surface with impervious materials as a result of urban development and infrastructure construction</t>
  </si>
  <si>
    <t>https://database.espon.eu/indicator/1613/</t>
  </si>
  <si>
    <t>ESPON Database Portal, “Indicator: Soil sealing | ESPON Database Portal.” https://database.espon.eu/indicator/1613/ (accessed Apr. 11, 2023).</t>
  </si>
  <si>
    <t>soil</t>
  </si>
  <si>
    <t>sparsely_vegetated_areas_cover</t>
  </si>
  <si>
    <t>Sparsely vegetated areas cover</t>
  </si>
  <si>
    <t>sport_and_leisure_facilities_cover</t>
  </si>
  <si>
    <t>Sport and leisure facilities cover</t>
  </si>
  <si>
    <t>subsidies_on_products_in_agriculture</t>
  </si>
  <si>
    <t>Subsidies on products in agriculture</t>
  </si>
  <si>
    <t>susceptibility_to_natural_hazards</t>
  </si>
  <si>
    <t>Susceptibility to natural hazards</t>
  </si>
  <si>
    <t>Composite indicator obtained with multivariate statistical techniques. Source indicators are: age of population; young-age dependency; old dependency; early leavers from education and training; risk of poverty and social exclusion; primary sector employments; unemployment rate; irrigable and irrigated areas.  For more information, please refer to the data source. 
The indicator value is in the range from 1 to 2, being 2 the highest vulnerability and 1 the lowest</t>
  </si>
  <si>
    <t>https://database.espon.eu/indicator/2225/</t>
  </si>
  <si>
    <t>ESPON Database Portal, ‘Indicator: Territorial susceptibility to natural hazards | ESPON Database Portal’, 2022. https://database.espon.eu/indicator/2225/ (accessed Nov. 23, 2022).</t>
  </si>
  <si>
    <t>susceptibility to natural hazards</t>
  </si>
  <si>
    <t>taxes_on_products_in_agriculture</t>
  </si>
  <si>
    <t>Taxes on products in agriculture</t>
  </si>
  <si>
    <t>https://ec.europa.eu/eurostat/databrowser/view/cens_21hhct_r3/default/table?lang=en&amp;category=cens.cens_21.cens_21df</t>
  </si>
  <si>
    <t>tenancy_total</t>
  </si>
  <si>
    <t>Tenancy with all types of tenure status</t>
  </si>
  <si>
    <t xml:space="preserve">Provides the number of buildings. All types of tenure status for different types of household such as household composed of one-family nucleus, married couple, etc. </t>
  </si>
  <si>
    <t>Eurostat, “Private households by household composition, tenure status and NUTS 3 region.” https://ec.europa.eu/eurostat/databrowser/view/cens_21hhct_r3/default/table?lang=en&amp;category=cens.cens_21.cens_21df (accessed Aug. 01, 2025).</t>
  </si>
  <si>
    <t>tenancy_owners</t>
  </si>
  <si>
    <t>Tenancy with tenure status - owner</t>
  </si>
  <si>
    <t xml:space="preserve">Provides the number of buildings that are owned. tenure status equals owner for different types of household such as household composed of one-family nucleus, married couple, etc. </t>
  </si>
  <si>
    <t>tenancy_renters</t>
  </si>
  <si>
    <t>Tenancy with tenure status - renter</t>
  </si>
  <si>
    <t xml:space="preserve">Provides the number of buildings that are rented. tenure status equals tenant for different types of household such as household composed of one-family nucleus, married couple, etc. </t>
  </si>
  <si>
    <t>tenancy_other</t>
  </si>
  <si>
    <t>Tenancy with tenure status - other</t>
  </si>
  <si>
    <t xml:space="preserve">Provides the number of buildings with tenure status equals "other" for different types of household such as household composed of one-family nucleus, married couple, etc. </t>
  </si>
  <si>
    <t>tenancy_unknown</t>
  </si>
  <si>
    <t>Tenancy with tenure status - unknown</t>
  </si>
  <si>
    <t xml:space="preserve">Provides the number of buildings with unknown tenure status for different types of household such as household composed of one-family nucleus, married couple, etc. </t>
  </si>
  <si>
    <t>terrestrial_protected_areas</t>
  </si>
  <si>
    <t>Terrestrial protected areas</t>
  </si>
  <si>
    <t>Surface of the terrestrial protected areas</t>
  </si>
  <si>
    <t>Eurostat, “Surface of the terrestrial protected areas,” 2023. https://ec.europa.eu/eurostat/databrowser/view/sdg_15_20/default/table?lang=en (accessed Apr. 04, 2023).</t>
  </si>
  <si>
    <t>cimp_time_frame_of_heavy_precipitation_maximum</t>
  </si>
  <si>
    <t>Time frame of  heavy precipitation - maximum</t>
  </si>
  <si>
    <t>Minimum time frame of projected change of intensity and frequency of days with precipitation
&gt;20mm, rescaled by max
Values and their meanings: 0 = Short-term, 1 = Mid-term, 2 = Long-term, -5 = Uncertain, -10 = Not Known</t>
  </si>
  <si>
    <t>cimp_time_frame_of_heavy_precipitation_mean</t>
  </si>
  <si>
    <t>Time frame of  heavy precipitation - mean</t>
  </si>
  <si>
    <t>Minimum time frame of projected change of intensity and frequency of days with precipitation
&gt;20mm, rescaled by mean
Values and their meanings: 0 = Short-term, 1 = Mid-term, 2 = Long-term, -5 = Uncertain, -10 = Not Known</t>
  </si>
  <si>
    <t>cimp_time_frame_of_coldwaves_maximum</t>
  </si>
  <si>
    <t>Time frame of coldwaves - maximum</t>
  </si>
  <si>
    <t>Minimum of projected change summer coldwave days frequency and intensity time frame, rescaled by max
Values and their meanings: 0 = Short-term, 1 = Mid-term, 2 = Long-term, -5 = Uncertain, -10 = Not Known</t>
  </si>
  <si>
    <t>cimp_time_frame_of_coldwaves_mean</t>
  </si>
  <si>
    <t>Time frame of coldwaves - mean</t>
  </si>
  <si>
    <t>Minimum of projected change summer coldwave days frequency and intensity time frame, rescaled by mean
Values and their meanings: 0 = Short-term, 1 = Mid-term, 2 = Long-term, -5 = Uncertain, -10 = Not Known</t>
  </si>
  <si>
    <t>cimp_time_frame_of_extreme_drought_maximum</t>
  </si>
  <si>
    <t>Time frame of extreme drought - maximum</t>
  </si>
  <si>
    <t>Minimum time frame of projected change of intensity and frequency extreme drought days (2021-2100), rescaled by max
Values and their meanings: 0 = Short-term, 1 = Mid-term, 2 = Long-term, -5 = Uncertain, -10 = Not Known</t>
  </si>
  <si>
    <t>cimp_time_frame_of_extreme_drought_mean</t>
  </si>
  <si>
    <t>Time frame of extreme drought - mean</t>
  </si>
  <si>
    <t>Minimum time frame of projected change of intensity and frequency extreme drought days (2021-2100), rescaled by mean
Values and their meanings: 0 = Short-term, 1 = Mid-term, 2 = Long-term, -5 = Uncertain, -10 = Not Known</t>
  </si>
  <si>
    <t>cimp_time_frame_of_heatwaves_maximum</t>
  </si>
  <si>
    <t>Time frame of heatwaves - maximum</t>
  </si>
  <si>
    <t>Minimum of projected change summer heatwave days frequency and intensity time frame, rescaled by max
Values and their meanings: 0 = Short-term, 1 = Mid-term, 2 = Long-term, -5 = Uncertain, -10 = Not Known</t>
  </si>
  <si>
    <t>cimp_time_frame_of_heatwaves_mean</t>
  </si>
  <si>
    <t>Time frame of heatwaves - mean</t>
  </si>
  <si>
    <t>Minimum of projected change summer heatwave days frequency and intensity time frame, rescaled by mean
Values and their meanings: 0 = Short-term, 1 = Mid-term, 2 = Long-term, -5 = Uncertain, -10 = Not Known</t>
  </si>
  <si>
    <t>cimp_time_frame_of_high_fire_risk_maximum</t>
  </si>
  <si>
    <t>Time frame of high fire risk - maximum</t>
  </si>
  <si>
    <t>Minimum time frame of projected change of intensity and frequency of a summer day (2021-2100)
with high fire risk, rescaled by max
Values and their meanings: 0 = Short-term, 1 = Mid-term, 2 = Long-term, -5 = Uncertain, -10 = Not Known</t>
  </si>
  <si>
    <t>cimp_time_frame_of_high_fire_risk_mean</t>
  </si>
  <si>
    <t>Time frame of high fire risk - mean</t>
  </si>
  <si>
    <t>Minimum time frame of projected change of intensity and frequency of a summer day (2021-2100) with high fire risk, rescaled by mean
Values and their meanings: 0 = Short-term, 1 = Mid-term, 2 = Long-term, -5 = Uncertain, -10 = Not Known</t>
  </si>
  <si>
    <t>cimp_time_frame_of_moderate_fire_risk_maximum</t>
  </si>
  <si>
    <t>Time frame of moderate fire risk - maximum</t>
  </si>
  <si>
    <t>Minimum time frame of projected change of intensity and frequency of a summer day (2021-2100)
with moderate fire risk, rescaled by max
Values and their meanings: 0 = Short-term, 1 = Mid-term, 2 = Long-term, -5 = Uncertain, -10 = Not Known</t>
  </si>
  <si>
    <t>cimp_time_frame_of_moderate_fire_risk_mean</t>
  </si>
  <si>
    <t>Time frame of moderate fire risk - mean</t>
  </si>
  <si>
    <t>Minimum time frame of projected change of intensity and frequency of a summer day (2021-2100)
with moderate fire risk, rescaled by mean
Values and their meanings: 0 = Short-term, 1 = Mid-term, 2 = Long-term, -5 = Uncertain, -10 = Not Known</t>
  </si>
  <si>
    <t>cimp_time_frame_of_very_high_fire_risk_maximum</t>
  </si>
  <si>
    <t>Time frame of very high fire risk - maximum</t>
  </si>
  <si>
    <t>Minimum time frame of projected change of intensity and frequency of a summer day (2021-2100)
with very high fire risk, rescaled by max
Values and their meanings: 0 = Short-term, 1 = Mid-term, 2 = Long-term, -5 = Uncertain, -10 = Not Known</t>
  </si>
  <si>
    <t>cimp_time_frame_of_very_high_fire_risk_mean</t>
  </si>
  <si>
    <t>Time frame of very high fire risk - mean</t>
  </si>
  <si>
    <t>Minimum time frame of projected change of intensity and frequency of a summer day (2021-2100) with very high fire risk, rescaled by mean
Values and their meanings: 0 = Short-term, 1 = Mid-term, 2 = Long-term, -5 = Uncertain, -10 = Not Known</t>
  </si>
  <si>
    <t>total_investment</t>
  </si>
  <si>
    <t>Total investment</t>
  </si>
  <si>
    <t>The indicator gives the share of GDP that is used for gross investment (rather than being used for e.g. consumption or exports).</t>
  </si>
  <si>
    <t>total_number_of_businesses</t>
  </si>
  <si>
    <t>Total number of businesses</t>
  </si>
  <si>
    <t>Businesses with any employee size</t>
  </si>
  <si>
    <t>total_participation_rate_in_education_and_training_in_last_4_weeks</t>
  </si>
  <si>
    <t>Total participation rate in education and training in last 4 weeks</t>
  </si>
  <si>
    <t>transitional_woodland_shrub_cover</t>
  </si>
  <si>
    <t>Transitional woodland shrub cover</t>
  </si>
  <si>
    <t>utility_pv_installed_area</t>
  </si>
  <si>
    <t>Utility PV - installed area</t>
  </si>
  <si>
    <t>A global inventory of solar photovoltaic generating units - dataset</t>
  </si>
  <si>
    <t>https://zenodo.org/record/5005868</t>
  </si>
  <si>
    <t>L. Kruitwagen, K. Story, J. Friedrich, L. Byers, S. Skillman, and C. Hepburn, ‘A global inventory of solar photovoltaic generating units - dataset’. Zenodo, Oct. 27, 2021. doi: 10.5281/zenodo.5005868.</t>
  </si>
  <si>
    <t>energy, land use</t>
  </si>
  <si>
    <t>utility_pv_installed_capacity</t>
  </si>
  <si>
    <t>Utility PV - installed capacity</t>
  </si>
  <si>
    <t>utilization_rate_2w</t>
  </si>
  <si>
    <t>Utilization rate - 2-wheelers</t>
  </si>
  <si>
    <t>utilization rate of two-wheelers</t>
  </si>
  <si>
    <t>km/year</t>
  </si>
  <si>
    <t>tra_emissions-CO2e_passenger_2W</t>
  </si>
  <si>
    <t>vehicle-km/year</t>
  </si>
  <si>
    <t>utilization_rate_bus</t>
  </si>
  <si>
    <t>Utilization rate - bus</t>
  </si>
  <si>
    <t>utilization rate of busses</t>
  </si>
  <si>
    <t>tra_vehicle-fleet_passenger_LDV,tra_vehicle-fleet_passenger_2W</t>
  </si>
  <si>
    <t>utilization_rate_hdv</t>
  </si>
  <si>
    <t>Utilization rate - heavy-duty vehicles</t>
  </si>
  <si>
    <t>utilization rate of heavy duty vehicles</t>
  </si>
  <si>
    <t>tra_emissions-CO2e_freight_HDV</t>
  </si>
  <si>
    <t>utilization_rate_ldv</t>
  </si>
  <si>
    <t>Utilization rate - light-duty vehicles</t>
  </si>
  <si>
    <t>utilization rate of light duty vehicles or cars</t>
  </si>
  <si>
    <t>tra_emissions-CO2e_passenger_LDV</t>
  </si>
  <si>
    <t>tra_vehicle_lifetime_new_passenger_ldv_phev_diesel</t>
  </si>
  <si>
    <t xml:space="preserve">Vehicle lifetime  -  passenger light-duty vehicles -  diesel powered plug-in hybrid EVs </t>
  </si>
  <si>
    <t>Extracted from EUCalc documentation</t>
  </si>
  <si>
    <t>lifetime</t>
  </si>
  <si>
    <t>electricity, diesel</t>
  </si>
  <si>
    <t>tra_vehicle_lifetime_new_passenger_bus_bev</t>
  </si>
  <si>
    <t>Vehicle lifetime  - bus - battery Evs</t>
  </si>
  <si>
    <t>electricity</t>
  </si>
  <si>
    <t>tra_vehicle_lifetime_new_passenger_bus_ice_diesel</t>
  </si>
  <si>
    <t>Vehicle lifetime  - bus - diesel powered internal combustion engine</t>
  </si>
  <si>
    <t>tra_vehicle_lifetime_new_passenger_bus_phev_diesel</t>
  </si>
  <si>
    <t xml:space="preserve">Vehicle lifetime  - bus - diesel powered plug-in hybrid EVs </t>
  </si>
  <si>
    <t>tra_vehicle_lifetime_new_passenger_bus_fcev</t>
  </si>
  <si>
    <t>Vehicle lifetime  - bus - fuel-cell Evs</t>
  </si>
  <si>
    <t>electricity, hydrogen</t>
  </si>
  <si>
    <t>tra_vehicle_lifetime_new_passenger_bus_ice_gas</t>
  </si>
  <si>
    <t>Vehicle lifetime  - bus - gas powered internal combustion engine</t>
  </si>
  <si>
    <t>tra_vehicle_lifetime_new_passenger_bus_ice_gasoline</t>
  </si>
  <si>
    <t>Vehicle lifetime  - bus - gasoline powered internal combustion engine</t>
  </si>
  <si>
    <t>tra_vehicle_lifetime_new_freight_rail_ice_diesel</t>
  </si>
  <si>
    <t>Vehicle lifetime  - freight rail -  diesel powered internal combustion engine</t>
  </si>
  <si>
    <t>years</t>
  </si>
  <si>
    <t>tra_vehicle_lifetime_new_freight_rail_cev</t>
  </si>
  <si>
    <t>Vehicle lifetime  - freight rail - clean energy vehicles</t>
  </si>
  <si>
    <t>tra_vehicle_lifetime_new_freight_hdvh_phev_diesel</t>
  </si>
  <si>
    <t xml:space="preserve">Vehicle lifetime  - heavy-duty vehicles of heavy type -  diesel powered plug-in hybrid EVs </t>
  </si>
  <si>
    <t>tra_vehicle_lifetime_new_freight_hdvh_phev_gasoline</t>
  </si>
  <si>
    <t xml:space="preserve">Vehicle lifetime  - heavy-duty vehicles of heavy type -  gasoline powered plug-in hybrid EVs </t>
  </si>
  <si>
    <t>electricity, gasoline</t>
  </si>
  <si>
    <t>tra_vehicle_lifetime_new_freight_hdvh_cev</t>
  </si>
  <si>
    <t>Vehicle lifetime  - heavy-duty vehicles of heavy type - clean energy vehicles</t>
  </si>
  <si>
    <t>tra_vehicle_lifetime_new_freight_hdvh_ice_diesel</t>
  </si>
  <si>
    <t>Vehicle lifetime  - heavy-duty vehicles of heavy type - diesel powered internal combustion engine</t>
  </si>
  <si>
    <t>tra_vehicle_lifetime_new_freight_hdvh_ice_gas</t>
  </si>
  <si>
    <t>Vehicle lifetime  - heavy-duty vehicles of heavy type - gas powered internal combustion engine</t>
  </si>
  <si>
    <t>tra_vehicle_lifetime_new_freight_hdvh_ice_gasoline</t>
  </si>
  <si>
    <t>Vehicle lifetime  - heavy-duty vehicles of heavy type - gasoline powered internal combustion engine</t>
  </si>
  <si>
    <t>tra_vehicle_lifetime_new_freight_hdvh_bev</t>
  </si>
  <si>
    <t>Vehicle lifetime  - heavy-duty vehicles of heavy type -battery EVs</t>
  </si>
  <si>
    <t>tra_vehicle_lifetime_new_freight_hdvh_fcev</t>
  </si>
  <si>
    <t>Vehicle lifetime  - heavy-duty vehicles of heavy type -fuel-cell EVs</t>
  </si>
  <si>
    <t>tra_vehicle_lifetime_new_freight_hdvl_cev</t>
  </si>
  <si>
    <t>Vehicle lifetime  - heavy-duty vehicles of light type - clean energy vehicles</t>
  </si>
  <si>
    <t>tra_vehicle_lifetime_new_freight_hdvl_ice_diesel</t>
  </si>
  <si>
    <t>Vehicle lifetime  - heavy-duty vehicles of light type - diesel powered internal combustion engine</t>
  </si>
  <si>
    <t>tra_vehicle_lifetime_new_freight_hdvl_phev_diesel</t>
  </si>
  <si>
    <t xml:space="preserve">Vehicle lifetime  - heavy-duty vehicles of light type - diesel powered plug-in hybrid EVs </t>
  </si>
  <si>
    <t>tra_vehicle_lifetime_new_freight_hdvl_fcev</t>
  </si>
  <si>
    <t>Vehicle lifetime  - heavy-duty vehicles of light type - fuel-cell EVs</t>
  </si>
  <si>
    <t>tra_vehicle_lifetime_new_freight_hdvl_ice_gas</t>
  </si>
  <si>
    <t>Vehicle lifetime  - heavy-duty vehicles of light type - gas powered internal combustion engine</t>
  </si>
  <si>
    <t>tra_vehicle_lifetime_new_freight_hdvl_ice_gasoline</t>
  </si>
  <si>
    <t>Vehicle lifetime  - heavy-duty vehicles of light type - gasoline powered internal combustion engine</t>
  </si>
  <si>
    <t>tra_vehicle_lifetime_new_freight_hdvl_phev_gasoline</t>
  </si>
  <si>
    <t xml:space="preserve">Vehicle lifetime  - heavy-duty vehicles of light type - gasoline powered plug-in hybrid EVs </t>
  </si>
  <si>
    <t>tra_vehicle_lifetime_new_freight_hdvl_bev</t>
  </si>
  <si>
    <t>Vehicle lifetime  - heavy-duty vehicles of light type -battery EVs</t>
  </si>
  <si>
    <t>tra_vehicle_lifetime_new_freight_hdvm_phev_diesel</t>
  </si>
  <si>
    <t xml:space="preserve">Vehicle lifetime  - heavy-duty vehicles of medium type -  diesel powered plug-in hybrid EVs </t>
  </si>
  <si>
    <t>tra_vehicle_lifetime_new_freight_hdvm_phev_gasoline</t>
  </si>
  <si>
    <t xml:space="preserve">Vehicle lifetime  - heavy-duty vehicles of medium type -  gasoline powered plug-in hybrid EVs </t>
  </si>
  <si>
    <t>tra_vehicle_lifetime_new_freight_hdvm_cev</t>
  </si>
  <si>
    <t>Vehicle lifetime  - heavy-duty vehicles of medium type - clean energy vehicles</t>
  </si>
  <si>
    <t>tra_vehicle_lifetime_new_freight_hdvm_ice_diesel</t>
  </si>
  <si>
    <t>Vehicle lifetime  - heavy-duty vehicles of medium type - diesel powered internal combustion engine</t>
  </si>
  <si>
    <t>tra_vehicle_lifetime_new_freight_hdvm_ice_gas</t>
  </si>
  <si>
    <t>Vehicle lifetime  - heavy-duty vehicles of medium type - gas powered internal combustion engine</t>
  </si>
  <si>
    <t>tra_vehicle_lifetime_new_freight_hdvm_ice_gasoline</t>
  </si>
  <si>
    <t>Vehicle lifetime  - heavy-duty vehicles of medium type - gasoline powered internal combustion engine</t>
  </si>
  <si>
    <t>tra_vehicle_lifetime_new_freight_hdvm_bev</t>
  </si>
  <si>
    <t>Vehicle lifetime  - heavy-duty vehicles of medium type -battery EVs</t>
  </si>
  <si>
    <t>tra_vehicle_lifetime_new_freight_hdvm_fcev</t>
  </si>
  <si>
    <t>Vehicle lifetime  - heavy-duty vehicles of medium type -fuel-cell EVs</t>
  </si>
  <si>
    <t>tra_vehicle_lifetime_new_passenger_metro_tram_cev</t>
  </si>
  <si>
    <t>Vehicle lifetime  - metro tram - clean energy vehicles</t>
  </si>
  <si>
    <t>tra_vehicle_lifetime_new_passenger_ldv_ice_diesel</t>
  </si>
  <si>
    <t>Vehicle lifetime  - passenger light-duty vehicles - diesel powered internal combustion engine</t>
  </si>
  <si>
    <t>tra_vehicle_lifetime_new_passenger_ldv_ice_gas</t>
  </si>
  <si>
    <t>Vehicle lifetime  - passenger light-duty vehicles - gas powered internal combustion engine</t>
  </si>
  <si>
    <t>tra_vehicle_lifetime_new_passenger_ldv_ice_gasoline</t>
  </si>
  <si>
    <t>Vehicle lifetime  - passenger light-duty vehicles - gasoline powered internal combustion engine</t>
  </si>
  <si>
    <t>tra_vehicle_lifetime_new_passenger_rail_cev</t>
  </si>
  <si>
    <t>Vehicle lifetime  - passenger rail - clean energy vehicles</t>
  </si>
  <si>
    <t>tra_vehicle_lifetime_new_passenger_2w_fcev</t>
  </si>
  <si>
    <t>Vehicle lifetime - 2-wheelers -  fuel-cell Evs</t>
  </si>
  <si>
    <t>tra_vehicle_lifetime_new_passenger_2w_bev</t>
  </si>
  <si>
    <t>Vehicle lifetime - 2-wheelers - battery EVs</t>
  </si>
  <si>
    <t>tra_vehicle_lifetime_new_passenger_2w_phev</t>
  </si>
  <si>
    <t xml:space="preserve">Vehicle lifetime - 2-wheelers - plug-in hybrid EVs </t>
  </si>
  <si>
    <t>tra_vehicle_lifetime_new_passenger_2w_ice_diesel</t>
  </si>
  <si>
    <t>Vehicle lifetime - 2-wheelers -diesel powered internal combustion engine</t>
  </si>
  <si>
    <t>tra_vehicle_lifetime_new_passenger_2w_ice_gas</t>
  </si>
  <si>
    <t>Vehicle lifetime - 2-wheelers -gas powered internal combustion engine</t>
  </si>
  <si>
    <t>tra_vehicle_lifetime_new_passenger_2w_ice_gasoline</t>
  </si>
  <si>
    <t>Vehicle lifetime - 2-wheelers -gasoline powered internal combustion engine</t>
  </si>
  <si>
    <t>tra_vehicle_lifetime_new_freight_aviation_bev</t>
  </si>
  <si>
    <t>Vehicle lifetime - freight aviation - battery EVs</t>
  </si>
  <si>
    <t>tra_vehicle_lifetime_new_freight_aviation_ice</t>
  </si>
  <si>
    <t>Vehicle lifetime - freight aviation - internal combustion engine</t>
  </si>
  <si>
    <t>kerosene</t>
  </si>
  <si>
    <t>tra_vehicle_lifetime_new_freight_iww_bev</t>
  </si>
  <si>
    <t>Vehicle lifetime - freight inland waterways - battery EVs</t>
  </si>
  <si>
    <t>tra_vehicle_lifetime_new_freight_iww_fcev</t>
  </si>
  <si>
    <t>Vehicle lifetime - freight inland waterways - fuel-cell EVs</t>
  </si>
  <si>
    <t>tra_vehicle_lifetime_new_freight_iww_ice</t>
  </si>
  <si>
    <t>Vehicle lifetime - freight inland waterways - internal combustion engine</t>
  </si>
  <si>
    <t>tra_vehicle_lifetime_new_freight_marine_bev</t>
  </si>
  <si>
    <t>Vehicle lifetime - freight marine - battery EVs</t>
  </si>
  <si>
    <t>tra_vehicle_lifetime_new_freight_marine_fcev</t>
  </si>
  <si>
    <t>Vehicle lifetime - freight marine - fuel-cell EVs</t>
  </si>
  <si>
    <t>tra_vehicle_lifetime_new_freight_marine_ice</t>
  </si>
  <si>
    <t>Vehicle lifetime - freight marine - internal combustion engine</t>
  </si>
  <si>
    <t>tra_vehicle_lifetime_new_passenger_aviation_bev</t>
  </si>
  <si>
    <t>Vehicle lifetime - passenger aviation - battery EVs</t>
  </si>
  <si>
    <t>tra_vehicle_lifetime_new_passenger_aviation_ice</t>
  </si>
  <si>
    <t>Vehicle lifetime - passenger aviation - internal combustion engine</t>
  </si>
  <si>
    <t>tra_vehicle_lifetime_new_passenger_ldv_bev</t>
  </si>
  <si>
    <t>Vehicle lifetime - passenger light-duty vehicles - battery Evs</t>
  </si>
  <si>
    <t>tra_vehicle_lifetime_new_passenger_ldv_fcev</t>
  </si>
  <si>
    <t>Vehicle lifetime - passenger light-duty vehicles - fuel-cell EVs</t>
  </si>
  <si>
    <t>tra_vehicle_lifetime_new_passenger_ldv_phev_gasoline</t>
  </si>
  <si>
    <t xml:space="preserve">Vehicle lifetime - passenger light-duty vehicles - gasoline powered plug-in hybrid EVs </t>
  </si>
  <si>
    <t>tra_vehicle_lifetime_new_passenger_rail_ice_diesel</t>
  </si>
  <si>
    <t>Vehicle lifetime - passenger rail - diesel powered internal combustion engine</t>
  </si>
  <si>
    <t>tra_vehicle_lifetime_new_passenger_rail_fcev</t>
  </si>
  <si>
    <t>Vehicle lifetime - passenger rail - fuel-cell Evs</t>
  </si>
  <si>
    <t>vineyards_cover</t>
  </si>
  <si>
    <t>Vineyards cover</t>
  </si>
  <si>
    <t>volume_of_freight_transport_relative_to_gdp</t>
  </si>
  <si>
    <t>Volume of freight transport relative to GDP</t>
  </si>
  <si>
    <t>Freight transport volume/gross domestic product. Unit is index, base period for measurement is 2015</t>
  </si>
  <si>
    <t>https://ec.europa.eu/eurostat/databrowser/view/tran_hv_frtra/default/table?lang=en</t>
  </si>
  <si>
    <t>Eurostat, ‘Volume of freight transport relative to GDP’, 2022. https://ec.europa.eu/eurostat/databrowser/view/tran_hv_frtra/default/table?lang=en (accessed Nov. 23, 2022).</t>
  </si>
  <si>
    <t>vulnerability_to_natural_hazards</t>
  </si>
  <si>
    <t>Vulnerability to natural hazards</t>
  </si>
  <si>
    <t>Territorial vulnerability to natural hazards describes the extent to which a territory may suffer the consequences of the occurrence of a natural hazard. It is a composite indicator based on 25 other  indicators. For more information, please refer to the data source. 
The indicator value is in the range from 1 to 2, being 2 the highest vulnerability and 1 the lowest</t>
  </si>
  <si>
    <t>https://database.espon.eu/indicator/2161/</t>
  </si>
  <si>
    <t>ESPON Database Portal, ‘Indicator: Territorial vulnerability to natural hazards | ESPON Database Portal’, 2022. https://database.espon.eu/indicator/2161/ (accessed Nov. 23, 2022).</t>
  </si>
  <si>
    <t>vulnerability to natural hazards</t>
  </si>
  <si>
    <t>wages_in_agriculture</t>
  </si>
  <si>
    <t>Wages in agriculture</t>
  </si>
  <si>
    <t>Compenstation of employee per hour worked</t>
  </si>
  <si>
    <t>https://ec.europa.eu/eurostat/databrowser/view/nama_10r_2lp10/default/table?lang=en</t>
  </si>
  <si>
    <t>Eurostat, ‘Compensation per employee and hours worked per employed person by NUTS 2 regions and by industry’, 2022. https://ec.europa.eu/eurostat/databrowser/view/nama_10r_2lp10/default/table?lang=en (accessed Nov. 23, 2022).</t>
  </si>
  <si>
    <t>wages_in_manufacturing</t>
  </si>
  <si>
    <t>Wages in manufacturing</t>
  </si>
  <si>
    <t>wages_in_transportation</t>
  </si>
  <si>
    <t>Wages in transportation</t>
  </si>
  <si>
    <t>water_bodies_cover</t>
  </si>
  <si>
    <t>Water bodies cover</t>
  </si>
  <si>
    <t>water_courses_cover</t>
  </si>
  <si>
    <t>Water courses cover</t>
  </si>
  <si>
    <t>years_of_life_lost_due_to_air_pollution</t>
  </si>
  <si>
    <t>Years of life lost due to air pollution</t>
  </si>
  <si>
    <t>https://discomap.eea.europa.eu/App/AQViewer/index.html?fqn=Airquality_Dissem.hra.nuts3_sel</t>
  </si>
  <si>
    <t>European Environment Agency, “Assessing the risks to health from air pollution.” https://www.eea.europa.eu/publications/assessing-the-risks-to-health (accessed Aug. 23, 2023).</t>
  </si>
  <si>
    <t>Missing values is due to the mismatch in NUTS3 versions. They use NUTS3 2021 and we use 2016</t>
  </si>
  <si>
    <t>EU</t>
  </si>
  <si>
    <t>disaggregation_binary_criteria</t>
  </si>
  <si>
    <t>disaggregation_proxy</t>
  </si>
  <si>
    <t>proxy_reasoning</t>
  </si>
  <si>
    <t>use_random_forest_model?</t>
  </si>
  <si>
    <t>proxy_confidence_level</t>
  </si>
  <si>
    <t>no proxy, same value all regions</t>
  </si>
  <si>
    <t>statistical_area</t>
  </si>
  <si>
    <t>non_irrigated_arable_land_cover+
permanently_irrigated_land_cover+
rice_fields_cover+vineyards_cover+
fruit_trees_and_berry_plantations_cover+
olive_groves_cover+
pastures_cover+
permanent_crops_cover+
complex_cultivation_patterns_cover+
agriculture_with_natural_vegetation_cover+
agro_forestry_areas_cover+
water_bodies_cover+
water_courses_cover</t>
  </si>
  <si>
    <t>industrial_or_commercial_units_cover+mineral_extraction_sites_cover</t>
  </si>
  <si>
    <t>construction_sites_cover+road_network</t>
  </si>
  <si>
    <t>industrial_or_commercial_units_cover+construction_sites_cover+road_network+mineral_extraction_sites_cover+non_irrigated_arable_land_cover+permanently_irrigated_land_cover+rice_fields_cover+vineyards_cover+fruit_trees_and_berry_plantations_cover+olive_groves_cover+pastures_cover+permanent_crops_cover+complex_cultivation_patterns_cover+agriculture_with_natural_vegetation_cover+agro_forestry_areas_cover+water_bodies_cover+water_courses_cover</t>
  </si>
  <si>
    <t>non_irrigated_arable_land_cover+permanently_irrigated_land_cover+rice_fields_cover+vineyards_cover+fruit_trees_and_berry_plantations_cover+olive_groves_cover+pastures_cover+permanent_crops_cover+complex_cultivation_patterns_cover+agriculture_with_natural_vegetation_cover+agro_forestry_areas_cover+water_bodies_cover+water_courses_cover</t>
  </si>
  <si>
    <t>industrial_or_commercial_units_cover+road_network</t>
  </si>
  <si>
    <t>dump_sites_cover+population</t>
  </si>
  <si>
    <t>non_irrigated_arable_land_cover+permanently_irrigated_land_cover+rice_fields_cover+vineyards_cover+fruit_trees_and_berry_plantations_cover+olive_groves_cover+pastures_cover+permanent_crops_cover+complex_cultivation_patterns_cover+agriculture_with_natural_vegetation_cover+agro_forestry_areas_cover</t>
  </si>
  <si>
    <t>average_air_pollution_due_to_pm25+average_air_pollution_due_to_no2+average_air_pollution_due_to_o3</t>
  </si>
  <si>
    <t>population_age_less_than_5+population_age_between_5_and_9+population_age_between_10_and_14</t>
  </si>
  <si>
    <t>population/area</t>
  </si>
  <si>
    <t>continuous_urban_fabric_cover+discontinuous_urban_fabric_cover+industrial_or_commercial_units_cover+road_and_rail_networks_cover+port_areas_cover+airports_cover+mineral_extraction_sites_cover+construction_sites_cover+sport_and_leisure_facilities_cover</t>
  </si>
  <si>
    <t>tenancy</t>
  </si>
  <si>
    <t>population*cproj_annual_mean_temperature_heating_degree_days</t>
  </si>
  <si>
    <t>energy_demand_of_transport_equipment_industries_from_electricity</t>
  </si>
  <si>
    <t>energy_demand_of_transport_equipment_industries_from_natural_gas</t>
  </si>
  <si>
    <t>energy_demand_of_transport_equipment_industries_from_liquid_gas</t>
  </si>
  <si>
    <t>energy_demand_of_transport_equipment_industries_from_heating_oil</t>
  </si>
  <si>
    <t>energy_demand_of_transport_equipment_industries_from_diesel</t>
  </si>
  <si>
    <t>energy_demand_of_transport_equipment_industries_from_gasoline</t>
  </si>
  <si>
    <t>energy_demand_of_transport_equipment_industries_from_lignite</t>
  </si>
  <si>
    <t>energy_demand_of_transport_equipment_industries_from_coal</t>
  </si>
  <si>
    <t>energy_demand_of_transport_equipment_industries_from_other_fossil_fuels</t>
  </si>
  <si>
    <t>energy_demand_of_transport_equipment_industries_from_biogas</t>
  </si>
  <si>
    <t>energy_demand_of_transport_equipment_industries_from_plant_oil</t>
  </si>
  <si>
    <t>energy_demand_of_transport_equipment_industries_from_biofuel</t>
  </si>
  <si>
    <t>energy_demand_of_transport_equipment_industries_from_other_biomass</t>
  </si>
  <si>
    <t>energy_demand_of_transport_equipment_industries_from_solar_thermal</t>
  </si>
  <si>
    <t>energy_demand_of_transport_equipment_industries_from_geothermal</t>
  </si>
  <si>
    <t>energy_demand_of_machinery_industries_from_electricity</t>
  </si>
  <si>
    <t>energy_demand_of_machinery_industries_from_natural_gas</t>
  </si>
  <si>
    <t>energy_demand_of_machinery_industries_from_liquid_gas</t>
  </si>
  <si>
    <t>energy_demand_of_machinery_industries_from_heating_oil</t>
  </si>
  <si>
    <t>energy_demand_of_machinery_industries_from_diesel</t>
  </si>
  <si>
    <t>energy_demand_of_machinery_industries_from_gasoline</t>
  </si>
  <si>
    <t>energy_demand_of_machinery_industries_from_lignite</t>
  </si>
  <si>
    <t>energy_demand_of_machinery_industries_from_coal</t>
  </si>
  <si>
    <t>energy_demand_of_machinery_industries_from_other_fossil_fuels</t>
  </si>
  <si>
    <t>energy_demand_of_machinery_industries_from_biogas</t>
  </si>
  <si>
    <t>energy_demand_of_machinery_industries_from_plant_oil</t>
  </si>
  <si>
    <t>energy_demand_of_machinery_industries_from_biofuel</t>
  </si>
  <si>
    <t>energy_demand_of_machinery_industries_from_other_biomass</t>
  </si>
  <si>
    <t>energy_demand_of_machinery_industries_from_solar_thermal</t>
  </si>
  <si>
    <t>energy_demand_of_machinery_industries_from_geothermal</t>
  </si>
  <si>
    <t>energy_demand_of_food_and_beverages_and_tobacco_industries_from_electricity</t>
  </si>
  <si>
    <t>energy_demand_of_food_and_beverages_and_tobacco_industries_from_natural_gas</t>
  </si>
  <si>
    <t>energy_demand_of_food_and_beverages_and_tobacco_industries_from_liquid_gas</t>
  </si>
  <si>
    <t>energy_demand_of_food_and_beverages_and_tobacco_industries_from_heating_oil</t>
  </si>
  <si>
    <t>energy_demand_of_food_and_beverages_and_tobacco_industries_from_diesel</t>
  </si>
  <si>
    <t>energy_demand_of_food_and_beverages_and_tobacco_industries_from_gasoline</t>
  </si>
  <si>
    <t>energy_demand_of_food_and_beverages_and_tobacco_industries_from_lignite</t>
  </si>
  <si>
    <t>energy_demand_of_food_and_beverages_and_tobacco_industries_from_coal</t>
  </si>
  <si>
    <t>energy_demand_of_food_and_beverages_and_tobacco_industries_from_other_fossil_fuels</t>
  </si>
  <si>
    <t>energy_demand_of_food_and_beverages_and_tobacco_industries_from_biogas</t>
  </si>
  <si>
    <t>energy_demand_of_food_and_beverages_and_tobacco_industries_from_plant_oil</t>
  </si>
  <si>
    <t>energy_demand_of_food_and_beverages_and_tobacco_industries_from_biofuel</t>
  </si>
  <si>
    <t>energy_demand_of_food_and_beverages_and_tobacco_industries_from_other_biomass</t>
  </si>
  <si>
    <t>energy_demand_of_food_and_beverages_and_tobacco_industries_from_solar_thermal</t>
  </si>
  <si>
    <t>energy_demand_of_food_and_beverages_and_tobacco_industries_from_geothermal</t>
  </si>
  <si>
    <t>energy_demand_of_wood_and_wood_products_industries_from_electricity</t>
  </si>
  <si>
    <t>energy_demand_of_wood_and_wood_products_industries_from_natural_gas</t>
  </si>
  <si>
    <t>energy_demand_of_wood_and_wood_products_industries_from_liquid_gas</t>
  </si>
  <si>
    <t>energy_demand_of_wood_and_wood_products_industries_from_heating_oil</t>
  </si>
  <si>
    <t>energy_demand_of_wood_and_wood_products_industries_from_diesel</t>
  </si>
  <si>
    <t>energy_demand_of_wood_and_wood_products_industries_from_gasoline</t>
  </si>
  <si>
    <t>energy_demand_of_wood_and_wood_products_industries_from_lignite</t>
  </si>
  <si>
    <t>energy_demand_of_wood_and_wood_products_industries_from_coal</t>
  </si>
  <si>
    <t>energy_demand_of_wood_and_wood_products_industries_from_other_fossil_fuels</t>
  </si>
  <si>
    <t>energy_demand_of_wood_and_wood_products_industries_from_biogas</t>
  </si>
  <si>
    <t>energy_demand_of_wood_and_wood_products_industries_from_plant_oil</t>
  </si>
  <si>
    <t>energy_demand_of_wood_and_wood_products_industries_from_biofuel</t>
  </si>
  <si>
    <t>energy_demand_of_wood_and_wood_products_industries_from_other_biomass</t>
  </si>
  <si>
    <t>energy_demand_of_wood_and_wood_products_industries_from_solar_thermal</t>
  </si>
  <si>
    <t>energy_demand_of_wood_and_wood_products_industries_from_geothermal</t>
  </si>
  <si>
    <t>energy_demand_of_textile_and_leather_industries_from_electricity</t>
  </si>
  <si>
    <t>energy_demand_of_textile_and_leather_industries_from_natural_gas</t>
  </si>
  <si>
    <t>energy_demand_of_textile_and_leather_industries_from_liquid_gas</t>
  </si>
  <si>
    <t>energy_demand_of_textile_and_leather_industries_from_heating_oil</t>
  </si>
  <si>
    <t>energy_demand_of_textile_and_leather_industries_from_diesel</t>
  </si>
  <si>
    <t>energy_demand_of_textile_and_leather_industries_from_gasoline</t>
  </si>
  <si>
    <t>energy_demand_of_textile_and_leather_industries_from_lignite</t>
  </si>
  <si>
    <t>energy_demand_of_textile_and_leather_industries_from_coal</t>
  </si>
  <si>
    <t>energy_demand_of_textile_and_leather_industries_from_other_fossil_fuels</t>
  </si>
  <si>
    <t>energy_demand_of_textile_and_leather_industries_from_biogas</t>
  </si>
  <si>
    <t>energy_demand_of_textile_and_leather_industries_from_plant_oil</t>
  </si>
  <si>
    <t>energy_demand_of_textile_and_leather_industries_from_biofuel</t>
  </si>
  <si>
    <t>energy_demand_of_textile_and_leather_industries_from_other_biomass</t>
  </si>
  <si>
    <t>energy_demand_of_textile_and_leather_industries_from_solar_thermal</t>
  </si>
  <si>
    <t>energy_demand_of_textile_and_leather_industries_from_geothermal</t>
  </si>
  <si>
    <t>employment_in_nace_sector_g_i+employment_in_nace_sector_j+employment_in_nace_sector_k+employment_in_nace_sector_l+employment_in_nace_sector_m_n+employment_in_nace_sector_o_q</t>
  </si>
  <si>
    <t>number_of_chickens+number_of_goats+number_of_buffaloes</t>
  </si>
  <si>
    <t>number_of_cattle+number_of_sheeps+number_of_pigs+number_of_chickens+number_of_goats+number_of_buffaloes</t>
  </si>
  <si>
    <t>ghg_emissions_in_lulucf_from_forest_land_other</t>
  </si>
  <si>
    <t>ghg_emissions_in_lulucf_from_unconverted_forest_land</t>
  </si>
  <si>
    <t>ghg_emissions_in_lulucf_from_land_converted_to_forest_land</t>
  </si>
  <si>
    <t>ghg_emissions_in_lulucf_from_cropland_other</t>
  </si>
  <si>
    <t>ghg_emissions_in_lulucf_from_unconverted_cropland</t>
  </si>
  <si>
    <t>ghg_emissions_in_lulucf_from_land_converted_to_cropland</t>
  </si>
  <si>
    <t>ghg_emissions_in_lulucf_from_grassland_other</t>
  </si>
  <si>
    <t>ghg_emissions_in_lulucf_from_unconverted_grassland</t>
  </si>
  <si>
    <t>ghg_emissions_in_lulucf_from_land_converted_to_grassland</t>
  </si>
  <si>
    <t>ghg_emissions_in_lulucf_from_wetlands_other</t>
  </si>
  <si>
    <t>ghg_emissions_in_lulucf_from_unconverted_wetlands</t>
  </si>
  <si>
    <t>ghg_emissions_in_lulucf_from_land_converted_to_wetlands</t>
  </si>
  <si>
    <t>ghg_emissions_in_lulucf_from_biomass_burning_in_settlements</t>
  </si>
  <si>
    <t>ghg_emissions_in_lulucf_from_unconverted_settlements</t>
  </si>
  <si>
    <t>ghg_emissions_in_lulucf_from_land_converted_to_settlements</t>
  </si>
  <si>
    <t>ghg_emissions_in_lulucf_from_other_land</t>
  </si>
  <si>
    <t>ghg_emissions_in_lulucf_from_harvested_wood_products</t>
  </si>
  <si>
    <t>ghg_emissions_in_lulucf_from_other</t>
  </si>
  <si>
    <t>ghg_emissions_in_lulucf_from_managed_soils_indirect_n20_emissions</t>
  </si>
  <si>
    <t>ghg_emissions_in_waste_management</t>
  </si>
  <si>
    <t>final_energy_consumption_from_anthracite</t>
  </si>
  <si>
    <t>final_energy_consumption_from_coking_coal</t>
  </si>
  <si>
    <t>final_energy_consumption_from_lignite</t>
  </si>
  <si>
    <t>final_energy_consumption_from_other_bituminous_coal</t>
  </si>
  <si>
    <t>final_energy_consumption_from_sub_bituminous_coal</t>
  </si>
  <si>
    <t>final_energy_consumption_from_coke_oven_coke</t>
  </si>
  <si>
    <t>final_energy_consumption_from_gas_coke</t>
  </si>
  <si>
    <t>final_energy_consumption_from_patent_fuel</t>
  </si>
  <si>
    <t>final_energy_consumption_from_brown_coal_briquettes</t>
  </si>
  <si>
    <t>final_energy_consumption_from_coal_tar</t>
  </si>
  <si>
    <t>final_energy_consumption_from_coke_oven_gas</t>
  </si>
  <si>
    <t>final_energy_consumption_from_gas_works_gas</t>
  </si>
  <si>
    <t>final_energy_consumption_from_blast_furnace_gas</t>
  </si>
  <si>
    <t>final_energy_consumption_from_other_recovered_gases</t>
  </si>
  <si>
    <t>final_energy_consumption_from_peat</t>
  </si>
  <si>
    <t>final_energy_consumption_from_peat_products</t>
  </si>
  <si>
    <t>final_energy_consumption_from_oil_shale_and_oil_sands</t>
  </si>
  <si>
    <t>final_energy_consumption_from_natural_gas</t>
  </si>
  <si>
    <t>final_energy_consumption_from_crude_oil</t>
  </si>
  <si>
    <t>final_energy_consumption_from_natural_gas_liquids</t>
  </si>
  <si>
    <t>final_energy_consumption_from_refinery_gas</t>
  </si>
  <si>
    <t>final_energy_consumption_from_ethane</t>
  </si>
  <si>
    <t>final_energy_consumption_from_liquefied_petroleum_gases</t>
  </si>
  <si>
    <t>final_energy_consumption_from_naphtha</t>
  </si>
  <si>
    <t>final_energy_consumption_from_aviation_gasoline</t>
  </si>
  <si>
    <t>final_energy_consumption_from_motor_gasoline_excluding_biofuel_portion</t>
  </si>
  <si>
    <t>final_energy_consumption_from_gasoline_type_jet_fuel</t>
  </si>
  <si>
    <t>final_energy_consumption_from_kerosene_type_jet_fuel_excluding_biofuel_portion</t>
  </si>
  <si>
    <t>final_energy_consumption_from_other_kerosene</t>
  </si>
  <si>
    <t>final_energy_consumption_from_gas_oil_and_diesel_oil_excluding_biofuel_portion</t>
  </si>
  <si>
    <t>final_energy_consumption_from_fuel_oil</t>
  </si>
  <si>
    <t>final_energy_consumption_from_white_spirit_and_special_boiling_point_industrial_spirits</t>
  </si>
  <si>
    <t>final_energy_consumption_from_lubricants</t>
  </si>
  <si>
    <t>final_energy_consumption_from_paraffin_waxes</t>
  </si>
  <si>
    <t>final_energy_consumption_from_petroleum_coke</t>
  </si>
  <si>
    <t>final_energy_consumption_from_bitumen</t>
  </si>
  <si>
    <t>final_energy_consumption_from_other_oil_products</t>
  </si>
  <si>
    <t>final_energy_consumption_from_geothermal</t>
  </si>
  <si>
    <t>final_energy_consumption_from_solar_thermal</t>
  </si>
  <si>
    <t>final_energy_consumption_from_ambient_heat_heat_pumps</t>
  </si>
  <si>
    <t>final_energy_consumption_from_primary_solid_biofuels</t>
  </si>
  <si>
    <t>final_energy_consumption_from_charcoal</t>
  </si>
  <si>
    <t>final_energy_consumption_from_pure_biogasoline</t>
  </si>
  <si>
    <t>final_energy_consumption_from_blended_biogasoline</t>
  </si>
  <si>
    <t>final_energy_consumption_from_pure_biodiesels</t>
  </si>
  <si>
    <t>final_energy_consumption_from_blended_biodiesels</t>
  </si>
  <si>
    <t>final_energy_consumption_from_pure_bio_jet_kerosene</t>
  </si>
  <si>
    <t>final_energy_consumption_from_blended_bio_jet_kerosene</t>
  </si>
  <si>
    <t>final_energy_consumption_from_other_liquid_biofuels</t>
  </si>
  <si>
    <t>final_energy_consumption_from_biogases</t>
  </si>
  <si>
    <t>final_energy_consumption_from_industrial_waste_non_renewable</t>
  </si>
  <si>
    <t>final_energy_consumption_from_renewable_municipal_waste</t>
  </si>
  <si>
    <t>final_energy_consumption_from_non_renewable_municipal_waste</t>
  </si>
  <si>
    <t>final_energy_consumption_from_heat</t>
  </si>
  <si>
    <t>final_energy_consumption_from_electricity</t>
  </si>
  <si>
    <t>final_energy_consumption_from_bioenergy</t>
  </si>
  <si>
    <t>final_energy_consumption_from_fossil_energy</t>
  </si>
  <si>
    <t>final_energy_consumption_in_commercial_and_public_services_from_anthracite</t>
  </si>
  <si>
    <t>final_energy_consumption_in_commercial_and_public_services_from_coking_coal</t>
  </si>
  <si>
    <t>final_energy_consumption_in_commercial_and_public_services_from_other_bituminous_coal</t>
  </si>
  <si>
    <t>final_energy_consumption_in_commercial_and_public_services_from_sub_bituminous_coal</t>
  </si>
  <si>
    <t>final_energy_consumption_in_commercial_and_public_services_from_lignite</t>
  </si>
  <si>
    <t>final_energy_consumption_in_commercial_and_public_services_from_coke_oven_coke</t>
  </si>
  <si>
    <t>final_energy_consumption_in_commercial_and_public_services_from_gas_coke</t>
  </si>
  <si>
    <t>final_energy_consumption_in_commercial_and_public_services_from_patent_fuel</t>
  </si>
  <si>
    <t>final_energy_consumption_in_commercial_and_public_services_from_brown_coal_briquettes</t>
  </si>
  <si>
    <t>final_energy_consumption_in_commercial_and_public_services_from_coal_tar</t>
  </si>
  <si>
    <t>final_energy_consumption_in_commercial_and_public_services_from_coke_oven_gas</t>
  </si>
  <si>
    <t>final_energy_consumption_in_commercial_and_public_services_from_gas_works_gas</t>
  </si>
  <si>
    <t>final_energy_consumption_in_commercial_and_public_services_from_blast_furnace_gas</t>
  </si>
  <si>
    <t>final_energy_consumption_in_commercial_and_public_services_from_other_recovered_gases</t>
  </si>
  <si>
    <t>final_energy_consumption_in_commercial_and_public_services_from_peat</t>
  </si>
  <si>
    <t>final_energy_consumption_in_commercial_and_public_services_from_peat_products</t>
  </si>
  <si>
    <t>final_energy_consumption_in_commercial_and_public_services_from_oil_shale_and_oil_sands</t>
  </si>
  <si>
    <t>final_energy_consumption_in_commercial_and_public_services_from_natural_gas</t>
  </si>
  <si>
    <t>final_energy_consumption_in_commercial_and_public_services_from_crude_oil</t>
  </si>
  <si>
    <t>final_energy_consumption_in_commercial_and_public_services_from_natural_gas_liquids</t>
  </si>
  <si>
    <t>final_energy_consumption_in_commercial_and_public_services_from_refinery_gas</t>
  </si>
  <si>
    <t>final_energy_consumption_in_commercial_and_public_services_from_ethane</t>
  </si>
  <si>
    <t>final_energy_consumption_in_commercial_and_public_services_from_liquefied_petroleum_gases</t>
  </si>
  <si>
    <t>final_energy_consumption_in_commercial_and_public_services_from_naphtha</t>
  </si>
  <si>
    <t>final_energy_consumption_in_commercial_and_public_services_from_aviation_gasoline</t>
  </si>
  <si>
    <t>final_energy_consumption_in_commercial_and_public_services_from_motor_gasoline_excluding_biofuel_portion</t>
  </si>
  <si>
    <t>final_energy_consumption_in_commercial_and_public_services_from_gasoline_type_jet_fuel</t>
  </si>
  <si>
    <t>final_energy_consumption_in_commercial_and_public_services_from_kerosene_type_jet_fuel_excluding_biofuel_portion</t>
  </si>
  <si>
    <t>final_energy_consumption_in_commercial_and_public_services_from_other_kerosene</t>
  </si>
  <si>
    <t>final_energy_consumption_in_commercial_and_public_services_from_gas_oil_and_diesel_oil_excluding_biofuel_portion</t>
  </si>
  <si>
    <t>final_energy_consumption_in_commercial_and_public_services_from_fuel_oil</t>
  </si>
  <si>
    <t>final_energy_consumption_in_commercial_and_public_services_from_white_spirit_and_special_boiling_point_industrial_spirits</t>
  </si>
  <si>
    <t>final_energy_consumption_in_commercial_and_public_services_from_lubricants</t>
  </si>
  <si>
    <t>final_energy_consumption_in_commercial_and_public_services_from_paraffin_waxes</t>
  </si>
  <si>
    <t>final_energy_consumption_in_commercial_and_public_services_from_petroleum_coke</t>
  </si>
  <si>
    <t>final_energy_consumption_in_commercial_and_public_services_from_bitumen</t>
  </si>
  <si>
    <t>final_energy_consumption_in_commercial_and_public_services_from_other_oil_products</t>
  </si>
  <si>
    <t>final_energy_consumption_in_commercial_and_public_services_from_geothermal</t>
  </si>
  <si>
    <t>final_energy_consumption_in_commercial_and_public_services_from_solar_thermal</t>
  </si>
  <si>
    <t>final_energy_consumption_in_commercial_and_public_services_from_ambient_heat_or_heat_pumps</t>
  </si>
  <si>
    <t>final_energy_consumption_in_commercial_and_public_services_from_primary_solid_biofuels</t>
  </si>
  <si>
    <t>final_energy_consumption_in_commercial_and_public_services_from_charcoal</t>
  </si>
  <si>
    <t>final_energy_consumption_in_commercial_and_public_services_from_pure_biogasoline</t>
  </si>
  <si>
    <t>final_energy_consumption_in_commercial_and_public_services_from_blended_biogasoline</t>
  </si>
  <si>
    <t>final_energy_consumption_in_commercial_and_public_services_from_pure_biodiesels</t>
  </si>
  <si>
    <t>final_energy_consumption_in_commercial_and_public_services_from_blended_biodiesels</t>
  </si>
  <si>
    <t>final_energy_consumption_in_commercial_and_public_services_from_pure_bio_jet_kerosene</t>
  </si>
  <si>
    <t>final_energy_consumption_in_commercial_and_public_services_from_blended_bio_jet_kerosene</t>
  </si>
  <si>
    <t>final_energy_consumption_in_commercial_and_public_services_from_other_liquid_biofuels</t>
  </si>
  <si>
    <t>final_energy_consumption_in_commercial_and_public_services_from_biogases</t>
  </si>
  <si>
    <t>final_energy_consumption_in_commercial_and_public_services_from_industrial_waste_non_renewable</t>
  </si>
  <si>
    <t>final_energy_consumption_in_commercial_and_public_services_from_renewable_municipal_waste</t>
  </si>
  <si>
    <t>final_energy_consumption_in_commercial_and_public_services_from_non_renewable_municipal_waste</t>
  </si>
  <si>
    <t>final_energy_consumption_in_commercial_and_public_services_from_electricity</t>
  </si>
  <si>
    <t>final_energy_consumption_in_commercial_and_public_services_from_heat</t>
  </si>
  <si>
    <t>energy_demand_in_agriculture_and_forestry_and_fisheries_from_electricity</t>
  </si>
  <si>
    <t>energy_demand_in_agriculture_and_forestry_and_fisheries_from_natural_gas</t>
  </si>
  <si>
    <t>energy_demand_in_agriculture_and_forestry_and_fisheries_from_liquid_gas</t>
  </si>
  <si>
    <t>energy_demand_in_agriculture_and_forestry_and_fisheries_from_diesel</t>
  </si>
  <si>
    <t>energy_demand_in_agriculture_and_forestry_and_fisheries_from_gasoline</t>
  </si>
  <si>
    <t>final_energy_consumption_in_iron_and_steel_industry_from_anthracite</t>
  </si>
  <si>
    <t>final_energy_consumption_in_iron_and_steel_industry_from_coking_coal</t>
  </si>
  <si>
    <t>final_energy_consumption_in_iron_and_steel_industry_from_other_bituminous_coal</t>
  </si>
  <si>
    <t>final_energy_consumption_in_iron_and_steel_industry_from_sub_bituminous_coal</t>
  </si>
  <si>
    <t>final_energy_consumption_in_iron_and_steel_industry_from_lignite</t>
  </si>
  <si>
    <t>final_energy_consumption_in_iron_and_steel_industry_from_coke_oven_coke</t>
  </si>
  <si>
    <t>final_energy_consumption_in_iron_and_steel_industry_from_gas_coke</t>
  </si>
  <si>
    <t>final_energy_consumption_in_iron_and_steel_industry_from_patent_fuel</t>
  </si>
  <si>
    <t>final_energy_consumption_in_iron_and_steel_industry_from_brown_coal_briquettes</t>
  </si>
  <si>
    <t>final_energy_consumption_in_iron_and_steel_industry_from_coal_tar</t>
  </si>
  <si>
    <t>final_energy_consumption_in_iron_and_steel_industry_from_coke_oven_gas</t>
  </si>
  <si>
    <t>final_energy_consumption_in_iron_and_steel_industry_from_gas_works_gas</t>
  </si>
  <si>
    <t>final_energy_consumption_in_iron_and_steel_industry_from_blast_furnace_gas</t>
  </si>
  <si>
    <t>final_energy_consumption_in_iron_and_steel_industry_from_other_recovered_gases</t>
  </si>
  <si>
    <t>final_energy_consumption_in_iron_and_steel_industry_from_peat</t>
  </si>
  <si>
    <t>final_energy_consumption_in_iron_and_steel_industry_from_peat_products</t>
  </si>
  <si>
    <t>final_energy_consumption_in_iron_and_steel_industry_from_oil_shale_and_oil_sands</t>
  </si>
  <si>
    <t>final_energy_consumption_in_iron_and_steel_industry_from_natural_gas</t>
  </si>
  <si>
    <t>final_energy_consumption_in_iron_and_steel_industry_from_crude_oil</t>
  </si>
  <si>
    <t>final_energy_consumption_in_iron_and_steel_industry_from_natural_gas_liquids</t>
  </si>
  <si>
    <t>final_energy_consumption_in_iron_and_steel_industry_from_refinery_gas</t>
  </si>
  <si>
    <t>final_energy_consumption_in_iron_and_steel_industry_from_ethane</t>
  </si>
  <si>
    <t>final_energy_consumption_in_iron_and_steel_industry_from_liquefied_petroleum_gases</t>
  </si>
  <si>
    <t>final_energy_consumption_in_iron_and_steel_industry_from_naphtha</t>
  </si>
  <si>
    <t>final_energy_consumption_in_iron_and_steel_industry_from_aviation_gasoline</t>
  </si>
  <si>
    <t>final_energy_consumption_in_iron_and_steel_industry_from_motor_gasoline_excluding_biofuel_portion</t>
  </si>
  <si>
    <t>final_energy_consumption_in_iron_and_steel_industry_from_gasoline_type_jet_fuel</t>
  </si>
  <si>
    <t>final_energy_consumption_in_iron_and_steel_industry_from_kerosene_type_jet_fuel_excluding_biofuel_portion</t>
  </si>
  <si>
    <t>final_energy_consumption_in_iron_and_steel_industry_from_other_kerosene</t>
  </si>
  <si>
    <t>final_energy_consumption_in_iron_and_steel_industry_from_gas_oil_and_diesel_oil_excluding_biofuel_portion</t>
  </si>
  <si>
    <t>final_energy_consumption_in_iron_and_steel_industry_from_fuel_oil</t>
  </si>
  <si>
    <t>final_energy_consumption_in_iron_and_steel_industry_from_white_spirit_and_special_boiling_point_industrial_spirits</t>
  </si>
  <si>
    <t>final_energy_consumption_in_iron_and_steel_industry_from_lubricants</t>
  </si>
  <si>
    <t>final_energy_consumption_in_iron_and_steel_industry_from_paraffin_waxes</t>
  </si>
  <si>
    <t>final_energy_consumption_in_iron_and_steel_industry_from_petroleum_coke</t>
  </si>
  <si>
    <t>final_energy_consumption_in_iron_and_steel_industry_from_bitumen</t>
  </si>
  <si>
    <t>final_energy_consumption_in_iron_and_steel_industry_from_other_oil_products</t>
  </si>
  <si>
    <t>final_energy_consumption_in_iron_and_steel_industry_from_geothermal</t>
  </si>
  <si>
    <t>final_energy_consumption_in_iron_and_steel_industry_from_solar_thermal</t>
  </si>
  <si>
    <t>final_energy_consumption_in_iron_and_steel_industry_from_primary_solid_biofuels</t>
  </si>
  <si>
    <t>final_energy_consumption_in_iron_and_steel_industry_from_charcoal</t>
  </si>
  <si>
    <t>final_energy_consumption_in_iron_and_steel_industry_from_pure_biogasoline</t>
  </si>
  <si>
    <t>final_energy_consumption_in_iron_and_steel_industry_from_blended_biogasoline</t>
  </si>
  <si>
    <t>final_energy_consumption_in_iron_and_steel_industry_from_pure_biodiesels</t>
  </si>
  <si>
    <t>final_energy_consumption_in_iron_and_steel_industry_from_blended_biodiesels</t>
  </si>
  <si>
    <t>final_energy_consumption_in_iron_and_steel_industry_from_pure_bio_jet_kerosene</t>
  </si>
  <si>
    <t>final_energy_consumption_in_iron_and_steel_industry_from_blended_bio_jet_kerosene</t>
  </si>
  <si>
    <t>final_energy_consumption_in_iron_and_steel_industry_from_other_liquid_biofuels</t>
  </si>
  <si>
    <t>final_energy_consumption_in_iron_and_steel_industry_from_biogases</t>
  </si>
  <si>
    <t>final_energy_consumption_in_iron_and_steel_industry_from_industrial_waste_non_renewable</t>
  </si>
  <si>
    <t>final_energy_consumption_in_iron_and_steel_industry_from_renewable_municipal_waste</t>
  </si>
  <si>
    <t>final_energy_consumption_in_iron_and_steel_industry_from_non_renewable_municipal_waste</t>
  </si>
  <si>
    <t>final_energy_consumption_in_iron_and_steel_industry_from_electricity</t>
  </si>
  <si>
    <t>final_energy_consumption_in_iron_and_steel_industry_from_heat</t>
  </si>
  <si>
    <t>energy_demand_of_chemical_and_petrochemical_industries_from_electricity</t>
  </si>
  <si>
    <t>energy_demand_of_chemical_and_petrochemical_industries_from_natural_gas</t>
  </si>
  <si>
    <t>energy_demand_of_chemical_and_petrochemical_industries_from_liquid_gas</t>
  </si>
  <si>
    <t>energy_demand_of_chemical_and_petrochemical_industries_from_heating_oil</t>
  </si>
  <si>
    <t>energy_demand_of_chemical_and_petrochemical_industries_from_diesel</t>
  </si>
  <si>
    <t>energy_demand_of_chemical_and_petrochemical_industries_from_gasoline</t>
  </si>
  <si>
    <t>energy_demand_of_chemical_and_petrochemical_industries_from_lignite</t>
  </si>
  <si>
    <t>energy_demand_of_chemical_and_petrochemical_industries_from_coal</t>
  </si>
  <si>
    <t>energy_demand_of_chemical_and_petrochemical_industries_from_other_fossil_fuels</t>
  </si>
  <si>
    <t>energy_demand_of_chemical_and_petrochemical_industries_from_biogas</t>
  </si>
  <si>
    <t>energy_demand_of_chemical_and_petrochemical_industries_from_plant_oil</t>
  </si>
  <si>
    <t>energy_demand_of_chemical_and_petrochemical_industries_from_biofuel</t>
  </si>
  <si>
    <t>energy_demand_of_chemical_and_petrochemical_industries_from_other_biomass</t>
  </si>
  <si>
    <t>energy_demand_of_chemical_and_petrochemical_industries_from_solar_thermal</t>
  </si>
  <si>
    <t>energy_demand_of_chemical_and_petrochemical_industries_from_geothermal</t>
  </si>
  <si>
    <t>energy_demand_of_non_ferrous_metal_industries_from_electricity</t>
  </si>
  <si>
    <t>energy_demand_of_non_ferrous_metal_industries_from_natural_gas</t>
  </si>
  <si>
    <t>energy_demand_of_non_ferrous_metal_industries_from_liquid_gas</t>
  </si>
  <si>
    <t>energy_demand_of_non_ferrous_metal_industries_from_heating_oil</t>
  </si>
  <si>
    <t>energy_demand_of_non_ferrous_metal_industries_from_diesel</t>
  </si>
  <si>
    <t>energy_demand_of_non_ferrous_metal_industries_from_gasoline</t>
  </si>
  <si>
    <t>energy_demand_of_non_ferrous_metal_industries_from_lignite</t>
  </si>
  <si>
    <t>energy_demand_of_non_ferrous_metal_industries_from_coal</t>
  </si>
  <si>
    <t>energy_demand_of_non_ferrous_metal_industries_from_other_fossil_fuels</t>
  </si>
  <si>
    <t>energy_demand_of_non_ferrous_metal_industries_from_biogas</t>
  </si>
  <si>
    <t>energy_demand_of_non_ferrous_metal_industries_from_plant_oil</t>
  </si>
  <si>
    <t>energy_demand_of_non_ferrous_metal_industries_from_biofuel</t>
  </si>
  <si>
    <t>energy_demand_of_non_ferrous_metal_industries_from_other_biomass</t>
  </si>
  <si>
    <t>energy_demand_of_non_ferrous_metal_industries_from_solar_thermal</t>
  </si>
  <si>
    <t>energy_demand_of_non_ferrous_metal_industries_from_geothermal</t>
  </si>
  <si>
    <t>energy_demand_of_non_metallic_mineral_industries_from_electricity</t>
  </si>
  <si>
    <t>energy_demand_of_non_metallic_mineral_industries_from_natural_gas</t>
  </si>
  <si>
    <t>energy_demand_of_non_metallic_mineral_industries_from_liquid_gas</t>
  </si>
  <si>
    <t>energy_demand_of_non_metallic_mineral_industries_from_heating_oil</t>
  </si>
  <si>
    <t>energy_demand_of_non_metallic_mineral_industries_from_diesel</t>
  </si>
  <si>
    <t>energy_demand_of_non_metallic_mineral_industries_from_gasoline</t>
  </si>
  <si>
    <t>energy_demand_of_non_metallic_mineral_industries_from_lignite</t>
  </si>
  <si>
    <t>energy_demand_of_non_metallic_mineral_industries_from_coal</t>
  </si>
  <si>
    <t>energy_demand_of_non_metallic_mineral_industries_from_other_fossil_fuels</t>
  </si>
  <si>
    <t>energy_demand_of_non_metallic_mineral_industries_from_biogas</t>
  </si>
  <si>
    <t>energy_demand_of_non_metallic_mineral_industries_from_plant_oil</t>
  </si>
  <si>
    <t>energy_demand_of_non_metallic_mineral_industries_from_biofuel</t>
  </si>
  <si>
    <t>energy_demand_of_non_metallic_mineral_industries_from_other_biomass</t>
  </si>
  <si>
    <t>energy_demand_of_non_metallic_mineral_industries_from_solar_thermal</t>
  </si>
  <si>
    <t>energy_demand_of_non_metallic_mineral_industries_from_geothermal</t>
  </si>
  <si>
    <t>energy_demand_of_paper_and_pulp_and_printing_industries_from_electricity</t>
  </si>
  <si>
    <t>energy_demand_of_paper_and_pulp_and_printing_industries_from_natural_gas</t>
  </si>
  <si>
    <t>energy_demand_of_paper_and_pulp_and_printing_industries_from_liquid_gas</t>
  </si>
  <si>
    <t>energy_demand_of_paper_and_pulp_and_printing_industries_from_heating_oil</t>
  </si>
  <si>
    <t>energy_demand_of_paper_and_pulp_and_printing_industries_from_diesel</t>
  </si>
  <si>
    <t>energy_demand_of_paper_and_pulp_and_printing_industries_from_gasoline</t>
  </si>
  <si>
    <t>energy_demand_of_paper_and_pulp_and_printing_industries_from_lignite</t>
  </si>
  <si>
    <t>energy_demand_of_paper_and_pulp_and_printing_industries_from_coal</t>
  </si>
  <si>
    <t>energy_demand_of_paper_and_pulp_and_printing_industries_from_other_fossil_fuels</t>
  </si>
  <si>
    <t>energy_demand_of_paper_and_pulp_and_printing_industries_from_biogas</t>
  </si>
  <si>
    <t>energy_demand_of_paper_and_pulp_and_printing_industries_from_plant_oil</t>
  </si>
  <si>
    <t>energy_demand_of_paper_and_pulp_and_printing_industries_from_biofuel</t>
  </si>
  <si>
    <t>energy_demand_of_paper_and_pulp_and_printing_industries_from_other_biomass</t>
  </si>
  <si>
    <t>energy_demand_of_paper_and_pulp_and_printing_industries_from_solar_thermal</t>
  </si>
  <si>
    <t>energy_demand_of_paper_and_pulp_and_printing_industries_from_geothermal</t>
  </si>
  <si>
    <t>energy_demand_in_transport_from_gas_and_diesel_oil</t>
  </si>
  <si>
    <t>energy_demand_in_transport_from_motor_gasoline</t>
  </si>
  <si>
    <t>energy_demand_in_transport_from_kerosene_type_jet_fuel</t>
  </si>
  <si>
    <t>energy_demand_in_transport_from_electricity</t>
  </si>
  <si>
    <t>energy_demand_in_transport_from_natural_gas</t>
  </si>
  <si>
    <t>energy_demand_in_transport_from_fuel_oil</t>
  </si>
  <si>
    <t>energy_demand_in_transport_from_pure_biodiesels</t>
  </si>
  <si>
    <t>energy_demand_in_transport_from_biogases</t>
  </si>
  <si>
    <t>energy_demand_in_transport_from_other_liquid_biofuels</t>
  </si>
  <si>
    <t>total_electricity_demand</t>
  </si>
  <si>
    <t>ghg_emissions_from_fc_in_public_electricity_and_heat_production</t>
  </si>
  <si>
    <t>industry, energy</t>
  </si>
  <si>
    <t>ghg_emissions_from_fc_in_petroleum_refining</t>
  </si>
  <si>
    <t>ghg_emissions_from_fc_in_manufacture_of_solid_fuels_and_other_energy_industries</t>
  </si>
  <si>
    <t>es_number_of_cattle</t>
  </si>
  <si>
    <t>INE - The National Statistics Institute of Spain</t>
  </si>
  <si>
    <t>https://www.ine.es/jaxi/Tabla.htm?tpx=51184&amp;L=0</t>
  </si>
  <si>
    <t>sum</t>
  </si>
  <si>
    <t>ES</t>
  </si>
  <si>
    <t>es_number_of_sheeps_and_goats</t>
  </si>
  <si>
    <t xml:space="preserve">es_number_of_pigs </t>
  </si>
  <si>
    <t>es_number_of_poultry</t>
  </si>
  <si>
    <t>deaths_due_to_indoor_and_outdoor_air_pollution</t>
  </si>
  <si>
    <t>deaths_due_to_infectious_diseases</t>
  </si>
  <si>
    <t>https://ec.europa.eu/eurostat/databrowser/view/HLTH_CD_IDO/default/table?lang=en</t>
  </si>
  <si>
    <t>Eurostat, “Deaths related to infectious diseases,” 2023. https://ec.europa.eu/eurostat/databrowser/view/HLTH_CD_IDO/bookmark/table?lang=en&amp;bookmarkId=b1ce4851-f494-430f-be4b-e4896733c46b (accessed Apr. 05, 2023).</t>
  </si>
  <si>
    <t>Statistical area</t>
  </si>
  <si>
    <t>https://ec.europa.eu/eurostat/databrowser/view/reg_area3/default/table?lang=en</t>
  </si>
  <si>
    <t>Eurostat, ‘Area by NUTS 3 region’, 2022. https://ec.europa.eu/eurostat/databrowser/view/reg_area3/default/table?lang=en (accessed Nov. 23, 2022).</t>
  </si>
  <si>
    <t>geo_coverage</t>
  </si>
  <si>
    <t>disaggregation_quality_rating</t>
  </si>
  <si>
    <t>total_number_of_regions</t>
  </si>
  <si>
    <t>number_of_regions_missing_data</t>
  </si>
  <si>
    <t>percentage_of_missing_data</t>
  </si>
  <si>
    <t>number_of_buildings_germany</t>
  </si>
  <si>
    <t>BUILDA</t>
  </si>
  <si>
    <t>https://jugit.fz-juelich.de/iek-3/groups/urbanmodels/personal/dabrock/building-database-builda/builda</t>
  </si>
  <si>
    <t>BUILDA in-progress, in-house project</t>
  </si>
  <si>
    <t>DE</t>
  </si>
  <si>
    <t>number_of_residential_buildings_germany</t>
  </si>
  <si>
    <t>number_of_non_residential_buildings_germany</t>
  </si>
  <si>
    <t>residential_footprint_area_germany</t>
  </si>
  <si>
    <t>footprint area</t>
  </si>
  <si>
    <t>non_residential_footprint_area_germany</t>
  </si>
  <si>
    <t>residential_heat_demand_germany</t>
  </si>
  <si>
    <t>buildings, energy</t>
  </si>
  <si>
    <t>heat</t>
  </si>
  <si>
    <t>residential_energy_demand_germany</t>
  </si>
  <si>
    <t>total, final</t>
  </si>
  <si>
    <t>residential_energy_demand_from_solids_germany</t>
  </si>
  <si>
    <t>final</t>
  </si>
  <si>
    <t>residential_energy_demand_from_liquified_petroleum_gas_germany</t>
  </si>
  <si>
    <t>energy, lpg</t>
  </si>
  <si>
    <t>residential_energy_demand_from_gas_or_diesel_oil_including_biofuels_germany</t>
  </si>
  <si>
    <t>energy, biofuel, gasoline, diesel</t>
  </si>
  <si>
    <t>residential_energy_demand_from_gases_including_biogas_germany</t>
  </si>
  <si>
    <t>energy, biogas, natural gas</t>
  </si>
  <si>
    <t>residential_energy_demand_from_biomass_and_wastes_germany</t>
  </si>
  <si>
    <t>buildings, energy, waste</t>
  </si>
  <si>
    <t>energy, biomass</t>
  </si>
  <si>
    <t>residential_energy_demand_from_geothermal_energy_germany</t>
  </si>
  <si>
    <t>residential_energy_demand_from_derived_heat_germany</t>
  </si>
  <si>
    <t>energy, heat</t>
  </si>
  <si>
    <t>residential_energy_demand_from_electricity_germany</t>
  </si>
  <si>
    <t>energy, electricity</t>
  </si>
  <si>
    <t>residential_rooftop_pv_potential_capacity_germany</t>
  </si>
  <si>
    <t>potential, capacity</t>
  </si>
  <si>
    <t>kWh</t>
  </si>
  <si>
    <t>non_residential_rooftop_pv_potential_capacity_germany</t>
  </si>
  <si>
    <t>utility_pv_potential_area_germany</t>
  </si>
  <si>
    <t>Tool for Renewable Energy Potentials - Database</t>
  </si>
  <si>
    <t>https://zenodo.org/record/6414018#.Y35BznbMIuU</t>
  </si>
  <si>
    <t>S. Risch et al., ‘Tool for Renewable Energy Potentials - Database’. Zenodo, Apr. 05, 2022. doi: 10.5281/zenodo.6414018.</t>
  </si>
  <si>
    <t>potential</t>
  </si>
  <si>
    <t>utility_pv_potential_capacity_germany</t>
  </si>
  <si>
    <t>kW</t>
  </si>
  <si>
    <t>onshore_wind_potential_capacity_germany</t>
  </si>
  <si>
    <t>de_number_of_passenger_cars</t>
  </si>
  <si>
    <t>Destatis</t>
  </si>
  <si>
    <t>https://www-genesis.destatis.de/genesis//online?operation=table&amp;code=46251-0020&amp;bypass=true&amp;levelindex=1&amp;levelid=1722261103925#abreadcrumb</t>
  </si>
  <si>
    <t>Statistisches Bundesamt Deutschland - GENESIS-Online. “Kraftfahrzeugbestand: Kreise, Stichtag, Kraftfahrzeugarten.” Text, July 29, 2024. https://www-genesis.destatis.de/genesis//online?operation=table&amp;code=46251-0020&amp;bypass=true&amp;levelindex=1&amp;levelid=1722261103925#abreadcrumb.</t>
  </si>
  <si>
    <t>de_number_of_buses</t>
  </si>
  <si>
    <t>de_number_of_trucks_or_lorries</t>
  </si>
  <si>
    <t>de_number_of_agricultural_tractors</t>
  </si>
  <si>
    <t>de_number_of_passenger_cars_emission_group_euro_1</t>
  </si>
  <si>
    <t>https://www-genesis.destatis.de/genesis/online#astructure</t>
  </si>
  <si>
    <t>Statistisches Bundesamt Deutschland - GENESIS-Online. “Personenkraftwagen: Kreise, Stichtag, Kraftstoffarten, Emissionsgruppen.” Text, July 29, 2024. https://www-genesis.destatis.de/genesis/online#astructure.</t>
  </si>
  <si>
    <t>de_number_of_passenger_cars_emission_group_euro_2</t>
  </si>
  <si>
    <t>de_number_of_passenger_cars_emission_group_euro_3</t>
  </si>
  <si>
    <t>de_number_of_passenger_cars_emission_group_euro_4</t>
  </si>
  <si>
    <t>de_number_of_passenger_cars_emission_group_euro_5</t>
  </si>
  <si>
    <t>de_number_of_passenger_cars_emission_group_euro_6r</t>
  </si>
  <si>
    <t>de_number_of_passenger_cars_emission_group_euro_6dt</t>
  </si>
  <si>
    <t>de_number_of_passenger_cars_emission_group_euro_6d</t>
  </si>
  <si>
    <t>de_number_of_passenger_cars_emission_group_euro_other</t>
  </si>
  <si>
    <t>de_number_of_residential_apartments</t>
  </si>
  <si>
    <t>https://www-genesis.destatis.de/genesis//online?operation=table&amp;code=31231-0022&amp;bypass=true&amp;levelindex=1&amp;levelid=1722272603112#abreadcrumb</t>
  </si>
  <si>
    <t>Statistisches Bundesamt Deutschland - GENESIS-Online. “Wohngebäude, Wohnungen, Wohnfläche: Kreise, Stichtag, Anzahl der Wohnungen.” Text, July 29, 2024. https://www-genesis.destatis.de/genesis//online?operation=table&amp;code=31231-0022&amp;bypass=true&amp;levelindex=1&amp;levelid=1722272603112#abreadcrumb.</t>
  </si>
  <si>
    <t>de_residential_building_living_area</t>
  </si>
  <si>
    <t>de_number_of_non_residential_apartments</t>
  </si>
  <si>
    <t>https://www-genesis.destatis.de/genesis//online?operation=table&amp;code=31231-0023&amp;bypass=true&amp;levelindex=1&amp;levelid=1722272603112#abreadcrumb</t>
  </si>
  <si>
    <t>Statistisches Bundesamt Deutschland - GENESIS-Online. “Wohnungen in Nichtwohngebäuden, Wohnfläche: Kreise, Stichtag.” Text, July 29, 2024. https://www-genesis.destatis.de/genesis//online?operation=table&amp;code=31231-0023&amp;bypass=true&amp;levelindex=1&amp;levelid=1722272603112#abreadcrumb.</t>
  </si>
  <si>
    <t>de_non_residential_building_living_area</t>
  </si>
  <si>
    <t>de_employment_in_food_and_beverage_manufacturing</t>
  </si>
  <si>
    <t>Bundesagentur für Arbeit</t>
  </si>
  <si>
    <t>https://statistik.arbeitsagentur.de/DE/Navigation/Statistiken/Interaktive-Statistiken/Datenbanken/Datenbanken-BST-Nav.html</t>
  </si>
  <si>
    <t>Federal Employment Agency. “Employment Database - Statistics of the Federal Employment Agency.” Accessed July 30, 2024. https://statistik.arbeitsagentur.de/DE/Navigation/Statistiken/Interaktive-Statistiken/Datenbanken/Datenbanken-BST-Nav.html.</t>
  </si>
  <si>
    <t>de_employment_in_mechanical_and_automotive_engineering</t>
  </si>
  <si>
    <t>de_employment_in_mechatronics_energy_and_electrical</t>
  </si>
  <si>
    <t>de_employment_in_agriculture</t>
  </si>
  <si>
    <t>de_employment_in_wood_processing</t>
  </si>
  <si>
    <t>de_employment_in_textile_and_leather_manufacturing</t>
  </si>
  <si>
    <t>number_of_residential_buildings_poland</t>
  </si>
  <si>
    <t>Statistics Poland - Local Data Bank</t>
  </si>
  <si>
    <t>https://bdl.stat.gov.pl/bdl/metadane/cechy/2909</t>
  </si>
  <si>
    <t>Statistics Poland - Local Data Bank, ‘Polish residential buildings in the gmina’. https://bdl.stat.gov.pl/bdl/metadane/cechy/2909 (accessed Jul. 27, 2022).</t>
  </si>
  <si>
    <t>PL</t>
  </si>
  <si>
    <t>number_of_dwellings_poland</t>
  </si>
  <si>
    <t>https://bdl.stat.gov.pl/bdl/metadane/cechy/2166</t>
  </si>
  <si>
    <t>Statistics Poland - Local Data Bank, ‘Polish dwelling stocks’. https://bdl.stat.gov.pl/bdl/metadane/cechy/2166 (accessed Jul. 27, 2022).</t>
  </si>
  <si>
    <t>number_of_dwelling_rooms_poland</t>
  </si>
  <si>
    <t>useful_floor_area_of_dwellings_poland</t>
  </si>
  <si>
    <t>floor area</t>
  </si>
  <si>
    <t>waste_from_households_batteries_and_accumulators_hazardous_poland</t>
  </si>
  <si>
    <t>https://bdl.stat.gov.pl/bdl/metadane/cechy/2128</t>
  </si>
  <si>
    <t>Statistics Poland - Local Data Bank, ‘Polish waste collected separately during the year’. https://bdl.stat.gov.pl/bdl/metadane/cechy/2175 (accessed Dec. 12, 2022).</t>
  </si>
  <si>
    <t>waste, supply</t>
  </si>
  <si>
    <t>equipment</t>
  </si>
  <si>
    <t>ton</t>
  </si>
  <si>
    <t>waste_from_other_sources_batteries_and_accumulators_hazardous_poland</t>
  </si>
  <si>
    <t>waste from other sources (commerce, small business, offices and institutions) - batteries and accumulators - hazardous</t>
  </si>
  <si>
    <t>waste_total_batteries_and_accumulators_hazardous_poland</t>
  </si>
  <si>
    <t>waste_from_households_batteries_and_accumulators_total_poland</t>
  </si>
  <si>
    <t>waste_from_other_sources_batteries_and_accumulators_total_poland</t>
  </si>
  <si>
    <t>waste from other sources (commerce, small business, offices and institutions) - batteries and accumulators - total</t>
  </si>
  <si>
    <t>waste_total_batteries_and_accumulators_total_poland</t>
  </si>
  <si>
    <t>waste_from_households_biodegradable_poland</t>
  </si>
  <si>
    <t>biodegradable</t>
  </si>
  <si>
    <t>waste_from_other_sources_biodegradable_poland</t>
  </si>
  <si>
    <t>waste from other sources (commerce, small business, offices and institutions) - biodegradable</t>
  </si>
  <si>
    <t>waste_total_biodegradable_poland</t>
  </si>
  <si>
    <t>waste_from_households_bulky_waste_poland</t>
  </si>
  <si>
    <t>bulk</t>
  </si>
  <si>
    <t>waste_from_other_sources_bulky_waste_poland</t>
  </si>
  <si>
    <t>waste from other sources (commerce, small business, offices and institutions) - bulky waste</t>
  </si>
  <si>
    <t>waste_total_bulky_waste_poland</t>
  </si>
  <si>
    <t>waste_from_households_composite_packaging_poland</t>
  </si>
  <si>
    <t>packaging</t>
  </si>
  <si>
    <t>waste_from_other_sources_composite_packaging_poland</t>
  </si>
  <si>
    <t>waste from other sources (commerce, small business, offices and institutions) - composite packaging</t>
  </si>
  <si>
    <t>waste_total_composite_packaging_poland</t>
  </si>
  <si>
    <t>waste_from_households_glass_poland</t>
  </si>
  <si>
    <t>glass</t>
  </si>
  <si>
    <t>waste_from_other_sources_glass_poland</t>
  </si>
  <si>
    <t>waste from other sources (commerce, small business, offices and institutions) - glass</t>
  </si>
  <si>
    <t>waste_total_glass_poland</t>
  </si>
  <si>
    <t>waste_from_households_hazardous_poland</t>
  </si>
  <si>
    <t>hazardous</t>
  </si>
  <si>
    <t>waste_from_other_sources_hazardous_poland</t>
  </si>
  <si>
    <t>waste from other sources (commerce, small business, offices and institutions) - hazardous</t>
  </si>
  <si>
    <t>waste_total_hazardous_poland</t>
  </si>
  <si>
    <t>waste_from_households_metals_poland</t>
  </si>
  <si>
    <t>metal</t>
  </si>
  <si>
    <t>waste_from_other_sources_metals_poland</t>
  </si>
  <si>
    <t>waste from other sources (commerce, small business, offices and institutions) - metals</t>
  </si>
  <si>
    <t>waste_total_metals_poland</t>
  </si>
  <si>
    <t>waste_from_households_mixed_waste_packaging_poland</t>
  </si>
  <si>
    <t>waste_from_other_sources_mixed_waste_packaging_poland</t>
  </si>
  <si>
    <t>waste from other sources (commerce, small business, offices and institutions) - mixed waste packaging</t>
  </si>
  <si>
    <t>waste_total_mixed_waste_packaging_poland</t>
  </si>
  <si>
    <t>waste_from_households_other_poland</t>
  </si>
  <si>
    <t>other</t>
  </si>
  <si>
    <t>waste_from_other_sources_other_poland</t>
  </si>
  <si>
    <t>waste from other sources (commerce, small business, offices and institutions) - other</t>
  </si>
  <si>
    <t>waste_total_other_poland</t>
  </si>
  <si>
    <t>waste_from_households_paper_and_cardboard_poland</t>
  </si>
  <si>
    <t>paper</t>
  </si>
  <si>
    <t>waste_from_other_sources_paper_and_cardboard_poland</t>
  </si>
  <si>
    <t>waste from other sources (commerce, small business, offices and institutions) - paper and cardboard</t>
  </si>
  <si>
    <t>waste_total_paper_and_cardboard_poland</t>
  </si>
  <si>
    <t>waste_from_households_plastics_poland</t>
  </si>
  <si>
    <t>chemicals and plastics</t>
  </si>
  <si>
    <t>waste_from_other_sources_plastics_poland</t>
  </si>
  <si>
    <t>waste from other sources (commerce, small business, offices and institutions) - plastics</t>
  </si>
  <si>
    <t>waste_total_plastics_poland</t>
  </si>
  <si>
    <t>waste_from_households_textiles_poland</t>
  </si>
  <si>
    <t>textiles</t>
  </si>
  <si>
    <t>waste_from_other_sources_textiles_poland</t>
  </si>
  <si>
    <t>waste from other sources (commerce, small business, offices and institutions) - textiles</t>
  </si>
  <si>
    <t>waste_total_textiles_poland</t>
  </si>
  <si>
    <t>waste_from_households_total_poland</t>
  </si>
  <si>
    <t>waste_from_other_sources_total_poland</t>
  </si>
  <si>
    <t>waste from other sources (commerce, small business, offices and institutions) - total</t>
  </si>
  <si>
    <t>waste_poland</t>
  </si>
  <si>
    <t>waste_from_households_waste_electrical_and_electronic_equipment_hazardous_poland</t>
  </si>
  <si>
    <t>waste_from_other_sources_waste_electrical_and_electronic_equipment_hazardous_poland</t>
  </si>
  <si>
    <t>waste from other sources (commerce, small business, offices and institutions) - waste electrical and electronic equipment - hazardous</t>
  </si>
  <si>
    <t>waste_total_waste_electrical_and_electronic_equipment_hazardous_poland</t>
  </si>
  <si>
    <t>waste_from_households_waste_electrical_and_electronic_equipment_total_poland</t>
  </si>
  <si>
    <t>waste_from_other_sources_waste_electrical_and_electronic_equipment_total_poland</t>
  </si>
  <si>
    <t>waste from other sources (commerce, small business, offices and institutions) - waste electrical and electronic equipment - total</t>
  </si>
  <si>
    <t>waste_total_waste_electrical_and_electronic_equipment_total_poland</t>
  </si>
  <si>
    <t>number_of_busses_poland</t>
  </si>
  <si>
    <t>https://bdl.stat.gov.pl/bdl/metadane/cechy/3584</t>
  </si>
  <si>
    <t>Statistics Poland - Local Data Bank, ‘Polish vehicles by age groups’. https://bdl.stat.gov.pl/bdl/metadane/cechy/3584 (accessed Jul. 27, 2022).</t>
  </si>
  <si>
    <t>number_of_lorries_poland</t>
  </si>
  <si>
    <t>number_of_mopeds_poland</t>
  </si>
  <si>
    <t>number_of_motorcycles_poland</t>
  </si>
  <si>
    <t>number_of_passenger_cars_poland</t>
  </si>
  <si>
    <t>number_of_road_tractors_poland</t>
  </si>
  <si>
    <t>es_utilized_agricultural_area</t>
  </si>
  <si>
    <t>https://www.ine.es/jaxi/Tabla.htm?tpx=52071&amp;L=1</t>
  </si>
  <si>
    <t>es_number_of_dwellings</t>
  </si>
  <si>
    <t>https://www.ine.es/jaxi/Tabla.htm?tpx=59531&amp;L=0</t>
  </si>
  <si>
    <t>es_number_of_commerical_and_service_companies</t>
  </si>
  <si>
    <t>https://www.ine.es/dynInfo/Infografia/Territoriales/capituloGraficos.html#_graf</t>
  </si>
  <si>
    <t>es_average_daily_traffic_light_duty_vehicles</t>
  </si>
  <si>
    <t>DATAESTUR</t>
  </si>
  <si>
    <t>https://www.dataestur.es/en/transport/road-traffic/</t>
  </si>
  <si>
    <t>mean</t>
  </si>
  <si>
    <t>original_eucalc_var_name</t>
  </si>
  <si>
    <t>eucalc_sum_check</t>
  </si>
  <si>
    <t>threshhold for rounding to 0</t>
  </si>
  <si>
    <t>proxy_assigned?</t>
  </si>
  <si>
    <t>new_var</t>
  </si>
  <si>
    <t>aggregation_tree</t>
  </si>
  <si>
    <t>parent_name</t>
  </si>
  <si>
    <t>agr_bioenergy_capacity</t>
  </si>
  <si>
    <t>eucalc_agr_bioenergy_demand</t>
  </si>
  <si>
    <t>agr_total_bioenergy</t>
  </si>
  <si>
    <t>affected trees</t>
  </si>
  <si>
    <t>aggregation_id</t>
  </si>
  <si>
    <t>column</t>
  </si>
  <si>
    <t>check</t>
  </si>
  <si>
    <t>list_of_ids_to_aggregate</t>
  </si>
  <si>
    <t>agr_bioenergy-capacity_biogas_digestor[TWh]</t>
  </si>
  <si>
    <t>eucalc_agr_bioenergy_capacity_biogas_digestor</t>
  </si>
  <si>
    <t>Biogas, digestor</t>
  </si>
  <si>
    <t>TWh</t>
  </si>
  <si>
    <t>biogas,energy,renewables</t>
  </si>
  <si>
    <t>eucalc_agr_bioenergy_capacity_biogas</t>
  </si>
  <si>
    <t>agr_bioenergy-capacity_sum</t>
  </si>
  <si>
    <t>land_use?</t>
  </si>
  <si>
    <t>agr_domestic-production_liv_abp_processed_afat[kcal]</t>
  </si>
  <si>
    <t>agr_bioenergy-capacity_biogas_landfill[TWh]</t>
  </si>
  <si>
    <t>eucalc_agr_bioenergy_capacity_biogas_landfill</t>
  </si>
  <si>
    <t>Biogas, landfill</t>
  </si>
  <si>
    <t>agr_domestic-production_liv_abp_hens-egg[kcal]</t>
  </si>
  <si>
    <t>agr_bioenergy-capacity_biogas_other-biogases[TWh]</t>
  </si>
  <si>
    <t>eucalc_agr_bioenergy_capacity_biogas_other_biogases</t>
  </si>
  <si>
    <t>Biogas, other</t>
  </si>
  <si>
    <t>agr_total_bioenergy_demand</t>
  </si>
  <si>
    <t>agr_domestic-production_liv_abp_dairy-milk[kcal]</t>
  </si>
  <si>
    <t>agr_bioenergy-capacity_biogas_ren-mun-wastes[TWh]</t>
  </si>
  <si>
    <t>eucalc_agr_bioenergy_capacity_biogas_ren_mun_wastes</t>
  </si>
  <si>
    <t>Biogas, ren-mun-wastes</t>
  </si>
  <si>
    <t>agr_domestic-production_liv_abp_processed_offal[kcal]</t>
  </si>
  <si>
    <t>agr_bioenergy-capacity_biogas_sewage[TWh]</t>
  </si>
  <si>
    <t>eucalc_agr_bioenergy_capacity_biogas_sewage</t>
  </si>
  <si>
    <t>Biogas, sewage</t>
  </si>
  <si>
    <t>eucalc_agr_crop_cons</t>
  </si>
  <si>
    <t>agr_domestic-production_liv_meat_bovine[kcal]</t>
  </si>
  <si>
    <t>agr_bioenergy-capacity_biogas_thermal-biogases[TWh]</t>
  </si>
  <si>
    <t>eucalc_agr_bioenergy_capacity_biogas_thermal_biogases</t>
  </si>
  <si>
    <t>Biogas, thermal-biogases</t>
  </si>
  <si>
    <t>eucalc_agr_feed_demand</t>
  </si>
  <si>
    <t>agr_domestic-production_liv_meat_sheep[kcal]</t>
  </si>
  <si>
    <t>agr_bioenergy-capacity_liquid_biodiesel_btl[TWh]</t>
  </si>
  <si>
    <t>eucalc_agr_bioenergy_capacity_liquid_biodiesel_btl</t>
  </si>
  <si>
    <t>Biodiesel, Biomass-To-Liquid</t>
  </si>
  <si>
    <t>capacity,supply</t>
  </si>
  <si>
    <t>eucalc_agr_bioenergy_capacity_liquid</t>
  </si>
  <si>
    <t>eucalc_agr_domestic_production</t>
  </si>
  <si>
    <t>agr_domestic-production_liv_meat_pig[kcal]</t>
  </si>
  <si>
    <t>agr_bioenergy-capacity_liquid_biodiesel_est[TWh]</t>
  </si>
  <si>
    <t>eucalc_agr_bioenergy_capacity_liquid_biodiesel_est</t>
  </si>
  <si>
    <t>Biodiesel, FAME</t>
  </si>
  <si>
    <t>agr_domestic-production_liv_meat_poultry[kcal]</t>
  </si>
  <si>
    <t>agr_bioenergy-capacity_liquid_biodiesel_hvo[TWh]</t>
  </si>
  <si>
    <t>eucalc_agr_bioenergy_capacity_liquid_biodiesel_hvo</t>
  </si>
  <si>
    <t>Biodiesel, HVO</t>
  </si>
  <si>
    <t>eucalc_agr_emissions_ch4</t>
  </si>
  <si>
    <t>agr_domestic-production_liv_meat_oth-animals[kcal]</t>
  </si>
  <si>
    <t>agr_bioenergy-capacity_liquid_biogasoline_ezm[TWh]</t>
  </si>
  <si>
    <t>eucalc_agr_bioenergy_capacity_liquid_biogasoline_ezm</t>
  </si>
  <si>
    <t>Biogasoline, cellulosic</t>
  </si>
  <si>
    <t>eucalc_agr_ch4</t>
  </si>
  <si>
    <t>agr_liv-population_abp_hens-egg[lsu]</t>
  </si>
  <si>
    <t>agr_bioenergy-capacity_liquid_biogasoline_fer[TWh]</t>
  </si>
  <si>
    <t>eucalc_agr_bioenergy_capacity_liquid_biogasoline_fer</t>
  </si>
  <si>
    <t>Biogasoline, ethanol</t>
  </si>
  <si>
    <t>co2e</t>
  </si>
  <si>
    <t>agr_liv-population_abp_dairy-milk[lsu]</t>
  </si>
  <si>
    <t>agr_bioenergy-capacity_liquid_biojetkerosene_btl[TWh]</t>
  </si>
  <si>
    <t>eucalc_agr_bioenergy_capacity_liquid_biojetkerosene_btl</t>
  </si>
  <si>
    <t>Biojetkerosene, Biomass-To-Liquid</t>
  </si>
  <si>
    <t>eucalc_agr_emissions_n2o</t>
  </si>
  <si>
    <t>agr_liv-population_meat_bovine[lsu]</t>
  </si>
  <si>
    <t>agr_bioenergy-capacity_liquid_biojetkerosene_hvo[TWh]</t>
  </si>
  <si>
    <t>eucalc_agr_bioenergy_capacity_liquid_biojetkerosene_hvo</t>
  </si>
  <si>
    <t>Biojetkerosene, HVO</t>
  </si>
  <si>
    <t>eucalc_agr_n2o_liv_applied</t>
  </si>
  <si>
    <t>agr_liv-population_meat_pig[lsu]</t>
  </si>
  <si>
    <t>agr_bioenergy-demand_biogas_bio-waste[TWh]</t>
  </si>
  <si>
    <t>eucalc_agr_bioenergy_demand_biogas_bio_waste</t>
  </si>
  <si>
    <t>Biogas, bio-wastes</t>
  </si>
  <si>
    <t>biomass,biogas,energy,renewables</t>
  </si>
  <si>
    <t>eucalc_agr_bioenergy_demand_biogas</t>
  </si>
  <si>
    <t>eucalc_agr_energy_demand</t>
  </si>
  <si>
    <t>eucalc_agr_bioenergy_demand_sum</t>
  </si>
  <si>
    <t>agr_liv-population_meat_sheep[lsu]</t>
  </si>
  <si>
    <t>agr_bioenergy-demand_biogas_energycrop[TWh]</t>
  </si>
  <si>
    <t>eucalc_agr_bioenergy_demand_biogas_energycrop</t>
  </si>
  <si>
    <t>Biogas, energy crops</t>
  </si>
  <si>
    <t>energy_demand</t>
  </si>
  <si>
    <t>agr_liv-population_meat_poultry[lsu]</t>
  </si>
  <si>
    <t>agr_bioenergy-demand_biogas_manure[TWh]</t>
  </si>
  <si>
    <t>eucalc_agr_bioenergy_demand_biogas_manure</t>
  </si>
  <si>
    <t>Biogas, manure</t>
  </si>
  <si>
    <t>agr_input-use_emissions</t>
  </si>
  <si>
    <t>agr_liv-population_meat_oth-animals[lsu]</t>
  </si>
  <si>
    <t>agr_bioenergy-demand_liquid_btl_energycrop[TWh]</t>
  </si>
  <si>
    <t>eucalc_agr_bioenergy_demand_liquid_btl_energycrop</t>
  </si>
  <si>
    <t>Biodiesel, Energy-crops</t>
  </si>
  <si>
    <t>biomass,energy,renewables</t>
  </si>
  <si>
    <t>eucalc_agr_bioenergy_demand_liquid</t>
  </si>
  <si>
    <t>eucalc_agr_liv_population</t>
  </si>
  <si>
    <t>agr_demand_feed_aps_algae_meal[kcal]</t>
  </si>
  <si>
    <t>agr_bioenergy-demand_liquid_btl_fuelwood-and-res[TWh]</t>
  </si>
  <si>
    <t>eucalc_agr_bioenergy_demand_liquid_btl_fuelwood_and_res</t>
  </si>
  <si>
    <t>Biodiesel, Woody-biomass</t>
  </si>
  <si>
    <t>eucalc_air_mortality</t>
  </si>
  <si>
    <t>agr_demand_feed_aps_insect_meal[kcal]</t>
  </si>
  <si>
    <t>agr_bioenergy-demand_liquid_eth_cereal[TWh]</t>
  </si>
  <si>
    <t>eucalc_agr_bioenergy_demand_liquid_eth_cereal</t>
  </si>
  <si>
    <t>Ethanol, Cereals</t>
  </si>
  <si>
    <t>co2</t>
  </si>
  <si>
    <t>agr_demand_feed_crop_sugarcrop[kcal]</t>
  </si>
  <si>
    <t>agr_bioenergy-demand_liquid_eth_ind-byproduct[TWh]</t>
  </si>
  <si>
    <t>eucalc_agr_bioenergy_demand_liquid_eth_ind_byproduct</t>
  </si>
  <si>
    <t>Ethanol, Industrial-byproducts</t>
  </si>
  <si>
    <t>eucalc_elc_energy_demand</t>
  </si>
  <si>
    <t>agr_demand_feed_fish_fish_meal[kcal]</t>
  </si>
  <si>
    <t>agr_bioenergy-demand_liquid_eth_sugarcrop[TWh]</t>
  </si>
  <si>
    <t>eucalc_agr_bioenergy_demand_liquid_eth_sugarcrop</t>
  </si>
  <si>
    <t>Ethanol, Sugar crops</t>
  </si>
  <si>
    <t>eucalc_amm_energy_demand</t>
  </si>
  <si>
    <t>agr_demand_feed_crop_rice[kcal]</t>
  </si>
  <si>
    <t>agr_bioenergy-demand_liquid_ezm_agr-residues[TWh]</t>
  </si>
  <si>
    <t>eucalc_agr_bioenergy_demand_liquid_ezm_agr_residues</t>
  </si>
  <si>
    <t>Ethanol, Agricultural residues</t>
  </si>
  <si>
    <t>eucalc_bld_capex</t>
  </si>
  <si>
    <t>agr_demand_feed_liv_meat_meal[kcal]</t>
  </si>
  <si>
    <t>agr_bioenergy-demand_liquid_ezm_energycrop[TWh]</t>
  </si>
  <si>
    <t>eucalc_agr_bioenergy_demand_liquid_ezm_energycrop</t>
  </si>
  <si>
    <t>Ethanol, Energy-crops</t>
  </si>
  <si>
    <t>bld_capex</t>
  </si>
  <si>
    <t>agr_demand_feed_processed_sugar_sugarcrop[kcal]</t>
  </si>
  <si>
    <t>agr_bioenergy-demand_liquid_lgn[TWh]</t>
  </si>
  <si>
    <t>eucalc_agr_bioenergy_demand_liquid_lgn</t>
  </si>
  <si>
    <t>Liquefied natural gas</t>
  </si>
  <si>
    <t>eucalc_bld_energy_demand</t>
  </si>
  <si>
    <t>agr_domestic-production_liv_insect[kcal]</t>
  </si>
  <si>
    <t>agr_bioenergy-demand_liquid_oil_afats[TWh]</t>
  </si>
  <si>
    <t>eucalc_agr_bioenergy_demand_liquid_oil_afats</t>
  </si>
  <si>
    <t>Biodiesel, Animal fats</t>
  </si>
  <si>
    <t>eucalc_bld_energy_need</t>
  </si>
  <si>
    <t>agr_demand_feed_crop_cereal[kcal]</t>
  </si>
  <si>
    <t>agr_bioenergy-demand_liquid_oil_algael[TWh]</t>
  </si>
  <si>
    <t>eucalc_agr_bioenergy_demand_liquid_oil_algael</t>
  </si>
  <si>
    <t>Biodiesel, Algae</t>
  </si>
  <si>
    <t>eucalc_bld_floor_area</t>
  </si>
  <si>
    <t>agr_demand_feed_crop_oilcrop[kcal]</t>
  </si>
  <si>
    <t>agr_bioenergy-demand_liquid_oil_ind-byproduct[TWh]</t>
  </si>
  <si>
    <t>eucalc_agr_bioenergy_demand_liquid_oil_ind_byproduct</t>
  </si>
  <si>
    <t>Biodiesel, Industrial-byproducts</t>
  </si>
  <si>
    <t>eucalc_ccu_capex</t>
  </si>
  <si>
    <t>agr_demand_feed_crop_pulse[kcal]</t>
  </si>
  <si>
    <t>agr_bioenergy-demand_liquid_oil_insectl[TWh]</t>
  </si>
  <si>
    <t>eucalc_agr_bioenergy_demand_liquid_oil_insectl</t>
  </si>
  <si>
    <t>Biodiesel, Insect</t>
  </si>
  <si>
    <t>eucalc_ccu</t>
  </si>
  <si>
    <t>agr_demand_feed_crop_fruit[kcal]</t>
  </si>
  <si>
    <t>agr_bioenergy-demand_liquid_oil_oilcrop[TWh]</t>
  </si>
  <si>
    <t>eucalc_agr_bioenergy_demand_liquid_oil_oilcrop</t>
  </si>
  <si>
    <t>Biodiesel, Oil crops</t>
  </si>
  <si>
    <t>eucalc_dhg_energy_demand</t>
  </si>
  <si>
    <t>agr_demand_feed_crop_veg[kcal]</t>
  </si>
  <si>
    <t>agr_bioenergy-demand_liquid_oil_uco[TWh]</t>
  </si>
  <si>
    <t>eucalc_agr_bioenergy_demand_liquid_oil_uco</t>
  </si>
  <si>
    <t>Biodiesel, Used Cooking Oil</t>
  </si>
  <si>
    <t>eucalc_elc_capex</t>
  </si>
  <si>
    <t>agr_demand_feed_crop_starch[kcal]</t>
  </si>
  <si>
    <t>agr_bioenergy-demand_solid_animal-waste[TWh]</t>
  </si>
  <si>
    <t>eucalc_agr_bioenergy_demand_solid_animal_waste</t>
  </si>
  <si>
    <t>Solid-biomass, animal-wastes</t>
  </si>
  <si>
    <t>eucalc_elc_energy_production</t>
  </si>
  <si>
    <t>agr_demand_feed_processed_molasse_sugarcrop[kcal]</t>
  </si>
  <si>
    <t>agr_bioenergy-demand_solid_bagasse[TWh]</t>
  </si>
  <si>
    <t>eucalc_agr_bioenergy_demand_solid_bagasse</t>
  </si>
  <si>
    <t>Solid-biomass, bagasse</t>
  </si>
  <si>
    <t>elec_energy_production</t>
  </si>
  <si>
    <t>agr_demand_feed_processed_cake_oilcrop[kcal]</t>
  </si>
  <si>
    <t>agr_bioenergy-demand_solid_black-liquor[TWh]</t>
  </si>
  <si>
    <t>eucalc_agr_bioenergy_demand_solid_black_liquor</t>
  </si>
  <si>
    <t>Solid-biomass, black-liquor</t>
  </si>
  <si>
    <t>eucalc_elc</t>
  </si>
  <si>
    <t>agr_demand_feed_processed_voil_oilcrop[kcal]</t>
  </si>
  <si>
    <t>agr_bioenergy-demand_solid_fuelwood-and-res[TWh]</t>
  </si>
  <si>
    <t>eucalc_agr_bioenergy_demand_solid_fuelwood_and_res</t>
  </si>
  <si>
    <t>Solid-biomass, woody-biomass</t>
  </si>
  <si>
    <t>eucalc_elc_old_capacity</t>
  </si>
  <si>
    <t>agr_domestic-production_afw_algae[kcal]</t>
  </si>
  <si>
    <t>agr_bioenergy-demand_solid_ren-ind-waste[TWh]</t>
  </si>
  <si>
    <t>eucalc_agr_bioenergy_demand_solid_ren_ind_waste</t>
  </si>
  <si>
    <t>Solid-biomass, municipal renewable wastes</t>
  </si>
  <si>
    <t>eucalc_elc_opex</t>
  </si>
  <si>
    <t>agr_domestic-production_afw_rice[kcal]</t>
  </si>
  <si>
    <t>agr_bioenergy-demand_solid_veg-residues[TWh]</t>
  </si>
  <si>
    <t>eucalc_agr_bioenergy_demand_solid_veg_residues</t>
  </si>
  <si>
    <t>Solid-biomass, vegetal-residues</t>
  </si>
  <si>
    <t>eucalc_elc_stored</t>
  </si>
  <si>
    <t>agr_domestic-production_afw_cereal[kcal]</t>
  </si>
  <si>
    <t>agr_bioenergy-demand_gas_total[TWh]</t>
  </si>
  <si>
    <t>eucalc_agr_bioenergy_demand_gas_total</t>
  </si>
  <si>
    <t>Bioenergy gaseous</t>
  </si>
  <si>
    <t>eucalc_emission_savings</t>
  </si>
  <si>
    <t>agr_domestic-production_afw_oilcrop[kcal]</t>
  </si>
  <si>
    <t>agr_total-bioenergy-demand_agr_gas_biogas[TWh]</t>
  </si>
  <si>
    <t>eucalc_agr_total_bioenergy_demand_agr_gas_biogas</t>
  </si>
  <si>
    <t>eucalc_energy_savings</t>
  </si>
  <si>
    <t>agr_domestic-production_afw_pulse[kcal]</t>
  </si>
  <si>
    <t>agr_total-bioenergy-demand_agr_liquid_biodiesels[TWh]</t>
  </si>
  <si>
    <t>eucalc_agr_total_bioenergy_demand_agr_liquid_biodiesels</t>
  </si>
  <si>
    <t>eucalc_fos_emissions_co2e</t>
  </si>
  <si>
    <t>eucalc_agr_crop_cons_bioenergy</t>
  </si>
  <si>
    <t>eucalc_agr_crop_cons_sum</t>
  </si>
  <si>
    <t>agr_domestic-production_afw_fruit[kcal]</t>
  </si>
  <si>
    <t>agr_total-bioenergy-demand_agr_liquid_ethanol[TWh]</t>
  </si>
  <si>
    <t>eucalc_agr_total_bioenergy_demand_agr_liquid_ethanol</t>
  </si>
  <si>
    <t>eucalc_fos_energy</t>
  </si>
  <si>
    <t>agr_domestic-production_afw_veg[kcal]</t>
  </si>
  <si>
    <t>agr_total-bioenergy-demand_agr_liquid_oth[TWh]</t>
  </si>
  <si>
    <t>eucalc_agr_total_bioenergy_demand_agr_liquid_oth</t>
  </si>
  <si>
    <t>eucalc_fos_primary_demand</t>
  </si>
  <si>
    <t>eucalc_agr_crop_cons_feed</t>
  </si>
  <si>
    <t>agr_domestic-production_afw_starch[kcal]</t>
  </si>
  <si>
    <t>agr_total-bioenergy-demand_agr_solid-wood[TWh]</t>
  </si>
  <si>
    <t>eucalc_agr_total_bioenergy_demand_agr_solid_wood</t>
  </si>
  <si>
    <t>eucalc_hydrogen</t>
  </si>
  <si>
    <t>agr_domestic-production_afw_sugarcrop[kcal]</t>
  </si>
  <si>
    <t>agr_total-bioenergy-demand_bld_gas[TWh]</t>
  </si>
  <si>
    <t>eucalc_agr_total_bioenergy_demand_bld_gas</t>
  </si>
  <si>
    <t>agriculture and forestry, buildings</t>
  </si>
  <si>
    <t>eucalc_hydrogen_elc</t>
  </si>
  <si>
    <t>eucalc_agr_crop_cons_food</t>
  </si>
  <si>
    <t>agr_total-bioenergy-demand_bld_liquid_biodiesel[TWh]</t>
  </si>
  <si>
    <t>eucalc_agr_total_bioenergy_demand_bld_liquid_biodiesel</t>
  </si>
  <si>
    <t>elec_energy_demand</t>
  </si>
  <si>
    <t>agr_total-bioenergy-demand_bld_liquid_biogasoline[TWh]</t>
  </si>
  <si>
    <t>eucalc_agr_total_bioenergy_demand_bld_liquid_biogasoline</t>
  </si>
  <si>
    <t>eucalc_ind_material_production</t>
  </si>
  <si>
    <t>eucalc_agr_crop_cons_non_food</t>
  </si>
  <si>
    <t>agr_total-bioenergy-demand_bld_solid_woodlogs[TWh]</t>
  </si>
  <si>
    <t>eucalc_agr_total_bioenergy_demand_bld_solid_woodlogs</t>
  </si>
  <si>
    <t>emissions_co2e</t>
  </si>
  <si>
    <t>agr_total-bioenergy-demand_ind_solid-bio[TWh]</t>
  </si>
  <si>
    <t>agr_total-bioenergy-demand_elc_biogases[TWh]</t>
  </si>
  <si>
    <t>eucalc_agr_total_bioenergy_demand_elc_biogases</t>
  </si>
  <si>
    <t>agriculture and forestry, energy</t>
  </si>
  <si>
    <t>eucalc_lus</t>
  </si>
  <si>
    <t>eucalc_agr_feed_demand_aps_algae_meal</t>
  </si>
  <si>
    <t>eucalc_agr_feed_demand_sum</t>
  </si>
  <si>
    <t>agr_total-bioenergy-demand_ind_gas-bio[TWh]</t>
  </si>
  <si>
    <t>agr_total-bioenergy-demand_elc_solid-biofuel[TWh]</t>
  </si>
  <si>
    <t>eucalc_agr_total_bioenergy_demand_elc_solid_biofuel</t>
  </si>
  <si>
    <t>eucalc_min</t>
  </si>
  <si>
    <t>agr_total-bioenergy-demand_ind_liquid-bio[TWh]</t>
  </si>
  <si>
    <t>eucalc_agr_total_bioenergy_demand_ind_gas_bio</t>
  </si>
  <si>
    <t>agriculture and forestry, industry</t>
  </si>
  <si>
    <t>min</t>
  </si>
  <si>
    <t>eucalc_agr_feed_demand_aps_insect_meal</t>
  </si>
  <si>
    <t>agr_total-bioenergy-demand_bld_solid_pellets[TWh]</t>
  </si>
  <si>
    <t>eucalc_agr_total_bioenergy_demand_ind_liquid_bio</t>
  </si>
  <si>
    <t>tra_vehicle-fleet</t>
  </si>
  <si>
    <t>eucalc_agr_total_bioenergy_demand_ind_solid_bio</t>
  </si>
  <si>
    <t>tra_energy-cost</t>
  </si>
  <si>
    <t>eucalc_agr_feed_demand_crop_cereal</t>
  </si>
  <si>
    <t>agr_total-bioenergy-demand_tra_liquid_biodiesel[TWh]</t>
  </si>
  <si>
    <t>agr_total-bioenergy-demand_tra_gas[TWh]</t>
  </si>
  <si>
    <t>eucalc_agr_total_bioenergy_demand_tra_gas</t>
  </si>
  <si>
    <t>agriculture and forestry, transport</t>
  </si>
  <si>
    <t>capex</t>
  </si>
  <si>
    <t>agr_total-bioenergy-demand_tra_liquid_ethanol[TWh]</t>
  </si>
  <si>
    <t>eucalc_agr_total_bioenergy_demand_tra_liquid_biodiesel</t>
  </si>
  <si>
    <t>eucalc_str</t>
  </si>
  <si>
    <t>eucalc_agr_feed_demand_crop_fruit</t>
  </si>
  <si>
    <t>agr_total-bioenergy-demand_tra_liquid_jetfuel[TWh]</t>
  </si>
  <si>
    <t>eucalc_agr_total_bioenergy_demand_tra_liquid_ethanol</t>
  </si>
  <si>
    <t>eucalc_agr_total_bioenergy_demand_tra_liquid_jetfuel</t>
  </si>
  <si>
    <t>eucalc_agr_feed_demand_crop_oilcrop</t>
  </si>
  <si>
    <t>agr_total-bioenergy-demand_gas[TWh]</t>
  </si>
  <si>
    <t>agr_crop-cons_bioenergy[kcal]</t>
  </si>
  <si>
    <t>Bioenergy</t>
  </si>
  <si>
    <t>Agricultural crop consumption for bioenergy generation</t>
  </si>
  <si>
    <t>kcal</t>
  </si>
  <si>
    <t>agr_bioenergy-capacity_bgs-tec_landfill[TWh]</t>
  </si>
  <si>
    <t>GJ</t>
  </si>
  <si>
    <t>eucalc_agr_feed_demand_crop_pulse</t>
  </si>
  <si>
    <t>agr_bioenergy-capacity_bgs-tec_sewage[TWh]</t>
  </si>
  <si>
    <t>agr_crop-cons_feed[kcal]</t>
  </si>
  <si>
    <t>Feedstuffs</t>
  </si>
  <si>
    <t>Agricultural crop consumption for feedstuffs production</t>
  </si>
  <si>
    <t>agr_bioenergy-capacity_bgs-tec_other-biogases[TWh]</t>
  </si>
  <si>
    <t>eucalc_agr_feed_demand_crop_rice</t>
  </si>
  <si>
    <t>agr_bioenergy-capacity_bgs-tec_thermal-biogases[TWh]</t>
  </si>
  <si>
    <t>agr_crop-cons_food[kcal]</t>
  </si>
  <si>
    <t>Food</t>
  </si>
  <si>
    <t>Agricultural crop consumption for food production</t>
  </si>
  <si>
    <t>agr_bioenergy-capacity_bgs-tec_ren-mun-wastes[TWh]</t>
  </si>
  <si>
    <t>eucalc_agr_feed_demand_crop_starch</t>
  </si>
  <si>
    <t>agr_bioenergy-capacity_liq-bio-prod_biodiesel_hvo[TWh]</t>
  </si>
  <si>
    <t>agr_crop-cons_non-food[kcal]</t>
  </si>
  <si>
    <t>Non-food</t>
  </si>
  <si>
    <t>Agricultural crop consumption for non-food production</t>
  </si>
  <si>
    <t>agr_bioenergy-capacity_liq-bio-prod_biodiesel_est[TWh]</t>
  </si>
  <si>
    <t>eucalc_agr_feed_demand_crop_sugarcrop</t>
  </si>
  <si>
    <t>agr_bioenergy-capacity_liq-bio-prod_biodiesel_btl[TWh]</t>
  </si>
  <si>
    <t>agr_feed-demand_aps_algae_meal[kcal]</t>
  </si>
  <si>
    <t>Algae meals</t>
  </si>
  <si>
    <t>algae meals demand for livestock feed</t>
  </si>
  <si>
    <t>feed</t>
  </si>
  <si>
    <t>agr_bioenergy-capacity_liq-bio-prod_biojetkerosene_btl[TWh]</t>
  </si>
  <si>
    <t>eucalc_agr_feed_demand_crop_veg</t>
  </si>
  <si>
    <t>agr_bioenergy-capacity_liq-bio-prod_biojetkerosene_hvo[TWh]</t>
  </si>
  <si>
    <t>agr_feed-demand_aps_insect_meal[kcal]</t>
  </si>
  <si>
    <t>Insect meals</t>
  </si>
  <si>
    <t>insect meals demand for livestock feed</t>
  </si>
  <si>
    <t>agr_bioenergy-capacity_liq-bio-prod_biogasoline_ezm[TWh]</t>
  </si>
  <si>
    <t>eucalc_agr_feed_demand_fish_fish_meal</t>
  </si>
  <si>
    <t>agr_bioenergy-capacity_liq-bio-prod_biogasoline_fer[TWh]</t>
  </si>
  <si>
    <t>agr_feed-demand_crop_cereal[kcal]</t>
  </si>
  <si>
    <t>Cereals</t>
  </si>
  <si>
    <t>cereals demand for livestock feed</t>
  </si>
  <si>
    <t>agr_bioenergy-capacity_bgs-tec_digestor[TWh]</t>
  </si>
  <si>
    <t>eucalc_agr_feed_demand_liv_meat_meal</t>
  </si>
  <si>
    <t>agr_bioenergy_biomass-demand_biogas_manure[TWh]</t>
  </si>
  <si>
    <t>agr_feed-demand_crop_fruit[kcal]</t>
  </si>
  <si>
    <t>Fruits</t>
  </si>
  <si>
    <t>fruits demand for livestock feed</t>
  </si>
  <si>
    <t>agr_bioenergy_biomass-demand_biogas_energycrop[TWh]</t>
  </si>
  <si>
    <t>eucalc_agr_feed_demand_processed_cake_oilcrop</t>
  </si>
  <si>
    <t>agr_bioenergy_biomass-demand_biogas_bio-waste[TWh]</t>
  </si>
  <si>
    <t>agr_feed-demand_crop_oilcrop[kcal]</t>
  </si>
  <si>
    <t>Oil crops</t>
  </si>
  <si>
    <t>oil crops demand for livestock feed</t>
  </si>
  <si>
    <t>agr_bioenergy_biomass-demand_solid_fuelwood-and-res[TWh]</t>
  </si>
  <si>
    <t>eucalc_agr_feed_demand_processed_molasse_sugarcrop</t>
  </si>
  <si>
    <t>agr_bioenergy_biomass-demand_solid_bagasse[TWh]</t>
  </si>
  <si>
    <t>agr_feed-demand_crop_pulse[kcal]</t>
  </si>
  <si>
    <t>Pulses</t>
  </si>
  <si>
    <t>pulses demand for livestock feed</t>
  </si>
  <si>
    <t>agr_bioenergy_biomass-demand_solid_animal-waste[TWh]</t>
  </si>
  <si>
    <t>eucalc_agr_feed_demand_processed_voil_oilcrop</t>
  </si>
  <si>
    <t>agr_bioenergy_biomass-demand_solid_black-liquor[TWh]</t>
  </si>
  <si>
    <t>agr_feed-demand_crop_rice[kcal]</t>
  </si>
  <si>
    <t xml:space="preserve">Rice </t>
  </si>
  <si>
    <t>rice demand for livestock feed</t>
  </si>
  <si>
    <t>agr_bioenergy_biomass-demand_solid_veg-residues[TWh]</t>
  </si>
  <si>
    <t>eucalc_agr_domestic_production_afw_algae</t>
  </si>
  <si>
    <t>eucalc_agr_domestic_production_sum</t>
  </si>
  <si>
    <t>agr_bioenergy_biomass-demand_solid_ren-ind-waste[TWh]</t>
  </si>
  <si>
    <t>agr_feed-demand_crop_starch[kcal]</t>
  </si>
  <si>
    <t>Starchy roots</t>
  </si>
  <si>
    <t>starchy roots demand for livestock feed</t>
  </si>
  <si>
    <t>agr_domestic-production_afw_lgn_energycrop[kcal]</t>
  </si>
  <si>
    <t>eucalc_agr_domestic_production_afw_cereal</t>
  </si>
  <si>
    <t>agr_domestic-production_afw_fibres-plant-eq[kcal]</t>
  </si>
  <si>
    <t>agr_feed-demand_crop_sugarcrop[kcal]</t>
  </si>
  <si>
    <t>Sugar crops</t>
  </si>
  <si>
    <t>sugar crops demand for livestock feed</t>
  </si>
  <si>
    <t>eucalc_agr_domestic_production_afw_fruit</t>
  </si>
  <si>
    <t>agr_feed-demand_crop_veg[kcal]</t>
  </si>
  <si>
    <t>Vegetables</t>
  </si>
  <si>
    <t>vegetables demand for livestock feed</t>
  </si>
  <si>
    <t>eucalc_agr_domestic_production_afw_lgn_energycrop</t>
  </si>
  <si>
    <t>agr_feed-demand_fish_fish_meal[kcal]</t>
  </si>
  <si>
    <t>Fish meals</t>
  </si>
  <si>
    <t>fish meals demand for livestock feed</t>
  </si>
  <si>
    <t>agr_energy-demand_total[TWh]</t>
  </si>
  <si>
    <t>eucalc_agr_domestic_production_afw_oilcrop</t>
  </si>
  <si>
    <t>agr_energy-demand[TWh]</t>
  </si>
  <si>
    <t>agr_feed-demand_liv_meat_meal[kcal]</t>
  </si>
  <si>
    <t>Meat meal</t>
  </si>
  <si>
    <t>meat meal demand for livestock feed</t>
  </si>
  <si>
    <t>agr_input-use_emissions-CO2_fuel[Mt]</t>
  </si>
  <si>
    <t>eucalc_agr_domestic_production_afw_pulse</t>
  </si>
  <si>
    <t>agr_input-use_emissions-CO2_liming[Mt]</t>
  </si>
  <si>
    <t>agr_feed-demand_processed_cake_oilcrop[kcal]</t>
  </si>
  <si>
    <t>Oil crop cakes</t>
  </si>
  <si>
    <t>oil crop cakes demand for livestock feed</t>
  </si>
  <si>
    <t>agr_input-use_emissions-CO2_urea[Mt]</t>
  </si>
  <si>
    <t>eucalc_agr_domestic_production_afw_rice</t>
  </si>
  <si>
    <t>agr_input-use_nitrogen[t]</t>
  </si>
  <si>
    <t>agr_feed-demand_processed_molasse_sugarcrop[kcal]</t>
  </si>
  <si>
    <t>Molasse</t>
  </si>
  <si>
    <t>molasse demand for livestock feed</t>
  </si>
  <si>
    <t>agr_input-use_phosphate[t]</t>
  </si>
  <si>
    <t>eucalc_agr_domestic_production_afw_starch</t>
  </si>
  <si>
    <t>agr_input-use_potash[t]</t>
  </si>
  <si>
    <t>agr_feed-demand_processed_voil_oilcrop[kcal]</t>
  </si>
  <si>
    <t>Oil</t>
  </si>
  <si>
    <t>oil demand for livestock feed</t>
  </si>
  <si>
    <t>agr_input-use_pesticide[t]</t>
  </si>
  <si>
    <t>eucalc_agr_domestic_production_afw_sugarcrop</t>
  </si>
  <si>
    <t>agr_input-use_app_liming[t]</t>
  </si>
  <si>
    <t>Algae</t>
  </si>
  <si>
    <t>supply</t>
  </si>
  <si>
    <t>agr_input-use_app_urea[t]</t>
  </si>
  <si>
    <t>eucalc_agr_domestic_production_afw_veg</t>
  </si>
  <si>
    <t>agr_bioenergy_biomass-demand_liquid_eth_cereal[TWh]</t>
  </si>
  <si>
    <t>cereal is only grown on non-irrigated land</t>
  </si>
  <si>
    <t>agr_bioenergy_biomass-demand_liquid_eth_sugarcrop[TWh]</t>
  </si>
  <si>
    <t>eucalc_agr_domestic_production_liv_abp_dairy_milk</t>
  </si>
  <si>
    <t>agr_bioenergy_biomass-demand_liquid_oil_uco[TWh]</t>
  </si>
  <si>
    <t>agr_bioenergy_biomass-demand_liquid_oil_afats[TWh]</t>
  </si>
  <si>
    <t>eucalc_agr_domestic_production_liv_abp_hens_egg</t>
  </si>
  <si>
    <t>agr_bioenergy_biomass-demand_liquid_lgn[TWh]</t>
  </si>
  <si>
    <t>Energy crops</t>
  </si>
  <si>
    <t>agr_bioenergy_biomass-demand_liquid_ezm_agr-residues[TWh]</t>
  </si>
  <si>
    <t>eucalc_agr_domestic_production_liv_abp_processed_afat</t>
  </si>
  <si>
    <t>agr_bioenergy_biomass-demand_liquid_ezm_energycrop[TWh]</t>
  </si>
  <si>
    <t>agr_bioenergy_biomass-demand_liquid_btl_fuelwood-and-res[TWh]</t>
  </si>
  <si>
    <t>eucalc_agr_domestic_production_liv_abp_processed_offal</t>
  </si>
  <si>
    <t>agr_bioenergy_biomass-demand_liquid_btl_energycrop[TWh]</t>
  </si>
  <si>
    <t>agr_bioenergy_biomass-demand_liquid_oil_algael[TWh]</t>
  </si>
  <si>
    <t>eucalc_agr_domestic_production_liv_meat_bovine</t>
  </si>
  <si>
    <t>agr_bioenergy_biomass-demand_liquid_oil_insectl[TWh]</t>
  </si>
  <si>
    <t>agr_bioenergy_biomass-demand_liquid_eth_ind-byproduct[TWh]</t>
  </si>
  <si>
    <t>eucalc_agr_domestic_production_liv_meat_oth_animals</t>
  </si>
  <si>
    <t>agr_bioenergy_biomass-demand_liquid_oil_ind-byproduct[TWh]</t>
  </si>
  <si>
    <t>agr_bioenergy_biomass-demand_liquid_oil_oilcrop[TWh]</t>
  </si>
  <si>
    <t>eucalc_agr_domestic_production_liv_meat_pig</t>
  </si>
  <si>
    <t>eucalc_agr_domestic_production_liv_meat_poultry</t>
  </si>
  <si>
    <t>agr_energy-demand_liquid-ff-diesel[TWh]</t>
  </si>
  <si>
    <t>agr_energy-demand_liquid-ff-gasoline[TWh]</t>
  </si>
  <si>
    <t>eucalc_agr_domestic_production_liv_meat_sheep</t>
  </si>
  <si>
    <t>agr_energy-demand_electricity[TWh]</t>
  </si>
  <si>
    <t>eucalc_agr_emissions_ch4_crop_burnt_residues</t>
  </si>
  <si>
    <t>agr_energy-demand_gas-ff-natural[TWh]</t>
  </si>
  <si>
    <t>eucalc_agr_domestic_production_afw_fibres_plant_eq</t>
  </si>
  <si>
    <t>eucalc_agr_emissions_ch4_crop_rice</t>
  </si>
  <si>
    <t>agr_energy-demand_solid-ff-coal[TWh]</t>
  </si>
  <si>
    <t>Milk products</t>
  </si>
  <si>
    <t>livestock</t>
  </si>
  <si>
    <t>eucalc_agr_emissions_ch4_liv_treated_abp_dairy_milk,eucalc_agr_emissions_co2e_liv_treated_abp_dairy_milk,eucalc_agr_emissions_n2o_liv_treated_abp_dairy_milk,eucalc_agr_emissions_co2e_liv_applied_abp_dairy_milk,eucalc_agr_emissions_n2o_liv_applied_abp_dairy_milk,eucalc_agr_emissions_co2e_liv_pasture_abp_dairy_milk,eucalc_agr_emissions_n2o_liv_pasture_abp_dairy_milk,eucalc_agr_emissions_ch4_liv_enteric_abp_dairy_milk,eucalc_agr_emissions_co2e_liv_enteric_abp_dairy_milk</t>
  </si>
  <si>
    <t>eucalc_agr_ch4_liv_enteric_abp_dairy_milk_ei</t>
  </si>
  <si>
    <t>eucalc_agr_ch4_liv_enteric_abp_hens_egg_ei</t>
  </si>
  <si>
    <t>agr_energy-demand_heat[TWh]</t>
  </si>
  <si>
    <t>Eggs</t>
  </si>
  <si>
    <t>eucalc_agr_emissions_ch4_liv_treated_abp_hens_egg,eucalc_agr_emissions_co2e_liv_treated_abp_hens_egg,eucalc_agr_emissions_n2o_liv_treated_abp_hens_egg,eucalc_agr_emissions_co2e_liv_applied_abp_hens_egg,eucalc_agr_emissions_n2o_liv_applied_abp_hens_egg,eucalc_agr_emissions_co2e_liv_pasture_abp_hens_egg,eucalc_agr_emissions_n2o_liv_pasture_abp_hens_egg,eucalc_agr_emissions_ch4_liv_enteric_abp_hens_egg,eucalc_agr_emissions_co2e_liv_enteric_abp_hens_egg</t>
  </si>
  <si>
    <t>eucalc_agr_ch4_liv_enteric_meat_bovine_ei</t>
  </si>
  <si>
    <t>agr_energy-demand_oth[TWh]</t>
  </si>
  <si>
    <t>eucalc_agr_ch4_liv_enteric_meat_oth_animals_ei</t>
  </si>
  <si>
    <t>Animal fats</t>
  </si>
  <si>
    <t>eucalc_agr_ch4_liv_enteric_meat_pig_ei</t>
  </si>
  <si>
    <t>eucalc_agr_ch4_liv_enteric_meat_poultry_ei</t>
  </si>
  <si>
    <t>Animal offals</t>
  </si>
  <si>
    <t>eucalc_agr_ch4_liv_enteric_meat_sheep_ei</t>
  </si>
  <si>
    <t>agr_energy-demand_liquid-ff-lpg[TWh]</t>
  </si>
  <si>
    <t>eucalc_agr_ch4_liv_treated_abp_dairy_milk_ei</t>
  </si>
  <si>
    <t>Beef</t>
  </si>
  <si>
    <t>eucalc_agr_emissions_ch4_liv_treated_meat_bovine,eucalc_agr_emissions_co2e_liv_treated_meat_bovine,eucalc_agr_emissions_n2o_liv_treated_meat_bovine,eucalc_agr_emissions_co2e_liv_applied_meat_bovine,eucalc_agr_emissions_n2o_liv_applied_meat_bovine,eucalc_agr_emissions_co2e_liv_pasture_meat_bovine,eucalc_agr_emissions_n2o_liv_pasture_meat_bovine,eucalc_agr_emissions_ch4_liv_enteric_meat_bovine,eucalc_agr_emissions_co2e_liv_enteric_meat_bovine</t>
  </si>
  <si>
    <t>eucalc_agr_ch4_liv_treated_abp_hens_egg_ei</t>
  </si>
  <si>
    <t>agr_energy-demand_liquid-ff-fuel-oil[TWh]</t>
  </si>
  <si>
    <t>eucalc_agr_ch4_liv_treated_meat_bovine_ei</t>
  </si>
  <si>
    <t>agr_emissions-N2O_crop_soil-residues[Mt]</t>
  </si>
  <si>
    <t>Other animals</t>
  </si>
  <si>
    <t>includes rabbit, game, horse, mule, ass, nes</t>
  </si>
  <si>
    <t>eucalc_agr_emissions_ch4_liv_treated_meat_oth_animals,eucalc_agr_emissions_co2e_liv_treated_meat_oth_animals,eucalc_agr_emissions_n2o_liv_treated_meat_oth_animals,eucalc_agr_emissions_co2e_liv_applied_meat_oth_animals,eucalc_agr_emissions_n2o_liv_applied_meat_oth_animals,eucalc_agr_emissions_co2e_liv_pasture_meat_oth_animals,eucalc_agr_emissions_n2o_liv_pasture_meat_oth_animals,eucalc_agr_emissions_ch4_liv_enteric_meat_oth_animals,eucalc_agr_emissions_co2e_liv_enteric_meat_oth_animals</t>
  </si>
  <si>
    <t>eucalc_agr_ch4_liv_treated_meat_oth_animals_ei</t>
  </si>
  <si>
    <t>agr_emissions-N2O_crop_burnt-residues[Mt]</t>
  </si>
  <si>
    <t>eucalc_agr_ch4_liv_treated_meat_pig_ei</t>
  </si>
  <si>
    <t>agr_emissions-CH4_crop_burnt-residues[Mt]</t>
  </si>
  <si>
    <t>Pork</t>
  </si>
  <si>
    <t>eucalc_agr_emissions_ch4_liv_treated_meat_pig,eucalc_agr_emissions_co2e_liv_treated_meat_pig,eucalc_agr_emissions_n2o_liv_treated_meat_pig,eucalc_agr_emissions_co2e_liv_applied_meat_pig,eucalc_agr_emissions_n2o_liv_applied_meat_pig,eucalc_agr_emissions_co2e_liv_pasture_meat_pig,eucalc_agr_emissions_n2o_liv_pasture_meat_pig,eucalc_agr_emissions_ch4_liv_enteric_meat_pig,eucalc_agr_emissions_co2e_liv_enteric_meat_pig</t>
  </si>
  <si>
    <t>eucalc_agr_ch4_liv_treated_meat_poultry_ei</t>
  </si>
  <si>
    <t>agr_emissions-CH4_liv_enteric_abp_dairy-milk[Mt]</t>
  </si>
  <si>
    <t>eucalc_agr_ch4_liv_treated_meat_sheep_ei</t>
  </si>
  <si>
    <t>agr_emissions-CH4_liv_enteric_meat_bovine[Mt]</t>
  </si>
  <si>
    <t>Poultry</t>
  </si>
  <si>
    <t>eucalc_agr_emissions_ch4_liv_treated_meat_poultry,eucalc_agr_emissions_co2e_liv_treated_meat_poultry,eucalc_agr_emissions_n2o_liv_treated_meat_poultry,eucalc_agr_emissions_co2e_liv_applied_meat_poultry,eucalc_agr_emissions_n2o_liv_applied_meat_poultry,eucalc_agr_emissions_co2e_liv_pasture_meat_poultry,eucalc_agr_emissions_n2o_liv_pasture_meat_poultry,eucalc_agr_emissions_ch4_liv_enteric_meat_poultry,eucalc_agr_emissions_co2e_liv_enteric_meat_poultry</t>
  </si>
  <si>
    <t>eucalc_agr_emissions_ch4_liv_enteric_abp_dairy_milk</t>
  </si>
  <si>
    <t>agr_emissions-CH4_liv_enteric_meat_pig[Mt]</t>
  </si>
  <si>
    <t>eucalc_agr_emissions_ch4_liv_enteric_abp_hens_egg</t>
  </si>
  <si>
    <t>agr_emissions-CH4_liv_enteric_meat_sheep[Mt]</t>
  </si>
  <si>
    <t>Sheep</t>
  </si>
  <si>
    <t>eucalc_agr_emissions_ch4_liv_treated_meat_sheep,eucalc_agr_emissions_co2e_liv_treated_meat_sheep,eucalc_agr_emissions_n2o_liv_treated_meat_sheep,eucalc_agr_emissions_co2e_liv_applied_meat_sheep,eucalc_agr_emissions_n2o_liv_applied_meat_sheep,eucalc_agr_emissions_co2e_liv_pasture_meat_sheep,eucalc_agr_emissions_n2o_liv_pasture_meat_sheep,eucalc_agr_emissions_ch4_liv_enteric_meat_sheep,eucalc_agr_emissions_co2e_liv_enteric_meat_sheep</t>
  </si>
  <si>
    <t>eucalc_agr_emissions_ch4_liv_enteric_meat_bovine</t>
  </si>
  <si>
    <t>agr_emissions-CH4_liv_enteric_meat_oth-animals[Mt]</t>
  </si>
  <si>
    <t>eucalc_agr_emissions_ch4_liv_enteric_meat_oth_animals</t>
  </si>
  <si>
    <t>agr_emissions-CH4_liv_enteric_abp_hens-egg[Mt]</t>
  </si>
  <si>
    <t>Burnt residues</t>
  </si>
  <si>
    <t>emissions,emission production</t>
  </si>
  <si>
    <t>eucalc_agr_emissions_ch4_liv_enteric_meat_pig</t>
  </si>
  <si>
    <t>agr_emissions-CH4_liv_enteric_meat_poultry[Mt]</t>
  </si>
  <si>
    <t>agr_emissions-CH4_crop_rice[Mt]</t>
  </si>
  <si>
    <t>Rice</t>
  </si>
  <si>
    <t>eucalc_agr_emissions_ch4_liv_enteric_meat_poultry</t>
  </si>
  <si>
    <t>agr_emissions-N2O_liv_treated_meat_bovine[Mt]</t>
  </si>
  <si>
    <t>Mt/GJ</t>
  </si>
  <si>
    <t>eucalc_agr_emissions_ch4_liv_enteric_abp_dairy_milk/eucalc_agr_domestic_production_liv_abp_dairy_milk</t>
  </si>
  <si>
    <t>eucalc_agr_emissions_ch4_liv_enteric_meat_sheep</t>
  </si>
  <si>
    <t>agr_emissions-N2O_liv_applied_meat_bovine[Mt]</t>
  </si>
  <si>
    <t>eucalc_agr_emissions_ch4_liv_treated_abp_dairy_milk</t>
  </si>
  <si>
    <t>agr_emissions-N2O_liv_pasture_meat_bovine[Mt]</t>
  </si>
  <si>
    <t>eucalc_agr_emissions_ch4_liv_treated_abp_hens_egg</t>
  </si>
  <si>
    <t>agr_emissions-N2O_liv_treated_abp_dairy-milk[Mt]</t>
  </si>
  <si>
    <t>eucalc_agr_emissions_ch4_liv_treated_meat_bovine</t>
  </si>
  <si>
    <t>agr_emissions-N2O_liv_applied_abp_dairy-milk[Mt]</t>
  </si>
  <si>
    <t>eucalc_agr_emissions_ch4_liv_treated_meat_oth_animals</t>
  </si>
  <si>
    <t>agr_emissions-N2O_liv_pasture_abp_dairy-milk[Mt]</t>
  </si>
  <si>
    <t>eucalc_agr_emissions_ch4_liv_treated_meat_pig</t>
  </si>
  <si>
    <t>agr_emissions-N2O_liv_treated_abp_hens-egg[Mt]</t>
  </si>
  <si>
    <t>eucalc_agr_emissions_ch4_liv_treated_meat_poultry</t>
  </si>
  <si>
    <t>agr_emissions-N2O_liv_applied_abp_hens-egg[Mt]</t>
  </si>
  <si>
    <t>eucalc_agr_emissions_ch4_liv_treated_meat_sheep</t>
  </si>
  <si>
    <t>agr_emissions-N2O_liv_pasture_abp_hens-egg[Mt]</t>
  </si>
  <si>
    <t>eucalc_agr_emissions_co2e_crop_burnt_residues</t>
  </si>
  <si>
    <t>eucalc_agr_emissions_co2e</t>
  </si>
  <si>
    <t>agr_emissions-N2O_liv_treated_meat_oth-animals[Mt]</t>
  </si>
  <si>
    <t>eucalc_agr_emissions_co2e_crop_fertilizer</t>
  </si>
  <si>
    <t>agr_emissions-N2O_liv_applied_meat_oth-animals[Mt]</t>
  </si>
  <si>
    <t>eucalc_agr_emissions_co2e_crop_rice</t>
  </si>
  <si>
    <t>agr_emissions-N2O_liv_pasture_meat_oth-animals[Mt]</t>
  </si>
  <si>
    <t>eucalc_agr_emissions_co2e_crop_soil_residues</t>
  </si>
  <si>
    <t>agr_emissions-N2O_liv_treated_meat_pig[Mt]</t>
  </si>
  <si>
    <t>eucalc_agr_emissions_co2e_liv_applied_abp_dairy_milk</t>
  </si>
  <si>
    <t>agr_emissions-N2O_liv_applied_meat_pig[Mt]</t>
  </si>
  <si>
    <t>eucalc_agr_emissions_co2e_liv_applied_abp_hens_egg</t>
  </si>
  <si>
    <t>agr_emissions-N2O_liv_pasture_meat_pig[Mt]</t>
  </si>
  <si>
    <t>Enrteric dairy-animals</t>
  </si>
  <si>
    <t>eucalc_agr_emissions_co2e_liv_applied_meat_bovine</t>
  </si>
  <si>
    <t>agr_emissions-N2O_liv_treated_meat_poultry[Mt]</t>
  </si>
  <si>
    <t>Enteric, laying-poultry</t>
  </si>
  <si>
    <t>eucalc_agr_emissions_co2e_liv_applied_meat_oth_animals</t>
  </si>
  <si>
    <t>agr_emissions-N2O_liv_applied_meat_poultry[Mt]</t>
  </si>
  <si>
    <t>Enrteric bovines</t>
  </si>
  <si>
    <t>eucalc_agr_emissions_co2e_liv_applied_meat_pig</t>
  </si>
  <si>
    <t>agr_emissions-N2O_liv_pasture_meat_poultry[Mt]</t>
  </si>
  <si>
    <t>Enteric, other-animals</t>
  </si>
  <si>
    <t>eucalc_agr_emissions_co2e_liv_applied_meat_poultry</t>
  </si>
  <si>
    <t>agr_emissions-N2O_liv_treated_meat_sheep[Mt]</t>
  </si>
  <si>
    <t>Enteric, pigs</t>
  </si>
  <si>
    <t>eucalc_agr_emissions_co2e_liv_applied_meat_sheep</t>
  </si>
  <si>
    <t>agr_emissions-N2O_liv_applied_meat_sheep[Mt]</t>
  </si>
  <si>
    <t>Enteric, broiler poultry</t>
  </si>
  <si>
    <t>eucalc_agr_emissions_co2e_liv_enteric_abp_dairy_milk</t>
  </si>
  <si>
    <t>agr_emissions-N2O_liv_pasture_meat_sheep[Mt]</t>
  </si>
  <si>
    <t>Enteric, sheeps</t>
  </si>
  <si>
    <t>eucalc_agr_emissions_co2e_liv_enteric_abp_hens_egg</t>
  </si>
  <si>
    <t>agr_emissions-CH4_liv_treated_abp_hens-egg[Mt]</t>
  </si>
  <si>
    <t>agr_emissions-CH4_liv_treated_abp_dairy-milk[Mt]</t>
  </si>
  <si>
    <t>Treated manure, dairy-animals</t>
  </si>
  <si>
    <t>eucalc_agr_emissions_co2e_liv_enteric_meat_bovine</t>
  </si>
  <si>
    <t>Treated manure, laying-poultry</t>
  </si>
  <si>
    <t>eucalc_agr_emissions_co2e_liv_enteric_meat_oth_animals</t>
  </si>
  <si>
    <t>agr_emissions-CH4_liv_treated_meat_poultry[Mt]</t>
  </si>
  <si>
    <t>agr_emissions-CH4_liv_treated_meat_bovine[Mt]</t>
  </si>
  <si>
    <t>Treated manure, bovines</t>
  </si>
  <si>
    <t>eucalc_agr_emissions_co2e_liv_enteric_meat_pig</t>
  </si>
  <si>
    <t>agr_emissions-CH4_liv_treated_meat_oth-animals[Mt]</t>
  </si>
  <si>
    <t>Treated manure, other-animals</t>
  </si>
  <si>
    <t>eucalc_agr_emissions_co2e_liv_enteric_meat_poultry</t>
  </si>
  <si>
    <t>agr_emissions-CH4_liv_treated_meat_pig[Mt]</t>
  </si>
  <si>
    <t>Treated manure, pigs</t>
  </si>
  <si>
    <t>eucalc_agr_emissions_co2e_liv_enteric_meat_sheep</t>
  </si>
  <si>
    <t>agr_emissions-CH4_liv_treated_meat_sheep[Mt]</t>
  </si>
  <si>
    <t>Treated manure, broiler-poultry</t>
  </si>
  <si>
    <t>eucalc_agr_emissions_co2e_liv_pasture_abp_dairy_milk</t>
  </si>
  <si>
    <t>Treated manure, sheep</t>
  </si>
  <si>
    <t>eucalc_agr_emissions_co2e_liv_pasture_abp_hens_egg</t>
  </si>
  <si>
    <t>agr_emissions-CO2e_crop_burnt-residues[Mt]</t>
  </si>
  <si>
    <t>eucalc_agr_emissions_co2e_liv_pasture_meat_bovine</t>
  </si>
  <si>
    <t>agr_emissions-N2O_crop_fertilizer[Mt]</t>
  </si>
  <si>
    <t>agr_emissions-CO2e_crop_fertilizer[Mt]</t>
  </si>
  <si>
    <t>Fertilizer</t>
  </si>
  <si>
    <t>eucalc_agr_emissions_co2e_liv_pasture_meat_oth_animals</t>
  </si>
  <si>
    <t>agr_emissions-CO2e_crop_rice[Mt]</t>
  </si>
  <si>
    <t>Rice cultivation</t>
  </si>
  <si>
    <t>eucalc_agr_emissions_co2e_liv_pasture_meat_pig</t>
  </si>
  <si>
    <t>agr_emissions-CO2e_crop_soil-residues[Mt]</t>
  </si>
  <si>
    <t>Soil residues</t>
  </si>
  <si>
    <t>eucalc_agr_emissions_co2e_liv_pasture_meat_poultry</t>
  </si>
  <si>
    <t>agr_emissions-CO2e_liv_applied_abp_dairy-milk[Mt]</t>
  </si>
  <si>
    <t>Dairy cattle, applied manure</t>
  </si>
  <si>
    <t>eucalc_agr_emissions_co2e_liv_pasture_meat_sheep</t>
  </si>
  <si>
    <t>agr_emissions-CO2e_liv_applied_abp_hens-egg[Mt]</t>
  </si>
  <si>
    <t>Laying hens applied manure</t>
  </si>
  <si>
    <t>eucalc_agr_emissions_co2e_liv_treated_abp_dairy_milk</t>
  </si>
  <si>
    <t>agr_emissions-CO2e_liv_applied_meat_bovine[Mt]</t>
  </si>
  <si>
    <t>Cattle, applied manure</t>
  </si>
  <si>
    <t>eucalc_agr_emissions_co2e_liv_treated_abp_hens_egg</t>
  </si>
  <si>
    <t>agr_emissions-CO2e_liv_applied_meat_oth-animals[Mt]</t>
  </si>
  <si>
    <t>Other-animals, applied manure</t>
  </si>
  <si>
    <t>eucalc_agr_emissions_co2e_liv_treated_meat_bovine</t>
  </si>
  <si>
    <t>agr_emissions-CO2e_liv_applied_meat_pig[Mt]</t>
  </si>
  <si>
    <t>Pigs, applied manure</t>
  </si>
  <si>
    <t>eucalc_agr_emissions_co2e_liv_treated_meat_oth_animals</t>
  </si>
  <si>
    <t>agr_emissions-CO2e_liv_applied_meat_poultry[Mt]</t>
  </si>
  <si>
    <t>Poultry, applied manure</t>
  </si>
  <si>
    <t>eucalc_agr_emissions_co2e_liv_treated_meat_pig</t>
  </si>
  <si>
    <t>agr_emissions-CO2e_liv_applied_meat_sheep[Mt]</t>
  </si>
  <si>
    <t>Sheep, applied manure</t>
  </si>
  <si>
    <t>eucalc_agr_emissions_co2e_liv_treated_meat_poultry</t>
  </si>
  <si>
    <t>agr_emissions-CO2e_liv_enteric_abp_dairy-milk[Mt]</t>
  </si>
  <si>
    <t>Dairy cattle, enteric</t>
  </si>
  <si>
    <t>eucalc_agr_emissions_co2e_liv_treated_meat_sheep</t>
  </si>
  <si>
    <t>agr_emissions-CO2e_liv_enteric_abp_hens-egg[Mt]</t>
  </si>
  <si>
    <t>Laying hens, enteric</t>
  </si>
  <si>
    <t>agr_emissions-CO2e_liv_enteric_meat_bovine[Mt]</t>
  </si>
  <si>
    <t>Cattle, enteric</t>
  </si>
  <si>
    <t>eucalc_agr_co2e_liv_applied_abp_dairy_milk_ei</t>
  </si>
  <si>
    <t>eucalc_agr_co2e_liv_applied</t>
  </si>
  <si>
    <t>agr_emissions-CO2e_liv_enteric_meat_oth-animals[Mt]</t>
  </si>
  <si>
    <t>Other-animals, enteric</t>
  </si>
  <si>
    <t>eucalc_agr_co2e_liv_applied_abp_hens_egg_ei</t>
  </si>
  <si>
    <t>agr_emissions-CO2e_liv_enteric_meat_pig[Mt]</t>
  </si>
  <si>
    <t>Pigs, enteric</t>
  </si>
  <si>
    <t>eucalc_agr_co2e_liv_applied_meat_bovine_ei</t>
  </si>
  <si>
    <t>agr_emissions-CO2e_liv_enteric_meat_poultry[Mt]</t>
  </si>
  <si>
    <t>Poultry, enteric</t>
  </si>
  <si>
    <t>eucalc_agr_co2e_liv_applied_meat_oth_animals_ei</t>
  </si>
  <si>
    <t>agr_emissions-CO2e_liv_enteric_meat_sheep[Mt]</t>
  </si>
  <si>
    <t>Sheep, enteric</t>
  </si>
  <si>
    <t>eucalc_agr_co2e_liv_applied_meat_pig_ei</t>
  </si>
  <si>
    <t>agr_emissions-CO2e_liv_pasture_abp_dairy-milk[Mt]</t>
  </si>
  <si>
    <t>Dairy cattle, pasture</t>
  </si>
  <si>
    <t>eucalc_agr_co2e_liv_applied_meat_poultry_ei</t>
  </si>
  <si>
    <t>agr_emissions-CO2e_liv_pasture_abp_hens-egg[Mt]</t>
  </si>
  <si>
    <t>Laying hens, pasture</t>
  </si>
  <si>
    <t>eucalc_agr_co2e_liv_applied_meat_sheep_ei</t>
  </si>
  <si>
    <t>agr_emissions-CO2e_liv_pasture_meat_bovine[Mt]</t>
  </si>
  <si>
    <t>Cattle, pasture</t>
  </si>
  <si>
    <t>eucalc_agr_co2e_liv_enteric_abp_dairy_milk_ei</t>
  </si>
  <si>
    <t>agr_emissions-CO2e_liv_pasture_meat_oth-animals[Mt]</t>
  </si>
  <si>
    <t>Other-animals, pasture</t>
  </si>
  <si>
    <t>eucalc_agr_co2e_liv_enteric_abp_hens_egg_ei</t>
  </si>
  <si>
    <t>agr_emissions-CO2e_liv_pasture_meat_pig[Mt]</t>
  </si>
  <si>
    <t>Pigs, pasture</t>
  </si>
  <si>
    <t>eucalc_agr_co2e_liv_enteric_meat_bovine_ei</t>
  </si>
  <si>
    <t>agr_emissions-CO2e_liv_pasture_meat_poultry[Mt]</t>
  </si>
  <si>
    <t>Poultry, pasture</t>
  </si>
  <si>
    <t>eucalc_agr_co2e_liv_enteric_meat_oth_animals_ei</t>
  </si>
  <si>
    <t>agr_emissions-CO2e_liv_pasture_meat_sheep[Mt]</t>
  </si>
  <si>
    <t>Sheep, pasture</t>
  </si>
  <si>
    <t>eucalc_agr_co2e_liv_enteric_meat_pig_ei</t>
  </si>
  <si>
    <t>agr_emissions-CO2e_liv_treated_abp_dairy-milk[Mt]</t>
  </si>
  <si>
    <t>Dairy cattle, treated</t>
  </si>
  <si>
    <t>eucalc_agr_co2e_liv_enteric_meat_poultry_ei</t>
  </si>
  <si>
    <t>agr_emissions-CO2e_liv_treated_abp_hens-egg[Mt]</t>
  </si>
  <si>
    <t>Laying hens, treated</t>
  </si>
  <si>
    <t>eucalc_agr_co2e_liv_enteric_meat_sheep_ei</t>
  </si>
  <si>
    <t>agr_emissions-CO2e_liv_treated_meat_bovine[Mt]</t>
  </si>
  <si>
    <t>Cattle, treated</t>
  </si>
  <si>
    <t>eucalc_agr_co2e_liv_pasture_abp_dairy_milk_ei</t>
  </si>
  <si>
    <t>agr_emissions-CO2e_liv_treated_meat_oth-animals[Mt]</t>
  </si>
  <si>
    <t>Other-animals, treated</t>
  </si>
  <si>
    <t>eucalc_agr_co2e_liv_pasture_abp_hens_egg_ei</t>
  </si>
  <si>
    <t>agr_emissions-CO2e_liv_treated_meat_pig[Mt]</t>
  </si>
  <si>
    <t>Pigs, treated</t>
  </si>
  <si>
    <t>eucalc_agr_co2e_liv_pasture_meat_bovine_ei</t>
  </si>
  <si>
    <t>agr_emissions-CO2e_liv_treated_meat_poultry[Mt]</t>
  </si>
  <si>
    <t>Poultry, treated</t>
  </si>
  <si>
    <t>eucalc_agr_co2e_liv_pasture_meat_oth_animals_ei</t>
  </si>
  <si>
    <t>agr_emissions-CO2e_liv_treated_meat_sheep[Mt]</t>
  </si>
  <si>
    <t>Sheep, treated</t>
  </si>
  <si>
    <t>eucalc_agr_co2e_liv_pasture_meat_pig_ei</t>
  </si>
  <si>
    <t>agr_emissions-CO2e[Mt]</t>
  </si>
  <si>
    <t>Agriculture</t>
  </si>
  <si>
    <t>eucalc_agr_emissions_co2e_liv_treated_meat_sheep + eucalc_agr_emissions_co2e_liv_treated_meat_poultry + eucalc_agr_emissions_co2e_liv_treated_meat_pig + eucalc_agr_emissions_co2e_liv_treated_meat_oth_animals + eucalc_agr_emissions_co2e_liv_treated_meat_bovine + eucalc_agr_emissions_co2e_liv_treated_abp_hens_egg + eucalc_agr_emissions_co2e_liv_treated_abp_dairy_milk + eucalc_agr_emissions_co2e_liv_pasture_meat_sheep + eucalc_agr_emissions_co2e_liv_pasture_meat_poultry + eucalc_agr_emissions_co2e_liv_pasture_meat_pig + eucalc_agr_emissions_co2e_liv_pasture_meat_oth_animals + eucalc_agr_emissions_co2e_liv_pasture_meat_bovine + eucalc_agr_emissions_co2e_liv_pasture_abp_hens_egg + eucalc_agr_emissions_co2e_liv_pasture_abp_dairy_milk + eucalc_agr_emissions_co2e_liv_enteric_meat_sheep + eucalc_agr_emissions_co2e_liv_enteric_meat_poultry + eucalc_agr_emissions_co2e_liv_enteric_meat_pig + eucalc_agr_emissions_co2e_liv_enteric_meat_oth_animals + eucalc_agr_emissions_co2e_liv_enteric_meat_bovine + eucalc_agr_emissions_co2e_liv_enteric_abp_hens_egg + eucalc_agr_emissions_co2e_liv_enteric_abp_dairy_milk + eucalc_agr_emissions_co2e_liv_applied_meat_sheep + eucalc_agr_emissions_co2e_liv_applied_meat_poultry + eucalc_agr_emissions_co2e_liv_applied_meat_pig + eucalc_agr_emissions_co2e_liv_applied_meat_oth_animals + eucalc_agr_emissions_co2e_liv_applied_meat_bovine + eucalc_agr_emissions_co2e_liv_applied_abp_hens_egg + eucalc_agr_emissions_co2e_liv_applied_abp_dairy_milk + eucalc_agr_emissions_co2e_crop_soil_residues + eucalc_agr_emissions_co2e_crop_rice + eucalc_agr_emissions_co2e_crop_fertilizer + eucalc_agr_emissions_co2e_crop_burnt_residues</t>
  </si>
  <si>
    <t>eucalc_agr_co2e_liv_pasture_meat_poultry_ei</t>
  </si>
  <si>
    <t>eucalc_agr_co2e_liv_pasture_meat_sheep_ei</t>
  </si>
  <si>
    <t>eucalc_agr_co2e_liv_treated_abp_dairy_milk_ei</t>
  </si>
  <si>
    <t>air_exposure[ug/m3]</t>
  </si>
  <si>
    <t>eucalc_agr_co2e_liv_treated_abp_hens_egg_ei</t>
  </si>
  <si>
    <t>air_mortality_baseline[deaths]</t>
  </si>
  <si>
    <t>eucalc_agr_co2e_liv_treated_meat_bovine_ei</t>
  </si>
  <si>
    <t>air_mortality[deaths]</t>
  </si>
  <si>
    <t>eucalc_agr_co2e_liv_treated_meat_oth_animals_ei</t>
  </si>
  <si>
    <t>air_mortality-cost[MEUR]</t>
  </si>
  <si>
    <t>eucalc_agr_co2e_liv_treated_meat_pig_ei</t>
  </si>
  <si>
    <t>amm_emissions-CH4[Mt]</t>
  </si>
  <si>
    <t>eucalc_agr_co2e_liv_treated_meat_poultry_ei</t>
  </si>
  <si>
    <t>amm_emissions-CO2[Mt]</t>
  </si>
  <si>
    <t>eucalc_agr_co2e_liv_treated_meat_sheep_ei</t>
  </si>
  <si>
    <t>amm_emissions-N2O[Mt]</t>
  </si>
  <si>
    <t>eucalc_agr_emissions_n2o_crop_burnt_residues</t>
  </si>
  <si>
    <t>amm_energy-demand_electricity[TWh]</t>
  </si>
  <si>
    <t>eucalc_agr_emissions_n2o_crop_fertilizer</t>
  </si>
  <si>
    <t>amm_energy-demand_gas-bio[TWh]</t>
  </si>
  <si>
    <t>eucalc_agr_emissions_n2o_crop_soil_residues</t>
  </si>
  <si>
    <t>amm_energy-demand_gas-ff-natural[TWh]</t>
  </si>
  <si>
    <t>eucalc_agr_n2o_liv_applied_abp_dairy_milk_ei</t>
  </si>
  <si>
    <t>amm_energy-demand_hydrogen[TWh]</t>
  </si>
  <si>
    <t>eucalc_agr_n2o_liv_applied_abp_hens_egg_ei</t>
  </si>
  <si>
    <t>amm_energy-demand_liquid-bio[TWh]</t>
  </si>
  <si>
    <t>eucalc_agr_n2o_liv_applied_meat_bovine_ei</t>
  </si>
  <si>
    <t>amm_energy-demand_liquid-ff-oil[TWh]</t>
  </si>
  <si>
    <t>eucalc_agr_n2o_liv_applied_meat_oth_animals_ei</t>
  </si>
  <si>
    <t>amm_energy-demand_solid-bio[TWh]</t>
  </si>
  <si>
    <t>eucalc_agr_n2o_liv_applied_meat_pig_ei</t>
  </si>
  <si>
    <t>amm_energy-demand_solid-ff-coal[TWh]</t>
  </si>
  <si>
    <t>eucalc_agr_n2o_liv_applied_meat_poultry_ei</t>
  </si>
  <si>
    <t>amm_energy-demand_solid-waste[TWh]</t>
  </si>
  <si>
    <t>eucalc_agr_n2o_liv_applied_meat_sheep_ei</t>
  </si>
  <si>
    <t>amm_energy-demand_ammonia[TWh]</t>
  </si>
  <si>
    <t>eucalc_agr_n2o_liv_pasture_abp_dairy_milk_ei</t>
  </si>
  <si>
    <t>amm_material-production_ammonia[Mt]</t>
  </si>
  <si>
    <t>eucalc_agr_n2o_liv_pasture_abp_hens_egg_ei</t>
  </si>
  <si>
    <t>amm_energy-demand_liquid-ff-diesel[TWh]</t>
  </si>
  <si>
    <t>eucalc_agr_n2o_liv_pasture_meat_bovine_ei</t>
  </si>
  <si>
    <t>amm_energy-demand_liquid-ff-fuel-oil[TWh]</t>
  </si>
  <si>
    <t>eucalc_agr_n2o_liv_pasture_meat_oth_animals_ei</t>
  </si>
  <si>
    <t>amm_CO2-emissions-CC_ammonia_amm-tech[Mt]</t>
  </si>
  <si>
    <t>eucalc_agr_n2o_liv_pasture_meat_pig_ei</t>
  </si>
  <si>
    <t>amm_energy-demand_total[TWh]</t>
  </si>
  <si>
    <t>eucalc_agr_n2o_liv_pasture_meat_poultry_ei</t>
  </si>
  <si>
    <t>amm_emissions-CO2e[Mt]</t>
  </si>
  <si>
    <t>eucalc_agr_n2o_liv_pasture_meat_sheep_ei</t>
  </si>
  <si>
    <t>bdy_emissions-CH4[Mt]</t>
  </si>
  <si>
    <t>eucalc_agr_n2o_liv_treated_abp_dairy_milk_ei</t>
  </si>
  <si>
    <t>bdy_emissions-CO2[Mt]</t>
  </si>
  <si>
    <t>eucalc_agr_n2o_liv_treated_abp_hens_egg_ei</t>
  </si>
  <si>
    <t>bdy_emissions-N2O[Mt]</t>
  </si>
  <si>
    <t>eucalc_agr_n2o_liv_treated_meat_bovine_ei</t>
  </si>
  <si>
    <t>bdy_emissions-CO2e[Mt]</t>
  </si>
  <si>
    <t>eucalc_agr_n2o_liv_treated_meat_oth_animals_ei</t>
  </si>
  <si>
    <t>bld_capex_dishwasher[billion_EUR]</t>
  </si>
  <si>
    <t>Fertilizers</t>
  </si>
  <si>
    <t>eucalc_agr_n2o_liv_treated_meat_pig_ei</t>
  </si>
  <si>
    <t>bld_capex_dryer[billion_EUR]</t>
  </si>
  <si>
    <t>eucalc_agr_n2o_liv_treated_meat_poultry_ei</t>
  </si>
  <si>
    <t>bld_capex_freezer[billion_EUR]</t>
  </si>
  <si>
    <t>eucalc_agr_n2o_liv_treated_meat_sheep_ei</t>
  </si>
  <si>
    <t>bld_capex_fridge[billion_EUR]</t>
  </si>
  <si>
    <t>eucalc_agr_emissions_n2o_liv_applied_abp_dairy_milk</t>
  </si>
  <si>
    <t>bld_capex_comp[billion_EUR]</t>
  </si>
  <si>
    <t>eucalc_agr_emissions_n2o_liv_applied_abp_hens_egg</t>
  </si>
  <si>
    <t>bld_capex_phone[billion_EUR]</t>
  </si>
  <si>
    <t>eucalc_agr_emissions_n2o_liv_applied_meat_bovine</t>
  </si>
  <si>
    <t>bld_capex_tv[billion_EUR]</t>
  </si>
  <si>
    <t>eucalc_agr_emissions_n2o_liv_applied_meat_oth_animals</t>
  </si>
  <si>
    <t>bld_capex_wmachine[billion_EUR]</t>
  </si>
  <si>
    <t>eucalc_agr_emissions_n2o_liv_applied_meat_pig</t>
  </si>
  <si>
    <t>bld_purchase_appliances[billion_EUR]</t>
  </si>
  <si>
    <t>eucalc_agr_emissions_n2o_liv_applied_meat_poultry</t>
  </si>
  <si>
    <t>bld_capex_reno-dep-sfh[billion_EUR]</t>
  </si>
  <si>
    <t>eucalc_agr_emissions_n2o_liv_applied_meat_sheep</t>
  </si>
  <si>
    <t>bld_capex_reno-dep-mfh[billion_EUR]</t>
  </si>
  <si>
    <t>eucalc_agr_emissions_n2o_liv_pasture_abp_dairy_milk</t>
  </si>
  <si>
    <t>bld_capex_reno-dep-off_education[billion_EUR]</t>
  </si>
  <si>
    <t>eucalc_agr_emissions_n2o_liv_pasture_abp_hens_egg</t>
  </si>
  <si>
    <t>bld_capex_reno-dep-off_health[billion_EUR]</t>
  </si>
  <si>
    <t>eucalc_agr_emissions_n2o_liv_pasture_meat_bovine</t>
  </si>
  <si>
    <t>bld_capex_reno-dep-off_hotels[billion_EUR]</t>
  </si>
  <si>
    <t>eucalc_agr_emissions_n2o_liv_pasture_meat_oth_animals</t>
  </si>
  <si>
    <t>bld_capex_reno-dep-off_offices[billion_EUR]</t>
  </si>
  <si>
    <t>eucalc_agr_emissions_n2o_liv_pasture_meat_pig</t>
  </si>
  <si>
    <t>bld_capex_reno-dep-off_other[billion_EUR]</t>
  </si>
  <si>
    <t>eucalc_agr_emissions_n2o_liv_pasture_meat_poultry</t>
  </si>
  <si>
    <t>bld_capex_reno-dep-off_trade[billion_EUR]</t>
  </si>
  <si>
    <t>eucalc_agr_emissions_n2o_liv_pasture_meat_sheep</t>
  </si>
  <si>
    <t>bld_capex_reno-med-sfh[billion_EUR]</t>
  </si>
  <si>
    <t>eucalc_agr_emissions_n2o_liv_treated_abp_dairy_milk</t>
  </si>
  <si>
    <t>bld_capex_reno-med-mfh[billion_EUR]</t>
  </si>
  <si>
    <t>eucalc_agr_emissions_n2o_liv_treated_abp_hens_egg</t>
  </si>
  <si>
    <t>bld_capex_reno-med-off_education[billion_EUR]</t>
  </si>
  <si>
    <t>eucalc_agr_emissions_n2o_liv_treated_meat_bovine</t>
  </si>
  <si>
    <t>bld_capex_reno-med-off_health[billion_EUR]</t>
  </si>
  <si>
    <t>eucalc_agr_emissions_n2o_liv_treated_meat_oth_animals</t>
  </si>
  <si>
    <t>bld_capex_reno-med-off_hotels[billion_EUR]</t>
  </si>
  <si>
    <t>eucalc_agr_emissions_n2o_liv_treated_meat_pig</t>
  </si>
  <si>
    <t>bld_capex_reno-med-off_offices[billion_EUR]</t>
  </si>
  <si>
    <t>eucalc_agr_emissions_n2o_liv_treated_meat_poultry</t>
  </si>
  <si>
    <t>bld_capex_reno-med-off_other[billion_EUR]</t>
  </si>
  <si>
    <t>Applied manure, dairy-animals</t>
  </si>
  <si>
    <t>eucalc_agr_emissions_n2o_liv_treated_meat_sheep</t>
  </si>
  <si>
    <t>bld_capex_reno-med-off_trade[billion_EUR]</t>
  </si>
  <si>
    <t>Applied manure, laying-poultry</t>
  </si>
  <si>
    <t>eucalc_agr_energy_demand_electricity</t>
  </si>
  <si>
    <t>bld_capex_reno-shl-sfh[billion_EUR]</t>
  </si>
  <si>
    <t>Applied manure, bovines</t>
  </si>
  <si>
    <t>eucalc_agr_energy_demand_gas_ff_natural</t>
  </si>
  <si>
    <t>bld_capex_reno-shl-mfh[billion_EUR]</t>
  </si>
  <si>
    <t>Applied manure, other-animals</t>
  </si>
  <si>
    <t>eucalc_agr_energy_demand_heat</t>
  </si>
  <si>
    <t>bld_capex_reno-shl-off_education[billion_EUR]</t>
  </si>
  <si>
    <t>Applied manure, pigs</t>
  </si>
  <si>
    <t>eucalc_agr_energy_demand_liquid_ff_diesel</t>
  </si>
  <si>
    <t>bld_capex_reno-shl-off_health[billion_EUR]</t>
  </si>
  <si>
    <t>Applied manure, broiler-poultry</t>
  </si>
  <si>
    <t>eucalc_agr_energy_demand_liquid_ff_fuel_oil</t>
  </si>
  <si>
    <t>bld_capex_reno-shl-off_hotels[billion_EUR]</t>
  </si>
  <si>
    <t>Applied manure, sheep</t>
  </si>
  <si>
    <t>eucalc_agr_energy_demand_liquid_ff_gasoline</t>
  </si>
  <si>
    <t>bld_capex_reno-shl-off_offices[billion_EUR]</t>
  </si>
  <si>
    <t>manure left on pasture, dairy-animals</t>
  </si>
  <si>
    <t>eucalc_agr_energy_demand_liquid_ff_lpg</t>
  </si>
  <si>
    <t>bld_capex_reno-shl-off_other[billion_EUR]</t>
  </si>
  <si>
    <t>manure left on pasture, laying-poultry</t>
  </si>
  <si>
    <t>eucalc_agr_energy_demand_liquid_ff_diesel_ei</t>
  </si>
  <si>
    <t>bld_capex_reno-shl-off_trade[billion_EUR]</t>
  </si>
  <si>
    <t>manure left on pasture, bovines</t>
  </si>
  <si>
    <t>eucalc_agr_energy_demand_liquid_ff_fuel_oil_ei</t>
  </si>
  <si>
    <t>bld_capex_reno_sfh[billion_EUR]</t>
  </si>
  <si>
    <t>manure left on pasture, other-animals</t>
  </si>
  <si>
    <t>eucalc_agr_energy_demand_liquid_ff_gasoline_ei</t>
  </si>
  <si>
    <t>bld_capex_reno_mfh[billion_EUR]</t>
  </si>
  <si>
    <t>manure left on pasture, pigs</t>
  </si>
  <si>
    <t>eucalc_agr_energy_demand_liquid_ff_lpg_ei</t>
  </si>
  <si>
    <t>bld_capex_reno_off_education[billion_EUR]</t>
  </si>
  <si>
    <t>manure left on pasture, broiler-poultry</t>
  </si>
  <si>
    <t>eucalc_agr_energy_demand_gas_ff_natural_ei</t>
  </si>
  <si>
    <t>bld_capex_reno_off_health[billion_EUR]</t>
  </si>
  <si>
    <t>manure left on pasture, sheep</t>
  </si>
  <si>
    <t>eucalc_agr_energy_demand_oth</t>
  </si>
  <si>
    <t>bld_capex_reno_off_hotels[billion_EUR]</t>
  </si>
  <si>
    <t>eucalc_agr_energy_demand_solid_ff_coal</t>
  </si>
  <si>
    <t>bld_capex_reno_off_offices[billion_EUR]</t>
  </si>
  <si>
    <t>eucalc_agr_energy_demand_total</t>
  </si>
  <si>
    <t>bld_capex_reno_off_other[billion_EUR]</t>
  </si>
  <si>
    <t>bld_capex_reno_off_trade[billion_EUR]</t>
  </si>
  <si>
    <t>eucalc_agr_input_use_emissions_co2_fuel</t>
  </si>
  <si>
    <t>bld_capex_reno_shl[billion_EUR]</t>
  </si>
  <si>
    <t>eucalc_agr_input_use_emissions_co2_liming</t>
  </si>
  <si>
    <t>bld_capex_reno_med[billion_EUR]</t>
  </si>
  <si>
    <t>eucalc_agr_input_use_emissions_co2_urea</t>
  </si>
  <si>
    <t>bld_capex_reno_dep[billion_EUR]</t>
  </si>
  <si>
    <t>eucalc_agr_liv_population_meat_bovine</t>
  </si>
  <si>
    <t>bld_renovation[billion_EUR]</t>
  </si>
  <si>
    <t>Electricity</t>
  </si>
  <si>
    <t>electricity,energy</t>
  </si>
  <si>
    <t>eucalc_agr_liv_population_meat_oth_animals</t>
  </si>
  <si>
    <t>bld_emissions-CH4[Mt]</t>
  </si>
  <si>
    <t>Natural gas</t>
  </si>
  <si>
    <t>natural gas,energy</t>
  </si>
  <si>
    <t>eucalc_agr_liv_population_meat_pig</t>
  </si>
  <si>
    <t>bld_emissions-CO2[Mt]</t>
  </si>
  <si>
    <t>Heat</t>
  </si>
  <si>
    <t>heat,energy</t>
  </si>
  <si>
    <t>eucalc_agr_liv_population_meat_poultry</t>
  </si>
  <si>
    <t>bld_emissions-N2O[Mt]</t>
  </si>
  <si>
    <t>Diesel</t>
  </si>
  <si>
    <t>diesel,energy</t>
  </si>
  <si>
    <t>eucalc_agr_liv_population_meat_sheep</t>
  </si>
  <si>
    <t>bld_energy-demand_appliances_electricity[TWh]</t>
  </si>
  <si>
    <t>Fuel-Oil</t>
  </si>
  <si>
    <t>oil,energy</t>
  </si>
  <si>
    <t>bld_energy-demand_heat_decentral_heat-renewable[TWh]</t>
  </si>
  <si>
    <t>2131;2132;2133</t>
  </si>
  <si>
    <t>Gasoline</t>
  </si>
  <si>
    <t>gasoline,energy</t>
  </si>
  <si>
    <t>eucalc_amm_co2_emissions_cc_ammonia_amm_tech</t>
  </si>
  <si>
    <t>eucalc_co2_emissions</t>
  </si>
  <si>
    <t>bld_energy-demand_heat_decentral_renewable[TWh]</t>
  </si>
  <si>
    <t>2130;2131;2132;2133</t>
  </si>
  <si>
    <t>LPG</t>
  </si>
  <si>
    <t>lpg,energy</t>
  </si>
  <si>
    <t>eucalc_amm_elc_energy_demand_total</t>
  </si>
  <si>
    <t>bld_energy-demand_heat_electricity[TWh]</t>
  </si>
  <si>
    <t>Mt/TWh</t>
  </si>
  <si>
    <t>eucalc_agr_input_use_emissions_co2_fuel/(eucalc_agr_energy_demand_gas_ff_natural + eucalc_agr_energy_demand_liquid_ff_diesel + eucalc_agr_energy_demand_liquid_ff_fuel_oil + eucalc_agr_energy_demand_liquid_ff_gasoline + eucalc_agr_energy_demand_liquid_ff_lpg)</t>
  </si>
  <si>
    <t>eucalc_amm_emissions_co2e</t>
  </si>
  <si>
    <t>bld_energy-demand_heat_gas-ff-natural[TWh]</t>
  </si>
  <si>
    <t>eucalc_amm_energy_demand_gas_ff_natural</t>
  </si>
  <si>
    <t>bld_energy-demand_heat_heat-ambient[TWh]</t>
  </si>
  <si>
    <t>eucalc_amm_energy_demand_liquid_ff_diesel</t>
  </si>
  <si>
    <t>bld_energy-demand_heat_heat-district[TWh]</t>
  </si>
  <si>
    <t xml:space="preserve">2302;2301;2330;2331;2332;2333 </t>
  </si>
  <si>
    <t>eucalc_amm_energy_demand_liquid_ff_fuel_oil</t>
  </si>
  <si>
    <t>bld_energy-demand_heat_heat-geothermal[TWh]</t>
  </si>
  <si>
    <t>eucalc_bdy_emissions_co2e</t>
  </si>
  <si>
    <t>bld_energy-demand_heat_heat-solar[TWh]</t>
  </si>
  <si>
    <t>Other</t>
  </si>
  <si>
    <t>bld_energy-demand_heat_liquid-ff-heatingoil[TWh]</t>
  </si>
  <si>
    <t>Coal</t>
  </si>
  <si>
    <t>coal,energy</t>
  </si>
  <si>
    <t>eucalc_bld_capex_reno_dep</t>
  </si>
  <si>
    <t>bld_energy-demand_heat_solid-bio[TWh]</t>
  </si>
  <si>
    <t>agr_elc_energy-demand_total[TWh]</t>
  </si>
  <si>
    <t>eucalc_agr_elc_energy_demand_total</t>
  </si>
  <si>
    <t>bld_energy-demand_heat_gas-bio[TWh]</t>
  </si>
  <si>
    <t>agr_elc_energy-demand_total_cost[MEUR]</t>
  </si>
  <si>
    <t>eucalc_agr_elc_energy_demand_total_cost</t>
  </si>
  <si>
    <t>eucalc_bld_capex_reno_med</t>
  </si>
  <si>
    <t>bld_energy-demand_heat_liquid-bio[TWh]</t>
  </si>
  <si>
    <t>agr_energy-cost[MEUR]</t>
  </si>
  <si>
    <t>eucalc_agr_energy_cost</t>
  </si>
  <si>
    <t>eucalc_agr_fuel_cost_solid_ff_coal + eucalc_agr_fuel_cost_liquid_ff_oil + eucalc_agr_fuel_cost_gas_ff_natural</t>
  </si>
  <si>
    <t>bld_energy-demand_heat_solid-ff-coal[TWh]</t>
  </si>
  <si>
    <t>agr_fuel-cost_gas-ff-natural[MEUR]</t>
  </si>
  <si>
    <t>eucalc_agr_fuel_cost_gas_ff_natural</t>
  </si>
  <si>
    <t>eucalc_bld_capex_reno_mfh</t>
  </si>
  <si>
    <t>bld_energy-demand_heat_solid-waste[TWh]</t>
  </si>
  <si>
    <t>agr_fuel-cost_liquid-ff-oil[MEUR]</t>
  </si>
  <si>
    <t>eucalc_agr_fuel_cost_liquid_ff_oil</t>
  </si>
  <si>
    <t>bld_energy-demand_heat-ambient[TWh]</t>
  </si>
  <si>
    <t>2133;2333</t>
  </si>
  <si>
    <t>agr_fuel-cost_solid-ff-coal[MEUR]</t>
  </si>
  <si>
    <t>eucalc_agr_fuel_cost_solid_ff_coal</t>
  </si>
  <si>
    <t>eucalc_bld_capex_reno_off_education</t>
  </si>
  <si>
    <t>bld_energy-demand_heat-fossil[TWh]</t>
  </si>
  <si>
    <t>bld_energy-demand-incl-dh_fossil[TWh]</t>
  </si>
  <si>
    <t>2106;2108;2301</t>
  </si>
  <si>
    <t>eucalc_bld_capex_reno_off_health</t>
  </si>
  <si>
    <t>bld_energy-demand-incl-dh_renewable[TWh]</t>
  </si>
  <si>
    <t xml:space="preserve">2130;2131;2132;2133;2330;2331;2332;2333 </t>
  </si>
  <si>
    <t>Fuel</t>
  </si>
  <si>
    <t>Emissions from fuel usage</t>
  </si>
  <si>
    <t>fuel</t>
  </si>
  <si>
    <t>bld_energy-demand_heat-geothermal[TWh]</t>
  </si>
  <si>
    <t>2132;2332</t>
  </si>
  <si>
    <t>Liming</t>
  </si>
  <si>
    <t>Emissions from liming usage</t>
  </si>
  <si>
    <t>liming</t>
  </si>
  <si>
    <t>eucalc_bld_capex_reno_off_hotels</t>
  </si>
  <si>
    <t>bld_energy-demand_heat-renewable[TWh]</t>
  </si>
  <si>
    <t>2131;2132;2133;2130</t>
  </si>
  <si>
    <t>Urea</t>
  </si>
  <si>
    <t>Emissions from urea usage</t>
  </si>
  <si>
    <t>urea</t>
  </si>
  <si>
    <t>bld_energy-demand_heat-solar[TWh]</t>
  </si>
  <si>
    <t>2131;2331</t>
  </si>
  <si>
    <t>eucalc_bld_capex_reno_off_offices</t>
  </si>
  <si>
    <t>bld_energy-demand_heat[TWh]</t>
  </si>
  <si>
    <t>2108;2130;2131;2132;2133</t>
  </si>
  <si>
    <t>eucalc_agr_input_use_app_liming</t>
  </si>
  <si>
    <t>bld_energy-demand_non-residential_education[TWh]</t>
  </si>
  <si>
    <t>eucalc_bld_capex_reno_off_other</t>
  </si>
  <si>
    <t>bld_energy-demand_non-residential_health[TWh]</t>
  </si>
  <si>
    <t>eucalc_agr_input_use_app_urea</t>
  </si>
  <si>
    <t>bld_energy-demand_non-residential_heat[TWh]</t>
  </si>
  <si>
    <t>eucalc_bld_capex_reno_off_trade</t>
  </si>
  <si>
    <t>bld_energy-demand_non-residential_hotels[TWh]</t>
  </si>
  <si>
    <t>eucalc_agr_input_use_nitrogen</t>
  </si>
  <si>
    <t>bld_energy-demand_non-residential_offices[TWh]</t>
  </si>
  <si>
    <t>eucalc_bld_capex_reno_sfh</t>
  </si>
  <si>
    <t>bld_energy-demand_non-residential_other[TWh]</t>
  </si>
  <si>
    <t>eucalc_agr_input_use_pesticide</t>
  </si>
  <si>
    <t>bld_energy-demand_non-residential_trade[TWh]</t>
  </si>
  <si>
    <t>eucalc_bld_capex_reno_shl</t>
  </si>
  <si>
    <t>bld_energy-demand_residential_heat[TWh]</t>
  </si>
  <si>
    <t>eucalc_agr_input_use_phosphate</t>
  </si>
  <si>
    <t>bld_energy-demand_residential_mfh[TWh]</t>
  </si>
  <si>
    <t>eucalc_bld_emissions_co2_residential_sfh_appliances_electricity</t>
  </si>
  <si>
    <t>eucalc_bld_emissions_co2</t>
  </si>
  <si>
    <t>bld_energy-demand_residential_sfh[TWh]</t>
  </si>
  <si>
    <t>eucalc_agr_input_use_potash</t>
  </si>
  <si>
    <t>eucalc_bld_emissions_co2_residential_mfh_appliances_electricity</t>
  </si>
  <si>
    <t>bld_energy-demand_solid-bio[TWh]</t>
  </si>
  <si>
    <t>Bovine</t>
  </si>
  <si>
    <t>lsu</t>
  </si>
  <si>
    <t>bld_energy-demand_constructed_dep[TWh]</t>
  </si>
  <si>
    <t>eucalc_bld_emissions_co2_residential_sfh_cooking_electricity</t>
  </si>
  <si>
    <t>bld_energy-demand_constructed_med[TWh]</t>
  </si>
  <si>
    <t>Pigs</t>
  </si>
  <si>
    <t>eucalc_bld_emissions_co2_residential_mfh_cooking_electricity</t>
  </si>
  <si>
    <t>bld_energy-demand_constructed_shl[TWh]</t>
  </si>
  <si>
    <t>bld_energy-demand_renovated_dep[TWh]</t>
  </si>
  <si>
    <t>eucalc_bld_emissions_co2_residential_sfh_sh_electricity</t>
  </si>
  <si>
    <t>bld_energy-demand_renovated_med[TWh]</t>
  </si>
  <si>
    <t>Mortality attributable to pollution exposure</t>
  </si>
  <si>
    <t>eucalc_bld_emissions_co2_residential_mfh_sh_electricity</t>
  </si>
  <si>
    <t>bld_energy-demand_renovated_shl[TWh]</t>
  </si>
  <si>
    <t>Ammonia</t>
  </si>
  <si>
    <t>carbon capture,industry</t>
  </si>
  <si>
    <t>emissions,negative emissions,supply</t>
  </si>
  <si>
    <t>bld_energy-demand_unrenovated_exi[TWh]</t>
  </si>
  <si>
    <t>amm_elc_energy-demand_total[TWh]</t>
  </si>
  <si>
    <t>Total electricity demand for ammonia</t>
  </si>
  <si>
    <t>Total electricity demand for ammonia production</t>
  </si>
  <si>
    <t>eucalc_bld_emissions_co2_residential_sfh_hw_electricity</t>
  </si>
  <si>
    <t>bld_energy-demand[TWh]</t>
  </si>
  <si>
    <t>2106;2108;2130;2131;2132;2133</t>
  </si>
  <si>
    <t>Industry (Ammonia)</t>
  </si>
  <si>
    <t>eucalc_bld_emissions_co2_residential_mfh_hw_electricity</t>
  </si>
  <si>
    <t>bld_energy-demand_total[TWh]</t>
  </si>
  <si>
    <t>amm_elc_energy-demand_total_cost[MEUR]</t>
  </si>
  <si>
    <t>eucalc_amm_elc_energy_demand_total_cost</t>
  </si>
  <si>
    <t>eucalc_bld_emissions_co2_residential_mfh_lighting_electricity</t>
  </si>
  <si>
    <t>bld_energy-demand_hot-water_electricity[TWh]</t>
  </si>
  <si>
    <t>eucalc_amm_emissions_ch4</t>
  </si>
  <si>
    <t>eucalc_bld_emissions_co2_non_residential_lighting_electricity</t>
  </si>
  <si>
    <t>bld_energy-demand_non-sh_electricity[TWh]</t>
  </si>
  <si>
    <t>eucalc_amm_emissions_co2</t>
  </si>
  <si>
    <t>bld_energy-demand_non-elec_cooking[TWh]</t>
  </si>
  <si>
    <t>eucalc_amm_emissions_n2o</t>
  </si>
  <si>
    <t>eucalc_bld_emissions_co2_residential_sfh_non_elec_cooking</t>
  </si>
  <si>
    <t>bld_energy-demand_non-elec_hot-water[TWh]</t>
  </si>
  <si>
    <t>eucalc_amm_energy_demand_ammonia</t>
  </si>
  <si>
    <t>eucalc_amm_energy_demand_electricity + eucalc_amm_energy_demand_gas_ff_natural + eucalc_amm_energy_demand_liquid_ff_diesel + eucalc_amm_energy_demand_liquid_ff_fuel_oil + eucalc_amm_energy_demand_gas_bio + eucalc_amm_energy_demand_hydrogen + eucalc_amm_energy_demand_liquid_bio + eucalc_amm_energy_demand_liquid_ff_oil + eucalc_amm_energy_demand_solid_bio + eucalc_amm_energy_demand_solid_ff_coal + eucalc_amm_energy_demand_solid_waste</t>
  </si>
  <si>
    <t>eucalc_bld_emissions_co2_residential_mfh_non_elec_cooking</t>
  </si>
  <si>
    <t>bld_energy-demand_non-elec_space-cooling[TWh]</t>
  </si>
  <si>
    <t>eucalc_amm_energy_demand_electricity</t>
  </si>
  <si>
    <t>eucalc_bld_emissions_co2_non_residential_non_elec_cooking</t>
  </si>
  <si>
    <t>bld_energy-demand_alluses_gas-bio[TWh]</t>
  </si>
  <si>
    <t>Natural Gas</t>
  </si>
  <si>
    <t>eucalc_bld_emissions_co2_non_residential_hw_electricity</t>
  </si>
  <si>
    <t>bld_energy-demand_lighting_electricity[TWh]</t>
  </si>
  <si>
    <t>bld_energy-demand_cooking_electricity[TWh]</t>
  </si>
  <si>
    <t>??</t>
  </si>
  <si>
    <t>eucalc_bld_emissions_co2_residential_sfh_lighting_electricity</t>
  </si>
  <si>
    <t>bld_energy-demand_space-cooling_electricity[TWh]</t>
  </si>
  <si>
    <t>eucalc_amm_energy_demand_gas_bio</t>
  </si>
  <si>
    <t>bld_energy-demand_alluses_gas-ff-natural[TWh]</t>
  </si>
  <si>
    <t>eucalc_amm_energy_demand_hydrogen</t>
  </si>
  <si>
    <t>eucalc_bld_emissions_co2_residential_sfh_non_elec_hw</t>
  </si>
  <si>
    <t>bld_energy-demand_alluses_heat-ambient[TWh]</t>
  </si>
  <si>
    <t>eucalc_amm_energy_demand_liquid_bio</t>
  </si>
  <si>
    <t>eucalc_bld_emissions_co2_residential_mfh_non_elec_hw</t>
  </si>
  <si>
    <t>bld_energy-demand_alluses_heat-geothermal[TWh]</t>
  </si>
  <si>
    <t>eucalc_amm_energy_demand_liquid_ff_oil</t>
  </si>
  <si>
    <t>eucalc_bld_emissions_co2_non_residential_non_elec_hw</t>
  </si>
  <si>
    <t>bld_energy-demand_alluses_heat-solar[TWh]</t>
  </si>
  <si>
    <t>eucalc_amm_energy_demand_solid_bio</t>
  </si>
  <si>
    <t>eucalc_bld_emissions_co2_non_elec_sc</t>
  </si>
  <si>
    <t>bld_energy-demand_alluses_liquid-bio[TWh]</t>
  </si>
  <si>
    <t>eucalc_amm_energy_demand_solid_ff_coal</t>
  </si>
  <si>
    <t>eucalc_bld_emissions_co2_non_residential_sh_electricity</t>
  </si>
  <si>
    <t>bld_energy-demand_alluses_liquid-ff-heatingoil[TWh]</t>
  </si>
  <si>
    <t>eucalc_amm_energy_demand_solid_waste</t>
  </si>
  <si>
    <t>bld_energy-demand_alluses_solid-bio[TWh]</t>
  </si>
  <si>
    <t>eucalc_amm_energy_demand_total</t>
  </si>
  <si>
    <t>eucalc_bld_emissions_co2_residential_sfh_sc_electricity</t>
  </si>
  <si>
    <t>bld_energy-demand_alluses_solid-ff-coal[TWh]</t>
  </si>
  <si>
    <t>eucalc_amm_material_production_ammonia</t>
  </si>
  <si>
    <t>eucalc_bld_emissions_co2_residential_mfh_sc_electricity</t>
  </si>
  <si>
    <t>bld_energy-demand_alluses_solid-waste[TWh]</t>
  </si>
  <si>
    <t>Biodiversity</t>
  </si>
  <si>
    <t>eucalc_bld_emissions_co2_non_residential_sc_electricity</t>
  </si>
  <si>
    <t>bld_energy-demand_alluses_electricity[TWh]</t>
  </si>
  <si>
    <t>eucalc_bdy_emissions_ch4</t>
  </si>
  <si>
    <t>eucalc_bld_emissions_co2e</t>
  </si>
  <si>
    <t>eucalc_bld_emissions_co2e_demand</t>
  </si>
  <si>
    <t>bld_energy-demand_non-sh_renewables[TWh]</t>
  </si>
  <si>
    <t>eucalc_bdy_emissions_co2</t>
  </si>
  <si>
    <t>eucalc_bld_emissions_co2e_gas_ff_natural</t>
  </si>
  <si>
    <t>eucalc_bld_emissions_co2e_fuel_source</t>
  </si>
  <si>
    <t>bld_energy-need_constructed_dep[TWh]</t>
  </si>
  <si>
    <t>eucalc_bdy_emissions_n2o</t>
  </si>
  <si>
    <t>eucalc_bld_emissions_co2e_heat_ambient</t>
  </si>
  <si>
    <t>bld_energy-need_constructed_med[TWh]</t>
  </si>
  <si>
    <t>Deep renovation</t>
  </si>
  <si>
    <t>billion_EUR</t>
  </si>
  <si>
    <t>eucalc_bld_emissions_co2e_heat_geothermal</t>
  </si>
  <si>
    <t>bld_energy-need_constructed_shl[TWh]</t>
  </si>
  <si>
    <t>eucalc_bld_emissions_co2e_heat_solar</t>
  </si>
  <si>
    <t>bld_energy-need_renovated_dep[TWh]</t>
  </si>
  <si>
    <t>Medium renovation</t>
  </si>
  <si>
    <t>eucalc_bld_emissions_co2e_liquid_ff_heatingoil</t>
  </si>
  <si>
    <t>bld_energy-need_renovated_med[TWh]</t>
  </si>
  <si>
    <t>eucalc_bld_emissions_co2e_non_residential_appliances_electricity</t>
  </si>
  <si>
    <t>bld_energy-need_renovated_shl[TWh]</t>
  </si>
  <si>
    <t>Multi-family homes</t>
  </si>
  <si>
    <t>eucalc_bld_emissions_co2e_non_residential_sh</t>
  </si>
  <si>
    <t>bld_energy-need_unrenovated_exi[TWh]</t>
  </si>
  <si>
    <t>bld_floor-area_non-residential_education[million_m2]</t>
  </si>
  <si>
    <t>Education</t>
  </si>
  <si>
    <t>eucalc_bld_emissions_co2e_residential_sfh_sh</t>
  </si>
  <si>
    <t>bld_floor-area_non-residential_health[million_m2]</t>
  </si>
  <si>
    <t>eucalc_bld_emissions_co2e_residential_mfh_sh</t>
  </si>
  <si>
    <t>bld_floor-area_non-residential_hotels[million_m2]</t>
  </si>
  <si>
    <t>Health care</t>
  </si>
  <si>
    <t>eucalc_bld_emissions_co2e_residential_sfh</t>
  </si>
  <si>
    <t>bld_floor-area_non-residential_offices[million_m2]</t>
  </si>
  <si>
    <t>eucalc_bld_emissions_co2e_residential_mfh</t>
  </si>
  <si>
    <t>bld_floor-area_non-residential_other[million_m2]</t>
  </si>
  <si>
    <t>Hotels, gastronomie</t>
  </si>
  <si>
    <t>eucalc_bld_emissions_co2e_non_residential_education</t>
  </si>
  <si>
    <t>bld_floor-area_non-residential_trade[million_m2]</t>
  </si>
  <si>
    <t>eucalc_bld_emissions_co2e_non_residential_health</t>
  </si>
  <si>
    <t>bld_floor-area_residential_mfh[million_m2]</t>
  </si>
  <si>
    <t>Offices</t>
  </si>
  <si>
    <t>eucalc_bld_emissions_co2e_non_residential_hotels</t>
  </si>
  <si>
    <t>bld_floor-area_residential_sfh[million_m2]</t>
  </si>
  <si>
    <t>eucalc_bld_emissions_co2e_non_residential_offices</t>
  </si>
  <si>
    <t>bld_floor-area[million_m2]</t>
  </si>
  <si>
    <t>Other buildings</t>
  </si>
  <si>
    <t>eucalc_bld_emissions_co2e_non_residential_other</t>
  </si>
  <si>
    <t>bld_floor-area-constructed_dep[million_m2]</t>
  </si>
  <si>
    <t>eucalc_bld_emissions_co2e_non_residential_trade</t>
  </si>
  <si>
    <t>bld_floor-area-constructed_med[million_m2]</t>
  </si>
  <si>
    <t>Wholesale, trade</t>
  </si>
  <si>
    <t>eucalc_bld_emissions_co2e_solid_bio</t>
  </si>
  <si>
    <t>bld_floor-area-constructed_shl[million_m2]</t>
  </si>
  <si>
    <t>eucalc_bld_emissions_co2e_solid_ff_coal</t>
  </si>
  <si>
    <t>bld_floor-area-demolished_dep[million_m2]</t>
  </si>
  <si>
    <t>Single-family homes</t>
  </si>
  <si>
    <t>bld_floor-area-demolished_exi[million_m2]</t>
  </si>
  <si>
    <t>eucalc_bld_energy_demand_alluses_gas_bio</t>
  </si>
  <si>
    <t>bld_floor-area-demolished_med[million_m2]</t>
  </si>
  <si>
    <t>Shallow renovation</t>
  </si>
  <si>
    <t>eucalc_bld_energy_demand_alluses_gas_ff_natural</t>
  </si>
  <si>
    <t>bld_floor-area-demolished_shl[million_m2]</t>
  </si>
  <si>
    <t>eucalc_bld_energy_demand_alluses_heat_ambient</t>
  </si>
  <si>
    <t>bld_floor-area-demolished-pos[million_m2]</t>
  </si>
  <si>
    <t>eucalc_bld_capex_comp</t>
  </si>
  <si>
    <t>eucalc_bld_energy_demand_alluses_heat_geothermal</t>
  </si>
  <si>
    <t>bld_floor-area-renovated_dep[million_m2]</t>
  </si>
  <si>
    <t>eucalc_bld_energy_demand_alluses_heat_solar</t>
  </si>
  <si>
    <t>bld_floor-area-renovated_med[million_m2]</t>
  </si>
  <si>
    <t>eucalc_bld_capex_dishwasher</t>
  </si>
  <si>
    <t>eucalc_bld_energy_demand_alluses_liquid_bio</t>
  </si>
  <si>
    <t>bld_floor-area-renovated_shl[million_m2]</t>
  </si>
  <si>
    <t>eucalc_bld_energy_demand_alluses_liquid_ff_heatingoil</t>
  </si>
  <si>
    <t>bld_floor-area-unrenovated_exi[million_m2]</t>
  </si>
  <si>
    <t>eucalc_bld_capex_dryer</t>
  </si>
  <si>
    <t>eucalc_bld_energy_demand_alluses_solid_bio</t>
  </si>
  <si>
    <t>bld_emissions-CO2e_gas-ff-natural[Mt]</t>
  </si>
  <si>
    <t>eucalc_bld_energy_demand_alluses_solid_ff_coal</t>
  </si>
  <si>
    <t>bld_emissions-CO2e_heat-ambient[Mt]</t>
  </si>
  <si>
    <t>eucalc_bld_capex_freezer</t>
  </si>
  <si>
    <t>eucalc_bld_energy_demand_alluses_solid_waste</t>
  </si>
  <si>
    <t>bld_emissions-CO2e_heat-geothermal[Mt]</t>
  </si>
  <si>
    <t>eucalc_bld_energy_demand_constructed_dep</t>
  </si>
  <si>
    <t>bld_emissions-CO2e_heat-solar[Mt]</t>
  </si>
  <si>
    <t>eucalc_bld_capex_fridge</t>
  </si>
  <si>
    <t>eucalc_bld_energy_demand_constructed_med</t>
  </si>
  <si>
    <t>bld_emissions-CO2e_liquid-ff-heatingoil[Mt]</t>
  </si>
  <si>
    <t>eucalc_bld_energy_demand_constructed_shl</t>
  </si>
  <si>
    <t>bld_emissions-CO2e_non-residential_appliances[Mt]</t>
  </si>
  <si>
    <t>eucalc_bld_capex_phone</t>
  </si>
  <si>
    <t>bld_emissions-CO2e_non-residential_education[Mt]</t>
  </si>
  <si>
    <t>bld_emissions-CO2e_non-residential_health[Mt]</t>
  </si>
  <si>
    <t>eucalc_bld_capex_reno_dep_mfh</t>
  </si>
  <si>
    <t>eucalc_bld_energy_demand_residential_sfh_cooking_electricity</t>
  </si>
  <si>
    <t>bld_energy-demand</t>
  </si>
  <si>
    <t>bld_emissions-CO2e_non-residential_hotels[Mt]</t>
  </si>
  <si>
    <t>eucalc_bld_energy_demand_residential_mfh_cooking_electricity</t>
  </si>
  <si>
    <t>bld_emissions-CO2e_non-residential_offices[Mt]</t>
  </si>
  <si>
    <t>eucalc_bld_capex_reno_dep_off_education</t>
  </si>
  <si>
    <t>eucalc_bld_energy_demand_sh_electricity</t>
  </si>
  <si>
    <t>bld_emissions-CO2e_non-residential_other[Mt]</t>
  </si>
  <si>
    <t>bld_emissions-CO2e_non-residential_trade[Mt]</t>
  </si>
  <si>
    <t>eucalc_bld_capex_reno_dep_off_health</t>
  </si>
  <si>
    <t>eucalc_bld_energy_demand_non_residential_sh_electricity</t>
  </si>
  <si>
    <t>bld_emissions-CO2e_residential_appliances[Mt]</t>
  </si>
  <si>
    <t>bld_emissions-CO2e_residential_mfh[Mt]</t>
  </si>
  <si>
    <t>eucalc_bld_capex_reno_dep_off_hotels</t>
  </si>
  <si>
    <t>eucalc_bld_energy_demand_residential_sfh_sh_electricity</t>
  </si>
  <si>
    <t>bld_emissions-CO2e_residential_sfh[Mt]</t>
  </si>
  <si>
    <t>eucalc_bld_energy_demand_residential_mfh_sh_electricity</t>
  </si>
  <si>
    <t>bld_emissions-CO2e_solid-bio[Mt]</t>
  </si>
  <si>
    <t>eucalc_bld_capex_reno_dep_off_offices</t>
  </si>
  <si>
    <t>bld_emissions-CO2e_solid-ff-coal[Mt]</t>
  </si>
  <si>
    <t>eucalc_bld_energy_demand_residential_sfh_sh_renewable</t>
  </si>
  <si>
    <t>bld_emissions-CO2e_heat-decentral[Mt]</t>
  </si>
  <si>
    <t>eucalc_bld_capex_reno_dep_off_other</t>
  </si>
  <si>
    <t>eucalc_bld_energy_demand_residential_mfh_sh_renewable</t>
  </si>
  <si>
    <t>bld_emissions-CO2e_non-residential_heat[Mt]</t>
  </si>
  <si>
    <t>eucalc_bld_energy_demand_sh_heat_district</t>
  </si>
  <si>
    <t>bld_emissions-CO2e_non-residential[Mt]</t>
  </si>
  <si>
    <t>3;2102</t>
  </si>
  <si>
    <t>eucalc_bld_capex_reno_dep_off_trade</t>
  </si>
  <si>
    <t>eucalc_bld_energy_demand_sh_gas_ff_natural</t>
  </si>
  <si>
    <t>bld_emissions-CO2e_residential_heat-decentral[Mt]</t>
  </si>
  <si>
    <t>eucalc_bld_energy_demand_sh_solid_ff_coal</t>
  </si>
  <si>
    <t>bld_emissions-CO2e_residential_heat[Mt]</t>
  </si>
  <si>
    <t>eucalc_bld_capex_reno_dep_sfh</t>
  </si>
  <si>
    <t>eucalc_bld_energy_demand_sh_liquid_ff_heatingoil</t>
  </si>
  <si>
    <t>bld_emissions-CO2e_residential[Mt]</t>
  </si>
  <si>
    <t>eucalc_bld_energy_demand_sh_fossil</t>
  </si>
  <si>
    <t>bld_emissions-CO2e_decentral[Mt]</t>
  </si>
  <si>
    <t>3;2101</t>
  </si>
  <si>
    <t>eucalc_bld_capex_reno_med_mfh</t>
  </si>
  <si>
    <t>eucalc_bld_energy_demand_hw_electricity</t>
  </si>
  <si>
    <t>bld_emissions-CO2e[Mt]</t>
  </si>
  <si>
    <t>bld_emissions-CO2_non-elec_hot-water[Mt]</t>
  </si>
  <si>
    <t>eucalc_bld_capex_reno_med_off_education</t>
  </si>
  <si>
    <t>eucalc_bld_energy_demand_residential_sfh_lighting_electricity</t>
  </si>
  <si>
    <t>bld_emissions-CO2_non-elec_space-cooling[Mt]</t>
  </si>
  <si>
    <t>eucalc_bld_energy_demand_residential_mfh_lighting_electricity</t>
  </si>
  <si>
    <t>bld_emissions-CO2_non-elec_cooking[Mt]</t>
  </si>
  <si>
    <t>eucalc_bld_capex_reno_med_off_health</t>
  </si>
  <si>
    <t>eucalc_bld_energy_demand_non_residential_lighting_electricity</t>
  </si>
  <si>
    <t>bld_emissions-CO2_heat_non-residential_electricity[Mt]</t>
  </si>
  <si>
    <t>bld_emissions-CO2_non-residential_appliances_electricity[Mt]</t>
  </si>
  <si>
    <t>eucalc_bld_capex_reno_med_off_hotels</t>
  </si>
  <si>
    <t>eucalc_bld_energy_demand_residential_sfh_non_elec_cooking</t>
  </si>
  <si>
    <t>bld_emissions-CO2_non-residential_hot-water_electricity[Mt]</t>
  </si>
  <si>
    <t>eucalc_bld_energy_demand_residential_mfh_non_elec_cooking</t>
  </si>
  <si>
    <t>bld_emissions-CO2_non-residential_lighting_electricity[Mt]</t>
  </si>
  <si>
    <t>eucalc_bld_capex_reno_med_off_offices</t>
  </si>
  <si>
    <t>eucalc_bld_energy_demand_non_residential_non_elec_cooking</t>
  </si>
  <si>
    <t>bld_emissions-CO2_non-residential_space-cooling_electricity[Mt]</t>
  </si>
  <si>
    <t>bld_emissions-CO2e_non-residential_electricityMt]</t>
  </si>
  <si>
    <t>2141;2142;2144;2145;2146</t>
  </si>
  <si>
    <t>eucalc_bld_capex_reno_med_off_other</t>
  </si>
  <si>
    <t>eucalc_bld_energy_demand_residential_sfh_non_elec_hw</t>
  </si>
  <si>
    <t>bld_emissions-CO2_heat_residential_electricity[Mt]</t>
  </si>
  <si>
    <t>eucalc_bld_energy_demand_residential_mfh_non_elec_hw</t>
  </si>
  <si>
    <t>bld_emissions-CO2_residential_appliances_electricity[Mt]</t>
  </si>
  <si>
    <t>eucalc_bld_capex_reno_med_off_trade</t>
  </si>
  <si>
    <t>eucalc_bld_energy_demand_non_residential_non_elec_hw</t>
  </si>
  <si>
    <t>bld_emissions-CO2_residential_cooking_electricity[Mt]</t>
  </si>
  <si>
    <t>bld_emissions-CO2_residential_hot-water_electricity[Mt]</t>
  </si>
  <si>
    <t>eucalc_bld_capex_reno_med_sfh</t>
  </si>
  <si>
    <t>eucalc_bld_energy_demand_residential_sfh_non_elec_sc</t>
  </si>
  <si>
    <t>bld_emissions-CO2_residential_lighting_electricity[Mt]</t>
  </si>
  <si>
    <t>eucalc_bld_energy_demand_residential_mfh_non_elec_sc</t>
  </si>
  <si>
    <t>bld_emissions-CO2_residential_space-cooling_electricity[Mt]</t>
  </si>
  <si>
    <t>eucalc_bld_capex_reno_shl_mfh</t>
  </si>
  <si>
    <t>eucalc_bld_energy_demand_non_residential_non_elec_sc</t>
  </si>
  <si>
    <t>bld_emissions-CO2e_residential_electricityMt]</t>
  </si>
  <si>
    <t>2151;2152;2153;2154;2155;2156</t>
  </si>
  <si>
    <t>bld_emissions-CO2_heat_electricity[Mt]</t>
  </si>
  <si>
    <t>2141;2151</t>
  </si>
  <si>
    <t>eucalc_bld_capex_reno_shl_off_education</t>
  </si>
  <si>
    <t>eucalc_bld_energy_demand_non_residential_appliances_electricity</t>
  </si>
  <si>
    <t>bld_emissions-CO2_appliances_electricity[Mt]</t>
  </si>
  <si>
    <t>eucalc_bld_energy_demand_non_residential_sh</t>
  </si>
  <si>
    <t>bld_emissions-CO2_cooking_electricity[Mt]</t>
  </si>
  <si>
    <t>eucalc_bld_capex_reno_shl_off_health</t>
  </si>
  <si>
    <t>bld_emissions-CO2_hot-water_electricity[Mt]</t>
  </si>
  <si>
    <t>2144;2154</t>
  </si>
  <si>
    <t>eucalc_bld_energy_demand_non_residential_hw_electricity</t>
  </si>
  <si>
    <t>bld_emissions-CO2_lighting_electricity[Mt]</t>
  </si>
  <si>
    <t>2145;2155</t>
  </si>
  <si>
    <t>eucalc_bld_capex_reno_shl_off_hotels</t>
  </si>
  <si>
    <t>bld_emissions-CO2_space-cooling_electricity[Mt]</t>
  </si>
  <si>
    <t>2146;2156</t>
  </si>
  <si>
    <t>eucalc_bld_energy_demand_non_residential_sc_electricity</t>
  </si>
  <si>
    <t>bld_emissions-CO2_non-sh_electricity[Mt]</t>
  </si>
  <si>
    <t>2142;2144;2145;2146;2152;2153;2154;2155;2156</t>
  </si>
  <si>
    <t>eucalc_bld_capex_reno_shl_off_offices</t>
  </si>
  <si>
    <t>eucalc_bld_energy_demand_non_sh_electricity</t>
  </si>
  <si>
    <t>bld_emissions-CO2e_electricity[Mt]</t>
  </si>
  <si>
    <t>2131;2132;2134;2135;2136;2141;2142;2144;2145;2146;2151;2152;2153;2154;2155;2156</t>
  </si>
  <si>
    <t>eucalc_bld_energy_demand_renovated_dep</t>
  </si>
  <si>
    <t>ccu_capex_transport[MEUR]</t>
  </si>
  <si>
    <t>eucalc_bld_capex_reno_shl_off_other</t>
  </si>
  <si>
    <t>eucalc_bld_energy_demand_renovated_med</t>
  </si>
  <si>
    <t>ccu_opex_transport[MEUR]</t>
  </si>
  <si>
    <t>eucalc_bld_energy_demand_renovated_shl</t>
  </si>
  <si>
    <t>ccu_capex_depleted-oil-gas-reservoirs[MEUR]</t>
  </si>
  <si>
    <t>eucalc_bld_capex_reno_shl_off_trade</t>
  </si>
  <si>
    <t>ccu_capex_enhanced-oil-recovery[MEUR]</t>
  </si>
  <si>
    <t>eucalc_bld_energy_demand_residential_sfh_appliances_electricity</t>
  </si>
  <si>
    <t>ccu_capex_methane-formation[MEUR]</t>
  </si>
  <si>
    <t>eucalc_bld_capex_reno_shl_sfh</t>
  </si>
  <si>
    <t>eucalc_bld_energy_demand_residential_mfh_appliances_electricity</t>
  </si>
  <si>
    <t>ccu_capex_unmineable-coal-seams[MEUR]</t>
  </si>
  <si>
    <t>ccu_capex_saline-aquifers[MEUR]</t>
  </si>
  <si>
    <t>eucalc_bld_capex_tv</t>
  </si>
  <si>
    <t>eucalc_bld_energy_demand_residential_sfh_sh</t>
  </si>
  <si>
    <t>ccu_ccus_depleted-oil-gas-reservoirs[Mt]</t>
  </si>
  <si>
    <t>eucalc_bld_energy_demand_residential_mfh_sh</t>
  </si>
  <si>
    <t>ccu_ccus_enhanced-oil-recovery[Mt]</t>
  </si>
  <si>
    <t>eucalc_bld_capex_wmachine</t>
  </si>
  <si>
    <t>ccu_ccus_methane-formation[Mt]</t>
  </si>
  <si>
    <t>eucalc_bld_energy_demand_residential_sfh_hw_electricity</t>
  </si>
  <si>
    <t>ccu_ccus_unmineable-coal-seams[Mt]</t>
  </si>
  <si>
    <t>Electricity residential appliances</t>
  </si>
  <si>
    <t>eucalc_bld_energy_demand_residential_mfh_hw_electricity</t>
  </si>
  <si>
    <t>ccu_ccus_saline-aquifers[Mt]</t>
  </si>
  <si>
    <t>eucalc_bld_emissions_co2_non_residential_appliances_electricity</t>
  </si>
  <si>
    <t>eucalc_bld_energy_demand_residential_sfh</t>
  </si>
  <si>
    <t>ccu_ccus_transport[Mt]</t>
  </si>
  <si>
    <t>eucalc_bld_energy_demand_residential_mfh</t>
  </si>
  <si>
    <t>ccu_ccus_ccs-potential-occupation[%]</t>
  </si>
  <si>
    <t>eucalc_bld_energy_demand_non_residential_education</t>
  </si>
  <si>
    <t>ccu_ccus_total-carbon-capture[Mt]</t>
  </si>
  <si>
    <t>eucalc_bld_energy_demand_non_residential_health</t>
  </si>
  <si>
    <t>clm_total_CO2e_ems[MtCO2e]</t>
  </si>
  <si>
    <t>eucalc_bld_energy_demand_non_residential_hotels</t>
  </si>
  <si>
    <t>clt_emissions-CO2e[Mt]</t>
  </si>
  <si>
    <t>eucalc_bld_emissions_co2e_residential_sfh_appliances</t>
  </si>
  <si>
    <t>eucalc_bld_energy_demand_non_residential_offices</t>
  </si>
  <si>
    <t>clt_cum-emissions-CO2e[Mt]</t>
  </si>
  <si>
    <t>eucalc_bld_emissions_co2e_residential_mfh_appliances</t>
  </si>
  <si>
    <t>eucalc_bld_energy_demand_non_residential_trade</t>
  </si>
  <si>
    <t>clt_global-temp[degC]</t>
  </si>
  <si>
    <t>Electricity residential cooking</t>
  </si>
  <si>
    <t>eucalc_bld_energy_demand_non_residential_other</t>
  </si>
  <si>
    <t>clt_drought-max[people]</t>
  </si>
  <si>
    <t>clt_drought-mean[people]</t>
  </si>
  <si>
    <t>eucalc_bld_energy_demand_residential_sfh_sc_electricity</t>
  </si>
  <si>
    <t>clt_drought-min[people]</t>
  </si>
  <si>
    <t>eucalc_bld_energy_demand_residential_mfh_sc_electricity</t>
  </si>
  <si>
    <t>clt_flvflooding-max[people]</t>
  </si>
  <si>
    <t>Electricity space heating</t>
  </si>
  <si>
    <t>eucalc_bld_energy_demand_sc_electricity</t>
  </si>
  <si>
    <t>clt_flvflooding-mean[people]</t>
  </si>
  <si>
    <t>eucalc_bld_emissions_co2_heat_non_residential_electricity</t>
  </si>
  <si>
    <t>eucalc_bld_energy_demand_unrenovated_exi</t>
  </si>
  <si>
    <t>clt_flvflooding-min[people]</t>
  </si>
  <si>
    <t>eucalc_bld_energy_need_constructed_dep</t>
  </si>
  <si>
    <t>clt_cstlflooding-max[people]</t>
  </si>
  <si>
    <t>eucalc_bld_energy_need_constructed_med</t>
  </si>
  <si>
    <t>clt_cstlflooding-mean[people]</t>
  </si>
  <si>
    <t>eucalc_bld_energy_need_constructed_shl</t>
  </si>
  <si>
    <t>clt_cstlflooding-min[people]</t>
  </si>
  <si>
    <t>Electricity hot water</t>
  </si>
  <si>
    <t>eucalc_bld_energy_need_renovated_dep</t>
  </si>
  <si>
    <t>clt_vertebrates-max[%]</t>
  </si>
  <si>
    <t>electricity,water</t>
  </si>
  <si>
    <t>eucalc_bld_energy_need_renovated_med</t>
  </si>
  <si>
    <t>clt_vertebrates-mean[%]</t>
  </si>
  <si>
    <t>eucalc_bld_energy_need_renovated_shl</t>
  </si>
  <si>
    <t>clt_vertebrates-min[%]</t>
  </si>
  <si>
    <t>eucalc_bld_energy_need_unrenovated_exi</t>
  </si>
  <si>
    <t>clt_plants-max[%]</t>
  </si>
  <si>
    <t>eucalc_bld_floor_area_constructed_dep</t>
  </si>
  <si>
    <t>clt_plants-mean[%]</t>
  </si>
  <si>
    <t>Electricity lighting</t>
  </si>
  <si>
    <t>eucalc_bld_floor_area_constructed_med</t>
  </si>
  <si>
    <t>clt_plants-min[%]</t>
  </si>
  <si>
    <t>eucalc_bld_floor_area_constructed_shl</t>
  </si>
  <si>
    <t>clt_mammals-max[%]</t>
  </si>
  <si>
    <t>eucalc_bld_floor_area_demolished_pos</t>
  </si>
  <si>
    <t>clt_mammals-mean[%]</t>
  </si>
  <si>
    <t>eucalc_bld_floor_area_demolished_exi</t>
  </si>
  <si>
    <t>clt_mammals-min[%]</t>
  </si>
  <si>
    <t>eucalc_bld_floor_area_renovated_dep</t>
  </si>
  <si>
    <t>clt_birds-max[%]</t>
  </si>
  <si>
    <t>Fuels for cooking</t>
  </si>
  <si>
    <t>eucalc_bld_floor_area_renovated_med</t>
  </si>
  <si>
    <t>clt_birds-mean[%]</t>
  </si>
  <si>
    <t>eucalc_bld_floor_area_renovated_shl</t>
  </si>
  <si>
    <t>clt_birds-min[%]</t>
  </si>
  <si>
    <t>eucalc_bld_floor_area_unrenovated_exi</t>
  </si>
  <si>
    <t>clt_invertebrates-max[%]</t>
  </si>
  <si>
    <t>eucalc_bld_floor_area_non_residential_education</t>
  </si>
  <si>
    <t>clt_invertebrates-mean[%]</t>
  </si>
  <si>
    <t>Fuels for hot water</t>
  </si>
  <si>
    <t>Emissions from heating without electricity e.g. with gas or similar</t>
  </si>
  <si>
    <t>eucalc_bld_floor_area_non_residential_health</t>
  </si>
  <si>
    <t>clt_invertebrates-min[%]</t>
  </si>
  <si>
    <t>the proxy includes both space heating and domestic hot water. We assume that the distribution factor would still  be the same</t>
  </si>
  <si>
    <t>eucalc_bld_floor_area_non_residential_hotels</t>
  </si>
  <si>
    <t>dhg_emissions-CH4_added-district-heat[Mt]</t>
  </si>
  <si>
    <t>eucalc_bld_floor_area_non_residential_offices</t>
  </si>
  <si>
    <t>dhg_emissions-CO2_added-district-heat[Mt]</t>
  </si>
  <si>
    <t>eucalc_bld_floor_area_non_residential_other</t>
  </si>
  <si>
    <t>dhg_emissions-N2O_added-district-heat[Mt]</t>
  </si>
  <si>
    <t>Fuels for space cooling</t>
  </si>
  <si>
    <t>cooling</t>
  </si>
  <si>
    <t>Technologies included here are chillers and solar cooling. Found it challenging to find direct data or any literature on this. Using the same proxy as bld_emissions-CO2_space-cooling_electricity. Best guess is that all emissions stem from natural gas powered chillers and non from electric chillers and solar cooling.</t>
  </si>
  <si>
    <t>eucalc_bld_floor_area_non_residential_trade</t>
  </si>
  <si>
    <t>dhg_energy-demand_added-district-heat_gas-ff-natural[TWh]</t>
  </si>
  <si>
    <t>eucalc_bld_emissions_co2_non_sh_electricity</t>
  </si>
  <si>
    <t>Electricity non-space heating</t>
  </si>
  <si>
    <t>eucalc_bld_emissions_co2_non_residential_appliances_electricity + eucalc_bld_emissions_co2_non_residential_hw_electricity + eucalc_bld_emissions_co2_non_residential_lighting_electricity + eucalc_bld_emissions_co2_non_residential_sc_electricity + eucalc_bld_emissions_co2_residential_sfh_appliances_electricity + eucalc_bld_emissions_co2_residential_mfh_appliances_electricity + eucalc_bld_emissions_co2_residential_sfh_cooking_electricity + eucalc_bld_emissions_co2_residential_mfh_cooking_electricity + eucalc_bld_emissions_co2_residential_sfh_hw_electricity + eucalc_bld_emissions_co2_residential_mfh_hw_electricity + eucalc_bld_emissions_co2_residential_sfh_lighting_electricity + eucalc_bld_emissions_co2_residential_mfh_lighting_electricity + eucalc_bld_emissions_co2_residential_sfh_sc_electricity + eucalc_bld_emissions_co2_residential_mfh_sc_electricity</t>
  </si>
  <si>
    <t>eucalc_bld_floor_area_residential_mfh</t>
  </si>
  <si>
    <t>dhg_energy-demand_added-district-heat_heat-ambient[TWh]</t>
  </si>
  <si>
    <t>Electricity space cooling</t>
  </si>
  <si>
    <t>electricity,cooling</t>
  </si>
  <si>
    <t>eucalc_bld_floor_area_residential_sfh</t>
  </si>
  <si>
    <t>dhg_energy-demand_added-district-heat_heat-geothermal[TWh]</t>
  </si>
  <si>
    <t>eucalc_ccu_capex_depleted_oil_gas_reservoirs</t>
  </si>
  <si>
    <t>dhg_energy-demand_added-district-heat_heat-solar[TWh]</t>
  </si>
  <si>
    <t>eucalc_ccu_capex_enhanced_oil_recovery</t>
  </si>
  <si>
    <t>dhg_energy-demand_added-district-heat_liquid-ff-heatingoil[TWh]</t>
  </si>
  <si>
    <t xml:space="preserve">based on "Jakubcionis, Mindaugas, and Johan Carlsson. "Estimation of European Union residential sector space cooling potential." Energy Policy 101 (2017): 225-235.". The climate factor (cooling degree days), clubbed with personal income is deemed to have an influence on AC diffusion.
NOTE: population is included to give a weight on this in each region. Perhaps a better formula is required to club these three factors </t>
  </si>
  <si>
    <t>eucalc_ccu_capex_methane_formation</t>
  </si>
  <si>
    <t>dhg_energy-demand_added-district-heat_solid-bio[TWh]</t>
  </si>
  <si>
    <t>eucalc_ccu_capex_saline_aquifers</t>
  </si>
  <si>
    <t>dhg_energy-demand_added-district-heat_solid-ff-coal[TWh]</t>
  </si>
  <si>
    <t>bld_emissions-CO2e_residential_electricity[Mt]</t>
  </si>
  <si>
    <t>eucalc_ccu_capex_transport</t>
  </si>
  <si>
    <t>dhg_energy-demand_added-district-heat[TWh]</t>
  </si>
  <si>
    <t xml:space="preserve">2301;2330;2331;2332;2333 </t>
  </si>
  <si>
    <t>eucalc_bld_emissions_co2e_residential_sfh_electricity</t>
  </si>
  <si>
    <t>eucalc_ccu_capex_unmineable_coal_seams</t>
  </si>
  <si>
    <t>dhg_energy-demand_heat-district[TWh]</t>
  </si>
  <si>
    <t>2301;2330;2331;2332;2333 ;2302</t>
  </si>
  <si>
    <t>eucalc_bld_emissions_co2e_residential_mfh_electricity</t>
  </si>
  <si>
    <t>eucalc_ccu_ccus_depleted_oil_gas_reservoirs</t>
  </si>
  <si>
    <t>dhg_energy-demand_added-district-heat_renewable[TWh]</t>
  </si>
  <si>
    <t>2331;2332;2333; 2330</t>
  </si>
  <si>
    <t>Buildings</t>
  </si>
  <si>
    <t>eucalc_bld_emissions_co2e_non_residential_appliances_electricity + eucalc_bld_emissions_co2e_solid_ff_coal + eucalc_bld_emissions_co2e_solid_bio + eucalc_bld_emissions_co2e_liquid_ff_heatingoil + eucalc_bld_emissions_co2e_heat_solar + eucalc_bld_emissions_co2e_heat_geothermal + eucalc_bld_emissions_co2e_heat_ambient + eucalc_bld_emissions_co2e_gas_ff_natural</t>
  </si>
  <si>
    <t>eucalc_ccu_ccus_enhanced_oil_recovery</t>
  </si>
  <si>
    <t>dhg_energy-demand_added-district-heat_fossil[TWh]</t>
  </si>
  <si>
    <t>eucalc_ccu_ccus_methane_formation</t>
  </si>
  <si>
    <t>dhg_energy-demand_co-product-heat[TWh]</t>
  </si>
  <si>
    <t>Ambient heat</t>
  </si>
  <si>
    <t>eucalc_ccu_ccus_saline_aquifers</t>
  </si>
  <si>
    <t>dhg_energy-demand_heat-co-product-from-power[TWh]</t>
  </si>
  <si>
    <t>Geothermal heat</t>
  </si>
  <si>
    <t>eucalc_ccu_ccus_unmineable_coal_seams</t>
  </si>
  <si>
    <t>dhg_energy-demand_heat-co-product-from-industry[TWh]</t>
  </si>
  <si>
    <t>Solarthermal heat</t>
  </si>
  <si>
    <t>eucalc_clm_emissions_co2e_biogenic</t>
  </si>
  <si>
    <t>dhg_emissions-CO2e_gas-ff-natural[Mt]</t>
  </si>
  <si>
    <t>Heating oil</t>
  </si>
  <si>
    <t>eucalc_dhg_emissions_co2_heat_co_product_from_power</t>
  </si>
  <si>
    <t>eucalc_dhg_emissions_co2</t>
  </si>
  <si>
    <t>dhg_emissions-CO2e_heat-ambient[Mt]</t>
  </si>
  <si>
    <t>Service appliances</t>
  </si>
  <si>
    <t>eucalc_dhg_emissions_co2e_added_district_heat_fossil</t>
  </si>
  <si>
    <t>eucalc_dhg_emissions_co2e</t>
  </si>
  <si>
    <t>dhg_emissions-CO2e_heat-geothermal[Mt]</t>
  </si>
  <si>
    <t>Residential space heating</t>
  </si>
  <si>
    <t>eucalc_dhg_emissions_co2e_added_district_heat_renewable</t>
  </si>
  <si>
    <t>dhg_emissions-CO2e_heat-solar[Mt]</t>
  </si>
  <si>
    <t>eucalc_dhg_emissions_co2e_co_product_heat</t>
  </si>
  <si>
    <t>dhg_emissions-CO2e_liquid-ff-heatingoil[Mt]</t>
  </si>
  <si>
    <t>eucalc_dhg_emissions_co2e_gas_ff_natural</t>
  </si>
  <si>
    <t>dhg_emissions-CO2e_solid-bio[Mt]</t>
  </si>
  <si>
    <t>eucalc_dhg_emissions_co2e_heat_ambient</t>
  </si>
  <si>
    <t>dhg_emissions-CO2e_solid-ff-coal[Mt]</t>
  </si>
  <si>
    <t>eucalc_dhg_emissions_co2e_heat_district</t>
  </si>
  <si>
    <t>dhg_emissions-CO2_heat-co-product-from-power[Mt]</t>
  </si>
  <si>
    <t>eucalc_bld_emissions_co2e_residential</t>
  </si>
  <si>
    <t>eucalc_bld_emissions_co2e_residential_sfh + eucalc_bld_emissions_co2e_residential_mfh</t>
  </si>
  <si>
    <t>eucalc_dhg_emissions_co2e_heat_geothermal</t>
  </si>
  <si>
    <t>dhg_emissions-CO2_heat-co-product-from-industry[Mt]</t>
  </si>
  <si>
    <t>eucalc_dhg_emissions_co2e_heat_solar</t>
  </si>
  <si>
    <t>dhg_emissions-CO2e_heat-district[Mt]</t>
  </si>
  <si>
    <t>2303;2304;2305</t>
  </si>
  <si>
    <t>eucalc_dhg_emissions_co2e_liquid_ff_heatingoil</t>
  </si>
  <si>
    <t>dhg_emissions-CO2e-additional-heat-district[Mt]</t>
  </si>
  <si>
    <t>2303;2304</t>
  </si>
  <si>
    <t>eucalc_dhg_emissions_co2e_solid_bio</t>
  </si>
  <si>
    <t>dhg_emissions-CO2e_added-district-heat-renewable[Mt]</t>
  </si>
  <si>
    <t>eucalc_dhg_emissions_co2e_solid_ff_coal</t>
  </si>
  <si>
    <t>dhg_emissions-CO2e_added-district-heat-fossil[Mt]</t>
  </si>
  <si>
    <t>eucalc_dhg_energy_demand_added_district_heat_fossil</t>
  </si>
  <si>
    <t>dhg_emissions-CO2e_co-product-heat[Mt]</t>
  </si>
  <si>
    <t>eucalc_dhg_energy_demand_added_district_heat_gas_ff_natural</t>
  </si>
  <si>
    <t>elc_stored-CO2_solid-ff-coal[Mt]</t>
  </si>
  <si>
    <t>eucalc_bld_emissions_co2e_non_residential</t>
  </si>
  <si>
    <t>eucalc_bld_emissions_co2e_non_residential_appliances_electricity + eucalc_bld_emissions_co2e_non_residential_trade + eucalc_bld_emissions_co2e_non_residential_other + eucalc_bld_emissions_co2e_non_residential_offices + eucalc_bld_emissions_co2e_non_residential_hotels + eucalc_bld_emissions_co2e_non_residential_health + eucalc_bld_emissions_co2e_non_residential_education</t>
  </si>
  <si>
    <t>eucalc_dhg_energy_demand_added_district_heat_heat_ambient</t>
  </si>
  <si>
    <t>elc_stored-CO2_liquid-ff-oil[Mt]</t>
  </si>
  <si>
    <t xml:space="preserve">Space heating non-residential </t>
  </si>
  <si>
    <t>eucalc_bld_emissions_co2e_non_residential_trade + eucalc_bld_emissions_co2e_non_residential_other + eucalc_bld_emissions_co2e_non_residential_offices + eucalc_bld_emissions_co2e_non_residential_hotels + eucalc_bld_emissions_co2e_non_residential_health + eucalc_bld_emissions_co2e_non_residential_education</t>
  </si>
  <si>
    <t>eucalc_dhg_energy_demand_added_district_heat_heat_geothermal</t>
  </si>
  <si>
    <t>elc_stored-CO2_gas-ff-natural[Mt]</t>
  </si>
  <si>
    <t>eucalc_bld_emissions_co2e_non_residential_electricity</t>
  </si>
  <si>
    <t>eucalc_dhg_energy_demand_added_district_heat_heat_solar</t>
  </si>
  <si>
    <t>elc_stored-CO2_solid-bio_mass[Mt]</t>
  </si>
  <si>
    <t>Biomass</t>
  </si>
  <si>
    <t>eucalc_dhg_energy_demand_added_district_heat_liquid_ff_heatingoil</t>
  </si>
  <si>
    <t>elc_stored-CO2_gas-bio_gas[Mt]</t>
  </si>
  <si>
    <t>eucalc_dhg_energy_demand_added_district_heat_renewable</t>
  </si>
  <si>
    <t>elc_old-capacity_fossil_coal[GW]</t>
  </si>
  <si>
    <t>eucalc_bld_emissions_ch4</t>
  </si>
  <si>
    <t>eucalc_dhg_energy_demand_added_district_heat_solid_bio</t>
  </si>
  <si>
    <t>elc_old-capacity_nuclear[GW]</t>
  </si>
  <si>
    <t>eucalc_dhg_energy_demand_added_district_heat_solid_ff_coal</t>
  </si>
  <si>
    <t>elc_capacity_fossil_oil[GW]</t>
  </si>
  <si>
    <t>eucalc_bld_emissions_n2o</t>
  </si>
  <si>
    <t>eucalc_dhg_energy_demand_co_product_heat</t>
  </si>
  <si>
    <t>elc_capacity_fossil_coal[GW]</t>
  </si>
  <si>
    <t>eucalc_bld_emissions_co2e_decentral</t>
  </si>
  <si>
    <t>eucalc_dhg_energy_demand_heat_co_product_from_power</t>
  </si>
  <si>
    <t>elc_capacity_fossil_gas[GW]</t>
  </si>
  <si>
    <t>eucalc_bld_emissions_co2e_residential_heat_decentral</t>
  </si>
  <si>
    <t>eucalc_dhg_energy_demand_heat_district</t>
  </si>
  <si>
    <t>elc_capacity_nuclear[GW]</t>
  </si>
  <si>
    <t>eucalc_bld_emissions_co2e_heat_decentral</t>
  </si>
  <si>
    <t>eucalc_bld_emissions_co2e_solid_ff_coal + eucalc_bld_emissions_co2e_solid_bio + eucalc_bld_emissions_co2e_liquid_ff_heatingoil + eucalc_bld_emissions_co2e_heat_solar + eucalc_bld_emissions_co2e_heat_geothermal + eucalc_bld_emissions_co2e_heat_ambient + eucalc_bld_emissions_co2e_gas_ff_natural</t>
  </si>
  <si>
    <t>eucalc_elc_capex_res_bio_gas</t>
  </si>
  <si>
    <t>elc_capacity_RES_bio_gas[GW]</t>
  </si>
  <si>
    <t>bld_energy-cost[MEUR]</t>
  </si>
  <si>
    <t>eucalc_bld_energy_cost</t>
  </si>
  <si>
    <t>eucalc_bld_fuel_cost_solid_ff_coal + eucalc_bld_fuel_cost_liquid_ff_oil + eucalc_bld_fuel_cost_gas_ff_natural</t>
  </si>
  <si>
    <t>eucalc_elc_capex_res_bio_mass</t>
  </si>
  <si>
    <t>elc_capacity_RES_bio_mass[GW]</t>
  </si>
  <si>
    <t>eucalc_bld_energy_demand_appliances_electricity + eucalc_bld_energy_demand_heat_solid_waste + eucalc_bld_energy_demand_sh_solid_ff_coal + eucalc_bld_energy_demand_sh_liquid_ff_heatingoil + eucalc_bld_energy_demand_sh_gas_ff_natural + eucalc_bld_energy_demand_sh_electricity + eucalc_bld_energy_demand_heat_solid_bio + eucalc_bld_energy_demand_heat_liquid_bio + eucalc_bld_energy_demand_heat_gas_bio + eucalc_bld_energy_demand_heat_heat_ambient + eucalc_bld_energy_demand_heat_heat_geothermal + eucalc_bld_energy_demand_heat_heat_solar</t>
  </si>
  <si>
    <t>eucalc_elc_capex_res_other_geothermal</t>
  </si>
  <si>
    <t>elc_capacity_RES_solar_pv[GW]</t>
  </si>
  <si>
    <t>eucalc_bld_energy_demand_incl_dh_fossil</t>
  </si>
  <si>
    <t>buildings,district heating</t>
  </si>
  <si>
    <t>eucalc_bld_energy_demand_appliances_electricity + eucalc_bld_energy_demand_heat_solid_waste + eucalc_bld_energy_demand_sh_solid_ff_coal + eucalc_bld_energy_demand_sh_liquid_ff_heatingoil + eucalc_bld_energy_demand_sh_gas_ff_natural + eucalc_bld_energy_demand_sh_electricity + eucalc_dhg_energy_demand_added_district_heat_solid_ff_coal + eucalc_dhg_energy_demand_added_district_heat_liquid_ff_heatingoil + eucalc_dhg_energy_demand_added_district_heat_gas_ff_natural</t>
  </si>
  <si>
    <t>eucalc_elc_capex_res_other_hydroelectric</t>
  </si>
  <si>
    <t>elc_capacity_RES_solar_csp[GW]</t>
  </si>
  <si>
    <t>eucalc_bld_energy_demand_incl_dh_renewable</t>
  </si>
  <si>
    <t>energy,renewables</t>
  </si>
  <si>
    <t>eucalc_bld_energy_demand_heat_solid_bio + eucalc_bld_energy_demand_heat_liquid_bio + eucalc_bld_energy_demand_heat_gas_bio + eucalc_bld_energy_demand_heat_heat_ambient + eucalc_bld_energy_demand_heat_heat_geothermal + eucalc_bld_energy_demand_heat_heat_solar + eucalc_dhg_energy_demand_added_district_heat_solid_bio + eucalc_dhg_energy_demand_added_district_heat_heat_ambient + eucalc_dhg_energy_demand_added_district_heat_heat_geothermal + eucalc_dhg_energy_demand_added_district_heat_heat_solar</t>
  </si>
  <si>
    <t>eucalc_elc_capex_res_other_marine</t>
  </si>
  <si>
    <t>elc_capacity_RES_wind_onshore[GW]</t>
  </si>
  <si>
    <t>bld_energy-demand_liquid-ff-heatingoil[TWh]</t>
  </si>
  <si>
    <t>eucalc_bld_energy_demand_liquid_ff_heatingoil</t>
  </si>
  <si>
    <t>energy,oil</t>
  </si>
  <si>
    <t>eucalc_elc_capex_res_solar_csp</t>
  </si>
  <si>
    <t>elc_capacity_RES_wind_offshore[GW]</t>
  </si>
  <si>
    <t>eucalc_bld_energy_demand_non_sh_renewables</t>
  </si>
  <si>
    <t>eucalc_elc_capex_res_solar_pv_rooftop</t>
  </si>
  <si>
    <t>elc_emission_fossil_coal[Gt]</t>
  </si>
  <si>
    <t>eucalc_bld_energy_demand_solid_bio</t>
  </si>
  <si>
    <t>eucalc_bld_energy_demand_heat_solid_bio + eucalc_bld_energy_demand_heat_liquid_bio + eucalc_bld_energy_demand_heat_gas_bio</t>
  </si>
  <si>
    <t>eucalc_elc_capex_res_solar_pv_utility</t>
  </si>
  <si>
    <t>elc_emission_fossil_gas[Gt]</t>
  </si>
  <si>
    <t>bld_energy-demand_solid-ff-coal[TWh]</t>
  </si>
  <si>
    <t>eucalc_bld_energy_demand_solid_ff_coal</t>
  </si>
  <si>
    <t>eucalc_elc_capex_res_wind_offshore</t>
  </si>
  <si>
    <t>elc_emission_fossil_oil[Gt]</t>
  </si>
  <si>
    <t>eucalc_bld_energy_demand_total</t>
  </si>
  <si>
    <t>eucalc_elc_capex_res_wind_onshore</t>
  </si>
  <si>
    <t>elc_emission_fossil_total[Gt]</t>
  </si>
  <si>
    <t>eucalc_bld_energy_demand_alluses_electricity</t>
  </si>
  <si>
    <t>energy,electricity</t>
  </si>
  <si>
    <t>eucalc_elc_capex_ccs</t>
  </si>
  <si>
    <t>elc_energycarrier_nuclear[TWh]</t>
  </si>
  <si>
    <t>Biogas</t>
  </si>
  <si>
    <t>all uses include space and water heating, space cooling, lighting, appliances white (fridge, freezer, washing machines, dryer, dishwasher) and black (TV, computer, mobiles)</t>
  </si>
  <si>
    <t>energy,biogas,renewables</t>
  </si>
  <si>
    <t>eucalc_elc_capex_fossil_coal</t>
  </si>
  <si>
    <t>elc_energycarrier_fossil_coal[TWh]</t>
  </si>
  <si>
    <t>all uses include space and water heating, space cooling, lighting, appliances white (fridge, freezer,
washing machines, dryer, dishwasher) and black (TV, computer, mobiles)</t>
  </si>
  <si>
    <t>energy,natural gas</t>
  </si>
  <si>
    <t>eucalc_elc_capex_fossil_gas</t>
  </si>
  <si>
    <t>elc_energycarrier_fossil_gas[TWh]</t>
  </si>
  <si>
    <t>energy,heat</t>
  </si>
  <si>
    <t>eucalc_elc_capex_nuclear</t>
  </si>
  <si>
    <t>elc_energycarrier_fossil_oil[TWh]</t>
  </si>
  <si>
    <t>energy,heat,renewables</t>
  </si>
  <si>
    <t>eucalc_elc_emissions_co2e_res_bio</t>
  </si>
  <si>
    <t>eucalc_elc_emissions_co2e</t>
  </si>
  <si>
    <t>elc_energycarrier_RES_bio_mass[TWh]</t>
  </si>
  <si>
    <t>eucalc_elc_emissions_co2e_fossil_coal</t>
  </si>
  <si>
    <t>elc_energycarrier_RES_bio_gas[TWh]</t>
  </si>
  <si>
    <t>Biodiesel</t>
  </si>
  <si>
    <t>energy,biomass,renewables</t>
  </si>
  <si>
    <t>eucalc_elc_emissions_co2e_fossil_natural_gas</t>
  </si>
  <si>
    <t>elc_capacity_RES_geothermal[GW]</t>
  </si>
  <si>
    <t>eucalc_elc_emissions_co2e_fossil_oil</t>
  </si>
  <si>
    <t>elc_capacity_RES_hydroelectric[GW]</t>
  </si>
  <si>
    <t>elc_capacity_RES_marine[GW]</t>
  </si>
  <si>
    <t>energy,coal</t>
  </si>
  <si>
    <t>eucalc_elc_energy_demand_gas_ff_natural</t>
  </si>
  <si>
    <t>sd_gas_tech_loss[TWh]</t>
  </si>
  <si>
    <t>Solid waste</t>
  </si>
  <si>
    <t>energy,waste,renewables</t>
  </si>
  <si>
    <t>eucalc_elc_energy_demand_liquid_ff_fuel_oil</t>
  </si>
  <si>
    <t>sd_coal_tech_loss[TWh]</t>
  </si>
  <si>
    <t>bld_elc_energy-demand_total[TWh]</t>
  </si>
  <si>
    <t>eucalc_bld_elc_energy_demand_total</t>
  </si>
  <si>
    <t>eucalc_elc_energy_demand_nuclear</t>
  </si>
  <si>
    <t xml:space="preserve"> </t>
  </si>
  <si>
    <t>sd_nuclear_tech_loss[TWh]</t>
  </si>
  <si>
    <t>bld_energy-demand_gas-ff-natural[TWh]</t>
  </si>
  <si>
    <t>eucalc_bld_energy_demand_gas_ff_natural</t>
  </si>
  <si>
    <t>eucalc_elc_energy_demand_solid_ff_coal</t>
  </si>
  <si>
    <t>sd_biogas_tech_loss[TWh]</t>
  </si>
  <si>
    <t>bld_elc_energy-demand_total_cost[MEUR]</t>
  </si>
  <si>
    <t>eucalc_bld_elc_energy_demand_total_cost</t>
  </si>
  <si>
    <t>eucalc_elc_energy_production_res_bio_gas_ei</t>
  </si>
  <si>
    <t>sd_biomass_tech_loss[TWh]</t>
  </si>
  <si>
    <t>Highly efficient new built</t>
  </si>
  <si>
    <t>eucalc_elc_energy_production_res_bio_mass_ei</t>
  </si>
  <si>
    <t>sd_oil_loss[TWh]</t>
  </si>
  <si>
    <t>Medium efficient new built</t>
  </si>
  <si>
    <t>eucalc_elc_energy_production_res_bio_gas</t>
  </si>
  <si>
    <t>sd_crude_oil[TWh]</t>
  </si>
  <si>
    <t>Least efficient new built</t>
  </si>
  <si>
    <t>eucalc_elc_energy_production_res_bio_mass</t>
  </si>
  <si>
    <t>sd_gas_network[TWh]</t>
  </si>
  <si>
    <t>eucalc_bld_energy_demand_appliances_electricity</t>
  </si>
  <si>
    <t xml:space="preserve">Electricity home appliances </t>
  </si>
  <si>
    <t>eucalc_elc_energy_production_res_csp</t>
  </si>
  <si>
    <t>sd_coal_other[TWh]</t>
  </si>
  <si>
    <t>eucalc_elc_energy_production_fossil_coal</t>
  </si>
  <si>
    <t>sd_industry[TWh]</t>
  </si>
  <si>
    <t>eucalc_elc_energy_production_fossil_gas</t>
  </si>
  <si>
    <t>sd_ammonium[TWh]</t>
  </si>
  <si>
    <t>eucalc_elc_energy_production_fossil_oil</t>
  </si>
  <si>
    <t>sd_hydrogen[TWh]</t>
  </si>
  <si>
    <t>Electricity space heat</t>
  </si>
  <si>
    <t>energy,heat,electricity</t>
  </si>
  <si>
    <t>eucalc_elc_energy_production_res_geothermal</t>
  </si>
  <si>
    <t>sd_commercial[TWh]</t>
  </si>
  <si>
    <t>bld_energy-demand_heat_non-residential_electricity[TWh]</t>
  </si>
  <si>
    <t>Electricity demand for space heating in non-residential buildings</t>
  </si>
  <si>
    <t>eucalc_elc_energy_production_res_hydroelectric</t>
  </si>
  <si>
    <t>sd_residential[TWh]</t>
  </si>
  <si>
    <t>eucalc_bld_energy_demand_non_residential_trade + eucalc_bld_energy_demand_non_residential_other + eucalc_bld_energy_demand_non_residential_offices + eucalc_bld_energy_demand_non_residential_hotels + eucalc_bld_energy_demand_non_residential_health + eucalc_bld_energy_demand_non_residential_education</t>
  </si>
  <si>
    <t>eucalc_elc_energy_production_res_marine</t>
  </si>
  <si>
    <t>sd_appliences[TWh]</t>
  </si>
  <si>
    <t>bld_energy-demand_heat_residential_electricity[TWh]</t>
  </si>
  <si>
    <t>Electricity demand for space heating in residential buildings</t>
  </si>
  <si>
    <t>eucalc_elc_energy_production_nuclear</t>
  </si>
  <si>
    <t>sd_water_heat[TWh]</t>
  </si>
  <si>
    <t>eucalc_elc_energy_production_res_offshore_wind</t>
  </si>
  <si>
    <t>sd_heating[TWh]</t>
  </si>
  <si>
    <t>eucalc_elc_energy_production_res_onshore_wind</t>
  </si>
  <si>
    <t>sd_cooling[TWh]</t>
  </si>
  <si>
    <t>Heat in buildings from renewables</t>
  </si>
  <si>
    <t>eucalc_elc_energy_production_res_pv_solar_power</t>
  </si>
  <si>
    <t>sd_building[TWh]</t>
  </si>
  <si>
    <t>eucalc_elc_energycarrier_res_bio_gas</t>
  </si>
  <si>
    <t>sd_transport[TWh]</t>
  </si>
  <si>
    <t>eucalc_elc_energycarrier_res_bio_mass</t>
  </si>
  <si>
    <t>sd_bio_power[TWh]</t>
  </si>
  <si>
    <t>energy,heat,natural gas</t>
  </si>
  <si>
    <t>eucalc_elc_energycarrier_nuclear</t>
  </si>
  <si>
    <t>sd_oil_tech_loss[TWh]</t>
  </si>
  <si>
    <t>energy,heat,coal</t>
  </si>
  <si>
    <t>eucalc_elc_heat_supply_chp_bio</t>
  </si>
  <si>
    <t>sd_row_trading[TWh]</t>
  </si>
  <si>
    <t>energy,heat,oil</t>
  </si>
  <si>
    <t>eucalc_elc_heat_supply_chp_fossil</t>
  </si>
  <si>
    <t>sd_hydro[TWh]</t>
  </si>
  <si>
    <t>eucalc_bld_energy_demand_sh_ambient</t>
  </si>
  <si>
    <t>eucalc_bld_energy_demand_heat_heat_solar + eucalc_dhg_energy_demand_added_district_heat_heat_solar</t>
  </si>
  <si>
    <t>sd_solar[TWh]</t>
  </si>
  <si>
    <t>eucalc_bld_energy_demand_heat_solid_waste + eucalc_bld_energy_demand_sh_solid_ff_coal + eucalc_bld_energy_demand_sh_liquid_ff_heatingoil + eucalc_bld_energy_demand_sh_gas_ff_natural + eucalc_bld_energy_demand_sh_electricity</t>
  </si>
  <si>
    <t>eucalc_elc_old_capacity_fossil_coal</t>
  </si>
  <si>
    <t>sd_wind[TWh]</t>
  </si>
  <si>
    <t>eucalc_bld_energy_demand_sh_geothermal</t>
  </si>
  <si>
    <t>eucalc_bld_energy_demand_heat_heat_geothermal + eucalc_dhg_energy_demand_added_district_heat_heat_geothermal</t>
  </si>
  <si>
    <t>ref_total_product[TWh]</t>
  </si>
  <si>
    <t>eucalc_bld_energy_demand_sh_solar</t>
  </si>
  <si>
    <t>eucalc_bld_energy_demand_heat_heat_ambient + eucalc_dhg_energy_demand_added_district_heat_heat_ambient</t>
  </si>
  <si>
    <t>eucalc_elc_old_capacity_nuclear</t>
  </si>
  <si>
    <t>fos_energy-production_diesel-eq[TWh]</t>
  </si>
  <si>
    <t>eucalc_bld_energy_demand_heat_decentral_heat_renewable</t>
  </si>
  <si>
    <t>eucalc_bld_energy_demand_heat_heat_ambient + eucalc_bld_energy_demand_heat_heat_geothermal + eucalc_bld_energy_demand_heat_heat_solar</t>
  </si>
  <si>
    <t>eucalc_elc_opex_res_bio_gas</t>
  </si>
  <si>
    <t>fos_energy-production_gasoline[TWh]</t>
  </si>
  <si>
    <t>eucalc_bld_energy_demand_heat_decentral_renewable</t>
  </si>
  <si>
    <t>eucalc_bld_energy_demand_heat_solid_bio + eucalc_bld_energy_demand_heat_liquid_bio + eucalc_bld_energy_demand_heat_gas_bio + eucalc_bld_energy_demand_heat_heat_ambient + eucalc_bld_energy_demand_heat_heat_geothermal + eucalc_bld_energy_demand_heat_heat_solar</t>
  </si>
  <si>
    <t>eucalc_elc_opex_res_bio_mass</t>
  </si>
  <si>
    <t>fos_energy-production_kerosene[TWh]</t>
  </si>
  <si>
    <t>eucalc_bld_energy_demand_heat_gas_bio</t>
  </si>
  <si>
    <t>eucalc_elc_opex_res_other_geothermal</t>
  </si>
  <si>
    <t>fos_energy-production_fuel-oil[TWh]</t>
  </si>
  <si>
    <t>eucalc_bld_energy_demand_heat_solid_bio</t>
  </si>
  <si>
    <t>eucalc_elc_opex_res_other_hydroelectric</t>
  </si>
  <si>
    <t>fos_energy-gap_gasoline[TWh]</t>
  </si>
  <si>
    <t>eucalc_bld_energy_demand_heat_solid_waste</t>
  </si>
  <si>
    <t>eucalc_elc_opex_res_other_marine</t>
  </si>
  <si>
    <t>fos_energy-gap_kerosene[TWh]</t>
  </si>
  <si>
    <t>eucalc_bld_energy_demand_sh</t>
  </si>
  <si>
    <t>eucalc_bld_energy_demand_heat_solid_waste + eucalc_bld_energy_demand_sh_solid_ff_coal + eucalc_bld_energy_demand_sh_liquid_ff_heatingoil + eucalc_bld_energy_demand_sh_gas_ff_natural + eucalc_bld_energy_demand_sh_electricity + eucalc_bld_energy_demand_heat_solid_bio + eucalc_bld_energy_demand_heat_liquid_bio + eucalc_bld_energy_demand_heat_gas_bio + eucalc_bld_energy_demand_heat_heat_ambient + eucalc_bld_energy_demand_heat_heat_geothermal + eucalc_bld_energy_demand_heat_heat_solar</t>
  </si>
  <si>
    <t>eucalc_elc_opex_res_solar_csp</t>
  </si>
  <si>
    <t>fos_energy-gap_fuel-oil[TWh]</t>
  </si>
  <si>
    <t>eucalc_bld_energy_demand_heat_heat_district</t>
  </si>
  <si>
    <t>District heating</t>
  </si>
  <si>
    <t>eucalc_dhg_energy_demand_heat_co_product_from_power + eucalc_dhg_energy_demand_heat_co_product_from_industry + eucalc_dhg_energy_demand_added_district_heat_solid_ff_coal + eucalc_dhg_energy_demand_added_district_heat_liquid_ff_heatingoil + eucalc_dhg_energy_demand_added_district_heat_gas_ff_natural + eucalc_dhg_energy_demand_added_district_heat_solid_bio + eucalc_dhg_energy_demand_added_district_heat_heat_ambient + eucalc_dhg_energy_demand_added_district_heat_heat_geothermal + eucalc_dhg_energy_demand_added_district_heat_heat_solar</t>
  </si>
  <si>
    <t>eucalc_elc_opex_res_solar_pv_rooftop</t>
  </si>
  <si>
    <t>elc_heat-supply-CHP_bio[TWh]</t>
  </si>
  <si>
    <t>eucalc_bld_energy_demand_heat_heat_ambient</t>
  </si>
  <si>
    <t>eucalc_elc_opex_res_solar_pv_utility</t>
  </si>
  <si>
    <t>elc_heat-supply-CHP_fossil[TWh]</t>
  </si>
  <si>
    <t>eucalc_bld_energy_demand_heat_heat_geothermal</t>
  </si>
  <si>
    <t>eucalc_elc_opex_res_wind_offshore</t>
  </si>
  <si>
    <t>elc_energy-production_electricity_bio_mass[TWh]</t>
  </si>
  <si>
    <t>eucalc_bld_energy_demand_heat_heat_solar</t>
  </si>
  <si>
    <t>eucalc_elc_opex_res_wind_onshore</t>
  </si>
  <si>
    <t>elc_energy-production_electricity_bio_gas[TWh]</t>
  </si>
  <si>
    <t>eucalc_bld_energy_demand_heat_liquid_bio</t>
  </si>
  <si>
    <t>eucalc_elc_opex_fossil_coal</t>
  </si>
  <si>
    <t>elc_energy-production_electricity_fossil_coal[TWh]</t>
  </si>
  <si>
    <t>energy,electricity,water</t>
  </si>
  <si>
    <t>eucalc_elc_opex_fossil_gas</t>
  </si>
  <si>
    <t>elc_energy-production_electricity_concentrated_solar-power[TWh]</t>
  </si>
  <si>
    <t>eucalc_elc_opex_nuclear</t>
  </si>
  <si>
    <t>elc_energy-production_electricity_fossil_gas[TWh]</t>
  </si>
  <si>
    <t>eucalc_elc_stored_co2_gas_bio_gas</t>
  </si>
  <si>
    <t>elc_energy-production_electricity_geothermal[TWh]</t>
  </si>
  <si>
    <t>eucalc_elc_stored_co2_gas_ff_natural</t>
  </si>
  <si>
    <t>elc_energy-production_electricity_hydroelectric[TWh]</t>
  </si>
  <si>
    <t>eucalc_elc_stored_co2_liquid_ff_oil</t>
  </si>
  <si>
    <t>elc_energy-production_electricity_marine[TWh]</t>
  </si>
  <si>
    <t>eucalc_elc_stored_co2_solid_bio_mass</t>
  </si>
  <si>
    <t>elc_energy-production_electricity_offshore_wind[TWh]</t>
  </si>
  <si>
    <t>eucalc_elc_stored_co2_solid_ff_coal</t>
  </si>
  <si>
    <t>elc_energy-production_electricity_fossil_oil[TWh]</t>
  </si>
  <si>
    <t>eucalc_emission_savings_cement</t>
  </si>
  <si>
    <t>elc_energy-production_electricity_onshore_wind[TWh]</t>
  </si>
  <si>
    <t>eucalc_emission_savings_steel</t>
  </si>
  <si>
    <t>elc_energy-production_electricity_pv_solar-power[TWh]</t>
  </si>
  <si>
    <t>eucalc_emissions_co2e</t>
  </si>
  <si>
    <t>elc_energy-production_electricity_nuclear[TWh]</t>
  </si>
  <si>
    <t>energy,water</t>
  </si>
  <si>
    <t>eucalc_energy_savings_cement</t>
  </si>
  <si>
    <t>elc_energy-production_electricity[TWh]</t>
  </si>
  <si>
    <t>eucalc_energy_savings_steel</t>
  </si>
  <si>
    <t>elc_capex_RES_bio_gas[MEUR]</t>
  </si>
  <si>
    <t>elc_capex_RES_bio_mass[MEUR]</t>
  </si>
  <si>
    <t>eucalc_fos_energy_gap_fuel_oil</t>
  </si>
  <si>
    <t>elc_capex_RES_other_geothermal[MEUR]</t>
  </si>
  <si>
    <t>energy,cooling</t>
  </si>
  <si>
    <t>Technologies included here are chillers and solar cooling. Found it challenging to find direct data or any literature on this. Using the same proxy as bld_emissions-CO2_space-cooling_electricity</t>
  </si>
  <si>
    <t>eucalc_fos_energy_gap_gasoline</t>
  </si>
  <si>
    <t>elc_capex_RES_other_hydroelectric[MEUR]</t>
  </si>
  <si>
    <t>eucalc_fos_energy_gap_kerosene</t>
  </si>
  <si>
    <t>elc_capex_RES_other_marine[MEUR]</t>
  </si>
  <si>
    <t>eucalc_fos_energy_production_diesel_eq</t>
  </si>
  <si>
    <t>elc_capex_RES_solar_pv-rooftop[MEUR]</t>
  </si>
  <si>
    <t>bld_energy-demand_non-residential_appliances_electricity[TWh]</t>
  </si>
  <si>
    <t>Electricity demand for appliances in non-residential buildings</t>
  </si>
  <si>
    <t>eucalc_fos_energy_production_fuel_oil</t>
  </si>
  <si>
    <t>elc_capex_RES_solar_pv-utility[MEUR]</t>
  </si>
  <si>
    <t>eucalc_fos_energy_production_gasoline</t>
  </si>
  <si>
    <t>elc_capex_RES_solar_csp[MEUR]</t>
  </si>
  <si>
    <t>Space heating non-residential</t>
  </si>
  <si>
    <t>eucalc_fos_energy_production_kerosene</t>
  </si>
  <si>
    <t>elc_capex_RES_wind_offshore[MEUR]</t>
  </si>
  <si>
    <t>bld_energy-demand_non-residential_hot-water_electricity[TWh]</t>
  </si>
  <si>
    <t>Electricity demand for hot water in non-residential buildings</t>
  </si>
  <si>
    <t>energy,water,electricity</t>
  </si>
  <si>
    <t>eucalc_fos_primary_demand_coal_ei</t>
  </si>
  <si>
    <t>elc_capex_RES_wind_onshore[MEUR]</t>
  </si>
  <si>
    <t>eucalc_fos_primary_demand_gas_ei</t>
  </si>
  <si>
    <t>elc_capex_fossil_coal[MEUR]</t>
  </si>
  <si>
    <t>bld_energy-demand_non-residential_space-cooling_electricity[TWh]</t>
  </si>
  <si>
    <t>Electricity demand for space cooling in non-residential buildings</t>
  </si>
  <si>
    <t>energy,electricity,cooling</t>
  </si>
  <si>
    <t>eucalc_fos_primary_demand_oil_ei</t>
  </si>
  <si>
    <t>elc_capex_fossil_gas[MEUR]</t>
  </si>
  <si>
    <t>eucalc_fos_primary_demand_coal</t>
  </si>
  <si>
    <t>elc_capex_nuclear[MEUR]</t>
  </si>
  <si>
    <t>eucalc_bld_energy_demand_sc_electricity + eucalc_bld_energy_demand_residential_sfh_lighting_electricity + eucalc_bld_energy_demand_residential_mfh_lighting_electricity + eucalc_bld_energy_demand_non_residential_lighting_electricity + eucalc_bld_energy_demand_hw_electricity + eucalc_bld_energy_demand_residential_sfh_cooking_electricity + eucalc_bld_energy_demand_residential_mfh_cooking_electricity</t>
  </si>
  <si>
    <t>eucalc_fos_primary_demand_gas</t>
  </si>
  <si>
    <t>elc_capex_ccs[MEUR]</t>
  </si>
  <si>
    <t>eucalc_fos_primary_demand_oil</t>
  </si>
  <si>
    <t>elc_investment[MEUR]</t>
  </si>
  <si>
    <t>eucalc_hydrogen_prod_gas_ff_natural</t>
  </si>
  <si>
    <t>elc_opex_RES_bio_gas[MEUR]</t>
  </si>
  <si>
    <t>eucalc_hydrogen_elc_demand</t>
  </si>
  <si>
    <t>elc_opex_RES_bio_mass[MEUR]</t>
  </si>
  <si>
    <t>bld_energy-demand_residential_appliances_electricity[TWh]</t>
  </si>
  <si>
    <t>Electricity demand for appliances in residential buildings</t>
  </si>
  <si>
    <t>eucalc_ind_co2_emissions_cc_aluminium_prim</t>
  </si>
  <si>
    <t>eucalc_ind_co2_emissions</t>
  </si>
  <si>
    <t>elc_opex_RES_other_geothermal[MEUR]</t>
  </si>
  <si>
    <t>currently population is the best</t>
  </si>
  <si>
    <t>eucalc_ind_co2_emissions_cc_aluminium_sec</t>
  </si>
  <si>
    <t>elc_opex_RES_other_hydroelectric[MEUR]</t>
  </si>
  <si>
    <t>eucalc_ind_co2_emissions_cc_cement_dry_kiln</t>
  </si>
  <si>
    <t>elc_opex_RES_other_marine[MEUR]</t>
  </si>
  <si>
    <t>Space heating residential</t>
  </si>
  <si>
    <t>eucalc_ind_co2_emissions_cc_cement_geopolym</t>
  </si>
  <si>
    <t>elc_opex_RES_solar_pv-rooftop[MEUR]</t>
  </si>
  <si>
    <t>eucalc_ind_co2_emissions_cc_cement_wet_kiln</t>
  </si>
  <si>
    <t>elc_opex_RES_solar_pv-utility[MEUR]</t>
  </si>
  <si>
    <t>eucalc_ind_co2_emissions_cc_chemicals_chem_tech</t>
  </si>
  <si>
    <t>elc_opex_RES_solar_csp[MEUR]</t>
  </si>
  <si>
    <t>bld_energy-demand_residential_hot-water_electricity[TWh]</t>
  </si>
  <si>
    <t>Electricity demand for hot water in residential buildings</t>
  </si>
  <si>
    <t>eucalc_ind_co2_emissions_cc_lime_lime</t>
  </si>
  <si>
    <t>elc_opex_RES_wind_offshore[MEUR]</t>
  </si>
  <si>
    <t>eucalc_ind_co2_emissions_cc_paper_recycled</t>
  </si>
  <si>
    <t>elc_opex_RES_wind_onshore[MEUR]</t>
  </si>
  <si>
    <t>eucalc_ind_co2_emissions_cc_paper_woodpulp</t>
  </si>
  <si>
    <t>elc_opex_fossil_coal[MEUR]</t>
  </si>
  <si>
    <t>eucalc_ind_co2_emissions_cc_steel_bf_bof</t>
  </si>
  <si>
    <t>elc_opex_fossil_gas[MEUR]</t>
  </si>
  <si>
    <t>eucalc_ind_co2_emissions_cc_steel_hisarna</t>
  </si>
  <si>
    <t>elc_opex_nuclear[MEUR]</t>
  </si>
  <si>
    <t>eucalc_ind_co2_emissions_cc_steel_hydrogen_dri</t>
  </si>
  <si>
    <t>elc_opex[MEUR]</t>
  </si>
  <si>
    <t>buildings,health</t>
  </si>
  <si>
    <t>eucalc_ind_co2_emissions_cc_steel_scrap_eaf</t>
  </si>
  <si>
    <t>elc_fuel-cost_liquid-ff-oil[MEUR]</t>
  </si>
  <si>
    <t>eucalc_ind_emissions_co2e_biogenic_cement</t>
  </si>
  <si>
    <t>elc_fuel-cost_solid-ff-coal[MEUR]</t>
  </si>
  <si>
    <t>eucalc_ind_emissions_co2e_biogenic_chemicals</t>
  </si>
  <si>
    <t>eucalc_ind_emissions_co2e</t>
  </si>
  <si>
    <t>elc_fuel-cost_gas-ff-natural[MEUR]</t>
  </si>
  <si>
    <t>eucalc_ind_emissions_co2e_biogenic_lime</t>
  </si>
  <si>
    <t>elc_fuel-cost_gas-bio-biogas[MEUR]</t>
  </si>
  <si>
    <t>eucalc_ind_emissions_co2e_biogenic_paper</t>
  </si>
  <si>
    <t>elc_fuel-cost_solid-bio-fuelwood[MEUR]</t>
  </si>
  <si>
    <t>bld_energy-demand_residential_space-cooling_electricity[TWh]</t>
  </si>
  <si>
    <t>Electricity demand for space cooling in residential buildings</t>
  </si>
  <si>
    <t>eucalc_ind_emissions_co2e_biogenic_steel</t>
  </si>
  <si>
    <t>elc_energy-cost[MEUR]</t>
  </si>
  <si>
    <t>eucalc_ind_emissions_co2e_aluminium</t>
  </si>
  <si>
    <t>elc_energy-demand_liquid-ff-fuel-oil[TWh]</t>
  </si>
  <si>
    <t>eucalc_ind_emissions_co2e_cement</t>
  </si>
  <si>
    <t>elc_energy-demand_solid-ff-coal[TWh]</t>
  </si>
  <si>
    <t>eucalc_ind_emissions_co2e_chemicals</t>
  </si>
  <si>
    <t>elc_energy-demand_gas-ff-natural[TWh]</t>
  </si>
  <si>
    <t>bld_energy-demand_heat_non-residential_electricity_cost[MEUR]</t>
  </si>
  <si>
    <t>eucalc_bld_energy_demand_heat_non_residential_electricity_cost</t>
  </si>
  <si>
    <t>eucalc_ind_emissions_co2e_copper</t>
  </si>
  <si>
    <t>elc_energy-demand_nuclear[TWh]</t>
  </si>
  <si>
    <t>bld_energy-demand_heat_residential_electricity_cost[MEUR]</t>
  </si>
  <si>
    <t>eucalc_bld_energy_demand_heat_residential_electricity_cost</t>
  </si>
  <si>
    <t>eucalc_ind_emissions_co2e_fbt</t>
  </si>
  <si>
    <t>elc_emissions-CO2e_fossil_coal[Mt]</t>
  </si>
  <si>
    <t>bld_energy-demand_non-residential_appliances_electricity_cost[MEUR]</t>
  </si>
  <si>
    <t>eucalc_bld_energy_demand_non_residential_appliances_electricity_cost</t>
  </si>
  <si>
    <t>eucalc_ind_emissions_co2e_glass</t>
  </si>
  <si>
    <t>elc_emissions-CO2e_fossil_natural-gas[Mt]</t>
  </si>
  <si>
    <t>bld_energy-demand_non-residential_hot-water_electricity_cost[MEUR]</t>
  </si>
  <si>
    <t>eucalc_bld_energy_demand_non_residential_hot_water_electricity_cost</t>
  </si>
  <si>
    <t>eucalc_ind_emissions_co2e_lime</t>
  </si>
  <si>
    <t>elc_emissions-CO2e_fossil_oil[Mt]</t>
  </si>
  <si>
    <t>bld_energy-demand_non-residential_space-cooling_electricity_cost[MEUR]</t>
  </si>
  <si>
    <t>eucalc_bld_energy_demand_non_residential_space_cooling_electricity_cost</t>
  </si>
  <si>
    <t>eucalc_ind_emissions_co2e_mae</t>
  </si>
  <si>
    <t>elc_emissions-CO2e[Mt]</t>
  </si>
  <si>
    <t>1403;2303;2304</t>
  </si>
  <si>
    <t>bld_energy-demand_residential_appliances_electricity_cost[MEUR]</t>
  </si>
  <si>
    <t>eucalc_bld_energy_demand_residential_appliances_electricity_cost</t>
  </si>
  <si>
    <t>eucalc_ind_emissions_co2e_ois</t>
  </si>
  <si>
    <t>emp_total[%]</t>
  </si>
  <si>
    <t>bld_energy-demand_residential_hot-water_electricity_cost[MEUR]</t>
  </si>
  <si>
    <t>eucalc_bld_energy_demand_residential_hot_water_electricity_cost</t>
  </si>
  <si>
    <t>eucalc_ind_emissions_co2e_paper</t>
  </si>
  <si>
    <t>emp_agriculture[%]</t>
  </si>
  <si>
    <t>bld_energy-demand_residential_space-cooling_electricity_cost[MEUR]</t>
  </si>
  <si>
    <t>eucalc_bld_energy_demand_residential_space_cooling_electricity_cost</t>
  </si>
  <si>
    <t>eucalc_ind_emissions_co2e_steel</t>
  </si>
  <si>
    <t>emp_transport[%]</t>
  </si>
  <si>
    <t>bld_fuel-cost_gas-ff-natural[MEUR]</t>
  </si>
  <si>
    <t>eucalc_bld_fuel_cost_gas_ff_natural</t>
  </si>
  <si>
    <t>eucalc_ind_emissions_co2e_textiles</t>
  </si>
  <si>
    <t>emp_industry[%]</t>
  </si>
  <si>
    <t>bld_fuel-cost_liquid-ff-oil[MEUR]</t>
  </si>
  <si>
    <t>eucalc_bld_fuel_cost_liquid_ff_oil</t>
  </si>
  <si>
    <t>eucalc_ind_emissions_co2e_tra_equip</t>
  </si>
  <si>
    <t>emp_energy[%]</t>
  </si>
  <si>
    <t>bld_fuel-cost_solid-ff-coal[MEUR]</t>
  </si>
  <si>
    <t>eucalc_bld_fuel_cost_solid_ff_coal</t>
  </si>
  <si>
    <t>eucalc_ind_emissions_co2e_wwp</t>
  </si>
  <si>
    <t>emp_services[%]</t>
  </si>
  <si>
    <t>eucalc_bld_purchase_appliances</t>
  </si>
  <si>
    <t>emp_unskilled[%]</t>
  </si>
  <si>
    <t>eucalc_bld_capex_wmachine + eucalc_bld_capex_tv + eucalc_bld_capex_phone + eucalc_bld_capex_fridge + eucalc_bld_capex_freezer + eucalc_bld_capex_dryer + eucalc_bld_capex_dishwasher + eucalc_bld_capex_comp</t>
  </si>
  <si>
    <t>eucalc_ind_energy_demand_aluminium_electricity</t>
  </si>
  <si>
    <t>eucalc_ind_energy_demand</t>
  </si>
  <si>
    <t>emp_skilled[%]</t>
  </si>
  <si>
    <t>eucalc_bld_renovation</t>
  </si>
  <si>
    <t>eucalc_ind_energy_demand_aluminium_gas_bio</t>
  </si>
  <si>
    <t>emp_wages-unskilled[%]</t>
  </si>
  <si>
    <t>eucalc_bld_capex_reno_shl_sfh + eucalc_bld_capex_reno_shl_off_trade + eucalc_bld_capex_reno_shl_off_other + eucalc_bld_capex_reno_shl_off_offices + eucalc_bld_capex_reno_shl_off_hotels + eucalc_bld_capex_reno_shl_off_health + eucalc_bld_capex_reno_shl_off_education + eucalc_bld_capex_reno_shl_mfh + eucalc_bld_capex_reno_med_sfh + eucalc_bld_capex_reno_med_off_trade + eucalc_bld_capex_reno_med_off_other + eucalc_bld_capex_reno_med_off_offices + eucalc_bld_capex_reno_med_off_hotels + eucalc_bld_capex_reno_med_off_health + eucalc_bld_capex_reno_med_off_education + eucalc_bld_capex_reno_med_mfh + eucalc_bld_capex_reno_dep_sfh + eucalc_bld_capex_reno_dep_off_trade + eucalc_bld_capex_reno_dep_off_other + eucalc_bld_capex_reno_dep_off_offices + eucalc_bld_capex_reno_dep_off_hotels + eucalc_bld_capex_reno_dep_off_health + eucalc_bld_capex_reno_dep_off_education + eucalc_bld_capex_reno_dep_mfh</t>
  </si>
  <si>
    <t>eucalc_ind_energy_demand_aluminium_gas_ff_natural_ei</t>
  </si>
  <si>
    <t>emp_wages-skilled[%]</t>
  </si>
  <si>
    <t>Unrenovated</t>
  </si>
  <si>
    <t>eucalc_ind_energy_demand_aluminium_gas_ff_natural</t>
  </si>
  <si>
    <t>ind_elc_energy-demand_total[TWh]</t>
  </si>
  <si>
    <t>eucalc_ind_energy_demand_aluminium_hydrogen</t>
  </si>
  <si>
    <t>eucalc_ind_energy_demand_aluminium_liquid_bio</t>
  </si>
  <si>
    <t>hydrogen_elc_demand[TWh]</t>
  </si>
  <si>
    <t>eucalc_ind_energy_demand_aluminium_liquid_ff_oil_ei</t>
  </si>
  <si>
    <t>h2-prod_raw-demand_gas-ff-natural[TWh]</t>
  </si>
  <si>
    <t>eucalc_ind_energy_demand_aluminium_liquid_ff_oil</t>
  </si>
  <si>
    <t>tra_energy-demand_liquid-ff-diesel[TWh]</t>
  </si>
  <si>
    <t>eucalc_ind_energy_demand_aluminium_solid_bio</t>
  </si>
  <si>
    <t>tra_energy-demand_liquid-ff-fuel-oil[TWh]</t>
  </si>
  <si>
    <t>eucalc_ind_energy_demand_aluminium_solid_ff_coal_ei</t>
  </si>
  <si>
    <t>tra_energy-demand_liquid-ff-gasoline[TWh]</t>
  </si>
  <si>
    <t>eucalc_ind_energy_demand_aluminium_solid_ff_coal</t>
  </si>
  <si>
    <t>tra_energy-demand_gas-ff-natural[TWh]</t>
  </si>
  <si>
    <t>delta</t>
  </si>
  <si>
    <t>eucalc_ind_energy_demand_aluminium_solid_waste</t>
  </si>
  <si>
    <t>tra_energy-demand_liquid-ff-kerosene[TWh]</t>
  </si>
  <si>
    <t>eucalc_ind_energy_demand_aluminium_total</t>
  </si>
  <si>
    <t>ind_energy-demand_liquid-ff-diesel[TWh]</t>
  </si>
  <si>
    <t>eucalc_ind_energy_demand_cement_electricity</t>
  </si>
  <si>
    <t>ind_energy-demand_liquid-ff-fuel-oil[TWh]</t>
  </si>
  <si>
    <t>Demolished existing stock</t>
  </si>
  <si>
    <t>eucalc_ind_energy_demand_cement_gas_bio</t>
  </si>
  <si>
    <t>ind_energy-demand_gas-ff-natural[TWh]</t>
  </si>
  <si>
    <t>eucalc_ind_energy_demand_cement_gas_ff_natural_ei</t>
  </si>
  <si>
    <t>ind_energy-demand_solid-ff-coal[TWh]</t>
  </si>
  <si>
    <t>eucalc_ind_energy_demand_cement_gas_ff_natural</t>
  </si>
  <si>
    <t>eucalc_ind_energy_demand_cement_hydrogen</t>
  </si>
  <si>
    <t>eucalc_ind_energy_demand_cement_liquid_bio</t>
  </si>
  <si>
    <t>eucalc_ind_energy_demand_cement_liquid_ff_oil_ei</t>
  </si>
  <si>
    <t>fos_energy_demand_diesel[TWh]</t>
  </si>
  <si>
    <t>eucalc_ind_energy_demand_cement_liquid_ff_oil</t>
  </si>
  <si>
    <t>fos_energy_demand_gasoline[TWh]</t>
  </si>
  <si>
    <t>eucalc_ind_energy_demand_cement_solid_bio</t>
  </si>
  <si>
    <t>fos_energy_demand_heatingoil[TWh]</t>
  </si>
  <si>
    <t>eucalc_ind_energy_demand_cement_solid_ff_coal_ei</t>
  </si>
  <si>
    <t>fos_energy_demand_kerosene[TWh]</t>
  </si>
  <si>
    <t>eucalc_ind_energy_demand_cement_solid_ff_coal</t>
  </si>
  <si>
    <t>fos_energy_demand_fuel-oil[TWh]</t>
  </si>
  <si>
    <t>eucalc_ind_energy_demand_cement_solid_waste</t>
  </si>
  <si>
    <t>fos_primary-demand_gas[TWh]</t>
  </si>
  <si>
    <t>eucalc_ind_energy_demand_cement_total</t>
  </si>
  <si>
    <t>fos_primary-demand_oil[TWh]</t>
  </si>
  <si>
    <t>eucalc_ind_energy_demand_chemicals_electricity</t>
  </si>
  <si>
    <t>fos_primary-demand_coal[TWh]</t>
  </si>
  <si>
    <t>eucalc_ind_energy_demand_chemicals_gas_bio</t>
  </si>
  <si>
    <t>fos_fuel-cost_liquid-ff-oil[MEUR]</t>
  </si>
  <si>
    <t>eucalc_bld_floor_area_demolished_dep</t>
  </si>
  <si>
    <t>eucalc_ind_energy_demand_chemicals_gas_ff_natural_ei</t>
  </si>
  <si>
    <t>fos_fuel-cost_solid-ff-coal[MEUR]</t>
  </si>
  <si>
    <t>eucalc_bld_floor_area_demolished_med</t>
  </si>
  <si>
    <t>eucalc_ind_energy_demand_chemicals_gas_ff_natural</t>
  </si>
  <si>
    <t>fos_fuel-cost_gas-ff-natural[MEUR]</t>
  </si>
  <si>
    <t>eucalc_bld_floor_area_demolished_shl</t>
  </si>
  <si>
    <t>eucalc_ind_energy_demand_chemicals_hydrogen</t>
  </si>
  <si>
    <t>eucalc_ind_energy_demand_chemicals_liquid_bio</t>
  </si>
  <si>
    <t>Depleted oil/gas CAPEX</t>
  </si>
  <si>
    <t>carbon capture</t>
  </si>
  <si>
    <t>eucalc_ind_energy_demand_chemicals_liquid_ff_oil_ei</t>
  </si>
  <si>
    <t>Enh. oil recovery CAPEX</t>
  </si>
  <si>
    <t>eucalc_ind_energy_demand_chemicals_liquid_ff_oil</t>
  </si>
  <si>
    <t>Methane CAPEX</t>
  </si>
  <si>
    <t>eucalc_ind_energy_demand_chemicals_solid_bio</t>
  </si>
  <si>
    <t>Saline aquifers CAPEX</t>
  </si>
  <si>
    <t>eucalc_ind_energy_demand_chemicals_solid_ff_coal_ei</t>
  </si>
  <si>
    <t>CO2 transport CAPEX</t>
  </si>
  <si>
    <t>carbon capture,transport</t>
  </si>
  <si>
    <t>eucalc_ind_energy_demand_chemicals_solid_ff_coal</t>
  </si>
  <si>
    <t>Coal seams CAPEX</t>
  </si>
  <si>
    <t>eucalc_ind_energy_demand_chemicals_solid_waste</t>
  </si>
  <si>
    <t>Depleted oil/gas (storage)</t>
  </si>
  <si>
    <t>eucalc_ind_energy_demand_chemicals_total</t>
  </si>
  <si>
    <t>ind_fuel-cost_liquid-ff-oil[MEUR]</t>
  </si>
  <si>
    <t>Enh. oil recovery (storage)</t>
  </si>
  <si>
    <t>eucalc_ind_energy_demand_glass_electricity</t>
  </si>
  <si>
    <t>ind_fuel-cost_gas-ff-natural[MEUR]</t>
  </si>
  <si>
    <t>Methane formation (usage)</t>
  </si>
  <si>
    <t>eucalc_ind_energy_demand_glass_gas_bio</t>
  </si>
  <si>
    <t>ind_fuel-cost_solid-ff-coal[MEUR]</t>
  </si>
  <si>
    <t>Saline aquifers (storage)</t>
  </si>
  <si>
    <t>eucalc_ind_energy_demand_glass_gas_ff_natural_ei</t>
  </si>
  <si>
    <t>ind_energy-cost[MEUR]</t>
  </si>
  <si>
    <t>Coal seams (storage)</t>
  </si>
  <si>
    <t>eucalc_ind_energy_demand_glass_gas_ff_natural</t>
  </si>
  <si>
    <t>tra_fuel-cost_liquid-ff-oil[MEUR]</t>
  </si>
  <si>
    <t>eucalc_ccu_ccus_ccs_potential_occupation</t>
  </si>
  <si>
    <t>eucalc_ind_energy_demand_glass_hydrogen</t>
  </si>
  <si>
    <t>tra_fuel-cost_gas-ff-natural[MEUR]</t>
  </si>
  <si>
    <t>eucalc_ccu_ccus_total_carbon_capture</t>
  </si>
  <si>
    <t>eucalc_ind_energy_demand_glass_liquid_bio</t>
  </si>
  <si>
    <t>tra_energy-cost[MEUR]</t>
  </si>
  <si>
    <t>eucalc_ccu_ccus_transport</t>
  </si>
  <si>
    <t>eucalc_ind_energy_demand_glass_liquid_ff_oil_ei</t>
  </si>
  <si>
    <t>fos_emissions-CO2e[Mt]</t>
  </si>
  <si>
    <t>eucalc_ccu_opex_transport</t>
  </si>
  <si>
    <t>eucalc_ind_energy_demand_glass_liquid_ff_oil</t>
  </si>
  <si>
    <t>ind_CO2-emissions-CC_chem_chem-tech[Mt]</t>
  </si>
  <si>
    <t>eucalc_clm_total_co2e_ems</t>
  </si>
  <si>
    <t>eucalc_ind_energy_demand_glass_solid_bio</t>
  </si>
  <si>
    <t>ind_CO2-emissions-CC_steel_hisarna[Mt]</t>
  </si>
  <si>
    <t>clm_emissions-CO2e_biogenic[Mt]</t>
  </si>
  <si>
    <t>Biogenic CO2 captured</t>
  </si>
  <si>
    <t>emissions,biogenic emissions</t>
  </si>
  <si>
    <t>eucalc_ind_emissions_co2e_biogenic_steel + eucalc_ind_emissions_co2e_biogenic_paper + eucalc_ind_emissions_co2e_biogenic_lime + eucalc_ind_emissions_co2e_biogenic_chemicals + eucalc_ind_emissions_co2e_biogenic_cement + eucalc_elc_emissions_co2e_res_bio</t>
  </si>
  <si>
    <t>eucalc_ind_energy_demand_glass_solid_ff_coal_ei</t>
  </si>
  <si>
    <t>ind_CO2-emissions-CC_paper_woodpulp[Mt]</t>
  </si>
  <si>
    <t>Combined heat power</t>
  </si>
  <si>
    <t>district heating</t>
  </si>
  <si>
    <t>eucalc_ind_energy_demand_glass_solid_ff_coal</t>
  </si>
  <si>
    <t>ind_CO2-emissions-CC_steel_BF-BOF[Mt]</t>
  </si>
  <si>
    <t>Fossil district heat non-CHP</t>
  </si>
  <si>
    <t>eucalc_dhg_emissions_co2e_solid_ff_coal + eucalc_dhg_emissions_co2e_solid_bio + eucalc_dhg_emissions_co2e_liquid_ff_heatingoil + eucalc_dhg_emissions_co2e_gas_ff_natural</t>
  </si>
  <si>
    <t>eucalc_ind_energy_demand_glass_solid_waste</t>
  </si>
  <si>
    <t>ind_CO2-emissions-CC_cement_geopolym[Mt]</t>
  </si>
  <si>
    <t>Renewable district heat</t>
  </si>
  <si>
    <t>eucalc_dhg_emissions_co2e_heat_solar + eucalc_dhg_emissions_co2e_heat_geothermal + eucalc_dhg_emissions_co2e_heat_ambient</t>
  </si>
  <si>
    <t>eucalc_ind_energy_demand_glass_total</t>
  </si>
  <si>
    <t>ind_CO2-emissions-CC_steel_scrap-EAF[Mt]</t>
  </si>
  <si>
    <t>Heat from CHP and industry</t>
  </si>
  <si>
    <t>eucalc_dhg_emissions_co2_heat_co_product_from_power + eucalc_dhg_emissions_co2_heat_co_product_from_industry</t>
  </si>
  <si>
    <t>eucalc_ind_energy_demand_lime_electricity</t>
  </si>
  <si>
    <t>ind_CO2-emissions-CC_paper_recycled[Mt]</t>
  </si>
  <si>
    <t xml:space="preserve">natural gas  </t>
  </si>
  <si>
    <t>eucalc_ind_energy_demand_lime_gas_bio</t>
  </si>
  <si>
    <t>ind_CO2-emissions-CC_cement_dry-kiln[Mt]</t>
  </si>
  <si>
    <t>Heat pump</t>
  </si>
  <si>
    <t>eucalc_ind_energy_demand_lime_gas_ff_natural_ei</t>
  </si>
  <si>
    <t>ind_CO2-emissions-CC_steel_hydrog-DRI[Mt]</t>
  </si>
  <si>
    <t>eucalc_dhg_emissions_co2e_solid_ff_coal + eucalc_dhg_emissions_co2e_solid_bio + eucalc_dhg_emissions_co2e_liquid_ff_heatingoil + eucalc_dhg_emissions_co2e_gas_ff_natural + eucalc_dhg_emissions_co2e_heat_solar + eucalc_dhg_emissions_co2e_heat_geothermal + eucalc_dhg_emissions_co2e_heat_ambient + eucalc_dhg_emissions_co2_heat_co_product_from_power + eucalc_dhg_emissions_co2_heat_co_product_from_industry</t>
  </si>
  <si>
    <t>eucalc_ind_energy_demand_lime_gas_ff_natural</t>
  </si>
  <si>
    <t>ind_CO2-emissions-CC_lime_lime[Mt]</t>
  </si>
  <si>
    <t>Geothermal</t>
  </si>
  <si>
    <t>eucalc_ind_energy_demand_lime_hydrogen</t>
  </si>
  <si>
    <t>ind_CO2-emissions-CC_aluminium_sec[Mt]</t>
  </si>
  <si>
    <t>Solar heat</t>
  </si>
  <si>
    <t>eucalc_ind_energy_demand_lime_liquid_bio</t>
  </si>
  <si>
    <t>ind_CO2-emissions-CC_aluminium_prim[Mt]</t>
  </si>
  <si>
    <t>eucalc_ind_energy_demand_lime_liquid_ff_oil_ei</t>
  </si>
  <si>
    <t>ind_CO2-emissions-CC_cement_wet-kiln[Mt]</t>
  </si>
  <si>
    <t>biomass,renewables</t>
  </si>
  <si>
    <t>eucalc_ind_energy_demand_lime_liquid_ff_oil</t>
  </si>
  <si>
    <t>ind_energy-demand_total[TWh]</t>
  </si>
  <si>
    <t>eucalc_ind_energy_demand_lime_solid_bio</t>
  </si>
  <si>
    <t>ind_emissions-CH4[Mt]</t>
  </si>
  <si>
    <t>eucalc_dhg_emissions_ch4_added_district_heat</t>
  </si>
  <si>
    <t>eucalc_ind_energy_demand_lime_solid_ff_coal_ei</t>
  </si>
  <si>
    <t>ind_emissions-CO2[Mt]</t>
  </si>
  <si>
    <t>eucalc_dhg_emissions_co2_added_district_heat</t>
  </si>
  <si>
    <t>eucalc_ind_energy_demand_lime_solid_ff_coal</t>
  </si>
  <si>
    <t>ind_emissions-N2O[Mt]</t>
  </si>
  <si>
    <t>eucalc_dhg_emissions_co2_heat_co_product_from_industry</t>
  </si>
  <si>
    <t>eucalc_ind_energy_demand_lime_solid_waste</t>
  </si>
  <si>
    <t>ind_energy-demand_aluminium_electricity[TWh]</t>
  </si>
  <si>
    <t>eucalc_dhg_emissions_co2e_additional_heat_district</t>
  </si>
  <si>
    <t>eucalc_dhg_emissions_co2e_solid_ff_coal + eucalc_dhg_emissions_co2e_solid_bio + eucalc_dhg_emissions_co2e_liquid_ff_heatingoil + eucalc_dhg_emissions_co2e_gas_ff_natural + eucalc_dhg_emissions_co2e_heat_solar + eucalc_dhg_emissions_co2e_heat_geothermal + eucalc_dhg_emissions_co2e_heat_ambient</t>
  </si>
  <si>
    <t>eucalc_ind_energy_demand_lime_total</t>
  </si>
  <si>
    <t>ind_energy-demand_aluminium_gas-bio[TWh]</t>
  </si>
  <si>
    <t>eucalc_dhg_emissions_n2o_added_district_heat</t>
  </si>
  <si>
    <t>eucalc_ind_energy_demand_paper_electricity</t>
  </si>
  <si>
    <t>ind_energy-demand_aluminium_gas-ff-natural[TWh]</t>
  </si>
  <si>
    <t>eucalc_dhg_energy_demand_added_district_heat</t>
  </si>
  <si>
    <t>eucalc_dhg_energy_demand_added_district_heat_solid_ff_coal + eucalc_dhg_energy_demand_added_district_heat_liquid_ff_heatingoil + eucalc_dhg_energy_demand_added_district_heat_gas_ff_natural + eucalc_dhg_energy_demand_added_district_heat_solid_bio + eucalc_dhg_energy_demand_added_district_heat_heat_ambient + eucalc_dhg_energy_demand_added_district_heat_heat_geothermal + eucalc_dhg_energy_demand_added_district_heat_heat_solar</t>
  </si>
  <si>
    <t>eucalc_ind_energy_demand_paper_gas_bio</t>
  </si>
  <si>
    <t>ind_energy-demand_aluminium_hydrogen[TWh]</t>
  </si>
  <si>
    <t>eucalc_dhg_energy_demand_heat_co_product_from_industry</t>
  </si>
  <si>
    <t>eucalc_ind_energy_demand_paper_gas_ff_natural_ei</t>
  </si>
  <si>
    <t>ind_energy-demand_aluminium_liquid-bio[TWh]</t>
  </si>
  <si>
    <t>District heat fossil fuels</t>
  </si>
  <si>
    <t>eucalc_dhg_energy_demand_added_district_heat_solid_ff_coal + eucalc_dhg_energy_demand_added_district_heat_liquid_ff_heatingoil + eucalc_dhg_energy_demand_added_district_heat_gas_ff_natural</t>
  </si>
  <si>
    <t>eucalc_ind_energy_demand_paper_gas_ff_natural</t>
  </si>
  <si>
    <t>ind_energy-demand_aluminium_liquid-ff-oil[TWh]</t>
  </si>
  <si>
    <t>Natural gas non-CHP</t>
  </si>
  <si>
    <t>eucalc_ind_energy_demand_paper_hydrogen</t>
  </si>
  <si>
    <t>ind_energy-demand_aluminium_solid-bio[TWh]</t>
  </si>
  <si>
    <t>eucalc_ind_energy_demand_paper_liquid_bio</t>
  </si>
  <si>
    <t>ind_energy-demand_aluminium_solid-ff-coal[TWh]</t>
  </si>
  <si>
    <t>renewables,energy</t>
  </si>
  <si>
    <t>eucalc_ind_energy_demand_paper_liquid_ff_oil_ei</t>
  </si>
  <si>
    <t>ind_energy-demand_aluminium_solid-waste[TWh]</t>
  </si>
  <si>
    <t>Solar</t>
  </si>
  <si>
    <t>eucalc_ind_energy_demand_paper_liquid_ff_oil</t>
  </si>
  <si>
    <t>ind_energy-demand_aluminium[TWh]</t>
  </si>
  <si>
    <t>Oil non-CHP</t>
  </si>
  <si>
    <t>eucalc_ind_energy_demand_paper_solid_bio</t>
  </si>
  <si>
    <t>ind_energy-demand_cement_electricity[TWh]</t>
  </si>
  <si>
    <t>District heat renewables</t>
  </si>
  <si>
    <t>eucalc_dhg_energy_demand_added_district_heat_heat_ambient + eucalc_dhg_energy_demand_added_district_heat_heat_geothermal + eucalc_dhg_energy_demand_added_district_heat_heat_solar + eucalc_dhg_energy_demand_added_district_heat_solid_bio</t>
  </si>
  <si>
    <t>eucalc_ind_energy_demand_paper_solid_ff_coal_ei</t>
  </si>
  <si>
    <t>ind_energy-demand_cement_gas-bio[TWh]</t>
  </si>
  <si>
    <t>biomass,renewables,energy</t>
  </si>
  <si>
    <t>eucalc_ind_energy_demand_paper_solid_ff_coal</t>
  </si>
  <si>
    <t>ind_energy-demand_cement_gas-ff-natural[TWh]</t>
  </si>
  <si>
    <t>Coal non-chp</t>
  </si>
  <si>
    <t>eucalc_ind_energy_demand_paper_solid_waste</t>
  </si>
  <si>
    <t>ind_energy-demand_cement_hydrogen[TWh]</t>
  </si>
  <si>
    <t>CHP and waste heat</t>
  </si>
  <si>
    <t>energy,CHP</t>
  </si>
  <si>
    <t>eucalc_dhg_energy_demand_heat_co_product_from_power + eucalc_dhg_energy_demand_heat_co_product_from_industry</t>
  </si>
  <si>
    <t>eucalc_ind_energy_demand_paper_total</t>
  </si>
  <si>
    <t>ind_energy-demand_cement_liquid-bio[TWh]</t>
  </si>
  <si>
    <t>eucalc_ind_energy_demand_steel_electricity</t>
  </si>
  <si>
    <t>ind_energy-demand_cement_liquid-ff-oil[TWh]</t>
  </si>
  <si>
    <t>eucalc_dhg_energy_demand_added_district_heat_solid_ff_coal + eucalc_dhg_energy_demand_added_district_heat_liquid_ff_heatingoil + eucalc_dhg_energy_demand_added_district_heat_gas_ff_natural + eucalc_dhg_energy_demand_added_district_heat_solid_bio + eucalc_dhg_energy_demand_added_district_heat_heat_ambient + eucalc_dhg_energy_demand_added_district_heat_heat_geothermal + eucalc_dhg_energy_demand_added_district_heat_heat_solar + eucalc_dhg_energy_demand_heat_co_product_from_power + eucalc_dhg_energy_demand_heat_co_product_from_industry</t>
  </si>
  <si>
    <t>eucalc_ind_energy_demand_steel_gas_bio</t>
  </si>
  <si>
    <t>ind_energy-demand_cement_solid-bio[TWh]</t>
  </si>
  <si>
    <t>biogas power</t>
  </si>
  <si>
    <t>renewables,biogas</t>
  </si>
  <si>
    <t>eucalc_ind_energy_demand_steel_gas_ff_natural_ei</t>
  </si>
  <si>
    <t>ind_energy-demand_cement_solid-ff-coal[TWh]</t>
  </si>
  <si>
    <t>biomass power</t>
  </si>
  <si>
    <t>renewables,biomass</t>
  </si>
  <si>
    <t>eucalc_ind_energy_demand_steel_gas_ff_natural</t>
  </si>
  <si>
    <t>ind_energy-demand_cement_solid-waste[TWh]</t>
  </si>
  <si>
    <t>geothermal power</t>
  </si>
  <si>
    <t>eucalc_ind_energy_demand_steel_hydrogen</t>
  </si>
  <si>
    <t>ind_energy-demand_cement[TWh]</t>
  </si>
  <si>
    <t>hydropower</t>
  </si>
  <si>
    <t>eucalc_ind_energy_demand_steel_liquid_bio</t>
  </si>
  <si>
    <t>ind_energy-demand_chem_electricity[TWh]</t>
  </si>
  <si>
    <t>marine power</t>
  </si>
  <si>
    <t>eucalc_ind_energy_demand_steel_liquid_ff_oil_ei</t>
  </si>
  <si>
    <t>ind_energy-demand_chem_gas-bio[TWh]</t>
  </si>
  <si>
    <t>CSP</t>
  </si>
  <si>
    <t>eucalc_ind_energy_demand_steel_liquid_ff_oil</t>
  </si>
  <si>
    <t>ind_energy-demand_chem_gas-ff-natural[TWh]</t>
  </si>
  <si>
    <t>rooftop PV</t>
  </si>
  <si>
    <t>eucalc_ind_energy_demand_steel_solid_bio</t>
  </si>
  <si>
    <t>ind_energy-demand_chem_hydrogen[TWh]</t>
  </si>
  <si>
    <t>utility scale PV</t>
  </si>
  <si>
    <t>eucalc_ind_energy_demand_steel_solid_ff_coal_ei</t>
  </si>
  <si>
    <t>ind_energy-demand_chem_liquid-bio[TWh]</t>
  </si>
  <si>
    <t>offshore wind power</t>
  </si>
  <si>
    <t>eucalc_ind_energy_demand_steel_solid_ff_coal</t>
  </si>
  <si>
    <t>ind_energy-demand_chem_liquid-ff-oil[TWh]</t>
  </si>
  <si>
    <t>onshore wind power</t>
  </si>
  <si>
    <t>eucalc_ind_energy_demand_steel_solid_waste</t>
  </si>
  <si>
    <t>ind_energy-demand_chem_solid-bio[TWh]</t>
  </si>
  <si>
    <t>CCS</t>
  </si>
  <si>
    <t>carbon capture,energy</t>
  </si>
  <si>
    <t>eucalc_ind_energy_demand_steel_total</t>
  </si>
  <si>
    <t>ind_energy-demand_chem_solid-ff-coal[TWh]</t>
  </si>
  <si>
    <t>coal power</t>
  </si>
  <si>
    <t>eucalc_ind_energy_demand_copper</t>
  </si>
  <si>
    <t>ind_energy-demand_chem_solid-waste[TWh]</t>
  </si>
  <si>
    <t>gas power</t>
  </si>
  <si>
    <t>eucalc_ind_energy_demand_fbt</t>
  </si>
  <si>
    <t>ind_energy-demand_chem[TWh]</t>
  </si>
  <si>
    <t>nuclear power</t>
  </si>
  <si>
    <t>eucalc_ind_energy_demand_mae</t>
  </si>
  <si>
    <t>ind_energy-demand_chemicals_electricity[TWh]</t>
  </si>
  <si>
    <t>elc_emissions-CO2e_RES_bio[Mt]</t>
  </si>
  <si>
    <t>in Electricity production</t>
  </si>
  <si>
    <t>Acts as a sink</t>
  </si>
  <si>
    <t>renewables,biomass,biogas</t>
  </si>
  <si>
    <t>eucalc_ind_energy_demand_textiles</t>
  </si>
  <si>
    <t>ind_energy-demand_chemicals_gas-bio[TWh]</t>
  </si>
  <si>
    <t>CO2 emission of coal power</t>
  </si>
  <si>
    <t>eucalc_ind_energy_demand_tra_equip</t>
  </si>
  <si>
    <t>ind_energy-demand_chemicals_gas-ff-natural[TWh]</t>
  </si>
  <si>
    <t>CO2 emission of gas power</t>
  </si>
  <si>
    <t>eucalc_ind_energy_demand_wwp</t>
  </si>
  <si>
    <t>ind_energy-demand_chemicals_hydrogen[TWh]</t>
  </si>
  <si>
    <t>CO2 emission of oil power</t>
  </si>
  <si>
    <t>eucalc_ind_energy_demand_ois</t>
  </si>
  <si>
    <t>ind_energy-demand_chemicals_liquid-bio[TWh]</t>
  </si>
  <si>
    <t>eucalc_elc_emissions_co2e_fossil_oil + eucalc_elc_emissions_co2e_fossil_natural_gas + eucalc_elc_emissions_co2e_fossil_coal + eucalc_dhg_emissions_co2e_solid_ff_coal + eucalc_dhg_emissions_co2e_solid_bio + eucalc_dhg_emissions_co2e_liquid_ff_heatingoil + eucalc_dhg_emissions_co2e_gas_ff_natural + eucalc_dhg_emissions_co2e_heat_solar + eucalc_dhg_emissions_co2e_heat_geothermal + eucalc_dhg_emissions_co2e_heat_ambient</t>
  </si>
  <si>
    <t>eucalc_ind_energy_demand_with_buildings_bio</t>
  </si>
  <si>
    <t>ind_energy-demand_chemicals_liquid-ff-oil[TWh]</t>
  </si>
  <si>
    <t>Total demand for gas for electricity</t>
  </si>
  <si>
    <t>eucalc_ind_energy_demand_liquid_ff_diesel</t>
  </si>
  <si>
    <t>ind_energy-demand_chemicals_solid-bio[TWh]</t>
  </si>
  <si>
    <t>eucalc_ind_energy_demand_liquid_ff_fuel_oil</t>
  </si>
  <si>
    <t>ind_energy-demand_chemicals_solid-ff-coal[TWh]</t>
  </si>
  <si>
    <t>Total demand for nuclear fuel</t>
  </si>
  <si>
    <t>eucalc_ind_energy_demand_gas_ff_natural</t>
  </si>
  <si>
    <t>ind_energy-demand_chemicals_solid-waste[TWh]</t>
  </si>
  <si>
    <t>elc_electricity-demand_total[TWh]</t>
  </si>
  <si>
    <t>eucalc_elc_electricity_demand_total</t>
  </si>
  <si>
    <t>eucalc_ind_energy_demand_solid_ff_coal</t>
  </si>
  <si>
    <t>ind_energy-demand_chemicals[TWh]</t>
  </si>
  <si>
    <t>elc_electricity-demand_total_cost[MEUR]</t>
  </si>
  <si>
    <t>eucalc_elc_electricity_demand_total_cost</t>
  </si>
  <si>
    <t>ind_energy-demand_fbt_electricity[TWh]</t>
  </si>
  <si>
    <t>Total demand for coal for electricity</t>
  </si>
  <si>
    <t>?</t>
  </si>
  <si>
    <t>eucalc_ind_elc_energy_demand_total</t>
  </si>
  <si>
    <t>eucalc_ind_elc_energy_demand</t>
  </si>
  <si>
    <t>ind_energy-demand_fbt_gas-bio[TWh]</t>
  </si>
  <si>
    <t>eucalc_ind_material_production_aluminium_prim</t>
  </si>
  <si>
    <t>ind_energy-demand_fbt_gas-ff-natural[TWh]</t>
  </si>
  <si>
    <t>eucalc_ind_material_production_aluminium_sec</t>
  </si>
  <si>
    <t>ind_energy-demand_fbt_hydrogen[TWh]</t>
  </si>
  <si>
    <t>elc_energy-production_RES_bio_gas[TWh]</t>
  </si>
  <si>
    <t>Electricity by biogas</t>
  </si>
  <si>
    <t>eucalc_ind_material_production_aluminium</t>
  </si>
  <si>
    <t>ind_energy-demand_fbt_liquid-bio[TWh]</t>
  </si>
  <si>
    <t>elc_energy-production_RES_bio_mass[TWh]</t>
  </si>
  <si>
    <t>Electricity by biomass</t>
  </si>
  <si>
    <t>eucalc_ind_material_production_cement_dry_kiln</t>
  </si>
  <si>
    <t>ind_energy-demand_fbt_liquid-ff-oil[TWh]</t>
  </si>
  <si>
    <t>elc_energy-production_RES_csp[TWh]</t>
  </si>
  <si>
    <t>Electricity by CSP</t>
  </si>
  <si>
    <t>eucalc_ind_material_production_cement_geopolym</t>
  </si>
  <si>
    <t>ind_energy-demand_fbt_solid-bio[TWh]</t>
  </si>
  <si>
    <t>elc_energy-production_fossil_coal[TWh]</t>
  </si>
  <si>
    <t>Electricity by coal</t>
  </si>
  <si>
    <t>eucalc_ind_material_production_cement_wet_kiln</t>
  </si>
  <si>
    <t>ind_energy-demand_fbt_solid-ff-coal[TWh]</t>
  </si>
  <si>
    <t>elc_energy-production_fossil_gas[TWh]</t>
  </si>
  <si>
    <t>Electricity by gas</t>
  </si>
  <si>
    <t>eucalc_ind_material_production_cement</t>
  </si>
  <si>
    <t>ind_energy-demand_fbt_solid-waste[TWh]</t>
  </si>
  <si>
    <t>elc_energy-production_fossil_oil[TWh]</t>
  </si>
  <si>
    <t>Electricity by oil</t>
  </si>
  <si>
    <t>eucalc_ind_material_production_chemicals</t>
  </si>
  <si>
    <t>ind_energy-demand_fbt[TWh]</t>
  </si>
  <si>
    <t>elc_energy-production_RES_geothermal[TWh]</t>
  </si>
  <si>
    <t>Electricity by geothermal</t>
  </si>
  <si>
    <t>eucalc_ind_material_production_copper</t>
  </si>
  <si>
    <t>ind_energy-demand_glass_electricity[TWh]</t>
  </si>
  <si>
    <t>elc_energy-production_RES_hydroelectric[TWh]</t>
  </si>
  <si>
    <t>Electricity by hydropower</t>
  </si>
  <si>
    <t>eucalc_ind_material_production_glass</t>
  </si>
  <si>
    <t>ind_energy-demand_glass_gas-bio[TWh]</t>
  </si>
  <si>
    <t>elc_energy-production_RES_marine[TWh]</t>
  </si>
  <si>
    <t>Electricity by marine power</t>
  </si>
  <si>
    <t>eucalc_ind_material_production_lime</t>
  </si>
  <si>
    <t>ind_energy-demand_glass_gas-ff-natural[TWh]</t>
  </si>
  <si>
    <t>elc_energy-production_nuclear[TWh]</t>
  </si>
  <si>
    <t>Electricity by nuclear power</t>
  </si>
  <si>
    <t>eucalc_ind_material_production_paper_recycled</t>
  </si>
  <si>
    <t>ind_energy-demand_glass_hydrogen[TWh]</t>
  </si>
  <si>
    <t>elc_energy-production_RES_offshore_wind[TWh]</t>
  </si>
  <si>
    <t>Electricity by offshore wind</t>
  </si>
  <si>
    <t>eucalc_ind_material_production_paper_woodpulp</t>
  </si>
  <si>
    <t>ind_energy-demand_glass_liquid-bio[TWh]</t>
  </si>
  <si>
    <t>elc_energy-production_RES_onshore_wind[TWh]</t>
  </si>
  <si>
    <t>Electricity by onshore wind</t>
  </si>
  <si>
    <t>eucalc_ind_material_production_paper</t>
  </si>
  <si>
    <t>ind_energy-demand_glass_liquid-ff-oil[TWh]</t>
  </si>
  <si>
    <t>elc_energy-production_RES_pv_solar-power[TWh]</t>
  </si>
  <si>
    <t>Electricity by PV</t>
  </si>
  <si>
    <t>eucalc_ind_material_production_steel_bf_bof</t>
  </si>
  <si>
    <t>ind_energy-demand_glass_solid-bio[TWh]</t>
  </si>
  <si>
    <t>Gt</t>
  </si>
  <si>
    <t>eucalc_ind_material_production_steel_hisarna</t>
  </si>
  <si>
    <t>ind_energy-demand_glass_solid-ff-coal[TWh]</t>
  </si>
  <si>
    <t>eucalc_elc_emission_fossil_coal</t>
  </si>
  <si>
    <t>eucalc_ind_material_production_steel_hydrogen_dri</t>
  </si>
  <si>
    <t>ind_energy-demand_glass_solid-waste[TWh]</t>
  </si>
  <si>
    <t>eucalc_ind_material_production_steel_scrap_eaf</t>
  </si>
  <si>
    <t>ind_energy-demand_glass[TWh]</t>
  </si>
  <si>
    <t>eucalc_elc_emission_fossil_gas</t>
  </si>
  <si>
    <t>eucalc_ind_material_production_steel</t>
  </si>
  <si>
    <t>ind_energy-demand_lime_electricity[TWh]</t>
  </si>
  <si>
    <t>eucalc_lus_emissions_co2e_cropland_rem_cropland</t>
  </si>
  <si>
    <t>eucalc_lus_emissions_co2e</t>
  </si>
  <si>
    <t>ind_energy-demand_lime_gas-bio[TWh]</t>
  </si>
  <si>
    <t>eucalc_elc_emission_fossil_oil</t>
  </si>
  <si>
    <t>eucalc_lus_emissions_co2e_forest_rem_forest</t>
  </si>
  <si>
    <t>ind_energy-demand_lime_gas-ff-natural[TWh]</t>
  </si>
  <si>
    <t>eucalc_lus_emissions_co2e_grassland_rem_grassland</t>
  </si>
  <si>
    <t>ind_energy-demand_lime_hydrogen[TWh]</t>
  </si>
  <si>
    <t>eucalc_elc_emission_fossil_total</t>
  </si>
  <si>
    <t>eucalc_lus_emissions_co2e_land_to_cropland</t>
  </si>
  <si>
    <t>ind_energy-demand_lime_liquid-bio[TWh]</t>
  </si>
  <si>
    <t>eucalc_elc_energy_cost</t>
  </si>
  <si>
    <t>eucalc_elc_fuel_cost_solid_ff_coal + eucalc_elc_fuel_cost_solid_bio_fuelwood + eucalc_elc_fuel_cost_liquid_ff_oil + eucalc_elc_fuel_cost_gas_ff_natural + eucalc_elc_fuel_cost_gas_bio_biogas</t>
  </si>
  <si>
    <t>eucalc_lus_emissions_co2e_land_to_forest</t>
  </si>
  <si>
    <t>ind_energy-demand_lime_liquid-ff-oil[TWh]</t>
  </si>
  <si>
    <t>Biogas surplus for power-to-X</t>
  </si>
  <si>
    <t>PtX</t>
  </si>
  <si>
    <t>biogas,renewables</t>
  </si>
  <si>
    <t>eucalc_lus_emissions_co2e_land_to_grassland</t>
  </si>
  <si>
    <t>ind_energy-demand_lime_solid-bio[TWh]</t>
  </si>
  <si>
    <t>Biomass surplus for power-to-X</t>
  </si>
  <si>
    <t>eucalc_lus_emissions_co2e_land_to_other</t>
  </si>
  <si>
    <t>ind_energy-demand_lime_solid-ff-coal[TWh]</t>
  </si>
  <si>
    <t>Nuclear surplus for power-to-X</t>
  </si>
  <si>
    <t>eucalc_lus_emissions_co2e_land_to_settlement</t>
  </si>
  <si>
    <t>ind_energy-demand_lime_solid-waste[TWh]</t>
  </si>
  <si>
    <t>eucalc_elc_energycarrier_fossil_coal</t>
  </si>
  <si>
    <t>eucalc_lus_emissions_co2e_land_to_wetland</t>
  </si>
  <si>
    <t>ind_energy-demand_lime[TWh]</t>
  </si>
  <si>
    <t>eucalc_elc_energycarrier_fossil_gas</t>
  </si>
  <si>
    <t>eucalc_lus_emissions_co2e_other_rem_other</t>
  </si>
  <si>
    <t>ind_energy-demand_mae_electricity[TWh]</t>
  </si>
  <si>
    <t>eucalc_elc_energycarrier_fossil_oil</t>
  </si>
  <si>
    <t>eucalc_lus_emissions_co2e_settlement_rem_settlement</t>
  </si>
  <si>
    <t>ind_energy-demand_mae_gas-bio[TWh]</t>
  </si>
  <si>
    <t>eucalc_elc_fuel_cost_gas_bio_biogas</t>
  </si>
  <si>
    <t>eucalc_lus_emissions_co2e_wetland_rem_wetland</t>
  </si>
  <si>
    <t>ind_energy-demand_mae_gas-ff-natural[TWh]</t>
  </si>
  <si>
    <t>eucalc_elc_fuel_cost_gas_ff_natural</t>
  </si>
  <si>
    <t>ind_energy-demand_mae_hydrogen[TWh]</t>
  </si>
  <si>
    <t>eucalc_elc_fuel_cost_liquid_ff_oil</t>
  </si>
  <si>
    <t>eucalc_lus_fst_demand_rwe_ind_sawlog</t>
  </si>
  <si>
    <t>ind_energy-demand_mae_liquid-bio[TWh]</t>
  </si>
  <si>
    <t>eucalc_elc_fuel_cost_solid_bio_fuelwood</t>
  </si>
  <si>
    <t>eucalc_lus_fst_demand_rwe_oth_ind_wood</t>
  </si>
  <si>
    <t>ind_energy-demand_mae_liquid-ff-oil[TWh]</t>
  </si>
  <si>
    <t>eucalc_elc_fuel_cost_solid_ff_coal</t>
  </si>
  <si>
    <t>eucalc_lus_fst_demand_rwe_pulp</t>
  </si>
  <si>
    <t>ind_energy-demand_mae_solid-bio[TWh]</t>
  </si>
  <si>
    <t>CHP from biomass</t>
  </si>
  <si>
    <t>CHP</t>
  </si>
  <si>
    <t>eucalc_lus_fst_demand_rwe_wood_fuel</t>
  </si>
  <si>
    <t>ind_energy-demand_mae_solid-ff-coal[TWh]</t>
  </si>
  <si>
    <t>CHP from fossil</t>
  </si>
  <si>
    <t>ind_energy-demand_mae_solid-waste[TWh]</t>
  </si>
  <si>
    <t>GW</t>
  </si>
  <si>
    <t>eucalc_lus_land_cropland</t>
  </si>
  <si>
    <t>ind_energy-demand_mae[TWh]</t>
  </si>
  <si>
    <t>eucalc_elc_capacity_res_bio_gas</t>
  </si>
  <si>
    <t>ind_energy-demand_ois_electricity[TWh]</t>
  </si>
  <si>
    <t>eucalc_lus_land_forest</t>
  </si>
  <si>
    <t>ind_energy-demand_ois_gas-bio[TWh]</t>
  </si>
  <si>
    <t>eucalc_elc_capacity_res_bio_mass</t>
  </si>
  <si>
    <t>ind_energy-demand_ois_gas-ff-natural[TWh]</t>
  </si>
  <si>
    <t>eucalc_lus_land_grassland</t>
  </si>
  <si>
    <t>ind_energy-demand_ois_hydrogen[TWh]</t>
  </si>
  <si>
    <t>eucalc_elc_capacity_res_geothermal</t>
  </si>
  <si>
    <t>ind_energy-demand_ois_liquid-bio[TWh]</t>
  </si>
  <si>
    <t>eucalc_lus_land_other</t>
  </si>
  <si>
    <t>ind_energy-demand_ois_liquid-ff-oil[TWh]</t>
  </si>
  <si>
    <t>eucalc_elc_capacity_res_hydroelectric</t>
  </si>
  <si>
    <t>ind_energy-demand_ois_solid-bio[TWh]</t>
  </si>
  <si>
    <t>eucalc_lus_land_settlement</t>
  </si>
  <si>
    <t>ind_energy-demand_ois_solid-ff-coal[TWh]</t>
  </si>
  <si>
    <t>eucalc_elc_capacity_res_marine</t>
  </si>
  <si>
    <t>ind_energy-demand_ois_solid-waste[TWh]</t>
  </si>
  <si>
    <t>eucalc_lus_land_wetland</t>
  </si>
  <si>
    <t>ind_energy-demand_ois[TWh]</t>
  </si>
  <si>
    <t>eucalc_elc_capacity_res_solar_csp</t>
  </si>
  <si>
    <t>eucalc_min_agr_phosphate</t>
  </si>
  <si>
    <t>ind_energy-demand_paper_electricity[TWh]</t>
  </si>
  <si>
    <t>eucalc_min_agr_potash</t>
  </si>
  <si>
    <t>ind_energy-demand_paper_gas-bio[TWh]</t>
  </si>
  <si>
    <t>eucalc_elc_capacity_res_solar_pv</t>
  </si>
  <si>
    <t>eucalc_min_bioenergy_wood</t>
  </si>
  <si>
    <t>ind_energy-demand_paper_gas-ff-natural[TWh]</t>
  </si>
  <si>
    <t>eucalc_min_building_bauxite</t>
  </si>
  <si>
    <t>ind_energy-demand_paper_hydrogen[TWh]</t>
  </si>
  <si>
    <t>eucalc_elc_capacity_res_wind_offshore</t>
  </si>
  <si>
    <t>eucalc_min_building_copper</t>
  </si>
  <si>
    <t>ind_energy-demand_paper_liquid-bio[TWh]</t>
  </si>
  <si>
    <t>eucalc_min_building_iron</t>
  </si>
  <si>
    <t>ind_energy-demand_paper_liquid-ff-oil[TWh]</t>
  </si>
  <si>
    <t>eucalc_elc_capacity_res_wind_onshore</t>
  </si>
  <si>
    <t>eucalc_min_ccus_gas</t>
  </si>
  <si>
    <t>ind_energy-demand_paper_solid-bio[TWh]</t>
  </si>
  <si>
    <t>eucalc_min_cement_sand</t>
  </si>
  <si>
    <t>ind_energy-demand_paper_solid-ff-coal[TWh]</t>
  </si>
  <si>
    <t>eucalc_elc_capacity_fossil_coal</t>
  </si>
  <si>
    <t>eucalc_min_construction_wood</t>
  </si>
  <si>
    <t>ind_energy-demand_paper_solid-waste[TWh]</t>
  </si>
  <si>
    <t>eucalc_min_dom_appliances_bauxite</t>
  </si>
  <si>
    <t>ind_energy-demand_paper[TWh]</t>
  </si>
  <si>
    <t>eucalc_elc_capacity_fossil_gas</t>
  </si>
  <si>
    <t>eucalc_min_dom_appliances_copper</t>
  </si>
  <si>
    <t>ind_energy-demand_steel_electricity[TWh]</t>
  </si>
  <si>
    <t>eucalc_min_dom_appliances_iron</t>
  </si>
  <si>
    <t>ind_energy-demand_steel_gas-bio[TWh]</t>
  </si>
  <si>
    <t>eucalc_elc_capacity_fossil_oil</t>
  </si>
  <si>
    <t>eucalc_min_electronics_bauxite</t>
  </si>
  <si>
    <t>ind_energy-demand_steel_gas-ff-natural[TWh]</t>
  </si>
  <si>
    <t>eucalc_min_electronics_copper</t>
  </si>
  <si>
    <t>ind_energy-demand_steel_hydrogen[TWh]</t>
  </si>
  <si>
    <t>eucalc_elc_capacity_nuclear</t>
  </si>
  <si>
    <t>eucalc_min_electronics_graphite</t>
  </si>
  <si>
    <t>ind_energy-demand_steel_liquid-bio[TWh]</t>
  </si>
  <si>
    <t>Existing coal power plants</t>
  </si>
  <si>
    <t>eucalc_min_electronics_iron</t>
  </si>
  <si>
    <t>ind_energy-demand_steel_liquid-ff-oil[TWh]</t>
  </si>
  <si>
    <t>eucalc_min_electronics_lead</t>
  </si>
  <si>
    <t>ind_energy-demand_steel_solid-bio[TWh]</t>
  </si>
  <si>
    <t>Existing nuclear power plants</t>
  </si>
  <si>
    <t>eucalc_min_electronics_lithium</t>
  </si>
  <si>
    <t>ind_energy-demand_steel_solid-ff-coal[TWh]</t>
  </si>
  <si>
    <t>eucalc_min_electronics_manganese</t>
  </si>
  <si>
    <t>ind_energy-demand_steel_solid-waste[TWh]</t>
  </si>
  <si>
    <t>opex</t>
  </si>
  <si>
    <t>eucalc_elc_opex_res_wind_onshore + eucalc_elc_opex_res_wind_offshore + eucalc_elc_opex_res_solar_pv_utility + eucalc_elc_opex_res_solar_pv_rooftop + eucalc_elc_opex_res_solar_csp + eucalc_elc_opex_res_other_marine + eucalc_elc_opex_res_other_hydroelectric + eucalc_elc_opex_res_other_geothermal + eucalc_elc_opex_res_bio_mass + eucalc_elc_opex_res_bio_gas + eucalc_elc_opex_nuclear + eucalc_elc_opex_fossil_gas + eucalc_elc_opex_fossil_coal</t>
  </si>
  <si>
    <t>eucalc_min_electronics_nickel</t>
  </si>
  <si>
    <t>ind_energy-demand_steel[TWh]</t>
  </si>
  <si>
    <t>eucalc_min_energy_bauxite</t>
  </si>
  <si>
    <t>ind_energy-demand_textiles_electricity[TWh]</t>
  </si>
  <si>
    <t>eucalc_min_energy_coal</t>
  </si>
  <si>
    <t>ind_energy-demand_textiles_gas-bio[TWh]</t>
  </si>
  <si>
    <t>eucalc_min_energy_copper</t>
  </si>
  <si>
    <t>ind_energy-demand_textiles_gas-ff-natural[TWh]</t>
  </si>
  <si>
    <t>eucalc_min_energy_gas</t>
  </si>
  <si>
    <t>ind_energy-demand_textiles_hydrogen[TWh]</t>
  </si>
  <si>
    <t>eucalc_min_energy_graphite</t>
  </si>
  <si>
    <t>ind_energy-demand_textiles_liquid-bio[TWh]</t>
  </si>
  <si>
    <t>eucalc_min_energy_iron</t>
  </si>
  <si>
    <t>ind_energy-demand_textiles_liquid-ff-oil[TWh]</t>
  </si>
  <si>
    <t>eucalc_min_energy_lead</t>
  </si>
  <si>
    <t>ind_energy-demand_textiles_solid-bio[TWh]</t>
  </si>
  <si>
    <t>eucalc_min_energy_lithium</t>
  </si>
  <si>
    <t>ind_energy-demand_textiles_solid-ff-coal[TWh]</t>
  </si>
  <si>
    <t>eucalc_min_energy_manganese</t>
  </si>
  <si>
    <t>ind_energy-demand_textiles_solid-waste[TWh]</t>
  </si>
  <si>
    <t>eucalc_min_energy_nickel</t>
  </si>
  <si>
    <t>ind_energy-demand_textiles[TWh]</t>
  </si>
  <si>
    <t>eucalc_min_energy_oil</t>
  </si>
  <si>
    <t>ind_energy-demand_tra-equip_electricity[TWh]</t>
  </si>
  <si>
    <t>eucalc_min_glass_sand</t>
  </si>
  <si>
    <t>ind_energy-demand_tra-equip_gas-bio[TWh]</t>
  </si>
  <si>
    <t>Biogas-electricity</t>
  </si>
  <si>
    <t>eucalc_min_indirect_bauxite</t>
  </si>
  <si>
    <t>ind_energy-demand_tra-equip_gas-ff-natural[TWh]</t>
  </si>
  <si>
    <t>Gas power</t>
  </si>
  <si>
    <t>eucalc_min_indirect_copper</t>
  </si>
  <si>
    <t>ind_energy-demand_tra-equip_hydrogen[TWh]</t>
  </si>
  <si>
    <t>Oil power</t>
  </si>
  <si>
    <t>eucalc_min_indirect_graphite</t>
  </si>
  <si>
    <t>ind_energy-demand_tra-equip_liquid-bio[TWh]</t>
  </si>
  <si>
    <t>Biomass-electricity</t>
  </si>
  <si>
    <t>eucalc_min_indirect_iron</t>
  </si>
  <si>
    <t>ind_energy-demand_tra-equip_liquid-ff-oil[TWh]</t>
  </si>
  <si>
    <t>Coal power</t>
  </si>
  <si>
    <t>eucalc_min_indirect_lead</t>
  </si>
  <si>
    <t>ind_energy-demand_tra-equip_solid-bio[TWh]</t>
  </si>
  <si>
    <t>eucalc_elc_investment</t>
  </si>
  <si>
    <t>eucalc_elc_capex_res_wind_onshore + eucalc_elc_capex_res_wind_offshore + eucalc_elc_capex_res_solar_pv_utility + eucalc_elc_capex_res_solar_pv_rooftop + eucalc_elc_capex_res_solar_csp + eucalc_elc_capex_res_other_marine + eucalc_elc_capex_res_other_hydroelectric + eucalc_elc_capex_res_other_geothermal + eucalc_elc_capex_res_bio_mass + eucalc_elc_capex_res_bio_gas + eucalc_elc_capex_nuclear + eucalc_elc_capex_fossil_gas + eucalc_elc_capex_fossil_coal</t>
  </si>
  <si>
    <t>eucalc_min_indirect_lithium</t>
  </si>
  <si>
    <t>ind_energy-demand_tra-equip_solid-ff-coal[TWh]</t>
  </si>
  <si>
    <t>eucalc_min_indirect_manganese</t>
  </si>
  <si>
    <t>ind_energy-demand_tra-equip_solid-waste[TWh]</t>
  </si>
  <si>
    <t>emission_savings_cement[Mt]</t>
  </si>
  <si>
    <t>Cement production</t>
  </si>
  <si>
    <t>eucalc_min_indirect_nickel</t>
  </si>
  <si>
    <t>ind_energy-demand_tra-equip[TWh]</t>
  </si>
  <si>
    <t>emission_savings_steel[Mt]</t>
  </si>
  <si>
    <t>Steel production</t>
  </si>
  <si>
    <t>eucalc_min_industry_graphite</t>
  </si>
  <si>
    <t>ind_energy-demand_wwp_electricity[TWh]</t>
  </si>
  <si>
    <t>emissions-CO2e[Mt]</t>
  </si>
  <si>
    <t>CO2 equivalent</t>
  </si>
  <si>
    <t>eucalc_lus_emissions_co2e_wetland_rem_wetland + eucalc_lus_emissions_co2e_settlement_rem_settlement + eucalc_lus_emissions_co2e_other_rem_other + eucalc_lus_emissions_co2e_land_to_wetland + eucalc_lus_emissions_co2e_land_to_settlement + eucalc_lus_emissions_co2e_land_to_other + eucalc_lus_emissions_co2e_land_to_grassland + eucalc_lus_emissions_co2e_land_to_forest + eucalc_lus_emissions_co2e_land_to_cropland + eucalc_lus_emissions_co2e_grassland_rem_grassland + eucalc_lus_emissions_co2e_forest_rem_forest + eucalc_lus_emissions_co2e_cropland_rem_cropland + eucalc_bdy_emissions_co2e + eucalc_fos_emissions_co2e + eucalc_elc_emissions_co2e_fossil_oil + eucalc_elc_emissions_co2e_fossil_natural_gas + eucalc_elc_emissions_co2e_fossil_coal + eucalc_dhg_emissions_co2e_solid_ff_coal + eucalc_dhg_emissions_co2e_solid_bio + eucalc_dhg_emissions_co2e_liquid_ff_heatingoil + eucalc_dhg_emissions_co2e_gas_ff_natural + eucalc_dhg_emissions_co2e_heat_solar + eucalc_dhg_emissions_co2e_heat_geothermal + eucalc_dhg_emissions_co2e_heat_ambient + eucalc_ind_emissions_co2e_wwp + eucalc_ind_emissions_co2e_tra_equip + eucalc_ind_emissions_co2e_textiles + eucalc_ind_emissions_co2e_steel + eucalc_ind_emissions_co2e_paper + eucalc_ind_emissions_co2e_ois + eucalc_ind_emissions_co2e_mae + eucalc_ind_emissions_co2e_lime + eucalc_ind_emissions_co2e_glass + eucalc_ind_emissions_co2e_fbt + eucalc_ind_emissions_co2e_copper + eucalc_ind_emissions_co2e_cement + eucalc_ind_emissions_co2e_aluminium + eucalc_amm_emissions_co2e + eucalc_tra_emissions_co2e_freight_rail + eucalc_tra_emissions_co2e_freight_marine + eucalc_tra_emissions_co2e_freight_iww + eucalc_tra_emissions_co2e_freight_hdv + eucalc_tra_emissions_co2e_freight_aviation + eucalc_tra_emissions_co2e_passenger_rail + eucalc_tra_emissions_co2e_passenger_metro_tram + eucalc_tra_emissions_co2e_passenger_ldv + eucalc_tra_emissions_co2e_passenger_bus + eucalc_tra_emissions_co2e_passenger_aviation + eucalc_tra_emissions_co2e_passenger_2w + eucalc_bld_emissions_co2e_non_residential_appliances_electricity + eucalc_bld_emissions_co2e_solid_ff_coal + eucalc_bld_emissions_co2e_solid_bio + eucalc_bld_emissions_co2e_liquid_ff_heatingoil + eucalc_bld_emissions_co2e_heat_solar + eucalc_bld_emissions_co2e_heat_geothermal + eucalc_bld_emissions_co2e_heat_ambient + eucalc_bld_emissions_co2e_gas_ff_natural + eucalc_agr_emissions_co2e_liv_treated_meat_sheep + eucalc_agr_emissions_co2e_liv_treated_meat_poultry + eucalc_agr_emissions_co2e_liv_treated_meat_pig + eucalc_agr_emissions_co2e_liv_treated_meat_oth_animals + eucalc_agr_emissions_co2e_liv_treated_meat_bovine + eucalc_agr_emissions_co2e_liv_treated_abp_hens_egg + eucalc_agr_emissions_co2e_liv_treated_abp_dairy_milk + eucalc_agr_emissions_co2e_liv_pasture_meat_sheep + eucalc_agr_emissions_co2e_liv_pasture_meat_poultry + eucalc_agr_emissions_co2e_liv_pasture_meat_pig + eucalc_agr_emissions_co2e_liv_pasture_meat_oth_animals + eucalc_agr_emissions_co2e_liv_pasture_meat_bovine + eucalc_agr_emissions_co2e_liv_pasture_abp_hens_egg + eucalc_agr_emissions_co2e_liv_pasture_abp_dairy_milk + eucalc_agr_emissions_co2e_liv_enteric_meat_sheep + eucalc_agr_emissions_co2e_liv_enteric_meat_poultry + eucalc_agr_emissions_co2e_liv_enteric_meat_pig + eucalc_agr_emissions_co2e_liv_enteric_meat_oth_animals + eucalc_agr_emissions_co2e_liv_enteric_meat_bovine + eucalc_agr_emissions_co2e_liv_enteric_abp_hens_egg + eucalc_agr_emissions_co2e_liv_enteric_abp_dairy_milk + eucalc_agr_emissions_co2e_liv_applied_meat_sheep + eucalc_agr_emissions_co2e_liv_applied_meat_poultry + eucalc_agr_emissions_co2e_liv_applied_meat_pig + eucalc_agr_emissions_co2e_liv_applied_meat_oth_animals + eucalc_agr_emissions_co2e_liv_applied_meat_bovine + eucalc_agr_emissions_co2e_liv_applied_abp_hens_egg + eucalc_agr_emissions_co2e_liv_applied_abp_dairy_milk + eucalc_agr_emissions_co2e_crop_soil_residues + eucalc_agr_emissions_co2e_crop_rice + eucalc_agr_emissions_co2e_crop_fertilizer + eucalc_agr_emissions_co2e_crop_burnt_residues + eucalc_ind_emissions_co2e_biogenic_steel + eucalc_ind_emissions_co2e_biogenic_paper + eucalc_ind_emissions_co2e_biogenic_lime + eucalc_ind_emissions_co2e_biogenic_chemicals + eucalc_ind_emissions_co2e_biogenic_cement + eucalc_elc_emissions_co2e_res_bio + eucalc_ind_emissions_co2e_chemicals</t>
  </si>
  <si>
    <t>eucalc_min_industry_lithium</t>
  </si>
  <si>
    <t>ind_energy-demand_wwp_gas-bio[TWh]</t>
  </si>
  <si>
    <t>emissions-CO2e_for-net-zero[Mt]</t>
  </si>
  <si>
    <t>eucalc_emissions_co2e_for_net_zero</t>
  </si>
  <si>
    <t>eucalc_min_industry_manganese</t>
  </si>
  <si>
    <t>ind_energy-demand_wwp_gas-ff-natural[TWh]</t>
  </si>
  <si>
    <t>energy_savings_cement[TWh]</t>
  </si>
  <si>
    <t>eucalc_min_industry_nickel</t>
  </si>
  <si>
    <t>ind_energy-demand_wwp_hydrogen[TWh]</t>
  </si>
  <si>
    <t>energy_savings_steel[TWh]</t>
  </si>
  <si>
    <t>eucalc_min_infra_bauxite</t>
  </si>
  <si>
    <t>ind_energy-demand_wwp_liquid-bio[TWh]</t>
  </si>
  <si>
    <t>Fossil Fuels</t>
  </si>
  <si>
    <t>eucalc_min_infra_copper</t>
  </si>
  <si>
    <t>ind_energy-demand_wwp_liquid-ff-oil[TWh]</t>
  </si>
  <si>
    <t>ratio of the demands of different oil products is different than the refinery
products output ratio (i.e. the ratio of certain oil products compared to the
total refinery output), thus demand and supply are matched based on the
diesel demand for the other products gaps are
calculated and assumed to be imported or exported;</t>
  </si>
  <si>
    <t>eucalc_min_infra_iron</t>
  </si>
  <si>
    <t>ind_energy-demand_wwp_solid-bio[TWh]</t>
  </si>
  <si>
    <t xml:space="preserve">gasoline  </t>
  </si>
  <si>
    <t>eucalc_min_other_bauxite</t>
  </si>
  <si>
    <t>ind_energy-demand_wwp_solid-ff-coal[TWh]</t>
  </si>
  <si>
    <t>eucalc_min_other_copper</t>
  </si>
  <si>
    <t>ind_energy-demand_wwp_solid-waste[TWh]</t>
  </si>
  <si>
    <t>eucalc_elc_energy_production_electricity</t>
  </si>
  <si>
    <t>eucalc_min_other_graphite</t>
  </si>
  <si>
    <t>ind_energy-demand_wwp[TWh]</t>
  </si>
  <si>
    <t>eucalc_min_other_iron</t>
  </si>
  <si>
    <t>ind_energy-demand_copper_electricity[TWh]</t>
  </si>
  <si>
    <t>eucalc_min_other_lead</t>
  </si>
  <si>
    <t>ind_energy-demand_copper_solid-ff-coal[TWh]</t>
  </si>
  <si>
    <t>eucalc_min_other_lithium</t>
  </si>
  <si>
    <t>ind_energy-demand_copper_liquid-ff-oil[TWh]</t>
  </si>
  <si>
    <t>eucalc_min_other_manganese</t>
  </si>
  <si>
    <t>ind_energy-demand_copper_gas-ff-natural[TWh]</t>
  </si>
  <si>
    <t>eucalc_min_other_nickel</t>
  </si>
  <si>
    <t>ind_energy-demand_copper_solid-bio[TWh]</t>
  </si>
  <si>
    <t>eucalc_min_other_phosphate</t>
  </si>
  <si>
    <t>ind_energy-demand_copper_liquid-bio[TWh]</t>
  </si>
  <si>
    <t>eucalc_min_other_potash</t>
  </si>
  <si>
    <t>ind_energy-demand_copper_gas-bio[TWh]</t>
  </si>
  <si>
    <t>Total demand for coal</t>
  </si>
  <si>
    <t>eucalc_min_paper_wood</t>
  </si>
  <si>
    <t>ind_energy-demand_copper_solid-waste[TWh]</t>
  </si>
  <si>
    <t>Total demand for natural gas</t>
  </si>
  <si>
    <t>eucalc_min_transport_bauxite</t>
  </si>
  <si>
    <t>ind_energy-demand_copper_hydrogen[TWh]</t>
  </si>
  <si>
    <t>Total demand for crude oil</t>
  </si>
  <si>
    <t>eucalc_min_transport_copper</t>
  </si>
  <si>
    <t>ind_energy-demand_copper[TWh]</t>
  </si>
  <si>
    <t>eucalc_fos_energy_demand_diesel</t>
  </si>
  <si>
    <t>eucalc_min_transport_graphite</t>
  </si>
  <si>
    <t>ind_energy-demand[TWh]</t>
  </si>
  <si>
    <t>11;25</t>
  </si>
  <si>
    <t>eucalc_fos_energy_demand_fuel_oil</t>
  </si>
  <si>
    <t>eucalc_min_transport_iron</t>
  </si>
  <si>
    <t>ind_material-production_chem_chem-tech[Mt]</t>
  </si>
  <si>
    <t>eucalc_fos_energy_demand_gasoline</t>
  </si>
  <si>
    <t>eucalc_min_transport_lead</t>
  </si>
  <si>
    <t>ind_material-production_aluminium_prim[Mt]</t>
  </si>
  <si>
    <t>eucalc_fos_energy_demand_heatingoil</t>
  </si>
  <si>
    <t>eucalc_min_transport_lithium</t>
  </si>
  <si>
    <t>ind_material-production_aluminium_sec[Mt]</t>
  </si>
  <si>
    <t>eucalc_fos_energy_demand_kerosene</t>
  </si>
  <si>
    <t>eucalc_min_transport_manganese</t>
  </si>
  <si>
    <t>ind_material-production_aluminium[Mt]</t>
  </si>
  <si>
    <t>hydrogen_prod_gas-ff-natural[TWh]</t>
  </si>
  <si>
    <t>Hydrogen production natural gas</t>
  </si>
  <si>
    <t>Hydrogen production using natural gas</t>
  </si>
  <si>
    <t>hydrogen</t>
  </si>
  <si>
    <t>eucalc_min_transport_nickel</t>
  </si>
  <si>
    <t>ind_material-production_cement_dry-kiln[Mt]</t>
  </si>
  <si>
    <t>Hydrogen electrcicity demand</t>
  </si>
  <si>
    <t>eucalc_tra_emissions_co2e_freight_hdv</t>
  </si>
  <si>
    <t>eucalc_tra_emissions_co2e</t>
  </si>
  <si>
    <t>ind_material-production_cement_geopolym[Mt]</t>
  </si>
  <si>
    <t>Aluminium Primary</t>
  </si>
  <si>
    <t>the amount of CO2e emissions captured (carbon capture in primary aluminium manufacturing</t>
  </si>
  <si>
    <t>carbon capture is not currently done in industries. This is reflected in EUCalc values. The value is 0 for the year 2020 and increases in the future. Therefore, we are using the proxy electricity and fuel demand in industries as a proxy here.</t>
  </si>
  <si>
    <t>eucalc_tra_emissions_co2e_freight_iww</t>
  </si>
  <si>
    <t>ind_material-production_cement_wet-kiln[Mt]</t>
  </si>
  <si>
    <t>Aluminium Secondary</t>
  </si>
  <si>
    <t>the amount of CO2e emissions captured (carbon capture in secondary/recycled aluminium manufacturing</t>
  </si>
  <si>
    <t>eucalc_tra_emissions_co2e_freight_aviation</t>
  </si>
  <si>
    <t>ind_material-production_cement[Mt]</t>
  </si>
  <si>
    <t>Cement Dry-kiln</t>
  </si>
  <si>
    <t>eucalc_tra_emissions_co2e_freight_marine</t>
  </si>
  <si>
    <t>ind_material-production_chem[Mt]</t>
  </si>
  <si>
    <t>Cement Geopolymer</t>
  </si>
  <si>
    <t>eucalc_tra_emissions_co2e_freight_rail</t>
  </si>
  <si>
    <t>ind_material-production_chemicals[Mt]</t>
  </si>
  <si>
    <t>Cement Wet-kiln</t>
  </si>
  <si>
    <t>eucalc_tra_emissions_co2e_freight_total</t>
  </si>
  <si>
    <t>ind_material-production_fbt_tech[Mt]</t>
  </si>
  <si>
    <t>ind_CO2-emissions-CC_chemicals_chem-tech[Mt]</t>
  </si>
  <si>
    <t>Chemicals</t>
  </si>
  <si>
    <t>eucalc_tra_emissions_co2e_passenger_2w</t>
  </si>
  <si>
    <t>ind_material-production_fbt[Mt]</t>
  </si>
  <si>
    <t>Lime</t>
  </si>
  <si>
    <t>eucalc_tra_emissions_co2e_passenger_ldv</t>
  </si>
  <si>
    <t>ind_material-production_glass_glass[Mt]</t>
  </si>
  <si>
    <t>Paper Recycled</t>
  </si>
  <si>
    <t>eucalc_tra_emissions_co2e_passenger_aviation</t>
  </si>
  <si>
    <t>ind_material-production_glass[Mt]</t>
  </si>
  <si>
    <t>Paper Woodpulp</t>
  </si>
  <si>
    <t>eucalc_tra_emissions_co2e_passenger_bus</t>
  </si>
  <si>
    <t>ind_material-production_lime_lime[Mt]</t>
  </si>
  <si>
    <t>Steel BF-BOF</t>
  </si>
  <si>
    <t>eucalc_tra_emissions_co2e_passenger_metro_tram</t>
  </si>
  <si>
    <t>ind_material-production_lime[Mt]</t>
  </si>
  <si>
    <t>Steel Hisarna</t>
  </si>
  <si>
    <t>eucalc_tra_emissions_co2e_passenger_rail</t>
  </si>
  <si>
    <t>ind_material-production_mae_tech[Mt]</t>
  </si>
  <si>
    <t>ind_CO2-emissions-CC_steel_hydrogen-DRI[Mt]</t>
  </si>
  <si>
    <t>Steel Hydrogen</t>
  </si>
  <si>
    <t>eucalc_tra_emissions_co2e_passenger_total</t>
  </si>
  <si>
    <t>ind_material-production_mae[Mt]</t>
  </si>
  <si>
    <t>Steel Scrap</t>
  </si>
  <si>
    <t>ind_material-production_ois_tech[Mt]</t>
  </si>
  <si>
    <t>ind_emissions-CO2e_biogenic_cement[Mt]</t>
  </si>
  <si>
    <t>in Cement</t>
  </si>
  <si>
    <t>cement</t>
  </si>
  <si>
    <t>biogenic materials are not industrialized yet. This is reflected in EUCalc values. The value is 0 for the year 2020 and increases in the future. Therefore, we are using the proxy electricity and fuel demand in industries as a proxy here.</t>
  </si>
  <si>
    <t>eucalc_tra_energy_demand</t>
  </si>
  <si>
    <t>ind_material-production_ois[Mt]</t>
  </si>
  <si>
    <t>ind_emissions-CO2e_biogenic_chemicals[Mt]</t>
  </si>
  <si>
    <t>in Chemicals</t>
  </si>
  <si>
    <t>eucalc_tra_energy_demand_freight_hdv</t>
  </si>
  <si>
    <t>tra_energy-demand</t>
  </si>
  <si>
    <t>ind_material-production_paper_recycled[Mt]</t>
  </si>
  <si>
    <t>ind_emissions-CO2e_biogenic_lime[Mt]</t>
  </si>
  <si>
    <t>in Lime</t>
  </si>
  <si>
    <t>eucalc_tra_energy_demand_freight_iww</t>
  </si>
  <si>
    <t>ind_material-production_paper_woodpulp[Mt]</t>
  </si>
  <si>
    <t>ind_emissions-CO2e_biogenic_paper[Mt]</t>
  </si>
  <si>
    <t>in Paper</t>
  </si>
  <si>
    <t>eucalc_tra_energy_demand_freight_aviation</t>
  </si>
  <si>
    <t>ind_material-production_paper[Mt]</t>
  </si>
  <si>
    <t>ind_emissions-CO2e_biogenic_steel[Mt]</t>
  </si>
  <si>
    <t>in Steel</t>
  </si>
  <si>
    <t>iron and steel</t>
  </si>
  <si>
    <t>eucalc_tra_energy_demand_freight_rail</t>
  </si>
  <si>
    <t>ind_material-production_steel_BF-BOF[Mt]</t>
  </si>
  <si>
    <t>ind_emissions-CO2e_aluminium[Mt]</t>
  </si>
  <si>
    <t>Aluminium</t>
  </si>
  <si>
    <t>aluminium</t>
  </si>
  <si>
    <t>eucalc_tra_energy_demand_freight_marine</t>
  </si>
  <si>
    <t>ind_material-production_steel_hisarna[Mt]</t>
  </si>
  <si>
    <t>ind_emissions-CO2e_cement[Mt]</t>
  </si>
  <si>
    <t>Cement</t>
  </si>
  <si>
    <t>eucalc_tra_energy_demand_passenger_2w</t>
  </si>
  <si>
    <t>ind_material-production_steel_hydrog-DRI[Mt]</t>
  </si>
  <si>
    <t>ind_emissions-CO2e_chem[Mt]</t>
  </si>
  <si>
    <t>eucalc_tra_energy_demand_passenger_ldv</t>
  </si>
  <si>
    <t>ind_material-production_steel_scrap-EAF[Mt]</t>
  </si>
  <si>
    <t>ind_emissions-CO2e_chemicals[Mt]</t>
  </si>
  <si>
    <t>eucalc_tra_energy_demand_passenger_aviation</t>
  </si>
  <si>
    <t>ind_material-production_steel[Mt]</t>
  </si>
  <si>
    <t>ind_emissions-CO2e_copper[Mt]</t>
  </si>
  <si>
    <t>Copper</t>
  </si>
  <si>
    <t>copper</t>
  </si>
  <si>
    <t>eucalc_tra_energy_demand_passenger_bus</t>
  </si>
  <si>
    <t>ind_material-production_textiles_tech[Mt]</t>
  </si>
  <si>
    <t>ind_emissions-CO2e_fbt[Mt]</t>
  </si>
  <si>
    <t>Food, beverages, tobacco</t>
  </si>
  <si>
    <t>food stuffs</t>
  </si>
  <si>
    <t>eucalc_tra_energy_demand_passenger_metro_tram</t>
  </si>
  <si>
    <t>ind_material-production_textiles[Mt]</t>
  </si>
  <si>
    <t>ind_emissions-CO2e_glass[Mt]</t>
  </si>
  <si>
    <t>Glass</t>
  </si>
  <si>
    <t>eucalc_tra_energy_demand_passenger_rail</t>
  </si>
  <si>
    <t>ind_material-production_tra-equip_tech[Mt]</t>
  </si>
  <si>
    <t>ind_emissions-CO2e_lime[Mt]</t>
  </si>
  <si>
    <t>eucalc_tra_vehicle_fleet_freight_aviation_bev</t>
  </si>
  <si>
    <t>ind_material-production_tra-equip[Mt]</t>
  </si>
  <si>
    <t>ind_emissions-CO2e_mae[Mt]</t>
  </si>
  <si>
    <t>Machinery equip.</t>
  </si>
  <si>
    <t>eucalc_tra_vehicle_fleet_freight_aviation_ice</t>
  </si>
  <si>
    <t>ind_material-production_wwp_tech[Mt]</t>
  </si>
  <si>
    <t>ind_emissions-CO2e_ois[Mt]</t>
  </si>
  <si>
    <t>Other industries</t>
  </si>
  <si>
    <t>eucalc_tra_vehicle_fleet_freight_hdvh_bev</t>
  </si>
  <si>
    <t>ind_material-production_wwp[Mt]</t>
  </si>
  <si>
    <t>ind_emissions-CO2e_paper[Mt]</t>
  </si>
  <si>
    <t>Paper</t>
  </si>
  <si>
    <t>eucalc_tra_vehicle_fleet_freight_hdvh_cev</t>
  </si>
  <si>
    <t>ind_material-production_copper_tech[Mt]</t>
  </si>
  <si>
    <t>ind_emissions-CO2e_steel[Mt]</t>
  </si>
  <si>
    <t>Steel</t>
  </si>
  <si>
    <t>eucalc_tra_vehicle_fleet_freight_hdvh_fcev</t>
  </si>
  <si>
    <t>ind_material-production_copper[Mt]</t>
  </si>
  <si>
    <t>ind_emissions-CO2e_textiles[Mt]</t>
  </si>
  <si>
    <t>Textiles</t>
  </si>
  <si>
    <t>eucalc_tra_vehicle_fleet_freight_hdvh_ice_diesel_ei</t>
  </si>
  <si>
    <t>ind_operating-cost_CC_cement[MEUR]</t>
  </si>
  <si>
    <t>ind_emissions-CO2e_tra-equip[Mt]</t>
  </si>
  <si>
    <t>Transport equip.</t>
  </si>
  <si>
    <t>industry,transport</t>
  </si>
  <si>
    <t>eucalc_tra_vehicle_fleet_freight_hdvh_ice_diesel</t>
  </si>
  <si>
    <t>ind_operating-cost_CC_chem[MEUR]</t>
  </si>
  <si>
    <t>ind_emissions-CO2e_wwp[Mt]</t>
  </si>
  <si>
    <t>Wood, wood products</t>
  </si>
  <si>
    <t>wood</t>
  </si>
  <si>
    <t>eucalc_tra_vehicle_fleet_freight_hdvh_ice_gas</t>
  </si>
  <si>
    <t>ind_operating-cost_CC_paper[MEUR]</t>
  </si>
  <si>
    <t>ind_emissions-CO2e[Mt]</t>
  </si>
  <si>
    <t>Industry</t>
  </si>
  <si>
    <t>eucalc_ind_emissions_co2e_wwp + eucalc_ind_emissions_co2e_tra_equip + eucalc_ind_emissions_co2e_textiles + eucalc_ind_emissions_co2e_steel + eucalc_ind_emissions_co2e_paper + eucalc_ind_emissions_co2e_ois + eucalc_ind_emissions_co2e_mae + eucalc_ind_emissions_co2e_lime + eucalc_ind_emissions_co2e_glass + eucalc_ind_emissions_co2e_fbt + eucalc_ind_emissions_co2e_copper + eucalc_ind_emissions_co2e_cement + eucalc_ind_emissions_co2e_aluminium + eucalc_amm_emissions_co2e + eucalc_ind_emissions_co2e_chemicals</t>
  </si>
  <si>
    <t>eucalc_tra_vehicle_fleet_freight_hdvh_ice_gasoline_ei</t>
  </si>
  <si>
    <t>ind_operating-cost_CC_steel[MEUR]</t>
  </si>
  <si>
    <t>eucalc_ind_emissions_ch4</t>
  </si>
  <si>
    <t>eucalc_tra_vehicle_fleet_freight_hdvh_ice_gasoline</t>
  </si>
  <si>
    <t>ind_operating-cost_aluminium[MEUR]</t>
  </si>
  <si>
    <t>eucalc_ind_emissions_co2</t>
  </si>
  <si>
    <t>eucalc_tra_vehicle_fleet_freight_hdvh_phev_diesel_ei</t>
  </si>
  <si>
    <t>ind_operating-cost_cement[MEUR]</t>
  </si>
  <si>
    <t>eucalc_ind_emissions_n2o</t>
  </si>
  <si>
    <t>eucalc_tra_vehicle_fleet_freight_hdvh_phev_diesel</t>
  </si>
  <si>
    <t>ind_operating-cost_chem[MEUR]</t>
  </si>
  <si>
    <t>eucalc_ind_energy_cost</t>
  </si>
  <si>
    <t>eucalc_ind_fuel_cost_solid_ff_coal + eucalc_ind_fuel_cost_liquid_ff_oil + eucalc_ind_fuel_cost_gas_ff_natural</t>
  </si>
  <si>
    <t>eucalc_tra_vehicle_fleet_freight_hdvh_phev_gasoline_ei</t>
  </si>
  <si>
    <t>ind_operating-cost_glass[MEUR]</t>
  </si>
  <si>
    <t>ind_energy-demand_chemi</t>
  </si>
  <si>
    <t>eucalc_ind_energy_demand_chem</t>
  </si>
  <si>
    <t>eucalc_tra_vehicle_fleet_freight_iww_bev</t>
  </si>
  <si>
    <t>energy,aluminium,electricity</t>
  </si>
  <si>
    <t>eucalc_tra_vehicle_fleet_freight_hdvh_phev_gasoline</t>
  </si>
  <si>
    <t>ind_operating-cost_lime[MEUR]</t>
  </si>
  <si>
    <t>Gaseous Biomass</t>
  </si>
  <si>
    <t>energy,aluminium,biogas</t>
  </si>
  <si>
    <t>eucalc_tra_vehicle_fleet_freight_hdvl_bev</t>
  </si>
  <si>
    <t>ind_operating-cost_paper[MEUR]</t>
  </si>
  <si>
    <t>energy,aluminium,natural gas</t>
  </si>
  <si>
    <t>eucalc_tra_vehicle_fleet_freight_hdvl_cev</t>
  </si>
  <si>
    <t>ind_operating-cost_steel[MEUR]</t>
  </si>
  <si>
    <t>eucalc_tra_vehicle_fleet_freight_hdvl_fcev</t>
  </si>
  <si>
    <t>ind_investment_CC_cement[MEUR]</t>
  </si>
  <si>
    <t>Hydrogen</t>
  </si>
  <si>
    <t>energy,aluminium,hydrogen</t>
  </si>
  <si>
    <t>eucalc_tra_vehicle_fleet_freight_hdvl_ice_diesel_ei</t>
  </si>
  <si>
    <t>ind_investment_CC_chem[MEUR]</t>
  </si>
  <si>
    <t>Liquid Biomass</t>
  </si>
  <si>
    <t>energy,aluminium,biomass</t>
  </si>
  <si>
    <t>eucalc_tra_vehicle_fleet_freight_hdvl_ice_diesel</t>
  </si>
  <si>
    <t>ind_investment_CC_paper[MEUR]</t>
  </si>
  <si>
    <t>energy,aluminium,oil</t>
  </si>
  <si>
    <t>eucalc_tra_vehicle_fleet_freight_hdvl_ice_gas</t>
  </si>
  <si>
    <t>ind_investment_CC_steel[MEUR]</t>
  </si>
  <si>
    <t>eucalc_tra_vehicle_fleet_freight_hdvl_ice_gasoline_ei</t>
  </si>
  <si>
    <t>ind_investment_aluminium[MEUR]</t>
  </si>
  <si>
    <t>Solid Biomass</t>
  </si>
  <si>
    <t>eucalc_tra_vehicle_fleet_freight_hdvl_ice_gasoline</t>
  </si>
  <si>
    <t>ind_investment_cement[MEUR]</t>
  </si>
  <si>
    <t>energy,aluminium,coal</t>
  </si>
  <si>
    <t>eucalc_tra_vehicle_fleet_freight_hdvl_phev_diesel_ei</t>
  </si>
  <si>
    <t>ind_investment_chem[MEUR]</t>
  </si>
  <si>
    <t>eucalc_tra_vehicle_fleet_freight_hdvl_phev_diesel</t>
  </si>
  <si>
    <t>ind_investment_glass[MEUR]</t>
  </si>
  <si>
    <t>Waste</t>
  </si>
  <si>
    <t>energy,aluminium,waste</t>
  </si>
  <si>
    <t>eucalc_tra_vehicle_fleet_freight_hdvl_phev_gasoline_ei</t>
  </si>
  <si>
    <t>ind_investment_lime[MEUR]</t>
  </si>
  <si>
    <t>ind_energy-demand_aluminium_total[TWh]</t>
  </si>
  <si>
    <t>energy,aluminium</t>
  </si>
  <si>
    <t>eucalc_tra_vehicle_fleet_freight_hdvl_phev_gasoline</t>
  </si>
  <si>
    <t>ind_investment_paper[MEUR]</t>
  </si>
  <si>
    <t>energy,cement,electricity</t>
  </si>
  <si>
    <t>eucalc_tra_vehicle_fleet_freight_hdvm_bev</t>
  </si>
  <si>
    <t>ind_investment_steel[MEUR]</t>
  </si>
  <si>
    <t>energy,cement,biogas</t>
  </si>
  <si>
    <t>eucalc_tra_vehicle_fleet_freight_hdvm_cev</t>
  </si>
  <si>
    <t>ind_operating-cost_amm-tech[MEUR]</t>
  </si>
  <si>
    <t>energy,cement,natural gas</t>
  </si>
  <si>
    <t>eucalc_tra_vehicle_fleet_freight_hdvm_fcev</t>
  </si>
  <si>
    <t>ind_operating-cost_CC_amm-tech[MEUR]</t>
  </si>
  <si>
    <t>eucalc_tra_vehicle_fleet_freight_hdvm_ice_diesel_ei</t>
  </si>
  <si>
    <t>ind_investment_CC_amm-tech[MEUR]</t>
  </si>
  <si>
    <t>energy,cement,hydrogen</t>
  </si>
  <si>
    <t>eucalc_tra_vehicle_fleet_freight_hdvm_ice_diesel</t>
  </si>
  <si>
    <t>ind_investment_amm-tech[MEUR]</t>
  </si>
  <si>
    <t>energy,cement,biomass</t>
  </si>
  <si>
    <t>eucalc_tra_vehicle_fleet_freight_hdvm_ice_gas</t>
  </si>
  <si>
    <t>ind_opex[MEUR]</t>
  </si>
  <si>
    <t>energy,cement,oil</t>
  </si>
  <si>
    <t>eucalc_tra_vehicle_fleet_freight_hdvm_ice_gasoline_ei</t>
  </si>
  <si>
    <t>ind_investment[MEUR]</t>
  </si>
  <si>
    <t>eucalc_tra_vehicle_fleet_freight_hdvm_ice_gasoline</t>
  </si>
  <si>
    <t>eucalc_tra_vehicle_fleet_freight_hdvm_phev_diesel_ei</t>
  </si>
  <si>
    <t>energy,cement,coal</t>
  </si>
  <si>
    <t>eucalc_tra_vehicle_fleet_freight_hdvm_phev_diesel</t>
  </si>
  <si>
    <t>eucalc_tra_vehicle_fleet_freight_hdvm_phev_gasoline_ei</t>
  </si>
  <si>
    <t>energy,cement,waste</t>
  </si>
  <si>
    <t>eucalc_tra_vehicle_fleet_freight_hdvm_phev_gasoline</t>
  </si>
  <si>
    <t>ind_energy-demand_cement_total[TWh]</t>
  </si>
  <si>
    <t>energy,cement</t>
  </si>
  <si>
    <t>eucalc_tra_vehicle_fleet_freight_iww_fcev</t>
  </si>
  <si>
    <t>Ammonia + Chem</t>
  </si>
  <si>
    <t>energy,chemicals and plastics,electricity</t>
  </si>
  <si>
    <t>eucalc_tra_vehicle_fleet_freight_iww_ice</t>
  </si>
  <si>
    <t>energy,chemicals and plastics,biogas</t>
  </si>
  <si>
    <t>eucalc_tra_vehicle_fleet_freight_marine_bev</t>
  </si>
  <si>
    <t>energy,chemicals and plastics,natural gas</t>
  </si>
  <si>
    <t>eucalc_ind_energy_demand_chemicals_gas_ff_natural/(eucalc_ind_energy_demand_chemicals_gas_ff_natural+eucalc_ind_energy_demand_chemicals_liquid_ff_oil+eucalc_ind_energy_demand_chemicals_solid_ff_coal)</t>
  </si>
  <si>
    <t>eucalc_tra_vehicle_fleet_freight_marine_fcev</t>
  </si>
  <si>
    <t>eucalc_tra_vehicle_fleet_freight_marine_ice</t>
  </si>
  <si>
    <t>energy,chemicals and plastics,hydrogen</t>
  </si>
  <si>
    <t>eucalc_tra_vehicle_fleet_freight_rail_cev</t>
  </si>
  <si>
    <t>energy,chemicals and plastics,biomass</t>
  </si>
  <si>
    <t>eucalc_tra_vehicle_fleet_freight_rail_ice_diesel</t>
  </si>
  <si>
    <t>energy,chemicals and plastics,oil</t>
  </si>
  <si>
    <t>eucalc_ind_energy_demand_chemicals_liquid_ff_oil/(eucalc_ind_energy_demand_chemicals_gas_ff_natural+eucalc_ind_energy_demand_chemicals_liquid_ff_oil+eucalc_ind_energy_demand_chemicals_solid_ff_coal)</t>
  </si>
  <si>
    <t>eucalc_tra_vehicle_fleet_passenger_rail_ice_diesel</t>
  </si>
  <si>
    <t>eucalc_tra_vehicle_fleet_passenger_rail_cev</t>
  </si>
  <si>
    <t>eucalc_tra_vehicle_fleet_passenger_rail_fcev</t>
  </si>
  <si>
    <t>1404;1402;1406</t>
  </si>
  <si>
    <t>energy,chemicals and plastics,coal</t>
  </si>
  <si>
    <t>eucalc_ind_energy_demand_chemicals_solid_ff_coal/(eucalc_ind_energy_demand_chemicals_gas_ff_natural+eucalc_ind_energy_demand_chemicals_liquid_ff_oil+eucalc_ind_energy_demand_chemicals_solid_ff_coal)</t>
  </si>
  <si>
    <t>eucalc_tra_vehicle_fleet_passenger_2w_bev</t>
  </si>
  <si>
    <t>eucalc_tra_vehicle_fleet_passenger_2w_ice_gasoline</t>
  </si>
  <si>
    <t>energy,chemicals and plastics,waste</t>
  </si>
  <si>
    <t>eucalc_tra_vehicle_fleet_passenger_aviation_bev</t>
  </si>
  <si>
    <t>energy,chemicals and plastics</t>
  </si>
  <si>
    <t>eucalc_tra_vehicle_fleet_passenger_aviation_ice</t>
  </si>
  <si>
    <t>energy,glass,electricity</t>
  </si>
  <si>
    <t>eucalc_tra_vehicle_fleet_passenger_bus_bev</t>
  </si>
  <si>
    <t>ind_energy-demand_bio[TWh]</t>
  </si>
  <si>
    <t>energy,glass,biogas</t>
  </si>
  <si>
    <t>eucalc_tra_vehicle_fleet_passenger_bus_fcev</t>
  </si>
  <si>
    <t>ind_energy-demand_with-buildings_bio[TWh]</t>
  </si>
  <si>
    <t>2130;1414</t>
  </si>
  <si>
    <t>energy,glass,natural gas</t>
  </si>
  <si>
    <t>eucalc_tra_vehicle_fleet_passenger_bus_ice_diesel_ei</t>
  </si>
  <si>
    <t>lfs_energy-demand_total[TWh]</t>
  </si>
  <si>
    <t>eucalc_tra_vehicle_fleet_passenger_bus_ice_diesel</t>
  </si>
  <si>
    <t>lfs_pop_population[inhabitants]</t>
  </si>
  <si>
    <t>energy,glass,hydrogen</t>
  </si>
  <si>
    <t>eucalc_tra_vehicle_fleet_passenger_bus_ice_gas</t>
  </si>
  <si>
    <t>lus_land_wetland[ha]</t>
  </si>
  <si>
    <t>energy,glass,biomass</t>
  </si>
  <si>
    <t>eucalc_tra_vehicle_fleet_passenger_bus_ice_gasoline_ei</t>
  </si>
  <si>
    <t>lus_land_settlement[ha]</t>
  </si>
  <si>
    <t>energy,glass,coal</t>
  </si>
  <si>
    <t>eucalc_tra_vehicle_fleet_passenger_bus_ice_gasoline</t>
  </si>
  <si>
    <t>lus_land_other[ha]</t>
  </si>
  <si>
    <t>energy,glass,oil</t>
  </si>
  <si>
    <t>eucalc_tra_vehicle_fleet_passenger_bus_phev_diesel_ei</t>
  </si>
  <si>
    <t>lus_fst_demand_rwe_ind-sawlog[m3]</t>
  </si>
  <si>
    <t>eucalc_tra_vehicle_fleet_passenger_bus_phev_diesel</t>
  </si>
  <si>
    <t>lus_fst_demand_rwe_pulp[m3]</t>
  </si>
  <si>
    <t>eucalc_tra_vehicle_fleet_passenger_ldv_bev</t>
  </si>
  <si>
    <t>lus_fst_demand_rwe_wood-fuel[m3]</t>
  </si>
  <si>
    <t>eucalc_tra_vehicle_fleet_passenger_ldv_fcev</t>
  </si>
  <si>
    <t>lus_fst_demand_rwe_oth-ind-wood[m3]</t>
  </si>
  <si>
    <t>energy,glass,waste</t>
  </si>
  <si>
    <t>eucalc_tra_vehicle_fleet_passenger_ldv_ice_diesel_ei</t>
  </si>
  <si>
    <t>lus_land_grassland[ha]</t>
  </si>
  <si>
    <t>ind_energy-demand_glass_total[TWh]</t>
  </si>
  <si>
    <t>energy,glass</t>
  </si>
  <si>
    <t>eucalc_tra_vehicle_fleet_passenger_ldv_ice_diesel</t>
  </si>
  <si>
    <t>lus_land_cropland[ha]</t>
  </si>
  <si>
    <t>energy,liming,electricity</t>
  </si>
  <si>
    <t>eucalc_tra_vehicle_fleet_passenger_ldv_ice_gas</t>
  </si>
  <si>
    <t>lus_land_forest[ha]</t>
  </si>
  <si>
    <t>energy,liming,biogas</t>
  </si>
  <si>
    <t>eucalc_tra_vehicle_fleet_passenger_ldv_ice_gasoline_ei</t>
  </si>
  <si>
    <t>lus_land_unmanaged[ha]</t>
  </si>
  <si>
    <t>energy,liming,natural gas</t>
  </si>
  <si>
    <t>eucalc_tra_vehicle_fleet_passenger_ldv_phev_diesel_ei</t>
  </si>
  <si>
    <t>lus_land_protected-land[ha]</t>
  </si>
  <si>
    <t>eucalc_tra_vehicle_fleet_passenger_ldv_phev_gasoline_ei</t>
  </si>
  <si>
    <t>lus_climate-smart-forestry_biomass_csf-inc[m3]</t>
  </si>
  <si>
    <t>energy,liming,hydrogen</t>
  </si>
  <si>
    <t>eucalc_tra_vehicle_fleet_passenger_ldv_ice_gasoline</t>
  </si>
  <si>
    <t>lus_climate-smart-forestry_biomass_csf-inc_CO2-capture[Mt]</t>
  </si>
  <si>
    <t>energy,liming,biomass</t>
  </si>
  <si>
    <t>eucalc_tra_vehicle_fleet_passenger_ldv_phev_diesel</t>
  </si>
  <si>
    <t>lus_forestry_biomass_faws_harvested[m3]</t>
  </si>
  <si>
    <t>energy,paper,natural gas</t>
  </si>
  <si>
    <t>eucalc_tra_vehicle_fleet_passenger_ldv_phev_gasoline</t>
  </si>
  <si>
    <t>lus_csf_trade-balance[m3]</t>
  </si>
  <si>
    <t>energy,liming,oil</t>
  </si>
  <si>
    <t>eucalc_tra_vehicle_fleet_passenger_metro_tram</t>
  </si>
  <si>
    <t>lus_forestry_biomass_loss_burnt[m3]</t>
  </si>
  <si>
    <t>eucalc_tra_transport_demand_passenger_2w</t>
  </si>
  <si>
    <t>tra_transport-demand</t>
  </si>
  <si>
    <t>lus_emissions-CO2_land_to_forest[Mt]</t>
  </si>
  <si>
    <t>eucalc_tra_transport_demand_passenger_ldv</t>
  </si>
  <si>
    <t>lus_emissions-CO2_land_to_grassland[Mt]</t>
  </si>
  <si>
    <t>energy,liming,coal</t>
  </si>
  <si>
    <t>eucalc_tra_transport_demand_passenger_aviation</t>
  </si>
  <si>
    <t>lus_emissions-CO2_land_to_cropland[Mt]</t>
  </si>
  <si>
    <t>energy,liming,waste</t>
  </si>
  <si>
    <t>eucalc_tra_transport_demand_passenger_bike</t>
  </si>
  <si>
    <t>lus_emissions-CO2_land_to_wetland[Mt]</t>
  </si>
  <si>
    <t>ind_energy-demand_lime_total[TWh]</t>
  </si>
  <si>
    <t>energy,liming</t>
  </si>
  <si>
    <t>eucalc_tra_transport_demand_passenger_bus</t>
  </si>
  <si>
    <t>lus_emissions-CO2_land_to_settlement[Mt]</t>
  </si>
  <si>
    <t>energy,paper,electricity</t>
  </si>
  <si>
    <t>eucalc_tra_transport_demand_passenger_metro_tram</t>
  </si>
  <si>
    <t>lus_emissions-CO2_land_to_other[Mt]</t>
  </si>
  <si>
    <t>energy,paper,biogas</t>
  </si>
  <si>
    <t>eucalc_tra_transport_demand_passenger_rail</t>
  </si>
  <si>
    <t>lus_emissions-CO2_rem_forest[Mt]</t>
  </si>
  <si>
    <t>eucalc_tra_transport_demand_passenger_walk</t>
  </si>
  <si>
    <t>lus_emissions-CO2_rem_cropland[Mt]</t>
  </si>
  <si>
    <t>eucalc_tra_energy_demand_diesel</t>
  </si>
  <si>
    <t>lus_emissions-CO2_rem_grassland[Mt]</t>
  </si>
  <si>
    <t>energy,paper,hydrogen</t>
  </si>
  <si>
    <t>eucalc_tra_energy_demand_freight_bio_marinefueloil</t>
  </si>
  <si>
    <t>lus_emissions-CO2_rem_wetland[Mt]</t>
  </si>
  <si>
    <t>energy,paper,biomass</t>
  </si>
  <si>
    <t>eucalc_tra_energy_demand_freight_biodiesel</t>
  </si>
  <si>
    <t>lus_emissions-CO2_rem_settlement[Mt]</t>
  </si>
  <si>
    <t>energy,paper,oil</t>
  </si>
  <si>
    <t>eucalc_tra_energy_demand_freight_bioethanol</t>
  </si>
  <si>
    <t>lus_emissions-CO2_rem_other[Mt]</t>
  </si>
  <si>
    <t>eucalc_tra_energy_demand_freight_biojetfuel</t>
  </si>
  <si>
    <t>lus_lulucf_emissions-CO2_cropland[Mt]</t>
  </si>
  <si>
    <t>eucalc_tra_energy_demand_freight_bionatural_gas</t>
  </si>
  <si>
    <t>lus_lulucf_emissions-CO2_grassland[Mt]</t>
  </si>
  <si>
    <t>energy,paper,coal</t>
  </si>
  <si>
    <t>eucalc_tra_energy_demand_freight_diesel</t>
  </si>
  <si>
    <t>lus_lulucf_emissions-CO2_wetland[Mt]</t>
  </si>
  <si>
    <t>eucalc_tra_energy_demand_freight_electricity</t>
  </si>
  <si>
    <t>lus_lulucf_emissions-CO2_settlement[Mt]</t>
  </si>
  <si>
    <t>energy,paper,waste</t>
  </si>
  <si>
    <t>eucalc_tra_energy_demand_freight_gasoline</t>
  </si>
  <si>
    <t>lus_lulucf_emissions-CO2_other[Mt]</t>
  </si>
  <si>
    <t>ind_energy-demand_paper_total[TWh]</t>
  </si>
  <si>
    <t>energy,paper</t>
  </si>
  <si>
    <t>eucalc_tra_energy_demand_freight_hydrogen</t>
  </si>
  <si>
    <t>lus_lulucf_emissions-CO2_forest[Mt]</t>
  </si>
  <si>
    <t>energy,iron and steel,electricity</t>
  </si>
  <si>
    <t>eucalc_tra_energy_demand_freight_kerosene</t>
  </si>
  <si>
    <t>lus_lulucf_emissions-CO2_afforestation[Mt]</t>
  </si>
  <si>
    <t>energy,iron and steel,biogas</t>
  </si>
  <si>
    <t>eucalc_tra_energy_demand_freight_marinefueloil</t>
  </si>
  <si>
    <t>lus_land_lulucf_agroforestry_cropland_cropland[MtCO2]</t>
  </si>
  <si>
    <t>energy,iron and steel,natural gas</t>
  </si>
  <si>
    <t>eucalc_tra_energy_demand_freight_natural_gas</t>
  </si>
  <si>
    <t>lus_land_lulucf_agroforestry_cropland_hedges[MtCO2]</t>
  </si>
  <si>
    <t>eucalc_tra_energy_demand_gasoline</t>
  </si>
  <si>
    <t>lus_land_lulucf_agroforestry_cropland_cover-crop[MtCO2]</t>
  </si>
  <si>
    <t>energy,iron and steel,hydrogen</t>
  </si>
  <si>
    <t>eucalc_tra_energy_demand_hydrogen</t>
  </si>
  <si>
    <t>lus_land_lulucf_agroforestry_cropland_no-till[MtCO2]</t>
  </si>
  <si>
    <t>energy,iron and steel,biomass</t>
  </si>
  <si>
    <t>eucalc_tra_energy_demand_kerosene</t>
  </si>
  <si>
    <t>lus_land_lulucf_agroforestry_grassland_grassland[MtCO2]</t>
  </si>
  <si>
    <t>energy,iron and steel,oil</t>
  </si>
  <si>
    <t>eucalc_tra_energy_demand_liquid_ff_fuel_oil</t>
  </si>
  <si>
    <t>lus_land_lulucf_agroforestry_grassland_hedges[MtCO2]</t>
  </si>
  <si>
    <t>eucalc_tra_energy_demand_natural_gas</t>
  </si>
  <si>
    <t>lus_land_shortage[ha]</t>
  </si>
  <si>
    <t>eucalc_tra_energy_demand_passenger_biodiesel</t>
  </si>
  <si>
    <t>lus_emissions-CO2e_forest-rem-forest[Mt]</t>
  </si>
  <si>
    <t>energy,iron and steel,coal</t>
  </si>
  <si>
    <t>eucalc_tra_energy_demand_passenger_bioethanol</t>
  </si>
  <si>
    <t>lus_emissions-CO2e_land-to-forest[Mt]</t>
  </si>
  <si>
    <t>eucalc_tra_energy_demand_passenger_biojetfuel</t>
  </si>
  <si>
    <t>lus_emissions-CO2e_cropland-rem-cropland[Mt]</t>
  </si>
  <si>
    <t>energy,iron and steel,waste</t>
  </si>
  <si>
    <t>eucalc_tra_energy_demand_passenger_bionatural_gas</t>
  </si>
  <si>
    <t>lus_emissions-CO2e_land-to-cropland[Mt]</t>
  </si>
  <si>
    <t>ind_energy-demand_steel_total[TWh]</t>
  </si>
  <si>
    <t>energy,iron and steel</t>
  </si>
  <si>
    <t>eucalc_tra_energy_demand_passenger_diesel</t>
  </si>
  <si>
    <t>lus_emissions-CO2e_grassland-rem-grassland[Mt]</t>
  </si>
  <si>
    <t>eucalc_ind_energy_demand_copper_electricity</t>
  </si>
  <si>
    <t>energy,copper</t>
  </si>
  <si>
    <t>eucalc_tra_energy_demand_passenger_electricity</t>
  </si>
  <si>
    <t>lus_emissions-CO2e_land-to-grassland[Mt]</t>
  </si>
  <si>
    <t>eucalc_ind_energy_demand_copper_gas_bio</t>
  </si>
  <si>
    <t>eucalc_tra_energy_demand_passenger_gasoline</t>
  </si>
  <si>
    <t>lus_emissions-CO2e_settlement-rem-settlement[Mt]</t>
  </si>
  <si>
    <t>eucalc_ind_energy_demand_copper_gas_ff_natural</t>
  </si>
  <si>
    <t>eucalc_tra_energy_demand_passenger_hydrogen</t>
  </si>
  <si>
    <t>lus_emissions-CO2e_land-to-settlement[Mt]</t>
  </si>
  <si>
    <t>eucalc_ind_energy_demand_copper_hydrogen</t>
  </si>
  <si>
    <t>eucalc_tra_energy_demand_passenger_kerosene</t>
  </si>
  <si>
    <t>lus_emissions-CO2e_wetland-rem-wetland[Mt]</t>
  </si>
  <si>
    <t>eucalc_ind_energy_demand_copper_liquid_bio</t>
  </si>
  <si>
    <t>eucalc_tra_energy_demand_passenger_natural_gas</t>
  </si>
  <si>
    <t>lus_emissions-CO2e_land-to-wetland[Mt]</t>
  </si>
  <si>
    <t>eucalc_ind_energy_demand_copper_liquid_ff_oil</t>
  </si>
  <si>
    <t>eucalc_tra_energy_cost</t>
  </si>
  <si>
    <t>lus_emissions-CO2e_other-rem-other[Mt]</t>
  </si>
  <si>
    <t>eucalc_ind_energy_demand_copper_solid_bio</t>
  </si>
  <si>
    <t>eucalc_tra_capex_bus</t>
  </si>
  <si>
    <t>tra_capex</t>
  </si>
  <si>
    <t>lus_emissions-CO2e_land-to-other[Mt]</t>
  </si>
  <si>
    <t>eucalc_ind_energy_demand_copper_solid_ff_coal</t>
  </si>
  <si>
    <t>eucalc_tra_capex_ldv</t>
  </si>
  <si>
    <t>lus_emissions-CO2e[Mt]</t>
  </si>
  <si>
    <t>eucalc_ind_energy_demand_copper_solid_waste</t>
  </si>
  <si>
    <t>eucalc_tra_capex_infrastructure</t>
  </si>
  <si>
    <t>min_relative_reserves_left_oil[%]</t>
  </si>
  <si>
    <t>eucalc_tra_capex_planes</t>
  </si>
  <si>
    <t>min_relative_reserves_left_gas[%]</t>
  </si>
  <si>
    <t>eucalc_ind_energy_demand_fbt_electricity</t>
  </si>
  <si>
    <t>energy,food stuffs</t>
  </si>
  <si>
    <t>eucalc_tra_capex_ships</t>
  </si>
  <si>
    <t>min_relative_reserves_left_coal[%]</t>
  </si>
  <si>
    <t>eucalc_ind_energy_demand_fbt_gas_bio</t>
  </si>
  <si>
    <t>eucalc_tra_capex_trains</t>
  </si>
  <si>
    <t>min_fossil-fuel_warning</t>
  </si>
  <si>
    <t>eucalc_ind_energy_demand_fbt_gas_ff_natural</t>
  </si>
  <si>
    <t>eucalc_tra_capex_trucks</t>
  </si>
  <si>
    <t>min_relative_reserves_left_potash[%]</t>
  </si>
  <si>
    <t>eucalc_ind_energy_demand_fbt_hydrogen</t>
  </si>
  <si>
    <t>eucalc_tra_elec_other</t>
  </si>
  <si>
    <t>min_relative_reserves_left_lithium[%]</t>
  </si>
  <si>
    <t>eucalc_ind_energy_demand_fbt_liquid_bio</t>
  </si>
  <si>
    <t>eucalc_tra_elec_rail</t>
  </si>
  <si>
    <t>min_relative_reserves_left_nickel[%]</t>
  </si>
  <si>
    <t>eucalc_ind_energy_demand_fbt_liquid_ff_oil</t>
  </si>
  <si>
    <t>eucalc_tra_elec_road</t>
  </si>
  <si>
    <t>min_ccus_gas[Mt]</t>
  </si>
  <si>
    <t>eucalc_ind_energy_demand_fbt_solid_bio</t>
  </si>
  <si>
    <t>min_relative_reserves_left_graphite[%]</t>
  </si>
  <si>
    <t>eucalc_ind_energy_demand_fbt_solid_ff_coal</t>
  </si>
  <si>
    <t>eucalc_wat_water_consumption_energy</t>
  </si>
  <si>
    <t>min_relative_reserves_left_manganese[%]</t>
  </si>
  <si>
    <t>eucalc_ind_energy_demand_fbt_solid_waste</t>
  </si>
  <si>
    <t>min_relative_reserves_left_lead[%]</t>
  </si>
  <si>
    <t>eucalc_wat_water_consumption_household</t>
  </si>
  <si>
    <t>min_mineral_warning</t>
  </si>
  <si>
    <t>eucalc_ind_energy_demand_mae_electricity</t>
  </si>
  <si>
    <t>energy,equipment</t>
  </si>
  <si>
    <t>min_extraction_phosphate[Mt]</t>
  </si>
  <si>
    <t>eucalc_ind_energy_demand_mae_gas_bio</t>
  </si>
  <si>
    <t>eucalc_wat_water_consumption_industry</t>
  </si>
  <si>
    <t>min_extraction_potash[Mt]</t>
  </si>
  <si>
    <t>eucalc_ind_energy_demand_mae_gas_ff_natural</t>
  </si>
  <si>
    <t>min_extraction_bauxite[Mt]</t>
  </si>
  <si>
    <t>eucalc_ind_energy_demand_mae_hydrogen</t>
  </si>
  <si>
    <t>eucalc_wat_water_consumption_irrigation</t>
  </si>
  <si>
    <t>min_energy_lead[Mt]</t>
  </si>
  <si>
    <t>eucalc_ind_energy_demand_mae_liquid_bio</t>
  </si>
  <si>
    <t>min_extraction_copper[Mt]</t>
  </si>
  <si>
    <t>eucalc_ind_energy_demand_mae_liquid_ff_oil</t>
  </si>
  <si>
    <t>eucalc_wat_water_consumption_livestock</t>
  </si>
  <si>
    <t>min_extraction_graphite[Mt]</t>
  </si>
  <si>
    <t>eucalc_ind_energy_demand_mae_solid_bio</t>
  </si>
  <si>
    <t>min_extraction_lead[Mt]</t>
  </si>
  <si>
    <t>eucalc_ind_energy_demand_mae_solid_ff_coal</t>
  </si>
  <si>
    <t>eucalc_wat_water_withdrawal_energy</t>
  </si>
  <si>
    <t>min_extraction_lithium[Mt]</t>
  </si>
  <si>
    <t>eucalc_ind_energy_demand_mae_solid_waste</t>
  </si>
  <si>
    <t>min_extraction_manganese[Mt]</t>
  </si>
  <si>
    <t>eucalc_wat_water_withdrawal_household</t>
  </si>
  <si>
    <t>min_extraction_nickel[Mt]</t>
  </si>
  <si>
    <t>eucalc_ind_energy_demand_textiles_electricity</t>
  </si>
  <si>
    <t>energy, textiles</t>
  </si>
  <si>
    <t>min_extraction_iron[Mt]</t>
  </si>
  <si>
    <t>eucalc_ind_energy_demand_textiles_gas_bio</t>
  </si>
  <si>
    <t>eucalc_wat_water_withdrawal_industry</t>
  </si>
  <si>
    <t>min_other_phosphate[Mt]</t>
  </si>
  <si>
    <t>eucalc_ind_energy_demand_textiles_gas_ff_natural</t>
  </si>
  <si>
    <t>min_other_potash[Mt]</t>
  </si>
  <si>
    <t>eucalc_ind_energy_demand_textiles_hydrogen</t>
  </si>
  <si>
    <t>eucalc_wat_water_withdrawal_irrigation</t>
  </si>
  <si>
    <t>min_energy_gas[Mt]</t>
  </si>
  <si>
    <t>eucalc_ind_energy_demand_textiles_liquid_bio</t>
  </si>
  <si>
    <t>min_energy_oil[Mt]</t>
  </si>
  <si>
    <t>eucalc_ind_energy_demand_textiles_liquid_ff_oil</t>
  </si>
  <si>
    <t>eucalc_wat_water_withdrawal_livestock</t>
  </si>
  <si>
    <t>min_energy_coal[Mt]</t>
  </si>
  <si>
    <t>eucalc_ind_energy_demand_textiles_solid_bio</t>
  </si>
  <si>
    <t>eucalc_ref_stored_co2</t>
  </si>
  <si>
    <t>min_indirect_bauxite[Mt]</t>
  </si>
  <si>
    <t>eucalc_ind_energy_demand_textiles_solid_ff_coal</t>
  </si>
  <si>
    <t>eucalc_ref_total_product</t>
  </si>
  <si>
    <t>min_indirect_copper[Mt]</t>
  </si>
  <si>
    <t>eucalc_ind_energy_demand_textiles_solid_waste</t>
  </si>
  <si>
    <t>eucalc_str_caes</t>
  </si>
  <si>
    <t>min_indirect_iron[Mt]</t>
  </si>
  <si>
    <t>eucalc_str_phs</t>
  </si>
  <si>
    <t>min_transport_copper[Mt]</t>
  </si>
  <si>
    <t>eucalc_ind_energy_demand_tra_equip_electricity</t>
  </si>
  <si>
    <t>eucalc_str_ptx</t>
  </si>
  <si>
    <t>min_transport_bauxite[Mt]</t>
  </si>
  <si>
    <t>eucalc_ind_energy_demand_tra_equip_gas_bio</t>
  </si>
  <si>
    <t>eucalc_str_battery</t>
  </si>
  <si>
    <t>min_transport_iron[Mt]</t>
  </si>
  <si>
    <t>eucalc_ind_energy_demand_tra_equip_gas_ff_natural</t>
  </si>
  <si>
    <t>eucalc_str_daily_caes</t>
  </si>
  <si>
    <t>min_infra_copper[Mt]</t>
  </si>
  <si>
    <t>eucalc_ind_energy_demand_tra_equip_hydrogen</t>
  </si>
  <si>
    <t>eucalc_str_daily_phs</t>
  </si>
  <si>
    <t>min_infra_bauxite[Mt]</t>
  </si>
  <si>
    <t>eucalc_ind_energy_demand_tra_equip_liquid_bio</t>
  </si>
  <si>
    <t>eucalc_str_daily_natural_gas_prod</t>
  </si>
  <si>
    <t>min_infra_iron[Mt]</t>
  </si>
  <si>
    <t>eucalc_ind_energy_demand_tra_equip_liquid_ff_oil</t>
  </si>
  <si>
    <t>eucalc_str_flexibility_need</t>
  </si>
  <si>
    <t>min_dom-appliances_copper[Mt]</t>
  </si>
  <si>
    <t>eucalc_ind_energy_demand_tra_equip_solid_bio</t>
  </si>
  <si>
    <t>eucalc_str_flywheel</t>
  </si>
  <si>
    <t>min_dom-appliances_bauxite[Mt]</t>
  </si>
  <si>
    <t>eucalc_ind_energy_demand_tra_equip_solid_ff_coal</t>
  </si>
  <si>
    <t>eucalc_str_natural_gas_prod</t>
  </si>
  <si>
    <t>min_dom-appliances_iron[Mt]</t>
  </si>
  <si>
    <t>eucalc_ind_energy_demand_tra_equip_solid_waste</t>
  </si>
  <si>
    <t>eucalc_str_subdaily_battery</t>
  </si>
  <si>
    <t>min_electronics_copper[Mt]</t>
  </si>
  <si>
    <t>eucalc_str_subdaily_flywheel</t>
  </si>
  <si>
    <t>min_electronics_bauxite[Mt]</t>
  </si>
  <si>
    <t>eucalc_ind_energy_demand_wwp_electricity</t>
  </si>
  <si>
    <t>energy,wood</t>
  </si>
  <si>
    <t>eucalc_str_subdaily_natural_gas_prod</t>
  </si>
  <si>
    <t>min_agr_phosphate[Mt]</t>
  </si>
  <si>
    <t>eucalc_ind_energy_demand_wwp_gas_bio</t>
  </si>
  <si>
    <t>eucalc_str_weekly_phs</t>
  </si>
  <si>
    <t>min_agr_potash[Mt]</t>
  </si>
  <si>
    <t>eucalc_ind_energy_demand_wwp_gas_ff_natural</t>
  </si>
  <si>
    <t>eucalc_str_weekly_ptx</t>
  </si>
  <si>
    <t>min_bioenergy_wood[Mt]</t>
  </si>
  <si>
    <t>eucalc_ind_energy_demand_wwp_hydrogen</t>
  </si>
  <si>
    <t>eucalc_str_weekly_natural_gas_prod</t>
  </si>
  <si>
    <t>min_glass_sand[Mt]</t>
  </si>
  <si>
    <t>eucalc_ind_energy_demand_wwp_liquid_bio</t>
  </si>
  <si>
    <t>min_cement_sand[Mt]</t>
  </si>
  <si>
    <t>eucalc_ind_energy_demand_wwp_liquid_ff_oil</t>
  </si>
  <si>
    <t>min_paper_wood[Mt]</t>
  </si>
  <si>
    <t>eucalc_ind_energy_demand_wwp_solid_bio</t>
  </si>
  <si>
    <t>min_construction_wood[Mt]</t>
  </si>
  <si>
    <t>eucalc_ind_energy_demand_wwp_solid_ff_coal</t>
  </si>
  <si>
    <t>min_indirect_nickel[Mt]</t>
  </si>
  <si>
    <t>eucalc_ind_energy_demand_wwp_solid_waste</t>
  </si>
  <si>
    <t>min_indirect_lithium[Mt]</t>
  </si>
  <si>
    <t>co2-emissions</t>
  </si>
  <si>
    <t>min_indirect_graphite[Mt]</t>
  </si>
  <si>
    <t>eucalc_ind_energy_demand_ois_electricity</t>
  </si>
  <si>
    <t>min_indirect_lead[Mt]</t>
  </si>
  <si>
    <t>eucalc_ind_energy_demand_ois_gas_bio</t>
  </si>
  <si>
    <t>min_indirect_manganese[Mt]</t>
  </si>
  <si>
    <t>eucalc_ind_energy_demand_ois_gas_ff_natural</t>
  </si>
  <si>
    <t>min_electronics_lead[Mt]</t>
  </si>
  <si>
    <t>eucalc_ind_energy_demand_ois_hydrogen</t>
  </si>
  <si>
    <t>bld_emissions-CO2</t>
  </si>
  <si>
    <t>min_building_copper[Mt]</t>
  </si>
  <si>
    <t>eucalc_ind_energy_demand_ois_liquid_bio</t>
  </si>
  <si>
    <t>min_building_bauxite[Mt]</t>
  </si>
  <si>
    <t>eucalc_ind_energy_demand_ois_liquid_ff_oil</t>
  </si>
  <si>
    <t>min_building_iron[Mt]</t>
  </si>
  <si>
    <t>eucalc_ind_energy_demand_ois_solid_bio</t>
  </si>
  <si>
    <t>min_energy_copper[Mt]</t>
  </si>
  <si>
    <t>eucalc_ind_energy_demand_ois_solid_ff_coal</t>
  </si>
  <si>
    <t>min_energy_bauxite[Mt]</t>
  </si>
  <si>
    <t>eucalc_ind_energy_demand_ois_solid_waste</t>
  </si>
  <si>
    <t>min_energy_iron[Mt]</t>
  </si>
  <si>
    <t>min_other_iron[Mt]</t>
  </si>
  <si>
    <t>energy,biomass</t>
  </si>
  <si>
    <t>eucalc_bld_energy_demand_heat_solid_bio + eucalc_bld_energy_demand_heat_liquid_bio + eucalc_bld_energy_demand_heat_gas_bio + eucalc_ind_energy_demand_bio</t>
  </si>
  <si>
    <t>min_other_bauxite[Mt]</t>
  </si>
  <si>
    <t>energy,diesel</t>
  </si>
  <si>
    <t xml:space="preserve">There is no diesel demand per industry to add up. Therefore, taking fuel oil demand. </t>
  </si>
  <si>
    <t>min_other_copper[Mt]</t>
  </si>
  <si>
    <t>Fueloil</t>
  </si>
  <si>
    <t>min_electronics_iron[Mt]</t>
  </si>
  <si>
    <t>min_industry_graphite[Mt]</t>
  </si>
  <si>
    <t>min_other_graphite[Mt]</t>
  </si>
  <si>
    <t>eucalc_ind_energy_demand_bio</t>
  </si>
  <si>
    <t>min_industry_nickel[Mt]</t>
  </si>
  <si>
    <t>eucalc_ind_energy_demand_chemicals_total + eucalc_amm_energy_demand_ammonia + eucalc_ind_energy_demand_wwp + eucalc_ind_energy_demand_tra_equip + eucalc_ind_energy_demand_textiles + eucalc_ind_energy_demand_steel_total + eucalc_ind_energy_demand_paper_total + eucalc_ind_energy_demand_ois + eucalc_ind_energy_demand_mae + eucalc_ind_energy_demand_lime_total + eucalc_ind_energy_demand_glass_total + eucalc_ind_energy_demand_fbt + eucalc_ind_energy_demand_copper + eucalc_ind_energy_demand_cement_total + eucalc_ind_energy_demand_aluminium_total</t>
  </si>
  <si>
    <t>min_other_nickel[Mt]</t>
  </si>
  <si>
    <t>eucalc_ind_energy_demand_total</t>
  </si>
  <si>
    <t>min_other_lead[Mt]</t>
  </si>
  <si>
    <t>Total industry electricity demand</t>
  </si>
  <si>
    <t>min_industry_lithium[Mt]</t>
  </si>
  <si>
    <t>eucalc_ind_fuel_cost_gas_ff_natural</t>
  </si>
  <si>
    <t>min_other_lithium[Mt]</t>
  </si>
  <si>
    <t>eucalc_ind_fuel_cost_liquid_ff_oil</t>
  </si>
  <si>
    <t>min_industry_manganese[Mt]</t>
  </si>
  <si>
    <t>eucalc_ind_fuel_cost_solid_ff_coal</t>
  </si>
  <si>
    <t>min_other_manganese[Mt]</t>
  </si>
  <si>
    <t>ind_elc_energy-demand_total_cost[MEUR]</t>
  </si>
  <si>
    <t>eucalc_ind_elc_energy_demand_total_cost</t>
  </si>
  <si>
    <t>min_transport_graphite[Mt]</t>
  </si>
  <si>
    <t>eucalc_ind_investment</t>
  </si>
  <si>
    <t>eucalc_ind_investment_steel + eucalc_ind_investment_paper + eucalc_ind_investment_lime + eucalc_ind_investment_glass + eucalc_ind_investment_chem + eucalc_ind_investment_cement + eucalc_ind_investment_cc_steel + eucalc_ind_investment_cc_paper + eucalc_ind_investment_cc_chem + eucalc_ind_investment_cc_cement + eucalc_ind_investment_cc_amm_tech + eucalc_ind_investment_amm_tech + eucalc_ind_investment_aluminium + eucalc_ccu_capex_unmineable_coal_seams + eucalc_ccu_capex_methane_formation + eucalc_ccu_capex_enhanced_oil_recovery + eucalc_ccu_capex_depleted_oil_gas_reservoirs</t>
  </si>
  <si>
    <t>min_electronics_manganese[Mt]</t>
  </si>
  <si>
    <t>eucalc_ind_investment_cc_amm_tech</t>
  </si>
  <si>
    <t>min_electronics_nickel[Mt]</t>
  </si>
  <si>
    <t>eucalc_ind_investment_cc_cement</t>
  </si>
  <si>
    <t>min_electronics_lithium[Mt]</t>
  </si>
  <si>
    <t>eucalc_ind_investment_cc_chem</t>
  </si>
  <si>
    <t>min_energy_nickel[Mt]</t>
  </si>
  <si>
    <t>eucalc_ind_investment_cc_paper</t>
  </si>
  <si>
    <t>min_electronics_graphite[Mt]</t>
  </si>
  <si>
    <t>eucalc_ind_investment_cc_steel</t>
  </si>
  <si>
    <t>min_transport_lead[Mt]</t>
  </si>
  <si>
    <t>eucalc_ind_investment_aluminium</t>
  </si>
  <si>
    <t>min_energy_lithium[Mt]</t>
  </si>
  <si>
    <t>eucalc_ind_investment_amm_tech</t>
  </si>
  <si>
    <t>min_transport_manganese[Mt]</t>
  </si>
  <si>
    <t>eucalc_ind_investment_cement</t>
  </si>
  <si>
    <t>min_energy_manganese[Mt]</t>
  </si>
  <si>
    <t>eucalc_ind_investment_chem</t>
  </si>
  <si>
    <t>min_relative_reserves_left_bauxite[%]</t>
  </si>
  <si>
    <t>eucalc_ind_investment_glass</t>
  </si>
  <si>
    <t>min_relative_reserves_left_copper[%]</t>
  </si>
  <si>
    <t>eucalc_ind_investment_lime</t>
  </si>
  <si>
    <t>min_transport_nickel[Mt]</t>
  </si>
  <si>
    <t>eucalc_ind_investment_paper</t>
  </si>
  <si>
    <t>min_energy_graphite[Mt]</t>
  </si>
  <si>
    <t>eucalc_ind_investment_steel</t>
  </si>
  <si>
    <t>min_relative_reserves_left_iron[%]</t>
  </si>
  <si>
    <t>eucalc_ind_operating_cost_cc_amm_tech</t>
  </si>
  <si>
    <t>min_relative_reserves_left_phosphate[%]</t>
  </si>
  <si>
    <t>eucalc_ind_operating_cost_cc_cement</t>
  </si>
  <si>
    <t>min_transport_lithium[Mt]</t>
  </si>
  <si>
    <t>eucalc_ind_operating_cost_cc_chem</t>
  </si>
  <si>
    <t>ref_stored_CO2[Mt]</t>
  </si>
  <si>
    <t>eucalc_ind_operating_cost_cc_paper</t>
  </si>
  <si>
    <t>str_capex_CAES[MEUR]</t>
  </si>
  <si>
    <t>eucalc_ind_operating_cost_cc_steel</t>
  </si>
  <si>
    <t>str_capex_PHS[MEUR]</t>
  </si>
  <si>
    <t>eucalc_ind_operating_cost_aluminium</t>
  </si>
  <si>
    <t>str_capex_Ptx[MEUR]</t>
  </si>
  <si>
    <t>eucalc_ind_operating_cost_amm_tech</t>
  </si>
  <si>
    <t>str_capex_battery[MEUR]</t>
  </si>
  <si>
    <t>eucalc_ind_operating_cost_cement</t>
  </si>
  <si>
    <t>str_capex_flywheel[MEUR]</t>
  </si>
  <si>
    <t>eucalc_ind_operating_cost_chem</t>
  </si>
  <si>
    <t>str_opex_CAES[MEUR]</t>
  </si>
  <si>
    <t>eucalc_ind_operating_cost_glass</t>
  </si>
  <si>
    <t>str_opex_PHS[MEUR]</t>
  </si>
  <si>
    <t>eucalc_ind_operating_cost_lime</t>
  </si>
  <si>
    <t>str_opex_Ptx[MEUR]</t>
  </si>
  <si>
    <t>eucalc_ind_operating_cost_paper</t>
  </si>
  <si>
    <t>str_opex_battery[MEUR]</t>
  </si>
  <si>
    <t>eucalc_ind_operating_cost_steel</t>
  </si>
  <si>
    <t>str_opex_flywheel[MEUR]</t>
  </si>
  <si>
    <t>eucalc_ind_opex</t>
  </si>
  <si>
    <t>eucalc_ind_operating_cost_steel + eucalc_ind_operating_cost_paper + eucalc_ind_operating_cost_lime + eucalc_ind_operating_cost_glass + eucalc_ind_operating_cost_chem + eucalc_ind_operating_cost_cement + eucalc_ind_operating_cost_cc_steel + eucalc_ind_operating_cost_cc_paper + eucalc_ind_operating_cost_cc_chem + eucalc_ind_operating_cost_cc_cement + eucalc_ind_operating_cost_cc_amm_tech + eucalc_ind_operating_cost_amm_tech + eucalc_ind_operating_cost_aluminium</t>
  </si>
  <si>
    <t>str_flexibility_need[TWh]</t>
  </si>
  <si>
    <t>eucalc_ind_energy_demand_chemicals_electricity,eucalc_ind_energy_demand_chemicals_gas_bio,eucalc_ind_energy_demand_chemicals_gas_ff_natural,eucalc_ind_energy_demand_chemicals_hydrogen,eucalc_ind_energy_demand_chemicals_liquid_bio,eucalc_ind_energy_demand_chemicals_liquid_ff_oil,eucalc_ind_energy_demand_chemicals_solid_bio,eucalc_ind_energy_demand_chemicals_solid_ff_coal,eucalc_ind_energy_demand_chemicals_solid_waste</t>
  </si>
  <si>
    <t>str_Ptx[TWh]</t>
  </si>
  <si>
    <t>eucalc_ind_material_production_chem_chem_tech</t>
  </si>
  <si>
    <t>str_PHS[TWh]</t>
  </si>
  <si>
    <t>eucalc_ind_material_production_copper_tech</t>
  </si>
  <si>
    <t>str_CAES[TWh]</t>
  </si>
  <si>
    <t>eucalc_ind_material_production_fbt</t>
  </si>
  <si>
    <t>str_battery[TWh]</t>
  </si>
  <si>
    <t>eucalc_ind_material_production_fbt_tech</t>
  </si>
  <si>
    <t>str_flywheel[TWh]</t>
  </si>
  <si>
    <t>eucalc_ind_material_production_glass_glass</t>
  </si>
  <si>
    <t>str_natural_gas_prod[TWh]</t>
  </si>
  <si>
    <t>eucalc_ind_material_production_lime_lime</t>
  </si>
  <si>
    <t>str_weekly_Ptx[%]</t>
  </si>
  <si>
    <t>eucalc_ind_material_production_mae</t>
  </si>
  <si>
    <t>str_weekly_PHS[%]</t>
  </si>
  <si>
    <t>eucalc_ind_material_production_mae_tech</t>
  </si>
  <si>
    <t>str_weekly_natural_gas_prod[%]</t>
  </si>
  <si>
    <t>eucalc_ind_material_production_ois</t>
  </si>
  <si>
    <t>str_daily_PHS[%]</t>
  </si>
  <si>
    <t>eucalc_ind_material_production_ois_tech</t>
  </si>
  <si>
    <t>str_daily_CAES[%]</t>
  </si>
  <si>
    <t>eucalc_ind_material_production_textiles</t>
  </si>
  <si>
    <t>str_daily_natural_gas_prod[%]</t>
  </si>
  <si>
    <t>eucalc_ind_material_production_textiles_tech</t>
  </si>
  <si>
    <t>str_subdaily_battery[%]</t>
  </si>
  <si>
    <t>eucalc_ind_material_production_tra_equip</t>
  </si>
  <si>
    <t>str_subdaily_flywheel[%]</t>
  </si>
  <si>
    <t>eucalc_ind_material_production_tra_equip_tech</t>
  </si>
  <si>
    <t>str_subdaily_natural_gas_prod[%]</t>
  </si>
  <si>
    <t>eucalc_ind_material_production_wwp</t>
  </si>
  <si>
    <t>str_warning</t>
  </si>
  <si>
    <t>eucalc_ind_material_production_wwp_tech</t>
  </si>
  <si>
    <t>COE[EUR/MWh]</t>
  </si>
  <si>
    <t>tra_elec-rail[TWh]</t>
  </si>
  <si>
    <t>tra_elec-other[TWh]</t>
  </si>
  <si>
    <t>eucalc_ind_energy_demand_aluminium_electricity,eucalc_ind_energy_demand_aluminium_gas_bio,eucalc_ind_energy_demand_aluminium_gas_ff_natural,eucalc_ind_energy_demand_aluminium_hydrogen,eucalc_ind_energy_demand_aluminium_liquid_bio,eucalc_ind_energy_demand_aluminium_liquid_ff_oil,eucalc_ind_energy_demand_aluminium_solid_bio,eucalc_ind_energy_demand_aluminium_solid_ff_coal,eucalc_ind_energy_demand_aluminium_solid_waste</t>
  </si>
  <si>
    <t>tra_elec-road[TWh]</t>
  </si>
  <si>
    <t>eucalc_ind_energy_demand_cement_electricity,eucalc_ind_energy_demand_cement_gas_bio,eucalc_ind_energy_demand_cement_gas_ff_natural,eucalc_ind_energy_demand_cement_hydrogen,eucalc_ind_energy_demand_cement_liquid_bio,eucalc_ind_energy_demand_cement_liquid_ff_oil,eucalc_ind_energy_demand_cement_solid_bio,eucalc_ind_energy_demand_cement_solid_ff_coal,eucalc_ind_energy_demand_cement_solid_waste</t>
  </si>
  <si>
    <t>eucalc_ind_material_production_cement_dry_kiln + eucalc_ind_material_production_cement_geopolym + eucalc_ind_material_production_cement_wet_kiln</t>
  </si>
  <si>
    <t>eucalc_ind_energy_demand_glass_electricity,eucalc_ind_energy_demand_glass_gas_bio,eucalc_ind_energy_demand_glass_gas_ff_natural,eucalc_ind_energy_demand_glass_hydrogen,eucalc_ind_energy_demand_glass_liquid_bio,eucalc_ind_energy_demand_glass_liquid_ff_oil,eucalc_ind_energy_demand_glass_solid_bio,eucalc_ind_energy_demand_glass_solid_ff_coal,eucalc_ind_energy_demand_glass_solid_waste</t>
  </si>
  <si>
    <t>eucalc_ind_energy_demand_lime_electricity,eucalc_ind_energy_demand_lime_gas_bio,eucalc_ind_energy_demand_lime_gas_ff_natural,eucalc_ind_energy_demand_lime_hydrogen,eucalc_ind_energy_demand_lime_liquid_bio,eucalc_ind_energy_demand_lime_liquid_ff_oil,eucalc_ind_energy_demand_lime_solid_bio,eucalc_ind_energy_demand_lime_solid_ff_coal,eucalc_ind_energy_demand_lime_solid_waste</t>
  </si>
  <si>
    <t>tra_elc_energy-demand_total[TWh]</t>
  </si>
  <si>
    <t>eucalc_ind_energy_demand_paper_electricity,eucalc_ind_energy_demand_paper_gas_bio,eucalc_ind_energy_demand_paper_gas_ff_natural,eucalc_ind_energy_demand_paper_hydrogen,eucalc_ind_energy_demand_paper_liquid_bio,eucalc_ind_energy_demand_paper_liquid_ff_oil,eucalc_ind_energy_demand_paper_solid_bio,eucalc_ind_energy_demand_paper_solid_ff_coal,eucalc_ind_energy_demand_paper_solid_waste</t>
  </si>
  <si>
    <t>tra_elec-rail_cost[MEUR]</t>
  </si>
  <si>
    <t>ind_material-production_steel_hydrogen-DRI[Mt]</t>
  </si>
  <si>
    <t>tra_elec-other_cost[MEUR]</t>
  </si>
  <si>
    <t>tra_elec-road_cost[MEUR]</t>
  </si>
  <si>
    <t>eucalc_ind_energy_demand_steel_electricity,eucalc_ind_energy_demand_steel_gas_bio,eucalc_ind_energy_demand_steel_gas_ff_natural,eucalc_ind_energy_demand_steel_hydrogen,eucalc_ind_energy_demand_steel_liquid_bio,eucalc_ind_energy_demand_steel_liquid_ff_oil,eucalc_ind_energy_demand_steel_solid_bio,eucalc_ind_energy_demand_steel_solid_ff_coal,eucalc_ind_energy_demand_steel_solid_waste</t>
  </si>
  <si>
    <t>eucalc_ind_material_production_steel_bf_bof + eucalc_ind_material_production_steel_hisarna + eucalc_ind_material_production_steel_hydrogen_dri + eucalc_ind_material_production_steel_scrap_eaf</t>
  </si>
  <si>
    <t>Cropland remaining cropland</t>
  </si>
  <si>
    <t>Forest remaining forests</t>
  </si>
  <si>
    <t>Grassland remaining grassland</t>
  </si>
  <si>
    <t>Land converted to cropland</t>
  </si>
  <si>
    <t>Land converted to forests</t>
  </si>
  <si>
    <t xml:space="preserve">p
</t>
  </si>
  <si>
    <t>Land converted to other-lands</t>
  </si>
  <si>
    <t>Land converted to settlement</t>
  </si>
  <si>
    <t>Land converted to wetland</t>
  </si>
  <si>
    <t>tra_elc_energy-demand_total_cost[MEUR]</t>
  </si>
  <si>
    <t>Other lands remaining other-lands</t>
  </si>
  <si>
    <t>Settlement remaining settlement</t>
  </si>
  <si>
    <t>Wetland remaining wetland</t>
  </si>
  <si>
    <t>Land use</t>
  </si>
  <si>
    <t>eucalc_lus_emissions_co2e_wetland_rem_wetland + eucalc_lus_emissions_co2e_settlement_rem_settlement + eucalc_lus_emissions_co2e_other_rem_other + eucalc_lus_emissions_co2e_land_to_wetland + eucalc_lus_emissions_co2e_land_to_settlement + eucalc_lus_emissions_co2e_land_to_other + eucalc_lus_emissions_co2e_land_to_grassland + eucalc_lus_emissions_co2e_land_to_forest + eucalc_lus_emissions_co2e_land_to_cropland + eucalc_lus_emissions_co2e_grassland_rem_grassland + eucalc_lus_emissions_co2e_forest_rem_forest + eucalc_lus_emissions_co2e_cropland_rem_cropland</t>
  </si>
  <si>
    <t>eucalc_lus_emissions_co2_land_to_cropland</t>
  </si>
  <si>
    <t>tra_energy-demand_biodiesel[TWh]</t>
  </si>
  <si>
    <t>eucalc_lus_emissions_co2_land_to_forest</t>
  </si>
  <si>
    <t>tra_energy-demand_bioethanol[TWh]</t>
  </si>
  <si>
    <t>eucalc_lus_emissions_co2_land_to_grassland</t>
  </si>
  <si>
    <t>tra_energy-demand_bionatural-gas[TWh]</t>
  </si>
  <si>
    <t>eucalc_lus_emissions_co2_land_to_other</t>
  </si>
  <si>
    <t>tra_energy-demand_biojetfuel[TWh]</t>
  </si>
  <si>
    <t>eucalc_lus_emissions_co2_land_to_settlement</t>
  </si>
  <si>
    <t>tra_fuel-cost_liquid-bio[MEUR]</t>
  </si>
  <si>
    <t>eucalc_lus_emissions_co2_land_to_wetland</t>
  </si>
  <si>
    <t>tra_energy-demand_total[TWh]</t>
  </si>
  <si>
    <t>eucalc_lus_emissions_co2_rem_cropland</t>
  </si>
  <si>
    <t>tra_distance-by-car_passenger[km/person]</t>
  </si>
  <si>
    <t>eucalc_lus_emissions_co2_rem_forest</t>
  </si>
  <si>
    <t>tra_energy-demand_diesel[TWh]</t>
  </si>
  <si>
    <t>eucalc_lus_emissions_co2_rem_grassland</t>
  </si>
  <si>
    <t>tra_energy-demand_electricity[TWh]</t>
  </si>
  <si>
    <t>eucalc_lus_emissions_co2_rem_other</t>
  </si>
  <si>
    <t>tra_energy-demand_freight_aviation[TWh]</t>
  </si>
  <si>
    <t>eucalc_lus_emissions_co2_rem_settlement</t>
  </si>
  <si>
    <t>tra_energy-demand_freight_diesel[TWh]</t>
  </si>
  <si>
    <t>eucalc_lus_emissions_co2_rem_wetland</t>
  </si>
  <si>
    <t>tra_energy-demand_freight_electricity[TWh]</t>
  </si>
  <si>
    <t>eucalc_lus_forestry_biomass_faws_harvested</t>
  </si>
  <si>
    <t>m3</t>
  </si>
  <si>
    <t>tra_energy-demand_freight_gasoline[TWh]</t>
  </si>
  <si>
    <t>eucalc_lus_forestry_biomass_loss_burnt</t>
  </si>
  <si>
    <t>tra_energy-demand_freight_HDV[TWh]</t>
  </si>
  <si>
    <t>eucalc_lus_land_lulucf_agroforestry_cropland_cover_crop</t>
  </si>
  <si>
    <t>tra_energy-demand_freight_hydrogen[TWh]</t>
  </si>
  <si>
    <t>eucalc_lus_land_lulucf_agroforestry_cropland_cropland</t>
  </si>
  <si>
    <t>tra_energy-demand_freight_IWW[TWh]</t>
  </si>
  <si>
    <t>eucalc_lus_land_lulucf_agroforestry_cropland_hedges</t>
  </si>
  <si>
    <t>tra_energy-demand_freight_kerosene[TWh]</t>
  </si>
  <si>
    <t>eucalc_lus_land_lulucf_agroforestry_cropland_no_till</t>
  </si>
  <si>
    <t>tra_energy-demand_freight_marinefueloil[TWh]</t>
  </si>
  <si>
    <t>eucalc_lus_land_lulucf_agroforestry_grassland_grassland</t>
  </si>
  <si>
    <t>tra_energy-demand_freight_marine[TWh]</t>
  </si>
  <si>
    <t>eucalc_lus_land_lulucf_agroforestry_grassland_hedges</t>
  </si>
  <si>
    <t>tra_energy-demand_freight_natural-gas[TWh]</t>
  </si>
  <si>
    <t>tra_energy-demand_freight_biodiesel[TWh]</t>
  </si>
  <si>
    <t>eucalc_lus_land_protected_land</t>
  </si>
  <si>
    <t>tra_energy-demand_freight_bioethanol[TWh]</t>
  </si>
  <si>
    <t>tra_energy-demand_freight_bionatural-gas[TWh]</t>
  </si>
  <si>
    <t>eucalc_lus_land_shortage</t>
  </si>
  <si>
    <t>tra_energy-demand_freight_biojetfuel[TWh]</t>
  </si>
  <si>
    <t>tra_energy-demand_freight_bio-marinefueloil[TWh]</t>
  </si>
  <si>
    <t>eucalc_lus_land_unmanaged</t>
  </si>
  <si>
    <t>tra_energy-demand_freight_rail[TWh]</t>
  </si>
  <si>
    <t>eucalc_lus_lulucf_emissions_co2_afforestation</t>
  </si>
  <si>
    <t>tra_energy-demand_freight[TWh]</t>
  </si>
  <si>
    <t>eucalc_lus_lulucf_emissions_co2_cropland</t>
  </si>
  <si>
    <t>tra_energy-demand_gasoline[TWh]</t>
  </si>
  <si>
    <t>eucalc_lus_lulucf_emissions_co2_forest</t>
  </si>
  <si>
    <t>tra_energy-demand_hydrogen[TWh]</t>
  </si>
  <si>
    <t>eucalc_lus_lulucf_emissions_co2_grassland</t>
  </si>
  <si>
    <t>tra_energy-demand_kerosene[TWh]</t>
  </si>
  <si>
    <t>eucalc_lus_lulucf_emissions_co2_other</t>
  </si>
  <si>
    <t>tra_energy-demand_natural-gas[TWh]</t>
  </si>
  <si>
    <t>eucalc_lus_lulucf_emissions_co2_settlement</t>
  </si>
  <si>
    <t>tra_energy-demand_passenger_2W[TWh]</t>
  </si>
  <si>
    <t>eucalc_lus_lulucf_emissions_co2_wetland</t>
  </si>
  <si>
    <t>tra_energy-demand_passenger_aviation[TWh]</t>
  </si>
  <si>
    <t>Sawlogs (industry)</t>
  </si>
  <si>
    <t>tra_energy-demand_passenger_bus[TWh]</t>
  </si>
  <si>
    <t>Other industrial wood</t>
  </si>
  <si>
    <t>tra_energy-demand_passenger_diesel[TWh]</t>
  </si>
  <si>
    <t>Pulp wood</t>
  </si>
  <si>
    <t>tra_energy-demand_passenger_electricity[TWh]</t>
  </si>
  <si>
    <t>Wood-fuel</t>
  </si>
  <si>
    <t>tra_energy-demand_passenger_gasoline[TWh]</t>
  </si>
  <si>
    <t>eucalc_lus_climate_smart_forestry_biomass_csf_inc</t>
  </si>
  <si>
    <t>tra_energy-demand_passenger_hydrogen[TWh]</t>
  </si>
  <si>
    <t>eucalc_lus_climate_smart_forestry_biomass_csf_inc_co2_capture</t>
  </si>
  <si>
    <t>tra_energy-demand_passenger_kerosene[TWh]</t>
  </si>
  <si>
    <t>eucalc_lus_csf_trade_balance</t>
  </si>
  <si>
    <t>tra_energy-demand_passenger_biodiesel[TWh]</t>
  </si>
  <si>
    <t>Cropland</t>
  </si>
  <si>
    <t>hectare</t>
  </si>
  <si>
    <t>eucalc_lus_emissions_co2e_cropland_rem_cropland,eucalc_lus_emissions_co2e_land_to_cropland</t>
  </si>
  <si>
    <t>tra_energy-demand_passenger_bioethanol[TWh]</t>
  </si>
  <si>
    <t>tra_energy-demand_passenger_bionatural-gas[TWh]</t>
  </si>
  <si>
    <t>Forests</t>
  </si>
  <si>
    <t>eucalc_lus_emissions_co2e_forest_rem_forest,eucalc_lus_emissions_co2e_land_to_forest</t>
  </si>
  <si>
    <t>tra_energy-demand_passenger_biojetfuel[TWh]</t>
  </si>
  <si>
    <t>tra_energy-demand_passenger_LDV[TWh]</t>
  </si>
  <si>
    <t>Grassland</t>
  </si>
  <si>
    <t>eucalc_lus_emissions_co2e_grassland_rem_grassland,eucalc_lus_emissions_co2e_land_to_grassland</t>
  </si>
  <si>
    <t>tra_energy-demand_passenger_metro-tram[TWh]</t>
  </si>
  <si>
    <t>tra_energy-demand_passenger_natural-gas[TWh]</t>
  </si>
  <si>
    <t>eucalc_lus_emissions_co2e_other_rem_other,eucalc_lus_emissions_co2e_land_to_other</t>
  </si>
  <si>
    <t>tra_energy-demand_passenger_rail[TWh]</t>
  </si>
  <si>
    <t>tra_energy-demand_passenger[TWh]</t>
  </si>
  <si>
    <t>Settlements</t>
  </si>
  <si>
    <t>eucalc_lus_emissions_co2e_settlement_rem_settlement,eucalc_lus_emissions_co2e_land_to_settlement</t>
  </si>
  <si>
    <t>tra_energy-demand[TWh]</t>
  </si>
  <si>
    <t>22;23</t>
  </si>
  <si>
    <t>tra_modal-share_freight_aviation[%]</t>
  </si>
  <si>
    <t>Wetlands</t>
  </si>
  <si>
    <t>eucalc_lus_emissions_co2e_wetland_rem_wetland,eucalc_lus_emissions_co2e_land_to_wetland</t>
  </si>
  <si>
    <t>tra_modal-share_freight_HDVH[%]</t>
  </si>
  <si>
    <t>tra_modal-share_freight_HDVL[%]</t>
  </si>
  <si>
    <t>eucalc_lfs_energy_demand_total</t>
  </si>
  <si>
    <t>tra_modal-share_freight_HDVM[%]</t>
  </si>
  <si>
    <t>eucalc_lfs_pop_population</t>
  </si>
  <si>
    <t>tra_modal-share_freight_IWW[%]</t>
  </si>
  <si>
    <t>eucalc_min_extraction_bauxite</t>
  </si>
  <si>
    <t>tra_modal-share_freight_marine[%]</t>
  </si>
  <si>
    <t>eucalc_min_extraction_copper</t>
  </si>
  <si>
    <t>tra_modal-share_freight_rail[%]</t>
  </si>
  <si>
    <t>eucalc_min_extraction_graphite</t>
  </si>
  <si>
    <t>tra_modal-share_freight_bike[%]</t>
  </si>
  <si>
    <t>eucalc_min_extraction_iron</t>
  </si>
  <si>
    <t>tra_modal-share_freight_walk[%]</t>
  </si>
  <si>
    <t>eucalc_min_extraction_lead</t>
  </si>
  <si>
    <t>tra_modal-share_passenger_2W[%]</t>
  </si>
  <si>
    <t>eucalc_min_extraction_lithium</t>
  </si>
  <si>
    <t>tra_modal-share_passenger_bus[%]</t>
  </si>
  <si>
    <t>eucalc_min_extraction_manganese</t>
  </si>
  <si>
    <t>tra_modal-share_passenger_LDV[%]</t>
  </si>
  <si>
    <t>eucalc_min_extraction_nickel</t>
  </si>
  <si>
    <t>tra_modal-share_passenger_metro-tram[%]</t>
  </si>
  <si>
    <t>eucalc_min_extraction_phosphate</t>
  </si>
  <si>
    <t>tra_modal-share_passenger_rail[%]</t>
  </si>
  <si>
    <t>eucalc_min_extraction_potash</t>
  </si>
  <si>
    <t>tra_modal-share_passenger_bike[%]</t>
  </si>
  <si>
    <t>eucalc_min_relative_reserves_left_bauxite</t>
  </si>
  <si>
    <t>tra_modal-share_passenger_walk[%]</t>
  </si>
  <si>
    <t>eucalc_min_relative_reserves_left_copper</t>
  </si>
  <si>
    <t>tra_modal-share_passenger_aviation[%]</t>
  </si>
  <si>
    <t>eucalc_min_relative_reserves_left_iron</t>
  </si>
  <si>
    <t>tra_owned-cars_passenger[car/person]</t>
  </si>
  <si>
    <t>eucalc_min_relative_reserves_left_phosphate</t>
  </si>
  <si>
    <t>tra_technology-share-fleet_freight_aviation_BEV[%]</t>
  </si>
  <si>
    <t>minerals</t>
  </si>
  <si>
    <t>tra_technology-share-fleet_freight_aviation_ICE[%]</t>
  </si>
  <si>
    <t>tra_technology-share-fleet_freight_HDVH_BEV[%]</t>
  </si>
  <si>
    <t>minerals,wood</t>
  </si>
  <si>
    <t>tra_technology-share-fleet_freight_HDVH_CEV[%]</t>
  </si>
  <si>
    <t>Building</t>
  </si>
  <si>
    <t>tra_technology-share-fleet_freight_HDVH_FCEV[%]</t>
  </si>
  <si>
    <t>minerals,copper</t>
  </si>
  <si>
    <t>tra_technology-share-fleet_freight_HDVH_ICE-diesel[%]</t>
  </si>
  <si>
    <t>minerals,iron and steel</t>
  </si>
  <si>
    <t>tra_technology-share-fleet_freight_HDVH_ICE-gas[%]</t>
  </si>
  <si>
    <t>CCU</t>
  </si>
  <si>
    <t>tra_technology-share-fleet_freight_HDVH_ICE-gasoline[%]</t>
  </si>
  <si>
    <t>minerals,cement</t>
  </si>
  <si>
    <t>tra_technology-share-fleet_freight_HDVH_PHEV-diesel[%]</t>
  </si>
  <si>
    <t>Construction</t>
  </si>
  <si>
    <t>tra_technology-share-fleet_freight_HDVH_PHEV-gasoline[%]</t>
  </si>
  <si>
    <t>Domestic Appliances</t>
  </si>
  <si>
    <t>tra_technology-share-fleet_freight_HDVL_BEV[%]</t>
  </si>
  <si>
    <t>tra_technology-share-fleet_freight_HDVL_CEV[%]</t>
  </si>
  <si>
    <t>tra_technology-share-fleet_freight_HDVL_FCEV[%]</t>
  </si>
  <si>
    <t>Electronics</t>
  </si>
  <si>
    <t>tra_technology-share-fleet_freight_HDVL_ICE-diesel[%]</t>
  </si>
  <si>
    <t>tra_technology-share-fleet_freight_HDVL_ICE-gas[%]</t>
  </si>
  <si>
    <t>tra_technology-share-fleet_freight_HDVL_ICE-gasoline[%]</t>
  </si>
  <si>
    <t>tra_technology-share-fleet_freight_HDVL_PHEV-diesel[%]</t>
  </si>
  <si>
    <t>tra_technology-share-fleet_freight_HDVL_PHEV-gasoline[%]</t>
  </si>
  <si>
    <t>minerals,lithium</t>
  </si>
  <si>
    <t>tra_technology-share-fleet_freight_HDVM_BEV[%]</t>
  </si>
  <si>
    <t>tra_technology-share-fleet_freight_HDVM_CEV[%]</t>
  </si>
  <si>
    <t>tra_technology-share-fleet_freight_HDVM_FCEV[%]</t>
  </si>
  <si>
    <t>Energy</t>
  </si>
  <si>
    <t>tra_technology-share-fleet_freight_HDVM_ICE-diesel[%]</t>
  </si>
  <si>
    <t>minerals,coal</t>
  </si>
  <si>
    <t>tra_technology-share-fleet_freight_HDVM_ICE-gas[%]</t>
  </si>
  <si>
    <t>tra_technology-share-fleet_freight_HDVM_ICE-gasoline[%]</t>
  </si>
  <si>
    <t>Extracted Gas</t>
  </si>
  <si>
    <t>minerals,natural gas</t>
  </si>
  <si>
    <t>tra_technology-share-fleet_freight_HDVM_PHEV-diesel[%]</t>
  </si>
  <si>
    <t>tra_technology-share-fleet_freight_HDVM_PHEV-gasoline[%]</t>
  </si>
  <si>
    <t>tra_technology-share-fleet_freight_IWW_BEV[%]</t>
  </si>
  <si>
    <t>tra_technology-share-fleet_freight_IWW_FCEV[%]</t>
  </si>
  <si>
    <t>tra_technology-share-fleet_freight_IWW_ICE[%]</t>
  </si>
  <si>
    <t>tra_technology-share-fleet_freight_marine_BEV[%]</t>
  </si>
  <si>
    <t>tra_technology-share-fleet_freight_marine_FCEV[%]</t>
  </si>
  <si>
    <t>minerals,oil</t>
  </si>
  <si>
    <t>tra_technology-share-fleet_freight_marine_ICE[%]</t>
  </si>
  <si>
    <t>minerals,glass</t>
  </si>
  <si>
    <t>tra_technology-share-fleet_freight_rail_CEV[%]</t>
  </si>
  <si>
    <t>Indirect</t>
  </si>
  <si>
    <t>tra_technology-share-fleet_passenger_rail_ICE-diesel[%]</t>
  </si>
  <si>
    <t>tra_technology-share-fleet_passenger_LDV_ICE-diesel[%]</t>
  </si>
  <si>
    <t>tra_technology-share-fleet_passenger_LDV_ICE-gasoline[%]</t>
  </si>
  <si>
    <t>tra_technology-share-fleet_passenger_LDV_BEV[%]</t>
  </si>
  <si>
    <t>tra_technology-share-fleet_passenger_LDV_PHEV-gasoline[%]</t>
  </si>
  <si>
    <t>tra_technology-share-fleet_passenger_LDV_PHEV-diesel[%]</t>
  </si>
  <si>
    <t>tra_technology-share-fleet_passenger_LDV_ICE-gas[%]</t>
  </si>
  <si>
    <t>tra_technology-share-fleet_passenger_LDV_FCEV[%]</t>
  </si>
  <si>
    <t>tra_technology-share-fleet_passenger_2W_BEV[%]</t>
  </si>
  <si>
    <t>tra_technology-share-fleet_passenger_2W_FCEV[%]</t>
  </si>
  <si>
    <t>tra_technology-share-fleet_passenger_2W_ICE-diesel[%]</t>
  </si>
  <si>
    <t>tra_technology-share-fleet_passenger_2W_ICE-gas[%]</t>
  </si>
  <si>
    <t>Infrastructure</t>
  </si>
  <si>
    <t>tra_technology-share-fleet_passenger_2W_ICE-gasoline[%]</t>
  </si>
  <si>
    <t>tra_technology-share-fleet_passenger_2W_PHEV[%]</t>
  </si>
  <si>
    <t>tra_technology-share-fleet_passenger_aviation_BEV[%]</t>
  </si>
  <si>
    <t>tra_technology-share-fleet_passenger_aviation_ICE[%]</t>
  </si>
  <si>
    <t>tra_technology-share-fleet_passenger_bus_BEV[%]</t>
  </si>
  <si>
    <t>tra_technology-share-fleet_passenger_bus_FCEV[%]</t>
  </si>
  <si>
    <t>tra_technology-share-fleet_passenger_bus_ICE-diesel[%]</t>
  </si>
  <si>
    <t>tra_technology-share-fleet_passenger_bus_ICE-gas[%]</t>
  </si>
  <si>
    <t>tra_technology-share-fleet_passenger_bus_ICE-gasoline[%]</t>
  </si>
  <si>
    <t>tra_technology-share-fleet_passenger_bus_PHEV-diesel[%]</t>
  </si>
  <si>
    <t>tra_technology-share-fleet_passenger_rail_CEV[%]</t>
  </si>
  <si>
    <t>tra_technology-share-fleet_passenger_rail_FCEV[%]</t>
  </si>
  <si>
    <t>tra_technology-share-fleet_freight_rail_ICE-diesel[%]</t>
  </si>
  <si>
    <t>minerals,wood,paper</t>
  </si>
  <si>
    <t>tra_transport-demand_freight_aviation[tkm]</t>
  </si>
  <si>
    <t>Transport</t>
  </si>
  <si>
    <t>tra_transport-demand_freight_HDV[tkm]</t>
  </si>
  <si>
    <t>tra_transport-demand_freight_IWW[tkm]</t>
  </si>
  <si>
    <t>tra_transport-demand_freight_marine[tkm]</t>
  </si>
  <si>
    <t>tra_transport-demand_freight_rail[tkm]</t>
  </si>
  <si>
    <t>tra_transport-demand_freight_bike[tkm]</t>
  </si>
  <si>
    <t>tra_transport-demand_freight_walk[tkm]</t>
  </si>
  <si>
    <t>tra_transport-demand_passenger_2W[pkm]</t>
  </si>
  <si>
    <t>tra_transport-demand_passenger_aviation[pkm]</t>
  </si>
  <si>
    <t>tra_emissions-CO2e_freight_HDV[Mt]</t>
  </si>
  <si>
    <t>Trucks</t>
  </si>
  <si>
    <t>tra_transport-demand_passenger_bus[pkm]</t>
  </si>
  <si>
    <t>tra_emissions-CO2e_freight_IWW[Mt]</t>
  </si>
  <si>
    <t>Internal waterways</t>
  </si>
  <si>
    <t>tra_transport-demand_passenger_LDV[pkm]</t>
  </si>
  <si>
    <t>tra_emissions-CO2e_freight_aviation[Mt]</t>
  </si>
  <si>
    <t>Aviation</t>
  </si>
  <si>
    <t>tra_transport-demand_passenger_metro-tram[pkm]</t>
  </si>
  <si>
    <t>tra_emissions-CO2e_freight_marine[Mt]</t>
  </si>
  <si>
    <t>Marine</t>
  </si>
  <si>
    <t>tra_transport-demand_passenger_bike[pkm]</t>
  </si>
  <si>
    <t>tra_emissions-CO2e_freight_rail[Mt]</t>
  </si>
  <si>
    <t>Rail</t>
  </si>
  <si>
    <t>tra_transport-demand_passenger_rail[pkm]</t>
  </si>
  <si>
    <t>tra_emissions-CO2e_freight_total[Mt]</t>
  </si>
  <si>
    <t>Freight</t>
  </si>
  <si>
    <t>tra_transport-demand_passenger_walk[pkm]</t>
  </si>
  <si>
    <t>tra_emissions-CO2e_passenger_2W[Mt]</t>
  </si>
  <si>
    <t>Two-wheelers</t>
  </si>
  <si>
    <t>tra_veh-efficiency_passenger_LDV[MJ/pkm]</t>
  </si>
  <si>
    <t>tra_emissions-CO2e_passenger_LDV[Mt]</t>
  </si>
  <si>
    <t>Cars</t>
  </si>
  <si>
    <t>tra_vehicle-fleet_freight_aviation_BEV[number]</t>
  </si>
  <si>
    <t>tra_emissions-CO2e_passenger_aviation[Mt]</t>
  </si>
  <si>
    <t>tra_vehicle-fleet_freight_aviation_ICE[number]</t>
  </si>
  <si>
    <t>tra_emissions-CO2e_passenger_bus[Mt]</t>
  </si>
  <si>
    <t>Bus</t>
  </si>
  <si>
    <t>tra_vehicle-fleet_freight_aviation[number]</t>
  </si>
  <si>
    <t>tra_emissions-CO2e_passenger_metro-tram[Mt]</t>
  </si>
  <si>
    <t>Metro/tram</t>
  </si>
  <si>
    <t>tra_vehicle-fleet_freight_HDV[number]</t>
  </si>
  <si>
    <t>tra_emissions-CO2e_passenger_rail[Mt]</t>
  </si>
  <si>
    <t>tra_vehicle-fleet_freight_HDVH_BEV[number]</t>
  </si>
  <si>
    <t>tra_emissions-CO2e_passenger_total[Mt]</t>
  </si>
  <si>
    <t>Passenger</t>
  </si>
  <si>
    <t>tra_vehicle-fleet_freight_HDVH_CEV[number]</t>
  </si>
  <si>
    <t>tra_emissions-CO2e[Mt]</t>
  </si>
  <si>
    <t>eucalc_tra_emissions_co2e_freight_rail + eucalc_tra_emissions_co2e_freight_marine + eucalc_tra_emissions_co2e_freight_iww + eucalc_tra_emissions_co2e_freight_hdv + eucalc_tra_emissions_co2e_freight_aviation + eucalc_tra_emissions_co2e_passenger_rail + eucalc_tra_emissions_co2e_passenger_metro_tram + eucalc_tra_emissions_co2e_passenger_ldv + eucalc_tra_emissions_co2e_passenger_bus + eucalc_tra_emissions_co2e_passenger_aviation + eucalc_tra_emissions_co2e_passenger_2w</t>
  </si>
  <si>
    <t>tra_vehicle-fleet_freight_HDVH_FCEV[number]</t>
  </si>
  <si>
    <t>tra_CH4-emissions_freight_HDVH[Mt]</t>
  </si>
  <si>
    <t>eucalc_tra_ch4_emissions_freight_hdvh</t>
  </si>
  <si>
    <t>tra_vehicle-fleet_freight_HDVH_ICE-diesel[number]</t>
  </si>
  <si>
    <t>tra_CH4-emissions_freight_HDVL[Mt]</t>
  </si>
  <si>
    <t>eucalc_tra_ch4_emissions_freight_hdvl</t>
  </si>
  <si>
    <t>tra_vehicle-fleet_freight_HDVH_ICE-gas[number]</t>
  </si>
  <si>
    <t>tra_CH4-emissions_freight_HDVM[Mt]</t>
  </si>
  <si>
    <t>eucalc_tra_ch4_emissions_freight_hdvm</t>
  </si>
  <si>
    <t>tra_vehicle-fleet_freight_HDVH_ICE-gasoline[number]</t>
  </si>
  <si>
    <t>tra_CH4-emissions_freight_IWW[Mt]</t>
  </si>
  <si>
    <t>eucalc_tra_ch4_emissions_freight_iww</t>
  </si>
  <si>
    <t>tra_vehicle-fleet_freight_HDVH_PHEV-diesel[number]</t>
  </si>
  <si>
    <t>tra_CH4-emissions_freight_aviation[Mt]</t>
  </si>
  <si>
    <t>eucalc_tra_ch4_emissions_freight_aviation</t>
  </si>
  <si>
    <t>tra_vehicle-fleet_freight_HDVH_PHEV-gasoline[number]</t>
  </si>
  <si>
    <t>tra_CH4-emissions_freight_marine[Mt]</t>
  </si>
  <si>
    <t>eucalc_tra_ch4_emissions_freight_marine</t>
  </si>
  <si>
    <t>tra_vehicle-fleet_freight_HDVH[number]</t>
  </si>
  <si>
    <t>tra_CH4-emissions_freight_rail[Mt]</t>
  </si>
  <si>
    <t>eucalc_tra_ch4_emissions_freight_rail</t>
  </si>
  <si>
    <t>tra_vehicle-fleet_freight_HDVL_BEV[number]</t>
  </si>
  <si>
    <t>tra_CH4-emissions_passenger_2W[Mt]</t>
  </si>
  <si>
    <t>eucalc_tra_ch4_emissions_passenger_2w</t>
  </si>
  <si>
    <t>tra_vehicle-fleet_freight_HDVL_CEV[number]</t>
  </si>
  <si>
    <t>tra_CH4-emissions_passenger_LDV[Mt]</t>
  </si>
  <si>
    <t>eucalc_tra_ch4_emissions_passenger_ldv</t>
  </si>
  <si>
    <t>tra_vehicle-fleet_freight_HDVL_FCEV[number]</t>
  </si>
  <si>
    <t>tra_CH4-emissions_passenger_aviation[Mt]</t>
  </si>
  <si>
    <t>eucalc_tra_ch4_emissions_passenger_aviation</t>
  </si>
  <si>
    <t>tra_vehicle-fleet_freight_HDVL_ICE-diesel[number]</t>
  </si>
  <si>
    <t>tra_CH4-emissions_passenger_bus[Mt]</t>
  </si>
  <si>
    <t>eucalc_tra_ch4_emissions_passenger_bus</t>
  </si>
  <si>
    <t>tra_vehicle-fleet_freight_HDVL_ICE-gas[number]</t>
  </si>
  <si>
    <t>tra_CH4-emissions_passenger_rail[Mt]</t>
  </si>
  <si>
    <t>eucalc_tra_ch4_emissions_passenger_rail</t>
  </si>
  <si>
    <t>tra_vehicle-fleet_freight_HDVL_ICE-gasoline[number]</t>
  </si>
  <si>
    <t>tra_CH4-emissions[Mt]</t>
  </si>
  <si>
    <t>eucalc_tra_ch4_emissions</t>
  </si>
  <si>
    <t>tra_vehicle-fleet_freight_HDVL_PHEV-diesel[number]</t>
  </si>
  <si>
    <t>tra_CO2-emissions_freight_HDVH[Mt]</t>
  </si>
  <si>
    <t>eucalc_tra_co2_emissions_freight_hdvh</t>
  </si>
  <si>
    <t>tra_vehicle-fleet_freight_HDVL_PHEV-gasoline[number]</t>
  </si>
  <si>
    <t>tra_CO2-emissions_freight_HDVL[Mt]</t>
  </si>
  <si>
    <t>eucalc_tra_co2_emissions_freight_hdvl</t>
  </si>
  <si>
    <t>tra_vehicle-fleet_freight_HDVL[number]</t>
  </si>
  <si>
    <t>tra_CO2-emissions_freight_HDVM[Mt]</t>
  </si>
  <si>
    <t>eucalc_tra_co2_emissions_freight_hdvm</t>
  </si>
  <si>
    <t>tra_vehicle-fleet_freight_HDVM_BEV[number]</t>
  </si>
  <si>
    <t>tra_CO2-emissions_freight_IWW[Mt]</t>
  </si>
  <si>
    <t>eucalc_tra_co2_emissions_freight_iww</t>
  </si>
  <si>
    <t>tra_vehicle-fleet_freight_HDVM_CEV[number]</t>
  </si>
  <si>
    <t>tra_CO2-emissions_freight_aviation[Mt]</t>
  </si>
  <si>
    <t>eucalc_tra_co2_emissions_freight_aviation</t>
  </si>
  <si>
    <t>tra_vehicle-fleet_freight_HDVM_FCEV[number]</t>
  </si>
  <si>
    <t>tra_CO2-emissions_freight_marine[Mt]</t>
  </si>
  <si>
    <t>eucalc_tra_co2_emissions_freight_marine</t>
  </si>
  <si>
    <t>tra_vehicle-fleet_freight_HDVM_ICE-diesel[number]</t>
  </si>
  <si>
    <t>tra_CO2-emissions_freight_rail[Mt]</t>
  </si>
  <si>
    <t>eucalc_tra_co2_emissions_freight_rail</t>
  </si>
  <si>
    <t>tra_vehicle-fleet_freight_HDVM_ICE-gas[number]</t>
  </si>
  <si>
    <t>tra_CO2-emissions_passenger_2W[Mt]</t>
  </si>
  <si>
    <t>eucalc_tra_co2_emissions_passenger_2w</t>
  </si>
  <si>
    <t>tra_vehicle-fleet_freight_HDVM_ICE-gasoline[number]</t>
  </si>
  <si>
    <t>tra_CO2-emissions_passenger_LDV[Mt]</t>
  </si>
  <si>
    <t>eucalc_tra_co2_emissions_passenger_ldv</t>
  </si>
  <si>
    <t>tra_vehicle-fleet_freight_HDVM_PHEV-diesel[number]</t>
  </si>
  <si>
    <t>tra_CO2-emissions_passenger_aviation[Mt]</t>
  </si>
  <si>
    <t>eucalc_tra_co2_emissions_passenger_aviation</t>
  </si>
  <si>
    <t>tra_vehicle-fleet_freight_HDVM_PHEV-gasoline[number]</t>
  </si>
  <si>
    <t>tra_CO2-emissions_passenger_bus[Mt]</t>
  </si>
  <si>
    <t>eucalc_tra_co2_emissions_passenger_bus</t>
  </si>
  <si>
    <t>tra_vehicle-fleet_freight_HDVM[number]</t>
  </si>
  <si>
    <t>tra_CO2-emissions_passenger_rail[Mt]</t>
  </si>
  <si>
    <t>eucalc_tra_co2_emissions_passenger_rail</t>
  </si>
  <si>
    <t>tra_vehicle-fleet_freight_IWW_BEV[number]</t>
  </si>
  <si>
    <t>tra_CO2-emissions[Mt]</t>
  </si>
  <si>
    <t>eucalc_tra_co2_emissions</t>
  </si>
  <si>
    <t>tra_vehicle-fleet_freight_IWW_FCEV[number]</t>
  </si>
  <si>
    <t>tra_N2O-emissions_freight_HDVH[Mt]</t>
  </si>
  <si>
    <t>eucalc_tra_n2o_emissions_freight_hdvh</t>
  </si>
  <si>
    <t>tra_vehicle-fleet_freight_IWW_ICE[number]</t>
  </si>
  <si>
    <t>tra_N2O-emissions_freight_HDVL[Mt]</t>
  </si>
  <si>
    <t>eucalc_tra_n2o_emissions_freight_hdvl</t>
  </si>
  <si>
    <t>tra_vehicle-fleet_freight_IWW[number]</t>
  </si>
  <si>
    <t>tra_N2O-emissions_freight_HDVM[Mt]</t>
  </si>
  <si>
    <t>eucalc_tra_n2o_emissions_freight_hdvm</t>
  </si>
  <si>
    <t>tra_vehicle-fleet_freight_marine_BEV[number]</t>
  </si>
  <si>
    <t>tra_N2O-emissions_freight_IWW[Mt]</t>
  </si>
  <si>
    <t>eucalc_tra_n2o_emissions_freight_iww</t>
  </si>
  <si>
    <t>tra_vehicle-fleet_freight_marine_FCEV[number]</t>
  </si>
  <si>
    <t>tra_N2O-emissions_freight_aviation[Mt]</t>
  </si>
  <si>
    <t>eucalc_tra_n2o_emissions_freight_aviation</t>
  </si>
  <si>
    <t>tra_vehicle-fleet_freight_marine_ICE[number]</t>
  </si>
  <si>
    <t>tra_N2O-emissions_freight_marine[Mt]</t>
  </si>
  <si>
    <t>eucalc_tra_n2o_emissions_freight_marine</t>
  </si>
  <si>
    <t>tra_vehicle-fleet_freight_marine[number]</t>
  </si>
  <si>
    <t>tra_N2O-emissions_freight_rail[Mt]</t>
  </si>
  <si>
    <t>eucalc_tra_n2o_emissions_freight_rail</t>
  </si>
  <si>
    <t>tra_vehicle-fleet_freight_rail_CEV[number]</t>
  </si>
  <si>
    <t>tra_N2O-emissions_passenger_2W[Mt]</t>
  </si>
  <si>
    <t>eucalc_tra_n2o_emissions_passenger_2w</t>
  </si>
  <si>
    <t>tra_vehicle-fleet_passenger_rail_ICE-diesel[number]</t>
  </si>
  <si>
    <t>tra_N2O-emissions_passenger_LDV[Mt]</t>
  </si>
  <si>
    <t>eucalc_tra_n2o_emissions_passenger_ldv</t>
  </si>
  <si>
    <t>tra_vehicle-fleet_freight_rail[number]</t>
  </si>
  <si>
    <t>tra_N2O-emissions_passenger_aviation[Mt]</t>
  </si>
  <si>
    <t>eucalc_tra_n2o_emissions_passenger_aviation</t>
  </si>
  <si>
    <t>tra_vehicle-fleet_passenger_2W_BEV[number]</t>
  </si>
  <si>
    <t>tra_N2O-emissions_passenger_bus[Mt]</t>
  </si>
  <si>
    <t>eucalc_tra_n2o_emissions_passenger_bus</t>
  </si>
  <si>
    <t>tra_vehicle-fleet_passenger_2W_FCEV[number]</t>
  </si>
  <si>
    <t>tra_N2O-emissions_passenger_rail[Mt]</t>
  </si>
  <si>
    <t>eucalc_tra_n2o_emissions_passenger_rail</t>
  </si>
  <si>
    <t>tra_vehicle-fleet_passenger_2W_ICE-diesel[number]</t>
  </si>
  <si>
    <t>tra_N2O-emissions[Mt]</t>
  </si>
  <si>
    <t>eucalc_tra_n2o_emissions</t>
  </si>
  <si>
    <t>tra_vehicle-fleet_passenger_2W_ICE-gas[number]</t>
  </si>
  <si>
    <t>tra_freight_CH4-emissions[Mt]</t>
  </si>
  <si>
    <t>eucalc_tra_freight_ch4_emissions</t>
  </si>
  <si>
    <t>tra_vehicle-fleet_passenger_2W_ICE-gasoline[number]</t>
  </si>
  <si>
    <t>tra_freight_CO2-emissions[Mt]</t>
  </si>
  <si>
    <t>eucalc_tra_freight_co2_emissions</t>
  </si>
  <si>
    <t>tra_vehicle-fleet_passenger_2W_PHEV[number]</t>
  </si>
  <si>
    <t>tra_freight_N2O-emissions[Mt]</t>
  </si>
  <si>
    <t>eucalc_tra_freight_n2o_emissions</t>
  </si>
  <si>
    <t>tra_vehicle-fleet_passenger_2W[number]</t>
  </si>
  <si>
    <t>tra_passenger_CH4-emissions[Mt]</t>
  </si>
  <si>
    <t>eucalc_tra_passenger_ch4_emissions</t>
  </si>
  <si>
    <t>tra_vehicle-fleet_passenger_aviation_BEV[number]</t>
  </si>
  <si>
    <t>tra_passenger_CO2-emissions[Mt]</t>
  </si>
  <si>
    <t>eucalc_tra_passenger_co2_emissions</t>
  </si>
  <si>
    <t>tra_vehicle-fleet_passenger_aviation_ICE[number]</t>
  </si>
  <si>
    <t>tra_passenger_N2O-emissions[Mt]</t>
  </si>
  <si>
    <t>eucalc_tra_passenger_n2o_emissions</t>
  </si>
  <si>
    <t>tra_vehicle-fleet_passenger_aviation[number]</t>
  </si>
  <si>
    <t>Electric freight planes</t>
  </si>
  <si>
    <t>Electric planes are not used for freight transport yet. This is also reflected in the EUCalc values - the value for the year 2020 is 0 for all countries. Therefore, for the year 2020 they will be 0. The future values are distributed proportional to the current amount of air transport of freight.</t>
  </si>
  <si>
    <t>tra_vehicle-fleet_passenger_bus_BEV[number]</t>
  </si>
  <si>
    <t>Internal combustion freight planes</t>
  </si>
  <si>
    <t>tra_vehicle-fleet_passenger_bus_FCEV[number]</t>
  </si>
  <si>
    <t>eucalc_tra_vehicle_fleet_freight_aviation</t>
  </si>
  <si>
    <t>tra_vehicle-fleet_passenger_bus_ICE-diesel[number]</t>
  </si>
  <si>
    <t>Electric truck (Heavy Duty Vehicle High)</t>
  </si>
  <si>
    <t>tra_vehicle-fleet_passenger_bus_ICE-gas[number]</t>
  </si>
  <si>
    <t>Catenary Electric truck (Heavy Duty Vehicle High)</t>
  </si>
  <si>
    <t>CEVs are not in use at present. This is also reflected in the EUCalc values - the value for the year 2020 is 0 for all countries. Therefore, for the year 2020 they will be 0. The future values are distributed proportional to the current amount of road  transport of freight.</t>
  </si>
  <si>
    <t>tra_vehicle-fleet_passenger_bus_ICE-gasoline[number]</t>
  </si>
  <si>
    <t>Fuel Cell (Hydrogen) truck (Heavy Duty Vehicle High)</t>
  </si>
  <si>
    <t>electricity,hydrogen</t>
  </si>
  <si>
    <t>FCEVs are not in use at present. This is also reflected in the EUCalc values - the value for the year 2020 is 0 for all countries. Therefore, for the year 2020 they will be 0. The future values are distributed proportional to the current amount of road  transport of freight.</t>
  </si>
  <si>
    <t>tra_vehicle-fleet_passenger_bus_PHEV-diesel[number]</t>
  </si>
  <si>
    <t>tra_vehicle-fleet_passenger_bus[number]</t>
  </si>
  <si>
    <t>Diesel truck (Heavy Duty Vehicle High)</t>
  </si>
  <si>
    <t>tra_vehicle-fleet_passenger_LDV_BEV[number]</t>
  </si>
  <si>
    <t>Gas truck (Heavy Duty Vehicle High)</t>
  </si>
  <si>
    <t>tra_vehicle-fleet_passenger_LDV_FCEV[number]</t>
  </si>
  <si>
    <t>tra_vehicle-fleet_passenger_LDV_ICE-diesel[number]</t>
  </si>
  <si>
    <t>Gasoline truck (Heavy Duty Vehicle High)</t>
  </si>
  <si>
    <t>tra_vehicle-fleet_passenger_LDV_ICE-gas[number]</t>
  </si>
  <si>
    <t>electricity,diesel</t>
  </si>
  <si>
    <t>tra_vehicle-fleet_passenger_LDV_ICE-gasoline[number]</t>
  </si>
  <si>
    <t>Plug-in Hybrid Diesel (Heavy Duty Vehicle High)</t>
  </si>
  <si>
    <t>tra_vehicle-fleet_passenger_LDV_PHEV-diesel[number]</t>
  </si>
  <si>
    <t>tra_vehicle-fleet_passenger_LDV_PHEV-gasoline[number]</t>
  </si>
  <si>
    <t>Plug-in Hybrid Gasoline (Heavy Duty Vehicle High)</t>
  </si>
  <si>
    <t>electricity,gasoline</t>
  </si>
  <si>
    <t>tra_vehicle-fleet_passenger_LDV[number]</t>
  </si>
  <si>
    <t>eucalc_tra_vehicle_fleet_freight_hdvh</t>
  </si>
  <si>
    <t>tra_vehicle-fleet_passenger_metro-tram[number]</t>
  </si>
  <si>
    <t>Electric truck (Heavy Duty Vehicle Low)</t>
  </si>
  <si>
    <t>tra_vehicle-fleet_passenger_rail_CEV[number]</t>
  </si>
  <si>
    <t>Catenary Electric truck (Heavy Duty Vehicle Low)</t>
  </si>
  <si>
    <t>tra_vehicle-fleet_passenger_rail_FCEV[number]</t>
  </si>
  <si>
    <t>Fuel Cell (Hydrogen) truck (Heavy Duty Vehicle Low)</t>
  </si>
  <si>
    <t>tra_vehicle-fleet_freight_rail_ICE-diesel[number]</t>
  </si>
  <si>
    <t>tra_vehicle-fleet_passenger_rail[number]</t>
  </si>
  <si>
    <t>Diesel truck (Heavy Duty Vehicle Low)</t>
  </si>
  <si>
    <t>Gas truck (Heavy Duty Vehicle Low)</t>
  </si>
  <si>
    <t>Gasoline truck (Heavy Duty Vehicle Low)</t>
  </si>
  <si>
    <t>Plug-in Hybrid Diesel (Heavy Duty Vehicle Low)</t>
  </si>
  <si>
    <t>Plug-in Hybrid Gasoline (Heavy Duty Vehicle Low)</t>
  </si>
  <si>
    <t>eucalc_tra_vehicle_fleet_freight_hdvl</t>
  </si>
  <si>
    <t>Electric truck (Heavy Duty Vehicle Medium)</t>
  </si>
  <si>
    <t>Catenary Electric truck (Heavy Duty Vehicle Medium)</t>
  </si>
  <si>
    <t>Fuel Cell (Hydrogen) truck (Heavy Duty Vehicle Medium)</t>
  </si>
  <si>
    <t>Diesel truck (Heavy Duty Vehicle Medium)</t>
  </si>
  <si>
    <t>Gas truck (Heavy Duty Vehicle Medium)</t>
  </si>
  <si>
    <t>Gasoline truck (Heavy Duty Vehicle Medium)</t>
  </si>
  <si>
    <t>Plug-in Hybrid Diesel (Heavy Duty Vehicle Medium)</t>
  </si>
  <si>
    <t>Plug-in Hybrid Gasoline (Heavy Duty Vehicle Medium)</t>
  </si>
  <si>
    <t>eucalc_tra_vehicle_fleet_freight_hdvm</t>
  </si>
  <si>
    <t>eucalc_tra_vehicle_fleet_freight_hdv</t>
  </si>
  <si>
    <t>eucalc_tra_vehicle_fleet_freight_hdvm + eucalc_tra_vehicle_fleet_freight_hdvl + eucalc_tra_vehicle_fleet_freight_hdvh</t>
  </si>
  <si>
    <t>Electric inland water cargo boats</t>
  </si>
  <si>
    <t>Fuelcell inland water cargo boats</t>
  </si>
  <si>
    <t>Internal combustion inland water cargo boats</t>
  </si>
  <si>
    <t>gasoline,diesel</t>
  </si>
  <si>
    <t>eucalc_tra_vehicle_fleet_freight_iww</t>
  </si>
  <si>
    <t>Electric marine cargo boats</t>
  </si>
  <si>
    <t>BEVs are not in use at present. This is also reflected in the EUCalc values - the value for the year 2020 is 0 for all countries. Therefore, for the year 2020 they will be 0. The future values are distributed proportional to the current amount of road  transport of freight.</t>
  </si>
  <si>
    <t>Fuelcell marine cargo boats</t>
  </si>
  <si>
    <t>Internal combustion marine cargo boats</t>
  </si>
  <si>
    <t>eucalc_tra_vehicle_fleet_freight_marine</t>
  </si>
  <si>
    <t>Electric freight trains</t>
  </si>
  <si>
    <t>Diesel freight trains</t>
  </si>
  <si>
    <t>eucalc_tra_vehicle_fleet_freight_rail</t>
  </si>
  <si>
    <t>Diesel passenger  trains</t>
  </si>
  <si>
    <t>Electric passenger trains</t>
  </si>
  <si>
    <t>Fuelcell passenger trains</t>
  </si>
  <si>
    <t>FCEVs are not in use at present. This is also reflected in the EUCalc values - the value for the year 2020 is 0 for all countries. Therefore, for the year 2020 they will be 0. The future values are distributed proportional to the current non-electrified rail lengths.</t>
  </si>
  <si>
    <t>eucalc_tra_vehicle_fleet_passenger_rail</t>
  </si>
  <si>
    <t>eucalc_tra_vehicle_fleet_passenger_rail_ice_diesel + eucalc_tra_vehicle_fleet_passenger_rail_cev + eucalc_tra_vehicle_fleet_passenger_rail_fcev</t>
  </si>
  <si>
    <t>2weelers electric</t>
  </si>
  <si>
    <t>Electric motorcycles are not so popular at present. This is also reflected in the EUCalc values - the value for the year 2020 is 0 for all countries. Therefore, for the year 2020 they will be 0. The future values are distributed proportional to the current number of motorcycles.</t>
  </si>
  <si>
    <t>2weelers gasoline</t>
  </si>
  <si>
    <t>eucalc_tra_vehicle_fleet_passenger_2w_fcev</t>
  </si>
  <si>
    <t>eucalc_tra_vehicle_fleet_passenger_2w_ice_diesel</t>
  </si>
  <si>
    <t>eucalc_tra_vehicle_fleet_passenger_2w_ice_gas</t>
  </si>
  <si>
    <t>eucalc_tra_vehicle_fleet_passenger_2w_phev</t>
  </si>
  <si>
    <t>eucalc_tra_vehicle_fleet_passenger_2w</t>
  </si>
  <si>
    <t>Electric planes</t>
  </si>
  <si>
    <t>Electric planes are not used for passenger transport yet. This is also reflected in the EUCalc values - the value for the year 2020 is 0 for all countries. Therefore, for the year 2020 they will be 0. The future values are distributed proportional to the current amount of air transport of passengers</t>
  </si>
  <si>
    <t>tra_capex_2W_BEV[MEUR]</t>
  </si>
  <si>
    <t>Internal combustion planes</t>
  </si>
  <si>
    <t>tra_capex_2W_FCEV[MEUR]</t>
  </si>
  <si>
    <t>eucalc_tra_vehicle_fleet_passenger_aviation</t>
  </si>
  <si>
    <t>tra_capex_2W_ICE-diesel[MEUR]</t>
  </si>
  <si>
    <t>Electric bus</t>
  </si>
  <si>
    <t>tra_capex_2W_ICE-gas[MEUR]</t>
  </si>
  <si>
    <t>Fuelcell bus</t>
  </si>
  <si>
    <t>FCEVs are not in  use yet. This is also reflected in the EUCalc values - the value for the year 2020 is 0 for all countries. Therefore, for the year 2020 they will be 0. The future values are distributed proportional to the current number of busses</t>
  </si>
  <si>
    <t>tra_capex_2W_ICE-gasoline[MEUR]</t>
  </si>
  <si>
    <t>tra_capex_2W_PHEV[MEUR]</t>
  </si>
  <si>
    <t>Diesel bus</t>
  </si>
  <si>
    <t>tra_capex_HDVH_BEV[MEUR]</t>
  </si>
  <si>
    <t>Gas bus</t>
  </si>
  <si>
    <t>tra_capex_HDVH_CEV[MEUR]</t>
  </si>
  <si>
    <t>tra_capex_HDVH_FCEV[MEUR]</t>
  </si>
  <si>
    <t>Gasoline bus</t>
  </si>
  <si>
    <t>tra_capex_HDVH_ICE-diesel[MEUR]</t>
  </si>
  <si>
    <t>tra_capex_HDVH_ICE-gas[MEUR]</t>
  </si>
  <si>
    <t>Plug-in hybrid diesel</t>
  </si>
  <si>
    <t>tra_capex_HDVH_ICE-gasoline[MEUR]</t>
  </si>
  <si>
    <t>eucalc_tra_vehicle_fleet_passenger_bus</t>
  </si>
  <si>
    <t>tra_capex_HDVH_PHEV-diesel[MEUR]</t>
  </si>
  <si>
    <t>Electric Vehicle</t>
  </si>
  <si>
    <t>tra_capex_HDVH_PHEV-gasoline[MEUR]</t>
  </si>
  <si>
    <t>Fuel Cell (Hydrogen) vehicle</t>
  </si>
  <si>
    <t>tra_capex_HDVL_BEV[MEUR]</t>
  </si>
  <si>
    <t>tra_capex_HDVL_CEV[MEUR]</t>
  </si>
  <si>
    <t>tra_capex_HDVL_FCEV[MEUR]</t>
  </si>
  <si>
    <t>Gas</t>
  </si>
  <si>
    <t>tra_capex_HDVL_ICE-diesel[MEUR]</t>
  </si>
  <si>
    <t>tra_capex_HDVL_ICE-gas[MEUR]</t>
  </si>
  <si>
    <t>tra_capex_HDVL_ICE-gasoline[MEUR]</t>
  </si>
  <si>
    <t>tra_capex_HDVL_PHEV-diesel[MEUR]</t>
  </si>
  <si>
    <t>tra_capex_HDVL_PHEV-gasoline[MEUR]</t>
  </si>
  <si>
    <t>tra_capex_HDVM_BEV[MEUR]</t>
  </si>
  <si>
    <t>Plug-in hybrid gasoline</t>
  </si>
  <si>
    <t>tra_capex_HDVM_CEV[MEUR]</t>
  </si>
  <si>
    <t>eucalc_tra_vehicle_fleet_passenger_ldv</t>
  </si>
  <si>
    <t>tra_capex_HDVM_FCEV[MEUR]</t>
  </si>
  <si>
    <t>Urban rail vehicle</t>
  </si>
  <si>
    <t>tra_capex_HDVM_ICE-diesel[MEUR]</t>
  </si>
  <si>
    <t>pkm</t>
  </si>
  <si>
    <t>tra_capex_HDVM_ICE-gas[MEUR]</t>
  </si>
  <si>
    <t>tra_capex_HDVM_ICE-gasoline[MEUR]</t>
  </si>
  <si>
    <t>tra_capex_HDVM_PHEV-diesel[MEUR]</t>
  </si>
  <si>
    <t>Bike</t>
  </si>
  <si>
    <t>tra_capex_HDVM_PHEV-gasoline[MEUR]</t>
  </si>
  <si>
    <t>tra_capex_IWW_BEV[MEUR]</t>
  </si>
  <si>
    <t>Metro-Tram</t>
  </si>
  <si>
    <t>tra_capex_IWW_FCEV[MEUR]</t>
  </si>
  <si>
    <t>tra_capex_IWW_ICE[MEUR]</t>
  </si>
  <si>
    <t>Walk</t>
  </si>
  <si>
    <t>tra_capex_LDV_BEV[MEUR]</t>
  </si>
  <si>
    <t>eucalc_tra_transport_demand_freight_hdv</t>
  </si>
  <si>
    <t>tkm</t>
  </si>
  <si>
    <t>tra_capex_LDV_FCEV[MEUR]</t>
  </si>
  <si>
    <t>eucalc_tra_transport_demand_freight_iww</t>
  </si>
  <si>
    <t>tra_capex_LDV_ICE-diesel[MEUR]</t>
  </si>
  <si>
    <t>eucalc_tra_transport_demand_freight_aviation</t>
  </si>
  <si>
    <t>tra_capex_LDV_ICE-gas[MEUR]</t>
  </si>
  <si>
    <t>eucalc_tra_transport_demand_freight_bike</t>
  </si>
  <si>
    <t>tra_capex_LDV_ICE-gasoline[MEUR]</t>
  </si>
  <si>
    <t>eucalc_tra_transport_demand_freight_marine</t>
  </si>
  <si>
    <t>tra_capex_LDV_PHEV-diesel[MEUR]</t>
  </si>
  <si>
    <t>eucalc_tra_transport_demand_freight_rail</t>
  </si>
  <si>
    <t>tra_capex_LDV_PHEV-gasoline[MEUR]</t>
  </si>
  <si>
    <t>eucalc_tra_transport_demand_freight_walk</t>
  </si>
  <si>
    <t>tra_capex_aviation_BEV[MEUR]</t>
  </si>
  <si>
    <t>Bio marine fuel oil</t>
  </si>
  <si>
    <t>energy,biofuel</t>
  </si>
  <si>
    <t>tra_capex_aviation_ICE[MEUR]</t>
  </si>
  <si>
    <t>tra_capex_bus_BEV[MEUR]</t>
  </si>
  <si>
    <t>Bioethanol</t>
  </si>
  <si>
    <t>tra_capex_bus_FCEV[MEUR]</t>
  </si>
  <si>
    <t>Biojetfuel</t>
  </si>
  <si>
    <t>tra_capex_bus_ICE-diesel[MEUR]</t>
  </si>
  <si>
    <t>energy,biofuel,biogas</t>
  </si>
  <si>
    <t>tra_capex_bus_ICE-gas[MEUR]</t>
  </si>
  <si>
    <t>tra_capex_bus_ICE-gasoline[MEUR]</t>
  </si>
  <si>
    <t>tra_capex_bus_PHEV-diesel[MEUR]</t>
  </si>
  <si>
    <t>energy,gasoline</t>
  </si>
  <si>
    <t>tra_capex_marine_BEV[MEUR]</t>
  </si>
  <si>
    <t>energy,hydrogen</t>
  </si>
  <si>
    <t>tra_capex_marine_FCEV[MEUR]</t>
  </si>
  <si>
    <t>Kerosene</t>
  </si>
  <si>
    <t>energy,kerosene</t>
  </si>
  <si>
    <t>tra_capex_marine_ICE[MEUR]</t>
  </si>
  <si>
    <t>Marine fuel oil</t>
  </si>
  <si>
    <t>tra_capex_rail_CEV[MEUR]</t>
  </si>
  <si>
    <t>tra_capex_rail_FCEV[MEUR]</t>
  </si>
  <si>
    <t>eucalc_tra_energy_demand_freight</t>
  </si>
  <si>
    <t>eucalc_tra_energy_demand_freight_bio_marinefueloil + eucalc_tra_energy_demand_freight_biodiesel + eucalc_tra_energy_demand_freight_bioethanol + eucalc_tra_energy_demand_freight_biojetfuel + eucalc_tra_energy_demand_freight_bionatural_gas + eucalc_tra_energy_demand_freight_diesel + eucalc_tra_energy_demand_freight_electricity + eucalc_tra_energy_demand_freight_gasoline + eucalc_tra_energy_demand_freight_hydrogen + eucalc_tra_energy_demand_freight_kerosene + eucalc_tra_energy_demand_freight_marinefueloil + eucalc_tra_energy_demand_freight_natural_gas</t>
  </si>
  <si>
    <t>tra_capex_rail_ICE-diesel[MEUR]</t>
  </si>
  <si>
    <t>tra_capex_rail[MEUR]</t>
  </si>
  <si>
    <t>tra_capex_road[MEUR]</t>
  </si>
  <si>
    <t>tra_capex_trolley-cables[MEUR]</t>
  </si>
  <si>
    <t>tra_investment_households[MEUR]</t>
  </si>
  <si>
    <t>tra_investment_trains[MEUR]</t>
  </si>
  <si>
    <t>tra_investment_bus[MEUR]</t>
  </si>
  <si>
    <t>tra_investment_trucks[MEUR]</t>
  </si>
  <si>
    <t>tra_investment_ships[MEUR]</t>
  </si>
  <si>
    <t>tra_investment_planes[MEUR]</t>
  </si>
  <si>
    <t>tra_investment_infrastructure[MEUR]</t>
  </si>
  <si>
    <t>eucalc_tra_energy_demand_passenger</t>
  </si>
  <si>
    <t>eucalc_tra_energy_demand_passenger_biodiesel + eucalc_tra_energy_demand_passenger_bioethanol + eucalc_tra_energy_demand_passenger_biojetfuel + eucalc_tra_energy_demand_passenger_bionatural_gas + eucalc_tra_energy_demand_passenger_diesel + eucalc_tra_energy_demand_passenger_electricity + eucalc_tra_energy_demand_passenger_gasoline + eucalc_tra_energy_demand_passenger_hydrogen + eucalc_tra_energy_demand_passenger_kerosene + eucalc_tra_energy_demand_passenger_natural_gas</t>
  </si>
  <si>
    <t>tra_investment[MEUR]</t>
  </si>
  <si>
    <t>2201;2202;2203;2204;2205;2206</t>
  </si>
  <si>
    <t>tra_emissions-CO2e_passenger[Mt]</t>
  </si>
  <si>
    <t>tra_emissions-CO2e_freight[Mt]</t>
  </si>
  <si>
    <t>1405;1409</t>
  </si>
  <si>
    <t>tra_warning_efuels</t>
  </si>
  <si>
    <t>wat_water-consumption_energy[million m3]</t>
  </si>
  <si>
    <t>wat_water-consumption_household[million m3]</t>
  </si>
  <si>
    <t>eucalc_tra_energy_demand_biodiesel</t>
  </si>
  <si>
    <t>wat_water-consumption_industry[million m3]</t>
  </si>
  <si>
    <t>eucalc_tra_energy_demand_bioethanol</t>
  </si>
  <si>
    <t>wat_water-consumption_irrigation[million m3]</t>
  </si>
  <si>
    <t>eucalc_tra_energy_demand_biojetfuel</t>
  </si>
  <si>
    <t>wat_water-consumption_livestock[million m3]</t>
  </si>
  <si>
    <t>eucalc_tra_energy_demand_bionatural_gas</t>
  </si>
  <si>
    <t>wat_water-withdrawal_energy[million m3]</t>
  </si>
  <si>
    <t>eucalc_tra_energy_demand_electricity</t>
  </si>
  <si>
    <t>wat_water-withdrawal_household[million m3]</t>
  </si>
  <si>
    <t>eucalc_tra_energy_demand_gas_ff_natural</t>
  </si>
  <si>
    <t>wat_water-withdrawal_industry[million m3]</t>
  </si>
  <si>
    <t>eucalc_tra_energy_demand_liquid_ff_diesel</t>
  </si>
  <si>
    <t>wat_water-withdrawal_irrigation[million m3]</t>
  </si>
  <si>
    <t>eucalc_tra_energy_demand_liquid_ff_gasoline</t>
  </si>
  <si>
    <t>wat_water-withdrawal_livestock[million m3]</t>
  </si>
  <si>
    <t>eucalc_tra_energy_demand_liquid_ff_kerosene</t>
  </si>
  <si>
    <t>wat_WEI-normal[-]_S1</t>
  </si>
  <si>
    <t>eucalc_tra_energy_demand_freight_rail + eucalc_tra_energy_demand_freight_marine + eucalc_tra_energy_demand_freight_iww + eucalc_tra_energy_demand_freight_hdv + eucalc_tra_energy_demand_freight_aviation + eucalc_tra_energy_demand_passenger_rail + eucalc_tra_energy_demand_passenger_metro_tram + eucalc_tra_energy_demand_passenger_ldv + eucalc_tra_energy_demand_passenger_bus + eucalc_tra_energy_demand_passenger_aviation + eucalc_tra_energy_demand_passenger_2w</t>
  </si>
  <si>
    <t>wat_WEI-normal[-]_S2</t>
  </si>
  <si>
    <t>eucalc_tra_energy_demand_total</t>
  </si>
  <si>
    <t>wat_diff20502015_WEI-normal[-]_S1</t>
  </si>
  <si>
    <t>eucalc_tra_veh_efficiency_passenger_ldv</t>
  </si>
  <si>
    <t>MJ/pkm</t>
  </si>
  <si>
    <t>wat_diff20502015_WEI-normal[-]_S2</t>
  </si>
  <si>
    <t>Fossil fuel cost (Transport)</t>
  </si>
  <si>
    <t>eucalc_tra_fuel_cost_liquid_ff_oil + eucalc_tra_fuel_cost_gas_ff_natural</t>
  </si>
  <si>
    <t>Semester</t>
  </si>
  <si>
    <t>eucalc_tra_capex_bus_bev</t>
  </si>
  <si>
    <t>1401;1408;1415;1403;2303;2304;1404;1402;1405;1409;3;2101;1407;3000;3001;1406</t>
  </si>
  <si>
    <t>eucalc_tra_capex_bus_fcev</t>
  </si>
  <si>
    <t>Years</t>
  </si>
  <si>
    <t>eucalc_tra_capex_bus_ice_diesel</t>
  </si>
  <si>
    <t>Country</t>
  </si>
  <si>
    <t>eucalc_tra_capex_bus_ice_gas</t>
  </si>
  <si>
    <t>wat_warning</t>
  </si>
  <si>
    <t>eucalc_tra_capex_bus_ice_gasoline</t>
  </si>
  <si>
    <t>clm_drought-warning</t>
  </si>
  <si>
    <t>eucalc_tra_capex_bus_phev_diesel</t>
  </si>
  <si>
    <t>clm_flood-warning</t>
  </si>
  <si>
    <t>tra_capex_bus[MEUR]</t>
  </si>
  <si>
    <t>3000;3001</t>
  </si>
  <si>
    <t>eucalc_tra_capex_ldv_bev</t>
  </si>
  <si>
    <t>eucalc_tra_capex_ldv_fcev</t>
  </si>
  <si>
    <t>ind_emissions-CO2e_biogenic_chem[Mt]</t>
  </si>
  <si>
    <t>eucalc_tra_capex_ldv_ice_diesel</t>
  </si>
  <si>
    <t>eucalc_tra_capex_ldv_ice_gas</t>
  </si>
  <si>
    <t>eucalc_tra_capex_ldv_ice_gasoline</t>
  </si>
  <si>
    <t>eucalc_tra_capex_ldv_phev_diesel</t>
  </si>
  <si>
    <t>eucalc_tra_capex_ldv_phev_gasoline</t>
  </si>
  <si>
    <t>1401;1415;1403;2303;2304;1404;1402;1405;1409;3;2101;1408;1407;3000;3001;1406</t>
  </si>
  <si>
    <t>tra_capex_LDV[MEUR]</t>
  </si>
  <si>
    <t>LDVs</t>
  </si>
  <si>
    <t>x</t>
  </si>
  <si>
    <t>eucalc_tra_capex_2w_bev</t>
  </si>
  <si>
    <t>eucalc_tra_capex_2w_fcev</t>
  </si>
  <si>
    <t>eucalc_tra_capex_2w_ice_diesel</t>
  </si>
  <si>
    <t>eucalc_tra_capex_2w_ice_gas</t>
  </si>
  <si>
    <t>eucalc_tra_capex_2w_ice_gasoline</t>
  </si>
  <si>
    <t>eucalc_tra_capex_2w_phev</t>
  </si>
  <si>
    <t>eucalc_tra_capex_hdvh_bev</t>
  </si>
  <si>
    <t>eucalc_tra_capex_hdvh_cev</t>
  </si>
  <si>
    <t>eucalc_tra_capex_hdvh_fcev</t>
  </si>
  <si>
    <t>eucalc_tra_capex_hdvh_ice_diesel</t>
  </si>
  <si>
    <t>eucalc_tra_capex_hdvh_ice_gas</t>
  </si>
  <si>
    <t>eucalc_tra_capex_hdvh_ice_gasoline</t>
  </si>
  <si>
    <t>eucalc_tra_capex_hdvh_phev_diesel</t>
  </si>
  <si>
    <t>eucalc_tra_capex_hdvh_phev_gasoline</t>
  </si>
  <si>
    <t>eucalc_tra_capex_hdvl_bev</t>
  </si>
  <si>
    <t>eucalc_tra_capex_hdvl_cev</t>
  </si>
  <si>
    <t>eucalc_tra_capex_hdvl_fcev</t>
  </si>
  <si>
    <t>eucalc_tra_capex_hdvl_ice_diesel</t>
  </si>
  <si>
    <t>eucalc_tra_capex_hdvl_ice_gas</t>
  </si>
  <si>
    <t>eucalc_tra_capex_hdvl_ice_gasoline</t>
  </si>
  <si>
    <t>eucalc_tra_capex_hdvl_phev_diesel</t>
  </si>
  <si>
    <t>eucalc_tra_capex_hdvl_phev_gasoline</t>
  </si>
  <si>
    <t>eucalc_tra_capex_hdvm_bev</t>
  </si>
  <si>
    <t>eucalc_tra_capex_hdvm_cev</t>
  </si>
  <si>
    <t>eucalc_tra_capex_hdvm_fcev</t>
  </si>
  <si>
    <t>eucalc_tra_capex_hdvm_ice_diesel</t>
  </si>
  <si>
    <t>eucalc_tra_capex_hdvm_ice_gas</t>
  </si>
  <si>
    <t>eucalc_tra_capex_hdvm_ice_gasoline</t>
  </si>
  <si>
    <t>eucalc_tra_capex_hdvm_phev_diesel</t>
  </si>
  <si>
    <t>eucalc_tra_capex_hdvm_phev_gasoline</t>
  </si>
  <si>
    <t>tra_capex_planes[MEUR]</t>
  </si>
  <si>
    <t>Planes</t>
  </si>
  <si>
    <t>tra_capex_ships[MEUR]</t>
  </si>
  <si>
    <t>Ships</t>
  </si>
  <si>
    <t>tra_capex_trains[MEUR]</t>
  </si>
  <si>
    <t>Trains</t>
  </si>
  <si>
    <t>tra_capex_trucks[MEUR]</t>
  </si>
  <si>
    <t>eucalc_tra_capex_iww_bev</t>
  </si>
  <si>
    <t>eucalc_tra_capex_iww_fcev</t>
  </si>
  <si>
    <t>eucalc_tra_capex_iww_ice</t>
  </si>
  <si>
    <t>eucalc_tra_capex_aviation_bev</t>
  </si>
  <si>
    <t>eucalc_tra_capex_aviation_ice</t>
  </si>
  <si>
    <t>eucalc_tra_capex_marine_bev</t>
  </si>
  <si>
    <t>eucalc_tra_capex_marine_fcev</t>
  </si>
  <si>
    <t>eucalc_tra_capex_marine_ice</t>
  </si>
  <si>
    <t>eucalc_tra_capex_rail</t>
  </si>
  <si>
    <t>eucalc_tra_capex_rail_cev</t>
  </si>
  <si>
    <t>eucalc_tra_capex_rail_fcev</t>
  </si>
  <si>
    <t>eucalc_tra_capex_rail_ice_diesel</t>
  </si>
  <si>
    <t>eucalc_tra_capex_road</t>
  </si>
  <si>
    <t>eucalc_tra_capex_trolley_cables</t>
  </si>
  <si>
    <t>tra_capex_infrastructure[MEUR]</t>
  </si>
  <si>
    <t>Infrastructures</t>
  </si>
  <si>
    <t>Electricity demand for other transport</t>
  </si>
  <si>
    <t>Electricity demand for rail transport</t>
  </si>
  <si>
    <t>Electricity demand for road transport</t>
  </si>
  <si>
    <t>eucalc_tra_distance_by_car_passenger</t>
  </si>
  <si>
    <t>eucalc_tra_elc_energy_demand_total</t>
  </si>
  <si>
    <t>eucalc_tra_elc_energy_demand_total_cost</t>
  </si>
  <si>
    <t>eucalc_tra_elec_other_cost</t>
  </si>
  <si>
    <t>eucalc_tra_elec_rail_cost</t>
  </si>
  <si>
    <t>eucalc_tra_elec_road_cost</t>
  </si>
  <si>
    <t>eucalc_tra_fuel_cost_gas_ff_natural</t>
  </si>
  <si>
    <t>eucalc_tra_fuel_cost_liquid_bio</t>
  </si>
  <si>
    <t>eucalc_tra_fuel_cost_liquid_ff_oil</t>
  </si>
  <si>
    <t>eucalc_tra_investment</t>
  </si>
  <si>
    <t>eucalc_tra_capex_ldv_phev_gasoline + eucalc_tra_capex_ldv_phev_diesel + eucalc_tra_capex_ldv_ice_gasoline + eucalc_tra_capex_ldv_ice_gas + eucalc_tra_capex_ldv_ice_diesel + eucalc_tra_capex_ldv_fcev + eucalc_tra_capex_ldv_bev + eucalc_tra_capex_2w_phev + eucalc_tra_capex_2w_ice_gasoline + eucalc_tra_capex_2w_ice_gas + eucalc_tra_capex_2w_ice_diesel + eucalc_tra_capex_2w_fcev + eucalc_tra_capex_2w_bev + eucalc_tra_capex_rail_ice_diesel + eucalc_tra_capex_rail_fcev + eucalc_tra_capex_rail_cev + eucalc_tra_capex_bus_phev_diesel + eucalc_tra_capex_bus_ice_gasoline + eucalc_tra_capex_bus_ice_gas + eucalc_tra_capex_bus_ice_diesel + eucalc_tra_capex_bus_fcev + eucalc_tra_capex_bus_bev + eucalc_tra_capex_hdvm_phev_gasoline + eucalc_tra_capex_hdvm_phev_diesel + eucalc_tra_capex_hdvm_ice_gasoline + eucalc_tra_capex_hdvm_ice_gas + eucalc_tra_capex_hdvm_ice_diesel + eucalc_tra_capex_hdvm_fcev + eucalc_tra_capex_hdvm_cev + eucalc_tra_capex_hdvm_bev + eucalc_tra_capex_hdvl_phev_gasoline + eucalc_tra_capex_hdvl_phev_diesel + eucalc_tra_capex_hdvl_ice_gasoline + eucalc_tra_capex_hdvl_ice_gas + eucalc_tra_capex_hdvl_ice_diesel + eucalc_tra_capex_hdvl_fcev + eucalc_tra_capex_hdvl_cev + eucalc_tra_capex_hdvl_bev + eucalc_tra_capex_hdvh_phev_gasoline + eucalc_tra_capex_hdvh_phev_diesel + eucalc_tra_capex_hdvh_ice_gasoline + eucalc_tra_capex_hdvh_ice_gas + eucalc_tra_capex_hdvh_ice_diesel + eucalc_tra_capex_hdvh_fcev + eucalc_tra_capex_hdvh_cev + eucalc_tra_capex_hdvh_bev + eucalc_tra_capex_marine_ice + eucalc_tra_capex_marine_fcev + eucalc_tra_capex_marine_bev + eucalc_tra_capex_iww_ice + eucalc_tra_capex_iww_fcev + eucalc_tra_capex_iww_bev + eucalc_tra_capex_aviation_ice + eucalc_tra_capex_aviation_bev</t>
  </si>
  <si>
    <t>eucalc_tra_modal_share_freight_hdvh</t>
  </si>
  <si>
    <t>eucalc_tra_modal_share_freight_hdvl</t>
  </si>
  <si>
    <t>eucalc_tra_modal_share_freight_hdvm</t>
  </si>
  <si>
    <t>eucalc_tra_modal_share_freight_iww</t>
  </si>
  <si>
    <t>eucalc_tra_modal_share_freight_aviation</t>
  </si>
  <si>
    <t>eucalc_tra_modal_share_freight_bike</t>
  </si>
  <si>
    <t>eucalc_tra_modal_share_freight_marine</t>
  </si>
  <si>
    <t>eucalc_tra_modal_share_freight_rail</t>
  </si>
  <si>
    <t>eucalc_tra_modal_share_freight_walk</t>
  </si>
  <si>
    <t>eucalc_tra_modal_share_passenger_2w</t>
  </si>
  <si>
    <t>eucalc_tra_modal_share_passenger_ldv</t>
  </si>
  <si>
    <t>eucalc_tra_modal_share_passenger_aviation</t>
  </si>
  <si>
    <t>eucalc_tra_modal_share_passenger_bike</t>
  </si>
  <si>
    <t>eucalc_tra_modal_share_passenger_bus</t>
  </si>
  <si>
    <t>eucalc_tra_modal_share_passenger_metro_tram</t>
  </si>
  <si>
    <t>eucalc_tra_modal_share_passenger_rail</t>
  </si>
  <si>
    <t>eucalc_tra_modal_share_passenger_walk</t>
  </si>
  <si>
    <t>eucalc_tra_technology_share_fleet_freight_hdvh_bev</t>
  </si>
  <si>
    <t>eucalc_tra_technology_share_fleet_freight_hdvh_cev</t>
  </si>
  <si>
    <t>eucalc_tra_technology_share_fleet_freight_hdvh_fcev</t>
  </si>
  <si>
    <t>eucalc_tra_technology_share_fleet_freight_hdvh_ice_diesel</t>
  </si>
  <si>
    <t>eucalc_tra_technology_share_fleet_freight_hdvh_ice_gas</t>
  </si>
  <si>
    <t>eucalc_tra_technology_share_fleet_freight_hdvh_ice_gasoline</t>
  </si>
  <si>
    <t>eucalc_tra_technology_share_fleet_freight_hdvh_phev_diesel</t>
  </si>
  <si>
    <t>eucalc_tra_technology_share_fleet_freight_hdvh_phev_gasoline</t>
  </si>
  <si>
    <t>eucalc_tra_technology_share_fleet_freight_hdvl_bev</t>
  </si>
  <si>
    <t>eucalc_tra_technology_share_fleet_freight_hdvl_cev</t>
  </si>
  <si>
    <t>eucalc_tra_technology_share_fleet_freight_hdvl_fcev</t>
  </si>
  <si>
    <t>eucalc_tra_technology_share_fleet_freight_hdvl_ice_diesel</t>
  </si>
  <si>
    <t>eucalc_tra_technology_share_fleet_freight_hdvl_ice_gas</t>
  </si>
  <si>
    <t>eucalc_tra_technology_share_fleet_freight_hdvl_ice_gasoline</t>
  </si>
  <si>
    <t>eucalc_tra_technology_share_fleet_freight_hdvl_phev_diesel</t>
  </si>
  <si>
    <t>eucalc_tra_technology_share_fleet_freight_hdvl_phev_gasoline</t>
  </si>
  <si>
    <t>eucalc_tra_technology_share_fleet_freight_hdvm_bev</t>
  </si>
  <si>
    <t>eucalc_tra_technology_share_fleet_freight_hdvm_cev</t>
  </si>
  <si>
    <t>eucalc_tra_technology_share_fleet_freight_hdvm_fcev</t>
  </si>
  <si>
    <t>eucalc_tra_technology_share_fleet_freight_hdvm_ice_diesel</t>
  </si>
  <si>
    <t>eucalc_tra_technology_share_fleet_freight_hdvm_ice_gas</t>
  </si>
  <si>
    <t>eucalc_tra_technology_share_fleet_freight_hdvm_ice_gasoline</t>
  </si>
  <si>
    <t>eucalc_tra_technology_share_fleet_freight_hdvm_phev_diesel</t>
  </si>
  <si>
    <t>eucalc_tra_technology_share_fleet_freight_hdvm_phev_gasoline</t>
  </si>
  <si>
    <t>eucalc_tra_technology_share_fleet_freight_iww_bev</t>
  </si>
  <si>
    <t>eucalc_tra_technology_share_fleet_freight_iww_fcev</t>
  </si>
  <si>
    <t>eucalc_tra_technology_share_fleet_freight_iww_ice</t>
  </si>
  <si>
    <t>eucalc_tra_technology_share_fleet_freight_aviation_bev</t>
  </si>
  <si>
    <t>eucalc_tra_technology_share_fleet_freight_aviation_ice</t>
  </si>
  <si>
    <t>eucalc_tra_technology_share_fleet_freight_marine_bev</t>
  </si>
  <si>
    <t>eucalc_tra_technology_share_fleet_freight_marine_fcev</t>
  </si>
  <si>
    <t>eucalc_tra_technology_share_fleet_freight_marine_ice</t>
  </si>
  <si>
    <t>eucalc_tra_technology_share_fleet_freight_rail_cev</t>
  </si>
  <si>
    <t>eucalc_tra_technology_share_fleet_freight_rail_ice_diesel</t>
  </si>
  <si>
    <t>eucalc_tra_technology_share_fleet_passenger_2w_bev</t>
  </si>
  <si>
    <t>eucalc_tra_technology_share_fleet_passenger_2w_fcev</t>
  </si>
  <si>
    <t>eucalc_tra_technology_share_fleet_passenger_2w_ice_diesel</t>
  </si>
  <si>
    <t>eucalc_tra_technology_share_fleet_passenger_2w_ice_gas</t>
  </si>
  <si>
    <t>eucalc_tra_technology_share_fleet_passenger_2w_ice_gasoline</t>
  </si>
  <si>
    <t>eucalc_tra_technology_share_fleet_passenger_2w_phev</t>
  </si>
  <si>
    <t>eucalc_tra_technology_share_fleet_passenger_ldv_bev</t>
  </si>
  <si>
    <t>eucalc_tra_technology_share_fleet_passenger_ldv_fcev</t>
  </si>
  <si>
    <t>eucalc_tra_technology_share_fleet_passenger_ldv_ice_diesel</t>
  </si>
  <si>
    <t>eucalc_tra_technology_share_fleet_passenger_ldv_ice_gas</t>
  </si>
  <si>
    <t>eucalc_tra_technology_share_fleet_passenger_ldv_ice_gasoline</t>
  </si>
  <si>
    <t>eucalc_tra_technology_share_fleet_passenger_ldv_phev_diesel</t>
  </si>
  <si>
    <t>eucalc_tra_technology_share_fleet_passenger_ldv_phev_gasoline</t>
  </si>
  <si>
    <t>eucalc_tra_technology_share_fleet_passenger_aviation_bev</t>
  </si>
  <si>
    <t>eucalc_tra_technology_share_fleet_passenger_aviation_ice</t>
  </si>
  <si>
    <t>eucalc_tra_technology_share_fleet_passenger_bus_bev</t>
  </si>
  <si>
    <t>eucalc_tra_technology_share_fleet_passenger_bus_fcev</t>
  </si>
  <si>
    <t>eucalc_tra_technology_share_fleet_passenger_bus_ice_diesel</t>
  </si>
  <si>
    <t>eucalc_tra_technology_share_fleet_passenger_bus_ice_gas</t>
  </si>
  <si>
    <t>eucalc_tra_technology_share_fleet_passenger_bus_ice_gasoline</t>
  </si>
  <si>
    <t>eucalc_tra_technology_share_fleet_passenger_bus_phev_diesel</t>
  </si>
  <si>
    <t>eucalc_tra_technology_share_fleet_passenger_rail_cev</t>
  </si>
  <si>
    <t>eucalc_tra_technology_share_fleet_passenger_rail_fcev</t>
  </si>
  <si>
    <t>eucalc_tra_technology_share_fleet_passenger_rail_ice_diesel</t>
  </si>
  <si>
    <t>eucalc_tra_owned_cars_passenger</t>
  </si>
  <si>
    <t>million m3</t>
  </si>
  <si>
    <t>water,energy</t>
  </si>
  <si>
    <t>water in energy plants is used in all fossil fuel plants and nuclear</t>
  </si>
  <si>
    <t>Household</t>
  </si>
  <si>
    <t>water,buildings</t>
  </si>
  <si>
    <t>water,industry</t>
  </si>
  <si>
    <t>Irrigation</t>
  </si>
  <si>
    <t>water,agriculture and forestry</t>
  </si>
  <si>
    <t>Livestock</t>
  </si>
  <si>
    <t>Oil refinery</t>
  </si>
  <si>
    <t>annual stored energy by CAES</t>
  </si>
  <si>
    <t>storage</t>
  </si>
  <si>
    <t>annual stored energy by Ptx</t>
  </si>
  <si>
    <t>annual stored energy by PHS</t>
  </si>
  <si>
    <t>storage,PtX</t>
  </si>
  <si>
    <t>annual stored energy by batteries</t>
  </si>
  <si>
    <t>CAES in daily balancing</t>
  </si>
  <si>
    <t>PHS in daily balancing</t>
  </si>
  <si>
    <t>natural gas production in daily balancing</t>
  </si>
  <si>
    <t>Power system flexibility</t>
  </si>
  <si>
    <t>annual stored energy by flywheels</t>
  </si>
  <si>
    <t>natural gas production for balancing</t>
  </si>
  <si>
    <t>batteries in subdaily balancing</t>
  </si>
  <si>
    <t>flywheels in subdaily balancing</t>
  </si>
  <si>
    <t>natural gas production in weekly balancing</t>
  </si>
  <si>
    <t>PHS in weekly balancing</t>
  </si>
  <si>
    <t>Ptx in weekly balancing</t>
  </si>
  <si>
    <t>eucalc_str_capex_caes</t>
  </si>
  <si>
    <t>eucalc_str_capex_phs</t>
  </si>
  <si>
    <t>eucalc_str_capex_ptx</t>
  </si>
  <si>
    <t>eucalc_str_capex_battery</t>
  </si>
  <si>
    <t>eucalc_str_capex_flywheel</t>
  </si>
  <si>
    <t>eucalc_str_opex_caes</t>
  </si>
  <si>
    <t>eucalc_str_opex_phs</t>
  </si>
  <si>
    <t>eucalc_str_opex_ptx</t>
  </si>
  <si>
    <t>eucalc_str_opex_battery</t>
  </si>
  <si>
    <t>eucalc_str_opex_flywheel</t>
  </si>
  <si>
    <t>eucalc_sd_ammonium</t>
  </si>
  <si>
    <t>eucalc_sd_appliences</t>
  </si>
  <si>
    <t>eucalc_sd_bio_power</t>
  </si>
  <si>
    <t>eucalc_sd_biogas_tech_loss</t>
  </si>
  <si>
    <t>eucalc_sd_biomass_tech_loss</t>
  </si>
  <si>
    <t>eucalc_sd_building</t>
  </si>
  <si>
    <t>eucalc_sd_coal_other</t>
  </si>
  <si>
    <t>eucalc_sd_coal_tech_loss</t>
  </si>
  <si>
    <t>eucalc_sd_commercial</t>
  </si>
  <si>
    <t>eucalc_sd_cooling</t>
  </si>
  <si>
    <t>eucalc_sd_crude_oil</t>
  </si>
  <si>
    <t>eucalc_sd_gas_network</t>
  </si>
  <si>
    <t>eucalc_sd_gas_tech_loss</t>
  </si>
  <si>
    <t>eucalc_sd_heating</t>
  </si>
  <si>
    <t>eucalc_sd_hydro</t>
  </si>
  <si>
    <t>eucalc_sd_hydrogen</t>
  </si>
  <si>
    <t>eucalc_sd_industry</t>
  </si>
  <si>
    <t>eucalc_sd_nuclear_tech_loss</t>
  </si>
  <si>
    <t>eucalc_sd_oil_loss</t>
  </si>
  <si>
    <t>eucalc_sd_oil_tech_loss</t>
  </si>
  <si>
    <t>eucalc_sd_residential</t>
  </si>
  <si>
    <t>eucalc_sd_row_trading</t>
  </si>
  <si>
    <t>eucalc_sd_solar</t>
  </si>
  <si>
    <t>eucalc_sd_transport</t>
  </si>
  <si>
    <t>eucalc_sd_water_heat</t>
  </si>
  <si>
    <t>eucalc_sd_wind</t>
  </si>
  <si>
    <t>eucalc_air_exposure</t>
  </si>
  <si>
    <t>eucalc_air_mortality_cost</t>
  </si>
  <si>
    <t>eucalc_air_mortality_baseline</t>
  </si>
  <si>
    <t>Number of deaths</t>
  </si>
  <si>
    <t>2020-2025</t>
  </si>
  <si>
    <t>2030-2050</t>
  </si>
  <si>
    <t>cproj_annual_mean_temperature_cooling_degree_days*income_of_households*population</t>
  </si>
  <si>
    <t>population + gross_value_added</t>
  </si>
  <si>
    <t>gross_value_added*cproj_annual_mean_temperature_cooling_degree_days</t>
  </si>
  <si>
    <t>(population + gross_value_added) * cproj_annual_mean_temperature_heating_degree_days</t>
  </si>
  <si>
    <t>gross_value_added_nace_sector_o_q * cproj_annual_mean_temperature_heating_degree_days</t>
  </si>
  <si>
    <t>gross_value_added_nace_sector_g_i * cproj_annual_mean_temperature_heating_degree_days</t>
  </si>
  <si>
    <t>(gross_value_added_nace_sector_g_i + gross_value_added_nace_sector_j + gross_value_added_nace_sector_k + gross_value_added_nace_sector_l + gross_value_added_nace_sector_m_n + gross_value_added_nace_sector_o_q ) * cproj_annual_mean_temperature_heating_degree_days</t>
  </si>
  <si>
    <t>(gross_value_added_nace_sector_a + gross_value_added_nace_sector_b_e + gross_value_added_nace_sector_c  + gross_value_added_nace_sector_f) * cproj_annual_mean_temperature_heating_degree_days</t>
  </si>
  <si>
    <t>heat_demand_residential+heat_demand_non_residential</t>
  </si>
  <si>
    <t>(population + gross_value_added) * cproj_annual_mean_temperature_cooling_degree_days</t>
  </si>
  <si>
    <t>population/area&gt;=0</t>
  </si>
  <si>
    <t>(heat_demand_residential + heat_demand_non_residential) / area</t>
  </si>
  <si>
    <t>generation_capacity_of_fossil_hard_coal_plants+generation_capacity_of_fossil_brown_coal_or_lignite_plants+generation_capacity_of_fossil_peat_plants+generation_capacity_of_fossil_coal_derived_gas_plants</t>
  </si>
  <si>
    <t>population * cproj_annual_mean_temperature_heating_degree_days</t>
  </si>
  <si>
    <t>number_of_lorries+number_of_passenger_cars</t>
  </si>
  <si>
    <t>port_areas_cover+airports_cover</t>
  </si>
  <si>
    <t>generation_capacity_of_fossil_gas_plants+generation_capacity_of_fossil_hard_coal_plants+generation_capacity_of_fossil_oil_plants+generation_capacity_of_fossil_brown_coal_or_lignite_plants+generation_capacity_of_nuclear_plants+generation_capacity_of_fossil_coal_derived_gas_plants+generation_capacity_of_fossil_oil_shale_plants+generation_capacity_of_fossil_peat_plants</t>
  </si>
  <si>
    <t>permanently_irrigated_land_cover+rice_fields_cover+vineyards_cover+fruit_trees_and_berry_plantations_cover+olive_groves_cover+permanent_crops_cover+complex_cultivation_patterns_cover+agriculture_with_natural_vegetation_cover</t>
  </si>
  <si>
    <t>number_of_buffaloes+number_of_pigs+number_of_sheeps+number_of_chickens+number_of_goats</t>
  </si>
  <si>
    <t>new_name</t>
  </si>
  <si>
    <t>table_type</t>
  </si>
  <si>
    <t>metric</t>
  </si>
  <si>
    <t>sector</t>
  </si>
  <si>
    <t>sector_long</t>
  </si>
  <si>
    <t>display_name</t>
  </si>
  <si>
    <t>agr_bioenergy-capacity_biogas_digestor</t>
  </si>
  <si>
    <t>timeseries_1990_2050</t>
  </si>
  <si>
    <t>bioenergy-capacity</t>
  </si>
  <si>
    <t>agr</t>
  </si>
  <si>
    <t>agriculture</t>
  </si>
  <si>
    <t>agr_bioenergy-capacity_biogas_landfill</t>
  </si>
  <si>
    <t>agr_bioenergy-capacity_biogas_other-biogases</t>
  </si>
  <si>
    <t>agr_bioenergy-capacity_biogas_ren-mun-wastes</t>
  </si>
  <si>
    <t>agr_bioenergy-capacity_biogas_sewage</t>
  </si>
  <si>
    <t>agr_bioenergy-capacity_biogas_thermal-biogases</t>
  </si>
  <si>
    <t>agr_bioenergy-capacity_liquid_biodiesel_btl</t>
  </si>
  <si>
    <t>agr_bioenergy-capacity_liquid_biodiesel_est</t>
  </si>
  <si>
    <t>agr_bioenergy-capacity_liquid_biodiesel_hvo</t>
  </si>
  <si>
    <t>agr_bioenergy-capacity_liquid_biogasoline_ezm</t>
  </si>
  <si>
    <t>agr_bioenergy-capacity_liquid_biogasoline_fer</t>
  </si>
  <si>
    <t>agr_bioenergy-capacity_liquid_biojetkerosene_btl</t>
  </si>
  <si>
    <t>agr_bioenergy-capacity_liquid_biojetkerosene_hvo</t>
  </si>
  <si>
    <t>agr_bioenergy-demand_biogas_bio-waste</t>
  </si>
  <si>
    <t>bioenergy</t>
  </si>
  <si>
    <t>agr_bioenergy-demand_biogas_energycrop</t>
  </si>
  <si>
    <t>agr_bioenergy-demand_biogas_manure</t>
  </si>
  <si>
    <t>agr_bioenergy-demand_liquid_btl_energycrop</t>
  </si>
  <si>
    <t>agr_bioenergy-demand_liquid_btl_fuelwood-and-res</t>
  </si>
  <si>
    <t>agr_bioenergy-demand_liquid_eth_cereal</t>
  </si>
  <si>
    <t>agr_bioenergy-demand_liquid_eth_ind-byproduct</t>
  </si>
  <si>
    <t>agr_bioenergy-demand_liquid_eth_sugarcrop</t>
  </si>
  <si>
    <t>agr_bioenergy-demand_liquid_ezm_agr-residues</t>
  </si>
  <si>
    <t>agr_bioenergy-demand_liquid_ezm_energycrop</t>
  </si>
  <si>
    <t>agr_bioenergy-demand_liquid_lgn</t>
  </si>
  <si>
    <t>agr_bioenergy-demand_liquid_oil_afats</t>
  </si>
  <si>
    <t>agr_bioenergy-demand_liquid_oil_algael</t>
  </si>
  <si>
    <t>agr_bioenergy-demand_liquid_oil_ind-byproduct</t>
  </si>
  <si>
    <t>agr_bioenergy-demand_liquid_oil_insectl</t>
  </si>
  <si>
    <t>agr_bioenergy-demand_liquid_oil_oilcrop</t>
  </si>
  <si>
    <t>agr_bioenergy-demand_liquid_oil_uco</t>
  </si>
  <si>
    <t>agr_bioenergy-demand_solid_animal-waste</t>
  </si>
  <si>
    <t>agr_bioenergy-demand_solid_bagasse</t>
  </si>
  <si>
    <t>agr_bioenergy-demand_solid_black-liquor</t>
  </si>
  <si>
    <t>agr_bioenergy-demand_solid_fuelwood-and-res</t>
  </si>
  <si>
    <t>agr_bioenergy-demand_solid_ren-ind-waste</t>
  </si>
  <si>
    <t>agr_bioenergy-demand_solid_veg-residues</t>
  </si>
  <si>
    <t>agr_crop-cons_bioenergy</t>
  </si>
  <si>
    <t>crop-cons</t>
  </si>
  <si>
    <t>agr_crop-cons_feed</t>
  </si>
  <si>
    <t>agr_crop-cons_food</t>
  </si>
  <si>
    <t>agr_crop-cons_non-food</t>
  </si>
  <si>
    <t>agr_feed-demand_aps_algae_meal</t>
  </si>
  <si>
    <t>agr_feed-demand_aps_insect_meal</t>
  </si>
  <si>
    <t>agr_feed-demand_crop_cereal</t>
  </si>
  <si>
    <t>agr_feed-demand_crop_fruit</t>
  </si>
  <si>
    <t>agr_feed-demand_crop_oilcrop</t>
  </si>
  <si>
    <t>agr_feed-demand_crop_pulse</t>
  </si>
  <si>
    <t>agr_feed-demand_crop_rice</t>
  </si>
  <si>
    <t>agr_feed-demand_crop_starch</t>
  </si>
  <si>
    <t>agr_feed-demand_crop_sugarcrop</t>
  </si>
  <si>
    <t>agr_feed-demand_crop_veg</t>
  </si>
  <si>
    <t>agr_feed-demand_fish_fish_meal</t>
  </si>
  <si>
    <t>agr_feed-demand_liv_meat_meal</t>
  </si>
  <si>
    <t>agr_feed-demand_processed_cake_oilcrop</t>
  </si>
  <si>
    <t>agr_feed-demand_processed_molasse_sugarcrop</t>
  </si>
  <si>
    <t>agr_feed-demand_processed_voil_oilcrop</t>
  </si>
  <si>
    <t>agr_domestic-production_afw_algae</t>
  </si>
  <si>
    <t>domestic-production</t>
  </si>
  <si>
    <t>agr_domestic-production_afw_cereal</t>
  </si>
  <si>
    <t>agr_domestic-production_afw_fruit</t>
  </si>
  <si>
    <t>agr_domestic-production_afw_lgn_energycrop</t>
  </si>
  <si>
    <t>agr_domestic-production_afw_oilcrop</t>
  </si>
  <si>
    <t>agr_domestic-production_afw_pulse</t>
  </si>
  <si>
    <t>agr_domestic-production_afw_rice</t>
  </si>
  <si>
    <t>agr_domestic-production_afw_starch</t>
  </si>
  <si>
    <t>agr_domestic-production_afw_sugarcrop</t>
  </si>
  <si>
    <t>agr_domestic-production_afw_veg</t>
  </si>
  <si>
    <t>agr_domestic-production_liv_abp_dairy-milk</t>
  </si>
  <si>
    <t>agr_domestic-production_liv_abp_hens-egg</t>
  </si>
  <si>
    <t>agr_domestic-production_liv_abp_processed_afat</t>
  </si>
  <si>
    <t>agr_domestic-production_liv_abp_processed_offal</t>
  </si>
  <si>
    <t>agr_domestic-production_liv_meat_bovine</t>
  </si>
  <si>
    <t>agr_domestic-production_liv_meat_oth-animals</t>
  </si>
  <si>
    <t>agr_domestic-production_liv_meat_pig</t>
  </si>
  <si>
    <t>agr_domestic-production_liv_meat_poultry</t>
  </si>
  <si>
    <t>agr_domestic-production_liv_meat_sheep</t>
  </si>
  <si>
    <t>agr_emissions-CH4_crop_burnt-residues</t>
  </si>
  <si>
    <t>emissions-CH4</t>
  </si>
  <si>
    <t>agr_emissions-CH4_crop_rice</t>
  </si>
  <si>
    <t>agr_emissions-CH4_liv_enteric_abp_dairy-milk</t>
  </si>
  <si>
    <t>agr_emissions-CH4_liv_enteric_abp_hens-egg</t>
  </si>
  <si>
    <t>agr_emissions-CH4_liv_enteric_meat_bovine</t>
  </si>
  <si>
    <t>agr_emissions-CH4_liv_enteric_meat_oth-animals</t>
  </si>
  <si>
    <t>agr_emissions-CH4_liv_enteric_meat_pig</t>
  </si>
  <si>
    <t>agr_emissions-CH4_liv_enteric_meat_poultry</t>
  </si>
  <si>
    <t>agr_emissions-CH4_liv_enteric_meat_sheep</t>
  </si>
  <si>
    <t>agr_emissions-CH4_liv_treated_abp_dairy-milk</t>
  </si>
  <si>
    <t>agr_emissions-CH4_liv_treated_abp_hens-egg</t>
  </si>
  <si>
    <t>agr_emissions-CH4_liv_treated_meat_bovine</t>
  </si>
  <si>
    <t>agr_emissions-CH4_liv_treated_meat_oth-animals</t>
  </si>
  <si>
    <t>agr_emissions-CH4_liv_treated_meat_pig</t>
  </si>
  <si>
    <t>agr_emissions-CH4_liv_treated_meat_poultry</t>
  </si>
  <si>
    <t>agr_emissions-CH4_liv_treated_meat_sheep</t>
  </si>
  <si>
    <t>agr_emissions-CO2e</t>
  </si>
  <si>
    <t>emissions-CO2e</t>
  </si>
  <si>
    <t>agr_emissions-CO2e_crop_burnt-residues</t>
  </si>
  <si>
    <t>agr_emissions-CO2e_crop_fertilizer</t>
  </si>
  <si>
    <t>agr_emissions-CO2e_crop_rice</t>
  </si>
  <si>
    <t>agr_emissions-CO2e_crop_soil-residues</t>
  </si>
  <si>
    <t>agr_emissions-CO2e_liv_applied_abp_dairy-milk</t>
  </si>
  <si>
    <t>agr_emissions-CO2e_liv_applied_abp_hens-egg</t>
  </si>
  <si>
    <t>agr_emissions-CO2e_liv_applied_meat_bovine</t>
  </si>
  <si>
    <t>agr_emissions-CO2e_liv_applied_meat_oth-animals</t>
  </si>
  <si>
    <t>agr_emissions-CO2e_liv_applied_meat_pig</t>
  </si>
  <si>
    <t>agr_emissions-CO2e_liv_applied_meat_poultry</t>
  </si>
  <si>
    <t>agr_emissions-CO2e_liv_applied_meat_sheep</t>
  </si>
  <si>
    <t>agr_emissions-CO2e_liv_enteric_abp_dairy-milk</t>
  </si>
  <si>
    <t>agr_emissions-CO2e_liv_enteric_abp_hens-egg</t>
  </si>
  <si>
    <t>agr_emissions-CO2e_liv_enteric_meat_bovine</t>
  </si>
  <si>
    <t>agr_emissions-CO2e_liv_enteric_meat_oth-animals</t>
  </si>
  <si>
    <t>agr_emissions-CO2e_liv_enteric_meat_pig</t>
  </si>
  <si>
    <t>agr_emissions-CO2e_liv_enteric_meat_poultry</t>
  </si>
  <si>
    <t>agr_emissions-CO2e_liv_enteric_meat_sheep</t>
  </si>
  <si>
    <t>agr_emissions-CO2e_liv_pasture_abp_dairy-milk</t>
  </si>
  <si>
    <t>agr_emissions-CO2e_liv_pasture_abp_hens-egg</t>
  </si>
  <si>
    <t>agr_emissions-CO2e_liv_pasture_meat_bovine</t>
  </si>
  <si>
    <t>agr_emissions-CO2e_liv_pasture_meat_oth-animals</t>
  </si>
  <si>
    <t>agr_emissions-CO2e_liv_pasture_meat_pig</t>
  </si>
  <si>
    <t>agr_emissions-CO2e_liv_pasture_meat_poultry</t>
  </si>
  <si>
    <t>agr_emissions-CO2e_liv_pasture_meat_sheep</t>
  </si>
  <si>
    <t>agr_emissions-CO2e_liv_treated_abp_dairy-milk</t>
  </si>
  <si>
    <t>agr_emissions-CO2e_liv_treated_abp_hens-egg</t>
  </si>
  <si>
    <t>agr_emissions-CO2e_liv_treated_meat_bovine</t>
  </si>
  <si>
    <t>agr_emissions-CO2e_liv_treated_meat_oth-animals</t>
  </si>
  <si>
    <t>agr_emissions-CO2e_liv_treated_meat_pig</t>
  </si>
  <si>
    <t>agr_emissions-CO2e_liv_treated_meat_poultry</t>
  </si>
  <si>
    <t>agr_emissions-CO2e_liv_treated_meat_sheep</t>
  </si>
  <si>
    <t>agr_emissions-N2O_crop_burnt-residues</t>
  </si>
  <si>
    <t>emissions-N2O</t>
  </si>
  <si>
    <t>agr_emissions-N2O_crop_fertilizer</t>
  </si>
  <si>
    <t>agr_emissions-N2O_crop_soil-residues</t>
  </si>
  <si>
    <t>agr_emissions-N2O_liv_applied_abp_dairy-milk</t>
  </si>
  <si>
    <t>agr_emissions-N2O_liv_applied_abp_hens-egg</t>
  </si>
  <si>
    <t>agr_emissions-N2O_liv_applied_meat_bovine</t>
  </si>
  <si>
    <t>agr_emissions-N2O_liv_applied_meat_oth-animals</t>
  </si>
  <si>
    <t>agr_emissions-N2O_liv_applied_meat_pig</t>
  </si>
  <si>
    <t>agr_emissions-N2O_liv_applied_meat_poultry</t>
  </si>
  <si>
    <t>agr_emissions-N2O_liv_applied_meat_sheep</t>
  </si>
  <si>
    <t>agr_emissions-N2O_liv_pasture_abp_dairy-milk</t>
  </si>
  <si>
    <t>agr_emissions-N2O_liv_pasture_abp_hens-egg</t>
  </si>
  <si>
    <t>agr_emissions-N2O_liv_pasture_meat_bovine</t>
  </si>
  <si>
    <t>agr_emissions-N2O_liv_pasture_meat_oth-animals</t>
  </si>
  <si>
    <t>agr_emissions-N2O_liv_pasture_meat_pig</t>
  </si>
  <si>
    <t>agr_emissions-N2O_liv_pasture_meat_poultry</t>
  </si>
  <si>
    <t>agr_emissions-N2O_liv_pasture_meat_sheep</t>
  </si>
  <si>
    <t>agr_emissions-N2O_liv_treated_abp_dairy-milk</t>
  </si>
  <si>
    <t>agr_emissions-N2O_liv_treated_abp_hens-egg</t>
  </si>
  <si>
    <t>agr_emissions-N2O_liv_treated_meat_bovine</t>
  </si>
  <si>
    <t>agr_emissions-N2O_liv_treated_meat_oth-animals</t>
  </si>
  <si>
    <t>agr_emissions-N2O_liv_treated_meat_pig</t>
  </si>
  <si>
    <t>agr_emissions-N2O_liv_treated_meat_poultry</t>
  </si>
  <si>
    <t>agr_emissions-N2O_liv_treated_meat_sheep</t>
  </si>
  <si>
    <t>agr_energy-demand</t>
  </si>
  <si>
    <t>energy-demand</t>
  </si>
  <si>
    <t>agr_energy-demand_electricity</t>
  </si>
  <si>
    <t>agr_energy-demand_gas-ff-natural</t>
  </si>
  <si>
    <t>agr_energy-demand_heat</t>
  </si>
  <si>
    <t>agr_energy-demand_liquid-ff-diesel</t>
  </si>
  <si>
    <t>agr_energy-demand_liquid-ff-fuel-oil</t>
  </si>
  <si>
    <t>agr_energy-demand_liquid-ff-gasoline</t>
  </si>
  <si>
    <t>agr_energy-demand_liquid-ff-lpg</t>
  </si>
  <si>
    <t>agr_energy-demand_oth</t>
  </si>
  <si>
    <t>agr_energy-demand_solid-ff-coal</t>
  </si>
  <si>
    <t>agr_energy-demand_total</t>
  </si>
  <si>
    <t>agr_input-use_emissions-CO2_fuel</t>
  </si>
  <si>
    <t>input-use</t>
  </si>
  <si>
    <t>agr_input-use_emissions-CO2_liming</t>
  </si>
  <si>
    <t>agr_input-use_emissions-CO2_urea</t>
  </si>
  <si>
    <t>agr_liv-population_meat_bovine</t>
  </si>
  <si>
    <t>liv-population</t>
  </si>
  <si>
    <t>agr_liv-population_meat_oth-animals</t>
  </si>
  <si>
    <t>agr_liv-population_meat_pig</t>
  </si>
  <si>
    <t>agr_liv-population_meat_poultry</t>
  </si>
  <si>
    <t>agr_liv-population_meat_sheep</t>
  </si>
  <si>
    <t>agr_bioenergy-demand_gas_total</t>
  </si>
  <si>
    <t>total-bioenergy-demand</t>
  </si>
  <si>
    <t>air_mortality</t>
  </si>
  <si>
    <t>timeseries_2005_2050</t>
  </si>
  <si>
    <t>air</t>
  </si>
  <si>
    <t>amm_CO2-emissions-CC_ammonia_amm-tech</t>
  </si>
  <si>
    <t>CO2-emissions-CC</t>
  </si>
  <si>
    <t>amm</t>
  </si>
  <si>
    <t>ammonia</t>
  </si>
  <si>
    <t>amm_elc_energy-demand_total</t>
  </si>
  <si>
    <t>elc</t>
  </si>
  <si>
    <t>amm_emissions-CO2e</t>
  </si>
  <si>
    <t>amm_energy-demand_gas-ff-natural</t>
  </si>
  <si>
    <t>amm_energy-demand_liquid-ff-diesel</t>
  </si>
  <si>
    <t>amm_energy-demand_liquid-ff-fuel-oil</t>
  </si>
  <si>
    <t>bdy_emissions-CO2e</t>
  </si>
  <si>
    <t>bdy</t>
  </si>
  <si>
    <t>biodiversity</t>
  </si>
  <si>
    <t>bld_capex_reno_dep</t>
  </si>
  <si>
    <t>timeseries_2020_2050</t>
  </si>
  <si>
    <t>bld</t>
  </si>
  <si>
    <t>bld_capex_reno_med</t>
  </si>
  <si>
    <t>bld_capex_reno_mfh</t>
  </si>
  <si>
    <t>bld_capex_reno_off_education</t>
  </si>
  <si>
    <t>bld_capex_reno_off_health</t>
  </si>
  <si>
    <t>bld_capex_reno_off_hotels</t>
  </si>
  <si>
    <t>bld_capex_reno_off_offices</t>
  </si>
  <si>
    <t>bld_capex_reno_off_other</t>
  </si>
  <si>
    <t>bld_capex_reno_off_trade</t>
  </si>
  <si>
    <t>bld_capex_reno_sfh</t>
  </si>
  <si>
    <t>bld_capex_reno_shl</t>
  </si>
  <si>
    <t>bld_emissions-CO2_appliances_electricity</t>
  </si>
  <si>
    <t>emissions-CO2</t>
  </si>
  <si>
    <t>bld_emissions-CO2_cooking_electricity</t>
  </si>
  <si>
    <t>bld_emissions-CO2_heat_electricity</t>
  </si>
  <si>
    <t>bld_emissions-CO2_hot-water_electricity</t>
  </si>
  <si>
    <t>bld_emissions-CO2_lighting_electricity</t>
  </si>
  <si>
    <t>bld_emissions-CO2_non-elec_cooking</t>
  </si>
  <si>
    <t>bld_emissions-CO2_non-elec_hot-water</t>
  </si>
  <si>
    <t>bld_emissions-CO2_non-elec_space-cooling</t>
  </si>
  <si>
    <t>bld_emissions-CO2_non-sh_electricity</t>
  </si>
  <si>
    <t>bld_emissions-CO2_space-cooling_electricity</t>
  </si>
  <si>
    <t>bld_emissions-CO2e</t>
  </si>
  <si>
    <t>bld_emissions-CO2e_gas-ff-natural</t>
  </si>
  <si>
    <t>bld_emissions-CO2e_heat-ambient</t>
  </si>
  <si>
    <t>bld_emissions-CO2e_heat-geothermal</t>
  </si>
  <si>
    <t>bld_emissions-CO2e_heat-solar</t>
  </si>
  <si>
    <t>bld_emissions-CO2e_liquid-ff-heatingoil</t>
  </si>
  <si>
    <t>bld_emissions-CO2e_non-residential_appliances</t>
  </si>
  <si>
    <t>bld_emissions-CO2e_non-residential_education</t>
  </si>
  <si>
    <t>bld_emissions-CO2e_non-residential_health</t>
  </si>
  <si>
    <t>bld_emissions-CO2e_non-residential_heat</t>
  </si>
  <si>
    <t>bld_emissions-CO2e_non-residential_hotels</t>
  </si>
  <si>
    <t>bld_emissions-CO2e_non-residential_offices</t>
  </si>
  <si>
    <t>bld_emissions-CO2e_non-residential_other</t>
  </si>
  <si>
    <t>bld_emissions-CO2e_non-residential_trade</t>
  </si>
  <si>
    <t>bld_emissions-CO2e_residential_heat</t>
  </si>
  <si>
    <t>bld_emissions-CO2e_residential_mfh</t>
  </si>
  <si>
    <t>bld_emissions-CO2e_residential_sfh</t>
  </si>
  <si>
    <t>bld_emissions-CO2e_solid-bio</t>
  </si>
  <si>
    <t>bld_emissions-CO2e_solid-ff-coal</t>
  </si>
  <si>
    <t>bld_energy-demand_alluses_gas-bio</t>
  </si>
  <si>
    <t>bld_energy-demand_alluses_gas-ff-natural</t>
  </si>
  <si>
    <t>bld_energy-demand_alluses_heat-ambient</t>
  </si>
  <si>
    <t>bld_energy-demand_alluses_heat-geothermal</t>
  </si>
  <si>
    <t>bld_energy-demand_alluses_heat-solar</t>
  </si>
  <si>
    <t>bld_energy-demand_alluses_liquid-bio</t>
  </si>
  <si>
    <t>bld_energy-demand_alluses_liquid-ff-heatingoil</t>
  </si>
  <si>
    <t>bld_energy-demand_alluses_solid-bio</t>
  </si>
  <si>
    <t>bld_energy-demand_alluses_solid-ff-coal</t>
  </si>
  <si>
    <t>bld_energy-demand_alluses_solid-waste</t>
  </si>
  <si>
    <t>bld_energy-demand_appliances_electricity</t>
  </si>
  <si>
    <t>bld_energy-demand_constructed_dep</t>
  </si>
  <si>
    <t>bld_energy-demand_constructed_med</t>
  </si>
  <si>
    <t>bld_energy-demand_constructed_shl</t>
  </si>
  <si>
    <t>bld_energy-demand_cooking_electricity</t>
  </si>
  <si>
    <t>bld_energy-demand_heat-renewable</t>
  </si>
  <si>
    <t>heat generated in buildings</t>
  </si>
  <si>
    <t>bld_energy-demand_heat_electricity</t>
  </si>
  <si>
    <t>heat demand supplied in building</t>
  </si>
  <si>
    <t>bld_energy-demand_heat_gas-ff-natural</t>
  </si>
  <si>
    <t>bld_energy-demand_heat_heat-district</t>
  </si>
  <si>
    <t>bld_energy-demand_heat_liquid-ff-heatingoil</t>
  </si>
  <si>
    <t>bld_energy-demand_heat_non-residential_electricity</t>
  </si>
  <si>
    <t>bld_energy-demand_heat_residential_electricity</t>
  </si>
  <si>
    <t>bld_energy-demand_heat_solid-ff-coal</t>
  </si>
  <si>
    <t>bld_energy-demand_hot-water_electricity</t>
  </si>
  <si>
    <t>bld_energy-demand_lighting_electricity</t>
  </si>
  <si>
    <t>bld_energy-demand_non-elec_cooking</t>
  </si>
  <si>
    <t>bld_energy-demand_non-elec_hot-water</t>
  </si>
  <si>
    <t>bld_energy-demand_non-elec_space-cooling</t>
  </si>
  <si>
    <t>bld_energy-demand_non-residential_appliances_electricity</t>
  </si>
  <si>
    <t>bld_energy-demand_non-residential_education</t>
  </si>
  <si>
    <t>heat demand</t>
  </si>
  <si>
    <t>bld_energy-demand_non-residential_health</t>
  </si>
  <si>
    <t>bld_energy-demand_non-residential_heat</t>
  </si>
  <si>
    <t>bld_energy-demand_non-residential_hot-water_electricity</t>
  </si>
  <si>
    <t>bld_energy-demand_non-residential_hotels</t>
  </si>
  <si>
    <t>bld_energy-demand_non-residential_offices</t>
  </si>
  <si>
    <t>bld_energy-demand_non-residential_other</t>
  </si>
  <si>
    <t>bld_energy-demand_non-residential_space-cooling_electricity</t>
  </si>
  <si>
    <t>bld_energy-demand_non-residential_trade</t>
  </si>
  <si>
    <t>bld_energy-demand_non-sh_electricity</t>
  </si>
  <si>
    <t>bld_energy-demand_renovated_dep</t>
  </si>
  <si>
    <t>bld_energy-demand_renovated_med</t>
  </si>
  <si>
    <t>bld_energy-demand_renovated_shl</t>
  </si>
  <si>
    <t>bld_energy-demand_residential_appliances_electricity</t>
  </si>
  <si>
    <t>bld_energy-demand_residential_heat</t>
  </si>
  <si>
    <t>bld_energy-demand_residential_hot-water_electricity</t>
  </si>
  <si>
    <t>bld_energy-demand_residential_mfh</t>
  </si>
  <si>
    <t>bld_energy-demand_residential_sfh</t>
  </si>
  <si>
    <t>bld_energy-demand_residential_space-cooling_electricity</t>
  </si>
  <si>
    <t>bld_energy-demand_space-cooling_electricity</t>
  </si>
  <si>
    <t>bld_energy-demand_unrenovated_exi</t>
  </si>
  <si>
    <t>bld_energy-need_constructed_dep</t>
  </si>
  <si>
    <t>energy-need</t>
  </si>
  <si>
    <t>bld_energy-need_constructed_med</t>
  </si>
  <si>
    <t>bld_energy-need_constructed_shl</t>
  </si>
  <si>
    <t>bld_energy-need_renovated_dep</t>
  </si>
  <si>
    <t>bld_energy-need_renovated_med</t>
  </si>
  <si>
    <t>bld_energy-need_renovated_shl</t>
  </si>
  <si>
    <t>bld_energy-need_unrenovated_exi</t>
  </si>
  <si>
    <t>bld_floor-area-constructed_dep</t>
  </si>
  <si>
    <t>floor-area</t>
  </si>
  <si>
    <t>bld_floor-area-constructed_med</t>
  </si>
  <si>
    <t>bld_floor-area-constructed_shl</t>
  </si>
  <si>
    <t>bld_floor-area-demolished-pos</t>
  </si>
  <si>
    <t>bld_floor-area-demolished_exi</t>
  </si>
  <si>
    <t>bld_floor-area-renovated_dep</t>
  </si>
  <si>
    <t>bld_floor-area-renovated_med</t>
  </si>
  <si>
    <t>bld_floor-area-renovated_shl</t>
  </si>
  <si>
    <t>bld_floor-area-unrenovated_exi</t>
  </si>
  <si>
    <t>bld_floor-area_non-residential_education</t>
  </si>
  <si>
    <t>bld_floor-area_non-residential_health</t>
  </si>
  <si>
    <t>bld_floor-area_non-residential_hotels</t>
  </si>
  <si>
    <t>bld_floor-area_non-residential_offices</t>
  </si>
  <si>
    <t>bld_floor-area_non-residential_other</t>
  </si>
  <si>
    <t>bld_floor-area_non-residential_trade</t>
  </si>
  <si>
    <t>bld_floor-area_residential_mfh</t>
  </si>
  <si>
    <t>bld_floor-area_residential_sfh</t>
  </si>
  <si>
    <t>ccu_capex_depleted-oil-gas-reservoirs</t>
  </si>
  <si>
    <t>ccu</t>
  </si>
  <si>
    <t>carbon capture and use</t>
  </si>
  <si>
    <t>ccu_capex_enhanced-oil-recovery</t>
  </si>
  <si>
    <t>ccu_capex_methane-formation</t>
  </si>
  <si>
    <t>ccu_capex_saline-aquifers</t>
  </si>
  <si>
    <t>ccu_capex_transport</t>
  </si>
  <si>
    <t>ccu_capex_unmineable-coal-seams</t>
  </si>
  <si>
    <t>ccu_ccus_depleted-oil-gas-reservoirs</t>
  </si>
  <si>
    <t>ccus</t>
  </si>
  <si>
    <t>ccu_ccus_enhanced-oil-recovery</t>
  </si>
  <si>
    <t>ccu_ccus_methane-formation</t>
  </si>
  <si>
    <t>ccu_ccus_saline-aquifers</t>
  </si>
  <si>
    <t>ccu_ccus_unmineable-coal-seams</t>
  </si>
  <si>
    <t>clm_emissions-CO2e_biogenic</t>
  </si>
  <si>
    <t>clm</t>
  </si>
  <si>
    <t>climate emissions</t>
  </si>
  <si>
    <t>clt_global-temp</t>
  </si>
  <si>
    <t>timeseries_1990_2100_EU_RoW</t>
  </si>
  <si>
    <t>global-temp</t>
  </si>
  <si>
    <t>clt</t>
  </si>
  <si>
    <t>climate temperature</t>
  </si>
  <si>
    <t>Temperature anomaly</t>
  </si>
  <si>
    <t>dhg_emissions-CO2_heat-co-product-from-power</t>
  </si>
  <si>
    <t>dhg</t>
  </si>
  <si>
    <t>dhg_emissions-CO2e_added-district-heat-fossil</t>
  </si>
  <si>
    <t>dhg_emissions-CO2e_added-district-heat-renewable</t>
  </si>
  <si>
    <t>timeseries_1990_2051</t>
  </si>
  <si>
    <t>dhg_emissions-CO2e_co-product-heat</t>
  </si>
  <si>
    <t>dhg_emissions-CO2e_gas-ff-natural</t>
  </si>
  <si>
    <t>dhg_emissions-CO2e_heat-ambient</t>
  </si>
  <si>
    <t>dhg_emissions-CO2e_heat-district</t>
  </si>
  <si>
    <t>dhg_emissions-CO2e_heat-geothermal</t>
  </si>
  <si>
    <t>dhg_emissions-CO2e_heat-solar</t>
  </si>
  <si>
    <t>dhg_emissions-CO2e_liquid-ff-heatingoil</t>
  </si>
  <si>
    <t>dhg_emissions-CO2e_solid-bio</t>
  </si>
  <si>
    <t>dhg_emissions-CO2e_solid-ff-coal</t>
  </si>
  <si>
    <t>dhg_energy-demand_added-district-heat_fossil</t>
  </si>
  <si>
    <t>dhg_energy-demand_added-district-heat_gas-ff-natural</t>
  </si>
  <si>
    <t>dhg_energy-demand_added-district-heat_heat-ambient</t>
  </si>
  <si>
    <t>dhg_energy-demand_added-district-heat_heat-geothermal</t>
  </si>
  <si>
    <t>dhg_energy-demand_added-district-heat_heat-solar</t>
  </si>
  <si>
    <t>dhg_energy-demand_added-district-heat_liquid-ff-heatingoil</t>
  </si>
  <si>
    <t>dhg_energy-demand_added-district-heat_renewable</t>
  </si>
  <si>
    <t>dhg_energy-demand_added-district-heat_solid-bio</t>
  </si>
  <si>
    <t>dhg_energy-demand_added-district-heat_solid-ff-coal</t>
  </si>
  <si>
    <t>dhg_energy-demand_co-product-heat</t>
  </si>
  <si>
    <t>dhg_energy-demand_heat-co-product-from-power</t>
  </si>
  <si>
    <t>dhg_energy-demand_heat-district</t>
  </si>
  <si>
    <t>elc_capex_RES_bio_gas</t>
  </si>
  <si>
    <t>elc_capex_RES_bio_mass</t>
  </si>
  <si>
    <t>elc_capex_RES_other_geothermal</t>
  </si>
  <si>
    <t>elc_capex_RES_other_hydroelectric</t>
  </si>
  <si>
    <t>elc_capex_RES_other_marine</t>
  </si>
  <si>
    <t>elc_capex_RES_solar_csp</t>
  </si>
  <si>
    <t>elc_capex_RES_solar_pv-rooftop</t>
  </si>
  <si>
    <t>elc_capex_RES_solar_pv-utility</t>
  </si>
  <si>
    <t>elc_capex_RES_wind_offshore</t>
  </si>
  <si>
    <t>elc_capex_RES_wind_onshore</t>
  </si>
  <si>
    <t>elc_capex_ccs</t>
  </si>
  <si>
    <t>elc_capex_fossil_coal</t>
  </si>
  <si>
    <t>elc_capex_fossil_gas</t>
  </si>
  <si>
    <t>elc_capex_nuclear</t>
  </si>
  <si>
    <t>elc_emissions-CO2e</t>
  </si>
  <si>
    <t>elc_emissions-CO2e_RES_bio</t>
  </si>
  <si>
    <t>elc_emissions-CO2e_fossil_coal</t>
  </si>
  <si>
    <t>elc_emissions-CO2e_fossil_natural-gas</t>
  </si>
  <si>
    <t>elc_emissions-CO2e_fossil_oil</t>
  </si>
  <si>
    <t>elc_energy-demand_gas-ff-natural</t>
  </si>
  <si>
    <t>elc_energy-demand_liquid-ff-fuel-oil</t>
  </si>
  <si>
    <t>elc_energy-demand_nuclear</t>
  </si>
  <si>
    <t>elc_energy-demand_solid-ff-coal</t>
  </si>
  <si>
    <t>elc_energy-production_RES_bio_gas</t>
  </si>
  <si>
    <t>energy-production</t>
  </si>
  <si>
    <t>elc_energy-production_RES_bio_mass</t>
  </si>
  <si>
    <t>elc_energy-production_RES_csp</t>
  </si>
  <si>
    <t>elc_energy-production_fossil_coal</t>
  </si>
  <si>
    <t>elc_energy-production_fossil_gas</t>
  </si>
  <si>
    <t>elc_energy-production_fossil_oil</t>
  </si>
  <si>
    <t>elc_energy-production_RES_geothermal</t>
  </si>
  <si>
    <t>elc_energy-production_RES_hydroelectric</t>
  </si>
  <si>
    <t>elc_energy-production_RES_marine</t>
  </si>
  <si>
    <t>elc_energy-production_nuclear</t>
  </si>
  <si>
    <t>elc_energy-production_RES_offshore_wind</t>
  </si>
  <si>
    <t>elc_energy-production_RES_onshore_wind</t>
  </si>
  <si>
    <t>elc_energy-production_RES_pv_solar-power</t>
  </si>
  <si>
    <t>elc_energycarrier_RES_bio_gas</t>
  </si>
  <si>
    <t>energycarrier</t>
  </si>
  <si>
    <t>elc_energycarrier_RES_bio_mass</t>
  </si>
  <si>
    <t>elc_energycarrier_nuclear</t>
  </si>
  <si>
    <t>elc_heat-supply-CHP_bio</t>
  </si>
  <si>
    <t>heat-supply-CHP</t>
  </si>
  <si>
    <t>elc_heat-supply-CHP_fossil</t>
  </si>
  <si>
    <t>elc_old-capacity_fossil_coal</t>
  </si>
  <si>
    <t>old-capacity</t>
  </si>
  <si>
    <t>elc_old-capacity_nuclear</t>
  </si>
  <si>
    <t>elc_opex_RES_bio_gas</t>
  </si>
  <si>
    <t>elc_opex_RES_bio_mass</t>
  </si>
  <si>
    <t>elc_opex_RES_other_geothermal</t>
  </si>
  <si>
    <t>elc_opex_RES_other_hydroelectric</t>
  </si>
  <si>
    <t>elc_opex_RES_other_marine</t>
  </si>
  <si>
    <t>elc_opex_RES_solar_csp</t>
  </si>
  <si>
    <t>elc_opex_RES_solar_pv-rooftop</t>
  </si>
  <si>
    <t>elc_opex_RES_solar_pv-utility</t>
  </si>
  <si>
    <t>elc_opex_RES_wind_offshore</t>
  </si>
  <si>
    <t>elc_opex_RES_wind_onshore</t>
  </si>
  <si>
    <t>elc_opex_fossil_coal</t>
  </si>
  <si>
    <t>elc_opex_fossil_gas</t>
  </si>
  <si>
    <t>elc_opex_nuclear</t>
  </si>
  <si>
    <t>elc_stored-CO2_gas-bio_gas</t>
  </si>
  <si>
    <t>stored-CO2</t>
  </si>
  <si>
    <t>elc_stored-CO2_gas-ff-natural</t>
  </si>
  <si>
    <t>elc_stored-CO2_liquid-ff-oil</t>
  </si>
  <si>
    <t>elc_stored-CO2_solid-bio_mass</t>
  </si>
  <si>
    <t>elc_stored-CO2_solid-ff-coal</t>
  </si>
  <si>
    <t>emission_savings_cement</t>
  </si>
  <si>
    <t>ind</t>
  </si>
  <si>
    <t>emission_savings_steel</t>
  </si>
  <si>
    <t>na</t>
  </si>
  <si>
    <t>energy_savings_cement</t>
  </si>
  <si>
    <t>energy savings</t>
  </si>
  <si>
    <t>energy_savings_steel</t>
  </si>
  <si>
    <t>fos_emissions-CO2e</t>
  </si>
  <si>
    <t>fos</t>
  </si>
  <si>
    <t>fossil</t>
  </si>
  <si>
    <t>fos_energy-gap_fuel-oil</t>
  </si>
  <si>
    <t>energy-gap</t>
  </si>
  <si>
    <t>fos_energy-gap_gasoline</t>
  </si>
  <si>
    <t>fos_energy-gap_kerosene</t>
  </si>
  <si>
    <t>fos_energy-production_diesel-eq</t>
  </si>
  <si>
    <t>fos_energy-production_fuel-oil</t>
  </si>
  <si>
    <t>fos_energy-production_gasoline</t>
  </si>
  <si>
    <t>fos_energy-production_kerosene</t>
  </si>
  <si>
    <t>fos_primary-demand_coal</t>
  </si>
  <si>
    <t>primary-demand</t>
  </si>
  <si>
    <t>fos_primary-demand_gas</t>
  </si>
  <si>
    <t>fos_primary-demand_oil</t>
  </si>
  <si>
    <t>hydrogen_prod_gas-ff-natural</t>
  </si>
  <si>
    <t>h2-prod</t>
  </si>
  <si>
    <t>str</t>
  </si>
  <si>
    <t>hydrogen_elc_demand</t>
  </si>
  <si>
    <t>gen</t>
  </si>
  <si>
    <t>generation</t>
  </si>
  <si>
    <t>ind_CO2-emissions-CC_aluminium_prim</t>
  </si>
  <si>
    <t>ind_CO2-emissions-CC_aluminium_sec</t>
  </si>
  <si>
    <t>ind_CO2-emissions-CC_cement_dry-kiln</t>
  </si>
  <si>
    <t>ind_CO2-emissions-CC_cement_geopolym</t>
  </si>
  <si>
    <t>ind_CO2-emissions-CC_cement_wet-kiln</t>
  </si>
  <si>
    <t>ind_CO2-emissions-CC_chemicals_chem-tech</t>
  </si>
  <si>
    <t>ind_CO2-emissions-CC_lime_lime</t>
  </si>
  <si>
    <t>ind_CO2-emissions-CC_paper_recycled</t>
  </si>
  <si>
    <t>ind_CO2-emissions-CC_paper_woodpulp</t>
  </si>
  <si>
    <t>ind_CO2-emissions-CC_steel_BF-BOF</t>
  </si>
  <si>
    <t>ind_CO2-emissions-CC_steel_hisarna</t>
  </si>
  <si>
    <t>ind_CO2-emissions-CC_steel_hydrogen-DRI</t>
  </si>
  <si>
    <t>ind_CO2-emissions-CC_steel_scrap-EAF</t>
  </si>
  <si>
    <t>ind_elc_energy-demand_total</t>
  </si>
  <si>
    <t>ind_emissions-CO2e</t>
  </si>
  <si>
    <t>ind_emissions-CO2e_aluminium</t>
  </si>
  <si>
    <t>ind_emissions-CO2e_biogenic_cement</t>
  </si>
  <si>
    <t>ind_emissions-CO2e_biogenic_chemicals</t>
  </si>
  <si>
    <t>ind_emissions-CO2e_biogenic_lime</t>
  </si>
  <si>
    <t>ind_emissions-CO2e_biogenic_paper</t>
  </si>
  <si>
    <t>ind_emissions-CO2e_biogenic_steel</t>
  </si>
  <si>
    <t>ind_emissions-CO2e_cement</t>
  </si>
  <si>
    <t>ind_emissions-CO2e_chemicals</t>
  </si>
  <si>
    <t>ind_emissions-CO2e_copper</t>
  </si>
  <si>
    <t>ind_emissions-CO2e_fbt</t>
  </si>
  <si>
    <t>ind_emissions-CO2e_glass</t>
  </si>
  <si>
    <t>ind_emissions-CO2e_lime</t>
  </si>
  <si>
    <t>ind_emissions-CO2e_mae</t>
  </si>
  <si>
    <t>ind_emissions-CO2e_ois</t>
  </si>
  <si>
    <t>ind_emissions-CO2e_paper</t>
  </si>
  <si>
    <t>ind_emissions-CO2e_steel</t>
  </si>
  <si>
    <t>ind_emissions-CO2e_textiles</t>
  </si>
  <si>
    <t>ind_emissions-CO2e_tra-equip</t>
  </si>
  <si>
    <t>ind_emissions-CO2e_wwp</t>
  </si>
  <si>
    <t>ind_energy-demand</t>
  </si>
  <si>
    <t>ind_energy-demand_aluminium_total</t>
  </si>
  <si>
    <t>ind_energy-demand_aluminium_electricity</t>
  </si>
  <si>
    <t>ind_energy-demand_aluminium_gas-bio</t>
  </si>
  <si>
    <t>ind_energy-demand_aluminium_gas-ff-natural</t>
  </si>
  <si>
    <t>ind_energy-demand_aluminium_hydrogen</t>
  </si>
  <si>
    <t>ind_energy-demand_aluminium_liquid-bio</t>
  </si>
  <si>
    <t>ind_energy-demand_aluminium_liquid-ff-oil</t>
  </si>
  <si>
    <t>ind_energy-demand_aluminium_solid-bio</t>
  </si>
  <si>
    <t>ind_energy-demand_aluminium_solid-ff-coal</t>
  </si>
  <si>
    <t>ind_energy-demand_aluminium_solid-waste</t>
  </si>
  <si>
    <t>ind_energy-demand_cement_total</t>
  </si>
  <si>
    <t>ind_energy-demand_cement_electricity</t>
  </si>
  <si>
    <t>ind_energy-demand_cement_gas-bio</t>
  </si>
  <si>
    <t>ind_energy-demand_cement_gas-ff-natural</t>
  </si>
  <si>
    <t>ind_energy-demand_cement_hydrogen</t>
  </si>
  <si>
    <t>ind_energy-demand_cement_liquid-bio</t>
  </si>
  <si>
    <t>ind_energy-demand_cement_liquid-ff-oil</t>
  </si>
  <si>
    <t>ind_energy-demand_cement_solid-bio</t>
  </si>
  <si>
    <t>ind_energy-demand_cement_solid-ff-coal</t>
  </si>
  <si>
    <t>ind_energy-demand_cement_solid-waste</t>
  </si>
  <si>
    <t>ind_energy-demand_chemicals_electricity</t>
  </si>
  <si>
    <t>ind_energy-demand_chemicals_gas-bio</t>
  </si>
  <si>
    <t>ind_energy-demand_chemicals_gas-ff-natural</t>
  </si>
  <si>
    <t>ind_energy-demand_chemicals_hydrogen</t>
  </si>
  <si>
    <t>ind_energy-demand_chemicals_liquid-bio</t>
  </si>
  <si>
    <t>ind_energy-demand_chemicals_liquid-ff-oil</t>
  </si>
  <si>
    <t>ind_energy-demand_chemicals_solid-bio</t>
  </si>
  <si>
    <t>ind_energy-demand_chemicals_solid-ff-coal</t>
  </si>
  <si>
    <t>ind_energy-demand_chemicals_solid-waste</t>
  </si>
  <si>
    <t>ind_energy-demand_chemicals_total</t>
  </si>
  <si>
    <t>ind_energy-demand_copper</t>
  </si>
  <si>
    <t>ind_energy-demand_fbt</t>
  </si>
  <si>
    <t>ind_energy-demand_gas-ff-natural</t>
  </si>
  <si>
    <t>ind_energy-demand_glass_total</t>
  </si>
  <si>
    <t>ind_energy-demand_glass_electricity</t>
  </si>
  <si>
    <t>ind_energy-demand_glass_gas-bio</t>
  </si>
  <si>
    <t>ind_energy-demand_glass_gas-ff-natural</t>
  </si>
  <si>
    <t>ind_energy-demand_glass_hydrogen</t>
  </si>
  <si>
    <t>ind_energy-demand_glass_liquid-bio</t>
  </si>
  <si>
    <t>ind_energy-demand_glass_liquid-ff-oil</t>
  </si>
  <si>
    <t>ind_energy-demand_glass_solid-bio</t>
  </si>
  <si>
    <t>ind_energy-demand_glass_solid-ff-coal</t>
  </si>
  <si>
    <t>ind_energy-demand_glass_solid-waste</t>
  </si>
  <si>
    <t>ind_energy-demand_lime_total</t>
  </si>
  <si>
    <t>ind_energy-demand_lime_electricity</t>
  </si>
  <si>
    <t>ind_energy-demand_lime_gas-bio</t>
  </si>
  <si>
    <t>ind_energy-demand_lime_gas-ff-natural</t>
  </si>
  <si>
    <t>ind_energy-demand_lime_hydrogen</t>
  </si>
  <si>
    <t>ind_energy-demand_lime_liquid-bio</t>
  </si>
  <si>
    <t>ind_energy-demand_lime_liquid-ff-oil</t>
  </si>
  <si>
    <t>ind_energy-demand_lime_solid-bio</t>
  </si>
  <si>
    <t>ind_energy-demand_lime_solid-ff-coal</t>
  </si>
  <si>
    <t>ind_energy-demand_lime_solid-waste</t>
  </si>
  <si>
    <t>ind_energy-demand_liquid-ff-diesel</t>
  </si>
  <si>
    <t>ind_energy-demand_liquid-ff-fuel-oil</t>
  </si>
  <si>
    <t>ind_energy-demand_mae</t>
  </si>
  <si>
    <t>ind_energy-demand_ois</t>
  </si>
  <si>
    <t>ind_energy-demand_paper_total</t>
  </si>
  <si>
    <t>ind_energy-demand_paper_electricity</t>
  </si>
  <si>
    <t>ind_energy-demand_paper_gas-bio</t>
  </si>
  <si>
    <t>ind_energy-demand_paper_gas-ff-natural</t>
  </si>
  <si>
    <t>ind_energy-demand_paper_hydrogen</t>
  </si>
  <si>
    <t>ind_energy-demand_paper_liquid-bio</t>
  </si>
  <si>
    <t>ind_energy-demand_paper_liquid-ff-oil</t>
  </si>
  <si>
    <t>ind_energy-demand_paper_solid-bio</t>
  </si>
  <si>
    <t>ind_energy-demand_paper_solid-ff-coal</t>
  </si>
  <si>
    <t>ind_energy-demand_paper_solid-waste</t>
  </si>
  <si>
    <t>ind_energy-demand_solid-ff-coal</t>
  </si>
  <si>
    <t>ind_energy-demand_steel_total</t>
  </si>
  <si>
    <t>ind_energy-demand_steel_electricity</t>
  </si>
  <si>
    <t>ind_energy-demand_steel_gas-bio</t>
  </si>
  <si>
    <t>ind_energy-demand_steel_gas-ff-natural</t>
  </si>
  <si>
    <t>ind_energy-demand_steel_hydrogen</t>
  </si>
  <si>
    <t>ind_energy-demand_steel_liquid-bio</t>
  </si>
  <si>
    <t>ind_energy-demand_steel_liquid-ff-oil</t>
  </si>
  <si>
    <t>ind_energy-demand_steel_solid-bio</t>
  </si>
  <si>
    <t>ind_energy-demand_steel_solid-ff-coal</t>
  </si>
  <si>
    <t>ind_energy-demand_steel_solid-waste</t>
  </si>
  <si>
    <t>ind_energy-demand_textiles</t>
  </si>
  <si>
    <t>ind_energy-demand_tra-equip</t>
  </si>
  <si>
    <t>ind_energy-demand_with-buildings_bio</t>
  </si>
  <si>
    <t>ind_energy-demand_wwp</t>
  </si>
  <si>
    <t>ind_material-production_aluminium</t>
  </si>
  <si>
    <t>material-production</t>
  </si>
  <si>
    <t>ind_material-production_aluminium_prim</t>
  </si>
  <si>
    <t>ind_material-production_aluminium_sec</t>
  </si>
  <si>
    <t>ind_material-production_cement</t>
  </si>
  <si>
    <t>ind_material-production_cement_dry-kiln</t>
  </si>
  <si>
    <t>ind_material-production_cement_geopolym</t>
  </si>
  <si>
    <t>ind_material-production_cement_wet-kiln</t>
  </si>
  <si>
    <t>ind_material-production_chemicals</t>
  </si>
  <si>
    <t>ind_material-production_copper</t>
  </si>
  <si>
    <t>ind_material-production_glass</t>
  </si>
  <si>
    <t>ind_material-production_lime</t>
  </si>
  <si>
    <t>ind_material-production_paper</t>
  </si>
  <si>
    <t>ind_material-production_paper_recycled</t>
  </si>
  <si>
    <t>ind_material-production_paper_woodpulp</t>
  </si>
  <si>
    <t>ind_material-production_steel</t>
  </si>
  <si>
    <t>ind_material-production_steel_BF-BOF</t>
  </si>
  <si>
    <t>ind_material-production_steel_hisarna</t>
  </si>
  <si>
    <t>ind_material-production_steel_hydrogen-DRI</t>
  </si>
  <si>
    <t>ind_material-production_steel_scrap-EAF</t>
  </si>
  <si>
    <t>lus_emissions-CO2e</t>
  </si>
  <si>
    <t>lus</t>
  </si>
  <si>
    <t>lus_emissions-CO2e_cropland-rem-cropland</t>
  </si>
  <si>
    <t>lus_emissions-CO2e_forest-rem-forest</t>
  </si>
  <si>
    <t>lus_emissions-CO2e_grassland-rem-grassland</t>
  </si>
  <si>
    <t>lus_emissions-CO2e_land-to-cropland</t>
  </si>
  <si>
    <t>lus_emissions-CO2e_land-to-forest</t>
  </si>
  <si>
    <t>lus_emissions-CO2e_land-to-grassland</t>
  </si>
  <si>
    <t>Land converted to grassland</t>
  </si>
  <si>
    <t>lus_emissions-CO2e_land-to-other</t>
  </si>
  <si>
    <t>lus_emissions-CO2e_land-to-settlement</t>
  </si>
  <si>
    <t>lus_emissions-CO2e_land-to-wetland</t>
  </si>
  <si>
    <t>lus_emissions-CO2e_other-rem-other</t>
  </si>
  <si>
    <t>lus_emissions-CO2e_settlement-rem-settlement</t>
  </si>
  <si>
    <t>lus_emissions-CO2e_wetland-rem-wetland</t>
  </si>
  <si>
    <t>lus_fst_demand_rwe_ind-sawlog</t>
  </si>
  <si>
    <t>forest product</t>
  </si>
  <si>
    <t>lus_fst_demand_rwe_oth-ind-wood</t>
  </si>
  <si>
    <t>lus_fst_demand_rwe_pulp</t>
  </si>
  <si>
    <t>lus_fst_demand_rwe_wood-fuel</t>
  </si>
  <si>
    <t>lus_land_cropland</t>
  </si>
  <si>
    <t>land</t>
  </si>
  <si>
    <t>lus_land_forest</t>
  </si>
  <si>
    <t>lus_land_grassland</t>
  </si>
  <si>
    <t>lus_land_other</t>
  </si>
  <si>
    <t>lus_land_settlement</t>
  </si>
  <si>
    <t>lus_land_wetland</t>
  </si>
  <si>
    <t>min_agr_phosphate</t>
  </si>
  <si>
    <t>min_agr_potash</t>
  </si>
  <si>
    <t>min_bioenergy_wood</t>
  </si>
  <si>
    <t>min_building_bauxite</t>
  </si>
  <si>
    <t>building</t>
  </si>
  <si>
    <t>min_building_copper</t>
  </si>
  <si>
    <t>min_building_iron</t>
  </si>
  <si>
    <t>min_ccus_gas</t>
  </si>
  <si>
    <t>min_cement_sand</t>
  </si>
  <si>
    <t>min_construction_wood</t>
  </si>
  <si>
    <t>construction</t>
  </si>
  <si>
    <t>min_dom-appliances_bauxite</t>
  </si>
  <si>
    <t>dom-appliances</t>
  </si>
  <si>
    <t>min_dom-appliances_copper</t>
  </si>
  <si>
    <t>min_dom-appliances_iron</t>
  </si>
  <si>
    <t>min_electronics_bauxite</t>
  </si>
  <si>
    <t>electronics</t>
  </si>
  <si>
    <t>min_electronics_copper</t>
  </si>
  <si>
    <t>min_electronics_graphite</t>
  </si>
  <si>
    <t>min_electronics_iron</t>
  </si>
  <si>
    <t>min_electronics_lead</t>
  </si>
  <si>
    <t>min_electronics_lithium</t>
  </si>
  <si>
    <t>min_electronics_manganese</t>
  </si>
  <si>
    <t>min_electronics_nickel</t>
  </si>
  <si>
    <t>min_energy_bauxite</t>
  </si>
  <si>
    <t>min_energy_coal</t>
  </si>
  <si>
    <t>min_energy_copper</t>
  </si>
  <si>
    <t>min_energy_gas</t>
  </si>
  <si>
    <t>min_energy_graphite</t>
  </si>
  <si>
    <t>min_energy_iron</t>
  </si>
  <si>
    <t>min_energy_lead</t>
  </si>
  <si>
    <t>min_energy_lithium</t>
  </si>
  <si>
    <t>min_energy_manganese</t>
  </si>
  <si>
    <t>min_energy_nickel</t>
  </si>
  <si>
    <t>min_energy_oil</t>
  </si>
  <si>
    <t>min_glass_sand</t>
  </si>
  <si>
    <t>min_indirect_bauxite</t>
  </si>
  <si>
    <t>indirect</t>
  </si>
  <si>
    <t>min_indirect_copper</t>
  </si>
  <si>
    <t>min_indirect_graphite</t>
  </si>
  <si>
    <t>min_indirect_iron</t>
  </si>
  <si>
    <t>min_indirect_lead</t>
  </si>
  <si>
    <t>min_indirect_lithium</t>
  </si>
  <si>
    <t>min_indirect_manganese</t>
  </si>
  <si>
    <t>min_indirect_nickel</t>
  </si>
  <si>
    <t>min_industry_graphite</t>
  </si>
  <si>
    <t>min_industry_lithium</t>
  </si>
  <si>
    <t>min_industry_manganese</t>
  </si>
  <si>
    <t>min_industry_nickel</t>
  </si>
  <si>
    <t>min_infra_bauxite</t>
  </si>
  <si>
    <t>infra</t>
  </si>
  <si>
    <t>min_infra_copper</t>
  </si>
  <si>
    <t>min_infra_iron</t>
  </si>
  <si>
    <t>min_other_bauxite</t>
  </si>
  <si>
    <t>min_other_copper</t>
  </si>
  <si>
    <t>min_other_graphite</t>
  </si>
  <si>
    <t>min_other_iron</t>
  </si>
  <si>
    <t>min_other_lead</t>
  </si>
  <si>
    <t>min_other_lithium</t>
  </si>
  <si>
    <t>min_other_manganese</t>
  </si>
  <si>
    <t>min_other_nickel</t>
  </si>
  <si>
    <t>min_other_phosphate</t>
  </si>
  <si>
    <t>min_other_potash</t>
  </si>
  <si>
    <t>min_paper_wood</t>
  </si>
  <si>
    <t>min_transport_bauxite</t>
  </si>
  <si>
    <t>min_transport_copper</t>
  </si>
  <si>
    <t>min_transport_graphite</t>
  </si>
  <si>
    <t>min_transport_iron</t>
  </si>
  <si>
    <t>min_transport_lead</t>
  </si>
  <si>
    <t>min_transport_lithium</t>
  </si>
  <si>
    <t>min_transport_manganese</t>
  </si>
  <si>
    <t>min_transport_nickel</t>
  </si>
  <si>
    <t>ref_stored_CO2</t>
  </si>
  <si>
    <t>stored</t>
  </si>
  <si>
    <t>ref</t>
  </si>
  <si>
    <t>refineries</t>
  </si>
  <si>
    <t>ref_total_product</t>
  </si>
  <si>
    <t>str_CAES</t>
  </si>
  <si>
    <t>CAES</t>
  </si>
  <si>
    <t>str_PHS</t>
  </si>
  <si>
    <t>PHS</t>
  </si>
  <si>
    <t>str_Ptx</t>
  </si>
  <si>
    <t>Ptx</t>
  </si>
  <si>
    <t>str_battery</t>
  </si>
  <si>
    <t>battery</t>
  </si>
  <si>
    <t>str_daily_CAES</t>
  </si>
  <si>
    <t>daily</t>
  </si>
  <si>
    <t>str_daily_PHS</t>
  </si>
  <si>
    <t>str_daily_natural_gas_prod</t>
  </si>
  <si>
    <t>str_flexibility_need</t>
  </si>
  <si>
    <t>flexibility</t>
  </si>
  <si>
    <t>str_flywheel</t>
  </si>
  <si>
    <t>flywheel</t>
  </si>
  <si>
    <t>str_natural_gas_prod</t>
  </si>
  <si>
    <t>natural</t>
  </si>
  <si>
    <t>str_subdaily_battery</t>
  </si>
  <si>
    <t>subdaily</t>
  </si>
  <si>
    <t>str_subdaily_flywheel</t>
  </si>
  <si>
    <t>str_subdaily_natural_gas_prod</t>
  </si>
  <si>
    <t>str_weekly_PHS</t>
  </si>
  <si>
    <t>weekly</t>
  </si>
  <si>
    <t>str_weekly_Ptx</t>
  </si>
  <si>
    <t>str_weekly_natural_gas_prod</t>
  </si>
  <si>
    <t>tra_elec-other</t>
  </si>
  <si>
    <t>elec-other</t>
  </si>
  <si>
    <t>tra</t>
  </si>
  <si>
    <t>tra_elec-rail</t>
  </si>
  <si>
    <t>elec-rail</t>
  </si>
  <si>
    <t>tra_elec-road</t>
  </si>
  <si>
    <t>elec-road</t>
  </si>
  <si>
    <t>tra_emissions-CO2e</t>
  </si>
  <si>
    <t>tra_emissions-CO2e_freight_total</t>
  </si>
  <si>
    <t>tra_emissions-CO2e_freight_IWW</t>
  </si>
  <si>
    <t>tra_emissions-CO2e_freight_rail</t>
  </si>
  <si>
    <t>tra_emissions-CO2e_passenger_total</t>
  </si>
  <si>
    <t>tra_emissions-CO2e_passenger_bus</t>
  </si>
  <si>
    <t>tra_emissions-CO2e_passenger_metro-tram</t>
  </si>
  <si>
    <t>tra_emissions-CO2e_passenger_rail</t>
  </si>
  <si>
    <t>energy-cost</t>
  </si>
  <si>
    <t>tra_energy-demand_diesel</t>
  </si>
  <si>
    <t>tra_energy-demand_freight_HDV</t>
  </si>
  <si>
    <t>tra_energy-demand_freight_IWW</t>
  </si>
  <si>
    <t>tra_energy-demand_freight_aviation</t>
  </si>
  <si>
    <t>tra_energy-demand_freight_bio-marinefueloil</t>
  </si>
  <si>
    <t>tra_energy-demand_freight_biodiesel</t>
  </si>
  <si>
    <t>tra_energy-demand_freight_bioethanol</t>
  </si>
  <si>
    <t>tra_energy-demand_freight_biojetfuel</t>
  </si>
  <si>
    <t>tra_energy-demand_freight_bionatural-gas</t>
  </si>
  <si>
    <t>tra_energy-demand_freight_diesel</t>
  </si>
  <si>
    <t>tra_energy-demand_freight_electricity</t>
  </si>
  <si>
    <t>tra_energy-demand_freight_gasoline</t>
  </si>
  <si>
    <t>tra_energy-demand_freight_hydrogen</t>
  </si>
  <si>
    <t>tra_energy-demand_freight_kerosene</t>
  </si>
  <si>
    <t>tra_energy-demand_freight_marine</t>
  </si>
  <si>
    <t>tra_energy-demand_freight_marinefueloil</t>
  </si>
  <si>
    <t>tra_energy-demand_freight_natural-gas</t>
  </si>
  <si>
    <t>tra_energy-demand_freight_rail</t>
  </si>
  <si>
    <t>tra_energy-demand_gasoline</t>
  </si>
  <si>
    <t>tra_energy-demand_hydrogen</t>
  </si>
  <si>
    <t>tra_energy-demand_kerosene</t>
  </si>
  <si>
    <t>tra_energy-demand_liquid-ff-fuel-oil</t>
  </si>
  <si>
    <t>tra_energy-demand_natural-gas</t>
  </si>
  <si>
    <t>tra_energy-demand_passenger_2W</t>
  </si>
  <si>
    <t>tra_energy-demand_passenger_LDV</t>
  </si>
  <si>
    <t>tra_energy-demand_passenger_aviation</t>
  </si>
  <si>
    <t>tra_energy-demand_passenger_biodiesel</t>
  </si>
  <si>
    <t>tra_energy-demand_passenger_bioethanol</t>
  </si>
  <si>
    <t>tra_energy-demand_passenger_biojetfuel</t>
  </si>
  <si>
    <t>tra_energy-demand_passenger_bionatural-gas</t>
  </si>
  <si>
    <t>tra_energy-demand_passenger_bus</t>
  </si>
  <si>
    <t>tra_energy-demand_passenger_diesel</t>
  </si>
  <si>
    <t>tra_energy-demand_passenger_electricity</t>
  </si>
  <si>
    <t>tra_energy-demand_passenger_gasoline</t>
  </si>
  <si>
    <t>tra_energy-demand_passenger_hydrogen</t>
  </si>
  <si>
    <t>tra_energy-demand_passenger_kerosene</t>
  </si>
  <si>
    <t>tra_energy-demand_passenger_metro-tram</t>
  </si>
  <si>
    <t>tra_energy-demand_passenger_natural-gas</t>
  </si>
  <si>
    <t>tra_energy-demand_passenger_rail</t>
  </si>
  <si>
    <t>tra_capex_bus</t>
  </si>
  <si>
    <t>tra_capex_LDV</t>
  </si>
  <si>
    <t>tra_capex_infrastructure</t>
  </si>
  <si>
    <t>tra_capex_planes</t>
  </si>
  <si>
    <t>tra_capex_ships</t>
  </si>
  <si>
    <t>tra_capex_trains</t>
  </si>
  <si>
    <t>tra_capex_trucks</t>
  </si>
  <si>
    <t>tra_vehicle-fleet_freight_aviation_BEV</t>
  </si>
  <si>
    <t>freight-fleet</t>
  </si>
  <si>
    <t>tra_vehicle-fleet_freight_aviation_ICE</t>
  </si>
  <si>
    <t>tra_vehicle-fleet_freight_HDVH_BEV</t>
  </si>
  <si>
    <t>tra_vehicle-fleet_freight_HDVH_CEV</t>
  </si>
  <si>
    <t>tra_vehicle-fleet_freight_HDVH_FCEV</t>
  </si>
  <si>
    <t>tra_vehicle-fleet_freight_HDVH_ICE-diesel</t>
  </si>
  <si>
    <t>tra_vehicle-fleet_freight_HDVH_ICE-gas</t>
  </si>
  <si>
    <t>tra_vehicle-fleet_freight_HDVH_ICE-gasoline</t>
  </si>
  <si>
    <t>tra_vehicle-fleet_freight_HDVH_PHEV-diesel</t>
  </si>
  <si>
    <t>tra_vehicle-fleet_freight_HDVH_PHEV-gasoline</t>
  </si>
  <si>
    <t>tra_vehicle-fleet_freight_HDVL_BEV</t>
  </si>
  <si>
    <t>tra_vehicle-fleet_freight_HDVL_CEV</t>
  </si>
  <si>
    <t>tra_vehicle-fleet_freight_HDVL_FCEV</t>
  </si>
  <si>
    <t>tra_vehicle-fleet_freight_HDVL_ICE-diesel</t>
  </si>
  <si>
    <t>tra_vehicle-fleet_freight_HDVL_ICE-gas</t>
  </si>
  <si>
    <t>tra_vehicle-fleet_freight_HDVL_ICE-gasoline</t>
  </si>
  <si>
    <t>tra_vehicle-fleet_freight_HDVL_PHEV-diesel</t>
  </si>
  <si>
    <t>tra_vehicle-fleet_freight_HDVL_PHEV-gasoline</t>
  </si>
  <si>
    <t>tra_vehicle-fleet_freight_HDVM_BEV</t>
  </si>
  <si>
    <t>tra_vehicle-fleet_freight_HDVM_CEV</t>
  </si>
  <si>
    <t>tra_vehicle-fleet_freight_HDVM_FCEV</t>
  </si>
  <si>
    <t>tra_vehicle-fleet_freight_HDVM_ICE-diesel</t>
  </si>
  <si>
    <t>tra_vehicle-fleet_freight_HDVM_ICE-gas</t>
  </si>
  <si>
    <t>tra_vehicle-fleet_freight_HDVM_ICE-gasoline</t>
  </si>
  <si>
    <t>tra_vehicle-fleet_freight_HDVM_PHEV-diesel</t>
  </si>
  <si>
    <t>tra_vehicle-fleet_freight_HDVM_PHEV-gasoline</t>
  </si>
  <si>
    <t>tra_vehicle-fleet_freight_IWW_BEV</t>
  </si>
  <si>
    <t>tra_vehicle-fleet_freight_IWW_FCEV</t>
  </si>
  <si>
    <t>tra_vehicle-fleet_freight_IWW_ICE</t>
  </si>
  <si>
    <t>tra_vehicle-fleet_freight_marine_BEV</t>
  </si>
  <si>
    <t>tra_vehicle-fleet_freight_marine_FCEV</t>
  </si>
  <si>
    <t>tra_vehicle-fleet_freight_marine_ICE</t>
  </si>
  <si>
    <t>tra_vehicle-fleet_freight_rail_CEV</t>
  </si>
  <si>
    <t>tra_vehicle-fleet_freight_rail_ICE-diesel</t>
  </si>
  <si>
    <t>passenger-fleet</t>
  </si>
  <si>
    <t>tra_vehicle-fleet_passenger_rail_ICE-diesel</t>
  </si>
  <si>
    <t>tra_vehicle-fleet_passenger_rail_CEV</t>
  </si>
  <si>
    <t>tra_vehicle-fleet_passenger_rail_FCEV</t>
  </si>
  <si>
    <t>tra_vehicle-fleet_passenger_2W_BEV</t>
  </si>
  <si>
    <t>tra_vehicle-fleet_passenger_2W_ICE-gasoline</t>
  </si>
  <si>
    <t>tra_vehicle-fleet_passenger_aviation_BEV</t>
  </si>
  <si>
    <t>tra_vehicle-fleet_passenger_aviation_ICE</t>
  </si>
  <si>
    <t>tra_vehicle-fleet_passenger_bus_BEV</t>
  </si>
  <si>
    <t>tra_vehicle-fleet_passenger_bus_FCEV</t>
  </si>
  <si>
    <t>tra_vehicle-fleet_passenger_bus_ICE-diesel</t>
  </si>
  <si>
    <t>tra_vehicle-fleet_passenger_bus_ICE-gas</t>
  </si>
  <si>
    <t>tra_vehicle-fleet_passenger_bus_ICE-gasoline</t>
  </si>
  <si>
    <t>tra_vehicle-fleet_passenger_bus_PHEV-diesel</t>
  </si>
  <si>
    <t>tra_vehicle-fleet_passenger_LDV_BEV</t>
  </si>
  <si>
    <t>tra_vehicle-fleet_passenger_LDV_FCEV</t>
  </si>
  <si>
    <t>tra_vehicle-fleet_passenger_LDV_ICE-diesel</t>
  </si>
  <si>
    <t>tra_vehicle-fleet_passenger_LDV_ICE-gas</t>
  </si>
  <si>
    <t>tra_vehicle-fleet_passenger_LDV_ICE-gasoline</t>
  </si>
  <si>
    <t>tra_vehicle-fleet_passenger_LDV_PHEV-diesel</t>
  </si>
  <si>
    <t>tra_vehicle-fleet_passenger_LDV_PHEV-gasoline</t>
  </si>
  <si>
    <t>tra_vehicle-fleet_passenger_metro-tram</t>
  </si>
  <si>
    <t>tra_transport-demand_passenger_2W</t>
  </si>
  <si>
    <t>transport-demand</t>
  </si>
  <si>
    <t>tra_transport-demand_passenger_LDV</t>
  </si>
  <si>
    <t>tra_transport-demand_passenger_aviation</t>
  </si>
  <si>
    <t>tra_transport-demand_passenger_bike</t>
  </si>
  <si>
    <t>tra_transport-demand_passenger_bus</t>
  </si>
  <si>
    <t>tra_transport-demand_passenger_metro-tram</t>
  </si>
  <si>
    <t>tra_transport-demand_passenger_rail</t>
  </si>
  <si>
    <t>tra_transport-demand_passenger_walk</t>
  </si>
  <si>
    <t>wat_water-consumption_energy</t>
  </si>
  <si>
    <t>water-consumption</t>
  </si>
  <si>
    <t>wat</t>
  </si>
  <si>
    <t>wat_water-consumption_household</t>
  </si>
  <si>
    <t>wat_water-consumption_industry</t>
  </si>
  <si>
    <t>wat_water-consumption_irrigation</t>
  </si>
  <si>
    <t>wat_water-consumption_livestock</t>
  </si>
  <si>
    <t>wat_water-withdrawal_energy</t>
  </si>
  <si>
    <t>water-withdrawal</t>
  </si>
  <si>
    <t>wat_water-withdrawal_household</t>
  </si>
  <si>
    <t>wat_water-withdrawal_industry</t>
  </si>
  <si>
    <t>wat_water-withdrawal_irrigation</t>
  </si>
  <si>
    <t>wat_water-withdrawal_livestock</t>
  </si>
  <si>
    <t>residential_final_energy_consumption_from_biogas</t>
  </si>
  <si>
    <t>final_energy_consumption_in_agriculture_forestry_and_fisheries_from_electricity</t>
  </si>
  <si>
    <t>transport_energy_consumption_from_pure_biodiesels</t>
  </si>
  <si>
    <t>transport_energy_consumption_from_gas_and_diesel_oil</t>
  </si>
  <si>
    <t>final_energy_consumption_in_agriculture_forestry_and_fisheries_from_coal</t>
  </si>
  <si>
    <t>transport_energy_consumption_from_pure_biogasoline</t>
  </si>
  <si>
    <t>final_energy_consumption_in_ets_industries_from_electricity</t>
  </si>
  <si>
    <t>final_energy_consumption_in_non_ets_industries_from_natural_gas</t>
  </si>
  <si>
    <t>final_energy_consumption_in_agriculture_forestry_and_fisheries_from_natural_gas</t>
  </si>
  <si>
    <t>transport_energy_consumption_from_blended_biogasoline</t>
  </si>
  <si>
    <t>final_energy_consumption_in_ets_industries_from_diesel</t>
  </si>
  <si>
    <t>final_energy_consumption_in_ets_industries_from_gasoline</t>
  </si>
  <si>
    <t>transport_energy_consumption_from_energy_demand_in_transport_from_kerosene_type_jet_fuel</t>
  </si>
  <si>
    <t>residential_final_energy_consumption_from_liquid_gas</t>
  </si>
  <si>
    <t>final_energy_consumption_in_non_ets_industries_from_electricity</t>
  </si>
  <si>
    <t>transport_energy_consumption_from_natural_gas</t>
  </si>
  <si>
    <t>final_energy_consumption_in_agriculture_forestry_and_fisheries_from_biofuel</t>
  </si>
  <si>
    <t>final_energy_consumption_in_non_ets_industries_from_gasoline</t>
  </si>
  <si>
    <t>final_energy_consumption_in_ets_industries_from_biogas</t>
  </si>
  <si>
    <t>final_energy_consumption_in_non_ets_industries_from_diesel</t>
  </si>
  <si>
    <t>final_energy_consumption_in_ets_industries_from_biofuel</t>
  </si>
  <si>
    <t>residential_final_energy_consumption_from_coal</t>
  </si>
  <si>
    <t>residential_final_energy_consumption_from_biofuel</t>
  </si>
  <si>
    <t>final_energy_consumption_in_agriculture_forestry_and_fisheries_from_other_fossil_fuels</t>
  </si>
  <si>
    <t>final_energy_consumption_in_ets_industries_from_geothermal</t>
  </si>
  <si>
    <t>final_energy_consumption_in_agriculture_forestry_and_fisheries_from_liquid_gas</t>
  </si>
  <si>
    <t>final_energy_consumption_in_agriculture_forestry_and_fisheries_from_solar_thermal</t>
  </si>
  <si>
    <t>final_energy_consumption_in_non_ets_industries_from_biofuel</t>
  </si>
  <si>
    <t>final_energy_consumption_in_non_ets_industries_from_solar_thermal</t>
  </si>
  <si>
    <t>final_energy_consumption_in_agriculture_forestry_and_fisheries_from_diesel</t>
  </si>
  <si>
    <t>final_energy_consumption_in_agriculture_forestry_and_fisheries_from_plant_oil</t>
  </si>
  <si>
    <t>final_energy_consumption_in_ets_industries_from_solar_thermal</t>
  </si>
  <si>
    <t>final_energy_consumption_in_non_ets_industries_from_liquid_gas</t>
  </si>
  <si>
    <t>transport_energy_consumption_from_biogases</t>
  </si>
  <si>
    <t>final_energy_consumption_in_agriculture_forestry_and_fisheries_from_other_biomass</t>
  </si>
  <si>
    <t>final_energy_consumption_in_agriculture_forestry_and_fisheries_from_biogas</t>
  </si>
  <si>
    <t>transport_energy_consumption_from_liquefied_petroleum_gases</t>
  </si>
  <si>
    <t>final_energy_consumption_in_ets_industries_from_liquid_gas</t>
  </si>
  <si>
    <t>transport_energy_consumption_from_fuel_oil</t>
  </si>
  <si>
    <t>transport_energy_consumption_from_blended_biodiesels</t>
  </si>
  <si>
    <t>final_energy_consumption_in_ets_industries_from_natural_gas</t>
  </si>
  <si>
    <t>final_energy_consumption_in_non_ets_industries_from_biogas</t>
  </si>
  <si>
    <t>transport_energy_consumption_from_motor_gasoline</t>
  </si>
  <si>
    <t>residential_final_energy_consumption_from_plant_oil</t>
  </si>
  <si>
    <t>final_energy_consumption_in_non_ets_industries_from_lignite</t>
  </si>
  <si>
    <t>final_energy_consumption_in_ets_industries_from_lignite</t>
  </si>
  <si>
    <t>transport_energy_consumption_from_other_liquid_biofuels</t>
  </si>
  <si>
    <t>final_energy_consumption_in_non_ets_industries_from_coal</t>
  </si>
  <si>
    <t>final_energy_consumption_in_ets_industries_from_other_biomass</t>
  </si>
  <si>
    <t>final_energy_consumption_in_non_ets_industries_from_other_biomass</t>
  </si>
  <si>
    <t>final_energy_consumption_in_agriculture_forestry_and_fisheries_from_gasoline</t>
  </si>
  <si>
    <t>final_energy_consumption_in_agriculture_forestry_and_fisheries_from_lignite</t>
  </si>
  <si>
    <t>residential_final_energy_consumption_from_other_biomass</t>
  </si>
  <si>
    <t>residential_final_energy_consumption_from_diesel</t>
  </si>
  <si>
    <t>transport_energy_consumption_from_electricity</t>
  </si>
  <si>
    <t>final_energy_consumption_in_agriculture_forestry_and_fisheries_from_geothermal</t>
  </si>
  <si>
    <t>final_energy_consumption_in_agriculture_forestry_and_fisheries_from_heating_oil</t>
  </si>
  <si>
    <t>final_energy_consumption_in_non_ets_industries_from_geothermal</t>
  </si>
  <si>
    <t>final_energy_consumption_in_ets_industries_from_coal</t>
  </si>
  <si>
    <t>SOI nº</t>
  </si>
  <si>
    <t>soi_name</t>
  </si>
  <si>
    <t>soi_description</t>
  </si>
  <si>
    <t>methodology</t>
  </si>
  <si>
    <t>SDG Goal</t>
  </si>
  <si>
    <t>SDG Goal2</t>
  </si>
  <si>
    <t>SDG Goal3</t>
  </si>
  <si>
    <t>SDG Goal4</t>
  </si>
  <si>
    <t>SDG Targets</t>
  </si>
  <si>
    <t>SDG Targets5</t>
  </si>
  <si>
    <t>SDG Targets6</t>
  </si>
  <si>
    <t>SDG Targets7</t>
  </si>
  <si>
    <t>SDG Targets8</t>
  </si>
  <si>
    <t>SDG_targets</t>
  </si>
  <si>
    <t>SECAP_link</t>
  </si>
  <si>
    <t xml:space="preserve">Stakeholder </t>
  </si>
  <si>
    <t>Tier level</t>
  </si>
  <si>
    <t>Category</t>
  </si>
  <si>
    <t>Indicator type</t>
  </si>
  <si>
    <t>Scope</t>
  </si>
  <si>
    <t>calculation</t>
  </si>
  <si>
    <t>data_source</t>
  </si>
  <si>
    <t>Status</t>
  </si>
  <si>
    <t>added_to_CoM_template</t>
  </si>
  <si>
    <t>Comments (17/2)</t>
  </si>
  <si>
    <t>EUCALC value</t>
  </si>
  <si>
    <t>EUROSTAT value</t>
  </si>
  <si>
    <t>Region</t>
  </si>
  <si>
    <t>Column1</t>
  </si>
  <si>
    <t>People at risk of income poverty after social transfers</t>
  </si>
  <si>
    <t>People at risk-of-poverty are persons with an equivalized disposable income below the risk-of-poverty threshold, which is set at 60 % of the national median equivalized disposable income (after social transfers). The indicator is part of the multidimensional poverty index.</t>
  </si>
  <si>
    <t>Data available at EUROSTAT at NUTS2 region level.
Disaggregated to NUTS3 using the data from EUROSTAT for Income of households and population.</t>
  </si>
  <si>
    <t>%</t>
  </si>
  <si>
    <t>SDG01</t>
  </si>
  <si>
    <t>SDG10</t>
  </si>
  <si>
    <t>T 1.1</t>
  </si>
  <si>
    <t>T 1.2</t>
  </si>
  <si>
    <t>T 10.2</t>
  </si>
  <si>
    <t>Energy Poverty pillar</t>
  </si>
  <si>
    <t>Citizens and public administrations</t>
  </si>
  <si>
    <t>Tier 1</t>
  </si>
  <si>
    <t>Soc</t>
  </si>
  <si>
    <t>Vulnerability</t>
  </si>
  <si>
    <t>Non-eucalc-eurostat</t>
  </si>
  <si>
    <t>done</t>
  </si>
  <si>
    <t>Families or households that allocate more than 40% of their resources to housing expenditures or services or housing cost burden</t>
  </si>
  <si>
    <t>Share of persons / households spending more than a specific percentage of their incomes on energy services putting them in a situation of energy poverty.</t>
  </si>
  <si>
    <t>Data available at OECD and EUROSTAT.
Disaggregated to NUTS3 using the data from EUROSTAT for Income of households and population.</t>
  </si>
  <si>
    <t>SDG11</t>
  </si>
  <si>
    <t>T 1.4</t>
  </si>
  <si>
    <t>T 11.1</t>
  </si>
  <si>
    <t>Cost of final residential energy Consumption compared to Gross Family Income</t>
  </si>
  <si>
    <t>This indicator measures the share of gross family income used for housing expenses such as water, electricity, gas or heating.</t>
  </si>
  <si>
    <t>Data available at EUROSTAT at NUTS0 level. Same value for lower territorial levels.</t>
  </si>
  <si>
    <t>SDG07</t>
  </si>
  <si>
    <t>T 7.1</t>
  </si>
  <si>
    <t>(household_energy_cost / income_of_households) * number_of_households * 100</t>
  </si>
  <si>
    <t>The formula is not correct. Should be: household energy costs /Household disposable income. 
Number of households available at: https://ec.europa.eu/eurostat/databrowser/view/cens_21hhcs_r3/default/table?lang=en
Further info to be sent by Enric at Shruthi.</t>
  </si>
  <si>
    <t>Number of deaths, missing persons and persons affected by disaster per 100,000 people - Drought</t>
  </si>
  <si>
    <t>This indicator measures the number of people who died, went missing or were directly affected by droughts per 100,000 population.</t>
  </si>
  <si>
    <t>Data available at EM-DAT at NUTS0 level. Climate data disagreggation based on deaths at NUTS3 level from EUROSTAT.</t>
  </si>
  <si>
    <t>Rate, nº deaths/ 100.000 inhabitants</t>
  </si>
  <si>
    <t>SDG13</t>
  </si>
  <si>
    <t>T 1.5</t>
  </si>
  <si>
    <t>T 11.5</t>
  </si>
  <si>
    <t>T 13.1</t>
  </si>
  <si>
    <t>Adaptation pillar</t>
  </si>
  <si>
    <t>Tier 2</t>
  </si>
  <si>
    <t>Exposure &amp; Vulnerability</t>
  </si>
  <si>
    <t>number_of_people_affected_by_natural_disasters / 100000</t>
  </si>
  <si>
    <t>For most of the cases this indicator returned a 0 value. Except for Zagreb where all the 4,5,6,7,8,9,10,11,12 SOIs gave a value of 918. Change SOI description</t>
  </si>
  <si>
    <t>Number of deaths, missing persons and persons affected by disaster per 100,000 people - Earthquakes</t>
  </si>
  <si>
    <t>This indicator measures the number of people who died, went missing or were directly affected by earthquakes per 100,000 population.</t>
  </si>
  <si>
    <t>Number of deaths, missing persons and persons affected by disaster per 100,000 people - Volcanic activity</t>
  </si>
  <si>
    <t xml:space="preserve">This indicator measures the number of people who died, went missing or were directly affected by volcanic activity per 100,000 population. </t>
  </si>
  <si>
    <t>Number of deaths, missing persons and persons affected by disaster per 100,000 people - Floods</t>
  </si>
  <si>
    <t xml:space="preserve">This indicator measures the number of people who died, went missing or were directly affected by floods per 100,000 population. </t>
  </si>
  <si>
    <t>Number of deaths, missing persons and persons affected by disaster per 100,000 people - Mass movement</t>
  </si>
  <si>
    <t xml:space="preserve">This indicator measures the number of people who died, went missing or were directly affected by mass movements per 100,000 population. </t>
  </si>
  <si>
    <t>Number of deaths, missing persons and persons affected by disaster per 100,000 people - Storm</t>
  </si>
  <si>
    <t xml:space="preserve">This indicator measures the number of people who died, went missing or were directly affected by storms per 100,000 population. </t>
  </si>
  <si>
    <t>Number of deaths, missing persons and persons affected by disaster per 100,000 people - Landslides</t>
  </si>
  <si>
    <t xml:space="preserve">This indicator measures the number of people who died, went missing or were directly affected by landslides per 100,000 population. </t>
  </si>
  <si>
    <t>Number of deaths, missing persons and persons affected by disaster per 100,000 people - Wildfires</t>
  </si>
  <si>
    <t xml:space="preserve">This indicator measures the number of people who died, went missing or were directly affected by wildfires per 100,000 population. </t>
  </si>
  <si>
    <t>Number of deaths, missing persons and persons affected by disaster per 100,000 people - Extreme temperature</t>
  </si>
  <si>
    <t xml:space="preserve">This indicator measures the number of people who died, went missing or were directly affected by extreme temperatures per 100,000 population. </t>
  </si>
  <si>
    <t>Population exposed to flood risk or flood prone population</t>
  </si>
  <si>
    <t>The indicator shows the number of people who are directly exposed to floods in a 1-in-100-year flood event, thus posing significant risk to lives and livelihoods.</t>
  </si>
  <si>
    <t>To be filled by the user.</t>
  </si>
  <si>
    <t>SDG06</t>
  </si>
  <si>
    <t>T 6.4</t>
  </si>
  <si>
    <t>Public administrations</t>
  </si>
  <si>
    <t>Tier 3</t>
  </si>
  <si>
    <t>Env</t>
  </si>
  <si>
    <t>Adaptation</t>
  </si>
  <si>
    <t>BLANK</t>
  </si>
  <si>
    <t>leaving it blank</t>
  </si>
  <si>
    <t>No sources available, to be left blank.</t>
  </si>
  <si>
    <t>Exposure of vulnerable people to Heat waves</t>
  </si>
  <si>
    <t>This indicator tracks the change in the number of heatwave exposure events (with one exposure event being one heatwave experienced by one person aged over 65 or child from birth to 1 year old) and days of heatwave exposure in these populations compared with the average number of events in the reference period (1986–2005)</t>
  </si>
  <si>
    <t>Data obtained from ESPON database.</t>
  </si>
  <si>
    <t>NUTS-3</t>
  </si>
  <si>
    <t>number of bovines</t>
  </si>
  <si>
    <t>This indicator informs on the number of livestock units produced by the agricultural sector, number of bovines.</t>
  </si>
  <si>
    <t>Data available at EUCALC, the methodology to downscale the information uses GVA at NUTS3 level from EUROSTAT.</t>
  </si>
  <si>
    <t>nº of animals</t>
  </si>
  <si>
    <t>Business</t>
  </si>
  <si>
    <t>eucalc_agr_liv_population_meat_bovine / 0.6</t>
  </si>
  <si>
    <t>switched to eucalc</t>
  </si>
  <si>
    <t>number of other animals</t>
  </si>
  <si>
    <t>This indicator informs on the number of livestock units produced by the agricultural sector, number of other animals.</t>
  </si>
  <si>
    <t>eucalc_agr_liv_population_meat_oth_animals / 0.03</t>
  </si>
  <si>
    <t>number of pigs</t>
  </si>
  <si>
    <t>This indicator informs on the number of livestock units produced by the agricultural sector, number of pigs.</t>
  </si>
  <si>
    <t>eucalc_agr_liv_population_meat_pig / 0.22</t>
  </si>
  <si>
    <t>number of poultry</t>
  </si>
  <si>
    <t>This indicator informs on the number of livestock units produced by the agricultural sector, number of poultry.</t>
  </si>
  <si>
    <t>eucalc_agr_liv_population_meat_poultry / 0.03</t>
  </si>
  <si>
    <t>number of sheeps</t>
  </si>
  <si>
    <t>This indicator informs on the number of livestock units produced by the agricultural sector, number of sheeps.</t>
  </si>
  <si>
    <t>eucalc_agr_liv_population_meat_sheep /0.1</t>
  </si>
  <si>
    <t>Agricultural production - algae</t>
  </si>
  <si>
    <t>This indicator informs on the total amount of calories produced by the agricultural sector</t>
  </si>
  <si>
    <t>The values are disaggregated using the data from EUCALC. Disaggregation method based on Copernicus Land Monitoring Service Areas.</t>
  </si>
  <si>
    <t>eucalc_agr_domestic_production_afw_algae*239005.736138</t>
  </si>
  <si>
    <t>eucalc</t>
  </si>
  <si>
    <t>Agricultural production - cereal</t>
  </si>
  <si>
    <t>eucalc_agr_domestic_production_afw_cereal*239005.736138</t>
  </si>
  <si>
    <t>Agricultural production - fruit</t>
  </si>
  <si>
    <t>eucalc_agr_domestic_production_afw_fruit*239005.736138</t>
  </si>
  <si>
    <t>Agricultural production - energy crop</t>
  </si>
  <si>
    <t>eucalc_agr_domestic_production_afw_lgn_energycrop*239005.736138</t>
  </si>
  <si>
    <t>Agricultural production - oilcrop</t>
  </si>
  <si>
    <t>eucalc_agr_domestic_production_afw_oilcrop*239005.736138</t>
  </si>
  <si>
    <t>Agricultural production - pulse</t>
  </si>
  <si>
    <t>eucalc_agr_domestic_production_afw_pulse*239005.736138</t>
  </si>
  <si>
    <t>Agricultural production - rice</t>
  </si>
  <si>
    <t>eucalc_agr_domestic_production_afw_rice*239005.736138</t>
  </si>
  <si>
    <t>Agricultural production - starch</t>
  </si>
  <si>
    <t>eucalc_agr_domestic_production_afw_starch*239005.736138</t>
  </si>
  <si>
    <t>Agricultural production - sugarcrop</t>
  </si>
  <si>
    <t>eucalc_agr_domestic_production_afw_sugarcrop*239005.736138</t>
  </si>
  <si>
    <t>Agricultural production - vegetables</t>
  </si>
  <si>
    <t>eucalc_agr_domestic_production_afw_veg*239005.736138</t>
  </si>
  <si>
    <t>The indicator measures the surface of terrestrial protected areas. The indicator comprises nationally designated protected areas and Natura 2000 sites. A nationally designated area is an area protected by national legislation. The Natura 2000 network comprises both marine and terrestrial protected areas designated under the EU Habitats and Birds Directives with the goal to maintain or restore a favourable conservation status for habitat types and species of EU interest.</t>
  </si>
  <si>
    <t>Data available at EUROSTAT at NUTS0 level, the methodology to downscale the information uses Copernicus Land Monitoring Service Areas at NUTS3 level.</t>
  </si>
  <si>
    <t>km2</t>
  </si>
  <si>
    <t>SDG02</t>
  </si>
  <si>
    <t>SDG15</t>
  </si>
  <si>
    <t>T 2.4</t>
  </si>
  <si>
    <t>T 15.5</t>
  </si>
  <si>
    <t>Maybe could be deleted since it reports the same info as % of protected areas. In some cases this indicator is very different than the one reported at local level. Example: Burgas</t>
  </si>
  <si>
    <t>Organic crop area as a percentage of total agricultural area</t>
  </si>
  <si>
    <t>This indicator measures progress in achieving more productive and sustainable agriculture. The indicator measures the share of total utilized agricultural area (UAA) occupied by organic farming. Farming is recognized to be organic if it complies with Council Regulation (EC) No 834/2007, which has set up a comprehensive framework for the organic production of crops and livestock and for the labelling, processing and marketing of organic products, as well as for governing imports of organic products into the EU.</t>
  </si>
  <si>
    <t>Data available at EUROSTAT at NUTS0 level, the methodology to downscale uses Copernicus Land Monitoring Service areas.</t>
  </si>
  <si>
    <t>organic_crop_area / ((non_irrigated_arable_land_cover + permanently_irrigated_land_cover + rice_fields_cover + vineyards_cover + fruit_trees_and_berry_plantations_cover + olive_groves_cover+pastures_cover + permanent_crops_cover + complex_cultivation_patterns_cover + agriculture_with_natural_vegetation_cover + agro_forestry_areas_cover) * 100)*100</t>
  </si>
  <si>
    <t>Traffic accidents with deaths per 100,000 inhabitants</t>
  </si>
  <si>
    <t>The indicator measures the number of fatalities caused by traffic accidents, including drivers and passengers of motorized vehicles and pedal cycles as well as pedestrian. This metric shows how safe roads and traffic systems are.
Calculated value: (deaths due to road injuries/population)*100000</t>
  </si>
  <si>
    <t>Data available at Our World in Data at NUTS0 level, the methodology to downscale the information uses deaths at NUTS3 level from EUROSTAT.</t>
  </si>
  <si>
    <t>SDG03</t>
  </si>
  <si>
    <t>T 3.6</t>
  </si>
  <si>
    <t>(deaths_due_to_road_injuries / population ) * 100000</t>
  </si>
  <si>
    <t>Health situation</t>
  </si>
  <si>
    <t>This indicator informs on the share of the population aged 16 or over perceiving itself to be in "good" or "very good" health. The data stem from the EU Statistics on Income and Living Conditions (EU SILC). Indicators of perceived general health have been found to be a good predictor of people’s future health care use and mortality.</t>
  </si>
  <si>
    <t>Data available at EUROSTAT at NUTS0 level, downscaling based on life expectancy from EUROSTAT.</t>
  </si>
  <si>
    <t>% of people with good and very good perceived health</t>
  </si>
  <si>
    <t>T 3.9</t>
  </si>
  <si>
    <r>
      <t>CO</t>
    </r>
    <r>
      <rPr>
        <b/>
        <i/>
        <vertAlign val="subscript"/>
        <sz val="10"/>
        <color theme="1"/>
        <rFont val="Calibri"/>
        <family val="2"/>
        <scheme val="minor"/>
      </rPr>
      <t>2</t>
    </r>
    <r>
      <rPr>
        <b/>
        <i/>
        <sz val="10"/>
        <color theme="1"/>
        <rFont val="Calibri"/>
        <family val="2"/>
        <scheme val="minor"/>
      </rPr>
      <t xml:space="preserve"> emissions from households</t>
    </r>
  </si>
  <si>
    <t>This indicator estimates the emissions yearly emitted by households</t>
  </si>
  <si>
    <t xml:space="preserve">The values are disaggregated using the data from EUCALC. </t>
  </si>
  <si>
    <t>Mt CO2 eq/year</t>
  </si>
  <si>
    <t>SDG09</t>
  </si>
  <si>
    <t>T7.2</t>
  </si>
  <si>
    <t>T 9.2</t>
  </si>
  <si>
    <t>T 9.4</t>
  </si>
  <si>
    <t>T 13.3</t>
  </si>
  <si>
    <t>Mitigation pillar</t>
  </si>
  <si>
    <t>Mitigation</t>
  </si>
  <si>
    <t>eucalc_bld_emissions_co2e_residential_mfh + eucalc_bld_emissions_co2e_residential_sfh</t>
  </si>
  <si>
    <r>
      <t>CO</t>
    </r>
    <r>
      <rPr>
        <b/>
        <i/>
        <vertAlign val="subscript"/>
        <sz val="10"/>
        <color theme="1"/>
        <rFont val="Calibri"/>
        <family val="2"/>
        <scheme val="minor"/>
      </rPr>
      <t>2</t>
    </r>
    <r>
      <rPr>
        <b/>
        <i/>
        <sz val="10"/>
        <color theme="1"/>
        <rFont val="Calibri"/>
        <family val="2"/>
        <scheme val="minor"/>
      </rPr>
      <t xml:space="preserve"> emissions from tertiary sector</t>
    </r>
  </si>
  <si>
    <t>This indicator estimates the emissions yearly emitted by tertiary buildings</t>
  </si>
  <si>
    <t>eucalc_bld_emissions_co2e_non_residential_education + eucalc_bld_emissions_co2e_non_residential_health + eucalc_bld_emissions_co2e_non_residential_hotels + eucalc_bld_emissions_co2e_non_residential_offices + eucalc_bld_emissions_co2e_non_residential_other + eucalc_bld_emissions_co2e_non_residential_trade</t>
  </si>
  <si>
    <r>
      <t>CO</t>
    </r>
    <r>
      <rPr>
        <b/>
        <i/>
        <vertAlign val="subscript"/>
        <sz val="10"/>
        <color theme="1"/>
        <rFont val="Calibri"/>
        <family val="2"/>
        <scheme val="minor"/>
      </rPr>
      <t>2</t>
    </r>
    <r>
      <rPr>
        <b/>
        <i/>
        <sz val="10"/>
        <color theme="1"/>
        <rFont val="Calibri"/>
        <family val="2"/>
        <scheme val="minor"/>
      </rPr>
      <t xml:space="preserve"> emissions from non-ETS industries</t>
    </r>
  </si>
  <si>
    <t>This indicator estimates the emissions yearly emitted by industry buildings</t>
  </si>
  <si>
    <t>eucalc_ind_emissions_co2e_tra_equip + eucalc_ind_emissions_co2e_fbt + eucalc_ind_emissions_co2e_textiles + eucalc_ind_emissions_co2e_mae + eucalc_ind_emissions_co2e_wwp + eucalc_ind_emissions_co2e_ois</t>
  </si>
  <si>
    <t>Number of deaths due to accidental poisoning by and exposure to noxious substances per 100000 people</t>
  </si>
  <si>
    <t xml:space="preserve">The indicator provides information on mortality patterns due to unintentional poisoning. It describes mortality in relation to the total population. Expressed in deaths per 100 000 inhabitants. </t>
  </si>
  <si>
    <t>Data available at EUROSTAT at NUTS2 level, the methodology to downscale the information uses deaths at NUTS3 level from EUROSTAT.</t>
  </si>
  <si>
    <t>(deaths_due_to_accidental_poisoning_by_and_exposure_to_noxious_substances / population) * 100000</t>
  </si>
  <si>
    <t>Mortality rate attributed to unsafe water, unsafe sanitation and lack of hygiene</t>
  </si>
  <si>
    <t>The indicator provides information on mortality patterns attributed to unsafe water, unsafe sanitation, and lack of hygiene. It describes mortality in relation to the total population. Expressed in deaths per 100 000 inhabitants.</t>
  </si>
  <si>
    <t>Data available at Our World In Data collected at NUTS0 level, the methodology to downscale the information uses deaths at NUTS3 level from EUROSTAT.</t>
  </si>
  <si>
    <t>(deaths_due_to_unsafe_water_source_and_sanitation / population) * 100000</t>
  </si>
  <si>
    <t>years of life lost due to air pollution</t>
  </si>
  <si>
    <t xml:space="preserve">The indicator estimates the number of deaths that can be attributed to ambient pollution (outdoor) and household (indoor).  It is calculated by first combining information on the increased (or relative) risk of a disease resulting from exposure, with information on how widespread the exposure is in the population (the annual mean concentration of particulate matter to which the population is exposed). </t>
  </si>
  <si>
    <t>Data available at EEA, the methodology to downscale the information uses deaths at NUTS3 level from EUROSTAT.</t>
  </si>
  <si>
    <t>years of life lost</t>
  </si>
  <si>
    <t>Education and Training (female)</t>
  </si>
  <si>
    <t>This indicator shows the participation rate of female, 25-64 years, in education and training (last 4 weeks)</t>
  </si>
  <si>
    <t>Data available on EUROSTAT.</t>
  </si>
  <si>
    <t>SDG04</t>
  </si>
  <si>
    <t>T 4.3</t>
  </si>
  <si>
    <t>NUTS-2</t>
  </si>
  <si>
    <t>As Education Index: Population with tertiary education</t>
  </si>
  <si>
    <t>The indicator shows the share of population with tertiary education. Tertiary education is defined as those having completed the highest level of education, by age group. This includes both theoretical programs leading to advanced research or high skill professions such as medicine and more vocational programs leading to the labour market.</t>
  </si>
  <si>
    <t>Data available at EUROSTAT, the methodology to downscale the information uses population at NUTS3 level from EUROSTAT.</t>
  </si>
  <si>
    <t>T 4.5</t>
  </si>
  <si>
    <t>Citizens</t>
  </si>
  <si>
    <t>Vulnerability / Political Attitudes</t>
  </si>
  <si>
    <t>This indicator is defined as the difference between the average gross hourly earnings of men and women expressed as a percentage of the average gross hourly earnings of men.</t>
  </si>
  <si>
    <t>Data available at EUROSTAT.</t>
  </si>
  <si>
    <t>SDG05</t>
  </si>
  <si>
    <t>T 5.1</t>
  </si>
  <si>
    <t>Share of women in regional assemblies</t>
  </si>
  <si>
    <t>This indicator is a measure for the political power women are holding on a regional level. Lower rates of women participation in policy making would indicate that mechanisms of exclusion come into play and policies would tend to be not gender sensitive</t>
  </si>
  <si>
    <t>Data available on EIGE.</t>
  </si>
  <si>
    <t>T 5.5</t>
  </si>
  <si>
    <t>Gini-Index</t>
  </si>
  <si>
    <t xml:space="preserve">This indicator measures the (in)equality of income in society therefore the extent to which the distribution of income within a country deviates from a perfectly equal distribution. A coefficient of 0 expresses perfect equality where everyone has the same income, while a coefficient of 100 expresses full inequality where only one person has all the income. </t>
  </si>
  <si>
    <t>Data available at World Bank.</t>
  </si>
  <si>
    <t>T 5.a</t>
  </si>
  <si>
    <t>Proportion of population with access to electricity</t>
  </si>
  <si>
    <t>The indicator measures the share of population that has access to electricity as a basic good necessary to satisfy basic needs. Electricity access entails a household having initial access to sufficient electricity to power a basic bundle of energy services – at a minimum, several lightbulbs, phone charging, a radio and potentially a fan or television – with the level of service capable of growing over time.</t>
  </si>
  <si>
    <t>Data available at World Bank at NUTS0 level, the methodology to downscale the information uses population at NUTS3 from EUROSTAT.</t>
  </si>
  <si>
    <t>This indicator covers the final energy consumed by end users in households from electricity; it excludes energy consumption of the energy sector itself and losses occurring during transformation and distribution of energy.</t>
  </si>
  <si>
    <t>Data available at EUCALC. Disaggregation method based on EUROSTAT final energy consumption. Downscaling based on population at NUTS3 level from EUROSTAT.</t>
  </si>
  <si>
    <t xml:space="preserve">MWh </t>
  </si>
  <si>
    <t>T 7.2</t>
  </si>
  <si>
    <t>T 7.3</t>
  </si>
  <si>
    <t>(eucalc_bld_energy_demand_residential_sfh + eucalc_bld_energy_demand_residential_mfh) * (residential_final_energy_consumption_from_electricity / final_energy_consumption_in_households) * 10**6</t>
  </si>
  <si>
    <t>BE</t>
  </si>
  <si>
    <t>This indicator covers the final energy consumed by end users in households from natural gas; it excludes energy consumption of the energy sector itself and losses occurring during transformation and distribution of energy.</t>
  </si>
  <si>
    <t>(eucalc_bld_energy_demand_residential_sfh + eucalc_bld_energy_demand_residential_mfh) * (residential_final_energy_consumption_from_natural_gas / final_energy_consumption_in_households) * 10**6</t>
  </si>
  <si>
    <t>Residential final energy consumption from liquid gas</t>
  </si>
  <si>
    <t>This indicator covers the final energy consumed by end users in households from liquid gas; it excludes energy consumption of the energy sector itself and losses occurring during transformation and distribution of energy.</t>
  </si>
  <si>
    <t>(eucalc_bld_energy_demand_residential_sfh + eucalc_bld_energy_demand_residential_mfh) * (residential_final_energy_consumption_from_natural_gas_liquids / final_energy_consumption_in_households) * 10**6</t>
  </si>
  <si>
    <t>Residential final energy consumption from heating oil</t>
  </si>
  <si>
    <t>This indicator covers the final energy consumed by end users in households from heating oil; it excludes energy consumption of the energy sector itself and losses occurring during transformation and distribution of energy.</t>
  </si>
  <si>
    <t>blank</t>
  </si>
  <si>
    <t>Residential final energy consumption from diesel</t>
  </si>
  <si>
    <t>This indicator covers the final energy consumed by end usersin households from diesel; it excludes energy consumption of the energy sector itself and losses occurring during transformation and distribution of energy.</t>
  </si>
  <si>
    <t>(eucalc_bld_energy_demand_residential_sfh + eucalc_bld_energy_demand_residential_mfh) * (residential_final_energy_consumption_from_gas_oil_and_diesel_oil_excluding_biofuel_portion / final_energy_consumption_in_households) * 10**6</t>
  </si>
  <si>
    <t>Residential final energy consumption from gasoline</t>
  </si>
  <si>
    <t>This indicator covers the final energy consumed by end users in households from gasoline; it excludes energy consumption of the energy sector itself and losses occurring during transformation and distribution of energy.</t>
  </si>
  <si>
    <t>This indicator covers the final energy consumed by end users in households from lignite; it excludes energy consumption of the energy sector itself and losses occurring during transformation and distribution of energy.</t>
  </si>
  <si>
    <t>(eucalc_bld_energy_demand_residential_sfh + eucalc_bld_energy_demand_residential_mfh) * (residential_final_energy_consumption_from_lignite / final_energy_consumption_in_households) * 10**6</t>
  </si>
  <si>
    <t>Residential final energy consumption from coal</t>
  </si>
  <si>
    <t>This indicator covers the final energy consumed by end users in households from coal; it excludes energy consumption of the energy sector itself and losses occurring during transformation and distribution of energy.</t>
  </si>
  <si>
    <t>(eucalc_bld_energy_demand_residential_sfh + eucalc_bld_energy_demand_residential_mfh) * ((residential_final_energy_consumption_from_anthracite +
residential_final_energy_consumption_from_coking_coal  +
residential_final_energy_consumption_from_other_bituminous_coal +
residential_final_energy_consumption_from_sub_bituminous_coal 
) / final_energy_consumption_in_households) * 10**6</t>
  </si>
  <si>
    <t>Residential final energy consumption from other fossil fuels</t>
  </si>
  <si>
    <t>This indicator covers the final energy consumed by end users in households from fossil fuels it excludes energy consumption of the energy sector itself and losses occurring during transformation and distribution of energy.</t>
  </si>
  <si>
    <t xml:space="preserve">MAYBE eucalc_bld_energy_demand_alluses_solid_waste </t>
  </si>
  <si>
    <t>Residential final energy consumption from biogas</t>
  </si>
  <si>
    <t>This indicator covers the final energy consumed by end users in households from biogas; it excludes energy consumption of the energy sector itself and losses occurring during transformation and distribution of energy.</t>
  </si>
  <si>
    <t>(eucalc_bld_energy_demand_residential_sfh + eucalc_bld_energy_demand_residential_mfh) * (residential_final_energy_consumption_from_biogases / final_energy_consumption_in_households) * 10**6</t>
  </si>
  <si>
    <t>Residential final energy consumption from plant oil</t>
  </si>
  <si>
    <t>This indicator covers the final energy consumed by end users in households from plant oil; it excludes energy consumption of the energy sector itself and losses occurring during transformation and distribution of energy.</t>
  </si>
  <si>
    <t>(eucalc_bld_energy_demand_residential_sfh + eucalc_bld_energy_demand_residential_mfh) * ((residential_final_energy_consumption_from_pure_bio_jet_kerosene +
residential_final_energy_consumption_from_blended_bio_jet_kerosene +
residential_final_energy_consumption_from_other_liquid_biofuels
) / final_energy_consumption_in_households) * 10**6</t>
  </si>
  <si>
    <t>Residential final energy consumption from biofuel</t>
  </si>
  <si>
    <t>This indicator covers the final energy consumed by end users in households from biofuel; it excludes energy consumption of the energy sector itself and losses occurring during transformation and distribution of energy.</t>
  </si>
  <si>
    <t>(eucalc_bld_energy_demand_residential_sfh + eucalc_bld_energy_demand_residential_mfh) * ((residential_final_energy_consumption_from_pure_biogasoline +
residential_final_energy_consumption_from_blended_biogasoline +
residential_final_energy_consumption_from_pure_biodiesels +
residential_final_energy_consumption_from_blended_biodiesels) / final_energy_consumption_in_households) * 10**6</t>
  </si>
  <si>
    <t>Residential final energy consumption from other biomass</t>
  </si>
  <si>
    <t>This indicator covers the final energy consumed by end users in households from biomass; it excludes energy consumption of the energy sector itself and losses occurring during transformation and distribution of energy.</t>
  </si>
  <si>
    <t>(eucalc_bld_energy_demand_residential_sfh + eucalc_bld_energy_demand_residential_mfh) * 
(residential_final_energy_consumption_from_renewable_municipal_waste / final_energy_consumption_in_households) * 10**6</t>
  </si>
  <si>
    <t>This indicator covers the final energy consumed by end users in households from solar thermal; it excludes energy consumption of the energy sector itself and losses occurring during transformation and distribution of energy.</t>
  </si>
  <si>
    <t>Data available at EUROSTAT, downscaling based on population at NUTS3 level from EUROSTAT.</t>
  </si>
  <si>
    <t>sticking to eurostat</t>
  </si>
  <si>
    <t>This indicator covers the final energy consumed by end users in households from geothermal; it excludes energy consumption of the energy sector itself and losses occurring during transformation and distribution of energy.</t>
  </si>
  <si>
    <t>Total residential final energy consumption</t>
  </si>
  <si>
    <t>This indicator covers the total final energy consumed by ens users in households; it excludes energy consumption of the energy sector itself and losses occurring during transformation and distribution of energy.</t>
  </si>
  <si>
    <t>Sum of all residential final energy consumption provided values.</t>
  </si>
  <si>
    <t>residential_final_energy_consumption_from_electricity +
residential_final_energy_consumption_from_natural_gas +
residential_final_energy_consumption_from_liquid_gas +
residential_final_energy_consumption_from_diesel +
residential_final_energy_consumption_from_lignite +
residential_final_energy_consumption_from_coal +
residential_final_energy_consumption_from_biogas +
residential_final_energy_consumption_from_plant_oil +
residential_final_energy_consumption_from_biofuel +
residential_final_energy_consumption_from_other_biomass +
residential_final_energy_consumption_from_solar_thermal +
residential_final_energy_consumption_from_geothermal</t>
  </si>
  <si>
    <t>TOTAL</t>
  </si>
  <si>
    <t>final energy consumption in agriculture, forestry and fisheries from electricity</t>
  </si>
  <si>
    <t>This indicator covers the final energy consumed by end users in agriculture, forestry and fisheries from electricity; it excludes energy consumption of the energy sector itself and losses occurring during transformation and distribution of energy. It is the main information requested in SECAP mitigation pillar to calculate the emissions of the different sectors.</t>
  </si>
  <si>
    <t>eucalc_agr_energy_demand_electricity * 10**6</t>
  </si>
  <si>
    <t>final energy consumption in agriculture, forestry and fisheries from natural gas</t>
  </si>
  <si>
    <t>This indicator covers the final energy consumed by end users in agriculture, forestry and fisheries from natural gas; it excludes energy consumption of the energy sector itself and losses occurring during transformation and distribution of energy.</t>
  </si>
  <si>
    <t>eucalc_agr_energy_demand_gas_ff_natural * 10**6</t>
  </si>
  <si>
    <t>final energy consumption in agriculture, forestry and fisheries from liquid gas</t>
  </si>
  <si>
    <t>This indicator covers the final energy consumed by end users in agriculture, forestry and fisheries from liquid gas; it excludes energy consumption of the energy sector itself and losses occurring during transformation and distribution of energy.</t>
  </si>
  <si>
    <t>eucalc_agr_energy_demand_liquid_ff_lpg * 10**6</t>
  </si>
  <si>
    <t>final energy consumption in agriculture, forestry and fisheries from heating oil</t>
  </si>
  <si>
    <t>This indicator covers the final energy consumed by end users in agriculture, forestry and fisheries from heating oil; it excludes energy consumption of the energy sector itself and losses occurring during transformation and distribution of energy.</t>
  </si>
  <si>
    <t>Data available at EUROSTAT, downscaling based on gross value added by NACE sector at NUTS3 level from EUROSTAT.</t>
  </si>
  <si>
    <t>final energy consumption in agriculture, forestry and fisheries from diesel</t>
  </si>
  <si>
    <t>This indicator covers the final energy consumed by end users in agriculture, forestry and fisheries from diesel; it excludes energy consumption of the energy sector itself and losses occurring during transformation and distribution of energy.</t>
  </si>
  <si>
    <t>eucalc_agr_energy_demand_liquid_ff_diesel * 10**6</t>
  </si>
  <si>
    <t>final energy consumption in agriculture, forestry and fisheries from gasoline</t>
  </si>
  <si>
    <t>This indicator covers the final energy consumed by end users in agriculture, forestry and fisheries from gasoline; it excludes energy consumption of the energy sector itself and losses occurring during transformation and distribution of energy.</t>
  </si>
  <si>
    <t>eucalc_agr_energy_demand_liquid_ff_gasoline * 10**6</t>
  </si>
  <si>
    <t>final energy consumption in agriculture, forestry and fisheries from lignite</t>
  </si>
  <si>
    <t>This indicator covers the final energy consumed by end users in agriculture, forestry and fisheries from lignite; it excludes energy consumption of the energy sector itself and losses occurring during transformation and distribution of energy.</t>
  </si>
  <si>
    <t>eucalc_agr_energy_demand_solid_ff_coal * (energy_demand_in_agriculture_and_forestry_and_fisheries_from_lignite / (energy_demand_in_agriculture_and_forestry_and_fisheries_from_lignite + energy_demand_in_agriculture_and_forestry_and_fisheries_from_coal)) * 10**6</t>
  </si>
  <si>
    <t>final energy consumption in agriculture, forestry and fisheries from coal</t>
  </si>
  <si>
    <t>This indicator covers the final energy consumed by end users in agriculture, forestry and fisheries from coal; it excludes energy consumption of the energy sector itself and losses occurring during transformation and distribution of energy.</t>
  </si>
  <si>
    <t>eucalc_agr_energy_demand_solid_ff_coal * (energy_demand_in_agriculture_and_forestry_and_fisheries_from_coal / (energy_demand_in_agriculture_and_forestry_and_fisheries_from_lignite + energy_demand_in_agriculture_and_forestry_and_fisheries_from_coal)) * 10**6</t>
  </si>
  <si>
    <t>final energy consumption in agriculture, forestry and fisheries from other fossil fuels</t>
  </si>
  <si>
    <t>This indicator covers the final energy consumed by end users in agriculture, forestry and fisheries from other fossil fuels; it excludes energy consumption of the energy sector itself and losses occurring during transformation and distribution of energy.</t>
  </si>
  <si>
    <t>final energy consumption in agriculture, forestry and fisheries from biogas</t>
  </si>
  <si>
    <t>This indicator covers the final energy consumed by end users in agriculture, forestry and fisheries from biogas; it excludes energy consumption of the energy sector itself and losses occurring during transformation and distribution of energy.</t>
  </si>
  <si>
    <t>New, using:  agr_total-bioenergy-demand_agr_gas_biogas[TWh]  if shruthi confirms that this is energy demand from Biogas by the agriculture sector.</t>
  </si>
  <si>
    <t>final energy consumption in agriculture, forestry and fisheries from plant oil</t>
  </si>
  <si>
    <t>This indicator covers the final energy consumed by end users in agriculture, forestry and fisheries from plant oil; it excludes energy consumption of the energy sector itself and losses occurring during transformation and distribution of energy.</t>
  </si>
  <si>
    <t>New, using: agr_total-bioenergy-demand_agr_liquid_oth[TWh]</t>
  </si>
  <si>
    <t>final energy consumption in agriculture, forestry and fisheries from biofuel</t>
  </si>
  <si>
    <t>This indicator covers the final energy consumed by end users in agriculture, forestry and fisheries from biofuel; it excludes energy consumption of the energy sector itself and losses occurring during transformation and distribution of energy.</t>
  </si>
  <si>
    <t>New, using:  agr_total-bioenergy-demand_agr_liquid_biodiesels[TWh] + agr_total-bioenergy-demand_agr_liquid_ethanol[TWh]</t>
  </si>
  <si>
    <t>final energy consumption in agriculture, forestry and fisheries from other biomass</t>
  </si>
  <si>
    <t>This indicator covers the final energy consumed by end users in agriculture, forestry and fisheries from other biomass; it excludes energy consumption of the energy sector itself and losses occurring during transformation and distribution of energy.</t>
  </si>
  <si>
    <t>New, using: agr_total-bioenergy-demand_agr_solid-wood[TWh]</t>
  </si>
  <si>
    <t>final energy consumption in agriculture, forestry and fisheries from solar thermal</t>
  </si>
  <si>
    <t>This indicator covers the final energy consumed by end users in agriculture, forestry and fisheries from solar thermal; it excludes energy consumption of the energy sector itself and losses occurring during transformation and distribution of energy.</t>
  </si>
  <si>
    <t>Formulation is wrong</t>
  </si>
  <si>
    <t>final energy consumption in agriculture, forestry and fisheries from geothermal</t>
  </si>
  <si>
    <t>This indicator covers the final energy consumed by end users in agriculture, forestry and fisheries from geothermal; it excludes energy consumption of the energy sector itself and losses occurring during transformation and distribution of energy.</t>
  </si>
  <si>
    <t>Total final energy consumption in agriculture, forestry and fisheries</t>
  </si>
  <si>
    <t>This indicator covers the total final energy consumed by end users in agriculture, forestry and fisheries; it excludes energy consumption of the energy sector itself and losses occurring during transformation and distribution of energy.</t>
  </si>
  <si>
    <t>Sum of all agriculture, forestry and fisheries final energy consumption provided values.</t>
  </si>
  <si>
    <t>final_energy_consumption_in_agriculture_forestry_and_fisheries_from_electricity +
final_energy_consumption_in_agriculture_forestry_and_fisheries_from_natural_gas +
final_energy_consumption_in_agriculture_forestry_and_fisheries_from_liquid_gas +
final_energy_consumption_in_agriculture_forestry_and_fisheries_from_heating_oil +
final_energy_consumption_in_agriculture_forestry_and_fisheries_from_diesel +
final_energy_consumption_in_agriculture_forestry_and_fisheries_from_gasoline +
final_energy_consumption_in_agriculture_forestry_and_fisheries_from_lignite +
final_energy_consumption_in_agriculture_forestry_and_fisheries_from_coal +
final_energy_consumption_in_agriculture_forestry_and_fisheries_from_other_fossil_fuels +
final_energy_consumption_in_agriculture_forestry_and_fisheries_from_biogas +
final_energy_consumption_in_agriculture_forestry_and_fisheries_from_plant_oil +
final_energy_consumption_in_agriculture_forestry_and_fisheries_from_biofuel +
final_energy_consumption_in_agriculture_forestry_and_fisheries_from_other_biomass +
final_energy_consumption_in_agriculture_forestry_and_fisheries_from_solar_thermal +
final_energy_consumption_in_agriculture_forestry_and_fisheries_from_geothermal</t>
  </si>
  <si>
    <t>final energy consumption in ETS industries from electricity</t>
  </si>
  <si>
    <t xml:space="preserve">This indicator covers the final energy consumed by end users in Energy Trading System Industries from electricity; it excludes energy consumption of the energy sector itself and losses occurring during transformation and distribution of energy. </t>
  </si>
  <si>
    <t>(eucalc_ind_energy_demand_aluminium_electricity + eucalc_ind_energy_demand_cement_electricity + eucalc_ind_energy_demand_chemicals_electricity + eucalc_ind_energy_demand_copper_electricity + eucalc_ind_energy_demand_glass_electricity + eucalc_ind_energy_demand_lime_electricity + eucalc_ind_energy_demand_paper_electricity + eucalc_ind_energy_demand_steel_electricity + eucalc_ind_energy_demand_tra_equip_electricity) * 10**6</t>
  </si>
  <si>
    <t>final energy consumption in ETS industries from natural gas</t>
  </si>
  <si>
    <t xml:space="preserve">This indicator covers the final energy consumed by end users in Energy Trading System Industries from natural gas; it excludes energy consumption of the energy sector itself and losses occurring during transformation and distribution of energy. </t>
  </si>
  <si>
    <t>(eucalc_ind_energy_demand_aluminium_gas_ff_natural + eucalc_ind_energy_demand_cement_gas_ff_natural + eucalc_ind_energy_demand_chemicals_gas_ff_natural + eucalc_ind_energy_demand_copper_gas_ff_natural + eucalc_ind_energy_demand_glass_gas_ff_natural + eucalc_ind_energy_demand_lime_gas_ff_natural + eucalc_ind_energy_demand_paper_gas_ff_natural + eucalc_ind_energy_demand_steel_gas_ff_natural + eucalc_ind_energy_demand_tra_equip_gas_ff_natural) * 10**6</t>
  </si>
  <si>
    <t>final energy consumption in ETS industries from liquid gas</t>
  </si>
  <si>
    <t xml:space="preserve">This indicator covers the final energy consumed by end users in Energy Trading System Industries from liquid gas; it excludes energy consumption of the energy sector itself and losses occurring during transformation and distribution of energy. </t>
  </si>
  <si>
    <t>Data available at EUROSTAT, downscaling based on energy demands from SEEnergies Open Data.</t>
  </si>
  <si>
    <t>final_energy_consumption_from_manufacture_of_paper_and_paper_products_using_liquefied_petroleum_gases +
final_energy_consumption_from_manufacture_of_chemicals_using_liquefied_petroleum_gases + 
final_energy_consumption_from_aluminium_production_using_liquefied_petroleum_gases + 
final_energy_consumption_from_manufacture_of_cement_lime_and_plaster_using_liquefied_petroleum_gases + 
final_energy_consumption_from_manufacture_of_glass_and_glass_products_using_liquefied_petroleum_gases + 
final_energy_consumption_from_manufacturing_of_iron_and_steel_using_liquefied_petroleum_gases + 
final_energy_consumption_from_manufacture_of_transport_equipment_using_liquefied_petroleum_gases + 
final_energy_consumption_from_manufacture_of_basic_metals_using_liquefied_petroleum_gases</t>
  </si>
  <si>
    <t>final energy consumption in ETS industries from heating oil</t>
  </si>
  <si>
    <t xml:space="preserve">This indicator covers the final energy consumed by end users in Energy Trading System Industries from heating oil; it excludes energy consumption of the energy sector itself and losses occurring during transformation and distribution of energy. </t>
  </si>
  <si>
    <t>Sum all the fossil fuel oil demand from aluminium, cement, chemicals, cooper, glass, lime, paper, steel and transport eq industries. Use shares from eurostat (https://ec.europa.eu/eurostat/databrowser/view/nrg_d_indq_n__custom_13802353/default/bar?lang=en) Hetaing oil = Fuel oil, Diesel oil = Gas oil and diesel oil,  Gasoline = Motor gasoilne.</t>
  </si>
  <si>
    <t>final energy consumption in ETS industries from diesel</t>
  </si>
  <si>
    <t xml:space="preserve">This indicator covers the final energy consumed by end users in Energy Trading System Industries from diesel; it excludes energy consumption of the energy sector itself and losses occurring during transformation and distribution of energy. </t>
  </si>
  <si>
    <t>Shruthi: Problem with data from EUCALC, the result is 0. Then it will need to be multiplied by 10^6</t>
  </si>
  <si>
    <t>final energy consumption in ETS industries from gasoline</t>
  </si>
  <si>
    <t xml:space="preserve">This indicator covers the final energy consumed by end users in Energy Trading System Industries from gasoline; it excludes energy consumption of the energy sector itself and losses occurring during transformation and distribution of energy. </t>
  </si>
  <si>
    <t>(eucalc_ind_energy_demand_aluminium_liquid_ff_oil * (final_energy_consumption_from_aluminium_production_using_motor_gasoline / (final_energy_consumption_from_aluminium_production_using_fuel_oil + final_energy_consumption_from_aluminium_production_using_gas_oil_and_diesel_oil + final_energy_consumption_from_aluminium_production_using_motor_gasoline)) + 
eucalc_ind_energy_demand_cement_liquid_ff_oil * (final_energy_consumption_from_manufacture_of_cement_lime_and_plaster_using_motor_gasoline / (final_energy_consumption_from_manufacture_of_cement_lime_and_plaster_using_fuel_oil + final_energy_consumption_from_manufacture_of_cement_lime_and_plaster_using_gas_oil_and_diesel_oil + final_energy_consumption_from_manufacture_of_cement_lime_and_plaster_using_motor_gasoline)) + 
eucalc_ind_energy_demand_chemicals_liquid_ff_oil * (final_energy_consumption_from_manufacture_of_chemicals_using_motor_gasoline / (final_energy_consumption_from_manufacture_of_chemicals_using_fuel_oil + final_energy_consumption_from_manufacture_of_chemicals_using_gas_oil_and_diesel_oil + final_energy_consumption_from_manufacture_of_chemicals_using_motor_gasoline)) + 
eucalc_ind_energy_demand_glass_liquid_ff_oil * (final_energy_consumption_from_manufacture_of_glass_and_glass_products_using_motor_gasoline / (final_energy_consumption_from_manufacture_of_glass_and_glass_products_using_fuel_oil + final_energy_consumption_from_manufacture_of_glass_and_glass_products_using_gas_oil_and_diesel_oil + final_energy_consumption_from_manufacture_of_glass_and_glass_products_using_motor_gasoline)) + 
eucalc_ind_energy_demand_lime_liquid_ff_oil * (final_energy_consumption_from_manufacture_of_cement_lime_and_plaster_using_motor_gasoline / (final_energy_consumption_from_manufacture_of_cement_lime_and_plaster_using_fuel_oil + final_energy_consumption_from_manufacture_of_cement_lime_and_plaster_using_gas_oil_and_diesel_oil + final_energy_consumption_from_manufacture_of_cement_lime_and_plaster_using_motor_gasoline)) + 
eucalc_ind_energy_demand_paper_liquid_ff_oil * (final_energy_consumption_from_manufacture_of_paper_and_paper_products_using_motor_gasoline / (final_energy_consumption_from_manufacture_of_paper_and_paper_products_using_fuel_oil + final_energy_consumption_from_manufacture_of_paper_and_paper_products_using_gas_oil_and_diesel_oil + final_energy_consumption_from_manufacture_of_paper_and_paper_products_using_motor_gasoline)) + 
eucalc_ind_energy_demand_steel_liquid_ff_oil * (final_energy_consumption_from_manufacturing_of_iron_and_steel_using_motor_gasoline / (final_energy_consumption_from_manufacturing_of_iron_and_steel_using_fuel_oil + final_energy_consumption_from_manufacturing_of_iron_and_steel_using_gas_oil_and_diesel_oil + final_energy_consumption_from_manufacturing_of_iron_and_steel_using_motor_gasoline)) + 
eucalc_ind_energy_demand_tra_equip_liquid_ff_oil * (final_energy_consumption_from_manufacture_of_transport_equipment_using_motor_gasoline / (final_energy_consumption_from_manufacture_of_transport_equipment_using_fuel_oil + final_energy_consumption_from_manufacture_of_transport_equipment_using_gas_oil_and_diesel_oil + final_energy_consumption_from_manufacture_of_transport_equipment_using_motor_gasoline)) +
eucalc_ind_energy_demand_copper_liquid_ff_oil * (final_energy_consumption_from_manufacture_of_basic_metals_using_motor_gasoline / (final_energy_consumption_from_manufacture_of_basic_metals_using_fuel_oil + final_energy_consumption_from_manufacture_of_basic_metals_using_gas_oil_and_diesel_oil + final_energy_consumption_from_manufacture_of_basic_metals_using_motor_gasoline))) * 10**6</t>
  </si>
  <si>
    <t>final energy consumption in ETS industries from lignite</t>
  </si>
  <si>
    <t xml:space="preserve">This indicator covers the final energy consumed by end users in Energy Trading System Industries from lignite; it excludes energy consumption of the energy sector itself and losses occurring during transformation and distribution of energy. </t>
  </si>
  <si>
    <t>(eucalc_ind_energy_demand_aluminium_solid_ff_coal * (final_energy_consumption_from_aluminium_production_using_lignite / (final_energy_consumption_from_aluminium_production_using_lignite + final_energy_consumption_from_aluminium_production_using_anthracite + final_energy_consumption_from_aluminium_production_using_coking_coal + final_energy_consumption_from_aluminium_production_using_other_bituminous_coal 
+ final_energy_consumption_from_aluminium_production_using_sub_bituminous_coal)) + 
eucalc_ind_energy_demand_cement_solid_ff_coal * (final_energy_consumption_from_manufacture_of_cement_lime_and_plaster_using_lignite / (final_energy_consumption_from_manufacture_of_cement_lime_and_plaster_using_lignite + final_energy_consumption_from_manufacture_of_cement_lime_and_plaster_using_anthracite + final_energy_consumption_from_manufacture_of_cement_lime_and_plaster_using_coking_coal + 
final_energy_consumption_from_manufacture_of_cement_lime_and_plaster_using_other_bituminous_coal + 
final_energy_consumption_from_manufacture_of_cement_lime_and_plaster_using_sub_bituminous_coal)) + 
eucalc_ind_energy_demand_chemicals_solid_ff_coal * (final_energy_consumption_from_manufacture_of_chemicals_using_lignite / (final_energy_consumption_from_manufacture_of_chemicals_using_lignite + final_energy_consumption_from_manufacture_of_chemicals_using_anthracite + final_energy_consumption_from_manufacture_of_chemicals_using_coking_coal + 
final_energy_consumption_from_manufacture_of_chemicals_using_other_bituminous_coal +
final_energy_consumption_from_manufacture_of_chemicals_using_sub_bituminous_coal)) + 
eucalc_ind_energy_demand_glass_solid_ff_coal * (final_energy_consumption_from_manufacture_of_glass_and_glass_products_using_lignite / (final_energy_consumption_from_manufacture_of_glass_and_glass_products_using_lignite + final_energy_consumption_from_manufacture_of_glass_and_glass_products_using_anthracite + 
final_energy_consumption_from_manufacture_of_glass_and_glass_products_using_coking_coal + 
final_energy_consumption_from_manufacture_of_glass_and_glass_products_using_other_bituminous_coal + 
final_energy_consumption_from_manufacture_of_glass_and_glass_products_using_sub_bituminous_coal)) + 
eucalc_ind_energy_demand_lime_solid_ff_coal * (final_energy_consumption_from_manufacture_of_cement_lime_and_plaster_using_lignite / (final_energy_consumption_from_manufacture_of_cement_lime_and_plaster_using_lignite + final_energy_consumption_from_manufacture_of_cement_lime_and_plaster_using_anthracite + final_energy_consumption_from_manufacture_of_cement_lime_and_plaster_using_coking_coal + 
final_energy_consumption_from_manufacture_of_cement_lime_and_plaster_using_other_bituminous_coal + 
final_energy_consumption_from_manufacture_of_cement_lime_and_plaster_using_sub_bituminous_coal)) +
eucalc_ind_energy_demand_paper_solid_ff_coal * (final_energy_consumption_from_manufacture_of_paper_and_paper_products_using_lignite / (final_energy_consumption_from_manufacture_of_paper_and_paper_products_using_lignite + final_energy_consumption_from_manufacture_of_paper_and_paper_products_using_anthracite + 
final_energy_consumption_from_manufacture_of_paper_and_paper_products_using_coking_coal + 
final_energy_consumption_from_manufacture_of_paper_and_paper_products_using_other_bituminous_coal + 
final_energy_consumption_from_manufacture_of_paper_and_paper_products_using_sub_bituminous_coal)) + 
eucalc_ind_energy_demand_steel_solid_ff_coal * (final_energy_consumption_from_manufacturing_of_iron_and_steel_using_lignite / (final_energy_consumption_from_manufacturing_of_iron_and_steel_using_lignite + final_energy_consumption_from_manufacturing_of_iron_and_steel_using_anthracite +
final_energy_consumption_from_manufacturing_of_iron_and_steel_using_coking_coal +
final_energy_consumption_from_manufacturing_of_iron_and_steel_using_other_bituminous_coal +
final_energy_consumption_from_manufacturing_of_iron_and_steel_using_sub_bituminous_coal)) + 
eucalc_ind_energy_demand_tra_equip_solid_ff_coal * (final_energy_consumption_from_manufacture_of_transport_equipment_using_lignite / (final_energy_consumption_from_manufacture_of_transport_equipment_using_lignite + final_energy_consumption_from_manufacture_of_transport_equipment_using_anthracite + 
final_energy_consumption_from_manufacture_of_transport_equipment_using_coking_coal + 
final_energy_consumption_from_manufacture_of_transport_equipment_using_other_bituminous_coal + 
final_energy_consumption_from_manufacture_of_transport_equipment_using_sub_bituminous_coal))+
eucalc_ind_energy_demand_copper_solid_ff_coal * (final_energy_consumption_from_manufacture_of_basic_metals_using_lignite / (final_energy_consumption_from_manufacture_of_basic_metals_using_lignite + 
final_energy_consumption_from_manufacture_of_basic_metals_using_anthracite +
final_energy_consumption_from_manufacture_of_basic_metals_using_coking_coal +
final_energy_consumption_from_manufacture_of_basic_metals_using_other_bituminous_coal +
final_energy_consumption_from_manufacture_of_basic_metals_using_sub_bituminous_coal))) * 10**6</t>
  </si>
  <si>
    <t>final energy consumption in ETS industries from coal</t>
  </si>
  <si>
    <t xml:space="preserve">This indicator covers the final energy consumed by end users in Energy Trading System Industries from coal; it excludes energy consumption of the energy sector itself and losses occurring during transformation and distribution of energy. </t>
  </si>
  <si>
    <t>(eucalc_ind_energy_demand_aluminium_solid_ff_coal * ((final_energy_consumption_from_aluminium_production_using_anthracite + final_energy_consumption_from_aluminium_production_using_coking_coal + final_energy_consumption_from_aluminium_production_using_other_bituminous_coal 
+ final_energy_consumption_from_aluminium_production_using_sub_bituminous_coal) / (final_energy_consumption_from_aluminium_production_using_lignite + final_energy_consumption_from_aluminium_production_using_anthracite + final_energy_consumption_from_aluminium_production_using_coking_coal + final_energy_consumption_from_aluminium_production_using_other_bituminous_coal 
+ final_energy_consumption_from_aluminium_production_using_sub_bituminous_coal)) + 
eucalc_ind_energy_demand_cement_solid_ff_coal * ((final_energy_consumption_from_manufacture_of_cement_lime_and_plaster_using_anthracite + final_energy_consumption_from_manufacture_of_cement_lime_and_plaster_using_coking_coal + 
final_energy_consumption_from_manufacture_of_cement_lime_and_plaster_using_other_bituminous_coal + 
final_energy_consumption_from_manufacture_of_cement_lime_and_plaster_using_sub_bituminous_coal) / (final_energy_consumption_from_manufacture_of_cement_lime_and_plaster_using_lignite + final_energy_consumption_from_manufacture_of_cement_lime_and_plaster_using_anthracite + final_energy_consumption_from_manufacture_of_cement_lime_and_plaster_using_coking_coal + 
final_energy_consumption_from_manufacture_of_cement_lime_and_plaster_using_other_bituminous_coal + 
final_energy_consumption_from_manufacture_of_cement_lime_and_plaster_using_sub_bituminous_coal)) + 
eucalc_ind_energy_demand_chemicals_solid_ff_coal * ((final_energy_consumption_from_manufacture_of_chemicals_using_anthracite + final_energy_consumption_from_manufacture_of_chemicals_using_coking_coal + 
final_energy_consumption_from_manufacture_of_chemicals_using_other_bituminous_coal +
final_energy_consumption_from_manufacture_of_chemicals_using_sub_bituminous_coal) / (final_energy_consumption_from_manufacture_of_chemicals_using_lignite + final_energy_consumption_from_manufacture_of_chemicals_using_anthracite + final_energy_consumption_from_manufacture_of_chemicals_using_coking_coal + 
final_energy_consumption_from_manufacture_of_chemicals_using_other_bituminous_coal +
final_energy_consumption_from_manufacture_of_chemicals_using_sub_bituminous_coal)) + 
eucalc_ind_energy_demand_glass_solid_ff_coal * ((final_energy_consumption_from_manufacture_of_glass_and_glass_products_using_anthracite + 
final_energy_consumption_from_manufacture_of_glass_and_glass_products_using_coking_coal + 
final_energy_consumption_from_manufacture_of_glass_and_glass_products_using_other_bituminous_coal + 
final_energy_consumption_from_manufacture_of_glass_and_glass_products_using_sub_bituminous_coal) / (final_energy_consumption_from_manufacture_of_glass_and_glass_products_using_lignite + final_energy_consumption_from_manufacture_of_glass_and_glass_products_using_anthracite + 
final_energy_consumption_from_manufacture_of_glass_and_glass_products_using_coking_coal + 
final_energy_consumption_from_manufacture_of_glass_and_glass_products_using_other_bituminous_coal + 
final_energy_consumption_from_manufacture_of_glass_and_glass_products_using_sub_bituminous_coal)) + 
eucalc_ind_energy_demand_lime_solid_ff_coal * ((final_energy_consumption_from_manufacture_of_cement_lime_and_plaster_using_anthracite + final_energy_consumption_from_manufacture_of_cement_lime_and_plaster_using_coking_coal + 
final_energy_consumption_from_manufacture_of_cement_lime_and_plaster_using_other_bituminous_coal + 
final_energy_consumption_from_manufacture_of_cement_lime_and_plaster_using_sub_bituminous_coal) / (final_energy_consumption_from_manufacture_of_cement_lime_and_plaster_using_lignite + final_energy_consumption_from_manufacture_of_cement_lime_and_plaster_using_anthracite + final_energy_consumption_from_manufacture_of_cement_lime_and_plaster_using_coking_coal + 
final_energy_consumption_from_manufacture_of_cement_lime_and_plaster_using_other_bituminous_coal + 
final_energy_consumption_from_manufacture_of_cement_lime_and_plaster_using_sub_bituminous_coal)) +
eucalc_ind_energy_demand_paper_solid_ff_coal * ((final_energy_consumption_from_manufacture_of_paper_and_paper_products_using_anthracite + 
final_energy_consumption_from_manufacture_of_paper_and_paper_products_using_coking_coal + 
final_energy_consumption_from_manufacture_of_paper_and_paper_products_using_other_bituminous_coal + 
final_energy_consumption_from_manufacture_of_paper_and_paper_products_using_sub_bituminous_coal) / (final_energy_consumption_from_manufacture_of_paper_and_paper_products_using_lignite + final_energy_consumption_from_manufacture_of_paper_and_paper_products_using_anthracite + 
final_energy_consumption_from_manufacture_of_paper_and_paper_products_using_coking_coal + 
final_energy_consumption_from_manufacture_of_paper_and_paper_products_using_other_bituminous_coal + 
final_energy_consumption_from_manufacture_of_paper_and_paper_products_using_sub_bituminous_coal)) + 
eucalc_ind_energy_demand_steel_solid_ff_coal * ((final_energy_consumption_from_manufacturing_of_iron_and_steel_using_anthracite +
final_energy_consumption_from_manufacturing_of_iron_and_steel_using_coking_coal +
final_energy_consumption_from_manufacturing_of_iron_and_steel_using_other_bituminous_coal +
final_energy_consumption_from_manufacturing_of_iron_and_steel_using_sub_bituminous_coal) / (final_energy_consumption_from_manufacturing_of_iron_and_steel_using_lignite + final_energy_consumption_from_manufacturing_of_iron_and_steel_using_anthracite +
final_energy_consumption_from_manufacturing_of_iron_and_steel_using_coking_coal +
final_energy_consumption_from_manufacturing_of_iron_and_steel_using_other_bituminous_coal +
final_energy_consumption_from_manufacturing_of_iron_and_steel_using_sub_bituminous_coal)) + 
eucalc_ind_energy_demand_tra_equip_solid_ff_coal * ((final_energy_consumption_from_manufacture_of_transport_equipment_using_anthracite + 
final_energy_consumption_from_manufacture_of_transport_equipment_using_coking_coal + 
final_energy_consumption_from_manufacture_of_transport_equipment_using_other_bituminous_coal + 
final_energy_consumption_from_manufacture_of_transport_equipment_using_sub_bituminous_coal) / (final_energy_consumption_from_manufacture_of_transport_equipment_using_lignite + final_energy_consumption_from_manufacture_of_transport_equipment_using_anthracite + 
final_energy_consumption_from_manufacture_of_transport_equipment_using_coking_coal + 
final_energy_consumption_from_manufacture_of_transport_equipment_using_other_bituminous_coal + 
final_energy_consumption_from_manufacture_of_transport_equipment_using_sub_bituminous_coal))+
eucalc_ind_energy_demand_copper_solid_ff_coal * ((final_energy_consumption_from_manufacture_of_basic_metals_using_anthracite +
final_energy_consumption_from_manufacture_of_basic_metals_using_coking_coal +
final_energy_consumption_from_manufacture_of_basic_metals_using_other_bituminous_coal +
final_energy_consumption_from_manufacture_of_basic_metals_using_sub_bituminous_coal) / (final_energy_consumption_from_manufacture_of_basic_metals_using_lignite + 
final_energy_consumption_from_manufacture_of_basic_metals_using_anthracite +
final_energy_consumption_from_manufacture_of_basic_metals_using_coking_coal +
final_energy_consumption_from_manufacture_of_basic_metals_using_other_bituminous_coal +
final_energy_consumption_from_manufacture_of_basic_metals_using_sub_bituminous_coal))) * 10**6</t>
  </si>
  <si>
    <t>final energy consumption in ETS industries from other fossil fuels</t>
  </si>
  <si>
    <t xml:space="preserve">This indicator covers the final energy consumed by end users in Energy Trading System Industries from other fossil fuels; it excludes energy consumption of the energy sector itself and losses occurring during transformation and distribution of energy. </t>
  </si>
  <si>
    <t>No EUCALC data... 0</t>
  </si>
  <si>
    <t>final energy consumption in ETS industries from biogas</t>
  </si>
  <si>
    <t xml:space="preserve">This indicator covers the final energy consumed by end users in Energy Trading System Industries from biogas; it excludes energy consumption of the energy sector itself and losses occurring during transformation and distribution of energy. </t>
  </si>
  <si>
    <t>(eucalc_ind_energy_demand_aluminium_gas_bio +
eucalc_ind_energy_demand_cement_gas_bio +
eucalc_ind_energy_demand_chemicals_gas_bio +
eucalc_ind_energy_demand_glass_gas_bio +
eucalc_ind_energy_demand_copper_gas_bio +
eucalc_ind_energy_demand_lime_gas_bio +
eucalc_ind_energy_demand_paper_gas_bio +
eucalc_ind_energy_demand_steel_gas_bio +
eucalc_ind_energy_demand_tra_equip_gas_bio) * 10**6</t>
  </si>
  <si>
    <t>final energy consumption in ETS industries from plant oil</t>
  </si>
  <si>
    <t xml:space="preserve">This indicator covers the final energy consumed by end users in Energy Trading System Industries from plant oil; it excludes energy consumption of the energy sector itself and losses occurring during transformation and distribution of energy. </t>
  </si>
  <si>
    <t>No EUCALC data... set to 0</t>
  </si>
  <si>
    <t>final energy consumption in ETS industries from biofuel</t>
  </si>
  <si>
    <t xml:space="preserve">This indicator covers the final energy consumed by end users in Energy Trading System Industries from biofuel; it excludes energy consumption of the energy sector itself and losses occurring during transformation and distribution of energy. </t>
  </si>
  <si>
    <t>(eucalc_ind_energy_demand_aluminium_liquid_bio + 
eucalc_ind_energy_demand_cement_liquid_bio + 
eucalc_ind_energy_demand_chemicals_liquid_bio +
eucalc_ind_energy_demand_glass_liquid_bio +
eucalc_ind_energy_demand_copper_liquid_bio +
eucalc_ind_energy_demand_lime_liquid_bio +
eucalc_ind_energy_demand_paper_liquid_bio +
eucalc_ind_energy_demand_steel_liquid_bio +
eucalc_ind_energy_demand_tra_equip_liquid_bio) * 10**6</t>
  </si>
  <si>
    <t>final energy consumption in ETS industries from other biomass</t>
  </si>
  <si>
    <t xml:space="preserve">This indicator covers the final energy consumed by end users in Energy Trading System Industries from other biomass; it excludes energy consumption of the energy sector itself and losses occurring during transformation and distribution of energy. </t>
  </si>
  <si>
    <t>eucalc_ind_energy_demand_aluminium_solid_bio +
eucalc_ind_energy_demand_aluminium_solid_waste +
eucalc_ind_energy_demand_cement_solid_bio +
eucalc_ind_energy_demand_cement_solid_waste +
eucalc_ind_energy_demand_chemicals_solid_bio +
(eucalc_ind_energy_demand_chemicals_solid_waste +
eucalc_ind_energy_demand_glass_solid_bio +
eucalc_ind_energy_demand_glass_solid_waste +
eucalc_ind_energy_demand_copper_solid_bio +
eucalc_ind_energy_demand_copper_solid_waste +
eucalc_ind_energy_demand_lime_solid_bio +
eucalc_ind_energy_demand_lime_solid_waste +
eucalc_ind_energy_demand_paper_solid_bio +
eucalc_ind_energy_demand_paper_solid_waste +
eucalc_ind_energy_demand_steel_solid_bio +
eucalc_ind_energy_demand_steel_solid_waste +
eucalc_ind_energy_demand_tra_equip_solid_bio +
eucalc_ind_energy_demand_tra_equip_solid_waste) * 10**6</t>
  </si>
  <si>
    <t>final energy consumption in ETS industries from solar thermal</t>
  </si>
  <si>
    <t xml:space="preserve">This indicator covers the final energy consumed by end users in Energy Trading System Industries from solar thermal; it excludes energy consumption of the energy sector itself and losses occurring during transformation and distribution of energy. </t>
  </si>
  <si>
    <t>final_energy_consumption_from_manufacture_of_paper_and_paper_products_using_solar_thermal +
final_energy_consumption_from_manufacture_of_chemicals_using_solar_thermal +
final_energy_consumption_from_aluminium_production_using_solar_thermal +
final_energy_consumption_from_manufacture_of_cement_lime_and_plaster_using_solar_thermal +
final_energy_consumption_from_manufacture_of_glass_and_glass_products_using_solar_thermal +
final_energy_consumption_from_manufacturing_of_iron_and_steel_using_solar_thermal +
final_energy_consumption_from_manufacture_of_transport_equipment_using_solar_thermal +
final_energy_consumption_from_manufacture_of_basic_metals_using_solar_thermal</t>
  </si>
  <si>
    <t>final energy consumption in ETS industries from geothermal</t>
  </si>
  <si>
    <t xml:space="preserve">This indicator covers the final energy consumed by end users in Energy Trading System Industries from goethermal; it excludes energy consumption of the energy sector itself and losses occurring during transformation and distribution of energy. </t>
  </si>
  <si>
    <t>final_energy_consumption_from_manufacture_of_paper_and_paper_products_using_geothermal +
final_energy_consumption_from_manufacture_of_chemicals_using_geothermal +
final_energy_consumption_from_aluminium_production_using_geothermal +
final_energy_consumption_from_manufacture_of_cement_lime_and_plaster_using_geothermal +
final_energy_consumption_from_manufacture_of_glass_and_glass_products_using_geothermal +
final_energy_consumption_from_manufacturing_of_iron_and_steel_using_geothermal +
final_energy_consumption_from_manufacture_of_transport_equipment_using_geothermal +
final_energy_consumption_from_manufacture_of_basic_metals_using_geothermal</t>
  </si>
  <si>
    <t>Total final energy consumption in ETS industries</t>
  </si>
  <si>
    <t xml:space="preserve">This indicator covers the total final energy consumed by end users in Energy Trading System Industries; it excludes energy consumption of the energy sector itself and losses occurring during transformation and distribution of energy. </t>
  </si>
  <si>
    <t>Sum of all ETS industries final energy consumption provided values.</t>
  </si>
  <si>
    <t>final_energy_consumption_in_ets_industries_from_electricity +
final_energy_consumption_in_ets_industries_from_natural_gas +
final_energy_consumption_in_ets_industries_from_liquid_gas +
final_energy_consumption_in_ets_industries_from_diesel +
final_energy_consumption_in_ets_industries_from_gasoline +
final_energy_consumption_in_ets_industries_from_lignite +
final_energy_consumption_in_ets_industries_from_coal +
final_energy_consumption_in_ets_industries_from_biogas +
final_energy_consumption_in_ets_industries_from_biofuel +
final_energy_consumption_in_ets_industries_from_other_biomass +
final_energy_consumption_in_ets_industries_from_solar_thermal +
final_energy_consumption_in_ets_industries_from_geothermal</t>
  </si>
  <si>
    <t>final energy consumption in non-ETS industries from electricity</t>
  </si>
  <si>
    <t xml:space="preserve">This indicator covers the final energy consumed by end users in Non-Energy Trading System Industries from electricity; it excludes energy consumption of the energy sector itself and losses occurring during transformation and distribution of energy. </t>
  </si>
  <si>
    <t>Data available at EUCALC. Disaggregation method based on EUROSTAT final energy consumption. Downscaling based on employment by NACE sector from EUROSTAT</t>
  </si>
  <si>
    <t>(eucalc_ind_energy_demand_fbt_electricity +
eucalc_ind_energy_demand_mae_electricity +
eucalc_ind_energy_demand_ois_electricity +
eucalc_ind_energy_demand_wwp_electricity) * 10**6</t>
  </si>
  <si>
    <t>final energy consumption in non-ETS industries from natural gas</t>
  </si>
  <si>
    <t xml:space="preserve">This indicator covers the final energy consumed by end users in Non-Energy Trading System Industries from natural gas; it excludes energy consumption of the energy sector itself and losses occurring during transformation and distribution of energy. </t>
  </si>
  <si>
    <t>(eucalc_ind_energy_demand_fbt_gas_ff_natural +
eucalc_ind_energy_demand_mae_gas_ff_natural +
eucalc_ind_energy_demand_ois_gas_ff_natural +
eucalc_ind_energy_demand_wwp_gas_ff_natural) * 10**6</t>
  </si>
  <si>
    <t>final energy consumption in non-ETS industries from liquid gas</t>
  </si>
  <si>
    <t xml:space="preserve">This indicator covers the final energy consumed by end users in Non-Energy Trading System Industries from liquid gas; it excludes energy consumption of the energy sector itself and losses occurring during transformation and distribution of energy. </t>
  </si>
  <si>
    <t>Data available at EUROSTAT, downscaling based on employment by NACE sector from EUROSTAT.</t>
  </si>
  <si>
    <t>final_energy_consumption_from_manufacture_of_food_beverages_and_tobacco_using_liquefied_petroleum_gases +
final_energy_consumption_from_manufacture_of_machinery_and_equipment_using_liquefied_petroleum_gases +
final_energy_consumption_from_other_manufacturing_industries_using_liquefied_petroleum_gases +
final_energy_consumption_from_manufacture_of_wood_and_wood_products_using_liquefied_petroleum_gases</t>
  </si>
  <si>
    <t>final energy consumption in non-ETS industries from heating oil</t>
  </si>
  <si>
    <t xml:space="preserve">This indicator covers the final energy consumed by end users in Non-Energy Trading System Industries from heating oil; it excludes energy consumption of the energy sector itself and losses occurring during transformation and distribution of energy. </t>
  </si>
  <si>
    <t>Sum all the fossil fuel oil demand from fbt, mae, ois and wwp industries. Use shares from eurostat (https://ec.europa.eu/eurostat/databrowser/view/nrg_d_indq_n__custom_13802353/default/bar?lang=en) Hetaing oil = Fuel oil, Diesel oil = Gas oil and diesel oil,  Gasoline = Motor gasoilne.</t>
  </si>
  <si>
    <t>final energy consumption in non-ETS industries from diesel</t>
  </si>
  <si>
    <t xml:space="preserve">This indicator covers the final energy consumed by end users in Non-Energy Trading System Industries from diesel; it excludes energy consumption of the energy sector itself and losses occurring during transformation and distribution of energy. </t>
  </si>
  <si>
    <t>(eucalc_ind_energy_demand_fbt_liquid_ff_oil * (final_energy_consumption_from_manufacture_of_food_beverages_and_tobacco_using_gas_oil_and_diesel_oil / (final_energy_consumption_from_manufacture_of_food_beverages_and_tobacco_using_gas_oil_and_diesel_oil + final_energy_consumption_from_manufacture_of_food_beverages_and_tobacco_using_fuel_oil + final_energy_consumption_from_manufacture_of_food_beverages_and_tobacco_using_motor_gasoline)) + 
eucalc_ind_energy_demand_mae_liquid_ff_oil * (final_energy_consumption_from_manufacture_of_machinery_and_equipment_using_gas_oil_and_diesel_oil / (final_energy_consumption_from_manufacture_of_machinery_and_equipment_using_fuel_oil +
final_energy_consumption_from_manufacture_of_machinery_and_equipment_using_gas_oil_and_diesel_oil +
final_energy_consumption_from_manufacture_of_machinery_and_equipment_using_motor_gasoline)) + 
eucalc_ind_energy_demand_ois_liquid_ff_oil * (final_energy_consumption_from_other_manufacturing_industries_using_gas_oil_and_diesel_oil / (final_energy_consumption_from_other_manufacturing_industries_using_fuel_oil + 
final_energy_consumption_from_other_manufacturing_industries_using_gas_oil_and_diesel_oil + 
final_energy_consumption_from_other_manufacturing_industries_using_motor_gasoline)) + 
eucalc_ind_energy_demand_wwp_liquid_ff_oil * (final_energy_consumption_from_manufacture_of_wood_and_wood_products_using_gas_oil_and_diesel_oil / (final_energy_consumption_from_manufacture_of_wood_and_wood_products_using_fuel_oil +
final_energy_consumption_from_manufacture_of_wood_and_wood_products_using_gas_oil_and_diesel_oil +
final_energy_consumption_from_manufacture_of_wood_and_wood_products_using_motor_gasoline))) * 10**6</t>
  </si>
  <si>
    <t>final energy consumption in non-ETS industries from gasoline</t>
  </si>
  <si>
    <t xml:space="preserve">This indicator covers the final energy consumed by end users in Non-Energy Trading System Industries from gasoline; it excludes energy consumption of the energy sector itself and losses occurring during transformation and distribution of energy. </t>
  </si>
  <si>
    <t>(eucalc_ind_energy_demand_fbt_liquid_ff_oil * (final_energy_consumption_from_manufacture_of_food_beverages_and_tobacco_using_motor_gasoline / (final_energy_consumption_from_manufacture_of_food_beverages_and_tobacco_using_gas_oil_and_diesel_oil + final_energy_consumption_from_manufacture_of_food_beverages_and_tobacco_using_fuel_oil + final_energy_consumption_from_manufacture_of_food_beverages_and_tobacco_using_motor_gasoline)) + 
eucalc_ind_energy_demand_mae_liquid_ff_oil * (final_energy_consumption_from_manufacture_of_machinery_and_equipment_using_motor_gasoline / (final_energy_consumption_from_manufacture_of_machinery_and_equipment_using_fuel_oil +
final_energy_consumption_from_manufacture_of_machinery_and_equipment_using_gas_oil_and_diesel_oil +
final_energy_consumption_from_manufacture_of_machinery_and_equipment_using_motor_gasoline)) + 
eucalc_ind_energy_demand_ois_liquid_ff_oil * (final_energy_consumption_from_other_manufacturing_industries_using_motor_gasoline / (final_energy_consumption_from_other_manufacturing_industries_using_fuel_oil + 
final_energy_consumption_from_other_manufacturing_industries_using_gas_oil_and_diesel_oil + 
final_energy_consumption_from_other_manufacturing_industries_using_motor_gasoline)) + 
eucalc_ind_energy_demand_wwp_liquid_ff_oil * (final_energy_consumption_from_manufacture_of_wood_and_wood_products_using_motor_gasoline / (final_energy_consumption_from_manufacture_of_wood_and_wood_products_using_fuel_oil +
final_energy_consumption_from_manufacture_of_wood_and_wood_products_using_gas_oil_and_diesel_oil +
final_energy_consumption_from_manufacture_of_wood_and_wood_products_using_motor_gasoline))) * 10**6</t>
  </si>
  <si>
    <t>final energy consumption in non-ETS industries from lignite</t>
  </si>
  <si>
    <t xml:space="preserve">This indicator covers the final energy consumed by end users in Non-Energy Trading System Industries from lignite; it excludes energy consumption of the energy sector itself and losses occurring during transformation and distribution of energy. </t>
  </si>
  <si>
    <t>(eucalc_ind_energy_demand_fbt_solid_ff_coal * (final_energy_consumption_from_manufacture_of_food_beverages_and_tobacco_using_lignite / (final_energy_consumption_from_manufacture_of_food_beverages_and_tobacco_using_anthracite +
final_energy_consumption_from_manufacture_of_food_beverages_and_tobacco_using_coking_coal +
final_energy_consumption_from_manufacture_of_food_beverages_and_tobacco_using_other_bituminous_coal +
final_energy_consumption_from_manufacture_of_food_beverages_and_tobacco_using_sub_bituminous_coal +
final_energy_consumption_from_manufacture_of_food_beverages_and_tobacco_using_lignite))  + 
eucalc_ind_energy_demand_mae_solid_ff_coal * (final_energy_consumption_from_manufacture_of_machinery_and_equipment_using_lignite / (final_energy_consumption_from_manufacture_of_machinery_and_equipment_using_anthracite  + 
final_energy_consumption_from_manufacture_of_machinery_and_equipment_using_coking_coal  + 
final_energy_consumption_from_manufacture_of_machinery_and_equipment_using_other_bituminous_coal  + 
final_energy_consumption_from_manufacture_of_machinery_and_equipment_using_sub_bituminous_coal  + 
final_energy_consumption_from_manufacture_of_machinery_and_equipment_using_lignite)) + 
eucalc_ind_energy_demand_ois_solid_ff_coal * (final_energy_consumption_from_other_manufacturing_industries_using_lignite / (final_energy_consumption_from_other_manufacturing_industries_using_anthracite +
final_energy_consumption_from_other_manufacturing_industries_using_coking_coal +
final_energy_consumption_from_other_manufacturing_industries_using_other_bituminous_coal +
final_energy_consumption_from_other_manufacturing_industries_using_sub_bituminous_coal +
final_energy_consumption_from_other_manufacturing_industries_using_lignite)) +
eucalc_ind_energy_demand_wwp_solid_ff_coal * (final_energy_consumption_from_manufacture_of_wood_and_wood_products_using_lignite / (final_energy_consumption_from_manufacture_of_wood_and_wood_products_using_anthracite +
final_energy_consumption_from_manufacture_of_wood_and_wood_products_using_coking_coal +
final_energy_consumption_from_manufacture_of_wood_and_wood_products_using_other_bituminous_coal +
final_energy_consumption_from_manufacture_of_wood_and_wood_products_using_sub_bituminous_coal +
final_energy_consumption_from_manufacture_of_wood_and_wood_products_using_lignite))) * 10**6</t>
  </si>
  <si>
    <t>final energy consumption in non-ETS industries from coal</t>
  </si>
  <si>
    <t xml:space="preserve">This indicator covers the final energy consumed by end users in Non-Energy Trading System Industries from coal; it excludes energy consumption of the energy sector itself and losses occurring during transformation and distribution of energy. </t>
  </si>
  <si>
    <t>(eucalc_ind_energy_demand_fbt_solid_ff_coal * ((final_energy_consumption_from_manufacture_of_food_beverages_and_tobacco_using_anthracite +
final_energy_consumption_from_manufacture_of_food_beverages_and_tobacco_using_coking_coal +
final_energy_consumption_from_manufacture_of_food_beverages_and_tobacco_using_other_bituminous_coal +
final_energy_consumption_from_manufacture_of_food_beverages_and_tobacco_using_sub_bituminous_coal) / (final_energy_consumption_from_manufacture_of_food_beverages_and_tobacco_using_anthracite +
final_energy_consumption_from_manufacture_of_food_beverages_and_tobacco_using_coking_coal +
final_energy_consumption_from_manufacture_of_food_beverages_and_tobacco_using_other_bituminous_coal +
final_energy_consumption_from_manufacture_of_food_beverages_and_tobacco_using_sub_bituminous_coal +
final_energy_consumption_from_manufacture_of_food_beverages_and_tobacco_using_lignite)) + 
eucalc_ind_energy_demand_mae_solid_ff_coal * ((final_energy_consumption_from_manufacture_of_machinery_and_equipment_using_anthracite +  
final_energy_consumption_from_manufacture_of_machinery_and_equipment_using_coking_coal +  
final_energy_consumption_from_manufacture_of_machinery_and_equipment_using_other_bituminous_coal +  
final_energy_consumption_from_manufacture_of_machinery_and_equipment_using_sub_bituminous_coal) / (final_energy_consumption_from_manufacture_of_machinery_and_equipment_using_anthracite +  
final_energy_consumption_from_manufacture_of_machinery_and_equipment_using_coking_coal +  
final_energy_consumption_from_manufacture_of_machinery_and_equipment_using_other_bituminous_coal +  
final_energy_consumption_from_manufacture_of_machinery_and_equipment_using_sub_bituminous_coal +  
final_energy_consumption_from_manufacture_of_machinery_and_equipment_using_lignite)) +  
eucalc_ind_energy_demand_ois_solid_ff_coal * ((final_energy_consumption_from_other_manufacturing_industries_using_anthracite +
final_energy_consumption_from_other_manufacturing_industries_using_coking_coal +
final_energy_consumption_from_other_manufacturing_industries_using_other_bituminous_coal +
final_energy_consumption_from_other_manufacturing_industries_using_sub_bituminous_coal) / (final_energy_consumption_from_other_manufacturing_industries_using_anthracite +
final_energy_consumption_from_other_manufacturing_industries_using_coking_coal +
final_energy_consumption_from_other_manufacturing_industries_using_other_bituminous_coal +
final_energy_consumption_from_other_manufacturing_industries_using_sub_bituminous_coal +
final_energy_consumption_from_other_manufacturing_industries_using_lignite)) +
eucalc_ind_energy_demand_wwp_solid_ff_coal * ((final_energy_consumption_from_manufacture_of_wood_and_wood_products_using_anthracite +
final_energy_consumption_from_manufacture_of_wood_and_wood_products_using_coking_coal +
final_energy_consumption_from_manufacture_of_wood_and_wood_products_using_other_bituminous_coal +
final_energy_consumption_from_manufacture_of_wood_and_wood_products_using_sub_bituminous_coal) / (final_energy_consumption_from_manufacture_of_wood_and_wood_products_using_anthracite +
final_energy_consumption_from_manufacture_of_wood_and_wood_products_using_coking_coal +
final_energy_consumption_from_manufacture_of_wood_and_wood_products_using_other_bituminous_coal +
final_energy_consumption_from_manufacture_of_wood_and_wood_products_using_sub_bituminous_coal +
final_energy_consumption_from_manufacture_of_wood_and_wood_products_using_lignite))) * 10**6</t>
  </si>
  <si>
    <t>final energy consumption in non-ETS industries from other fossil fuels</t>
  </si>
  <si>
    <t xml:space="preserve">This indicator covers the final energy consumed by end users in Non-Energy Trading System Industries from other fossil fuels; it excludes energy consumption of the energy sector itself and losses occurring during transformation and distribution of energy. </t>
  </si>
  <si>
    <t>final energy consumption in non-ETS industries from biogas</t>
  </si>
  <si>
    <t xml:space="preserve">This indicator covers the final energy consumed by end users in Non-Energy Trading System Industries from biogas; it excludes energy consumption of the energy sector itself and losses occurring during transformation and distribution of energy. </t>
  </si>
  <si>
    <t>(eucalc_ind_energy_demand_fbt_gas_bio +
eucalc_ind_energy_demand_mae_gas_bio +
eucalc_ind_energy_demand_ois_gas_bio +
eucalc_ind_energy_demand_wwp_gas_bio) * 10**6</t>
  </si>
  <si>
    <t>final energy consumption in non-ETS industries from plant oil</t>
  </si>
  <si>
    <t xml:space="preserve">This indicator covers the final energy consumed by end users in Non-Energy Trading System Industries from plant oil; it excludes energy consumption of the energy sector itself and losses occurring during transformation and distribution of energy. </t>
  </si>
  <si>
    <t>final energy consumption in non-ETS industries from biofuel</t>
  </si>
  <si>
    <t xml:space="preserve">This indicator covers the final energy consumed by end users in Non-Energy Trading System Industries from biofuel; it excludes energy consumption of the energy sector itself and losses occurring during transformation and distribution of energy. </t>
  </si>
  <si>
    <t>(eucalc_ind_energy_demand_fbt_liquid_bio +
eucalc_ind_energy_demand_mae_liquid_bio +
eucalc_ind_energy_demand_ois_liquid_bio +
eucalc_ind_energy_demand_wwp_liquid_bio) * 10**6</t>
  </si>
  <si>
    <t>final energy consumption in non-ETS industries from other biomass</t>
  </si>
  <si>
    <t xml:space="preserve">This indicator covers the final energy consumed by end users in Non-Energy Trading System Industries from other biomass; it excludes energy consumption of the energy sector itself and losses occurring during transformation and distribution of energy. </t>
  </si>
  <si>
    <t>(eucalc_ind_energy_demand_fbt_solid_bio +
eucalc_ind_energy_demand_fbt_solid_waste +
eucalc_ind_energy_demand_mae_solid_bio +
eucalc_ind_energy_demand_mae_solid_waste +
eucalc_ind_energy_demand_ois_solid_bio +
eucalc_ind_energy_demand_ois_solid_waste +
eucalc_ind_energy_demand_wwp_solid_bio +
eucalc_ind_energy_demand_wwp_solid_waste) * 10**6</t>
  </si>
  <si>
    <t>final energy consumption in non-ETS industries from solar thermal</t>
  </si>
  <si>
    <t xml:space="preserve">This indicator covers the final energy consumed by end users in Non-Energy Trading System Industries from solar thermal; it excludes energy consumption of the energy sector itself and losses occurring during transformation and distribution of energy. </t>
  </si>
  <si>
    <t>final_energy_consumption_from_manufacture_of_food_beverages_and_tobacco_using_solar_thermal +
final_energy_consumption_from_manufacture_of_machinery_and_equipment_using_solar_thermal +
final_energy_consumption_from_other_manufacturing_industries_using_solar_thermal +
final_energy_consumption_from_manufacture_of_wood_and_wood_products_using_solar_thermal</t>
  </si>
  <si>
    <t>final energy consumption in non-ETS industries from geothermal</t>
  </si>
  <si>
    <t xml:space="preserve">This indicator covers the final energy consumed by end users in Non-Energy Trading System Industries from geothermal; it excludes energy consumption of the energy sector itself and losses occurring during transformation and distribution of energy. </t>
  </si>
  <si>
    <t>final_energy_consumption_from_manufacture_of_food_beverages_and_tobacco_using_geothermal +
final_energy_consumption_from_manufacture_of_machinery_and_equipment_using_geothermal +
final_energy_consumption_from_other_manufacturing_industries_using_geothermal +
final_energy_consumption_from_manufacture_of_wood_and_wood_products_using_geothermal</t>
  </si>
  <si>
    <t>Total final energy consumption in non-ETS industries</t>
  </si>
  <si>
    <t xml:space="preserve">This indicator covers the total final energy consumed by end users in Non-Energy Trading System Industries; it excludes energy consumption of the energy sector itself and losses occurring during transformation and distribution of energy. </t>
  </si>
  <si>
    <t>Sum of all Non-ETS industries final energy consumption provided values.</t>
  </si>
  <si>
    <t>final_energy_consumption_in_non_ets_industries_from_electricity +
final_energy_consumption_in_non_ets_industries_from_natural_gas +
final_energy_consumption_in_non_ets_industries_from_liquid_gas +
final_energy_consumption_in_non_ets_industries_from_diesel +
final_energy_consumption_in_non_ets_industries_from_gasoline +
final_energy_consumption_in_non_ets_industries_from_lignite +
final_energy_consumption_in_non_ets_industries_from_coal +
final_energy_consumption_in_non_ets_industries_from_biogas +
final_energy_consumption_in_non_ets_industries_from_biofuel +
final_energy_consumption_in_non_ets_industries_from_other_biomass +
final_energy_consumption_in_non_ets_industries_from_solar_thermal +
final_energy_consumption_in_non_ets_industries_from_geothermal</t>
  </si>
  <si>
    <t>total of above</t>
  </si>
  <si>
    <t xml:space="preserve">The indicator provides information about the proportion of energy consumed in the city that comes from renewable sources. </t>
  </si>
  <si>
    <t>o</t>
  </si>
  <si>
    <t>eucalc_amm_energy_demand_gas_bio +
eucalc_amm_energy_demand_liquid_bio +
eucalc_amm_energy_demand_solid_bio +
eucalc_bld_energy_demand_alluses_gas_bio +
eucalc_bld_energy_demand_alluses_heat_ambient +
eucalc_bld_energy_demand_alluses_heat_geothermal +
eucalc_bld_energy_demand_alluses_heat_solar +
eucalc_bld_energy_demand_alluses_liquid_bio +
eucalc_bld_energy_demand_alluses_solid_bio +
eucalc_bld_energy_demand_alluses_solid_waste +
eucalc_ind_energy_demand_aluminium_gas_bio +
eucalc_ind_energy_demand_aluminium_liquid_bio +
eucalc_ind_energy_demand_aluminium_solid_bio +
eucalc_ind_energy_demand_cement_gas_bio +
eucalc_ind_energy_demand_cement_liquid_bio +
eucalc_ind_energy_demand_cement_solid_bio +
eucalc_ind_energy_demand_chemicals_gas_bio +
eucalc_ind_energy_demand_chemicals_liquid_bio +
eucalc_ind_energy_demand_chemicals_solid_bio +
eucalc_ind_energy_demand_glass_gas_bio +
eucalc_ind_energy_demand_glass_liquid_bio +
eucalc_ind_energy_demand_glass_solid_bio +
eucalc_ind_energy_demand_lime_gas_bio +
eucalc_ind_energy_demand_lime_liquid_bio +
eucalc_ind_energy_demand_lime_solid_bio +
eucalc_ind_energy_demand_paper_gas_bio +
eucalc_ind_energy_demand_paper_liquid_bio +
eucalc_ind_energy_demand_paper_solid_bio +
eucalc_ind_energy_demand_steel_gas_bio +
eucalc_ind_energy_demand_steel_liquid_bio +
eucalc_ind_energy_demand_steel_solid_bio +
eucalc_ind_energy_demand_copper_gas_bio +
eucalc_ind_energy_demand_copper_liquid_bio +
eucalc_ind_energy_demand_copper_solid_bio +
eucalc_ind_energy_demand_fbt_gas_bio +
eucalc_ind_energy_demand_fbt_liquid_bio +
eucalc_ind_energy_demand_fbt_solid_bio +
eucalc_ind_energy_demand_mae_gas_bio +
eucalc_ind_energy_demand_mae_liquid_bio +
eucalc_ind_energy_demand_mae_solid_bio +
eucalc_ind_energy_demand_textiles_gas_bio +
eucalc_ind_energy_demand_textiles_liquid_bio +
eucalc_ind_energy_demand_textiles_solid_bio +
eucalc_ind_energy_demand_tra_equip_gas_bio +
eucalc_ind_energy_demand_tra_equip_liquid_bio +
eucalc_ind_energy_demand_tra_equip_solid_bio +
eucalc_ind_energy_demand_wwp_gas_bio +
eucalc_ind_energy_demand_wwp_liquid_bio +
eucalc_ind_energy_demand_wwp_solid_bio +
eucalc_ind_energy_demand_ois_gas_bio +
eucalc_ind_energy_demand_ois_liquid_bio +
eucalc_ind_energy_demand_ois_solid_bio +
eucalc_tra_energy_demand_freight_bio_marinefueloil +
eucalc_tra_energy_demand_freight_biodiesel +
eucalc_tra_energy_demand_freight_bioethanol +
eucalc_tra_energy_demand_freight_biojetfuel +
eucalc_tra_energy_demand_freight_bionatural_gas +
eucalc_tra_energy_demand_passenger_biodiesel +
eucalc_tra_energy_demand_passenger_bioethanol +
eucalc_tra_energy_demand_passenger_biojetfuel +
eucalc_tra_energy_demand_passenger_bionatural_gas /
eucalc_amm_energy_demand_ammonia +
eucalc_bld_energy_demand +
eucalc_ind_energy_demand_aluminium_total +
eucalc_ind_energy_demand_cement_total +
eucalc_ind_energy_demand_chemicals_total +
eucalc_ind_energy_demand_glass_total +
eucalc_ind_energy_demand_lime_total +
eucalc_ind_energy_demand_paper_total +
eucalc_ind_energy_demand_steel_total +
eucalc_ind_energy_demand_copper +
eucalc_ind_energy_demand_fbt +
eucalc_ind_energy_demand_mae +
eucalc_ind_energy_demand_textiles +
eucalc_ind_energy_demand_tra_equip +
eucalc_ind_energy_demand_wwp +
eucalc_ind_energy_demand_ois +
eucalc_tra_energy_demand_freight +
eucalc_tra_energy_demand_passenger</t>
  </si>
  <si>
    <t xml:space="preserve">
(eucalc_bld_energy_demand_alluses_gas_bio+
eucalc_bld_energy_demand_alluses_heat_ambient+
eucalc_bld_energy_demand_alluses_heat_geothermal+
eucalc_bld_energy_demand_alluses_heat_solar+
eucalc_bld_energy_demand_alluses_liquid_bio+
eucalc_bld_energy_demand_alluses_solid_bio+
eucalc_bld_energy_demand_alluses_solid_waste+
eucalc_dhg_energy_demand_added_district_heat_heat_ambient+
eucalc_dhg_energy_demand_added_district_heat_heat_geothermal+
eucalc_dhg_energy_demand_added_district_heat_heat_solar+
eucalc_dhg_energy_demand_added_district_heat_renewable+
eucalc_dhg_energy_demand_added_district_heat_solid_bio+
eucalc_dhg_energy_demand_co_product_heat+
eucalc_dhg_energy_demand_heat_co_product_from_power+
eucalc_ind_energy_demand_with_buildings_bio+
eucalc_tra_energy_demand_hydrogen)
)/(eucalc_tra_energy_demand + eucalc_ind_energy_demand + eucalc_agr_energy_demand + eucalc_bld_energy_demand + eucalc_dhg_energy_demand_heat_district + eucalc_elc_energy_demand_gas_ff_natural +
eucalc_elc_energy_demand_liquid_ff_fuel_oil +
eucalc_elc_energy_demand_nuclear +
eucalc_elc_energy_demand_solid_ff_coal +
)</t>
  </si>
  <si>
    <t>The indicator provides information about the gross electricity production from natural gas. Primary energy supply is defined as energy production plus energy imports, minus energy exports.</t>
  </si>
  <si>
    <t>Data available at EUCALC, downscaling methodology based on number of fossil fuel plants at NUTS3 from JRC Open Power Plants Database (JRC-PPDB-OPEN).</t>
  </si>
  <si>
    <t>eucalc_elc_energy_production_fossil_gas * 10**6</t>
  </si>
  <si>
    <t>Electricity production with liquid gas</t>
  </si>
  <si>
    <t>The indicator provides information about the gross electricity production from liquid gas. Primary energy supply is defined as energy production plus energy imports, minus energy exports.</t>
  </si>
  <si>
    <t>Data available at EUROSTAT, downscaling methodology based on generation capacity at NUTS3 from JRC Open Power Plants Database (JRC-PPDB-OPEN).</t>
  </si>
  <si>
    <t>(electricity_production_with_natural_gas_liquids + electricity_production_with_liquefied_petroleum_gases) * 10**6</t>
  </si>
  <si>
    <t>Electricity production with heating oil</t>
  </si>
  <si>
    <t>The indicator provides information about the gross electricity production from heating oil. Primary energy supply is defined as energy production plus energy imports, minus energy exports.</t>
  </si>
  <si>
    <t>eucalc_elc_energy_production_fossil_oil * 10**6</t>
  </si>
  <si>
    <t>The indicator provides information about the gross electricity production from lignite. Primary energy supply is defined as energy production plus energy imports, minus energy exports.</t>
  </si>
  <si>
    <t>((eucalc_elc_energy_production_fossil_coal * electricity_production_with_lignite) / (electricity_production_with_lignite + electricity_production_with_anthracite + electricity_production_with_other_bituminous_coal + electricity_production_with_sub_bituminous_coal)) * 10**6</t>
  </si>
  <si>
    <t>Electricity production with coal</t>
  </si>
  <si>
    <t>The indicator provides information about the gross electricity production from coal. Primary energy supply is defined as energy production plus energy imports, minus energy exports.</t>
  </si>
  <si>
    <t>(eucalc_elc_energy_production_fossil_coal * ((electricity_production_with_anthracite + electricity_production_with_other_bituminous_coal + electricity_production_with_sub_bituminous_coal) / (electricity_production_with_lignite  + electricity_production_with_anthracite + electricity_production_with_other_bituminous_coal + electricity_production_with_sub_bituminous_coal))) * 10**6</t>
  </si>
  <si>
    <t>The indicator provides information about the heat production from fossil fuels. Primary energy supply is defined as energy production plus energy imports, minus energy exports.</t>
  </si>
  <si>
    <t>Heat production with gas liquids</t>
  </si>
  <si>
    <t>The indicator provides information about the heat production from gas liquids. Primary energy supply is defined as energy production plus energy imports, minus energy exports.</t>
  </si>
  <si>
    <t>Tier 4</t>
  </si>
  <si>
    <t>heat_production_with_natural_gas_liquids + heat_production_with_liquefied_petroleum_gases</t>
  </si>
  <si>
    <t>Heat production with heating oil</t>
  </si>
  <si>
    <t>The indicator provides information about the heat production from heating oil. Primary energy supply is defined as energy production plus energy imports, minus energy exports.</t>
  </si>
  <si>
    <t>Data available at EUROSTAT, downscaling methodology based on heat demand at NUTS3 from Hotmaps database.</t>
  </si>
  <si>
    <t>Tier 5</t>
  </si>
  <si>
    <t>The indicator provides information about the heat production from lignite. Primary energy supply is defined as energy production plus energy imports, minus energy exports.</t>
  </si>
  <si>
    <t>Tier 6</t>
  </si>
  <si>
    <t>Heat production with coal</t>
  </si>
  <si>
    <t>The indicator provides information about the heat production from coal. Primary energy supply is defined as energy production plus energy imports, minus energy exports.</t>
  </si>
  <si>
    <t>Tier 7</t>
  </si>
  <si>
    <t>heat_production_with_anthracite + heat_production_with_other_bituminous_coal + heat_production_with_sub_bituminous_coal</t>
  </si>
  <si>
    <t>Percentage of total electricity production that comes from fossil fuels (excluding coal)</t>
  </si>
  <si>
    <t>The indicator provides information about the percentage of gross electricity production coming from fossil fuels. Primary energy supply is defined as energy production plus energy imports, minus energy exports.</t>
  </si>
  <si>
    <t>Data available at EUCALC.</t>
  </si>
  <si>
    <t>electricity,oil, natural gas</t>
  </si>
  <si>
    <t>((eucalc_elc_energy_production_fossil_gas + eucalc_elc_energy_production_fossil_oil) / (eucalc_elc_energy_production_res_bio_gas  + eucalc_elc_energy_production_res_csp + eucalc_elc_energy_production_fossil_coal + eucalc_elc_energy_production_fossil_gas + eucalc_elc_energy_production_fossil_oil + eucalc_elc_energy_production_res_geothermal + eucalc_elc_energy_production_res_hydroelectric + eucalc_elc_energy_production_res_marine + eucalc_elc_energy_production_nuclear + eucalc_elc_energy_production_res_offshore_wind + eucalc_elc_energy_production_res_onshore_wind + eucalc_elc_energy_production_res_pv_solar_power))*100</t>
  </si>
  <si>
    <t>Percentage of renewable electricity production</t>
  </si>
  <si>
    <t>The indicator provides information about the percentage of gross electricity production coming from renewable sources. Renewables can include hydro, geothermal, solar, wind, tide and wave sources, biofuels, and energy recovered from municipal waste present in the site.</t>
  </si>
  <si>
    <t>electricity,renewables</t>
  </si>
  <si>
    <t>(eucalc_elc_energy_production_res_bio_gas + eucalc_elc_energy_production_res_bio_mass + eucalc_elc_energy_production_res_csp  + eucalc_elc_energy_production_res_geothermal + eucalc_elc_energy_production_res_hydroelectric + eucalc_elc_energy_production_res_marine + eucalc_elc_energy_production_res_offshore_wind + eucalc_elc_energy_production_res_onshore_wind + eucalc_elc_energy_production_res_pv_solar_power) / (eucalc_elc_energy_production_res_bio_gas + eucalc_elc_energy_production_res_bio_mass + eucalc_elc_energy_production_res_csp + eucalc_elc_energy_production_res_geothermal + eucalc_elc_energy_production_res_hydroelectric + eucalc_elc_energy_production_res_marine + eucalc_elc_energy_production_res_offshore_wind  + eucalc_elc_energy_production_res_onshore_wind + eucalc_elc_energy_production_res_pv_solar_power + eucalc_elc_energy_production_fossil_coal + eucalc_elc_energy_production_fossil_gas + eucalc_elc_energy_production_fossil_oil + eucalc_elc_energy_production_nuclear) * 100</t>
  </si>
  <si>
    <t>Bad numbers in some cases.</t>
  </si>
  <si>
    <t xml:space="preserve">Renewable sources installed capacity </t>
  </si>
  <si>
    <r>
      <t>The indicator estimates the maximum net amount of energy that a certain region can produce. Including: solar PV, onshore wind, offshore wind, nuclear, hydroelectric, geothermal, marine, CSP, biomass &amp; biogas and district heating. The indicator is relevant to monitor Tech development, increase the renewable share and reduce CO</t>
    </r>
    <r>
      <rPr>
        <vertAlign val="subscript"/>
        <sz val="10"/>
        <color rgb="FF000000"/>
        <rFont val="Calibri"/>
        <family val="2"/>
      </rPr>
      <t>2</t>
    </r>
    <r>
      <rPr>
        <sz val="10"/>
        <color rgb="FF000000"/>
        <rFont val="Calibri"/>
        <family val="2"/>
      </rPr>
      <t xml:space="preserve"> emission.</t>
    </r>
  </si>
  <si>
    <t>Data obtained by adding all renewable sources installed capacities available at JRC Open Power Plants Database (JRC-PPDB-OPEN).</t>
  </si>
  <si>
    <t>generation_capacity_of_hydro_water_reservoir_plants + generation_capacity_of_hydro_run_of_river_and_poundage_plants + generation_capacity_of_hydro_pumped_storage_plants + generation_capacity_of_biomass_plants  + generation_capacity_of_wind_offshore_plants + generation_capacity_of_wind_onshore_plants + generation_capacity_of_marine_plants + generation_capacity_of_geothermal_plants+generation_capacity_of_solar_plants</t>
  </si>
  <si>
    <t>Always 0, check for source</t>
  </si>
  <si>
    <t>Electricity consumption per capita</t>
  </si>
  <si>
    <t>This indicator covers the final electricity consumption excluding transmission, distribution, and transformation losses and own use power plants weighted by the average population of the reference year.</t>
  </si>
  <si>
    <t xml:space="preserve">Data available at EUCALC, downscaling methodology based on population and GVA at NUTS3 from EUROSTAT. </t>
  </si>
  <si>
    <t>((eucalc_tra_energy_demand_passenger_electricity + eucalc_tra_energy_demand_freight_electricity + eucalc_ind_energy_demand_aluminium_electricity + eucalc_ind_energy_demand_cement_electricity + eucalc_ind_energy_demand_chemicals_electricity + eucalc_ind_energy_demand_glass_electricity + eucalc_ind_energy_demand_lime_electricity + eucalc_ind_energy_demand_paper_electricity + eucalc_ind_energy_demand_steel_electricity + eucalc_bld_energy_demand_residential_sfh_cooking_electricity + eucalc_bld_energy_demand_residential_mfh_cooking_electricity + eucalc_bld_energy_demand_sh_electricity + eucalc_bld_energy_demand_hw_electricity + eucalc_bld_energy_demand_residential_sfh_lighting_electricity + eucalc_bld_energy_demand_residential_mfh_lighting_electricity + eucalc_bld_energy_demand_non_residential_lighting_electricity + eucalc_bld_energy_demand_residential_sfh_appliances_electricity + eucalc_bld_energy_demand_residential_mfh_appliances_electricity + eucalc_bld_energy_demand_non_residential_appliances_electricity + eucalc_bld_energy_demand_non_residential_hw_electricity + eucalc_bld_energy_demand_non_residential_sc_electricity + eucalc_bld_energy_demand_residential_sfh_sc_electricity + eucalc_bld_energy_demand_residential_mfh_sc_electricity + eucalc_bld_energy_demand_non_sh_electricity + eucalc_bld_energy_demand_residential_sfh_hw_electricity + eucalc_bld_energy_demand_residential_mfh_hw_electricity) / population) * 10**6</t>
  </si>
  <si>
    <t>Final energy consumption of public buildings per year</t>
  </si>
  <si>
    <t>This indicator covers the final energy consumption of public buildings. Public buildings are one of the main areas of intervention for municipalities.</t>
  </si>
  <si>
    <t>Final energy consumption in homes including all types of energy</t>
  </si>
  <si>
    <t>This indicator covers the final residential energy consumption per household.</t>
  </si>
  <si>
    <t>Data available at EUCALC, downscaling methodology based on number of dwellings at NUTS3 level from EUROSTAT.</t>
  </si>
  <si>
    <t>MWh/household</t>
  </si>
  <si>
    <t>((eucalc_bld_energy_demand_residential_mfh + eucalc_bld_energy_demand_residential_sfh) / number_of_households ) * 1000000</t>
  </si>
  <si>
    <t>Energy consumption of households for heating</t>
  </si>
  <si>
    <t>This indicator covers the final energy consumption in households dedicated to heating.</t>
  </si>
  <si>
    <t>Data available at EUCALC, downscaling methodology based on heating demand at NUTS3 level from Hotmaps.</t>
  </si>
  <si>
    <t>((eucalc_bld_energy_demand_residential_sfh_sh_electricity + eucalc_bld_energy_demand_residential_mfh_sh_electricity + eucalc_bld_energy_demand_residential_sfh_non_elec_hw + eucalc_bld_energy_demand_residential_mfh_non_elec_hw) / population) * 10**6</t>
  </si>
  <si>
    <t>Vehicle energy consumption - passenger 2-wheeler</t>
  </si>
  <si>
    <r>
      <t>The indicators measure the fuel required to travel a unit of distance (L/100km). This metric is calculated for each vehicle model through standardized testing procedures and drive cycles. Including passengers automotive, passengers 2-wheel, passengers aviation, passengers’ marine, regional public transport, commercial, freight automotive, commercial freight aviation, commercial freight marine, commercial freight rail.  Technologies that improve vehicle fuel efficiency are important for CO</t>
    </r>
    <r>
      <rPr>
        <vertAlign val="subscript"/>
        <sz val="10"/>
        <color rgb="FF000000"/>
        <rFont val="Calibri"/>
        <family val="2"/>
      </rPr>
      <t>2</t>
    </r>
    <r>
      <rPr>
        <sz val="10"/>
        <color rgb="FF000000"/>
        <rFont val="Calibri"/>
        <family val="2"/>
      </rPr>
      <t xml:space="preserve"> emission reductions.</t>
    </r>
  </si>
  <si>
    <t>The values are disaggregated using the data from EUCALC.</t>
  </si>
  <si>
    <t>kWh/pkm</t>
  </si>
  <si>
    <t>(eucalc_tra_energy_demand_passenger_2w / eucalc_tra_transport_demand_passenger_2w) * 10**9</t>
  </si>
  <si>
    <t>Vehicle energy consumption - passenger LDV</t>
  </si>
  <si>
    <t>(eucalc_tra_energy_demand_passenger_ldv / eucalc_tra_transport_demand_passenger_ldv) * 10**9</t>
  </si>
  <si>
    <t>Vehicle energy consumption - passenger aviation</t>
  </si>
  <si>
    <t>(eucalc_tra_energy_demand_passenger_aviation / eucalc_tra_transport_demand_passenger_aviation) * 10**9</t>
  </si>
  <si>
    <t>Vehicle energy consumption - passenger bus</t>
  </si>
  <si>
    <t>(eucalc_tra_energy_demand_passenger_bus / eucalc_tra_transport_demand_passenger_bus) * 10**9</t>
  </si>
  <si>
    <t>Vehicle energy consumption - passenger rail</t>
  </si>
  <si>
    <t>(eucalc_tra_energy_demand_passenger_rail / eucalc_tra_transport_demand_passenger_rail) * 10**9</t>
  </si>
  <si>
    <t>Transport energy consumption from gas and diesel oil</t>
  </si>
  <si>
    <t>This indicator covers the final energy consumption of the transport sector from diesel. Transport is one of the main areas of intervention for municipalities.</t>
  </si>
  <si>
    <t>T 11.2</t>
  </si>
  <si>
    <t>eucalc_tra_energy_demand_diesel * 10**6</t>
  </si>
  <si>
    <t>Transport energy consumption from motor gasoline</t>
  </si>
  <si>
    <t>This indicator covers the final energy consumption of the transport sector from gasoline. Transport is one of the main areas of intervention for municipalities.</t>
  </si>
  <si>
    <t>eucalc_tra_energy_demand_gasoline * 10**6</t>
  </si>
  <si>
    <t>Transport energy consumption from blended biodiesels</t>
  </si>
  <si>
    <t>This indicator covers the final energy consumption of the transport sector from biodiesels. Transport is one of the main areas of intervention for municipalities.</t>
  </si>
  <si>
    <t>The values are disaggregated using the data from EUROSTAT.</t>
  </si>
  <si>
    <t xml:space="preserve">energy_demand_in_transport_from_blended_biodiesels </t>
  </si>
  <si>
    <t>Transport energy consumption from energy demand in transport from kerosene type jet fuel</t>
  </si>
  <si>
    <t>This indicator covers the final energy consumption of the transport sector from jet fuel. Transport is one of the main areas of intervention for municipalities.</t>
  </si>
  <si>
    <t>eucalc_tra_energy_demand_kerosene * 10**6</t>
  </si>
  <si>
    <t>Transport energy consumption from liquefied petroleum gases</t>
  </si>
  <si>
    <t>This indicator covers the final energy consumption of the transport sector from pretoleum gases. Transport is one of the main areas of intervention for municipalities.</t>
  </si>
  <si>
    <t>Transport energy consumption from electricity</t>
  </si>
  <si>
    <t>This indicator covers the final energy consumption of the transport sector from electricity. Transport is one of the main areas of intervention for municipalities.</t>
  </si>
  <si>
    <t>(eucalc_tra_energy_demand_passenger_electricity + eucalc_tra_energy_demand_freight_electricity)* 10 ** 6</t>
  </si>
  <si>
    <t>Transport energy consumption from natural gas</t>
  </si>
  <si>
    <t>This indicator covers the final energy consumption of the transport sector from natural gas. Transport is one of the main areas of intervention for municipalities.</t>
  </si>
  <si>
    <t>eucalc_tra_energy_demand_natural_gas* 10 ** 6</t>
  </si>
  <si>
    <t>Transport energy consumption from blended biogasoline</t>
  </si>
  <si>
    <t>This indicator covers the final energy consumption of the transport sector from blended biogasoline. Transport is one of the main areas of intervention for municipalities.</t>
  </si>
  <si>
    <t>Transport energy consumption from fuel oil</t>
  </si>
  <si>
    <t>This indicator covers the final energy consumption of the transport sector from fuel oil. Transport is one of the main areas of intervention for municipalities.</t>
  </si>
  <si>
    <t>(eucalc_tra_energy_demand_liquid_ff_fuel_oil)* 10 ** 6</t>
  </si>
  <si>
    <t>Transport energy consumption from pure biodiesels</t>
  </si>
  <si>
    <t>This indicator covers the final energy consumption of the transport sector from pure biodiesels. Transport is one of the main areas of intervention for municipalities.</t>
  </si>
  <si>
    <t>(eucalc_tra_energy_demand_freight_biodiesel + eucalc_tra_energy_demand_passenger_biodiesel)* 10 ** 6</t>
  </si>
  <si>
    <t>Transport energy consumption from biogases</t>
  </si>
  <si>
    <t>This indicator covers the final energy consumption of the transport sector from biogases. Transport is one of the main areas of intervention for municipalities.</t>
  </si>
  <si>
    <t>(eucalc_tra_energy_demand_freight_bionatural_gas + eucalc_tra_energy_demand_passenger_bionatural_gas)* 10 ** 6</t>
  </si>
  <si>
    <t>Transport energy consumption from pure biogasoline</t>
  </si>
  <si>
    <t>This indicator covers the final energy consumption of the transport sector from biogasoline. Transport is one of the main areas of intervention for municipalities.</t>
  </si>
  <si>
    <t>Transport energy consumption from other liquid biofuels</t>
  </si>
  <si>
    <t>This indicator covers the final energy consumption of the transport sector from other liquid biofuels. Transport is one of the main areas of intervention for municipalities.</t>
  </si>
  <si>
    <t>(eucalc_tra_energy_demand_freight_bio_marinefueloil)* 10 ** 6</t>
  </si>
  <si>
    <t>Total final energy consumption in Transport</t>
  </si>
  <si>
    <t>This indicator covers the total final energy consumption of the transport sector. Transport is one of the main areas of intervention for municipalities.</t>
  </si>
  <si>
    <t>Sum of all transport final energy consumption provided values.</t>
  </si>
  <si>
    <t>transport_energy_consumption_from_gas_and_diesel_oil +
transport_energy_consumption_from_motor_gasoline +
transport_energy_consumption_from_blended_biodiesels +
transport_energy_consumption_from_energy_demand_in_transport_from_kerosene_type_jet_fuel +
transport_energy_consumption_from_liquefied_petroleum_gases +
transport_energy_consumption_from_electricity +
transport_energy_consumption_from_natural_gas +
transport_energy_consumption_from_blended_biogasoline +
transport_energy_consumption_from_fuel_oil +
transport_energy_consumption_from_pure_biodiesels +
transport_energy_consumption_from_biogases +
transport_energy_consumption_from_pure_biogasoline +
transport_energy_consumption_from_other_liquid_biofuels</t>
  </si>
  <si>
    <t>New, aggregated from all transport SOIs (133-145)</t>
  </si>
  <si>
    <t>Energy demand of buildings</t>
  </si>
  <si>
    <r>
      <t>The indictor provides information about building energy demand. The indicator is relevant to monitor Tech development and efficiency of the systems and retrofitting actions to reduce CO</t>
    </r>
    <r>
      <rPr>
        <vertAlign val="subscript"/>
        <sz val="10"/>
        <color rgb="FF000000"/>
        <rFont val="Calibri"/>
        <family val="2"/>
      </rPr>
      <t>2</t>
    </r>
    <r>
      <rPr>
        <sz val="10"/>
        <color rgb="FF000000"/>
        <rFont val="Calibri"/>
        <family val="2"/>
      </rPr>
      <t xml:space="preserve"> emission</t>
    </r>
  </si>
  <si>
    <t>Data available at EUCALC, downscaling methodology based on number of buildings at NUTS3 level from EUROSTAT.</t>
  </si>
  <si>
    <t>eucalc_bld_energy_demand * 1000000</t>
  </si>
  <si>
    <t>tra_energy-demand_freight_bioethanol[TWh] +</t>
  </si>
  <si>
    <t>Energy demand of agriculture</t>
  </si>
  <si>
    <t>The indictor provides information about the energy demand of the agricultural sector. Agricultural energy demand can be divided into direct and indirect energy needs. The direct energy needs include energy required for land preparation, cultivation, irrigation, harvesting, post-harvest processing, food production, storage and the transport of agricultural inputs and outputs.</t>
  </si>
  <si>
    <t>Data available at EUCALC, downscaling methodology based on GVA at NUTS3 level from EUROSTAT.</t>
  </si>
  <si>
    <t>Env/ Tech</t>
  </si>
  <si>
    <t>Exposure/Mitigation</t>
  </si>
  <si>
    <t>NUTS-0</t>
  </si>
  <si>
    <t>eucalc_agr_energy_demand * 1000000</t>
  </si>
  <si>
    <t>tra_energy-demand_passenger_bioethanol[TWh] +</t>
  </si>
  <si>
    <t>Energy demand of manufacturing</t>
  </si>
  <si>
    <t>The indictor provides information about the energy demand of manufacturing sectors.</t>
  </si>
  <si>
    <t>Tech</t>
  </si>
  <si>
    <t>eucalc_ind_energy_demand * 1000000</t>
  </si>
  <si>
    <t>Real labour productivity per person employed</t>
  </si>
  <si>
    <t>The indicator measures the productivity in relation to employment.</t>
  </si>
  <si>
    <t>The values are calculated by using GDP and employment numbers, both metrics available at EUROSTAT.</t>
  </si>
  <si>
    <t>Index</t>
  </si>
  <si>
    <t>SDG08</t>
  </si>
  <si>
    <t>T 8.2</t>
  </si>
  <si>
    <t>Energy poverty pillar</t>
  </si>
  <si>
    <t>gross_domestic_product / employment</t>
  </si>
  <si>
    <r>
      <rPr>
        <sz val="10"/>
        <color rgb="FF000000"/>
        <rFont val="Calibri"/>
        <family val="2"/>
        <scheme val="minor"/>
      </rPr>
      <t>Shruthi: Something is wrong with the proxy, the error is very big. Also, the name of the SOI has been changed to</t>
    </r>
    <r>
      <rPr>
        <b/>
        <sz val="10"/>
        <color rgb="FF000000"/>
        <rFont val="Calibri"/>
        <family val="2"/>
        <scheme val="minor"/>
      </rPr>
      <t xml:space="preserve"> Real labour productivity per person employed, before it was index_value_of_gdp_growth_per_employed_person
</t>
    </r>
    <r>
      <rPr>
        <sz val="10"/>
        <color rgb="FF000000"/>
        <rFont val="Calibri"/>
        <family val="2"/>
        <scheme val="minor"/>
      </rPr>
      <t xml:space="preserve">
RLPR_PER=GDP in volume terms (real) divided by total employment (employees and self-employed). GDP is used for total of the economy, while GVA is used for industry breakdowns. Values are way off. If I change it I should change it in the template too.</t>
    </r>
  </si>
  <si>
    <t>Unemployment rate</t>
  </si>
  <si>
    <t>Measures the share of people without formal income as a percentage of the labour force. An unemployed person is defined by Eurostat, according to the guidelines of the International Labour Organization, as someone aged 15 to 64 not employed during the reference week according to the definition of employment, currently available for work and actively seeking work.</t>
  </si>
  <si>
    <t>T 8.3</t>
  </si>
  <si>
    <t>T  8.6</t>
  </si>
  <si>
    <r>
      <t>CO</t>
    </r>
    <r>
      <rPr>
        <b/>
        <i/>
        <vertAlign val="subscript"/>
        <sz val="10"/>
        <color theme="1"/>
        <rFont val="Calibri"/>
        <family val="2"/>
        <scheme val="minor"/>
      </rPr>
      <t>2</t>
    </r>
    <r>
      <rPr>
        <b/>
        <i/>
        <sz val="10"/>
        <color theme="1"/>
        <rFont val="Calibri"/>
        <family val="2"/>
        <scheme val="minor"/>
      </rPr>
      <t xml:space="preserve"> emissions generated by the commerce sector</t>
    </r>
  </si>
  <si>
    <r>
      <t>This indicator estimates CO</t>
    </r>
    <r>
      <rPr>
        <vertAlign val="subscript"/>
        <sz val="10"/>
        <color rgb="FF000000"/>
        <rFont val="Calibri"/>
        <family val="2"/>
      </rPr>
      <t>2</t>
    </r>
    <r>
      <rPr>
        <sz val="10"/>
        <color rgb="FF000000"/>
        <rFont val="Calibri"/>
        <family val="2"/>
      </rPr>
      <t xml:space="preserve"> yearly emitted by commercial buildings.</t>
    </r>
  </si>
  <si>
    <t>The values are disaggregated using the data from EUCALC and the GVA from EUROSTAT.</t>
  </si>
  <si>
    <t>Mt CO2</t>
  </si>
  <si>
    <t>T 8.4</t>
  </si>
  <si>
    <t>eucalc_bld_emissions_co2e_non_residential_trade + eucalc_bld_emissions_co2e_non_residential_hotels</t>
  </si>
  <si>
    <t>Residential energy demand - space heating</t>
  </si>
  <si>
    <t>The indictor provides information about the energy demand for the residential space heating.</t>
  </si>
  <si>
    <t>heat,cooling,energy</t>
  </si>
  <si>
    <t>Mitigation and Adaptation pillar</t>
  </si>
  <si>
    <t>(eucalc_bld_energy_demand_residential_sfh_sh + eucalc_bld_energy_demand_residential_mfh_sh)* 10 ** 6</t>
  </si>
  <si>
    <t>The indictor provides information about the energy demand for the residential space cooling.</t>
  </si>
  <si>
    <t>electricity, energy</t>
  </si>
  <si>
    <t>(eucalc_bld_energy_demand_residential_sfh_sc_electricity + eucalc_bld_energy_demand_residential_mfh_sc_electricity + eucalc_bld_energy_demand_residential_sfh_non_elec_sc + eucalc_bld_energy_demand_residential_mfh_non_elec_sc)* 10 ** 6</t>
  </si>
  <si>
    <t>The indictor provides information about the energy demand for the non-residential space heating.</t>
  </si>
  <si>
    <t>eucalc_bld_energy_demand_non_residential_sh* 10 ** 6</t>
  </si>
  <si>
    <t>The indictor provides information about the energy demand for the non-residential space cooling.</t>
  </si>
  <si>
    <t>(eucalc_bld_energy_demand_non_residential_non_elec_sc + eucalc_bld_energy_demand_non_residential_sc_electricity)* 10 ** 6</t>
  </si>
  <si>
    <t>Generation of residual waste in the municipality per capita</t>
  </si>
  <si>
    <t>The indicator estimates the amount of municipal residual waste generated weighted by the average population of the reference year. Municipal waste from industry and agriculture are not included.
The amount of municipal waste generated consists of waste collected by or on behalf of municipal authorities and disposed of through the waste management system.</t>
  </si>
  <si>
    <t>Data available at EUROSTAT, disaggregated considering dump site cover by Copernicus Land Monitoring Service Areas.</t>
  </si>
  <si>
    <t>kilogram /inhabitant</t>
  </si>
  <si>
    <t>household_and_similar_waste / population</t>
  </si>
  <si>
    <t>Generation of plastic waste in the municipality per capita</t>
  </si>
  <si>
    <t>The indicator estimates the amount of municipal plastic waste generated weighted by the average population of the reference year. Municipal waste from industry and agriculture are not included.
The amount of municipal waste generated consists of waste collected by or on behalf of municipal authorities and disposed of through the waste management system.</t>
  </si>
  <si>
    <t>plastic_waste / population</t>
  </si>
  <si>
    <t>Generation of metal waste in the municipality per capita</t>
  </si>
  <si>
    <t>The indicator estimates the amount of municipal metal waste generated weighted by the average population of the reference year. Municipal waste from industry and agriculture are not included.
The amount of municipal waste generated consists of waste collected by or on behalf of municipal authorities and disposed of through the waste management system.</t>
  </si>
  <si>
    <t>metal_waste / population</t>
  </si>
  <si>
    <t>Generation of paper waste in the municipality per capita</t>
  </si>
  <si>
    <t>The indicator estimates the amount of municipal paper waste generated weighted by the average population of the reference year. Municipal waste from industry and agriculture are not included.
The amount of municipal waste generated consists of waste collected by or on behalf of municipal authorities and disposed of through the waste management system.</t>
  </si>
  <si>
    <t>paper_and_cardboard_waste / population</t>
  </si>
  <si>
    <t>Generation of organic waste in the municipality per capita</t>
  </si>
  <si>
    <t>The indicator estimates the amount of municipal organic waste generated weighted by the average population of the reference year. Municipal waste from industry and agriculture are not included.
The amount of municipal waste generated consists of waste collected by or on behalf of municipal authorities and disposed of through the waste management system.</t>
  </si>
  <si>
    <t>animal_and_mixed_food_and_vegetal_waste / population</t>
  </si>
  <si>
    <t>Total male employment</t>
  </si>
  <si>
    <t>This indicator shows the total employment of males, 15-64 years, in all sectors in year 2021</t>
  </si>
  <si>
    <t>T 8.5</t>
  </si>
  <si>
    <t>Econ/Soc</t>
  </si>
  <si>
    <t>Total female employment</t>
  </si>
  <si>
    <t>This indicator shows the total employment of females, 15-64 years, in all sectors in year 2021</t>
  </si>
  <si>
    <t>Number of tourist accommodation places with respect to the residential population</t>
  </si>
  <si>
    <t xml:space="preserve">The indicator provides information of the number of tourist accommodations in relation to the total population of the region. It is relevant to control uses in the urban area, and balance tourism and housing needs. </t>
  </si>
  <si>
    <t>Data available at EUROSTAT, the methodology to downscale the information is based on GVA per NACE group from EUROSTAT.</t>
  </si>
  <si>
    <t>T 8.9</t>
  </si>
  <si>
    <t>(number_of_tourist_accomodation_places / population) * 100</t>
  </si>
  <si>
    <t>Shruthi: Huge magnitude error. Proxy problem?</t>
  </si>
  <si>
    <t>Household access to internet</t>
  </si>
  <si>
    <t>Internet access is defined as the percentage of households who have access to the Internet. It might be via smartphones or personal computer, using a dial-up or cable broadband access.</t>
  </si>
  <si>
    <t>Data available at EUROSTAT, the methodology to downscale the information is based on population at NUTS3 from EUROSTAT.</t>
  </si>
  <si>
    <t>T 9.1</t>
  </si>
  <si>
    <t>T 9.c</t>
  </si>
  <si>
    <t>Access to public transport</t>
  </si>
  <si>
    <t>Indicator measures the access to basic goods and the chance to satisfy basic needs.</t>
  </si>
  <si>
    <t>Data available at Copernicus Land Monitoring Service - Corine Land Cover, no further calculations needed.</t>
  </si>
  <si>
    <t>road_and_rail_networks_cover / area</t>
  </si>
  <si>
    <t>Problem with formulation. Seems like the approach is not correct. To be fine-tuned or switch to another indicator. Leave blank</t>
  </si>
  <si>
    <t>percentage of people very satisfied with public transport</t>
  </si>
  <si>
    <t>This indicator provides information on the quality of the public transport network. This information is only available for certain cities.</t>
  </si>
  <si>
    <t>percentage of people rather satisfied with public transport</t>
  </si>
  <si>
    <t>percentage of people rather unsatisfied with public transport</t>
  </si>
  <si>
    <t>percentage of people not at all satisfied with public transport</t>
  </si>
  <si>
    <t>percentage of people with unknown satifactory level with public transport</t>
  </si>
  <si>
    <r>
      <t>This indicator shows the volume of freight in each year as an Index compared to 2010 levels set to</t>
    </r>
    <r>
      <rPr>
        <u/>
        <sz val="10"/>
        <color rgb="FF008080"/>
        <rFont val="Calibri"/>
        <family val="2"/>
      </rPr>
      <t xml:space="preserve"> </t>
    </r>
    <r>
      <rPr>
        <sz val="10"/>
        <color rgb="FF000000"/>
        <rFont val="Calibri"/>
        <family val="2"/>
      </rPr>
      <t>100 for all countries.</t>
    </r>
  </si>
  <si>
    <t>Econ</t>
  </si>
  <si>
    <t>Gross value added (GVA) growth</t>
  </si>
  <si>
    <t>This indicator shows the real growth rate of regional gross value added (GVA) at basic prices by NUTS 2 regions - percentage change on previous year. GVA (gross value added) is an indicator of the economic activity of a country or a region. It reflects the total value of all goods and services produced minus the value of goods and services used for intermediate consumption in their production</t>
  </si>
  <si>
    <t>GVA in Agriculture</t>
  </si>
  <si>
    <t>This indicator shows the gross value added at basic prices in Agriculture, forestry and fishing sector in each year.</t>
  </si>
  <si>
    <t>M €</t>
  </si>
  <si>
    <t>GVA in Manufacturing</t>
  </si>
  <si>
    <t>This indicator shows the gross value added at basic prices in Manufacturing sector in each year</t>
  </si>
  <si>
    <t>GVA in Transportation</t>
  </si>
  <si>
    <t>This indicator shows the gross value added at basic prices in Wholesale and retail trade, transport, accommodation, and food service activities sector in each year</t>
  </si>
  <si>
    <t>Real Labour productivity</t>
  </si>
  <si>
    <t>This indicator shows the real labour productivity per person in all sectors in each year as an Index compared to 2015 levels set to 100 for all regions</t>
  </si>
  <si>
    <t>Production growth</t>
  </si>
  <si>
    <t>This indicator shows the relative production in Manufacturing sector in each year as an Index compared to 2015 levels set to100 for all countries</t>
  </si>
  <si>
    <t>Production in Manufacturing (aggregate)</t>
  </si>
  <si>
    <t>This indicator informs on the total amount of production in the manufacturing sector.</t>
  </si>
  <si>
    <t>Data from EUCALC.
Disaggregation based on SEEnergies Open Data energy demand of industries.</t>
  </si>
  <si>
    <t>Mt of material</t>
  </si>
  <si>
    <t>Tech/Econ</t>
  </si>
  <si>
    <t>Exposure</t>
  </si>
  <si>
    <t>eucalc_ind_material_production_aluminium + eucalc_ind_material_production_cement + eucalc_ind_material_production_chemicals + eucalc_ind_material_production_copper + eucalc_ind_material_production_glass + eucalc_ind_material_production_lime + eucalc_ind_material_production_paper + eucalc_ind_material_production_steel</t>
  </si>
  <si>
    <t>Emissions from manufacturing</t>
  </si>
  <si>
    <t>The indictor provides information about the total CO2 emissions from manufacturing.</t>
  </si>
  <si>
    <t>Data available at EUCALC. Downscaling based on SEEnergies Open Data energy demand of industries.</t>
  </si>
  <si>
    <t>Emissions from agriculture</t>
  </si>
  <si>
    <t>The indictor provides information about the total CO2 emissions from agriculture.</t>
  </si>
  <si>
    <t>Data available at EUCALC. Dowscaling based on Copernicus Land Monitoring Service Areas.</t>
  </si>
  <si>
    <t xml:space="preserve">This indicator provides information regarding the total income by household, it measures the wealth and is a proxy measure for well-being. </t>
  </si>
  <si>
    <t>Data available at EUROSTAT, downscaling method based on GVA and population at NUTS3 level from EUROSTAT.</t>
  </si>
  <si>
    <t>€</t>
  </si>
  <si>
    <t>T 10.3</t>
  </si>
  <si>
    <t>Demography</t>
  </si>
  <si>
    <t>(income_of_households/population)*2.3</t>
  </si>
  <si>
    <t>Check out for the original value and redefine the indicator name and description. Change to income of households/number of households</t>
  </si>
  <si>
    <t>Migration: foreign born population</t>
  </si>
  <si>
    <t>The indicator provides information about the share of people born in foreign countries.</t>
  </si>
  <si>
    <t xml:space="preserve">Data available at EUROSTAT, the methodology to downscale the information is based on population at NUTS3 from EUROSTAT. </t>
  </si>
  <si>
    <t>(foreign_born_population / population) * 100</t>
  </si>
  <si>
    <t>This value is sometimes distroted, problem with proxy?</t>
  </si>
  <si>
    <t>Tenancy</t>
  </si>
  <si>
    <t>The indicator provides information about the distribution of population by tenure status. Percentage of people owning a house.</t>
  </si>
  <si>
    <t>Data available at EUROSTAT, the methodology to downscale the information is based on number of residential buildings at NUTS3 from EUROSTAT,</t>
  </si>
  <si>
    <t>(tenancy_owners / number_of_buildings) * 100</t>
  </si>
  <si>
    <t>Shruthi: Problem with proxy</t>
  </si>
  <si>
    <t>Transportation passenger (distance aggregate) - 2-wheeler</t>
  </si>
  <si>
    <t>This indicator informs on the amount of distance travelled by passengers by two wheelers.</t>
  </si>
  <si>
    <t>Data available at EUCALC. Disagreggation based on Stock of vehicles by category from EUROSTAT.</t>
  </si>
  <si>
    <t>Transportation passenger (distance aggregate) - LDV</t>
  </si>
  <si>
    <t>This indicator informs on the amount of distance travelled by passengers by light-duty vehicles.</t>
  </si>
  <si>
    <t>Transportation passenger (distance aggregate) - aviation</t>
  </si>
  <si>
    <t>This indicator informs on the amount of distance travelled by passengers by plane.</t>
  </si>
  <si>
    <t>Data available at EUCALC. Disagreggation based on airports cover from Copernicus Land Monitoring Service Areas.</t>
  </si>
  <si>
    <t>Transportation passenger (distance aggregate) - bike</t>
  </si>
  <si>
    <t>This indicator informs on the amount of distance travelled by passengers by bike.</t>
  </si>
  <si>
    <t>Data available at EUCALC. Disagreggation based on number of bicycle rentals and parking places from OpenStreetMap.</t>
  </si>
  <si>
    <t>Transportation passenger (distance aggregate) - bus</t>
  </si>
  <si>
    <t>This indicator informs on the amount of distance travelled by passengers by bus.</t>
  </si>
  <si>
    <t>Data available at EUCALC. Disagreggation based on number of bus stations available at OpenStreetMap and population from EUROSTAT.</t>
  </si>
  <si>
    <t>Transportation passenger (distance aggregate) - metro-tram</t>
  </si>
  <si>
    <t>This indicator informs on the amount of distance travelled by passengers by metro-tram.</t>
  </si>
  <si>
    <t>Data available at EUCALC. Disagreggation based on number of metro stations available at OpenStreetMap and population from EUROSTAT.</t>
  </si>
  <si>
    <t>Transportation passenger (distance aggregate) - rail</t>
  </si>
  <si>
    <t>This indicator informs on the amount of distance travelled by passengers by train.</t>
  </si>
  <si>
    <t>Data available at EUCALC. Disagreggation based on number of rail stations available at OpenStreetMap and population from EUROSTAT.</t>
  </si>
  <si>
    <t>Transportation passenger (distance aggregate) - walk</t>
  </si>
  <si>
    <t>This indicator informs on the amount of distance travelled by passengers walking.</t>
  </si>
  <si>
    <t>share of demand for passenger two-wheelers</t>
  </si>
  <si>
    <t>Modal split of passenger transport is defined as the percentage share of each mode of transport in total inland transport, expressed in passenger-kilometers (pkm). It is based on transport by passenger cars, buses and coaches, and trains. This indicator informs on the share of passengers using two-wheelers.</t>
  </si>
  <si>
    <t>eucalc_tra_transport_demand_passenger_2w / (eucalc_tra_transport_demand_passenger_2w + eucalc_tra_transport_demand_passenger_ldv + eucalc_tra_transport_demand_passenger_aviation + eucalc_tra_transport_demand_passenger_bike + eucalc_tra_transport_demand_passenger_bus + eucalc_tra_transport_demand_passenger_metro_tram + eucalc_tra_transport_demand_passenger_rail+eucalc_tra_transport_demand_passenger_walk) * 100</t>
  </si>
  <si>
    <t>share of demand for passenger buses</t>
  </si>
  <si>
    <t>Modal split of passenger transport is defined as the percentage share of each mode of transport in total inland transport, expressed in passenger-kilometers (pkm). It is based on transport by passenger cars, buses and coaches, and trains.This indicator informs on the share of passengers using buses.</t>
  </si>
  <si>
    <t>eucalc_tra_transport_demand_passenger_bus / (eucalc_tra_transport_demand_passenger_2w + eucalc_tra_transport_demand_passenger_ldv  + eucalc_tra_transport_demand_passenger_aviation + eucalc_tra_transport_demand_passenger_bike + eucalc_tra_transport_demand_passenger_bus + eucalc_tra_transport_demand_passenger_metro_tram + eucalc_tra_transport_demand_passenger_rail+eucalc_tra_transport_demand_passenger_walk) * 100</t>
  </si>
  <si>
    <t>share of demand for passenger trains</t>
  </si>
  <si>
    <t>Modal split of passenger transport is defined as the percentage share of each mode of transport in total inland transport, expressed in passenger-kilometers (pkm). It is based on transport by passenger cars, buses and coaches, and trains.This indicator informs on the share of passengers using trains.</t>
  </si>
  <si>
    <t>eucalc_tra_transport_demand_passenger_rail / (eucalc_tra_transport_demand_passenger_2w + eucalc_tra_transport_demand_passenger_ldv + eucalc_tra_transport_demand_passenger_aviation + eucalc_tra_transport_demand_passenger_bike + eucalc_tra_transport_demand_passenger_bus + eucalc_tra_transport_demand_passenger_metro_tram + eucalc_tra_transport_demand_passenger_rail+eucalc_tra_transport_demand_passenger_walk) * 100</t>
  </si>
  <si>
    <t>occupancy - two wheelers</t>
  </si>
  <si>
    <t>The indicator provides information about the average number of passengers in cars.Utilization efficiency is one of the main parameters that determine energy and emission efficiency. High occupancy rates are usually assumed to reduce emissions.</t>
  </si>
  <si>
    <t>Data obtained from EU Calculator - Transport module documentation, no further calculations needed.</t>
  </si>
  <si>
    <t>occupancy - busses</t>
  </si>
  <si>
    <t>The indicator provides information about the average number of passengers in buses.Utilization efficiency is one of the main parameters that determine energy and emission efficiency. High occupancy rates are usually assumed to reduce emissions.</t>
  </si>
  <si>
    <t>occupancy - rail</t>
  </si>
  <si>
    <t>The indicator provides information about the average number of passengers in trains. Utilization efficiency is one of the main parameters that determine energy and emission efficiency. High occupancy rates are usually assumed to reduce emissions.</t>
  </si>
  <si>
    <t>Soil sealing or artificial coverage</t>
  </si>
  <si>
    <t>The indicator estimates the increase in sealed soil surfaces with impervious materials due to urban development and construction (e.g., buildings, constructions and laying of completely or partially impermeable artificial material, such as asphalt, metal, glass, plastic or concrete). This provides an indication of the rate of soil sealing when areas change land use towards artificial and urban land use. The indicator builds on data from the imperviousness High Resolution Layer (a product of the Copernicus Land Monitoring Service)</t>
  </si>
  <si>
    <t>Data available at ESPON, downscaling method based on land areas from Copernicus Land Monitoring Service - Corine Land Cover.</t>
  </si>
  <si>
    <t>T 11.3</t>
  </si>
  <si>
    <t>T 15.3</t>
  </si>
  <si>
    <t>T 15.4</t>
  </si>
  <si>
    <t>(soil_sealing/area)*100</t>
  </si>
  <si>
    <t>Shruthi: The value seems low, are we sure those are square km¿</t>
  </si>
  <si>
    <t>Percentage of total area protected as natural sites</t>
  </si>
  <si>
    <t>Data available at EUROSTAT, downscaling method based on land areas from Copernicus Land Monitoring Service - Corine Land Cover.</t>
  </si>
  <si>
    <t>T 11.4</t>
  </si>
  <si>
    <t>(protected_area/area)*100</t>
  </si>
  <si>
    <t>Percentage of green urban areas</t>
  </si>
  <si>
    <t>The indicator provides information about the percentage of natural areas in the city.
Green urban areas: Public green areas for predominantly recreational use such as gardens, suburban natural areas that have become and are managed as urban parks, forests or green areas extending from the surroundings into urban areas are mapped as green urban areas when at least two sides are bordered by urban areas, and traces of recreational uses are visible.
Not included are: private gardens, buildings within parks, patches of natural vegetation or agricultural areas enclosed by built-up areas without being managed as green urban areas, natural areas (forests, herbaceous vegetation with a minimum coverage, beaches, dunes and sand, bare rocks, sparsely vegetated areas such as steppes or tundra, burnt areas such as forest or shrubs and snow and ice such as glaciers).</t>
  </si>
  <si>
    <t xml:space="preserve">Data available at Corine Land Cover, not further calculations are needed </t>
  </si>
  <si>
    <t>T  11.7</t>
  </si>
  <si>
    <t>T 15.1</t>
  </si>
  <si>
    <t>(green_urban_areas_cover / (discontinuous_urban_fabric_cover+continuous_urban_fabric_cover)) * 100</t>
  </si>
  <si>
    <t>Urban Flood Risk or areas exposed to flooding</t>
  </si>
  <si>
    <t>The indicator shows the areas potentially exposed to flooding or in floodplains.</t>
  </si>
  <si>
    <t>Data available at River flood hazard maps for Europe and the Mediterranean Basin region database.</t>
  </si>
  <si>
    <t>Not confident about this data. 
Calculate by pik? Check source. Change, leave blank or eliminate?</t>
  </si>
  <si>
    <r>
      <t>CO</t>
    </r>
    <r>
      <rPr>
        <b/>
        <vertAlign val="subscript"/>
        <sz val="10"/>
        <color theme="1"/>
        <rFont val="Calibri"/>
        <family val="2"/>
        <scheme val="minor"/>
      </rPr>
      <t>2</t>
    </r>
    <r>
      <rPr>
        <b/>
        <sz val="10"/>
        <color theme="1"/>
        <rFont val="Calibri"/>
        <family val="2"/>
        <scheme val="minor"/>
      </rPr>
      <t xml:space="preserve"> emissions per capita</t>
    </r>
  </si>
  <si>
    <t>This indicator estimates the tons of CO2 equivalents yearly emitted by a city weighted by the average population of the reference year (per capita).</t>
  </si>
  <si>
    <t>The values are disaggregated using the data from EUCALC and weighted by population from EUROSTAT.</t>
  </si>
  <si>
    <t>t CO2/ inhabitant</t>
  </si>
  <si>
    <t>T 11.6</t>
  </si>
  <si>
    <t>T 13.2</t>
  </si>
  <si>
    <t>((eucalc_elc_emissions_co2e + eucalc_agr_emissions_co2e + eucalc_amm_emissions_co2e + eucalc_bdy_emissions_co2e + eucalc_bld_emissions_co2e + eucalc_fos_emissions_co2e + eucalc_ind_emissions_co2e + eucalc_lus_emissions_co2e + eucalc_tra_emissions_co2e) / population) * 10**6</t>
  </si>
  <si>
    <t>Green urban area per inhabitant</t>
  </si>
  <si>
    <t>Relationship between the space qualified as a green area or free space in urban land and the population. Indicator measures the access to basic goods and the chance to satisfy basic needs.</t>
  </si>
  <si>
    <t>Data available at Copernicus Land Monitoring Service - Corine Land Cover, and population from EUROSTAT at NUTS3.</t>
  </si>
  <si>
    <t>general stat, land use</t>
  </si>
  <si>
    <t>m2/inhabitant</t>
  </si>
  <si>
    <t>T 11.7</t>
  </si>
  <si>
    <t>(green_urban_areas_cover / population) * 1000000</t>
  </si>
  <si>
    <t>Number of motor road vehicles per 100 people</t>
  </si>
  <si>
    <t>The indicator provides information about the vehicle stock. The indicator is derived by dividing the vehicle stock by the number of inhabitants.</t>
  </si>
  <si>
    <t>nº of vehicles per 100 people</t>
  </si>
  <si>
    <t>SDG12</t>
  </si>
  <si>
    <t>T 12.8</t>
  </si>
  <si>
    <t>Mitigation and Energy poverty pillar</t>
  </si>
  <si>
    <t>(eucalc_tra_vehicle_fleet_freight_hdvh_bev + eucalc_tra_vehicle_fleet_freight_hdvh_cev + eucalc_tra_vehicle_fleet_freight_hdvh_fcev + eucalc_tra_vehicle_fleet_freight_hdvh_ice_diesel  + eucalc_tra_vehicle_fleet_freight_hdvh_ice_gasoline +  eucalc_tra_vehicle_fleet_freight_hdvh_ice_gas + eucalc_tra_vehicle_fleet_freight_hdvh_phev_diesel + eucalc_tra_vehicle_fleet_freight_hdvh_phev_gasoline + eucalc_tra_vehicle_fleet_freight_hdvl_bev + eucalc_tra_vehicle_fleet_freight_hdvl_cev + eucalc_tra_vehicle_fleet_freight_hdvl_fcev + eucalc_tra_vehicle_fleet_freight_hdvl_ice_diesel + eucalc_tra_vehicle_fleet_freight_hdvl_ice_gasoline + eucalc_tra_vehicle_fleet_freight_hdvl_ice_gas + eucalc_tra_vehicle_fleet_freight_hdvl_phev_diesel + eucalc_tra_vehicle_fleet_freight_hdvl_phev_gasoline + eucalc_tra_vehicle_fleet_freight_hdvm_bev + eucalc_tra_vehicle_fleet_freight_hdvm_cev + eucalc_tra_vehicle_fleet_freight_hdvm_fcev + eucalc_tra_vehicle_fleet_freight_hdvm_ice_diesel + eucalc_tra_vehicle_fleet_freight_hdvm_ice_gasoline + eucalc_tra_vehicle_fleet_freight_hdvm_ice_gas + eucalc_tra_vehicle_fleet_freight_hdvm_phev_diesel + eucalc_tra_vehicle_fleet_freight_hdvm_phev_gasoline + eucalc_tra_vehicle_fleet_passenger_2w_bev + eucalc_tra_vehicle_fleet_passenger_2w_ice_gasoline + eucalc_tra_vehicle_fleet_passenger_bus_bev + eucalc_tra_vehicle_fleet_passenger_bus_fcev + eucalc_tra_vehicle_fleet_passenger_bus_ice_diesel +  eucalc_tra_vehicle_fleet_passenger_bus_ice_gasoline + eucalc_tra_vehicle_fleet_passenger_bus_ice_gas + eucalc_tra_vehicle_fleet_passenger_bus_phev_diesel + eucalc_tra_vehicle_fleet_passenger_ldv_bev + eucalc_tra_vehicle_fleet_passenger_ldv_fcev + eucalc_tra_vehicle_fleet_passenger_ldv_ice_diesel  +  eucalc_tra_vehicle_fleet_passenger_ldv_ice_gasoline + eucalc_tra_vehicle_fleet_passenger_ldv_ice_gas +  eucalc_tra_vehicle_fleet_passenger_ldv_phev_diesel + eucalc_tra_vehicle_fleet_passenger_ldv_phev_gasoline) / population *100</t>
  </si>
  <si>
    <t>This value is sometimes distorted, proxy?</t>
  </si>
  <si>
    <t xml:space="preserve">This indicator provides information on PM2.5 reported fine particle concentrations annual average. </t>
  </si>
  <si>
    <t>Data available at European Environmental Agency.</t>
  </si>
  <si>
    <t>pollution</t>
  </si>
  <si>
    <r>
      <t>Ug/m</t>
    </r>
    <r>
      <rPr>
        <vertAlign val="superscript"/>
        <sz val="10"/>
        <color rgb="FF000000"/>
        <rFont val="Calibri"/>
        <family val="2"/>
      </rPr>
      <t>3</t>
    </r>
  </si>
  <si>
    <t>This indicator provides information on NO2 reported concentrations annual average.</t>
  </si>
  <si>
    <t>This indicator provides information on O3 reported concentrations annual average.</t>
  </si>
  <si>
    <t>Hazard Current probability (Low, moderate, high, not known) - heatwaves</t>
  </si>
  <si>
    <t>This indicator provides information on how likely heatwaves occur in the region based on past experienced or observed climate hazards, clear evidence or data.</t>
  </si>
  <si>
    <t>Data processed by LOCALISED from EURO-CORDEX : new high-resolution climate change projections for European impact research source. Expanded methodology available in D2.5.</t>
  </si>
  <si>
    <t>Qualitative: low to high</t>
  </si>
  <si>
    <t>Hazards Impact (Low, moderate, high, not known) - heatwaves</t>
  </si>
  <si>
    <t>This indicator provides information on the level of potential concern provoqued by heatwaves for the local jurisdiction based on past experienced or observed climate hazards, clear evidence or data.</t>
  </si>
  <si>
    <t>To measure the impact of heat waves, cold waves, and droughts on crop yield, a dataset from the study of Seydewitz et al. is used. This dataset provides past (1981–2020) and future(2021–2100) relative yield damage in response to an extreme event on an annual basis at the NUTS 1 scale. Downscaling based on estimated mean damage at NUTS3 level. Impacts on population based on  attributable fraction of excess mortality per age group related to abnormal heat or cold. A study by Masselot et al. is used as the data source. Expanded methodology available in D2.5.</t>
  </si>
  <si>
    <t>Hazards Expected change in intensity (increase, decrease, no change, not known) - heatwaves</t>
  </si>
  <si>
    <t>This indicator provides information on the expected changes in the effects caused by heatwaves in the local area.</t>
  </si>
  <si>
    <t>Qualitative: increasing, decreasing or no-change</t>
  </si>
  <si>
    <t>Hazards Expected change in frequency (increase, decrease, no change, not known) - heatwaves</t>
  </si>
  <si>
    <t>This indicator provides information on the expected change of the number of times that heatwaves occur within a specified time interval in the local area.</t>
  </si>
  <si>
    <t>Hazards Timeframe (current, short-term, medium-term, long-term, not known) - heatwaves</t>
  </si>
  <si>
    <t xml:space="preserve">This indicator provides information on the period utilised as a reference for the heatwaves expected change in frequency and heatwaves expected change in intensity. </t>
  </si>
  <si>
    <t>Qualitative: short-, medium-, and long-term</t>
  </si>
  <si>
    <t>Hazard Current probability (Low, moderate, high, not known) - coldwaves</t>
  </si>
  <si>
    <t>This indicator provides information on how likely coldwaves occur in the region based on past experienced or observed climate hazards, clear evidence or data.</t>
  </si>
  <si>
    <t>Hazards Impact (Low, moderate, high, not known) - coldwaves</t>
  </si>
  <si>
    <t>This indicator provides information on the level of potential concern provoqued by coldwaves for the local jurisdiction based on past experienced or observed climate hazards, clear evidence or data.</t>
  </si>
  <si>
    <t>Hazards Expected change in intensity (increase, decrease, no change, not known) - coldwaves</t>
  </si>
  <si>
    <t>This indicator provides information on the expected changes in the effects caused by coldwaves in the local area.</t>
  </si>
  <si>
    <t>Hazards Expected change in frequency (increase, decrease, no change, not known) - coldwaves</t>
  </si>
  <si>
    <t>This indicator provides information on the expected change of the number of times that coldwaves occur within a specified time interval in the local area.</t>
  </si>
  <si>
    <t>Hazards Timeframe (current, short-term, medium-term, long-term, not known) - coldwaves</t>
  </si>
  <si>
    <t xml:space="preserve">This indicator provides information on the period utilised as a reference for the coldwaves expected change in frequency and coldwaves expected change in intensity. </t>
  </si>
  <si>
    <t>Hazard Current probability (Low, moderate, high, not known) - Heavy precipitation</t>
  </si>
  <si>
    <t>This indicator provides information on how likely heavy precipitations occur in the region based on past experienced or observed climate hazards, clear evidence or data.</t>
  </si>
  <si>
    <t>Hazards Impact (Low, moderate, high, not known) - Heavy precipitation</t>
  </si>
  <si>
    <t>This indicator provides information on the level of potential concern provoqued by heavy precipitations for the local jurisdiction based on past experienced or observed climate hazards, clear evidence or data.</t>
  </si>
  <si>
    <t>Dataset of winter windstorm events and their expected annual damage on
buildings in USD ($) to provide an impact indicator of storm (Copernicus Climate Change Service Climate Data Store 2022). The dataset provides the expected yearly damages 13
(1979–2021) of winter windstorm events on the NUTS 3 scale of an unknown version. Expanded methodology available in D2.5.</t>
  </si>
  <si>
    <t>TBD</t>
  </si>
  <si>
    <t>Hazards Expected change in intensity (increase, decrease, no change, not known) - Heavy precipitation</t>
  </si>
  <si>
    <t>This indicator provides information on the expected changes in the effects caused by heavy precipitations in the local area. This information is harmonized with the RVA section from the SECAP template.</t>
  </si>
  <si>
    <t>Hazards Expected change in frequency (increase, decrease, no change, not known) - Heavy precipitation</t>
  </si>
  <si>
    <t>This indicator provides information on the expected change of the number of times that heavy precipitations occur within a specified time interval in the local area.</t>
  </si>
  <si>
    <t>Hazards Timeframe (current, short-term, medium-term, long-term, not known) - Heavy precipitation</t>
  </si>
  <si>
    <t xml:space="preserve">This indicator provides information on the period utilised as a reference for the heavy precipitations expected change in frequency and heavy precipitations expected change in intensity. </t>
  </si>
  <si>
    <t>Hazard Current probability (Low, moderate, high, not known) - Fire risk</t>
  </si>
  <si>
    <t>This indicator provides information on how likely wildfires occur in the region based on past experienced or observed climate hazards, clear evidence or data.</t>
  </si>
  <si>
    <t>Hazards Impact (Low, moderate, high, not known) - Fire risk</t>
  </si>
  <si>
    <t>This indicator provides information on the level of potential concern provoqued by wildfires for the local jurisdiction based on past experienced or observed climate hazards, clear evidence or data.</t>
  </si>
  <si>
    <t>Data from the LPJmLv5.6-SPITFIRE-BASE vegetation-fire model to create
24 a dataset of impacts by natural land fires (Billing et al. 2023).Rescaling based on burnt area fractions. Expanded methodology available in D2.5.</t>
  </si>
  <si>
    <t>Hazards Expected change in intensity (increase, decrease, no change, not known) - Fire risk</t>
  </si>
  <si>
    <t>This indicator provides information on the expected changes in the effects caused by wildfires in the local area.</t>
  </si>
  <si>
    <t>Hazards Expected change in frequency (increase, decrease, no change, not known) - Fire risk</t>
  </si>
  <si>
    <t>This indicator provides information on the expected change of the number of times that wildfires occur within a specified time interval in the local area.</t>
  </si>
  <si>
    <t>Hazards Timeframe (current, short-term, medium-term, long-term, not known) - Fire risk</t>
  </si>
  <si>
    <t xml:space="preserve">This indicator provides information on the period utilised as a reference for the wildfires expected change in frequency and wildfires expected change in intensity. </t>
  </si>
  <si>
    <t>Hazard Current probability (Low, moderate, high, not known) - droughts</t>
  </si>
  <si>
    <t>This indicator provides information on how likely droughts occur in the region based on past experienced or observed climate hazards, clear evidence or data.</t>
  </si>
  <si>
    <t>with PIK</t>
  </si>
  <si>
    <t>Hazards Impact (Low, moderate, high, not known) - droughts</t>
  </si>
  <si>
    <t>This indicator provides information on the level of potential concern provoqued by droughts for the local jurisdiction based on past experienced or observed climate hazards, clear evidence or data.</t>
  </si>
  <si>
    <t>To measure the impact of heat waves, cold waves, and droughts on crop yield, a dataset from the study of Seydewitz et al. is used. This dataset provides past (1981–2020) and future(2021–2100) relative yield damage in response to an extreme event on an annual basis at the NUTS 1 scale. Downscaling based on estimated mean damage at NUTS3 level. Expanded methodology available in D2.5.</t>
  </si>
  <si>
    <t>Hazards Expected change in intensity (increase, decrease, no change, not known) - droughts</t>
  </si>
  <si>
    <t>This indicator provides information on the expected changes in the effects caused by droughts in the local area.</t>
  </si>
  <si>
    <t>Hazards Expected change in frequency (increase, decrease, no change, not known) - droughts</t>
  </si>
  <si>
    <t>This indicator provides information on the expected change of the number of times that droughts occur within a specified time interval in the local area.</t>
  </si>
  <si>
    <t>Hazards Timeframe (current, short-term, medium-term, long-term, not known) - droughts</t>
  </si>
  <si>
    <t xml:space="preserve">This indicator provides information on the period utilised as a reference for the droughts expected change in frequency and droughts expected change in intensity. </t>
  </si>
  <si>
    <t>Hazard Current probability (Low, moderate, high, not known) - floods</t>
  </si>
  <si>
    <t>This indicator provides information on how likely floods occur in the region based on past experienced or observed climate hazards, clear evidence or data.</t>
  </si>
  <si>
    <t>Hazards Impact (Low, moderate, high, not known) - floods</t>
  </si>
  <si>
    <t>This indicator provides information on the level of potential concern provoqued by floods for the local jurisdiction based on past experienced or observed climate hazards, clear evidence or data.</t>
  </si>
  <si>
    <t>Expanded methodology available in D2.5.</t>
  </si>
  <si>
    <t>Hazards Expected change in intensity (increase, decrease, no change, not known) - floods</t>
  </si>
  <si>
    <t>This indicator provides information on the expected changes in the effects caused by floods in the local area. This information is harmonized with the RVA section from the SECAP template.</t>
  </si>
  <si>
    <t>Hazards Expected change in frequency (increase, decrease, no change, not known) - floods</t>
  </si>
  <si>
    <t>This indicator provides information on the expected change of the number of times that floods occur within a specified time interval in the local area.</t>
  </si>
  <si>
    <t>Hazards Timeframe (current, short-term, medium-term, long-term, not known) - floods</t>
  </si>
  <si>
    <t xml:space="preserve">This indicator provides information on the period utilised as a reference for the floods expected change in frequency and floods expected change in intensity. </t>
  </si>
  <si>
    <t>Heating degree-days needed to maintain an average building indoor temperature of 15.5 degree Celsius</t>
  </si>
  <si>
    <t xml:space="preserve">This indicator measures the total effort needed to keep a decent indoor temperature when exposed to cold temperatures. </t>
  </si>
  <si>
    <t>Data available at EURO-CORDEX.</t>
  </si>
  <si>
    <t>Cooling degree-days needed to maintain an average building indoor temperature of 22 degree Celsius</t>
  </si>
  <si>
    <t>This indicator measures the total effort needed to keep a decent indoor temperature when exposed to hot temperatures.</t>
  </si>
  <si>
    <r>
      <t>CO</t>
    </r>
    <r>
      <rPr>
        <b/>
        <i/>
        <vertAlign val="subscript"/>
        <sz val="10"/>
        <color theme="1"/>
        <rFont val="Calibri"/>
        <family val="2"/>
        <scheme val="minor"/>
      </rPr>
      <t xml:space="preserve">2 </t>
    </r>
    <r>
      <rPr>
        <b/>
        <i/>
        <sz val="10"/>
        <color theme="1"/>
        <rFont val="Calibri"/>
        <family val="2"/>
        <scheme val="minor"/>
      </rPr>
      <t>Emissions from transport</t>
    </r>
  </si>
  <si>
    <r>
      <t>This indicator estimates the CO</t>
    </r>
    <r>
      <rPr>
        <vertAlign val="subscript"/>
        <sz val="10"/>
        <color rgb="FF000000"/>
        <rFont val="Calibri"/>
        <family val="2"/>
      </rPr>
      <t>2</t>
    </r>
    <r>
      <rPr>
        <sz val="10"/>
        <color rgb="FF000000"/>
        <rFont val="Calibri"/>
        <family val="2"/>
      </rPr>
      <t xml:space="preserve"> emission generated by the transport sector.</t>
    </r>
  </si>
  <si>
    <t>The values are disaggregated using the data from EUCALC</t>
  </si>
  <si>
    <t>Business and public administrations</t>
  </si>
  <si>
    <r>
      <rPr>
        <b/>
        <i/>
        <sz val="10"/>
        <color rgb="FF000000"/>
        <rFont val="Calibri"/>
        <family val="2"/>
        <scheme val="minor"/>
      </rPr>
      <t>CO</t>
    </r>
    <r>
      <rPr>
        <b/>
        <i/>
        <vertAlign val="subscript"/>
        <sz val="10"/>
        <color rgb="FF000000"/>
        <rFont val="Calibri"/>
        <family val="2"/>
        <scheme val="minor"/>
      </rPr>
      <t>2</t>
    </r>
    <r>
      <rPr>
        <b/>
        <i/>
        <sz val="10"/>
        <color rgb="FF000000"/>
        <rFont val="Calibri"/>
        <family val="2"/>
        <scheme val="minor"/>
      </rPr>
      <t xml:space="preserve"> emissions (per MWh or gigawatt) electricity consumed or Carbon content in electricity</t>
    </r>
  </si>
  <si>
    <r>
      <t>This indicator estimates the CO</t>
    </r>
    <r>
      <rPr>
        <vertAlign val="subscript"/>
        <sz val="10"/>
        <color rgb="FF000000"/>
        <rFont val="Calibri"/>
        <family val="2"/>
      </rPr>
      <t>2</t>
    </r>
    <r>
      <rPr>
        <sz val="10"/>
        <color rgb="FF000000"/>
        <rFont val="Calibri"/>
        <family val="2"/>
      </rPr>
      <t xml:space="preserve"> emission per MWh of electricity generated to cover energy consumption. The CO</t>
    </r>
    <r>
      <rPr>
        <vertAlign val="subscript"/>
        <sz val="10"/>
        <color rgb="FF000000"/>
        <rFont val="Calibri"/>
        <family val="2"/>
      </rPr>
      <t>2</t>
    </r>
    <r>
      <rPr>
        <sz val="10"/>
        <color rgb="FF000000"/>
        <rFont val="Calibri"/>
        <family val="2"/>
      </rPr>
      <t> emission intensity is calculated as the ratio of CO</t>
    </r>
    <r>
      <rPr>
        <vertAlign val="subscript"/>
        <sz val="10"/>
        <color rgb="FF000000"/>
        <rFont val="Calibri"/>
        <family val="2"/>
      </rPr>
      <t>2</t>
    </r>
    <r>
      <rPr>
        <sz val="10"/>
        <color rgb="FF000000"/>
        <rFont val="Calibri"/>
        <family val="2"/>
      </rPr>
      <t> emissions from electricity generation and gross electricity generation.
The GHG intensity of total electricity generation is taken as the ratio of CO2 equivalent emissions from all electricity production (both from main activity producers and auto-producers) to total electricity generation, including electricity from nuclear plants and renewable sources</t>
    </r>
  </si>
  <si>
    <t>tCO2/MWh</t>
  </si>
  <si>
    <t>eucalc_elc_emissions_co2e / (eucalc_elc_energy_production_res_bio_gas + eucalc_elc_energy_production_res_bio_mass + eucalc_elc_energy_production_res_csp + eucalc_elc_energy_production_fossil_coal + eucalc_elc_energy_production_fossil_gas + eucalc_elc_energy_production_fossil_oil + eucalc_elc_energy_production_res_geothermal + eucalc_elc_energy_production_res_hydroelectric + eucalc_elc_energy_production_res_marine + eucalc_elc_energy_production_nuclear + eucalc_elc_energy_production_res_offshore_wind + eucalc_elc_energy_production_res_onshore_wind + eucalc_elc_energy_production_res_pv_solar_power)</t>
  </si>
  <si>
    <r>
      <t>CO</t>
    </r>
    <r>
      <rPr>
        <b/>
        <i/>
        <vertAlign val="subscript"/>
        <sz val="10"/>
        <color theme="1"/>
        <rFont val="Calibri"/>
        <family val="2"/>
        <scheme val="minor"/>
      </rPr>
      <t>2</t>
    </r>
    <r>
      <rPr>
        <b/>
        <i/>
        <sz val="10"/>
        <color theme="1"/>
        <rFont val="Calibri"/>
        <family val="2"/>
        <scheme val="minor"/>
      </rPr>
      <t xml:space="preserve"> emissions for buildings</t>
    </r>
  </si>
  <si>
    <r>
      <t>This indicator estimates CO</t>
    </r>
    <r>
      <rPr>
        <vertAlign val="subscript"/>
        <sz val="10"/>
        <color rgb="FF000000"/>
        <rFont val="Calibri"/>
        <family val="2"/>
      </rPr>
      <t>2</t>
    </r>
    <r>
      <rPr>
        <sz val="10"/>
        <color rgb="FF000000"/>
        <rFont val="Calibri"/>
        <family val="2"/>
      </rPr>
      <t xml:space="preserve"> yearly emitted by buildings.</t>
    </r>
  </si>
  <si>
    <t>Public attitudes to Climate Change and Energy. How likely the impact of climate change will be very bad</t>
  </si>
  <si>
    <t>The indicator provides information on how climate change is considered.</t>
  </si>
  <si>
    <t>To be filled by the user in the CAST.</t>
  </si>
  <si>
    <t>Index (0-100)</t>
  </si>
  <si>
    <t>Political/ Attitudes</t>
  </si>
  <si>
    <t>Forest area</t>
  </si>
  <si>
    <t>The indicator measures the proportion of forest ecosystems in comparison to the total land area. Data used for this indicator is derived from the Land Use and Cover Area frame Survey (LUCAS). According to the FAO definitions, Forest is defined as: “land spanning more than 0.5 hectares with trees higher than 5 meters and a canopy cover of more than 10 percent, or trees able to reach these thresholds in situ. It does not include land that is predominantly under agricultural or urban land use”.
Total land area is the total surface area of a country less the area covered by inland waters, like major rivers and lakes.</t>
  </si>
  <si>
    <t>Data available at Copernicus Land Monitoring Service - Corine Land Cover.</t>
  </si>
  <si>
    <t>T 15.2</t>
  </si>
  <si>
    <t>(agro_forestry_areas_cover + broad_leaved_forest_cover + coniferous_forest_cover + mixed_forest_cover + green_urban_areas_cover) / area * 100</t>
  </si>
  <si>
    <t>Red List Index</t>
  </si>
  <si>
    <t>The Red List Index measures change in aggregate extinction risk across groups of species. It is based on genuine changes in the number of species in each category of extinction risk on The IUCN Red List of Threatened Species (IUCN 2015) is expressed as changes in an index ranging from 0 to 1. Threatened species are those listed on The IUCN Red List of Threatened Species in the categories Vulnerable, Endangered, or Critically Endangered (i.e., species that are facing a high, very high, or extremely high risk of extinction in the wild in the medium-term future).</t>
  </si>
  <si>
    <t>Index (0-1)</t>
  </si>
  <si>
    <t>number of children</t>
  </si>
  <si>
    <t>Distribution of age groups, share of population between 0 and 14 years old.</t>
  </si>
  <si>
    <t>Gives 0 value, problem with variables? To be changed to percentage</t>
  </si>
  <si>
    <t>number of youth</t>
  </si>
  <si>
    <t>Distribution of age groups, share of population between 14 and 24 years old.</t>
  </si>
  <si>
    <t>((population_age_between_15_and_19 + population_age_between_20_and_24) / population  ) * 100</t>
  </si>
  <si>
    <t>To be changed to percentage</t>
  </si>
  <si>
    <t>number of elderly</t>
  </si>
  <si>
    <t>Distribution of age groups, share of population over 65 years old.</t>
  </si>
  <si>
    <t>((population_age_between_65_and_69 + population_age_between_70_and_74 + population_age_between_75_and_79 + population_age_between_80_and_84+ population_age_between_85_and_89 + population_age_greater_than_or_equal_to_90 ) / population ) * 100</t>
  </si>
  <si>
    <t>Political action</t>
  </si>
  <si>
    <t xml:space="preserve">Provides information on whether respondents have participated in political actions other than voting, for instances: signing a petition, joining in boycotts, attending lawful/ peaceful demonstrations, or joining unofficial strikes </t>
  </si>
  <si>
    <t>Data available at EU Social Progress Index - 2020.</t>
  </si>
  <si>
    <t>Qualitative (have done/ might do/ would never do)</t>
  </si>
  <si>
    <t>SDG16</t>
  </si>
  <si>
    <t>T 16.7</t>
  </si>
  <si>
    <t>Transport energy consumption from other fossil fuels</t>
  </si>
  <si>
    <t>This indicator covers the final energy consumption from fossil fuels of the transport sector. Transport is one of the main areas of intervention for municipalities.</t>
  </si>
  <si>
    <t>The values can be disaggregated using the data from EUCALC.  Would be great to disaggregate into fuel type using the EUROSTAT data. Could downscaled at NUTS3 using transport freight or passengers at NUTS3 level.</t>
  </si>
  <si>
    <t>(eucalc_tra_energy_demand_kerosene + eucalc_tra_energy_demand_liquid_ff_fuel_oil) * 10**6</t>
  </si>
  <si>
    <t>Transport energy consumption from biofuel</t>
  </si>
  <si>
    <t>This indicator covers the final energy consumption from biofuel of the transport sector. Transport is one of the main areas of intervention for municipalities.</t>
  </si>
  <si>
    <t>energy_demand_in_transport_from_blended_biodiesels + energy_demand_in_transport_from_blended_biogasoline +(eucalc_tra_energy_demand_freight_biodiesel * 10**6) + (eucalc_tra_energy_demand_passenger_biodiesel * 10**6) + energy_demand_in_transport_from_pure_biogasoline + (eucalc_tra_energy_demand_freight_bio_marinefueloil * 10**6)</t>
  </si>
  <si>
    <t>Electricity production from wind</t>
  </si>
  <si>
    <t>The indicator provides information about the gross electricity production from renewable sources, wind.</t>
  </si>
  <si>
    <t>Data available at EUCALC, downscaling methodology based on generation capacity at NUTS3 from JRC Open Power Plants Database (JRC-PPDB-OPEN).</t>
  </si>
  <si>
    <t>(eucalc_elc_energy_production_res_offshore_wind + eucalc_elc_energy_production_res_onshore_wind) * 10**6</t>
  </si>
  <si>
    <t>Electricity production from hydropower</t>
  </si>
  <si>
    <t>The indicator provides information about the gross electricity production from renewable sources, hydroelectric.</t>
  </si>
  <si>
    <t>eucalc_elc_energy_production_res_hydroelectric * 10**6</t>
  </si>
  <si>
    <t>Electricity production from photovoltaics</t>
  </si>
  <si>
    <t>The indicator provides information about the gross electricity production from renewable sources, photovoltaics.</t>
  </si>
  <si>
    <t>eucalc_elc_energy_production_res_pv_solar_power * 10**6</t>
  </si>
  <si>
    <t>Electricity production from geothermal</t>
  </si>
  <si>
    <t>The indicator provides information about the gross electricity production from renewable sources, geothermal.</t>
  </si>
  <si>
    <t>eucalc_elc_energy_production_res_geothermal * 10**6</t>
  </si>
  <si>
    <t>Electricity production from marine power</t>
  </si>
  <si>
    <t>The indicator provides information about the gross electricity production from renewable sources, marine power.</t>
  </si>
  <si>
    <t>eucalc_elc_energy_production_res_marine * 10**6</t>
  </si>
  <si>
    <t>Electricity production from concentrated solar power</t>
  </si>
  <si>
    <t>The indicator provides information about the gross electricity production from renewable sources, concentrated solar power.</t>
  </si>
  <si>
    <t>eucalc_elc_energy_production_res_csp * 10**6</t>
  </si>
  <si>
    <t>Electricity production from biogas</t>
  </si>
  <si>
    <t>The indicator provides information about the gross electricity production from renewable sources, biogas.</t>
  </si>
  <si>
    <t>eucalc_elc_energy_production_res_bio_gas * 10**6</t>
  </si>
  <si>
    <t>Electricity production from biomass</t>
  </si>
  <si>
    <t>The indicator provides information about the gross electricity production from renewable sources, biomass.</t>
  </si>
  <si>
    <t>eucalc_elc_energy_production_res_bio_mass * 10**6</t>
  </si>
  <si>
    <t>Electricity produced from non-renewable resources</t>
  </si>
  <si>
    <t>The indicator provides information about the gross electricity production from non-renewable sources.</t>
  </si>
  <si>
    <t>(eucalc_elc_energy_production_fossil_coal+eucalc_elc_energy_production_fossil_gas+eucalc_elc_energy_production_fossil_oil) * 10**6</t>
  </si>
  <si>
    <t>Electricity produced from renewable resources</t>
  </si>
  <si>
    <t xml:space="preserve">The indicator provides information about the gross electricity production from renewable sources. </t>
  </si>
  <si>
    <t>(eucalc_elc_energy_production_res_bio_gas+ eucalc_elc_energy_production_res_bio_mass+ eucalc_elc_energy_production_res_csp+ eucalc_elc_energy_production_res_geothermal+ eucalc_elc_energy_production_res_hydroelectric+ eucalc_elc_energy_production_res_marine+ eucalc_elc_energy_production_res_offshore_wind+ eucalc_elc_energy_production_res_onshore_wind+ eucalc_elc_energy_production_res_pv_solar_power) * 10**6</t>
  </si>
  <si>
    <t>share of demand for passenger LDV</t>
  </si>
  <si>
    <t>Modal split of passenger transport is defined as the percentage share of each mode of transport in total inland transport, expressed in passenger-kilometers (pkm). It is based on transport by passenger cars, buses and coaches, and trains.This indicator informs on the share of passengers using cars.</t>
  </si>
  <si>
    <t>The values can be disaggregated using the data from EUCALC.</t>
  </si>
  <si>
    <t>eucalc_tra_transport_demand_passenger_ldv / (eucalc_tra_transport_demand_passenger_2w + eucalc_tra_transport_demand_passenger_ldv + eucalc_tra_transport_demand_passenger_aviation + eucalc_tra_transport_demand_passenger_bike + eucalc_tra_transport_demand_passenger_bus + eucalc_tra_transport_demand_passenger_metro_tram + eucalc_tra_transport_demand_passenger_rail+eucalc_tra_transport_demand_passenger_walk) * 100</t>
  </si>
  <si>
    <t>New proposal</t>
  </si>
  <si>
    <t>share of demand for passenger aviation</t>
  </si>
  <si>
    <t>Modal split of passenger transport is defined as the percentage share of each mode of transport in total inland transport, expressed in passenger-kilometers (pkm). It is based on transport by passenger cars, buses and coaches, and trains.This indicator informs on the share of passengers using aviation.</t>
  </si>
  <si>
    <t>eucalc_tra_transport_demand_passenger_aviation / (eucalc_tra_transport_demand_passenger_2w + eucalc_tra_transport_demand_passenger_ldv + eucalc_tra_transport_demand_passenger_aviation + eucalc_tra_transport_demand_passenger_bike + eucalc_tra_transport_demand_passenger_bus + eucalc_tra_transport_demand_passenger_metro_tram + eucalc_tra_transport_demand_passenger_rail+eucalc_tra_transport_demand_passenger_walk) * 100</t>
  </si>
  <si>
    <t>share of demand for passenger bike</t>
  </si>
  <si>
    <t>Modal split of passenger transport is defined as the percentage share of each mode of transport in total inland transport, expressed in passenger-kilometers (pkm). It is based on transport by passenger cars, buses and coaches, and trains.This indicator informs on the share of passengers using bike.</t>
  </si>
  <si>
    <t>eucalc_tra_transport_demand_passenger_bike / (eucalc_tra_transport_demand_passenger_2w + eucalc_tra_transport_demand_passenger_ldv + eucalc_tra_transport_demand_passenger_aviation + eucalc_tra_transport_demand_passenger_bike + eucalc_tra_transport_demand_passenger_bus + eucalc_tra_transport_demand_passenger_metro_tram + eucalc_tra_transport_demand_passenger_rail+eucalc_tra_transport_demand_passenger_walk) * 100</t>
  </si>
  <si>
    <t>share of demand for passenger metro-tram</t>
  </si>
  <si>
    <t>Modal split of passenger transport is defined as the percentage share of each mode of transport in total inland transport, expressed in passenger-kilometers (pkm). It is based on transport by passenger cars, buses and coaches, and trains.This indicator informs on the share of passengers using metro-tram.</t>
  </si>
  <si>
    <t>eucalc_tra_transport_demand_passenger_metro_tram / (eucalc_tra_transport_demand_passenger_2w + eucalc_tra_transport_demand_passenger_ldv + eucalc_tra_transport_demand_passenger_aviation + eucalc_tra_transport_demand_passenger_bike + eucalc_tra_transport_demand_passenger_bus + eucalc_tra_transport_demand_passenger_metro_tram + eucalc_tra_transport_demand_passenger_rail+eucalc_tra_transport_demand_passenger_walk) * 100</t>
  </si>
  <si>
    <t>Value is wrong, problem with proxy?</t>
  </si>
  <si>
    <t>share of demand for passenger walk</t>
  </si>
  <si>
    <t>Modal split of passenger transport is defined as the percentage share of each mode of transport in total inland transport, expressed in passenger-kilometers (pkm). It is based on transport by passenger cars, buses and coaches, and trains.This indicator informs on the share of passengers walking.</t>
  </si>
  <si>
    <t>eucalc_tra_transport_demand_passenger_walk / (eucalc_tra_transport_demand_passenger_2w + eucalc_tra_transport_demand_passenger_ldv + eucalc_tra_transport_demand_passenger_aviation + eucalc_tra_transport_demand_passenger_bike + eucalc_tra_transport_demand_passenger_bus + eucalc_tra_transport_demand_passenger_metro_tram + eucalc_tra_transport_demand_passenger_rail+eucalc_tra_transport_demand_passenger_walk) * 100</t>
  </si>
  <si>
    <t>New proposed SOI</t>
  </si>
  <si>
    <t>occupancy - LDV</t>
  </si>
  <si>
    <t>Data obtained from EUROSTAT.</t>
  </si>
  <si>
    <t>Generation of glass waste in the municipality per capita</t>
  </si>
  <si>
    <t>The indicator estimates the amount of municipal glass waste generated weighted by the average population of the reference year. Municipal waste from industry and agriculture are not included.
The amount of municipal waste generated consists of waste collected by or on behalf of municipal authorities and disposed of through the waste management system.</t>
  </si>
  <si>
    <t>Kg /inhabitant</t>
  </si>
  <si>
    <t>glass_waste / population</t>
  </si>
  <si>
    <t xml:space="preserve">New proposed SOI, information to be pulled from eurostat: https://ec.europa.eu/eurostat/databrowser/view/env_wasgen__custom_15532165/default/table?lang=en </t>
  </si>
  <si>
    <t>SOIs that will be left blank</t>
  </si>
  <si>
    <t>Variable_Name</t>
  </si>
  <si>
    <t>is_staged_in_eucalc_dataset</t>
  </si>
  <si>
    <t>is_present_in_collected_dataset</t>
  </si>
  <si>
    <t>-</t>
  </si>
  <si>
    <t>ALL AGR IND</t>
  </si>
  <si>
    <t>All crop related</t>
  </si>
  <si>
    <t>PET_reduction</t>
  </si>
  <si>
    <t>PMV_reduction</t>
  </si>
  <si>
    <t>UTCI_reduction</t>
  </si>
  <si>
    <t>WBGT_reduction</t>
  </si>
  <si>
    <t>absolute_pressure_reduction</t>
  </si>
  <si>
    <t>access_drinkable_water</t>
  </si>
  <si>
    <t>air_conditioning_savings</t>
  </si>
  <si>
    <t>air_temperature_reduction</t>
  </si>
  <si>
    <t>allowed_water_level_fluctuation</t>
  </si>
  <si>
    <t>annual_total_precipitation</t>
  </si>
  <si>
    <t>available_land</t>
  </si>
  <si>
    <t>available_land_near_coast</t>
  </si>
  <si>
    <t>bdy_emissions_co2e</t>
  </si>
  <si>
    <t>beach_nourishment</t>
  </si>
  <si>
    <t>beaches_and_dunes_and_sand_cover</t>
  </si>
  <si>
    <t>change_in_intensity_of_moderate_fire_risk_maximum</t>
  </si>
  <si>
    <t>change_in_intensity_of_very_high_fire_risk_maximum</t>
  </si>
  <si>
    <t>cliffs</t>
  </si>
  <si>
    <t>cliffs_area</t>
  </si>
  <si>
    <t>coastal_area</t>
  </si>
  <si>
    <t>coling_heating_load_reduction</t>
  </si>
  <si>
    <t>colling_load_reduction</t>
  </si>
  <si>
    <t>continuous_urban_fabric</t>
  </si>
  <si>
    <t>cooling_energy_saving</t>
  </si>
  <si>
    <t>cooling_heating_load_reduction</t>
  </si>
  <si>
    <t>cooling_load_reduction</t>
  </si>
  <si>
    <t>dacs_energy_demand</t>
  </si>
  <si>
    <t>dacs_process_heat_demand</t>
  </si>
  <si>
    <t>deaths_to_unsafe_water_source_and_sanitation</t>
  </si>
  <si>
    <t>delay_rainfall_peak</t>
  </si>
  <si>
    <t>direct_air_capture</t>
  </si>
  <si>
    <t>disconfort_index_reduction</t>
  </si>
  <si>
    <t>discontinuous_urban_fabric</t>
  </si>
  <si>
    <t>discountinuous_urban_fabric_cover</t>
  </si>
  <si>
    <t>electricity_peak_reduction</t>
  </si>
  <si>
    <t>employment-nace_sector_a</t>
  </si>
  <si>
    <t>employment-nace_sector_o-q</t>
  </si>
  <si>
    <t>energy_savings</t>
  </si>
  <si>
    <t>eucalc_agr_domestic_production_liv_meat_bovine_proxy</t>
  </si>
  <si>
    <t>eucalc_agr_domestic_production_liv_meat_oth_animals_proxy</t>
  </si>
  <si>
    <t>eucalc_agr_domestic_production_liv_meat_pig_proxy</t>
  </si>
  <si>
    <t>eucalc_agr_domestic_production_liv_meat_poultry_proxy</t>
  </si>
  <si>
    <t>eucalc_agr_domestic_production_liv_meat_sheep_proxy</t>
  </si>
  <si>
    <t>eucalc_bld_emissions-co2_space-cooling_electricity</t>
  </si>
  <si>
    <t>eucalc_bld_energy_demand_alluses_solid-waste</t>
  </si>
  <si>
    <t>eucalc_bld_energy_demand_electricity</t>
  </si>
  <si>
    <t>eucalc_bld_energy_demand_non_residential_appliances_electricity_proxy</t>
  </si>
  <si>
    <t>eucalc_bld_energy_demand_non_residential_lighting_electricity_proxy</t>
  </si>
  <si>
    <t>eucalc_bld_energy_demand_non_residential_non_elec_cooking_proxy</t>
  </si>
  <si>
    <t>eucalc_bld_energy_demand_non_residential_non_elec_hw_proxy</t>
  </si>
  <si>
    <t>eucalc_bld_energy_demand_non_residential_non_elec_sc_proxy</t>
  </si>
  <si>
    <t>eucalc_bld_energy_demand_non_residential_sc_electricity_proxy</t>
  </si>
  <si>
    <t>eucalc_bld_energy_demand_non_residential_sh_electricity_proxy</t>
  </si>
  <si>
    <t>eucalc_bld_energy_demand_non_residential_sh_proxy</t>
  </si>
  <si>
    <t>eucalc_bld_energy_demand_residential_mfh_appliances_electricity_proxy</t>
  </si>
  <si>
    <t>eucalc_bld_energy_demand_residential_mfh_cooking_electricity_proxy</t>
  </si>
  <si>
    <t>eucalc_bld_energy_demand_residential_mfh_lighting_electricity_proxy</t>
  </si>
  <si>
    <t>eucalc_bld_energy_demand_residential_mfh_non_elec_cooking_proxy</t>
  </si>
  <si>
    <t>eucalc_bld_energy_demand_residential_mfh_non_elec_hw_proxy</t>
  </si>
  <si>
    <t>eucalc_bld_energy_demand_residential_mfh_non_elec_sc_proxy</t>
  </si>
  <si>
    <t>eucalc_bld_energy_demand_residential_mfh_non_elec_space-cooling</t>
  </si>
  <si>
    <t>eucalc_bld_energy_demand_residential_mfh_sc_electricity_proxy</t>
  </si>
  <si>
    <t>eucalc_bld_energy_demand_residential_mfh_sh_electricity_proxy</t>
  </si>
  <si>
    <t>eucalc_bld_energy_demand_residential_mfh_sh_proxy</t>
  </si>
  <si>
    <t>eucalc_bld_energy_demand_residential_mfh_space-cooling_electricity</t>
  </si>
  <si>
    <t>eucalc_bld_energy_demand_residential_non_elec_space_cooling</t>
  </si>
  <si>
    <t>eucalc_bld_energy_demand_residential_sfh_appliances_electricity_proxy</t>
  </si>
  <si>
    <t>eucalc_bld_energy_demand_residential_sfh_cooking_electricity_proxy</t>
  </si>
  <si>
    <t>eucalc_bld_energy_demand_residential_sfh_lighting_electricity_proxy</t>
  </si>
  <si>
    <t>eucalc_bld_energy_demand_residential_sfh_non_elec_cooking_proxy</t>
  </si>
  <si>
    <t>eucalc_bld_energy_demand_residential_sfh_non_elec_hw_proxy</t>
  </si>
  <si>
    <t>eucalc_bld_energy_demand_residential_sfh_non_elec_sc_proxy</t>
  </si>
  <si>
    <t>eucalc_bld_energy_demand_residential_sfh_non_elec_space-cooling</t>
  </si>
  <si>
    <t>eucalc_bld_energy_demand_residential_sfh_sc_electricity_proxy</t>
  </si>
  <si>
    <t>eucalc_bld_energy_demand_residential_sfh_sh_electricity_proxy</t>
  </si>
  <si>
    <t>eucalc_bld_energy_demand_residential_sfh_sh_proxy</t>
  </si>
  <si>
    <t>eucalc_bld_energy_demand_residential_sfh_space-cooling_electricity</t>
  </si>
  <si>
    <t>eucalc_bld_energy_demand_residential_space_cooling_electricity</t>
  </si>
  <si>
    <t>eucalc_bld_energy_demand_residential_space_heating</t>
  </si>
  <si>
    <t>eucalc_bld_energy_demand_residential_space_heating_electricity</t>
  </si>
  <si>
    <t>eucalc_bld_facade-area_non_residential</t>
  </si>
  <si>
    <t>eucalc_bld_facade-area_residential</t>
  </si>
  <si>
    <t>eucalc_bld_facade_area_non_residential</t>
  </si>
  <si>
    <t>eucalc_bld_facade_area_residential</t>
  </si>
  <si>
    <t>eucalc_bld_roof-area_non_residential</t>
  </si>
  <si>
    <t>eucalc_bld_roof-area_residential</t>
  </si>
  <si>
    <t>eucalc_bld_roof_area_non_residential</t>
  </si>
  <si>
    <t>eucalc_bld_roof_area_residential</t>
  </si>
  <si>
    <t>eucalc_elc_emissions_co2e_fossil_coal_init</t>
  </si>
  <si>
    <t>eucalc_elc_energy_production_fossil_coal_init</t>
  </si>
  <si>
    <t>eucalc_elc_energy_production_fossil_coal_proxy</t>
  </si>
  <si>
    <t>eucalc_elc_energy_production_fossil_gas_init</t>
  </si>
  <si>
    <t>eucalc_elc_energy_production_fossil_gas_proxy</t>
  </si>
  <si>
    <t>eucalc_elc_energy_production_fossil_oil_init</t>
  </si>
  <si>
    <t>eucalc_elc_energy_production_fossil_oil_proxy</t>
  </si>
  <si>
    <t>eucalc_elc_energy_production_res_bio_gas_delta</t>
  </si>
  <si>
    <t>eucalc_elc_heat_supply_chp_bio_delta</t>
  </si>
  <si>
    <t>eucalc_elc_heat_supply_chp_fossil_delta</t>
  </si>
  <si>
    <t>eucalc_ind_energy_demand_cement_total_proxy</t>
  </si>
  <si>
    <t>eucalc_ind_energy_demand_chemicals_total_proxy</t>
  </si>
  <si>
    <t>eucalc_ind_energy_demand_glass_total_proxy</t>
  </si>
  <si>
    <t>eucalc_ind_energy_demand_paper_total_proxy</t>
  </si>
  <si>
    <t>eucalc_lus_land</t>
  </si>
  <si>
    <t>eucalc_lus_land_cropland_proxy</t>
  </si>
  <si>
    <t>eucalc_lus_land_settlement_urban_green</t>
  </si>
  <si>
    <t>eucalc_str_battery_delta</t>
  </si>
  <si>
    <t>eucalc_str_caes_delta</t>
  </si>
  <si>
    <t>eucalc_str_phs_delta</t>
  </si>
  <si>
    <t>eucalc_tra_energy_demand_freight_bio_marinefueloil_delta</t>
  </si>
  <si>
    <t>eucalc_tra_energy_demand_freight_biodiesel_delta</t>
  </si>
  <si>
    <t>eucalc_tra_energy_demand_freight_bioethanol_delta</t>
  </si>
  <si>
    <t>eucalc_tra_energy_demand_freight_biojetfuel_delta</t>
  </si>
  <si>
    <t>eucalc_tra_energy_demand_freight_bionatural_gas_delta</t>
  </si>
  <si>
    <t>eucalc_tra_energy_demand_passenger_biodiesel_delta</t>
  </si>
  <si>
    <t>eucalc_tra_energy_demand_passenger_bioethanol_delta</t>
  </si>
  <si>
    <t>eucalc_tra_energy_demand_passenger_biojetfuel_delta</t>
  </si>
  <si>
    <t>eucalc_tra_energy_demand_passenger_bionatural_gas_delta</t>
  </si>
  <si>
    <t>eucalc_tra_energy_demand_passenger_metro_tram_electricity</t>
  </si>
  <si>
    <t>eucalc_tra_energy_demand_passenger_rail_electricity</t>
  </si>
  <si>
    <t>eucalc_tra_energy_demand_passenger_rail_hydrogen</t>
  </si>
  <si>
    <t>eucalc_tra_energy_demand_passenger_rail_natural_gas</t>
  </si>
  <si>
    <t>eucalc_tra_vehicle_fleet_freight_hdvh_ice_diesel_proxy</t>
  </si>
  <si>
    <t>eucalc_tra_vehicle_fleet_freight_hdvh_ice_gasoline_proxy</t>
  </si>
  <si>
    <t>eucalc_tra_vehicle_fleet_freight_hdvl_ice_diesel_proxy</t>
  </si>
  <si>
    <t>eucalc_tra_vehicle_fleet_freight_hdvl_ice_gasoline_proxy</t>
  </si>
  <si>
    <t>eucalc_tra_vehicle_fleet_freight_hdvm_ice_diesel_proxy</t>
  </si>
  <si>
    <t>eucalc_tra_vehicle_fleet_freight_hdvm_ice_gasoline_proxy</t>
  </si>
  <si>
    <t>eucalc_tra_vehicle_fleet_passenger_aviation_ice_proxy</t>
  </si>
  <si>
    <t>eucalc_tra_vehicle_fleet_passenger_bus_ice_diesel_proxy</t>
  </si>
  <si>
    <t>eucalc_tra_vehicle_fleet_passenger_bus_ice_gasoline_proxy</t>
  </si>
  <si>
    <t>eucalc_tra_vehicle_fleet_passenger_ldv_ice_diesel_proxy</t>
  </si>
  <si>
    <t>eucalc_tra_vehicle_fleet_passenger_ldv_ice_gasoline_proxy</t>
  </si>
  <si>
    <t>eucalc_tra_vehicle_fleet_passenger_rail_ice_diesel_proxy</t>
  </si>
  <si>
    <t>flood_probability_reduction</t>
  </si>
  <si>
    <t>flood_protection</t>
  </si>
  <si>
    <t>flooded_area_reduction</t>
  </si>
  <si>
    <t>forest_land_cover</t>
  </si>
  <si>
    <t>generation_capacity</t>
  </si>
  <si>
    <t>green_urban_areas</t>
  </si>
  <si>
    <t>gross_value_added-nace_sector_a</t>
  </si>
  <si>
    <t>gross_value_added-nace_sector_j</t>
  </si>
  <si>
    <t>hazard_coldwave_default_risk</t>
  </si>
  <si>
    <t>hazard_heatwave_default_risk</t>
  </si>
  <si>
    <t>heat_wave_impact_citizens</t>
  </si>
  <si>
    <t>heating_load_reduction</t>
  </si>
  <si>
    <t>humidity_increment</t>
  </si>
  <si>
    <t>humidity_increment_PET_reduction</t>
  </si>
  <si>
    <t>impact_of_high_fire_risk_maximum</t>
  </si>
  <si>
    <t>impact_of_moderate_fire_risk_maximum</t>
  </si>
  <si>
    <t>ind_energy_demand_steel_electricity</t>
  </si>
  <si>
    <t>ind_energy_demand_steel_gas_ff_natural</t>
  </si>
  <si>
    <t>indoor_air_temperature</t>
  </si>
  <si>
    <t>infiltration_increase</t>
  </si>
  <si>
    <t>infoor_air_temperature</t>
  </si>
  <si>
    <t>midas_bld_energy_demand_non_residential_sc_heat_pump</t>
  </si>
  <si>
    <t>midas_bld_energy_demand_non_residential_sh_heat_pump</t>
  </si>
  <si>
    <t>midas_bld_energy_demand_residential_mfh_sc_heat_pump</t>
  </si>
  <si>
    <t>midas_bld_energy_demand_residential_mfh_sh_heat_pump</t>
  </si>
  <si>
    <t>midas_bld_energy_demand_residential_mfh_smart_metered</t>
  </si>
  <si>
    <t>midas_bld_energy_demand_residential_sfh_sc_heat_pump</t>
  </si>
  <si>
    <t>midas_bld_energy_demand_residential_sfh_sh_heat_pump</t>
  </si>
  <si>
    <t>midas_bld_energy_demand_residential_sfh_smart_metered</t>
  </si>
  <si>
    <t>midas_commodity_battery</t>
  </si>
  <si>
    <t>midas_commodity_biofuel</t>
  </si>
  <si>
    <t>midas_commodity_caes</t>
  </si>
  <si>
    <t>midas_commodity_ccs</t>
  </si>
  <si>
    <t>midas_commodity_chp</t>
  </si>
  <si>
    <t>midas_commodity_decommission</t>
  </si>
  <si>
    <t>midas_commodity_emissions</t>
  </si>
  <si>
    <t>midas_commodity_energy_surplus</t>
  </si>
  <si>
    <t>midas_commodity_exports</t>
  </si>
  <si>
    <t>midas_commodity_hydrogen</t>
  </si>
  <si>
    <t>midas_commodity_imports</t>
  </si>
  <si>
    <t>midas_commodity_lifestyle_change</t>
  </si>
  <si>
    <t>midas_commodity_penalty</t>
  </si>
  <si>
    <t>midas_commodity_phs</t>
  </si>
  <si>
    <t>midas_commodity_ptx</t>
  </si>
  <si>
    <t>midas_country</t>
  </si>
  <si>
    <t>midas_dhg_energy_demand_heat_co_product_from_power_applied</t>
  </si>
  <si>
    <t>midas_direct_air_capture_agr</t>
  </si>
  <si>
    <t>midas_direct_air_capture_bld</t>
  </si>
  <si>
    <t>midas_direct_air_capture_dhg</t>
  </si>
  <si>
    <t>midas_direct_air_capture_elc</t>
  </si>
  <si>
    <t>midas_direct_air_capture_ind</t>
  </si>
  <si>
    <t>midas_direct_air_capture_tra</t>
  </si>
  <si>
    <t>midas_elc_energy_production_fossil_coal_decommission</t>
  </si>
  <si>
    <t>midas_elc_energy_production_fossil_gas_decommission</t>
  </si>
  <si>
    <t>midas_elc_energy_production_fossil_oil_decommission</t>
  </si>
  <si>
    <t>midas_elc_energy_production_res_energy_export</t>
  </si>
  <si>
    <t>midas_elc_energy_production_res_energy_import</t>
  </si>
  <si>
    <t>midas_energy_demand_natural_fertilizer</t>
  </si>
  <si>
    <t>midas_fos_co2_emissions_cc_diesel_eq</t>
  </si>
  <si>
    <t>midas_fos_co2_emissions_cc_fuel_oil</t>
  </si>
  <si>
    <t>midas_fos_co2_emissions_cc_gasoline</t>
  </si>
  <si>
    <t>midas_fos_co2_emissions_cc_kerosene</t>
  </si>
  <si>
    <t>midas_hazard_heatwave_intensity</t>
  </si>
  <si>
    <t>midas_low_carbon_foodstuff_consumption</t>
  </si>
  <si>
    <t>midas_lus_land_settlement_urban_green</t>
  </si>
  <si>
    <t>midas_non_residential facade area</t>
  </si>
  <si>
    <t>midas_old_people_at_risk_heatwaves_supplied_with_climate_shelters</t>
  </si>
  <si>
    <t>midas_people_at_risk_of_poverty_or_social_exclusion_supplied_with_climate_shelters</t>
  </si>
  <si>
    <t>midas_recovered_waste_heat_aluminium</t>
  </si>
  <si>
    <t>midas_recovered_waste_heat_cement</t>
  </si>
  <si>
    <t>midas_recovered_waste_heat_chemcals</t>
  </si>
  <si>
    <t>midas_recovered_waste_heat_copper</t>
  </si>
  <si>
    <t>midas_recovered_waste_heat_fbt</t>
  </si>
  <si>
    <t>midas_recovered_waste_heat_glass</t>
  </si>
  <si>
    <t>midas_recovered_waste_heat_lime</t>
  </si>
  <si>
    <t>midas_recovered_waste_heat_macine</t>
  </si>
  <si>
    <t>midas_recovered_waste_heat_oil_refinement</t>
  </si>
  <si>
    <t>midas_recovered_waste_heat_other_industries</t>
  </si>
  <si>
    <t>midas_recovered_waste_heat_paper</t>
  </si>
  <si>
    <t>midas_recovered_waste_heat_steel</t>
  </si>
  <si>
    <t>midas_recovered_waste_heat_textile</t>
  </si>
  <si>
    <t>midas_recovered_waste_heat_transport</t>
  </si>
  <si>
    <t>midas_recovered_waste_heat_wwp</t>
  </si>
  <si>
    <t>midas_region</t>
  </si>
  <si>
    <t>midas_residential facade area</t>
  </si>
  <si>
    <t>midas_residential rooftop area</t>
  </si>
  <si>
    <t>midas_tra_transport_demand_behavioral_change</t>
  </si>
  <si>
    <t>midas_wat_water-consumption_energy</t>
  </si>
  <si>
    <t>midas_wat_water-withdrawal_energy</t>
  </si>
  <si>
    <t>midas_water_bodies_cover</t>
  </si>
  <si>
    <t>midas_water_demand</t>
  </si>
  <si>
    <t>non_residential rooftop area</t>
  </si>
  <si>
    <t>number_of_households_with_internet_access</t>
  </si>
  <si>
    <t>number_of_people_with_access_to_electricity</t>
  </si>
  <si>
    <t>number_of_railway_stations</t>
  </si>
  <si>
    <t>number_of_unemployed_people</t>
  </si>
  <si>
    <t>number_water_access_points</t>
  </si>
  <si>
    <t>payback_period</t>
  </si>
  <si>
    <t>peak_disvarcharge_reduction</t>
  </si>
  <si>
    <t>people_at_risk_of_poverty_or_social_exclusion</t>
  </si>
  <si>
    <t>processing_sites</t>
  </si>
  <si>
    <t>rail_and_road_network</t>
  </si>
  <si>
    <t>rainfall_interception</t>
  </si>
  <si>
    <t>rainwater_retention</t>
  </si>
  <si>
    <t>relative_gross_value_added-nace_sector_j</t>
  </si>
  <si>
    <t>road_network_length</t>
  </si>
  <si>
    <t>runoff_reduction</t>
  </si>
  <si>
    <t>sanitation_infrastructure</t>
  </si>
  <si>
    <t>sanitation_points</t>
  </si>
  <si>
    <t>spill_volume</t>
  </si>
  <si>
    <t>surface_temperature_reduction</t>
  </si>
  <si>
    <t>system_avg_interruption_freq</t>
  </si>
  <si>
    <t>temperature_mrt_reduction</t>
  </si>
  <si>
    <t>tempereature_mrt_reduction</t>
  </si>
  <si>
    <t>time_peak_reduction</t>
  </si>
  <si>
    <t>todo_eucalc_agr_crop_cons_non-food</t>
  </si>
  <si>
    <t>todo_eucalc_bld_energy_demand_non_residential_non_elec_space-cooling</t>
  </si>
  <si>
    <t>todo_eucalc_bld_energy_demand_non_residential_space-cooling_electricity</t>
  </si>
  <si>
    <t>todo_eucalc_bld_energy_demand_residential_mfh_non_elec_space-cooling</t>
  </si>
  <si>
    <t>todo_eucalc_bld_energy_demand_residential_mfh_space-cooling_electricity</t>
  </si>
  <si>
    <t>todo_eucalc_bld_energy_demand_residential_non_elec_space_cooling</t>
  </si>
  <si>
    <t>todo_eucalc_bld_energy_demand_residential_sfh_non_elec_space-cooling</t>
  </si>
  <si>
    <t>todo_eucalc_bld_energy_demand_residential_sfh_space-cooling_electricity</t>
  </si>
  <si>
    <t>todo_eucalc_bld_energy_demand_residential_space_cooling_electricity</t>
  </si>
  <si>
    <t>todo_eucalc_bld_energy_demand_residential_space_heating</t>
  </si>
  <si>
    <t>todo_eucalc_bld_energy_demand_residential_space_heating_electricity</t>
  </si>
  <si>
    <t>todo_eucalc_bld_facade-area_non_residential</t>
  </si>
  <si>
    <t>todo_eucalc_bld_facade-area_residential</t>
  </si>
  <si>
    <t>todo_eucalc_bld_roof-area_non_residential</t>
  </si>
  <si>
    <t>todo_eucalc_bld_roof-area_residential</t>
  </si>
  <si>
    <t>todo_eucalc_dhg_energy_demand_added_district_heat_electricity</t>
  </si>
  <si>
    <t>todo_eucalc_elc_stored_co2_solid_bio_gas</t>
  </si>
  <si>
    <t>todo_non_residential rooftop area</t>
  </si>
  <si>
    <t>todo_old_people_kpi</t>
  </si>
  <si>
    <t>todo_residential rooftop area</t>
  </si>
  <si>
    <t>urban_area</t>
  </si>
  <si>
    <t>water_bodies:cover</t>
  </si>
  <si>
    <t>water_demand</t>
  </si>
  <si>
    <t>water_height_reduction</t>
  </si>
  <si>
    <t>water_storage_capacity</t>
  </si>
  <si>
    <t>wave_overtopping_resistance</t>
  </si>
  <si>
    <t>wind_variation</t>
  </si>
  <si>
    <t>¿?</t>
  </si>
  <si>
    <t>requirement_from</t>
  </si>
  <si>
    <t>Shruthi_comments</t>
  </si>
  <si>
    <t>Coastal area</t>
  </si>
  <si>
    <t>m2</t>
  </si>
  <si>
    <t>Gerard</t>
  </si>
  <si>
    <t>There are some land cover variables that would fit. Take a look in "collected_variables". Filter "tag_resource" on "coastal area"</t>
  </si>
  <si>
    <t>Available land next to the dike</t>
  </si>
  <si>
    <t>I don’t think data is available on this</t>
  </si>
  <si>
    <t>Available land (m2) in Urban area (m2)</t>
  </si>
  <si>
    <t>Available land in the region</t>
  </si>
  <si>
    <t>Any land cover data that would work for this?</t>
  </si>
  <si>
    <t>Road/Highway</t>
  </si>
  <si>
    <t>m2/km2</t>
  </si>
  <si>
    <t>TODO for self: get OSM data</t>
  </si>
  <si>
    <t>Urban street</t>
  </si>
  <si>
    <t>m2/km3</t>
  </si>
  <si>
    <t>Available area next to road</t>
  </si>
  <si>
    <t xml:space="preserve"> (m2)</t>
  </si>
  <si>
    <t xml:space="preserve">Agricultural land </t>
  </si>
  <si>
    <t>(m2)</t>
  </si>
  <si>
    <t>For my work I use a combination of variables for this. not sure if there is better data available:
 non-irrigated arable land cover+permanently irrigated land cover+rice fields cover+vineyards cover+fruit trees and berry plantations cover+olive groves cover+pastures cover+permanent crops cover+complex cultivation patterns cover+agriculture with natural vegetation cover+agro-forestry areas cover</t>
  </si>
  <si>
    <t>Facade surface or number of buildings (Ideally, number of windows in a region, but well, you know...)</t>
  </si>
  <si>
    <t>yea, number of windows is tough. I can give you number of buildings - residential + non-residential</t>
  </si>
  <si>
    <t>Beach area</t>
  </si>
  <si>
    <t>"beaches - dunes - sands cover" works?</t>
  </si>
  <si>
    <t>Land with cliffs or strong slopes</t>
  </si>
  <si>
    <t>land cover data does not have anything like this. Need to look elsewhere</t>
  </si>
  <si>
    <t>Urban land</t>
  </si>
  <si>
    <t>continuous urban fabric cover+discontinuous urban fabric cover?
Maybe also "green urban areas cover"?</t>
  </si>
  <si>
    <t>Thermal generation plants per region</t>
  </si>
  <si>
    <t>"number of geothermal plants"?</t>
  </si>
  <si>
    <t>Dunes Coastal area</t>
  </si>
  <si>
    <t>beaches - dunes - sands cover works?</t>
  </si>
  <si>
    <t>Floods in the region</t>
  </si>
  <si>
    <t>talk to Luis?</t>
  </si>
  <si>
    <t xml:space="preserve">Impermeable land in Urban area </t>
  </si>
  <si>
    <t>Railway</t>
  </si>
  <si>
    <t>Space available next to railway tracks</t>
  </si>
  <si>
    <t>Km of (damaged) drainage system, or similar</t>
  </si>
  <si>
    <t>I don’t think data is available on this. Need to look though. I have not focused on drainage systems in my search.</t>
  </si>
  <si>
    <t>Sea operators</t>
  </si>
  <si>
    <t xml:space="preserve">I think this is too specific. I have some employment data (search "employment" in collected_variables sheet). Apart from that I will have to check if there is better data for employment </t>
  </si>
  <si>
    <t>Coastal assets</t>
  </si>
  <si>
    <t>we need to discuss this further</t>
  </si>
  <si>
    <t>Channel or similar</t>
  </si>
  <si>
    <t xml:space="preserve">km </t>
  </si>
  <si>
    <t>This is part of admin_business_and_social_KPIs. Search "Forest area" in that sheet</t>
  </si>
  <si>
    <t>Piscifactories</t>
  </si>
  <si>
    <t>I have not seen direct data on this yet. Need to look further</t>
  </si>
  <si>
    <t>Fishing areas</t>
  </si>
  <si>
    <t>Industry emitting CO2</t>
  </si>
  <si>
    <t>This is part of eucalc_pathway_variables. "ind_emissions-CO2e"</t>
  </si>
  <si>
    <t>CO2 emissions related to energy</t>
  </si>
  <si>
    <t xml:space="preserve">a combination of eucalc data would give this. Need to check which ones </t>
  </si>
  <si>
    <t>Fluorinated gas emissions</t>
  </si>
  <si>
    <t>not sure if anything from eucalc will match this. Need to check further</t>
  </si>
  <si>
    <t>CO2 emissions in a region</t>
  </si>
  <si>
    <t>Sewer inlet points</t>
  </si>
  <si>
    <t>High points</t>
  </si>
  <si>
    <t>Public and private covered facilities and spaces (Parks, libraries, shopping malls, sport halls, etc.)</t>
  </si>
  <si>
    <t>a combination of land use and land cover variables would give this. Search "cover" in collected_variables</t>
  </si>
  <si>
    <t>Drainage or sewer system</t>
  </si>
  <si>
    <t>Flood risk area</t>
  </si>
  <si>
    <t>"river flood risk" from collected_variables?</t>
  </si>
  <si>
    <t>Private gardens/Balconies</t>
  </si>
  <si>
    <t>not sure about availability of data. Need to ask my colleague.</t>
  </si>
  <si>
    <t xml:space="preserve">Available permeable land </t>
  </si>
  <si>
    <t>I don’t think data is available on this. Need to look though. I have not focused on such data in my search.</t>
  </si>
  <si>
    <t>Roof area</t>
  </si>
  <si>
    <t>Facade area</t>
  </si>
  <si>
    <t>river</t>
  </si>
  <si>
    <t>"water courses cover" from collected_variables?</t>
  </si>
  <si>
    <t>Streets with curb</t>
  </si>
  <si>
    <t>I don’t think data is available on this. Need to check in OSM data</t>
  </si>
  <si>
    <t>Presence of aquifer</t>
  </si>
  <si>
    <t>Number of assets depending on electricity</t>
  </si>
  <si>
    <t>A combination of variables from collected_variables would probably give you this. Need to discuss though</t>
  </si>
  <si>
    <t>Building density (sqm of built floor/region area)</t>
  </si>
  <si>
    <t>can provide this</t>
  </si>
  <si>
    <t>Building height</t>
  </si>
  <si>
    <t>not sure about availability of data. Need to ask my colleague. Also do you mean residential or non-residential or both?</t>
  </si>
  <si>
    <t>Number of buildings oriented to a specific direction</t>
  </si>
  <si>
    <t>Wall area (not only facade)</t>
  </si>
  <si>
    <t>Urban pavement surface</t>
  </si>
  <si>
    <t>not sure about the availibility of data. Need to check in OSM. Also, isnt this the same as "pavement area" you mention for M364?</t>
  </si>
  <si>
    <t>Number of farms</t>
  </si>
  <si>
    <t>Access to electricity</t>
  </si>
  <si>
    <t>Check out "Proportion of population with access to electricity" in admin_business_nad-social_KPIs sheet</t>
  </si>
  <si>
    <t>Ventilation shafts</t>
  </si>
  <si>
    <t>not sure about the availibility of data. Need to look</t>
  </si>
  <si>
    <t>Underground infrastructure</t>
  </si>
  <si>
    <t>Number of bus</t>
  </si>
  <si>
    <t>I have it for Poland already. Can provide for the others at some point in the project</t>
  </si>
  <si>
    <t>Spillways</t>
  </si>
  <si>
    <t>Need to look for data</t>
  </si>
  <si>
    <t>Water infrastructure</t>
  </si>
  <si>
    <t xml:space="preserve"> (km)</t>
  </si>
  <si>
    <t xml:space="preserve">There are some land cover variables that would fit. Take a look in "collected_variables".search "cover" </t>
  </si>
  <si>
    <t>Peatland area</t>
  </si>
  <si>
    <t>"peat bogs cover" from collected_variables?</t>
  </si>
  <si>
    <t>Water pumps</t>
  </si>
  <si>
    <t>Vessels (water)</t>
  </si>
  <si>
    <t>what sort of vessels? Need to discuss further</t>
  </si>
  <si>
    <t>Port</t>
  </si>
  <si>
    <t>"port areas cover" from collected variables?</t>
  </si>
  <si>
    <t>Data center</t>
  </si>
  <si>
    <t>Access to water</t>
  </si>
  <si>
    <t>Water surface (m2)</t>
  </si>
  <si>
    <t>water companies</t>
  </si>
  <si>
    <t>Industrial water consumption</t>
  </si>
  <si>
    <t>Need to look for data. Not sure if it is available</t>
  </si>
  <si>
    <t>Abstraction licenses</t>
  </si>
  <si>
    <t>need to discuss this further</t>
  </si>
  <si>
    <t>Pump motors</t>
  </si>
  <si>
    <t>need to look for data</t>
  </si>
  <si>
    <t>Electrical equipment</t>
  </si>
  <si>
    <t>Electricity infrastructure</t>
  </si>
  <si>
    <t>Grassed area (m2)</t>
  </si>
  <si>
    <t>"natural grasslands cover" in collected_variables?</t>
  </si>
  <si>
    <t>Vehicle safety case / Vehicle cleaning point</t>
  </si>
  <si>
    <t>like car wash? Need to look for data</t>
  </si>
  <si>
    <t>Jetties</t>
  </si>
  <si>
    <t>Slope area (m2)</t>
  </si>
  <si>
    <t>not sure if data is available on this. I will have a look</t>
  </si>
  <si>
    <t>Number of ramps</t>
  </si>
  <si>
    <t>Maritime transport</t>
  </si>
  <si>
    <t>"maritime transport of freight" and "maritime transport of passengers" in collected variables?</t>
  </si>
  <si>
    <t>Reedbeds</t>
  </si>
  <si>
    <t>stairs</t>
  </si>
  <si>
    <t>need to discuss this further. Not sure if data is available for this</t>
  </si>
  <si>
    <t>Number of cattery farms
or
Number of cattery animals/farm</t>
  </si>
  <si>
    <t>Boiler units</t>
  </si>
  <si>
    <t>School yards area (m2)</t>
  </si>
  <si>
    <t>Available urban parcels</t>
  </si>
  <si>
    <t xml:space="preserve">need to ask my colleague about this. </t>
  </si>
  <si>
    <t>transport infrastructure</t>
  </si>
  <si>
    <t>km</t>
  </si>
  <si>
    <t xml:space="preserve">road and rail network? </t>
  </si>
  <si>
    <t>Available peri-Urban land (m2)</t>
  </si>
  <si>
    <t>not sure if I can find data on this. Need to look</t>
  </si>
  <si>
    <t>Bikes</t>
  </si>
  <si>
    <t>Waste water</t>
  </si>
  <si>
    <t>Its hard to find information on waste. Need to look</t>
  </si>
  <si>
    <t>Power generation plants</t>
  </si>
  <si>
    <t>number of hydro water reservoir plants
number of fossil gas plants
number of hydro run-of-river and poundage plants
number of fossil hard coal plants
number of hydro pumped storage plants
number of fossil oil plants
number of biomass plants
number of fossil brown coal or lignite plants
number of nuclear plants
number of wind offshore plants
number of wind onshore plants
number of fossil coal-derived gas plants
number of waste plants
number of fossil oil shale plants
number of solar plants
number of fossil peat plants
number of marine plants
number of geothermal plants
number of other plants</t>
  </si>
  <si>
    <t>heat pumps</t>
  </si>
  <si>
    <t>Green area</t>
  </si>
  <si>
    <t>"green urban areas cover" in collected_variables?</t>
  </si>
  <si>
    <t>Birds</t>
  </si>
  <si>
    <t>Waste generation</t>
  </si>
  <si>
    <t xml:space="preserve">"waste" from collected_variables? It is currently only available for Poland. </t>
  </si>
  <si>
    <t>Municipal swimming pools</t>
  </si>
  <si>
    <t>You mean public right? I need to check if data is available</t>
  </si>
  <si>
    <t>Unlevered terrain</t>
  </si>
  <si>
    <t>Stray animals</t>
  </si>
  <si>
    <t xml:space="preserve">not sure if I can find data on this. Need to look. Does Europe even have stray animals? </t>
  </si>
  <si>
    <t>Water using devices</t>
  </si>
  <si>
    <t>More specificity is required here. Need to discuss further</t>
  </si>
  <si>
    <t>Public transport availability</t>
  </si>
  <si>
    <t>"Access to public transport" from admin_business_social_KPIs</t>
  </si>
  <si>
    <t>Private cars</t>
  </si>
  <si>
    <t>"number of passenger cars" from collected_variables. Currently only available for Poland</t>
  </si>
  <si>
    <t>Number of schools</t>
  </si>
  <si>
    <t>Number of households with yard/garden/balcony</t>
  </si>
  <si>
    <t>Wood waste</t>
  </si>
  <si>
    <t xml:space="preserve">I have some waste related variables in Poland. Check them out in collected_variables sheet. Look for "waste" but there is no wood waste. </t>
  </si>
  <si>
    <t>Number of private electricity points</t>
  </si>
  <si>
    <t>this is too detailed to find info on. Need tto check though</t>
  </si>
  <si>
    <t>Number of kitchens</t>
  </si>
  <si>
    <t>hard to find data on. Probably same as number of residential buildings?</t>
  </si>
  <si>
    <t>Food waste</t>
  </si>
  <si>
    <t xml:space="preserve">waste data is collected for Poland. "waste total - biodegradable" from there ? There is no variable specific to food </t>
  </si>
  <si>
    <t>Waste-to-energy plants</t>
  </si>
  <si>
    <t>"number of waste plants" from collected_variables?</t>
  </si>
  <si>
    <t>name</t>
  </si>
  <si>
    <t>LOCALISED_name</t>
  </si>
  <si>
    <t>is_new?</t>
  </si>
  <si>
    <t>integrated_into_eucalc_variables_sheet?</t>
  </si>
  <si>
    <t>eucalc_bld_emissions_co2_appliances_electricity</t>
  </si>
  <si>
    <t>eucalc_bld_emissions_co2_cooking_electricity</t>
  </si>
  <si>
    <t>eucalc_bld_emissions_co2_heat_electricity</t>
  </si>
  <si>
    <t>eucalc_bld_emissions_co2_heat_residential_electricity</t>
  </si>
  <si>
    <t>eucalc_bld_emissions_co2_hot_water_electricity</t>
  </si>
  <si>
    <t>eucalc_bld_emissions_co2_lighting_electricity</t>
  </si>
  <si>
    <t>eucalc_bld_emissions_co2_non_elec_cooking</t>
  </si>
  <si>
    <t>eucalc_bld_emissions_co2_non_elec_hot_water</t>
  </si>
  <si>
    <t>eucalc_bld_emissions_co2_non_elec_space_cooling</t>
  </si>
  <si>
    <t>eucalc_bld_emissions_co2_non_residential_hot_water_electricity</t>
  </si>
  <si>
    <t>eucalc_bld_emissions_co2_non_residential_space_cooling_electricity</t>
  </si>
  <si>
    <t>eucalc_bld_emissions_co2_residential_appliances_electricity</t>
  </si>
  <si>
    <t>eucalc_bld_emissions_co2_residential_cooking_electricity</t>
  </si>
  <si>
    <t>eucalc_bld_emissions_co2_residential_hot_water_electricity</t>
  </si>
  <si>
    <t>eucalc_bld_emissions_co2_residential_lighting_electricity</t>
  </si>
  <si>
    <t>eucalc_bld_emissions_co2_residential_space_cooling_electricity</t>
  </si>
  <si>
    <t>eucalc_bld_emissions_co2_space_cooling_electricity</t>
  </si>
  <si>
    <t>eucalc_bld_emissions_co2e_non_residential_appliances</t>
  </si>
  <si>
    <t>eucalc_bld_emissions_co2e_non_residential_electricitymt]</t>
  </si>
  <si>
    <t>eucalc_bld_emissions_co2e_non_residential_heat</t>
  </si>
  <si>
    <t>eucalc_bld_emissions_co2e_residential_appliances</t>
  </si>
  <si>
    <t>eucalc_bld_emissions_co2e_residential_electricitymt]</t>
  </si>
  <si>
    <t>bld_emissions-CO2e_residential_electricityMt]: mistake. Is like this in the pathways and the variable list!!! I converted here but in pathways is still like this</t>
  </si>
  <si>
    <t>eucalc_bld_emissions_co2e_residential_heat</t>
  </si>
  <si>
    <t>eucalc_bld_energy_demand_cooking_electricity</t>
  </si>
  <si>
    <t>eucalc_bld_energy_demand_heat_ambient</t>
  </si>
  <si>
    <t>eucalc_bld_energy_demand_heat_fossil</t>
  </si>
  <si>
    <t>eucalc_bld_energy_demand_heat_geothermal</t>
  </si>
  <si>
    <t>eucalc_bld_energy_demand_heat_renewable</t>
  </si>
  <si>
    <t>eucalc_bld_energy_demand_heat_solar</t>
  </si>
  <si>
    <t>eucalc_bld_energy_demand_heat</t>
  </si>
  <si>
    <t>eucalc_bld_energy_demand_heat_electricity</t>
  </si>
  <si>
    <t>eucalc_bld_energy_demand_heat_gas_ff_natural</t>
  </si>
  <si>
    <t>eucalc_bld_energy_demand_heat_liquid_ff_heatingoil</t>
  </si>
  <si>
    <t>eucalc_bld_energy_demand_heat_non_residential_electricity</t>
  </si>
  <si>
    <t>eucalc_bld_energy_demand_heat_residential_electricity</t>
  </si>
  <si>
    <t>eucalc_bld_energy_demand_heat_solid_ff_coal</t>
  </si>
  <si>
    <t>eucalc_bld_energy_demand_hot_water_electricity</t>
  </si>
  <si>
    <t>eucalc_bld_energy_demand_lighting_electricity</t>
  </si>
  <si>
    <t>eucalc_bld_energy_demand_non_elec_cooking</t>
  </si>
  <si>
    <t>eucalc_bld_energy_demand_non_elec_hot_water</t>
  </si>
  <si>
    <t>eucalc_bld_energy_demand_non_elec_space_cooling</t>
  </si>
  <si>
    <t>eucalc_bld_energy_demand_non_residential_heat</t>
  </si>
  <si>
    <t>eucalc_bld_energy_demand_non_residential_hot_water_electricity</t>
  </si>
  <si>
    <t>eucalc_bld_energy_demand_non_residential_space_cooling_electricity</t>
  </si>
  <si>
    <t>eucalc_bld_energy_demand_residential_appliances_electricity</t>
  </si>
  <si>
    <t>eucalc_bld_energy_demand_residential_heat</t>
  </si>
  <si>
    <t>eucalc_bld_energy_demand_residential_hot_water_electricity</t>
  </si>
  <si>
    <t>eucalc_bld_energy_demand_space_cooling_electricity</t>
  </si>
  <si>
    <t>eucalc_ind_emissions_co2e_chem</t>
  </si>
  <si>
    <t>ind_energy-demand_chemicals_total[TWh]</t>
  </si>
  <si>
    <t>eucalc_ind_material_production_chem</t>
  </si>
  <si>
    <t>number_of_residential_dwellings</t>
  </si>
  <si>
    <t>number_of_non_residential_dwellings</t>
  </si>
  <si>
    <t>number_of_dwellings</t>
  </si>
  <si>
    <t>Number of residential dwellings</t>
  </si>
  <si>
    <t>Number of non-residential dwellings</t>
  </si>
  <si>
    <t>Number of dwellings</t>
  </si>
  <si>
    <t>Total number of residential dwellings</t>
  </si>
  <si>
    <t>Total number of non-residential dwellings</t>
  </si>
  <si>
    <t>Total number of dwellings - includes residential, non-residential and unknown types</t>
  </si>
  <si>
    <t>https://ec.europa.eu/eurostat/databrowser/view/cens_21dwbnr_r3__custom_17736821/default/table</t>
  </si>
  <si>
    <t>Eurostat. “Dwellings by type of building, number of rooms or useful floor space and NUTS 3 region.” Accessed August 14, 2025. https://ec.europa.eu/eurostat/databrowser/view/cens_21dwbnr_r3__custom_17736821/default/table</t>
  </si>
  <si>
    <t>percentage_of_deaths_due_to_accidental_poisoning_by_and_exposure_to_noxious_substances*population|/100</t>
  </si>
  <si>
    <t>(gross_value_added_nace_sector_a/gross_domestic_product)*100</t>
  </si>
  <si>
    <t>(gross_value_added/gross_domestic_product)*100</t>
  </si>
  <si>
    <t>(gross_value_added_nace_sector_c/gross_domestic_product)*100</t>
  </si>
  <si>
    <t>(gross_value_added_nace_sector_f/gross_domestic_product)*100</t>
  </si>
  <si>
    <t>(gross_value_added_nace_sector_j/gross_domestic_product)*100</t>
  </si>
  <si>
    <t>(gross_value_added_nace_sector_k/gross_domestic_product)*100</t>
  </si>
  <si>
    <t>(gross_value_added_nace_sector_l/gross_domestic_product)*100</t>
  </si>
  <si>
    <t>(gross_value_added_nace_sector_b_e/gross_domestic_product)*100</t>
  </si>
  <si>
    <t>(gross_value_added_nace_sector_g_i/gross_domestic_product)*100</t>
  </si>
  <si>
    <t>(gross_value_added_nace_sector_m_n/gross_domestic_product)*100</t>
  </si>
  <si>
    <t>(gross_value_added_nace_sector_o_q/gross_domestic_product)*100</t>
  </si>
  <si>
    <t>generation_capacity_of_wind_offshore_plants+generation_capacity_of_wind_onshore_plants</t>
  </si>
  <si>
    <t>population+cproj_annual_mean_temperature_heating_degree_days</t>
  </si>
  <si>
    <t>cproj_annual_mean_temperature_cooling_degree_days+income_of_households+population</t>
  </si>
  <si>
    <t>gross_value_added+cproj_annual_mean_temperature_heating_degree_days</t>
  </si>
  <si>
    <t>cproj_annual_mean_temperature_cooling_degree_days+gross_value_added</t>
  </si>
  <si>
    <t>road_transport_of_freight+number_of_passenger_cars</t>
  </si>
  <si>
    <t>air_transport_of_freight+air_transport_of_passengers</t>
  </si>
  <si>
    <t>maritime_transport_of_freight+maritime_transport_of_passengers</t>
  </si>
  <si>
    <t>employment_in_manufacturing+employment_in_construction</t>
  </si>
  <si>
    <t>road_transport_of_freight+number_of_lorries</t>
  </si>
  <si>
    <t>olive_groves_cover+non_irrigated_arable_land_cover</t>
  </si>
  <si>
    <t>non_irrigated_arable_land_cover+permanently_irrigated_land_cover</t>
  </si>
  <si>
    <t>rice_fields_cover+vineyards_cover+fruit_trees_and_berry_plantations_cover+olive_groves_cover+permanent_crops_cover+complex_cultivation_patterns_cover</t>
  </si>
  <si>
    <t>generation_capacity_of_fossil_oil_plants+generation_capacity_of_fossil_oil_shale_plants</t>
  </si>
  <si>
    <t>generation_capacity_of_hydro_water_reservoir_plants+generation_capacity_of_hydro_run_of_river_and_poundage_plants+generation_capacity_of_hydro_pumped_storage_plants</t>
  </si>
  <si>
    <t>generation_capacity_of_other_plants+generation_capacity_of_waste_plants</t>
  </si>
  <si>
    <t>generation_capacity_of_fossil_hard_coal_plants+generation_capacity_of_fossil_brown_coal_or_lignite_plants+generation_capacity_of_fossil_peat_plants</t>
  </si>
  <si>
    <t>generation_capacity_of_fossil_gas_plants+generation_capacity_of_fossil_coal_derived_gas_plants</t>
  </si>
  <si>
    <t>non_irrigated_arable_land_cover+permanently_irrigated_land_cover+permanent_crops_cover+complex_cultivation_patterns_cover+agriculture_with_natural_vegetation_cover+agro_forestry_areas_cover</t>
  </si>
  <si>
    <t>agro_forestry_areas_cover+broad_leaved_forest_cover+coniferous_forest_cover+mixed_forest_cover</t>
  </si>
  <si>
    <t>continuous_urban_fabric_cover+discontinuous_urban_fabric_cover</t>
  </si>
  <si>
    <t>inland_marshes_cover+peat_bogs_cover+salt_marshes_cover+salines_cover+intertidal_flats_cover</t>
  </si>
  <si>
    <t>agro_forestry_areas_cover+broad_leaved_forest_cover+coniferous_forest_cover+mixed_forest_cover+green_urban_areas_cover</t>
  </si>
  <si>
    <t>Direction of flow: Balance, National accounts indicator : Disposable income, net, expressed as total income of the entire population of the region</t>
  </si>
  <si>
    <t xml:space="preserve">eucalc_bld_energy_demand_alluses_solid_waste </t>
  </si>
  <si>
    <t>(eucalc_ind_energy_demand_aluminium_liquid_ff_oil * (final_energy_consumption_from_aluminium_production_using_gas_oil_and_diesel_oil / (final_energy_consumption_from_aluminium_production_using_fuel_oil + final_energy_consumption_from_aluminium_production_using_gas_oil_and_diesel_oil + final_energy_consumption_from_aluminium_production_using_motor_gasoline)) + 
eucalc_ind_energy_demand_cement_liquid_ff_oil * (final_energy_consumption_from_manufacture_of_cement_lime_and_plaster_using_gas_oil_and_diesel_oil / (final_energy_consumption_from_manufacture_of_cement_lime_and_plaster_using_fuel_oil + final_energy_consumption_from_manufacture_of_cement_lime_and_plaster_using_gas_oil_and_diesel_oil + final_energy_consumption_from_manufacture_of_cement_lime_and_plaster_using_motor_gasoline)) + 
eucalc_ind_energy_demand_chemicals_liquid_ff_oil * (final_energy_consumption_from_manufacture_of_chemicals_using_gas_oil_and_diesel_oil / (final_energy_consumption_from_manufacture_of_chemicals_using_fuel_oil + final_energy_consumption_from_manufacture_of_chemicals_using_gas_oil_and_diesel_oil + final_energy_consumption_from_manufacture_of_chemicals_using_motor_gasoline)) + 
eucalc_ind_energy_demand_glass_liquid_ff_oil * (final_energy_consumption_from_manufacture_of_glass_and_glass_products_using_gas_oil_and_diesel_oil / (final_energy_consumption_from_manufacture_of_glass_and_glass_products_using_fuel_oil + final_energy_consumption_from_manufacture_of_glass_and_glass_products_using_gas_oil_and_diesel_oil + final_energy_consumption_from_manufacture_of_glass_and_glass_products_using_motor_gasoline)) + 
eucalc_ind_energy_demand_lime_liquid_ff_oil * (final_energy_consumption_from_manufacture_of_cement_lime_and_plaster_using_gas_oil_and_diesel_oil / (final_energy_consumption_from_manufacture_of_cement_lime_and_plaster_using_fuel_oil + final_energy_consumption_from_manufacture_of_cement_lime_and_plaster_using_gas_oil_and_diesel_oil + final_energy_consumption_from_manufacture_of_cement_lime_and_plaster_using_motor_gasoline)) + 
eucalc_ind_energy_demand_paper_liquid_ff_oil * (final_energy_consumption_from_manufacture_of_paper_and_paper_products_using_gas_oil_and_diesel_oil / (final_energy_consumption_from_manufacture_of_paper_and_paper_products_using_fuel_oil + final_energy_consumption_from_manufacture_of_paper_and_paper_products_using_gas_oil_and_diesel_oil + final_energy_consumption_from_manufacture_of_paper_and_paper_products_using_motor_gasoline)) + 
eucalc_ind_energy_demand_steel_liquid_ff_oil * (final_energy_consumption_from_manufacturing_of_iron_and_steel_using_gas_oil_and_diesel_oil / (final_energy_consumption_from_manufacturing_of_iron_and_steel_using_fuel_oil + final_energy_consumption_from_manufacturing_of_iron_and_steel_using_gas_oil_and_diesel_oil + final_energy_consumption_from_manufacturing_of_iron_and_steel_using_motor_gasoline)) + 
eucalc_ind_energy_demand_tra_equip_liquid_ff_oil * (final_energy_consumption_from_manufacture_of_transport_equipment_using_gas_oil_and_diesel_oil / (final_energy_consumption_from_manufacture_of_transport_equipment_using_fuel_oil + final_energy_consumption_from_manufacture_of_transport_equipment_using_gas_oil_and_diesel_oil + final_energy_consumption_from_manufacture_of_transport_equipment_using_motor_gasoline)) +  
eucalc_ind_energy_demand_copper_liquid_ff_oil * (final_energy_consumption_from_manufacture_of_basic_metals_using_gas_oil_and_diesel_oil / (final_energy_consumption_from_manufacture_of_basic_metals_using_fuel_oil + final_energy_consumption_from_manufacture_of_basic_metals_using_gas_oil_and_diesel_oil + final_energy_consumption_from_manufacture_of_basic_metals_using_motor_gasoline))) * 10**6</t>
  </si>
  <si>
    <t>not yet</t>
  </si>
  <si>
    <t>((population_age_less_than_5 + population_age_between_5_and_9 + population_age_between_10_and_14) / population)*100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</si>
</sst>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64">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3F3F3F"/>
      <name val="Calibri"/>
      <family val="2"/>
      <scheme val="minor"/>
    </font>
    <font>
      <sz val="11"/>
      <color rgb="FF3F3F76"/>
      <name val="Calibri"/>
      <family val="2"/>
      <scheme val="minor"/>
    </font>
    <font>
      <u/>
      <sz val="11"/>
      <color theme="10"/>
      <name val="Calibri"/>
      <family val="2"/>
      <scheme val="minor"/>
    </font>
    <font>
      <sz val="11"/>
      <color rgb="FF9C5700"/>
      <name val="Calibri"/>
      <family val="2"/>
      <scheme val="minor"/>
    </font>
    <font>
      <sz val="10"/>
      <name val="Arial"/>
      <family val="2"/>
    </font>
    <font>
      <sz val="11"/>
      <color rgb="FF9C0006"/>
      <name val="Calibri"/>
      <family val="2"/>
      <scheme val="minor"/>
    </font>
    <font>
      <b/>
      <sz val="11"/>
      <color theme="1"/>
      <name val="Calibri"/>
      <family val="2"/>
      <scheme val="minor"/>
    </font>
    <font>
      <sz val="11"/>
      <name val="Calibri"/>
      <family val="2"/>
    </font>
    <font>
      <sz val="10"/>
      <color theme="1"/>
      <name val="Arial Unicode MS"/>
    </font>
    <font>
      <sz val="11"/>
      <color theme="1"/>
      <name val="Calibri"/>
      <family val="2"/>
    </font>
    <font>
      <sz val="9"/>
      <color theme="1"/>
      <name val="Segoe UI"/>
      <family val="2"/>
    </font>
    <font>
      <sz val="11"/>
      <color theme="4"/>
      <name val="Calibri"/>
      <family val="2"/>
      <scheme val="minor"/>
    </font>
    <font>
      <sz val="10"/>
      <color theme="1"/>
      <name val="Calibri"/>
      <family val="2"/>
      <scheme val="minor"/>
    </font>
    <font>
      <b/>
      <sz val="10"/>
      <name val="Calibri"/>
      <family val="2"/>
      <scheme val="minor"/>
    </font>
    <font>
      <b/>
      <i/>
      <sz val="10"/>
      <color theme="1"/>
      <name val="Calibri"/>
      <family val="2"/>
      <scheme val="minor"/>
    </font>
    <font>
      <sz val="10"/>
      <name val="Calibri"/>
      <family val="2"/>
    </font>
    <font>
      <sz val="10"/>
      <name val="Calibri"/>
      <family val="2"/>
      <scheme val="minor"/>
    </font>
    <font>
      <sz val="11"/>
      <name val="Calibri"/>
      <family val="2"/>
      <scheme val="minor"/>
    </font>
    <font>
      <b/>
      <sz val="10"/>
      <color theme="1"/>
      <name val="Calibri"/>
      <family val="2"/>
      <scheme val="minor"/>
    </font>
    <font>
      <sz val="11"/>
      <color theme="1"/>
      <name val="Calibri"/>
      <family val="2"/>
      <scheme val="minor"/>
    </font>
    <font>
      <u/>
      <sz val="7"/>
      <color rgb="FF2873E6"/>
      <name val="Arial"/>
      <family val="2"/>
    </font>
    <font>
      <sz val="7"/>
      <color rgb="FF272833"/>
      <name val="Arial"/>
      <family val="2"/>
    </font>
    <font>
      <sz val="11"/>
      <color rgb="FF3E4047"/>
      <name val="Calibri"/>
      <family val="2"/>
      <scheme val="minor"/>
    </font>
    <font>
      <b/>
      <i/>
      <vertAlign val="subscript"/>
      <sz val="10"/>
      <color theme="1"/>
      <name val="Calibri"/>
      <family val="2"/>
      <scheme val="minor"/>
    </font>
    <font>
      <b/>
      <vertAlign val="subscript"/>
      <sz val="10"/>
      <color theme="1"/>
      <name val="Calibri"/>
      <family val="2"/>
      <scheme val="minor"/>
    </font>
    <font>
      <sz val="8"/>
      <name val="Calibri"/>
      <family val="2"/>
      <scheme val="minor"/>
    </font>
    <font>
      <b/>
      <sz val="11"/>
      <name val="Calibri"/>
      <family val="2"/>
    </font>
    <font>
      <sz val="11"/>
      <color theme="1"/>
      <name val="Calibri"/>
      <family val="2"/>
      <scheme val="minor"/>
    </font>
    <font>
      <u/>
      <sz val="11"/>
      <color theme="10"/>
      <name val="Calibri"/>
      <family val="2"/>
      <scheme val="minor"/>
    </font>
    <font>
      <sz val="11"/>
      <color theme="1"/>
      <name val="Calibri"/>
      <family val="2"/>
      <scheme val="minor"/>
    </font>
    <font>
      <b/>
      <sz val="11"/>
      <color rgb="FF000000"/>
      <name val="Calibri"/>
      <family val="2"/>
    </font>
    <font>
      <sz val="11"/>
      <color rgb="FFFF0000"/>
      <name val="Calibri"/>
      <family val="2"/>
    </font>
    <font>
      <sz val="11"/>
      <color rgb="FF70AD47"/>
      <name val="Calibri"/>
      <family val="2"/>
    </font>
    <font>
      <sz val="11"/>
      <color rgb="FFFF9900"/>
      <name val="Calibri"/>
      <family val="2"/>
    </font>
    <font>
      <strike/>
      <sz val="11"/>
      <name val="Calibri"/>
      <family val="2"/>
    </font>
    <font>
      <sz val="11"/>
      <color rgb="FF38761D"/>
      <name val="Calibri"/>
      <family val="2"/>
    </font>
    <font>
      <sz val="11"/>
      <color rgb="FF000000"/>
      <name val="Roboto"/>
    </font>
    <font>
      <sz val="11"/>
      <color rgb="FF70AD47"/>
      <name val="Arial"/>
      <family val="2"/>
    </font>
    <font>
      <sz val="11"/>
      <color rgb="FF000000"/>
      <name val="Calibri"/>
      <family val="2"/>
    </font>
    <font>
      <sz val="8"/>
      <name val="Calibri"/>
      <family val="2"/>
      <scheme val="minor"/>
    </font>
    <font>
      <b/>
      <sz val="14"/>
      <color theme="1"/>
      <name val="Calibri Light"/>
      <family val="2"/>
      <scheme val="major"/>
    </font>
    <font>
      <sz val="10"/>
      <color rgb="FFFF0000"/>
      <name val="Calibri"/>
      <family val="2"/>
      <scheme val="minor"/>
    </font>
    <font>
      <sz val="10"/>
      <color rgb="FF000000"/>
      <name val="Calibri"/>
      <family val="2"/>
      <scheme val="minor"/>
    </font>
    <font>
      <b/>
      <sz val="10"/>
      <color rgb="FF000000"/>
      <name val="Calibri"/>
      <family val="2"/>
      <scheme val="minor"/>
    </font>
    <font>
      <sz val="10"/>
      <color rgb="FF000000"/>
      <name val="Calibri"/>
      <family val="2"/>
    </font>
    <font>
      <sz val="11"/>
      <color rgb="FF242424"/>
      <name val="Aptos Narrow"/>
      <family val="2"/>
    </font>
    <font>
      <b/>
      <i/>
      <sz val="10"/>
      <color rgb="FF000000"/>
      <name val="Calibri"/>
      <family val="2"/>
      <scheme val="minor"/>
    </font>
    <font>
      <b/>
      <i/>
      <vertAlign val="subscript"/>
      <sz val="10"/>
      <color rgb="FF000000"/>
      <name val="Calibri"/>
      <family val="2"/>
      <scheme val="minor"/>
    </font>
    <font>
      <vertAlign val="subscript"/>
      <sz val="10"/>
      <color rgb="FF000000"/>
      <name val="Calibri"/>
      <family val="2"/>
    </font>
    <font>
      <u/>
      <sz val="10"/>
      <color rgb="FF008080"/>
      <name val="Calibri"/>
      <family val="2"/>
    </font>
    <font>
      <vertAlign val="superscript"/>
      <sz val="10"/>
      <color rgb="FF000000"/>
      <name val="Calibri"/>
      <family val="2"/>
    </font>
    <font>
      <b/>
      <i/>
      <sz val="10"/>
      <color rgb="FF000000"/>
      <name val="Calibri"/>
      <family val="2"/>
    </font>
    <font>
      <sz val="11"/>
      <color rgb="FF242424"/>
      <name val="Aptos Narrow"/>
      <charset val="1"/>
    </font>
    <font>
      <b/>
      <sz val="11"/>
      <name val="Calibri"/>
    </font>
    <font>
      <sz val="8"/>
      <name val="Calibri"/>
      <scheme val="minor"/>
    </font>
    <font>
      <sz val="10"/>
      <color theme="1"/>
      <name val="Calibri"/>
      <scheme val="minor"/>
    </font>
    <font>
      <sz val="11"/>
      <color rgb="FF006100"/>
      <name val="Calibri"/>
      <family val="2"/>
      <scheme val="minor"/>
    </font>
    <font>
      <sz val="9"/>
      <color indexed="81"/>
      <name val="Tahoma"/>
      <charset val="1"/>
    </font>
  </fonts>
  <fills count="28">
    <fill>
      <patternFill patternType="none"/>
    </fill>
    <fill>
      <patternFill patternType="gray125"/>
    </fill>
    <fill>
      <patternFill patternType="solid">
        <fgColor rgb="FFF2F2F2"/>
        <bgColor rgb="FFF2F2F2"/>
      </patternFill>
    </fill>
    <fill>
      <patternFill patternType="solid">
        <fgColor indexed="47"/>
        <bgColor indexed="47"/>
      </patternFill>
    </fill>
    <fill>
      <patternFill patternType="solid">
        <fgColor rgb="FFFFEB9C"/>
        <bgColor rgb="FFFFEB9C"/>
      </patternFill>
    </fill>
    <fill>
      <patternFill patternType="solid">
        <fgColor rgb="FFFFC7CE"/>
        <bgColor rgb="FFFFC7CE"/>
      </patternFill>
    </fill>
    <fill>
      <patternFill patternType="solid">
        <fgColor indexed="5"/>
        <bgColor indexed="5"/>
      </patternFill>
    </fill>
    <fill>
      <patternFill patternType="solid">
        <fgColor theme="0" tint="-0.14999847407452621"/>
        <bgColor theme="0" tint="-0.14999847407452621"/>
      </patternFill>
    </fill>
    <fill>
      <patternFill patternType="solid">
        <fgColor rgb="FFFFC000"/>
        <bgColor rgb="FFFFC000"/>
      </patternFill>
    </fill>
    <fill>
      <patternFill patternType="solid">
        <fgColor rgb="FFEFEFEF"/>
        <bgColor rgb="FFEFEFEF"/>
      </patternFill>
    </fill>
    <fill>
      <patternFill patternType="solid">
        <fgColor rgb="FFD9E1F2"/>
        <bgColor rgb="FFD9E1F2"/>
      </patternFill>
    </fill>
    <fill>
      <patternFill patternType="solid">
        <fgColor theme="9" tint="0.79998168889431442"/>
        <bgColor theme="9" tint="0.79998168889431442"/>
      </patternFill>
    </fill>
    <fill>
      <patternFill patternType="solid">
        <fgColor theme="5" tint="0.59999389629810485"/>
        <bgColor theme="5" tint="0.59999389629810485"/>
      </patternFill>
    </fill>
    <fill>
      <patternFill patternType="solid">
        <fgColor theme="7" tint="0.79998168889431442"/>
        <bgColor theme="7" tint="0.79998168889431442"/>
      </patternFill>
    </fill>
    <fill>
      <patternFill patternType="solid">
        <fgColor rgb="FFFFC000"/>
        <bgColor indexed="64"/>
      </patternFill>
    </fill>
    <fill>
      <patternFill patternType="solid">
        <fgColor rgb="FFFFFFFF"/>
        <bgColor rgb="FFFFFFFF"/>
      </patternFill>
    </fill>
    <fill>
      <patternFill patternType="solid">
        <fgColor rgb="FFFF0000"/>
        <bgColor rgb="FFFF0000"/>
      </patternFill>
    </fill>
    <fill>
      <patternFill patternType="solid">
        <fgColor rgb="FFFFFF00"/>
        <bgColor rgb="FFFFFF00"/>
      </patternFill>
    </fill>
    <fill>
      <patternFill patternType="solid">
        <fgColor theme="8" tint="0.79998168889431442"/>
        <bgColor indexed="64"/>
      </patternFill>
    </fill>
    <fill>
      <patternFill patternType="solid">
        <fgColor theme="9" tint="0.79998168889431442"/>
        <bgColor indexed="64"/>
      </patternFill>
    </fill>
    <fill>
      <patternFill patternType="solid">
        <fgColor rgb="FFFF0000"/>
        <bgColor indexed="64"/>
      </patternFill>
    </fill>
    <fill>
      <patternFill patternType="solid">
        <fgColor theme="7" tint="0.59999389629810485"/>
        <bgColor indexed="64"/>
      </patternFill>
    </fill>
    <fill>
      <patternFill patternType="solid">
        <fgColor rgb="FFFFFF00"/>
        <bgColor indexed="64"/>
      </patternFill>
    </fill>
    <fill>
      <patternFill patternType="solid">
        <fgColor theme="4" tint="0.39997558519241921"/>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bgColor indexed="64"/>
      </patternFill>
    </fill>
    <fill>
      <patternFill patternType="solid">
        <fgColor rgb="FFC6EFCE"/>
      </patternFill>
    </fill>
  </fills>
  <borders count="22">
    <border>
      <left/>
      <right/>
      <top/>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style="thin">
        <color rgb="FF8EA9DB"/>
      </top>
      <bottom style="thin">
        <color auto="1"/>
      </bottom>
      <diagonal/>
    </border>
    <border>
      <left/>
      <right style="thin">
        <color auto="1"/>
      </right>
      <top style="thin">
        <color auto="1"/>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style="thin">
        <color rgb="FFCCCCCC"/>
      </bottom>
      <diagonal/>
    </border>
    <border>
      <left style="thin">
        <color auto="1"/>
      </left>
      <right style="thin">
        <color auto="1"/>
      </right>
      <top style="thin">
        <color theme="4" tint="0.39997558519241921"/>
      </top>
      <bottom style="thin">
        <color auto="1"/>
      </bottom>
      <diagonal/>
    </border>
    <border>
      <left style="thin">
        <color auto="1"/>
      </left>
      <right style="thin">
        <color auto="1"/>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theme="4" tint="0.39997558519241921"/>
      </top>
      <bottom style="thin">
        <color rgb="FF000000"/>
      </bottom>
      <diagonal/>
    </border>
  </borders>
  <cellStyleXfs count="13">
    <xf numFmtId="0" fontId="0" fillId="0" borderId="0"/>
    <xf numFmtId="0" fontId="6" fillId="2" borderId="1" applyNumberFormat="0" applyProtection="0"/>
    <xf numFmtId="0" fontId="7" fillId="3" borderId="2" applyNumberFormat="0" applyProtection="0"/>
    <xf numFmtId="0" fontId="9" fillId="4" borderId="0" applyNumberFormat="0" applyBorder="0" applyProtection="0"/>
    <xf numFmtId="0" fontId="10" fillId="0" borderId="0"/>
    <xf numFmtId="9" fontId="25" fillId="0" borderId="0" applyFont="0" applyFill="0" applyBorder="0" applyProtection="0"/>
    <xf numFmtId="0" fontId="11" fillId="5" borderId="0" applyNumberFormat="0" applyBorder="0" applyProtection="0"/>
    <xf numFmtId="43" fontId="33" fillId="0" borderId="0" applyFont="0" applyFill="0" applyBorder="0" applyAlignment="0" applyProtection="0"/>
    <xf numFmtId="0" fontId="8" fillId="0" borderId="0" applyNumberFormat="0" applyFill="0" applyBorder="0" applyProtection="0"/>
    <xf numFmtId="9" fontId="5" fillId="0" borderId="0" applyFont="0" applyFill="0" applyBorder="0" applyProtection="0"/>
    <xf numFmtId="43" fontId="35" fillId="0" borderId="0" applyFont="0" applyFill="0" applyBorder="0" applyAlignment="0" applyProtection="0"/>
    <xf numFmtId="0" fontId="34" fillId="0" borderId="0" applyNumberFormat="0" applyFill="0" applyBorder="0" applyAlignment="0" applyProtection="0"/>
    <xf numFmtId="0" fontId="62" fillId="27" borderId="0" applyNumberFormat="0" applyBorder="0" applyAlignment="0" applyProtection="0"/>
  </cellStyleXfs>
  <cellXfs count="234">
    <xf numFmtId="0" fontId="0" fillId="0" borderId="0" xfId="0"/>
    <xf numFmtId="0" fontId="0" fillId="0" borderId="0" xfId="0" applyAlignment="1">
      <alignment wrapText="1"/>
    </xf>
    <xf numFmtId="0" fontId="0" fillId="0" borderId="0" xfId="0" applyAlignment="1">
      <alignment horizontal="left" vertical="top" wrapText="1"/>
    </xf>
    <xf numFmtId="0" fontId="0" fillId="0" borderId="0" xfId="5" applyNumberFormat="1" applyFont="1" applyAlignment="1">
      <alignment wrapText="1"/>
    </xf>
    <xf numFmtId="0" fontId="12" fillId="0" borderId="0" xfId="0" applyFont="1" applyAlignment="1">
      <alignment horizontal="left" vertical="top" wrapText="1"/>
    </xf>
    <xf numFmtId="0" fontId="12" fillId="0" borderId="0" xfId="0" applyFont="1" applyAlignment="1">
      <alignment horizontal="left" vertical="top"/>
    </xf>
    <xf numFmtId="0" fontId="12" fillId="6" borderId="0" xfId="0" applyFont="1" applyFill="1" applyAlignment="1">
      <alignment horizontal="left" vertical="top" wrapText="1"/>
    </xf>
    <xf numFmtId="0" fontId="8" fillId="0" borderId="0" xfId="11" applyFont="1" applyAlignment="1">
      <alignment horizontal="left" vertical="top" wrapText="1"/>
    </xf>
    <xf numFmtId="0" fontId="0" fillId="0" borderId="0" xfId="0" applyAlignment="1">
      <alignment horizontal="left" vertical="top"/>
    </xf>
    <xf numFmtId="0" fontId="13" fillId="0" borderId="0" xfId="0" applyFont="1" applyAlignment="1">
      <alignment horizontal="left" vertical="top" wrapText="1"/>
    </xf>
    <xf numFmtId="0" fontId="0" fillId="0" borderId="0" xfId="5" applyNumberFormat="1" applyFont="1" applyAlignment="1">
      <alignment horizontal="left" vertical="top" wrapText="1"/>
    </xf>
    <xf numFmtId="0" fontId="10" fillId="0" borderId="0" xfId="4"/>
    <xf numFmtId="0" fontId="10" fillId="0" borderId="0" xfId="4" applyAlignment="1">
      <alignment wrapText="1"/>
    </xf>
    <xf numFmtId="0" fontId="0" fillId="0" borderId="0" xfId="0" quotePrefix="1" applyAlignment="1">
      <alignment horizontal="left" vertical="top" wrapText="1"/>
    </xf>
    <xf numFmtId="0" fontId="8" fillId="0" borderId="0" xfId="11" applyFont="1" applyAlignment="1">
      <alignment vertical="center" wrapText="1"/>
    </xf>
    <xf numFmtId="49" fontId="0" fillId="0" borderId="0" xfId="0" applyNumberFormat="1" applyAlignment="1">
      <alignment horizontal="left" vertical="top"/>
    </xf>
    <xf numFmtId="0" fontId="14" fillId="0" borderId="0" xfId="0" applyFont="1" applyAlignment="1">
      <alignment horizontal="left" vertical="top" wrapText="1"/>
    </xf>
    <xf numFmtId="0" fontId="8" fillId="0" borderId="0" xfId="11" applyFont="1" applyAlignment="1">
      <alignment wrapText="1"/>
    </xf>
    <xf numFmtId="0" fontId="15" fillId="0" borderId="0" xfId="0" applyFont="1" applyAlignment="1">
      <alignment horizontal="left" vertical="top"/>
    </xf>
    <xf numFmtId="0" fontId="0" fillId="6" borderId="0" xfId="0" applyFill="1" applyAlignment="1">
      <alignment horizontal="left" vertical="top" wrapText="1"/>
    </xf>
    <xf numFmtId="0" fontId="12" fillId="7" borderId="0" xfId="0" applyFont="1" applyFill="1"/>
    <xf numFmtId="0" fontId="12" fillId="7" borderId="0" xfId="0" applyFont="1" applyFill="1" applyAlignment="1">
      <alignment wrapText="1"/>
    </xf>
    <xf numFmtId="0" fontId="12" fillId="6" borderId="0" xfId="0" applyFont="1" applyFill="1"/>
    <xf numFmtId="0" fontId="16" fillId="0" borderId="0" xfId="0" applyFont="1" applyAlignment="1">
      <alignment horizontal="left" vertical="top" wrapText="1"/>
    </xf>
    <xf numFmtId="0" fontId="12" fillId="0" borderId="0" xfId="0" applyFont="1"/>
    <xf numFmtId="0" fontId="12" fillId="0" borderId="0" xfId="0" applyFont="1" applyAlignment="1">
      <alignment wrapText="1"/>
    </xf>
    <xf numFmtId="0" fontId="13" fillId="0" borderId="0" xfId="0" applyFont="1" applyAlignment="1">
      <alignment horizontal="left" wrapText="1"/>
    </xf>
    <xf numFmtId="0" fontId="13" fillId="0" borderId="0" xfId="0" applyFont="1" applyAlignment="1">
      <alignment horizontal="left"/>
    </xf>
    <xf numFmtId="0" fontId="13" fillId="0" borderId="0" xfId="0" applyFont="1" applyAlignment="1">
      <alignment wrapText="1"/>
    </xf>
    <xf numFmtId="0" fontId="13" fillId="0" borderId="0" xfId="0" applyFont="1"/>
    <xf numFmtId="0" fontId="0" fillId="0" borderId="0" xfId="0" applyAlignment="1">
      <alignment horizontal="left"/>
    </xf>
    <xf numFmtId="0" fontId="0" fillId="0" borderId="0" xfId="0" applyAlignment="1">
      <alignment horizontal="left" wrapText="1"/>
    </xf>
    <xf numFmtId="0" fontId="15" fillId="0" borderId="0" xfId="0" applyFont="1"/>
    <xf numFmtId="0" fontId="17" fillId="0" borderId="0" xfId="0" applyFont="1" applyAlignment="1">
      <alignment wrapText="1"/>
    </xf>
    <xf numFmtId="0" fontId="0" fillId="8" borderId="0" xfId="0" applyFill="1"/>
    <xf numFmtId="0" fontId="0" fillId="0" borderId="3" xfId="0" applyBorder="1"/>
    <xf numFmtId="0" fontId="18" fillId="0" borderId="0" xfId="0" applyFont="1"/>
    <xf numFmtId="0" fontId="19" fillId="9" borderId="3" xfId="0" applyFont="1" applyFill="1" applyBorder="1" applyAlignment="1">
      <alignment horizontal="justify" vertical="top" wrapText="1"/>
    </xf>
    <xf numFmtId="0" fontId="19" fillId="9" borderId="4" xfId="0" applyFont="1" applyFill="1" applyBorder="1" applyAlignment="1">
      <alignment horizontal="justify" vertical="top" wrapText="1"/>
    </xf>
    <xf numFmtId="0" fontId="19" fillId="9" borderId="5" xfId="0" applyFont="1" applyFill="1" applyBorder="1" applyAlignment="1">
      <alignment horizontal="justify" vertical="top" wrapText="1"/>
    </xf>
    <xf numFmtId="0" fontId="19" fillId="9" borderId="5" xfId="0" applyFont="1" applyFill="1" applyBorder="1" applyAlignment="1">
      <alignment horizontal="justify" vertical="top"/>
    </xf>
    <xf numFmtId="0" fontId="6" fillId="2" borderId="1" xfId="1" applyAlignment="1">
      <alignment horizontal="justify" vertical="top" wrapText="1"/>
    </xf>
    <xf numFmtId="0" fontId="20" fillId="0" borderId="7" xfId="0" applyFont="1" applyBorder="1" applyAlignment="1">
      <alignment vertical="top" wrapText="1"/>
    </xf>
    <xf numFmtId="0" fontId="20" fillId="0" borderId="3" xfId="0" applyFont="1" applyBorder="1" applyAlignment="1">
      <alignment vertical="top" wrapText="1"/>
    </xf>
    <xf numFmtId="0" fontId="18" fillId="0" borderId="3" xfId="0" applyFont="1" applyBorder="1" applyAlignment="1">
      <alignment vertical="top" wrapText="1"/>
    </xf>
    <xf numFmtId="0" fontId="18" fillId="0" borderId="3" xfId="0" applyFont="1" applyBorder="1" applyAlignment="1">
      <alignment vertical="top"/>
    </xf>
    <xf numFmtId="0" fontId="18" fillId="0" borderId="3" xfId="0" applyFont="1" applyBorder="1" applyAlignment="1">
      <alignment horizontal="left" vertical="top" wrapText="1"/>
    </xf>
    <xf numFmtId="0" fontId="18" fillId="0" borderId="6" xfId="0" applyFont="1" applyBorder="1" applyAlignment="1">
      <alignment horizontal="left" vertical="top" wrapText="1"/>
    </xf>
    <xf numFmtId="0" fontId="21" fillId="10" borderId="3" xfId="0" applyFont="1" applyFill="1" applyBorder="1" applyAlignment="1">
      <alignment horizontal="left" vertical="top" wrapText="1"/>
    </xf>
    <xf numFmtId="0" fontId="22" fillId="0" borderId="3" xfId="0" applyFont="1" applyBorder="1" applyAlignment="1">
      <alignment horizontal="left" vertical="top" wrapText="1"/>
    </xf>
    <xf numFmtId="0" fontId="22" fillId="0" borderId="8" xfId="0" applyFont="1" applyBorder="1" applyAlignment="1">
      <alignment horizontal="left" vertical="top" wrapText="1"/>
    </xf>
    <xf numFmtId="0" fontId="18" fillId="0" borderId="5" xfId="0" applyFont="1" applyBorder="1" applyAlignment="1">
      <alignment vertical="top" wrapText="1"/>
    </xf>
    <xf numFmtId="0" fontId="18" fillId="11" borderId="6" xfId="0" applyFont="1" applyFill="1" applyBorder="1" applyAlignment="1">
      <alignment vertical="top" wrapText="1"/>
    </xf>
    <xf numFmtId="0" fontId="21" fillId="0" borderId="5" xfId="0" applyFont="1" applyBorder="1" applyAlignment="1">
      <alignment horizontal="left" vertical="top" wrapText="1"/>
    </xf>
    <xf numFmtId="0" fontId="18" fillId="0" borderId="9" xfId="0" applyFont="1" applyBorder="1" applyAlignment="1">
      <alignment vertical="top" wrapText="1"/>
    </xf>
    <xf numFmtId="0" fontId="18" fillId="12" borderId="6" xfId="0" applyFont="1" applyFill="1" applyBorder="1" applyAlignment="1">
      <alignment vertical="top" wrapText="1"/>
    </xf>
    <xf numFmtId="0" fontId="9" fillId="0" borderId="0" xfId="3" applyFill="1"/>
    <xf numFmtId="0" fontId="9" fillId="0" borderId="3" xfId="3" applyFill="1" applyBorder="1" applyAlignment="1">
      <alignment horizontal="left" vertical="top" wrapText="1"/>
    </xf>
    <xf numFmtId="0" fontId="13" fillId="10" borderId="3" xfId="0" applyFont="1" applyFill="1" applyBorder="1" applyAlignment="1">
      <alignment horizontal="left" vertical="top" wrapText="1"/>
    </xf>
    <xf numFmtId="0" fontId="9" fillId="0" borderId="3" xfId="3" applyFill="1" applyBorder="1" applyAlignment="1">
      <alignment vertical="top" wrapText="1"/>
    </xf>
    <xf numFmtId="0" fontId="9" fillId="0" borderId="5" xfId="3" applyFill="1" applyBorder="1" applyAlignment="1">
      <alignment vertical="top" wrapText="1"/>
    </xf>
    <xf numFmtId="0" fontId="18" fillId="0" borderId="3" xfId="3" applyFont="1" applyFill="1" applyBorder="1" applyAlignment="1">
      <alignment horizontal="left" vertical="top" wrapText="1"/>
    </xf>
    <xf numFmtId="0" fontId="13" fillId="0" borderId="3" xfId="0" applyFont="1" applyBorder="1" applyAlignment="1">
      <alignment horizontal="left" vertical="top" wrapText="1"/>
    </xf>
    <xf numFmtId="0" fontId="18" fillId="0" borderId="3" xfId="3" applyFont="1" applyFill="1" applyBorder="1" applyAlignment="1">
      <alignment vertical="top" wrapText="1"/>
    </xf>
    <xf numFmtId="0" fontId="22" fillId="0" borderId="3" xfId="3" applyFont="1" applyFill="1" applyBorder="1" applyAlignment="1">
      <alignment horizontal="left" vertical="top" wrapText="1"/>
    </xf>
    <xf numFmtId="0" fontId="18" fillId="0" borderId="5" xfId="3" applyFont="1" applyFill="1" applyBorder="1" applyAlignment="1">
      <alignment vertical="top" wrapText="1"/>
    </xf>
    <xf numFmtId="0" fontId="20" fillId="0" borderId="7" xfId="0" applyFont="1" applyBorder="1" applyAlignment="1">
      <alignment horizontal="left" vertical="top" wrapText="1"/>
    </xf>
    <xf numFmtId="0" fontId="20" fillId="0" borderId="3" xfId="0" applyFont="1" applyBorder="1" applyAlignment="1">
      <alignment horizontal="left" vertical="top" wrapText="1"/>
    </xf>
    <xf numFmtId="0" fontId="18" fillId="0" borderId="3" xfId="0" applyFont="1" applyBorder="1" applyAlignment="1">
      <alignment horizontal="left" vertical="top"/>
    </xf>
    <xf numFmtId="0" fontId="18" fillId="0" borderId="5" xfId="0" applyFont="1" applyBorder="1" applyAlignment="1">
      <alignment horizontal="left" vertical="top" wrapText="1"/>
    </xf>
    <xf numFmtId="0" fontId="21" fillId="0" borderId="10" xfId="0" applyFont="1" applyBorder="1" applyAlignment="1">
      <alignment horizontal="left" vertical="top" wrapText="1"/>
    </xf>
    <xf numFmtId="0" fontId="21" fillId="10" borderId="10" xfId="0" applyFont="1" applyFill="1" applyBorder="1" applyAlignment="1">
      <alignment horizontal="left" vertical="top" wrapText="1"/>
    </xf>
    <xf numFmtId="0" fontId="0" fillId="0" borderId="5" xfId="0" applyBorder="1" applyAlignment="1">
      <alignment vertical="top" wrapText="1"/>
    </xf>
    <xf numFmtId="0" fontId="22" fillId="0" borderId="5" xfId="0" applyFont="1" applyBorder="1" applyAlignment="1">
      <alignment horizontal="left" vertical="top" wrapText="1"/>
    </xf>
    <xf numFmtId="0" fontId="18" fillId="13" borderId="6" xfId="0" applyFont="1" applyFill="1" applyBorder="1" applyAlignment="1">
      <alignment vertical="top" wrapText="1"/>
    </xf>
    <xf numFmtId="0" fontId="0" fillId="0" borderId="3" xfId="0" applyBorder="1" applyAlignment="1">
      <alignment wrapText="1"/>
    </xf>
    <xf numFmtId="0" fontId="20" fillId="0" borderId="7" xfId="3" applyFont="1" applyFill="1" applyBorder="1" applyAlignment="1">
      <alignment horizontal="left" vertical="top" wrapText="1"/>
    </xf>
    <xf numFmtId="0" fontId="20" fillId="0" borderId="3" xfId="3" applyFont="1" applyFill="1" applyBorder="1" applyAlignment="1">
      <alignment horizontal="left" vertical="top" wrapText="1"/>
    </xf>
    <xf numFmtId="0" fontId="24" fillId="0" borderId="7" xfId="0" applyFont="1" applyBorder="1" applyAlignment="1">
      <alignment vertical="top" wrapText="1"/>
    </xf>
    <xf numFmtId="0" fontId="20" fillId="0" borderId="11" xfId="0" applyFont="1" applyBorder="1" applyAlignment="1">
      <alignment horizontal="left" vertical="top" wrapText="1"/>
    </xf>
    <xf numFmtId="0" fontId="20" fillId="0" borderId="9" xfId="0" applyFont="1" applyBorder="1" applyAlignment="1">
      <alignment horizontal="left" vertical="top" wrapText="1"/>
    </xf>
    <xf numFmtId="0" fontId="18" fillId="0" borderId="9" xfId="0" applyFont="1" applyBorder="1" applyAlignment="1">
      <alignment horizontal="left" vertical="top" wrapText="1"/>
    </xf>
    <xf numFmtId="0" fontId="22" fillId="0" borderId="9" xfId="0" applyFont="1" applyBorder="1" applyAlignment="1">
      <alignment horizontal="left" vertical="top" wrapText="1"/>
    </xf>
    <xf numFmtId="0" fontId="11" fillId="5" borderId="0" xfId="6"/>
    <xf numFmtId="0" fontId="7" fillId="3" borderId="2" xfId="2" applyAlignment="1">
      <alignment wrapText="1"/>
    </xf>
    <xf numFmtId="0" fontId="7" fillId="3" borderId="0" xfId="2" applyBorder="1" applyAlignment="1">
      <alignment wrapText="1"/>
    </xf>
    <xf numFmtId="0" fontId="6" fillId="2" borderId="1" xfId="1" applyAlignment="1">
      <alignment wrapText="1"/>
    </xf>
    <xf numFmtId="0" fontId="12" fillId="0" borderId="0" xfId="0" applyFont="1" applyAlignment="1">
      <alignment horizontal="left" wrapText="1"/>
    </xf>
    <xf numFmtId="0" fontId="12" fillId="0" borderId="0" xfId="0" applyFont="1" applyAlignment="1">
      <alignment horizontal="left"/>
    </xf>
    <xf numFmtId="0" fontId="32" fillId="0" borderId="3" xfId="0" applyFont="1" applyBorder="1" applyAlignment="1">
      <alignment horizontal="center" vertical="top"/>
    </xf>
    <xf numFmtId="0" fontId="8" fillId="0" borderId="0" xfId="11" applyFont="1"/>
    <xf numFmtId="43" fontId="0" fillId="0" borderId="0" xfId="7" applyFont="1"/>
    <xf numFmtId="0" fontId="18" fillId="0" borderId="6" xfId="0" applyFont="1" applyBorder="1" applyAlignment="1">
      <alignment vertical="top" wrapText="1"/>
    </xf>
    <xf numFmtId="0" fontId="18" fillId="0" borderId="6" xfId="3" applyFont="1" applyFill="1" applyBorder="1" applyAlignment="1">
      <alignment vertical="top" wrapText="1"/>
    </xf>
    <xf numFmtId="0" fontId="18" fillId="0" borderId="6" xfId="0" applyFont="1" applyBorder="1" applyAlignment="1">
      <alignment horizontal="right" vertical="top" wrapText="1"/>
    </xf>
    <xf numFmtId="0" fontId="18" fillId="0" borderId="6" xfId="3" applyFont="1" applyFill="1" applyBorder="1" applyAlignment="1">
      <alignment horizontal="right" vertical="top" wrapText="1"/>
    </xf>
    <xf numFmtId="0" fontId="34" fillId="0" borderId="0" xfId="11" applyAlignment="1">
      <alignment wrapText="1"/>
    </xf>
    <xf numFmtId="0" fontId="13" fillId="0" borderId="0" xfId="0" applyFont="1" applyAlignment="1">
      <alignment horizontal="left" vertical="top"/>
    </xf>
    <xf numFmtId="0" fontId="0" fillId="14" borderId="0" xfId="0" applyFill="1"/>
    <xf numFmtId="0" fontId="0" fillId="8" borderId="0" xfId="0" applyFill="1" applyAlignment="1">
      <alignment horizontal="left" vertical="top" wrapText="1"/>
    </xf>
    <xf numFmtId="0" fontId="32" fillId="0" borderId="0" xfId="0" applyFont="1"/>
    <xf numFmtId="0" fontId="36" fillId="0" borderId="0" xfId="0" applyFont="1"/>
    <xf numFmtId="0" fontId="36" fillId="0" borderId="0" xfId="0" applyFont="1" applyAlignment="1">
      <alignment horizontal="left"/>
    </xf>
    <xf numFmtId="0" fontId="37" fillId="0" borderId="0" xfId="0" applyFont="1"/>
    <xf numFmtId="2" fontId="0" fillId="15" borderId="0" xfId="0" applyNumberFormat="1" applyFill="1" applyAlignment="1">
      <alignment vertical="center"/>
    </xf>
    <xf numFmtId="0" fontId="13" fillId="0" borderId="0" xfId="0" applyFont="1" applyAlignment="1">
      <alignment horizontal="right"/>
    </xf>
    <xf numFmtId="0" fontId="13" fillId="16" borderId="0" xfId="0" applyFont="1" applyFill="1"/>
    <xf numFmtId="0" fontId="38" fillId="0" borderId="0" xfId="0" applyFont="1"/>
    <xf numFmtId="0" fontId="37" fillId="0" borderId="12" xfId="0" applyFont="1" applyBorder="1"/>
    <xf numFmtId="0" fontId="38" fillId="0" borderId="12" xfId="0" applyFont="1" applyBorder="1"/>
    <xf numFmtId="2" fontId="0" fillId="15" borderId="0" xfId="0" applyNumberFormat="1" applyFill="1" applyAlignment="1">
      <alignment horizontal="center"/>
    </xf>
    <xf numFmtId="0" fontId="38" fillId="0" borderId="13" xfId="0" applyFont="1" applyBorder="1"/>
    <xf numFmtId="0" fontId="37" fillId="0" borderId="0" xfId="0" applyFont="1" applyAlignment="1">
      <alignment vertical="top"/>
    </xf>
    <xf numFmtId="0" fontId="32" fillId="0" borderId="0" xfId="0" applyFont="1" applyAlignment="1">
      <alignment horizontal="right"/>
    </xf>
    <xf numFmtId="0" fontId="37" fillId="0" borderId="0" xfId="0" applyFont="1" applyAlignment="1">
      <alignment vertical="center"/>
    </xf>
    <xf numFmtId="0" fontId="37" fillId="17" borderId="0" xfId="0" applyFont="1" applyFill="1" applyAlignment="1">
      <alignment vertical="center"/>
    </xf>
    <xf numFmtId="0" fontId="13" fillId="0" borderId="0" xfId="0" quotePrefix="1" applyFont="1" applyAlignment="1">
      <alignment horizontal="right"/>
    </xf>
    <xf numFmtId="3" fontId="13"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xf>
    <xf numFmtId="0" fontId="40" fillId="0" borderId="0" xfId="0" applyFont="1"/>
    <xf numFmtId="0" fontId="41" fillId="0" borderId="0" xfId="0" applyFont="1"/>
    <xf numFmtId="2" fontId="41" fillId="15" borderId="0" xfId="0" applyNumberFormat="1" applyFont="1" applyFill="1" applyAlignment="1">
      <alignment vertical="center"/>
    </xf>
    <xf numFmtId="0" fontId="41" fillId="0" borderId="0" xfId="0" applyFont="1" applyAlignment="1">
      <alignment horizontal="right"/>
    </xf>
    <xf numFmtId="2" fontId="37" fillId="15" borderId="0" xfId="0" applyNumberFormat="1" applyFont="1" applyFill="1" applyAlignment="1">
      <alignment vertical="center"/>
    </xf>
    <xf numFmtId="0" fontId="42" fillId="15" borderId="0" xfId="0" applyFont="1" applyFill="1"/>
    <xf numFmtId="0" fontId="37" fillId="16" borderId="0" xfId="0" applyFont="1" applyFill="1"/>
    <xf numFmtId="2" fontId="0" fillId="16" borderId="0" xfId="0" applyNumberFormat="1" applyFill="1" applyAlignment="1">
      <alignment vertical="center"/>
    </xf>
    <xf numFmtId="0" fontId="13" fillId="16" borderId="0" xfId="0" applyFont="1" applyFill="1" applyAlignment="1">
      <alignment horizontal="right"/>
    </xf>
    <xf numFmtId="0" fontId="43" fillId="0" borderId="0" xfId="0" applyFont="1"/>
    <xf numFmtId="0" fontId="39" fillId="0" borderId="0" xfId="0" applyFont="1"/>
    <xf numFmtId="0" fontId="0" fillId="18" borderId="0" xfId="0" applyFill="1"/>
    <xf numFmtId="0" fontId="0" fillId="19" borderId="0" xfId="0" applyFill="1"/>
    <xf numFmtId="0" fontId="13" fillId="20" borderId="0" xfId="0" applyFont="1" applyFill="1"/>
    <xf numFmtId="0" fontId="0" fillId="20" borderId="0" xfId="0" applyFill="1"/>
    <xf numFmtId="43" fontId="0" fillId="0" borderId="0" xfId="10" applyFont="1"/>
    <xf numFmtId="0" fontId="34" fillId="0" borderId="0" xfId="11" applyAlignment="1">
      <alignment horizontal="left" vertical="top" wrapText="1"/>
    </xf>
    <xf numFmtId="0" fontId="46" fillId="23" borderId="3" xfId="0" applyFont="1" applyFill="1" applyBorder="1"/>
    <xf numFmtId="0" fontId="46" fillId="24" borderId="3" xfId="0" applyFont="1" applyFill="1" applyBorder="1"/>
    <xf numFmtId="0" fontId="19" fillId="9" borderId="0" xfId="0" applyFont="1" applyFill="1" applyAlignment="1">
      <alignment horizontal="justify" vertical="top" wrapText="1"/>
    </xf>
    <xf numFmtId="0" fontId="23" fillId="0" borderId="0" xfId="0" applyFont="1" applyAlignment="1">
      <alignment horizontal="left" vertical="top" wrapText="1"/>
    </xf>
    <xf numFmtId="0" fontId="23" fillId="0" borderId="0" xfId="0" applyFont="1" applyAlignment="1">
      <alignment wrapText="1"/>
    </xf>
    <xf numFmtId="0" fontId="18" fillId="11" borderId="5" xfId="0" applyFont="1" applyFill="1" applyBorder="1" applyAlignment="1">
      <alignment vertical="top" wrapText="1"/>
    </xf>
    <xf numFmtId="0" fontId="24" fillId="0" borderId="6" xfId="0" applyFont="1" applyBorder="1" applyAlignment="1">
      <alignment vertical="top" wrapText="1"/>
    </xf>
    <xf numFmtId="0" fontId="18" fillId="25" borderId="14" xfId="3" applyFont="1" applyFill="1" applyBorder="1" applyAlignment="1">
      <alignment vertical="top" wrapText="1"/>
    </xf>
    <xf numFmtId="0" fontId="47" fillId="0" borderId="5" xfId="0" applyFont="1" applyBorder="1" applyAlignment="1">
      <alignment vertical="top" wrapText="1"/>
    </xf>
    <xf numFmtId="0" fontId="18" fillId="22" borderId="6" xfId="0" applyFont="1" applyFill="1" applyBorder="1" applyAlignment="1">
      <alignment vertical="top" wrapText="1"/>
    </xf>
    <xf numFmtId="0" fontId="48" fillId="22" borderId="6" xfId="0" applyFont="1" applyFill="1" applyBorder="1" applyAlignment="1">
      <alignment vertical="top" wrapText="1"/>
    </xf>
    <xf numFmtId="0" fontId="11" fillId="0" borderId="6" xfId="6" applyFill="1" applyBorder="1" applyAlignment="1">
      <alignment wrapText="1"/>
    </xf>
    <xf numFmtId="0" fontId="52" fillId="0" borderId="7" xfId="0" applyFont="1" applyBorder="1" applyAlignment="1">
      <alignment vertical="top" wrapText="1"/>
    </xf>
    <xf numFmtId="0" fontId="18" fillId="25" borderId="3" xfId="0" applyFont="1" applyFill="1" applyBorder="1" applyAlignment="1">
      <alignment vertical="top" wrapText="1"/>
    </xf>
    <xf numFmtId="0" fontId="18" fillId="21" borderId="6" xfId="0" applyFont="1" applyFill="1" applyBorder="1" applyAlignment="1">
      <alignment vertical="top" wrapText="1"/>
    </xf>
    <xf numFmtId="0" fontId="18" fillId="21" borderId="15" xfId="0" applyFont="1" applyFill="1" applyBorder="1" applyAlignment="1">
      <alignment vertical="top" wrapText="1"/>
    </xf>
    <xf numFmtId="0" fontId="18" fillId="25" borderId="6" xfId="3" applyFont="1" applyFill="1" applyBorder="1" applyAlignment="1">
      <alignment vertical="top" wrapText="1"/>
    </xf>
    <xf numFmtId="0" fontId="18" fillId="25" borderId="5" xfId="3" applyFont="1" applyFill="1" applyBorder="1" applyAlignment="1">
      <alignment vertical="top" wrapText="1"/>
    </xf>
    <xf numFmtId="0" fontId="50" fillId="0" borderId="16" xfId="0" applyFont="1" applyBorder="1" applyAlignment="1">
      <alignment horizontal="left" vertical="top" wrapText="1"/>
    </xf>
    <xf numFmtId="0" fontId="50" fillId="0" borderId="17" xfId="0" applyFont="1" applyBorder="1" applyAlignment="1">
      <alignment horizontal="left" vertical="top" wrapText="1"/>
    </xf>
    <xf numFmtId="0" fontId="44" fillId="10" borderId="17" xfId="0" applyFont="1" applyFill="1" applyBorder="1" applyAlignment="1">
      <alignment horizontal="left" vertical="top"/>
    </xf>
    <xf numFmtId="0" fontId="44" fillId="0" borderId="17" xfId="0" applyFont="1" applyBorder="1" applyAlignment="1">
      <alignment horizontal="left" vertical="top"/>
    </xf>
    <xf numFmtId="0" fontId="50" fillId="0" borderId="0" xfId="0" applyFont="1" applyAlignment="1">
      <alignment horizontal="left" vertical="top"/>
    </xf>
    <xf numFmtId="0" fontId="50" fillId="10" borderId="17" xfId="0" applyFont="1" applyFill="1" applyBorder="1" applyAlignment="1">
      <alignment horizontal="left" vertical="top" wrapText="1"/>
    </xf>
    <xf numFmtId="0" fontId="44" fillId="0" borderId="17" xfId="0" applyFont="1" applyBorder="1" applyAlignment="1">
      <alignment horizontal="left" vertical="top" wrapText="1"/>
    </xf>
    <xf numFmtId="0" fontId="44" fillId="0" borderId="18" xfId="0" applyFont="1" applyBorder="1" applyAlignment="1">
      <alignment horizontal="left" vertical="top" wrapText="1"/>
    </xf>
    <xf numFmtId="0" fontId="50" fillId="10" borderId="16" xfId="0" applyFont="1" applyFill="1" applyBorder="1" applyAlignment="1">
      <alignment horizontal="left" vertical="top" wrapText="1"/>
    </xf>
    <xf numFmtId="0" fontId="50" fillId="10" borderId="17" xfId="0" applyFont="1" applyFill="1" applyBorder="1" applyAlignment="1">
      <alignment horizontal="left" vertical="top"/>
    </xf>
    <xf numFmtId="0" fontId="50" fillId="0" borderId="19" xfId="0" applyFont="1" applyBorder="1" applyAlignment="1">
      <alignment horizontal="left" vertical="top"/>
    </xf>
    <xf numFmtId="0" fontId="50" fillId="0" borderId="17" xfId="0" applyFont="1" applyBorder="1" applyAlignment="1">
      <alignment horizontal="left" vertical="top"/>
    </xf>
    <xf numFmtId="0" fontId="50" fillId="0" borderId="19" xfId="0" applyFont="1" applyBorder="1" applyAlignment="1">
      <alignment horizontal="left" vertical="top" wrapText="1"/>
    </xf>
    <xf numFmtId="0" fontId="51" fillId="0" borderId="0" xfId="0" applyFont="1" applyAlignment="1">
      <alignment horizontal="left" vertical="top" wrapText="1"/>
    </xf>
    <xf numFmtId="0" fontId="50" fillId="0" borderId="0" xfId="0" applyFont="1" applyAlignment="1">
      <alignment horizontal="left" vertical="top" wrapText="1"/>
    </xf>
    <xf numFmtId="0" fontId="50" fillId="0" borderId="18" xfId="0" applyFont="1" applyBorder="1" applyAlignment="1">
      <alignment horizontal="left" vertical="top" wrapText="1"/>
    </xf>
    <xf numFmtId="0" fontId="50" fillId="0" borderId="19" xfId="0" applyFont="1" applyBorder="1" applyAlignment="1">
      <alignment vertical="top" wrapText="1"/>
    </xf>
    <xf numFmtId="0" fontId="50" fillId="0" borderId="16" xfId="0" applyFont="1" applyBorder="1" applyAlignment="1">
      <alignment vertical="top" wrapText="1"/>
    </xf>
    <xf numFmtId="0" fontId="50" fillId="10" borderId="20" xfId="0" applyFont="1" applyFill="1" applyBorder="1" applyAlignment="1">
      <alignment vertical="top" wrapText="1"/>
    </xf>
    <xf numFmtId="0" fontId="44" fillId="0" borderId="16" xfId="0" applyFont="1" applyBorder="1" applyAlignment="1">
      <alignment vertical="top"/>
    </xf>
    <xf numFmtId="0" fontId="50" fillId="0" borderId="19" xfId="0" applyFont="1" applyBorder="1" applyAlignment="1">
      <alignment vertical="top"/>
    </xf>
    <xf numFmtId="0" fontId="50" fillId="0" borderId="21" xfId="0" applyFont="1" applyBorder="1" applyAlignment="1">
      <alignment horizontal="left" vertical="top" wrapText="1"/>
    </xf>
    <xf numFmtId="0" fontId="57" fillId="22" borderId="0" xfId="0" applyFont="1" applyFill="1" applyAlignment="1">
      <alignment vertical="top" wrapText="1"/>
    </xf>
    <xf numFmtId="0" fontId="18" fillId="0" borderId="0" xfId="0" applyFont="1" applyAlignment="1">
      <alignment horizontal="left" vertical="top" wrapText="1"/>
    </xf>
    <xf numFmtId="0" fontId="9" fillId="0" borderId="0" xfId="3" applyFill="1" applyBorder="1" applyAlignment="1">
      <alignment horizontal="left" vertical="top" wrapText="1"/>
    </xf>
    <xf numFmtId="0" fontId="18" fillId="0" borderId="0" xfId="3" applyFont="1" applyFill="1" applyBorder="1" applyAlignment="1">
      <alignment horizontal="left" vertical="top" wrapText="1"/>
    </xf>
    <xf numFmtId="0" fontId="18" fillId="22" borderId="5" xfId="0" applyFont="1" applyFill="1" applyBorder="1" applyAlignment="1">
      <alignment vertical="top" wrapText="1"/>
    </xf>
    <xf numFmtId="0" fontId="20" fillId="22" borderId="7" xfId="0" applyFont="1" applyFill="1" applyBorder="1" applyAlignment="1">
      <alignment horizontal="left" vertical="top" wrapText="1"/>
    </xf>
    <xf numFmtId="0" fontId="20" fillId="22" borderId="7" xfId="3" applyFont="1" applyFill="1" applyBorder="1" applyAlignment="1">
      <alignment horizontal="left" vertical="top" wrapText="1"/>
    </xf>
    <xf numFmtId="0" fontId="44" fillId="22" borderId="17" xfId="0" applyFont="1" applyFill="1" applyBorder="1" applyAlignment="1">
      <alignment horizontal="left" vertical="top" wrapText="1"/>
    </xf>
    <xf numFmtId="0" fontId="0" fillId="0" borderId="0" xfId="0" applyAlignment="1">
      <alignment vertical="top" wrapText="1"/>
    </xf>
    <xf numFmtId="0" fontId="12" fillId="0" borderId="0" xfId="0" applyFont="1" applyAlignment="1">
      <alignment vertical="top" wrapText="1"/>
    </xf>
    <xf numFmtId="0" fontId="23" fillId="0" borderId="0" xfId="0" applyFont="1" applyAlignment="1">
      <alignment vertical="top" wrapText="1"/>
    </xf>
    <xf numFmtId="0" fontId="58" fillId="22" borderId="0" xfId="0" applyFont="1" applyFill="1"/>
    <xf numFmtId="0" fontId="48" fillId="22" borderId="6" xfId="0" applyFont="1" applyFill="1" applyBorder="1" applyAlignment="1">
      <alignment horizontal="left" vertical="top" wrapText="1"/>
    </xf>
    <xf numFmtId="0" fontId="50" fillId="22" borderId="17" xfId="0" applyFont="1" applyFill="1" applyBorder="1" applyAlignment="1">
      <alignment horizontal="left" vertical="top" wrapText="1"/>
    </xf>
    <xf numFmtId="0" fontId="58" fillId="0" borderId="0" xfId="0" applyFont="1"/>
    <xf numFmtId="0" fontId="0" fillId="26" borderId="0" xfId="0" applyFill="1"/>
    <xf numFmtId="0" fontId="13" fillId="26" borderId="0" xfId="0" applyFont="1" applyFill="1" applyAlignment="1">
      <alignment horizontal="left" vertical="top"/>
    </xf>
    <xf numFmtId="0" fontId="0" fillId="0" borderId="0" xfId="0" quotePrefix="1" applyAlignment="1">
      <alignment wrapText="1"/>
    </xf>
    <xf numFmtId="0" fontId="59" fillId="0" borderId="3" xfId="0" applyFont="1" applyBorder="1" applyAlignment="1">
      <alignment horizontal="center" vertical="top"/>
    </xf>
    <xf numFmtId="0" fontId="20" fillId="0" borderId="5" xfId="0" applyFont="1" applyBorder="1" applyAlignment="1">
      <alignment vertical="top" wrapText="1"/>
    </xf>
    <xf numFmtId="0" fontId="24" fillId="0" borderId="5" xfId="0" applyFont="1" applyBorder="1" applyAlignment="1">
      <alignment vertical="top" wrapText="1"/>
    </xf>
    <xf numFmtId="0" fontId="4" fillId="0" borderId="0" xfId="0" applyFont="1"/>
    <xf numFmtId="0" fontId="4" fillId="0" borderId="0" xfId="0" applyFont="1" applyAlignment="1">
      <alignment vertical="top" wrapText="1"/>
    </xf>
    <xf numFmtId="0" fontId="4" fillId="0" borderId="0" xfId="0" applyFont="1" applyAlignment="1">
      <alignment horizontal="left" vertical="top" wrapText="1"/>
    </xf>
    <xf numFmtId="0" fontId="4" fillId="0" borderId="0" xfId="0" quotePrefix="1" applyFont="1" applyAlignment="1">
      <alignment horizontal="left" vertical="top" wrapText="1"/>
    </xf>
    <xf numFmtId="0" fontId="4" fillId="0" borderId="0" xfId="0" applyFont="1" applyAlignment="1">
      <alignment wrapText="1"/>
    </xf>
    <xf numFmtId="0" fontId="4" fillId="22" borderId="0" xfId="0" applyFont="1" applyFill="1" applyAlignment="1">
      <alignment horizontal="left" vertical="top" wrapText="1"/>
    </xf>
    <xf numFmtId="0" fontId="4" fillId="0" borderId="0" xfId="0" applyFont="1" applyAlignment="1">
      <alignment horizontal="left" vertical="top"/>
    </xf>
    <xf numFmtId="0" fontId="4" fillId="26" borderId="0" xfId="0" applyFont="1" applyFill="1"/>
    <xf numFmtId="0" fontId="4" fillId="0" borderId="0" xfId="0" applyFont="1" applyAlignment="1">
      <alignment horizontal="left"/>
    </xf>
    <xf numFmtId="0" fontId="4" fillId="8" borderId="0" xfId="0" applyFont="1" applyFill="1"/>
    <xf numFmtId="0" fontId="4" fillId="14" borderId="0" xfId="0" applyFont="1" applyFill="1"/>
    <xf numFmtId="0" fontId="47" fillId="22" borderId="15" xfId="3" applyFont="1" applyFill="1" applyBorder="1" applyAlignment="1">
      <alignment vertical="top" wrapText="1"/>
    </xf>
    <xf numFmtId="0" fontId="50" fillId="0" borderId="6" xfId="0" applyFont="1" applyBorder="1" applyAlignment="1">
      <alignment vertical="top" wrapText="1"/>
    </xf>
    <xf numFmtId="0" fontId="48" fillId="0" borderId="6" xfId="0" applyFont="1" applyBorder="1" applyAlignment="1">
      <alignment vertical="top" wrapText="1"/>
    </xf>
    <xf numFmtId="0" fontId="9" fillId="0" borderId="6" xfId="3" applyFill="1" applyBorder="1" applyAlignment="1">
      <alignment wrapText="1"/>
    </xf>
    <xf numFmtId="0" fontId="7" fillId="0" borderId="2" xfId="2" applyFill="1" applyAlignment="1">
      <alignment vertical="top" wrapText="1"/>
    </xf>
    <xf numFmtId="0" fontId="7" fillId="0" borderId="2" xfId="2" applyFill="1"/>
    <xf numFmtId="0" fontId="18" fillId="0" borderId="15" xfId="3" applyFont="1" applyFill="1" applyBorder="1" applyAlignment="1">
      <alignment vertical="top" wrapText="1"/>
    </xf>
    <xf numFmtId="0" fontId="61" fillId="0" borderId="5" xfId="0" applyFont="1" applyBorder="1" applyAlignment="1">
      <alignment vertical="top" wrapText="1"/>
    </xf>
    <xf numFmtId="0" fontId="4" fillId="0" borderId="6" xfId="6" applyFont="1" applyFill="1" applyBorder="1" applyAlignment="1">
      <alignment wrapText="1"/>
    </xf>
    <xf numFmtId="0" fontId="20" fillId="22" borderId="3" xfId="0" applyFont="1" applyFill="1" applyBorder="1" applyAlignment="1">
      <alignment horizontal="left" vertical="top" wrapText="1"/>
    </xf>
    <xf numFmtId="0" fontId="3" fillId="0" borderId="0" xfId="0" applyFont="1" applyAlignment="1">
      <alignment horizontal="left" vertical="top" wrapText="1"/>
    </xf>
    <xf numFmtId="0" fontId="2" fillId="0" borderId="0" xfId="0" applyFont="1"/>
    <xf numFmtId="0" fontId="2" fillId="0" borderId="0" xfId="0" applyFont="1" applyAlignment="1">
      <alignment horizontal="left" vertical="top" wrapText="1"/>
    </xf>
    <xf numFmtId="0" fontId="2" fillId="0" borderId="0" xfId="0" applyFont="1" applyAlignment="1">
      <alignment wrapText="1"/>
    </xf>
    <xf numFmtId="0" fontId="62" fillId="27" borderId="6" xfId="12" applyBorder="1" applyAlignment="1">
      <alignment vertical="top" wrapText="1"/>
    </xf>
    <xf numFmtId="0" fontId="9" fillId="4" borderId="6" xfId="3" applyBorder="1" applyAlignment="1">
      <alignment wrapText="1"/>
    </xf>
    <xf numFmtId="0" fontId="11" fillId="5" borderId="6" xfId="6" applyBorder="1"/>
    <xf numFmtId="0" fontId="11" fillId="5" borderId="6" xfId="6" applyBorder="1" applyAlignment="1">
      <alignment wrapText="1"/>
    </xf>
    <xf numFmtId="0" fontId="1" fillId="0" borderId="0" xfId="0" applyFont="1" applyAlignment="1">
      <alignment horizontal="left" vertical="top" wrapText="1"/>
    </xf>
    <xf numFmtId="0" fontId="11" fillId="0" borderId="6" xfId="6" applyFill="1" applyBorder="1"/>
    <xf numFmtId="0" fontId="12" fillId="0" borderId="0" xfId="0" applyFont="1" applyAlignment="1">
      <alignment horizontal="center" wrapText="1"/>
    </xf>
    <xf numFmtId="0" fontId="12" fillId="0" borderId="0" xfId="0" applyFont="1" applyAlignment="1">
      <alignment horizontal="center"/>
    </xf>
    <xf numFmtId="0" fontId="11" fillId="5" borderId="2" xfId="6" applyBorder="1" applyAlignment="1">
      <alignment wrapText="1"/>
    </xf>
    <xf numFmtId="0" fontId="62" fillId="27" borderId="6" xfId="12" applyBorder="1"/>
    <xf numFmtId="0" fontId="62" fillId="27" borderId="15" xfId="12" applyBorder="1" applyAlignment="1">
      <alignment vertical="top" wrapText="1"/>
    </xf>
  </cellXfs>
  <cellStyles count="13">
    <cellStyle name="Bad" xfId="6" builtinId="27"/>
    <cellStyle name="Comma" xfId="7" builtinId="3"/>
    <cellStyle name="Good" xfId="12" builtinId="26"/>
    <cellStyle name="Hyperlink" xfId="11" xr:uid="{00000000-000B-0000-0000-000008000000}"/>
    <cellStyle name="Input" xfId="2" builtinId="20"/>
    <cellStyle name="Komma 2" xfId="10" xr:uid="{2C7268C5-0D89-40FA-9596-B965C6037141}"/>
    <cellStyle name="Link 2" xfId="8" xr:uid="{DE31BB93-6761-479F-A91B-E93D515D4267}"/>
    <cellStyle name="Neutral" xfId="3" builtinId="28"/>
    <cellStyle name="Normal" xfId="0" builtinId="0"/>
    <cellStyle name="Normal 2" xfId="4" xr:uid="{00000000-0005-0000-0000-000006000000}"/>
    <cellStyle name="Output" xfId="1" builtinId="21"/>
    <cellStyle name="Percent" xfId="5" builtinId="5"/>
    <cellStyle name="Prozent 2" xfId="9" xr:uid="{AADCA087-0053-4C1A-AF99-A943A6CB3EC6}"/>
  </cellStyles>
  <dxfs count="80">
    <dxf>
      <fill>
        <patternFill patternType="solid">
          <fgColor theme="7" tint="0.39994506668294322"/>
          <bgColor theme="7" tint="0.39994506668294322"/>
        </patternFill>
      </fill>
    </dxf>
    <dxf>
      <fill>
        <patternFill patternType="solid">
          <fgColor theme="7" tint="0.79998168889431442"/>
          <bgColor theme="7" tint="0.79998168889431442"/>
        </patternFill>
      </fill>
    </dxf>
    <dxf>
      <fill>
        <patternFill patternType="solid">
          <fgColor theme="7" tint="0.39994506668294322"/>
          <bgColor theme="7" tint="0.39994506668294322"/>
        </patternFill>
      </fill>
    </dxf>
    <dxf>
      <fill>
        <patternFill patternType="solid">
          <fgColor theme="7" tint="0.79998168889431442"/>
          <bgColor theme="7" tint="0.79998168889431442"/>
        </patternFill>
      </fill>
    </dxf>
    <dxf>
      <fill>
        <patternFill patternType="solid">
          <fgColor theme="7" tint="0.39994506668294322"/>
          <bgColor theme="7" tint="0.39994506668294322"/>
        </patternFill>
      </fill>
    </dxf>
    <dxf>
      <fill>
        <patternFill patternType="solid">
          <fgColor theme="7" tint="0.79998168889431442"/>
          <bgColor theme="7" tint="0.79998168889431442"/>
        </patternFill>
      </fill>
    </dxf>
    <dxf>
      <fill>
        <patternFill patternType="solid">
          <fgColor theme="7" tint="0.39994506668294322"/>
          <bgColor theme="7" tint="0.39994506668294322"/>
        </patternFill>
      </fill>
    </dxf>
    <dxf>
      <fill>
        <patternFill patternType="solid">
          <fgColor theme="7" tint="0.79998168889431442"/>
          <bgColor theme="7" tint="0.79998168889431442"/>
        </patternFill>
      </fill>
    </dxf>
    <dxf>
      <fill>
        <patternFill patternType="solid">
          <fgColor theme="7" tint="0.39994506668294322"/>
          <bgColor theme="7" tint="0.39994506668294322"/>
        </patternFill>
      </fill>
    </dxf>
    <dxf>
      <fill>
        <patternFill patternType="solid">
          <fgColor theme="7" tint="0.79998168889431442"/>
          <bgColor theme="7" tint="0.79998168889431442"/>
        </patternFill>
      </fill>
    </dxf>
    <dxf>
      <fill>
        <patternFill patternType="solid">
          <fgColor theme="7" tint="0.39994506668294322"/>
          <bgColor theme="7" tint="0.39994506668294322"/>
        </patternFill>
      </fill>
    </dxf>
    <dxf>
      <fill>
        <patternFill patternType="solid">
          <fgColor theme="7" tint="0.79998168889431442"/>
          <bgColor theme="7" tint="0.79998168889431442"/>
        </patternFill>
      </fill>
    </dxf>
    <dxf>
      <fill>
        <patternFill patternType="solid">
          <fgColor theme="7" tint="0.39994506668294322"/>
          <bgColor theme="7" tint="0.39994506668294322"/>
        </patternFill>
      </fill>
    </dxf>
    <dxf>
      <fill>
        <patternFill patternType="solid">
          <fgColor theme="7" tint="0.79998168889431442"/>
          <bgColor theme="7" tint="0.79998168889431442"/>
        </patternFill>
      </fill>
    </dxf>
    <dxf>
      <fill>
        <patternFill patternType="solid">
          <fgColor theme="7" tint="0.39994506668294322"/>
          <bgColor theme="7" tint="0.39994506668294322"/>
        </patternFill>
      </fill>
    </dxf>
    <dxf>
      <fill>
        <patternFill patternType="solid">
          <fgColor theme="7" tint="0.79998168889431442"/>
          <bgColor theme="7" tint="0.79998168889431442"/>
        </patternFill>
      </fill>
    </dxf>
    <dxf>
      <fill>
        <patternFill patternType="solid">
          <fgColor theme="7" tint="0.39994506668294322"/>
          <bgColor theme="7" tint="0.39994506668294322"/>
        </patternFill>
      </fill>
    </dxf>
    <dxf>
      <fill>
        <patternFill patternType="solid">
          <fgColor theme="7" tint="0.79998168889431442"/>
          <bgColor theme="7" tint="0.79998168889431442"/>
        </patternFill>
      </fill>
    </dxf>
    <dxf>
      <fill>
        <patternFill patternType="solid">
          <fgColor theme="7" tint="0.39994506668294322"/>
          <bgColor theme="7" tint="0.39994506668294322"/>
        </patternFill>
      </fill>
    </dxf>
    <dxf>
      <fill>
        <patternFill patternType="solid">
          <fgColor theme="7" tint="0.79998168889431442"/>
          <bgColor theme="7" tint="0.79998168889431442"/>
        </patternFill>
      </fill>
    </dxf>
    <dxf>
      <fill>
        <patternFill patternType="solid">
          <fgColor rgb="FFFCE8B2"/>
          <bgColor rgb="FFFCE8B2"/>
        </patternFill>
      </fill>
    </dxf>
    <dxf>
      <font>
        <color rgb="FF000000"/>
      </font>
      <fill>
        <patternFill patternType="solid">
          <fgColor rgb="FFEFEFEF"/>
          <bgColor rgb="FFEFEFEF"/>
        </patternFill>
      </fill>
    </dxf>
    <dxf>
      <fill>
        <patternFill patternType="solid">
          <fgColor rgb="FFEFEFEF"/>
          <bgColor rgb="FFEFEFEF"/>
        </patternFill>
      </fill>
    </dxf>
    <dxf>
      <font>
        <color rgb="FF000000"/>
      </font>
      <fill>
        <patternFill patternType="solid">
          <fgColor rgb="FFEFEFEF"/>
          <bgColor rgb="FFEFEFEF"/>
        </patternFill>
      </fill>
    </dxf>
    <dxf>
      <font>
        <color rgb="FF000000"/>
      </font>
      <fill>
        <patternFill patternType="solid">
          <fgColor rgb="FFEFEFEF"/>
          <bgColor rgb="FFEFEFEF"/>
        </patternFill>
      </fill>
    </dxf>
    <dxf>
      <font>
        <color rgb="FF000000"/>
      </font>
      <fill>
        <patternFill patternType="solid">
          <fgColor rgb="FFEFEFEF"/>
          <bgColor rgb="FFEFEFEF"/>
        </patternFill>
      </fill>
    </dxf>
    <dxf>
      <fill>
        <patternFill patternType="solid">
          <fgColor rgb="FFFCE8B2"/>
          <bgColor rgb="FFFCE8B2"/>
        </patternFill>
      </fill>
    </dxf>
    <dxf>
      <font>
        <color rgb="FF70AD47"/>
      </font>
      <fill>
        <patternFill patternType="none"/>
      </fill>
    </dxf>
    <dxf>
      <font>
        <color rgb="FF70AD47"/>
      </font>
      <fill>
        <patternFill patternType="none"/>
      </fill>
    </dxf>
    <dxf>
      <font>
        <color rgb="FF70AD47"/>
      </font>
      <fill>
        <patternFill patternType="none"/>
      </fill>
    </dxf>
    <dxf>
      <font>
        <color rgb="FFFF9900"/>
      </font>
      <fill>
        <patternFill patternType="solid">
          <fgColor rgb="FFEFEFEF"/>
          <bgColor rgb="FFEFEFEF"/>
        </patternFill>
      </fill>
    </dxf>
    <dxf>
      <font>
        <color rgb="FF0000FF"/>
      </font>
      <fill>
        <patternFill patternType="none"/>
      </fill>
    </dxf>
    <dxf>
      <font>
        <color rgb="FF000000"/>
      </font>
      <fill>
        <patternFill patternType="solid">
          <fgColor rgb="FFEFEFEF"/>
          <bgColor rgb="FFEFEFEF"/>
        </patternFill>
      </fill>
    </dxf>
    <dxf>
      <fill>
        <patternFill patternType="solid">
          <fgColor theme="9" tint="0.59996337778862885"/>
          <bgColor theme="9" tint="0.59996337778862885"/>
        </patternFill>
      </fill>
    </dxf>
    <dxf>
      <fill>
        <patternFill patternType="solid">
          <fgColor theme="9" tint="0.59996337778862885"/>
          <bgColor theme="9" tint="0.59996337778862885"/>
        </patternFill>
      </fill>
    </dxf>
    <dxf>
      <fill>
        <patternFill patternType="solid">
          <fgColor theme="9" tint="0.59996337778862885"/>
          <bgColor theme="9" tint="0.59996337778862885"/>
        </patternFill>
      </fill>
    </dxf>
    <dxf>
      <fill>
        <patternFill patternType="solid">
          <fgColor theme="9" tint="0.59996337778862885"/>
          <bgColor theme="9" tint="0.59996337778862885"/>
        </patternFill>
      </fill>
    </dxf>
    <dxf>
      <fill>
        <patternFill>
          <bgColor theme="9"/>
        </patternFill>
      </fill>
    </dxf>
    <dxf>
      <fill>
        <patternFill patternType="solid">
          <fgColor theme="9" tint="0.59996337778862885"/>
          <bgColor theme="9" tint="0.59996337778862885"/>
        </patternFill>
      </fill>
    </dxf>
    <dxf>
      <fill>
        <patternFill patternType="solid">
          <fgColor theme="9" tint="0.59996337778862885"/>
          <bgColor theme="9" tint="0.59996337778862885"/>
        </patternFill>
      </fill>
    </dxf>
    <dxf>
      <fill>
        <patternFill patternType="solid">
          <fgColor theme="9" tint="0.59996337778862885"/>
          <bgColor theme="9" tint="0.59996337778862885"/>
        </patternFill>
      </fill>
    </dxf>
    <dxf>
      <fill>
        <patternFill patternType="solid">
          <fgColor theme="9" tint="0.59996337778862885"/>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u val="none"/>
        <vertAlign val="baseline"/>
        <sz val="10"/>
        <color theme="1"/>
        <name val="Calibri"/>
        <scheme val="minor"/>
      </font>
      <alignment vertical="top" textRotation="0" wrapText="1" relativeIndent="0" shrinkToFit="0"/>
      <border>
        <left style="thin">
          <color auto="1"/>
        </left>
        <right style="thin">
          <color auto="1"/>
        </right>
        <top/>
        <bottom style="thin">
          <color auto="1"/>
        </bottom>
        <vertical/>
        <horizontal/>
      </border>
    </dxf>
    <dxf>
      <font>
        <b val="0"/>
        <i val="0"/>
        <strike val="0"/>
        <u val="none"/>
        <vertAlign val="baseline"/>
        <sz val="10"/>
        <color theme="1"/>
        <name val="Calibri"/>
        <scheme val="minor"/>
      </font>
      <alignment vertical="top" textRotation="0" wrapText="1" relativeIndent="0" shrinkToFit="0"/>
      <border>
        <left style="thin">
          <color auto="1"/>
        </left>
        <right style="thin">
          <color auto="1"/>
        </right>
        <top/>
        <bottom style="thin">
          <color auto="1"/>
        </bottom>
        <vertical/>
        <horizontal/>
      </border>
    </dxf>
    <dxf>
      <font>
        <b val="0"/>
        <i val="0"/>
        <strike val="0"/>
        <u val="none"/>
        <vertAlign val="baseline"/>
        <sz val="10"/>
        <color theme="1"/>
        <name val="Calibri"/>
        <scheme val="minor"/>
      </font>
      <alignment vertical="top" textRotation="0" wrapText="1" relativeIndent="0" shrinkToFit="0"/>
      <border>
        <left style="thin">
          <color auto="1"/>
        </left>
        <right style="thin">
          <color auto="1"/>
        </right>
        <top/>
        <bottom style="thin">
          <color auto="1"/>
        </bottom>
        <vertical/>
        <horizontal/>
      </border>
    </dxf>
    <dxf>
      <font>
        <b val="0"/>
        <i val="0"/>
        <strike val="0"/>
        <u val="none"/>
        <vertAlign val="baseline"/>
        <sz val="10"/>
        <color theme="1"/>
        <name val="Calibri"/>
        <scheme val="minor"/>
      </font>
      <alignment vertical="top" textRotation="0" wrapText="1" relativeIndent="0" shrinkToFit="0"/>
      <border>
        <left style="thin">
          <color auto="1"/>
        </left>
        <right style="thin">
          <color auto="1"/>
        </right>
        <top/>
        <bottom style="thin">
          <color auto="1"/>
        </bottom>
        <vertical/>
        <horizontal/>
      </border>
    </dxf>
    <dxf>
      <font>
        <b val="0"/>
        <i val="0"/>
        <strike val="0"/>
        <u val="none"/>
        <vertAlign val="baseline"/>
        <sz val="10"/>
        <color theme="1"/>
        <name val="Calibri"/>
        <scheme val="minor"/>
      </font>
      <fill>
        <patternFill patternType="none"/>
      </fill>
      <alignment vertical="top" textRotation="0" wrapText="1" relativeIndent="0" shrinkToFit="0"/>
      <border>
        <left style="thin">
          <color auto="1"/>
        </left>
        <right style="thin">
          <color auto="1"/>
        </right>
        <top/>
        <bottom style="thin">
          <color auto="1"/>
        </bottom>
        <vertical/>
        <horizontal/>
      </border>
    </dxf>
    <dxf>
      <font>
        <b val="0"/>
        <i val="0"/>
        <strike val="0"/>
        <condense val="0"/>
        <extend val="0"/>
        <outline val="0"/>
        <shadow val="0"/>
        <u val="none"/>
        <vertAlign val="baseline"/>
        <sz val="10"/>
        <color theme="1"/>
        <name val="Calibri"/>
        <family val="2"/>
        <scheme val="minor"/>
      </font>
      <fill>
        <patternFill patternType="solid">
          <fgColor theme="9" tint="0.79998168889431442"/>
          <bgColor theme="9" tint="0.79998168889431442"/>
        </patternFill>
      </fill>
      <alignment horizontal="general" vertical="top" textRotation="0" wrapText="1" indent="0" justifyLastLine="0" shrinkToFit="0" readingOrder="0"/>
      <border diagonalUp="0" diagonalDown="0">
        <left style="thin">
          <color auto="1"/>
        </left>
        <right style="thin">
          <color auto="1"/>
        </right>
        <top/>
        <bottom/>
        <vertical/>
        <horizontal/>
      </border>
    </dxf>
    <dxf>
      <font>
        <b val="0"/>
        <i val="0"/>
        <strike val="0"/>
        <u val="none"/>
        <vertAlign val="baseline"/>
        <sz val="10"/>
        <color theme="1"/>
        <name val="Calibri"/>
        <scheme val="minor"/>
      </font>
      <alignment vertical="top" textRotation="0" wrapText="1" relativeIndent="0" shrinkToFit="0"/>
      <border>
        <left style="thin">
          <color auto="1"/>
        </left>
        <right style="thin">
          <color auto="1"/>
        </right>
        <top/>
        <bottom style="thin">
          <color auto="1"/>
        </bottom>
        <vertical/>
        <horizontal/>
      </border>
    </dxf>
    <dxf>
      <font>
        <b val="0"/>
        <i val="0"/>
        <strike val="0"/>
        <u val="none"/>
        <vertAlign val="baseline"/>
        <sz val="10"/>
        <color theme="1"/>
        <name val="Calibri"/>
        <scheme val="minor"/>
      </font>
      <alignment vertical="top" textRotation="0" wrapText="1" relativeIndent="0" shrinkToFit="0"/>
      <border>
        <left style="thin">
          <color auto="1"/>
        </left>
        <right style="thin">
          <color auto="1"/>
        </right>
        <top/>
        <bottom style="thin">
          <color auto="1"/>
        </bottom>
        <vertical/>
        <horizontal/>
      </border>
    </dxf>
    <dxf>
      <font>
        <b val="0"/>
        <i val="0"/>
        <strike val="0"/>
        <u val="none"/>
        <vertAlign val="baseline"/>
        <sz val="10"/>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alignment horizontal="left" vertical="top" textRotation="0" wrapText="0" relativeIndent="0" shrinkToFit="0"/>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Calibri"/>
        <family val="2"/>
        <scheme val="minor"/>
      </font>
      <numFmt numFmtId="0" formatCode="General"/>
      <alignment horizontal="left" vertical="top" textRotation="0" wrapText="1" indent="0" justifyLastLine="0" shrinkToFit="0" readingOrder="0"/>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numFmt numFmtId="0" formatCode="General"/>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val="0"/>
        <i val="0"/>
        <strike val="0"/>
        <u val="none"/>
        <vertAlign val="baseline"/>
        <sz val="10"/>
        <color theme="1"/>
        <name val="Calibri"/>
        <scheme val="minor"/>
      </font>
      <alignment horizontal="left" vertical="top" textRotation="0" wrapText="0" relativeIndent="0" shrinkToFit="0"/>
      <border>
        <left style="thin">
          <color auto="1"/>
        </left>
        <right style="thin">
          <color auto="1"/>
        </right>
        <top style="thin">
          <color auto="1"/>
        </top>
        <bottom style="thin">
          <color auto="1"/>
        </bottom>
      </border>
    </dxf>
    <dxf>
      <font>
        <sz val="10"/>
      </font>
      <alignment vertical="top" textRotation="0" wrapText="1" relativeIndent="0" shrinkToFit="0"/>
    </dxf>
    <dxf>
      <font>
        <b val="0"/>
        <i val="0"/>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
      <font>
        <b/>
        <i/>
        <strike val="0"/>
        <condense val="0"/>
        <extend val="0"/>
        <outline val="0"/>
        <shadow val="0"/>
        <u val="none"/>
        <vertAlign val="baseline"/>
        <sz val="10"/>
        <color theme="1"/>
        <name val="Calibri"/>
        <family val="2"/>
        <scheme val="minor"/>
      </font>
      <numFmt numFmtId="0" formatCode="General"/>
      <alignment horizontal="left" vertical="top" textRotation="0" wrapText="1" indent="0" justifyLastLine="0" shrinkToFit="0" readingOrder="0"/>
      <border diagonalUp="0" diagonalDown="0">
        <left/>
        <right style="thin">
          <color auto="1"/>
        </right>
        <top style="thin">
          <color auto="1"/>
        </top>
        <bottom style="thin">
          <color auto="1"/>
        </bottom>
        <vertical/>
        <horizontal/>
      </border>
    </dxf>
    <dxf>
      <font>
        <b/>
        <i/>
        <strike val="0"/>
        <u val="none"/>
        <vertAlign val="baseline"/>
        <sz val="10"/>
        <color theme="1"/>
        <name val="Calibri"/>
        <scheme val="minor"/>
      </font>
      <alignment horizontal="left" vertical="top" textRotation="0" wrapText="1" relativeIndent="0" shrinkToFit="0"/>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70AD47"/>
      <color rgb="FF6571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hruti Patil" id="{0BE0B719-EEEB-D08E-0BF4-FAE0F5E144F2}" userId="" providerId=""/>
  <person displayName="Shruthi (Gast)" id="{EDD405A9-0C26-2A8A-45CD-5097909933BB}" userId="uid-1710506129097" providerId="Teamlab"/>
  <person displayName="Patil, Shruthi" id="{29FDFFC2-15EF-FE4C-7DFC-35B0928908D1}" userId="S::s.patil@fz-juelich.de::9bbb761d-8448-4146-a933-954782bd1d81" providerId="AD"/>
  <person displayName="Patil, Shruthi" id="{789EE036-5087-C2DF-8252-D0413B50A20D}" userId="S::s.patil@fz-juelich.de::9bbb761d-8448-4146-a933-954782bd1d81" providerId="Teamlab"/>
  <person displayName="Kraus, Stefan" id="{B820F0B8-55C5-D4C1-BF3E-98866A2D5E7F}" userId="S::st.kraus@fz-juelich.de::6387d411-8a85-44d4-a9b1-21c1d4155e37" providerId="AD"/>
  <person displayName="Dabrock, Kristina" id="{702BD993-3529-E5BD-D09B-C361D4A9693E}" userId="S::k.dabrock@fz-juelich.de::31a88819-be84-4ce7-aefc-d63b854b9fb8" providerId="AD"/>
  <person displayName="Keller, Matthew" id="{BF3A54EC-3401-6FE4-CE10-9C9277BD17C8}" userId="S::ma.keller@fz-juelich.de::a2e1c978-9654-476d-89e8-fac4e499a222"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2</v>
    <v>8</v>
    <v>0</v>
    <v>1</v>
  </rv>
  <rv s="1">
    <v>8</v>
    <v>1</v>
  </rv>
</rvData>
</file>

<file path=xl/richData/rdrichvaluestructure.xml><?xml version="1.0" encoding="utf-8"?>
<rvStructures xmlns="http://schemas.microsoft.com/office/spreadsheetml/2017/richdata" count="2">
  <s t="_error">
    <k n="colOffset" t="i"/>
    <k n="errorType" t="i"/>
    <k n="rwOffset" t="i"/>
    <k n="subType" t="i"/>
  </s>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1:AJ264">
  <autoFilter ref="B1:AJ264" xr:uid="{00000000-000C-0000-FFFF-FFFF00000000}"/>
  <tableColumns count="35">
    <tableColumn id="1" xr3:uid="{00000000-0010-0000-0000-000001000000}" name="soi_name" dataDxfId="79"/>
    <tableColumn id="28" xr3:uid="{57B7C582-F5A9-4455-8D62-18EE166D6E6A}" name="var_name" dataDxfId="78">
      <calculatedColumnFormula>SUBSTITUTE(SUBSTITUTE(SUBSTITUTE(SUBSTITUTE(SUBSTITUTE(SUBSTITUTE(SUBSTITUTE(SUBSTITUTE(LOWER(B2), "(", ""), ")", ""), " - ", "_"), " ", "_"), ",", ""), ".", ""), "-", "_"), ":", "")</calculatedColumnFormula>
    </tableColumn>
    <tableColumn id="3" xr3:uid="{00000000-0010-0000-0000-000003000000}" name="soi_description" dataDxfId="77"/>
    <tableColumn id="4" xr3:uid="{00000000-0010-0000-0000-000004000000}" name="methodology" dataDxfId="76"/>
    <tableColumn id="5" xr3:uid="{00000000-0010-0000-0000-000005000000}" name="tag_sector" dataDxfId="75"/>
    <tableColumn id="6" xr3:uid="{00000000-0010-0000-0000-000006000000}" name="tag_type" dataDxfId="74"/>
    <tableColumn id="7" xr3:uid="{00000000-0010-0000-0000-000007000000}" name="tag_commodity" dataDxfId="73"/>
    <tableColumn id="8" xr3:uid="{00000000-0010-0000-0000-000008000000}" name="tag_resource" dataDxfId="72"/>
    <tableColumn id="9" xr3:uid="{00000000-0010-0000-0000-000009000000}" name="var_unit" dataDxfId="71"/>
    <tableColumn id="10" xr3:uid="{00000000-0010-0000-0000-00000A000000}" name="var_aggregation_method" dataDxfId="70"/>
    <tableColumn id="11" xr3:uid="{00000000-0010-0000-0000-00000B000000}" name="SDG Goal" dataDxfId="69"/>
    <tableColumn id="12" xr3:uid="{00000000-0010-0000-0000-00000C000000}" name="SDG Goal2" dataDxfId="68"/>
    <tableColumn id="13" xr3:uid="{00000000-0010-0000-0000-00000D000000}" name="SDG Goal3" dataDxfId="67"/>
    <tableColumn id="14" xr3:uid="{00000000-0010-0000-0000-00000E000000}" name="SDG Goal4" dataDxfId="66"/>
    <tableColumn id="15" xr3:uid="{00000000-0010-0000-0000-00000F000000}" name="SDG Targets" dataDxfId="65"/>
    <tableColumn id="16" xr3:uid="{00000000-0010-0000-0000-000010000000}" name="SDG Targets5" dataDxfId="64"/>
    <tableColumn id="17" xr3:uid="{00000000-0010-0000-0000-000011000000}" name="SDG Targets6" dataDxfId="63"/>
    <tableColumn id="18" xr3:uid="{00000000-0010-0000-0000-000012000000}" name="SDG Targets7" dataDxfId="62"/>
    <tableColumn id="19" xr3:uid="{00000000-0010-0000-0000-000013000000}" name="SDG Targets8" dataDxfId="61"/>
    <tableColumn id="35" xr3:uid="{804A80A6-62CC-426A-AAA5-D41B761180CB}" name="SDG_targets" dataDxfId="60">
      <calculatedColumnFormula>CONCATENATE(Tabla1[[#This Row],[SDG Targets]]," ",Tabla1[[#This Row],[SDG Targets5]]," ",Tabla1[[#This Row],[SDG Targets6]]," ",Tabla1[[#This Row],[SDG Targets7]]," ",Tabla1[[#This Row],[SDG Targets8]])</calculatedColumnFormula>
    </tableColumn>
    <tableColumn id="20" xr3:uid="{00000000-0010-0000-0000-000014000000}" name="SECAP_link" dataDxfId="59"/>
    <tableColumn id="21" xr3:uid="{00000000-0010-0000-0000-000015000000}" name="Stakeholder " dataDxfId="58"/>
    <tableColumn id="22" xr3:uid="{00000000-0010-0000-0000-000016000000}" name="Tier level" dataDxfId="57"/>
    <tableColumn id="23" xr3:uid="{00000000-0010-0000-0000-000017000000}" name="Category" dataDxfId="56"/>
    <tableColumn id="24" xr3:uid="{00000000-0010-0000-0000-000018000000}" name="Indicator type" dataDxfId="55"/>
    <tableColumn id="25" xr3:uid="{00000000-0010-0000-0000-000019000000}" name="Scope" dataDxfId="54"/>
    <tableColumn id="26" xr3:uid="{00000000-0010-0000-0000-00001A000000}" name="calculation" dataDxfId="53"/>
    <tableColumn id="2" xr3:uid="{6456D474-4939-437A-8A44-1CBA01B99F74}" name="data_source"/>
    <tableColumn id="29" xr3:uid="{00000000-0010-0000-0000-00001D000000}" name="Status" dataDxfId="52"/>
    <tableColumn id="27" xr3:uid="{8C46192F-3298-4A2A-88AE-C1918712891E}" name="added_to_CoM_template" dataDxfId="51"/>
    <tableColumn id="30" xr3:uid="{09358120-8029-453F-AD86-23E3808F7D35}" name="Comments (17/2)" dataDxfId="50"/>
    <tableColumn id="31" xr3:uid="{8BC680EF-6DA8-4532-84AC-82F553495791}" name="EUCALC value" dataDxfId="49"/>
    <tableColumn id="32" xr3:uid="{B24D7EEC-E518-4ED7-81C2-5FDE6D8FAB9A}" name="EUROSTAT value" dataDxfId="48"/>
    <tableColumn id="33" xr3:uid="{62E3D2B0-FA04-45D7-A479-B8DD061E7D76}" name="Region" dataDxfId="47"/>
    <tableColumn id="34" xr3:uid="{5186A1DC-1D9D-4573-A7F3-3CE855682082}" name="Column1" dataDxfId="46"/>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26" dT="2023-08-02T09:34:48.40" personId="{29FDFFC2-15EF-FE4C-7DFC-35B0928908D1}" id="{D737A690-EF7A-4D34-9882-D6E4FB861C39}">
    <text xml:space="preserve">@Keller, Matthew perhaps the tag should also be changed to emission factor?
</text>
  </threadedComment>
  <threadedComment ref="A500" dT="2023-09-04T11:22:40.38" personId="{29FDFFC2-15EF-FE4C-7DFC-35B0928908D1}" id="{2E7A01E4-FD81-44E8-A348-52F12BA6D41A}">
    <text xml:space="preserve">@Keller, Matthew tags for hazard related variables
</text>
  </threadedComment>
  <threadedComment ref="D634" dT="2023-10-04T14:38:09.60" personId="{29FDFFC2-15EF-FE4C-7DFC-35B0928908D1}" id="{176712B6-3680-4010-8AEC-E942130BC378}">
    <text xml:space="preserve">@Kraus, Stefan was occupancy - bus taken from EUCalc?
</text>
  </threadedComment>
  <threadedComment ref="D634" dT="2023-10-05T12:29:59.54" personId="{B820F0B8-55C5-D4C1-BF3E-98866A2D5E7F}" id="{29733200-90AC-40D4-857A-30778D5D8592}" parentId="{176712B6-3680-4010-8AEC-E942130BC378}">
    <text xml:space="preserve">The occupancy in passengers per vehicle was taken for EUCalc. The calculation of occupancy rates in % was done with the assumed maximum capacity of 100 passengers (see description)
</text>
  </threadedComment>
  <threadedComment ref="D639" dT="2023-10-04T14:37:31.79" personId="{29FDFFC2-15EF-FE4C-7DFC-35B0928908D1}" id="{AD111261-658B-4B80-9D64-5EED81354640}">
    <text xml:space="preserve">@Kraus, Stefan was this taken from EUROSTAT? Can you please provide me with a link ?
</text>
  </threadedComment>
  <threadedComment ref="D639" dT="2023-10-05T12:39:29.98" personId="{B820F0B8-55C5-D4C1-BF3E-98866A2D5E7F}" id="{A8BD3DF3-506D-476E-A104-9EB3CF93A290}" parentId="{AD111261-658B-4B80-9D64-5EED81354640}">
    <text xml:space="preserve">Yes, the values are based on data from Eurostat. The link to the data sources are:
https://ec.europa.eu/eurostat/databrowser/view/RAIL_PA_SPEED/default/table?lang=en
and
 https://ec.europa.eu/eurostat/databrowser/view/RAIL_TF_TRAVEH__custom_7684978/default/table?lang=en
</text>
  </threadedComment>
  <threadedComment ref="A641" dT="2023-11-17T08:17:22.77" personId="{29FDFFC2-15EF-FE4C-7DFC-35B0928908D1}" id="{8A26610C-785F-4078-929E-53B15F1AFBD6}">
    <text xml:space="preserve">#some crops for most countries have NAs that are set to 0 during summation
This should be reflected in the qquality rating
</text>
  </threadedComment>
  <threadedComment ref="A763" dT="2023-07-12T08:18:33.67" personId="{29FDFFC2-15EF-FE4C-7DFC-35B0928908D1}" id="{B21FA0E2-94F5-4C20-A763-450C252DFF62}">
    <text xml:space="preserve">TODO: tag
</tex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4-05-17T06:45:15.05" personId="{EDD405A9-0C26-2A8A-45CD-5097909933BB}" id="{5C307DF3-8D7D-AC4D-8040-13DD5663364B}">
    <text xml:space="preserve">If yes, the disaggregation proxy manually chosen will be over-ridden
</text>
  </threadedComment>
  <threadedComment ref="F2" dT="2024-05-17T06:46:31.72" personId="{EDD405A9-0C26-2A8A-45CD-5097909933BB}" id="{89EDE5D1-64BB-007E-A273-2F1CEBEA5D03}">
    <text xml:space="preserve">These are manually assigned proxies, in case random forest is used, the proxy is calculated using r-squared score which might differ from these values
</text>
  </threadedComment>
  <threadedComment ref="A269" dT="2023-07-12T08:18:33.67" personId="{29FDFFC2-15EF-FE4C-7DFC-35B0928908D1}" id="{CCC25D81-B186-40DF-9174-FC51929D702A}">
    <text xml:space="preserve">TODO: tag
</text>
  </threadedComment>
  <threadedComment ref="A270" dT="2023-07-12T08:18:33.67" personId="{29FDFFC2-15EF-FE4C-7DFC-35B0928908D1}" id="{91DB12A0-5605-4A90-8B6F-BB95898AECD5}">
    <text xml:space="preserve">TODO: tag
</text>
  </threadedComment>
  <threadedComment ref="A271" dT="2023-07-12T08:18:33.67" personId="{29FDFFC2-15EF-FE4C-7DFC-35B0928908D1}" id="{D66950C9-BC89-4DD9-9C99-32414B8ECE05}">
    <text xml:space="preserve">TODO: tag
</text>
  </threadedComment>
  <threadedComment ref="A272" dT="2023-07-12T08:18:33.67" personId="{29FDFFC2-15EF-FE4C-7DFC-35B0928908D1}" id="{561F9E90-8C0E-41AD-95C0-1B0E673D9A11}">
    <text xml:space="preserve">TODO: tag
</text>
  </threadedComment>
  <threadedComment ref="A287" dT="2023-07-12T08:18:33.67" personId="{29FDFFC2-15EF-FE4C-7DFC-35B0928908D1}" id="{7CEEABB2-8D08-4AE7-88E3-9142AEEB9D0B}">
    <text xml:space="preserve">TODO: tag
</text>
  </threadedComment>
  <threadedComment ref="A300" dT="2023-07-12T08:18:33.67" personId="{29FDFFC2-15EF-FE4C-7DFC-35B0928908D1}" id="{F6A2334D-4113-45AD-9555-01779A3C32E8}">
    <text xml:space="preserve">TODO: tag
</text>
  </threadedComment>
  <threadedComment ref="A332" dT="2023-07-12T08:18:33.67" personId="{29FDFFC2-15EF-FE4C-7DFC-35B0928908D1}" id="{298F95F8-A58C-4325-9CBC-9020FF208201}">
    <text xml:space="preserve">TODO: tag
</text>
  </threadedComment>
  <threadedComment ref="A345" dT="2023-07-12T08:18:33.67" personId="{29FDFFC2-15EF-FE4C-7DFC-35B0928908D1}" id="{2E35D7C1-44E9-4A96-AFF7-AD092535F71C}">
    <text xml:space="preserve">TODO: tag
</text>
  </threadedComment>
  <threadedComment ref="A438" dT="2024-11-19T11:02:45.36" personId="{29FDFFC2-15EF-FE4C-7DFC-35B0928908D1}" id="{C000744C-2BB1-4322-91F5-D8AA01BEFA94}">
    <text>TODO: add proxies</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3-07-12T08:18:33.67" personId="{29FDFFC2-15EF-FE4C-7DFC-35B0928908D1}" id="{3E99B84C-1835-49E5-98C0-C6A86F083B94}">
    <text xml:space="preserve">These variables are not used anywhere. They were collected for the SOI-EUCalc comparison work and now they are not serving any purpose. Therefore, they are not put into DSP.
</text>
  </threadedComment>
  <threadedComment ref="A18" dT="2023-07-12T08:18:33.67" personId="{29FDFFC2-15EF-FE4C-7DFC-35B0928908D1}" id="{B66D04D4-09B0-4FFB-BE00-01B5DC9E3258}">
    <text xml:space="preserve">TODO: tag
</text>
  </threadedComment>
  <threadedComment ref="A20" dT="2023-07-12T08:18:33.67" personId="{29FDFFC2-15EF-FE4C-7DFC-35B0928908D1}" id="{F9FA85FD-4E5D-453D-893C-89DEBD01453B}">
    <text xml:space="preserve">TODO: tag
</text>
  </threadedComment>
  <threadedComment ref="A23" dT="2023-07-12T08:18:33.67" personId="{29FDFFC2-15EF-FE4C-7DFC-35B0928908D1}" id="{259A72BE-3FE6-4CB5-95C9-83E823DCA79E}">
    <text xml:space="preserve">TODO: tag
</text>
  </threadedComment>
  <threadedComment ref="A53" dT="2023-07-12T08:18:33.67" personId="{29FDFFC2-15EF-FE4C-7DFC-35B0928908D1}" id="{4A679D0B-D415-4CC6-916A-CC488DD6CE92}">
    <text xml:space="preserve">TODO: tag
</text>
  </threadedComment>
</ThreadedComments>
</file>

<file path=xl/threadedComments/threadedComment4.xml><?xml version="1.0" encoding="utf-8"?>
<ThreadedComments xmlns="http://schemas.microsoft.com/office/spreadsheetml/2018/threadedcomments" xmlns:x="http://schemas.openxmlformats.org/spreadsheetml/2006/main">
  <threadedComment ref="A49" dT="2023-07-12T08:18:33.67" personId="{789EE036-5087-C2DF-8252-D0413B50A20D}" id="{58CED76C-AD99-49A0-B5A0-BA8B461D5C53}">
    <text xml:space="preserve">TODO: tag
</text>
  </threadedComment>
  <threadedComment ref="A50" dT="2023-07-12T08:18:33.67" personId="{789EE036-5087-C2DF-8252-D0413B50A20D}" id="{92DF6535-806D-4BCC-9C54-56D64FA7C123}">
    <text xml:space="preserve">TODO: tag
</text>
  </threadedComment>
  <threadedComment ref="A51" dT="2023-07-12T08:18:33.67" personId="{789EE036-5087-C2DF-8252-D0413B50A20D}" id="{0564D961-19C7-4E25-846C-3DBB5CDA593F}">
    <text xml:space="preserve">TODO: tag
</text>
  </threadedComment>
  <threadedComment ref="A52" dT="2023-07-12T08:18:33.67" personId="{789EE036-5087-C2DF-8252-D0413B50A20D}" id="{3202A154-6F2E-4DDE-B001-E662E51365A9}">
    <text xml:space="preserve">TODO: tag
</text>
  </threadedComment>
  <threadedComment ref="A53" dT="2023-07-12T08:18:33.67" personId="{789EE036-5087-C2DF-8252-D0413B50A20D}" id="{590CC25A-BD94-4795-A869-C9247CDCE2FD}">
    <text xml:space="preserve">TODO: tag
</text>
  </threadedComment>
  <threadedComment ref="A54" dT="2023-07-12T08:18:33.67" personId="{789EE036-5087-C2DF-8252-D0413B50A20D}" id="{295A767B-8853-443F-B1B7-09AFDAF91A96}">
    <text xml:space="preserve">TODO: tag
</text>
  </threadedComment>
  <threadedComment ref="A55" dT="2023-07-12T08:18:33.67" personId="{789EE036-5087-C2DF-8252-D0413B50A20D}" id="{2F132C28-1308-45FF-BB92-3ADAB495B613}">
    <text xml:space="preserve">TODO: tag
</text>
  </threadedComment>
  <threadedComment ref="A56" dT="2023-07-12T08:18:33.67" personId="{789EE036-5087-C2DF-8252-D0413B50A20D}" id="{105AB58B-B1E1-47FD-8F47-A42E5A75862A}">
    <text xml:space="preserve">TODO: tag
</text>
  </threadedComment>
  <threadedComment ref="A57" dT="2023-07-12T08:18:33.67" personId="{789EE036-5087-C2DF-8252-D0413B50A20D}" id="{0A05CBDB-5EF5-4970-B208-0EFBF2B3EA19}">
    <text xml:space="preserve">TODO: tag
</text>
  </threadedComment>
  <threadedComment ref="A58" dT="2023-07-12T08:18:33.67" personId="{789EE036-5087-C2DF-8252-D0413B50A20D}" id="{6BEC0FC9-5729-4A09-ACCC-CE33E207970D}">
    <text xml:space="preserve">TODO: tag
</text>
  </threadedComment>
  <threadedComment ref="A59" dT="2023-07-12T08:18:33.67" personId="{789EE036-5087-C2DF-8252-D0413B50A20D}" id="{CB12C268-50BF-4AC5-8D13-F856A93D46B8}">
    <text xml:space="preserve">TODO: tag
</text>
  </threadedComment>
  <threadedComment ref="A60" dT="2023-07-12T08:18:33.67" personId="{789EE036-5087-C2DF-8252-D0413B50A20D}" id="{6B48EE45-F28C-4B34-A018-232B03507B93}">
    <text xml:space="preserve">TODO: tag
</text>
  </threadedComment>
  <threadedComment ref="A61" dT="2023-07-12T08:18:33.67" personId="{789EE036-5087-C2DF-8252-D0413B50A20D}" id="{C3F5DC2E-5F38-4098-83C2-E91F7BC17FFD}">
    <text xml:space="preserve">TODO: tag
</text>
  </threadedComment>
  <threadedComment ref="A62" dT="2023-07-12T08:18:33.67" personId="{789EE036-5087-C2DF-8252-D0413B50A20D}" id="{C0D178D8-785A-4D35-9517-99A41461A484}">
    <text xml:space="preserve">TODO: tag
</text>
  </threadedComment>
  <threadedComment ref="A63" dT="2023-07-12T08:18:33.67" personId="{789EE036-5087-C2DF-8252-D0413B50A20D}" id="{DD78F55E-A1F5-43CD-9765-B52FE9C33348}">
    <text xml:space="preserve">TODO: tag
</text>
  </threadedComment>
  <threadedComment ref="A64" dT="2023-07-12T08:18:33.67" personId="{789EE036-5087-C2DF-8252-D0413B50A20D}" id="{96027A73-DA74-4484-AFC3-1708C419B8B1}">
    <text xml:space="preserve">TODO: tag
</text>
  </threadedComment>
  <threadedComment ref="A65" dT="2023-07-12T08:18:33.67" personId="{789EE036-5087-C2DF-8252-D0413B50A20D}" id="{2B086507-75A9-4808-B792-2FC15DEA3E2D}">
    <text xml:space="preserve">TODO: tag
</text>
  </threadedComment>
  <threadedComment ref="A66" dT="2023-07-12T08:18:33.67" personId="{789EE036-5087-C2DF-8252-D0413B50A20D}" id="{AD8C679B-2593-4CA3-B56B-984F0008DFDA}">
    <text xml:space="preserve">TODO: tag
</text>
  </threadedComment>
  <threadedComment ref="A67" dT="2023-07-12T08:18:33.67" personId="{789EE036-5087-C2DF-8252-D0413B50A20D}" id="{6C6013F6-8D5C-4596-B108-9648BBA30D7D}">
    <text xml:space="preserve">TODO: tag
</text>
  </threadedComment>
  <threadedComment ref="A68" dT="2023-07-12T08:18:33.67" personId="{789EE036-5087-C2DF-8252-D0413B50A20D}" id="{385226C7-B91D-4330-9F7A-318D3D4E3049}">
    <text xml:space="preserve">TODO: tag
</text>
  </threadedComment>
  <threadedComment ref="A69" dT="2023-07-12T08:18:33.67" personId="{789EE036-5087-C2DF-8252-D0413B50A20D}" id="{DF220D15-562C-4F64-820E-F112412D2AD0}">
    <text xml:space="preserve">TODO: tag
</text>
  </threadedComment>
  <threadedComment ref="A70" dT="2023-07-12T08:18:33.67" personId="{789EE036-5087-C2DF-8252-D0413B50A20D}" id="{D2E051C5-19CE-4E66-8F6D-722271EC554A}">
    <text xml:space="preserve">TODO: tag
</text>
  </threadedComment>
  <threadedComment ref="A71" dT="2023-07-12T08:18:33.67" personId="{789EE036-5087-C2DF-8252-D0413B50A20D}" id="{A36FAFD9-1173-4938-9D54-19B97777A63E}">
    <text xml:space="preserve">TODO: tag
</text>
  </threadedComment>
  <threadedComment ref="A72" dT="2023-07-12T08:18:33.67" personId="{789EE036-5087-C2DF-8252-D0413B50A20D}" id="{3B6A6A63-38AF-44D1-93F2-00EB24FF341F}">
    <text xml:space="preserve">TODO: tag
</text>
  </threadedComment>
  <threadedComment ref="A73" dT="2023-07-12T08:18:33.67" personId="{789EE036-5087-C2DF-8252-D0413B50A20D}" id="{40E5FC50-5DD7-447A-91E5-8A5324E8B30A}">
    <text xml:space="preserve">TODO: tag
</text>
  </threadedComment>
  <threadedComment ref="A74" dT="2023-07-12T08:18:33.67" personId="{789EE036-5087-C2DF-8252-D0413B50A20D}" id="{B80BA50B-F1DC-48DC-A37C-54EE9141D0ED}">
    <text xml:space="preserve">TODO: tag
</text>
  </threadedComment>
  <threadedComment ref="A75" dT="2023-07-12T08:18:33.67" personId="{789EE036-5087-C2DF-8252-D0413B50A20D}" id="{C6F93E1F-343A-4242-A14C-7EC7AD57952A}">
    <text xml:space="preserve">TODO: tag
</text>
  </threadedComment>
  <threadedComment ref="A76" dT="2023-07-12T08:18:33.67" personId="{789EE036-5087-C2DF-8252-D0413B50A20D}" id="{035F725A-6692-4DD7-971A-CFD288762C1D}">
    <text xml:space="preserve">TODO: tag
</text>
  </threadedComment>
  <threadedComment ref="A77" dT="2023-07-12T08:18:33.67" personId="{789EE036-5087-C2DF-8252-D0413B50A20D}" id="{4887C95F-16FB-4CA2-A523-8E9672DB6E5F}">
    <text xml:space="preserve">TODO: tag
</text>
  </threadedComment>
  <threadedComment ref="A78" dT="2023-07-12T08:18:33.67" personId="{789EE036-5087-C2DF-8252-D0413B50A20D}" id="{AFEC3D35-F845-4F78-8F7D-D946BFC1A219}">
    <text xml:space="preserve">TODO: tag
</text>
  </threadedComment>
  <threadedComment ref="A79" dT="2023-07-12T08:18:33.67" personId="{789EE036-5087-C2DF-8252-D0413B50A20D}" id="{3B0F4F66-C21D-4BCD-BA68-08C1FBE3FDEF}">
    <text xml:space="preserve">TODO: tag
</text>
  </threadedComment>
  <threadedComment ref="A80" dT="2023-07-12T08:18:33.67" personId="{789EE036-5087-C2DF-8252-D0413B50A20D}" id="{4ABAA5BF-E766-47DB-9FAB-9B974A41286B}">
    <text xml:space="preserve">TODO: tag
</text>
  </threadedComment>
  <threadedComment ref="A81" dT="2023-07-12T08:18:33.67" personId="{789EE036-5087-C2DF-8252-D0413B50A20D}" id="{4764A5A6-4C0B-4D9E-8F98-37292C29409B}">
    <text xml:space="preserve">TODO: tag
</text>
  </threadedComment>
  <threadedComment ref="A82" dT="2023-07-12T08:18:33.67" personId="{789EE036-5087-C2DF-8252-D0413B50A20D}" id="{66A5B5F5-D3EA-44B0-AF25-6E2D05747BB1}">
    <text xml:space="preserve">TODO: tag
</text>
  </threadedComment>
  <threadedComment ref="A83" dT="2023-07-12T08:18:33.67" personId="{789EE036-5087-C2DF-8252-D0413B50A20D}" id="{CAD585C8-3998-49E0-96E3-21D8C1C7A3F5}">
    <text xml:space="preserve">TODO: tag
</text>
  </threadedComment>
  <threadedComment ref="A84" dT="2023-07-12T08:18:33.67" personId="{789EE036-5087-C2DF-8252-D0413B50A20D}" id="{961837E6-0C87-4306-9864-C1D2365FA333}">
    <text xml:space="preserve">TODO: tag
</text>
  </threadedComment>
  <threadedComment ref="A85" dT="2023-07-12T08:18:33.67" personId="{789EE036-5087-C2DF-8252-D0413B50A20D}" id="{DBBF28A9-4B48-4042-980E-056ED2486E64}">
    <text xml:space="preserve">TODO: tag
</text>
  </threadedComment>
  <threadedComment ref="A86" dT="2023-07-12T08:18:33.67" personId="{789EE036-5087-C2DF-8252-D0413B50A20D}" id="{D3F16FAA-E625-48A1-A378-A1FBCBB3AC40}">
    <text xml:space="preserve">TODO: tag
</text>
  </threadedComment>
  <threadedComment ref="A87" dT="2023-07-12T08:18:33.67" personId="{789EE036-5087-C2DF-8252-D0413B50A20D}" id="{67FBBC91-FFB7-4D6A-AD6D-84A54F2F5BFF}">
    <text xml:space="preserve">TODO: tag
</text>
  </threadedComment>
  <threadedComment ref="A88" dT="2023-07-12T08:18:33.67" personId="{789EE036-5087-C2DF-8252-D0413B50A20D}" id="{48FCBE57-4B37-47A1-A360-6058C8C2631F}">
    <text xml:space="preserve">TODO: tag
</text>
  </threadedComment>
  <threadedComment ref="A89" dT="2023-07-12T08:18:33.67" personId="{789EE036-5087-C2DF-8252-D0413B50A20D}" id="{CCA58AA8-56E3-4ADD-953C-3F3D1AADF74F}">
    <text xml:space="preserve">TODO: tag
</text>
  </threadedComment>
  <threadedComment ref="A90" dT="2023-07-12T08:18:33.67" personId="{789EE036-5087-C2DF-8252-D0413B50A20D}" id="{8FB4C47A-BE8C-48C4-B2FB-171ACB8F225A}">
    <text xml:space="preserve">TODO: tag
</text>
  </threadedComment>
  <threadedComment ref="A91" dT="2023-07-12T08:18:33.67" personId="{789EE036-5087-C2DF-8252-D0413B50A20D}" id="{8F9A9D64-9218-49C8-9234-B3DA91DFC170}">
    <text xml:space="preserve">TODO: tag
</text>
  </threadedComment>
  <threadedComment ref="A92" dT="2023-07-12T08:18:33.67" personId="{789EE036-5087-C2DF-8252-D0413B50A20D}" id="{63707686-C04F-4CE6-AAA5-B05D50D506E1}">
    <text xml:space="preserve">TODO: tag
</text>
  </threadedComment>
  <threadedComment ref="A93" dT="2023-07-12T08:18:33.67" personId="{789EE036-5087-C2DF-8252-D0413B50A20D}" id="{4933201D-0855-4FAD-AF50-C2EFE77A672B}">
    <text xml:space="preserve">TODO: tag
</text>
  </threadedComment>
  <threadedComment ref="A94" dT="2023-07-12T08:18:33.67" personId="{789EE036-5087-C2DF-8252-D0413B50A20D}" id="{0A86A1DB-3721-4B5A-93E5-00489B84A527}">
    <text xml:space="preserve">TODO: tag
</text>
  </threadedComment>
  <threadedComment ref="A95" dT="2023-07-12T08:18:33.67" personId="{789EE036-5087-C2DF-8252-D0413B50A20D}" id="{014AF60F-12B1-4754-8FCD-9D53E2EA3495}">
    <text xml:space="preserve">TODO: tag
</text>
  </threadedComment>
  <threadedComment ref="A96" dT="2023-07-12T08:18:33.67" personId="{789EE036-5087-C2DF-8252-D0413B50A20D}" id="{B1D37C16-ED7D-40FD-8066-1D83C29306B2}">
    <text xml:space="preserve">TODO: tag
</text>
  </threadedComment>
</ThreadedComments>
</file>

<file path=xl/threadedComments/threadedComment5.xml><?xml version="1.0" encoding="utf-8"?>
<ThreadedComments xmlns="http://schemas.microsoft.com/office/spreadsheetml/2018/threadedcomments" xmlns:x="http://schemas.openxmlformats.org/spreadsheetml/2006/main">
  <threadedComment ref="M1" personId="{0BE0B719-EEEB-D08E-0BF4-FAE0F5E144F2}" id="{000A00EC-0086-4A7F-BCDD-0018002500B6}">
    <text xml:space="preserve">Shruti Patil: The variables that are discarded because new variables are created using them and also the ones that have post_diagg_calculations are not stags
</text>
  </threadedComment>
  <threadedComment ref="K695" dT="2023-11-20T15:07:57.55" personId="{BF3A54EC-3401-6FE4-CE10-9C9277BD17C8}" id="{89F23333-E3D5-4F33-B03E-90275C54F455}">
    <text xml:space="preserve">New tag @Patil, Shruthi 
</text>
  </threadedComment>
  <threadedComment ref="K696" dT="2023-11-19T10:19:26.61" personId="{BF3A54EC-3401-6FE4-CE10-9C9277BD17C8}" id="{3B64124D-98B3-4269-8278-A83B248A704B}">
    <text xml:space="preserve">New tag @Patil, Shruthi 
</text>
  </threadedComment>
  <threadedComment ref="H803" dT="2023-11-17T08:57:59.85" personId="{BF3A54EC-3401-6FE4-CE10-9C9277BD17C8}" id="{0AB2E99F-1D37-42D1-966E-C3DEA4D80E28}">
    <text xml:space="preserve">I updated these. No new tags added but some changed. Please double check @Patil, Shruthi 
</text>
  </threadedComment>
  <threadedComment ref="H838" dT="2023-11-17T09:00:03.32" personId="{BF3A54EC-3401-6FE4-CE10-9C9277BD17C8}" id="{3419506F-B97A-4ADC-85F2-C370AC159224}">
    <text xml:space="preserve">I updated these. No new tags added but some changed. Please double check @Patil, Shruthi 
</text>
  </threadedComment>
</ThreadedComments>
</file>

<file path=xl/threadedComments/threadedComment6.xml><?xml version="1.0" encoding="utf-8"?>
<ThreadedComments xmlns="http://schemas.microsoft.com/office/spreadsheetml/2018/threadedcomments" xmlns:x="http://schemas.openxmlformats.org/spreadsheetml/2006/main">
  <threadedComment ref="B347" dT="2023-10-12T09:57:27.37" personId="{789EE036-5087-C2DF-8252-D0413B50A20D}" id="{FA393E40-93A8-4BB2-960B-4650EB7416CA}">
    <text xml:space="preserve">Change the threshold
</text>
  </threadedComment>
</ThreadedComments>
</file>

<file path=xl/threadedComments/threadedComment7.xml><?xml version="1.0" encoding="utf-8"?>
<ThreadedComments xmlns="http://schemas.microsoft.com/office/spreadsheetml/2018/threadedcomments" xmlns:x="http://schemas.openxmlformats.org/spreadsheetml/2006/main">
  <threadedComment ref="AF4" dT="2025-09-03T09:44:41.26" personId="{29FDFFC2-15EF-FE4C-7DFC-35B0928908D1}" id="{3A828654-207B-41FE-B5F5-EE6C89722680}">
    <text>Income changed to disposable</text>
  </threadedComment>
  <threadedComment ref="AF5" dT="2025-09-03T11:57:07.07" personId="{29FDFFC2-15EF-FE4C-7DFC-35B0928908D1}" id="{07E1B7BF-B66A-4A32-8D21-ED9CB2BF6D30}">
    <text>The proxy for this is deaths. In some regions at LAU, the number is low e.g. 3 deaths. In that case, we get a fraction share like 0.0003. Since its too small, its set to 0 and therefore, number_of_people_affected_by_natural_disasters</text>
  </threadedComment>
  <threadedComment ref="AF6" dT="2025-09-03T12:06:41.25" personId="{29FDFFC2-15EF-FE4C-7DFC-35B0928908D1}" id="{44605774-2229-4EE0-B743-8844C1373268}">
    <text xml:space="preserve">The variable “number_of_people_affected_by_natural_disasters” is taken from our world in data. Here, per disaster data is present but missing for many countries. That is why I did not consider it. It could be considered in the future. </text>
  </threadedComment>
  <threadedComment ref="B41" dT="2023-07-24T15:26:47.78" personId="{29FDFFC2-15EF-FE4C-7DFC-35B0928908D1}" id="{80124728-375C-4F83-AE2C-492E1B629A9A}">
    <text xml:space="preserve">TODO: @Keller, Matthew revisit this when soft dimensions are defined
</text>
  </threadedComment>
  <threadedComment ref="B43" dT="2023-07-24T15:26:55.48" personId="{29FDFFC2-15EF-FE4C-7DFC-35B0928908D1}" id="{A857B65F-6ADF-4402-B015-8F9D29624C1D}">
    <text xml:space="preserve">TODO: @Keller, Matthew revisit this when soft dimensions are defined
</text>
  </threadedComment>
  <threadedComment ref="B44" dT="2023-07-24T15:26:55.48" personId="{29FDFFC2-15EF-FE4C-7DFC-35B0928908D1}" id="{B1132E3A-0F1B-4277-8A0B-9B5F49F191B3}">
    <text xml:space="preserve">TODO: @Keller, Matthew revisit this when soft dimensions are defined
</text>
  </threadedComment>
  <threadedComment ref="B45" dT="2023-07-24T15:26:55.48" personId="{29FDFFC2-15EF-FE4C-7DFC-35B0928908D1}" id="{BB4E1D4C-0A38-4DAC-B806-61C4B3C01486}">
    <text xml:space="preserve">TODO: @Keller, Matthew revisit this when soft dimensions are defined
</text>
  </threadedComment>
  <threadedComment ref="B46" dT="2023-07-24T15:29:16.14" personId="{29FDFFC2-15EF-FE4C-7DFC-35B0928908D1}" id="{24D31D52-9AD7-4F04-AB09-F34C6695F8EE}">
    <text xml:space="preserve">@Keller, Matthew revisit this when adaptation KPIs are integrated
</text>
  </threadedComment>
  <threadedComment ref="AF55" dT="2025-09-03T12:10:29.51" personId="{29FDFFC2-15EF-FE4C-7DFC-35B0928908D1}" id="{3D590A16-9CE1-4DF3-B656-0E87AC9972B6}">
    <text>I have added that in calculation. Please add to CoM template</text>
  </threadedComment>
  <threadedComment ref="AF60" dT="2025-09-03T12:13:58.31" personId="{29FDFFC2-15EF-FE4C-7DFC-35B0928908D1}" id="{7C56638B-4448-407F-9C11-9C5267A1D621}">
    <text>The calculations were different. It was a mistake. I have replace with relevant variables</text>
  </threadedComment>
  <threadedComment ref="AF72" dT="2025-09-03T12:18:27.82" personId="{29FDFFC2-15EF-FE4C-7DFC-35B0928908D1}" id="{6B7EB1B0-235A-4527-A2E1-1D3AC43364E1}">
    <text>Should I change calculation to “eucalc_agr_total_bioenergy_demand_agr_gas_biogas” ?</text>
  </threadedComment>
  <threadedComment ref="AF73" dT="2025-09-03T12:19:28.26" personId="{29FDFFC2-15EF-FE4C-7DFC-35B0928908D1}" id="{E97B67F0-2EA9-4861-9D86-A23F7B1F27E0}">
    <text>Should I change it to “eucalc_agr_total_bioenergy_demand_agr_liquid_oth” ?</text>
  </threadedComment>
  <threadedComment ref="AF74" dT="2025-09-03T12:41:58.04" personId="{29FDFFC2-15EF-FE4C-7DFC-35B0928908D1}" id="{D6614E18-852E-4256-8369-AE58A8C7EEAD}">
    <text>Shall I change the calculation ot “eucalc_agr_total_bioenergy_demand_agr_liquid_biodiesels + eucalc_agr_total_bioenergy_demand_agr_liquid_ethanol”?</text>
  </threadedComment>
  <threadedComment ref="AF75" dT="2025-09-03T12:42:42.75" personId="{29FDFFC2-15EF-FE4C-7DFC-35B0928908D1}" id="{37340600-FC55-48EE-9383-49EFC1E4A40A}">
    <text>eucalc_agr_total_bioenergy_demand_agr_solid_wood</text>
  </threadedComment>
  <threadedComment ref="AF76" dT="2025-09-03T12:53:01.22" personId="{29FDFFC2-15EF-FE4C-7DFC-35B0928908D1}" id="{7E1E694B-4510-4AF6-AF7C-666CA9BF788E}">
    <text>No idea what is required</text>
  </threadedComment>
  <threadedComment ref="AF83" dT="2025-09-03T14:58:38.38" personId="{29FDFFC2-15EF-FE4C-7DFC-35B0928908D1}" id="{65957529-9B59-4836-BD47-B78A418AB957}">
    <text>There was a problem in code with 0/0 calculations. Its fixed now</text>
  </threadedComment>
  <threadedComment ref="H112" dT="2023-08-02T11:58:11.46" personId="{29FDFFC2-15EF-FE4C-7DFC-35B0928908D1}" id="{3512DDDD-C042-4FE9-BA54-37CD25C714F6}">
    <text xml:space="preserve">@Keller, Matthew check tag
</text>
  </threadedComment>
  <threadedComment ref="H113" dT="2023-08-02T11:58:11.46" personId="{29FDFFC2-15EF-FE4C-7DFC-35B0928908D1}" id="{5DFD72D2-4A6B-4407-84B5-E99EF86338F0}">
    <text xml:space="preserve">@Keller, Matthew check tag
</text>
  </threadedComment>
  <threadedComment ref="H114" dT="2023-08-02T11:58:11.46" personId="{29FDFFC2-15EF-FE4C-7DFC-35B0928908D1}" id="{1B2702FA-EE68-4E66-AC5A-8AFC1008C5AC}">
    <text xml:space="preserve">@Keller, Matthew check tag
</text>
  </threadedComment>
  <threadedComment ref="H115" dT="2023-08-02T11:58:11.46" personId="{29FDFFC2-15EF-FE4C-7DFC-35B0928908D1}" id="{09E409AF-2FA7-4233-84CA-42D29DA7DFF4}">
    <text xml:space="preserve">@Keller, Matthew check tag
</text>
  </threadedComment>
  <threadedComment ref="H116" dT="2023-08-02T11:58:11.46" personId="{29FDFFC2-15EF-FE4C-7DFC-35B0928908D1}" id="{FECB959D-17C3-49CE-822B-1F1CD581B65C}">
    <text xml:space="preserve">@Keller, Matthew check tag
</text>
  </threadedComment>
  <threadedComment ref="H117" dT="2023-08-02T11:58:11.46" personId="{29FDFFC2-15EF-FE4C-7DFC-35B0928908D1}" id="{00FAA4AC-A1AA-4C5A-86CA-FBB02825C53A}">
    <text xml:space="preserve">@Keller, Matthew check tag
</text>
  </threadedComment>
  <threadedComment ref="H118" dT="2023-08-02T11:58:11.46" personId="{29FDFFC2-15EF-FE4C-7DFC-35B0928908D1}" id="{A349EC88-9E72-4399-8924-173C13B7955B}">
    <text xml:space="preserve">@Keller, Matthew check tag
</text>
  </threadedComment>
  <threadedComment ref="H119" dT="2023-08-02T11:58:11.46" personId="{29FDFFC2-15EF-FE4C-7DFC-35B0928908D1}" id="{BC9188D3-BECF-4402-BC46-06A63F675DD3}">
    <text xml:space="preserve">@Keller, Matthew check tag
</text>
  </threadedComment>
  <threadedComment ref="H120" dT="2023-08-02T11:58:11.46" personId="{29FDFFC2-15EF-FE4C-7DFC-35B0928908D1}" id="{8A55ECD1-87E9-4EB7-A72D-51B3A0951846}">
    <text xml:space="preserve">@Keller, Matthew check tag
</text>
  </threadedComment>
  <threadedComment ref="H121" dT="2023-08-02T11:58:11.46" personId="{29FDFFC2-15EF-FE4C-7DFC-35B0928908D1}" id="{2F760B1C-7883-4BF9-AC7C-5A9F4775F529}">
    <text xml:space="preserve">@Keller, Matthew check tag
</text>
  </threadedComment>
  <threadedComment ref="AF124" dT="2025-09-03T15:21:24.17" personId="{29FDFFC2-15EF-FE4C-7DFC-35B0928908D1}" id="{A446D377-A3C1-4972-A965-EA876A6C0778}">
    <text>Its not always 0. For example for ES513_25227 it is not. And data is directly sourced at LAU, so if the values are bad then the dataset is bad</text>
  </threadedComment>
  <threadedComment ref="B153" dT="2023-04-18T14:53:36.72" personId="{29FDFFC2-15EF-FE4C-7DFC-35B0928908D1}" id="{2A111966-5889-4FBF-B55D-1A4C0AD98E3A}">
    <text xml:space="preserve">@Dabrock, Kristina  perhaps your data can be used directly or indirectly here.
</text>
  </threadedComment>
  <threadedComment ref="B165" dT="2023-07-04T19:33:25.07" personId="{29FDFFC2-15EF-FE4C-7DFC-35B0928908D1}" id="{5DB67F7E-BEC8-45CF-AF47-90BD6BB5E40C}">
    <text xml:space="preserve">@Dabrock, Kristina here is another non-residential building KPI. I requested for hotels yesterday. This should already be fine
</text>
  </threadedComment>
  <threadedComment ref="B167" dT="2023-07-25T12:43:09.55" personId="{29FDFFC2-15EF-FE4C-7DFC-35B0928908D1}" id="{039699DE-05FC-4438-BB6E-92E7EFE1CEBF}">
    <text xml:space="preserve">@Keller, Matthew revisit this when there is something from the literature that can be used 
</text>
  </threadedComment>
  <threadedComment ref="B199" dT="2023-06-29T15:32:38.96" personId="{29FDFFC2-15EF-FE4C-7DFC-35B0928908D1}" id="{05C71E2C-8FF7-4709-ACC4-4D1FC6657878}">
    <text xml:space="preserve">@Kraus, Stefan can we get this from where you got the other occupancies?
</text>
  </threadedComment>
  <threadedComment ref="B199" dT="2023-06-30T06:17:06.14" personId="{B820F0B8-55C5-D4C1-BF3E-98866A2D5E7F}" id="{22C85757-4780-49AB-BD83-044DA9832850}" parentId="{05C71E2C-8FF7-4709-ACC4-4D1FC6657878}">
    <text xml:space="preserve">The occupancy rate per country was available from EUCalc only for cars, 2W, busses and three types of HDV. Unfortunately, the occupancy rate for rail (and ship/plane) is not available from EU Calc. Should I try to find the values from another source?
</text>
  </threadedComment>
  <threadedComment ref="B199" dT="2023-06-30T08:45:23.35" personId="{29FDFFC2-15EF-FE4C-7DFC-35B0928908D1}" id="{A8184C09-14E8-4E71-A6EC-3144A7597175}" parentId="{05C71E2C-8FF7-4709-ACC4-4D1FC6657878}">
    <text xml:space="preserve">I only worry that there is no consistency in the data in this case. We could take all occupancy rates from a different source. Or if you happen to know the source from which EUCalc got its data, then perhaps we could look into the same source
</text>
  </threadedComment>
  <threadedComment ref="B199" dT="2023-07-05T08:18:32.22" personId="{29FDFFC2-15EF-FE4C-7DFC-35B0928908D1}" id="{4C1A24E1-1A76-4966-8375-BBF18853D76F}" parentId="{05C71E2C-8FF7-4709-ACC4-4D1FC6657878}">
    <text xml:space="preserve">@Kraus, Stefan can we find all occupancies from a diff source?
</text>
  </threadedComment>
  <threadedComment ref="B210" dT="2023-07-25T15:23:07.81" personId="{29FDFFC2-15EF-FE4C-7DFC-35B0928908D1}" id="{4A4C1D71-A85D-4034-A84A-716762404760}">
    <text xml:space="preserve">TODO: revisit tags when data is finally made available
</text>
  </threadedComment>
  <threadedComment ref="B211" dT="2023-07-25T15:23:07.81" personId="{29FDFFC2-15EF-FE4C-7DFC-35B0928908D1}" id="{362BF03A-C872-42C6-A196-E111E68BC357}">
    <text xml:space="preserve">TODO: revisit tags when data is finally made available
</text>
  </threadedComment>
  <threadedComment ref="B212" dT="2023-07-25T15:23:07.81" personId="{29FDFFC2-15EF-FE4C-7DFC-35B0928908D1}" id="{2690EF1E-1056-43F3-881E-C8C4AEE3C1CF}">
    <text xml:space="preserve">TODO: revisit tags when data is finally made available
</text>
  </threadedComment>
  <threadedComment ref="B213" dT="2023-07-25T15:23:07.81" personId="{29FDFFC2-15EF-FE4C-7DFC-35B0928908D1}" id="{2E938E69-B2CA-4D5A-A925-0D60E5664639}">
    <text xml:space="preserve">TODO: revisit tags when data is finally made available
</text>
  </threadedComment>
  <threadedComment ref="B214" dT="2023-07-25T15:23:07.81" personId="{29FDFFC2-15EF-FE4C-7DFC-35B0928908D1}" id="{3901A609-8003-4C23-B05B-457291A1ACFD}">
    <text xml:space="preserve">TODO: revisit tags when data is finally made available
</text>
  </threadedComment>
  <threadedComment ref="B215" dT="2023-07-25T15:23:07.81" personId="{29FDFFC2-15EF-FE4C-7DFC-35B0928908D1}" id="{53ACBCF3-D5C9-40AA-B65A-901CF9F27022}">
    <text xml:space="preserve">TODO: revisit tags when data is finally made available
</text>
  </threadedComment>
  <threadedComment ref="B216" dT="2023-07-25T15:23:07.81" personId="{29FDFFC2-15EF-FE4C-7DFC-35B0928908D1}" id="{C856028A-FD19-40C4-9964-4CE1AAC5DD2E}">
    <text xml:space="preserve">TODO: revisit tags when data is finally made available
</text>
  </threadedComment>
  <threadedComment ref="B217" dT="2023-07-25T15:23:07.81" personId="{29FDFFC2-15EF-FE4C-7DFC-35B0928908D1}" id="{C1DAF7FB-8DB5-41C4-AD2B-ED26430AA805}">
    <text xml:space="preserve">TODO: revisit tags when data is finally made available
</text>
  </threadedComment>
  <threadedComment ref="B218" dT="2023-07-25T15:23:07.81" personId="{29FDFFC2-15EF-FE4C-7DFC-35B0928908D1}" id="{882D6080-36DA-4F27-9B06-7DEDDC0E2637}">
    <text xml:space="preserve">TODO: revisit tags when data is finally made available
</text>
  </threadedComment>
  <threadedComment ref="B219" dT="2023-07-25T15:23:07.81" personId="{29FDFFC2-15EF-FE4C-7DFC-35B0928908D1}" id="{40731F0D-1D30-4DE5-B9FB-2DC24A9CC741}">
    <text xml:space="preserve">TODO: revisit tags when data is finally made available
</text>
  </threadedComment>
  <threadedComment ref="B220" dT="2023-07-25T15:23:07.81" personId="{29FDFFC2-15EF-FE4C-7DFC-35B0928908D1}" id="{E7B9B0C3-BEE5-4FB2-99A5-E04F9BC94A82}">
    <text xml:space="preserve">TODO: revisit tags when data is finally made available
</text>
  </threadedComment>
  <threadedComment ref="B221" dT="2023-07-25T15:23:07.81" personId="{29FDFFC2-15EF-FE4C-7DFC-35B0928908D1}" id="{539465BC-3DD1-423B-AF9E-C4E396692B8D}">
    <text xml:space="preserve">TODO: revisit tags when data is finally made available
</text>
  </threadedComment>
  <threadedComment ref="B222" dT="2023-07-25T15:23:07.81" personId="{29FDFFC2-15EF-FE4C-7DFC-35B0928908D1}" id="{02E17CDF-BA88-475B-8288-98ACC8DDCEB5}">
    <text xml:space="preserve">TODO: revisit tags when data is finally made available
</text>
  </threadedComment>
  <threadedComment ref="B223" dT="2023-07-25T15:23:07.81" personId="{29FDFFC2-15EF-FE4C-7DFC-35B0928908D1}" id="{91395CF6-9D02-409A-8EB6-FFDBD0BD0CA3}">
    <text xml:space="preserve">TODO: revisit tags when data is finally made available
</text>
  </threadedComment>
  <threadedComment ref="B224" dT="2023-07-25T15:23:07.81" personId="{29FDFFC2-15EF-FE4C-7DFC-35B0928908D1}" id="{F553088B-7A0E-4DE2-824F-F7F55735B780}">
    <text xml:space="preserve">TODO: revisit tags when data is finally made available
</text>
  </threadedComment>
  <threadedComment ref="B225" dT="2023-07-25T15:23:07.81" personId="{29FDFFC2-15EF-FE4C-7DFC-35B0928908D1}" id="{68A9553B-0A8E-499B-891B-DFB0EADB0015}">
    <text xml:space="preserve">TODO: revisit tags when data is finally made available
</text>
  </threadedComment>
  <threadedComment ref="B226" dT="2023-07-25T15:23:07.81" personId="{29FDFFC2-15EF-FE4C-7DFC-35B0928908D1}" id="{769F17CF-F893-4A93-9EC8-2E8C51343DCD}">
    <text xml:space="preserve">TODO: revisit tags when data is finally made available
</text>
  </threadedComment>
  <threadedComment ref="B227" dT="2023-07-25T15:23:07.81" personId="{29FDFFC2-15EF-FE4C-7DFC-35B0928908D1}" id="{776ED323-EB7B-4FCA-B3EE-D5A42673E2B5}">
    <text xml:space="preserve">TODO: revisit tags when data is finally made available
</text>
  </threadedComment>
  <threadedComment ref="B228" dT="2023-07-25T15:23:07.81" personId="{29FDFFC2-15EF-FE4C-7DFC-35B0928908D1}" id="{CCDC3D26-D666-46E9-9DB7-8EB569387529}">
    <text xml:space="preserve">TODO: revisit tags when data is finally made available
</text>
  </threadedComment>
  <threadedComment ref="B229" dT="2023-07-25T15:23:07.81" personId="{29FDFFC2-15EF-FE4C-7DFC-35B0928908D1}" id="{D99613B5-8E08-4512-9469-C2F4AFDD4022}">
    <text xml:space="preserve">TODO: revisit tags when data is finally made available
</text>
  </threadedComment>
  <threadedComment ref="B230" dT="2023-07-25T15:23:07.81" personId="{29FDFFC2-15EF-FE4C-7DFC-35B0928908D1}" id="{4FE7F67C-3CD4-403E-9268-3D4C6CCB868E}">
    <text xml:space="preserve">TODO: revisit tags when data is finally made available
</text>
  </threadedComment>
  <threadedComment ref="B231" dT="2023-07-25T15:23:07.81" personId="{29FDFFC2-15EF-FE4C-7DFC-35B0928908D1}" id="{64A88FA0-1292-4EDA-8DE5-15DBE19C03D1}">
    <text xml:space="preserve">TODO: revisit tags when data is finally made available
</text>
  </threadedComment>
  <threadedComment ref="B232" dT="2023-07-25T15:23:07.81" personId="{29FDFFC2-15EF-FE4C-7DFC-35B0928908D1}" id="{8300B730-E152-40D3-B5A5-AB552D37F8D7}">
    <text xml:space="preserve">TODO: revisit tags when data is finally made available
</text>
  </threadedComment>
  <threadedComment ref="B233" dT="2023-07-25T15:23:07.81" personId="{29FDFFC2-15EF-FE4C-7DFC-35B0928908D1}" id="{543D73EB-5C02-4F28-A025-7F1012E87C80}">
    <text xml:space="preserve">TODO: revisit tags when data is finally made available
</text>
  </threadedComment>
  <threadedComment ref="B234" dT="2023-07-25T15:23:07.81" personId="{29FDFFC2-15EF-FE4C-7DFC-35B0928908D1}" id="{A03307D7-5F73-40F9-8288-F935B1E15F53}">
    <text xml:space="preserve">TODO: revisit tags when data is finally made available
</text>
  </threadedComment>
  <threadedComment ref="B235" dT="2023-07-25T15:23:07.81" personId="{29FDFFC2-15EF-FE4C-7DFC-35B0928908D1}" id="{90D979EA-CC3A-4219-AB12-E801E3636AE6}">
    <text xml:space="preserve">TODO: revisit tags when data is finally made available
</text>
  </threadedComment>
  <threadedComment ref="B236" dT="2023-07-25T15:23:07.81" personId="{29FDFFC2-15EF-FE4C-7DFC-35B0928908D1}" id="{CB5FC7FB-8C36-41E4-B1AB-93CC7C1C95D8}">
    <text xml:space="preserve">TODO: revisit tags when data is finally made available
</text>
  </threadedComment>
  <threadedComment ref="B237" dT="2023-07-25T15:23:07.81" personId="{29FDFFC2-15EF-FE4C-7DFC-35B0928908D1}" id="{FBB4C959-C171-4BA7-87BD-FE5AA45FC192}">
    <text xml:space="preserve">TODO: revisit tags when data is finally made available
</text>
  </threadedComment>
  <threadedComment ref="B238" dT="2023-07-25T15:23:07.81" personId="{29FDFFC2-15EF-FE4C-7DFC-35B0928908D1}" id="{4EE6EF73-B98A-453A-8D5A-049E8181A430}">
    <text xml:space="preserve">TODO: revisit tags when data is finally made available
</text>
  </threadedComment>
  <threadedComment ref="B239" dT="2023-07-25T15:23:07.81" personId="{29FDFFC2-15EF-FE4C-7DFC-35B0928908D1}" id="{2E642755-4CFC-4566-BCC7-AD46D245472E}">
    <text xml:space="preserve">TODO: revisit tags when data is finally made available
</text>
  </threadedComment>
  <threadedComment ref="AF270" dT="2025-09-03T19:22:35.53" personId="{29FDFFC2-15EF-FE4C-7DFC-35B0928908D1}" id="{09CD453D-3150-4A41-997F-4D3FED658593}">
    <text>Glass waste and population are already present in the database</text>
  </threadedComment>
</ThreadedComments>
</file>

<file path=xl/threadedComments/threadedComment8.xml><?xml version="1.0" encoding="utf-8"?>
<ThreadedComments xmlns="http://schemas.microsoft.com/office/spreadsheetml/2018/threadedcomments" xmlns:x="http://schemas.openxmlformats.org/spreadsheetml/2006/main">
  <threadedComment ref="D10" dT="2023-06-19T13:27:35.95" personId="{702BD993-3529-E5BD-D09B-C361D4A9693E}" id="{0BBB7A30-6767-4CBA-AF21-6725E9EC674A}">
    <text xml:space="preserve">@Patil, Shruthi I include Tabula types in the DB (for Germany). Using a scaling function (will have to ask a colleague about this) I think one could approximate the window area of every building. Still does not give number of windows but that could be roughly estimated by assuming a certain area per window. Not very precise, but might be a feasible approach.
</text>
  </threadedComment>
  <threadedComment ref="A36" dT="2023-06-13T14:58:22.25" personId="{29FDFFC2-15EF-FE4C-7DFC-35B0928908D1}" id="{4341BCDB-4F55-42EF-8D38-7ED8B55B0FB0}">
    <text xml:space="preserve">@Dabrock, Kristina would this data be available in your database?
</text>
  </threadedComment>
  <threadedComment ref="A36" dT="2023-06-19T12:27:26.03" personId="{702BD993-3529-E5BD-D09B-C361D4A9693E}" id="{09D8563A-E85A-4245-9A9E-586B389938B5}" parentId="{4341BCDB-4F55-42EF-8D38-7ED8B55B0FB0}">
    <text xml:space="preserve">This one is really tricky; it's not in my database so far and I don't have any good idea how to get it either.
</text>
  </threadedComment>
  <threadedComment ref="A38" dT="2023-06-13T15:03:49.64" personId="{29FDFFC2-15EF-FE4C-7DFC-35B0928908D1}" id="{94CBC7D2-B6BB-482D-B3ED-510961410617}">
    <text xml:space="preserve">@Dabrock, Kristina  would data be available for this?
</text>
  </threadedComment>
  <threadedComment ref="A38" dT="2023-06-19T12:31:24.96" personId="{702BD993-3529-E5BD-D09B-C361D4A9693E}" id="{3C71A2F8-C786-4CD5-8962-8137CDE7735F}" parentId="{94CBC7D2-B6BB-482D-B3ED-510961410617}">
    <text xml:space="preserve">Yes, at least partially (and as all my data currently only for Germany). For buildings in areas of Germany without 3D data I don't have geometric info so there are still gaps.
</text>
  </threadedComment>
  <threadedComment ref="A39" dT="2023-06-13T15:04:14.75" personId="{29FDFFC2-15EF-FE4C-7DFC-35B0928908D1}" id="{1193AC62-2D09-4EAC-90A0-0BCA1688A903}">
    <text xml:space="preserve">@Dabrock, Kristina  would data be available for this?
</text>
  </threadedComment>
  <threadedComment ref="A45" dT="2023-06-15T13:04:10.64" personId="{29FDFFC2-15EF-FE4C-7DFC-35B0928908D1}" id="{B648BFED-17BB-4BE3-B2FC-34D2F74CED89}">
    <text xml:space="preserve">@Dabrock, Kristina would we have data on this?
</text>
  </threadedComment>
  <threadedComment ref="A45" dT="2023-06-19T12:32:00.40" personId="{702BD993-3529-E5BD-D09B-C361D4A9693E}" id="{3DF3A07E-912D-4029-A073-884E96636803}" parentId="{B648BFED-17BB-4BE3-B2FC-34D2F74CED89}">
    <text xml:space="preserve">Yes, all German buildings have height info.
</text>
  </threadedComment>
  <threadedComment ref="A46" dT="2023-06-15T13:05:59.70" personId="{29FDFFC2-15EF-FE4C-7DFC-35B0928908D1}" id="{B3300536-01BB-43BE-BA7C-9897E2A6CEB9}">
    <text xml:space="preserve">@Dabrock, Kristina would data be available?
</text>
  </threadedComment>
  <threadedComment ref="A46" dT="2023-06-19T12:34:52.76" personId="{702BD993-3529-E5BD-D09B-C361D4A9693E}" id="{9ECE838F-7D3D-4E0B-9F4E-96AC77BECFE0}" parentId="{B3300536-01BB-43BE-BA7C-9897E2A6CEB9}">
    <text xml:space="preserve">I don't have this one and it is difficult and for some buildings probably impossible to say (say square shaped footprint). Is it really the building orientation or roof orientation that is relevant?
</text>
  </threadedComment>
  <threadedComment ref="A47" dT="2023-06-15T13:07:38.75" personId="{29FDFFC2-15EF-FE4C-7DFC-35B0928908D1}" id="{B01405F8-BAE4-4ECA-8CEC-B566C92E0B9F}">
    <text xml:space="preserve">@Dabrock, Kristina  would data be available?
</text>
  </threadedComment>
  <threadedComment ref="A47" dT="2023-06-19T13:06:10.82" personId="{702BD993-3529-E5BD-D09B-C361D4A9693E}" id="{DFB7AB36-A769-4A09-8DCA-D89157EA0877}" parentId="{B01405F8-BAE4-4ECA-8CEC-B566C92E0B9F}">
    <text xml:space="preserve">Don't have that currently. Could that potentially be estimated by calculating area of walls not shared with other buildings?
</text>
  </threadedComment>
  <threadedComment ref="A48" dT="2023-06-15T13:08:59.69" personId="{29FDFFC2-15EF-FE4C-7DFC-35B0928908D1}" id="{4FEC0C17-9E5E-42E4-9E23-363B37711A30}">
    <text xml:space="preserve">@Dabrock, Kristina would data be available?
</text>
  </threadedComment>
  <threadedComment ref="A48" dT="2023-06-19T13:07:51.34" personId="{702BD993-3529-E5BD-D09B-C361D4A9693E}" id="{8B8F3367-2666-4F3D-842A-FDD72C2D6D08}" parentId="{4FEC0C17-9E5E-42E4-9E23-363B37711A30}">
    <text xml:space="preserve">Not in database currently, but I could estimate that from existing data on footprints and heights.
</text>
  </threadedComment>
  <threadedComment ref="A81" dT="2023-06-15T13:18:47.84" personId="{29FDFFC2-15EF-FE4C-7DFC-35B0928908D1}" id="{2084D4A9-DD3B-4DDF-8A9B-6717B1325F97}">
    <text xml:space="preserve">@Dabrock, Kristina would data be available for this?
</text>
  </threadedComment>
  <threadedComment ref="A81" dT="2023-06-19T13:08:45.50" personId="{702BD993-3529-E5BD-D09B-C361D4A9693E}" id="{78EF5FC4-6F7E-45DA-84A9-DCF28ED64C7A}" parentId="{2084D4A9-DD3B-4DDF-8A9B-6717B1325F97}">
    <text xml:space="preserve">Not sure what is meant with 'available'? Parcel data is only openly available for some federal states in Germany.
</text>
  </threadedComment>
  <threadedComment ref="A87" dT="2023-06-15T13:20:00.32" personId="{29FDFFC2-15EF-FE4C-7DFC-35B0928908D1}" id="{093BC9A8-604F-4D99-AA9F-71B9073424FA}">
    <text xml:space="preserve">@Dabrock, Kristina would we have data on this?
</text>
  </threadedComment>
  <threadedComment ref="A87" dT="2023-06-19T13:14:54.91" personId="{702BD993-3529-E5BD-D09B-C361D4A9693E}" id="{1C5B778F-15F8-4DBC-8BA5-7361D9F68396}" parentId="{093BC9A8-604F-4D99-AA9F-71B9073424FA}">
    <text xml:space="preserve">What do you mean with this? Residential buildings that have heat pumps installed? Number of large-scale/industrial heat pumps?
</text>
  </threadedComment>
  <threadedComment ref="A97" dT="2023-06-15T13:20:45.10" personId="{29FDFFC2-15EF-FE4C-7DFC-35B0928908D1}" id="{568DD19B-9629-4DC3-8F65-93DB3EC30F56}">
    <text xml:space="preserve">@Dabrock, Kristina @Dabrock, Kristina would we have data on this?
</text>
  </threadedComment>
  <threadedComment ref="A97" dT="2023-06-19T13:16:31.58" personId="{702BD993-3529-E5BD-D09B-C361D4A9693E}" id="{FCA704F1-2B60-4F5A-A783-5300F89857B5}" parentId="{568DD19B-9629-4DC3-8F65-93DB3EC30F56}">
    <text xml:space="preserve">Yes, I can include that.
</text>
  </threadedComment>
  <threadedComment ref="D101" dT="2023-06-19T13:18:57.74" personId="{702BD993-3529-E5BD-D09B-C361D4A9693E}" id="{B9ECC28E-B926-4BCB-A1B6-406C8E6BF0BA}">
    <text xml:space="preserve">@Patil, Shruthi I would assume that this works for single-family houses but is problematic for multi-family houses. I think maybe better to use number of living units (will be included in DB) as proxy?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ec.europa.eu/eurostat/databrowser/view/nama_10_cp_a21/default/table?lang=en" TargetMode="External"/><Relationship Id="rId299" Type="http://schemas.openxmlformats.org/officeDocument/2006/relationships/hyperlink" Target="https://ec.europa.eu/eurostat/databrowser/view/lfst_hhnhtych/default/table?lang=en" TargetMode="External"/><Relationship Id="rId21" Type="http://schemas.openxmlformats.org/officeDocument/2006/relationships/hyperlink" Target="https://www.euro-cordex.net/060378/index.php.en" TargetMode="External"/><Relationship Id="rId63" Type="http://schemas.openxmlformats.org/officeDocument/2006/relationships/hyperlink" Target="https://land.copernicus.eu/pan-european/corine-land-cover/clc2018" TargetMode="External"/><Relationship Id="rId159" Type="http://schemas.openxmlformats.org/officeDocument/2006/relationships/hyperlink" Target="https://www.european-calculator.eu/wp-content/uploads/2019/09/EUCalc_Transport_documentation.pdf" TargetMode="External"/><Relationship Id="rId324" Type="http://schemas.openxmlformats.org/officeDocument/2006/relationships/hyperlink" Target="https://ec.europa.eu/eurostat/databrowser/view/nrg_d_indq_n/default/table?lang=en" TargetMode="External"/><Relationship Id="rId366" Type="http://schemas.openxmlformats.org/officeDocument/2006/relationships/hyperlink" Target="https://ec.europa.eu/eurostat/databrowser/view/nrg_d_indq_n/default/table?lang=en" TargetMode="External"/><Relationship Id="rId170" Type="http://schemas.openxmlformats.org/officeDocument/2006/relationships/hyperlink" Target="https://www.european-calculator.eu/wp-content/uploads/2019/09/EUCalc_Transport_documentation.pdf" TargetMode="External"/><Relationship Id="rId226" Type="http://schemas.openxmlformats.org/officeDocument/2006/relationships/hyperlink" Target="https://ec.europa.eu/eurostat/databrowser/view/tran_r_vehst/default/table?lang=en" TargetMode="External"/><Relationship Id="rId433" Type="http://schemas.openxmlformats.org/officeDocument/2006/relationships/hyperlink" Target="https://ec.europa.eu/eurostat/databrowser/view/NRG_BAL_C/default/table?lang=en" TargetMode="External"/><Relationship Id="rId268" Type="http://schemas.openxmlformats.org/officeDocument/2006/relationships/hyperlink" Target="https://ec.europa.eu/eurostat/databrowser/view/env_air_gge__custom_12410313/default/table?lang=en" TargetMode="External"/><Relationship Id="rId475" Type="http://schemas.openxmlformats.org/officeDocument/2006/relationships/hyperlink" Target="https://ec.europa.eu/eurostat/databrowser/view/ENV_AC_AINAH_R2/default/table?lang=en" TargetMode="External"/><Relationship Id="rId32" Type="http://schemas.openxmlformats.org/officeDocument/2006/relationships/hyperlink" Target="https://www.euro-cordex.net/060378/index.php.en" TargetMode="External"/><Relationship Id="rId74" Type="http://schemas.openxmlformats.org/officeDocument/2006/relationships/hyperlink" Target="https://database.espon.eu/indicator/2224/" TargetMode="External"/><Relationship Id="rId128" Type="http://schemas.openxmlformats.org/officeDocument/2006/relationships/hyperlink" Target="https://ec.europa.eu/eurostat/databrowser/view/bd_size_r3/default/table?lang=en" TargetMode="External"/><Relationship Id="rId335" Type="http://schemas.openxmlformats.org/officeDocument/2006/relationships/hyperlink" Target="https://ec.europa.eu/eurostat/databrowser/view/nrg_d_indq_n/default/table?lang=en" TargetMode="External"/><Relationship Id="rId377" Type="http://schemas.openxmlformats.org/officeDocument/2006/relationships/hyperlink" Target="https://ec.europa.eu/eurostat/databrowser/view/nrg_d_indq_n/default/table?lang=en" TargetMode="External"/><Relationship Id="rId5" Type="http://schemas.openxmlformats.org/officeDocument/2006/relationships/hyperlink" Target="https://www.euro-cordex.net/060378/index.php.en" TargetMode="External"/><Relationship Id="rId181" Type="http://schemas.openxmlformats.org/officeDocument/2006/relationships/hyperlink" Target="https://www.european-calculator.eu/wp-content/uploads/2019/09/EUCalc_Transport_documentation.pdf" TargetMode="External"/><Relationship Id="rId237" Type="http://schemas.openxmlformats.org/officeDocument/2006/relationships/hyperlink" Target="https://ec.europa.eu/eurostat/databrowser/view/ICW_AFF_01/default/table?lang=en" TargetMode="External"/><Relationship Id="rId402" Type="http://schemas.openxmlformats.org/officeDocument/2006/relationships/hyperlink" Target="https://ec.europa.eu/eurostat/databrowser/view/nrg_d_indq_n/default/table?lang=en" TargetMode="External"/><Relationship Id="rId279" Type="http://schemas.openxmlformats.org/officeDocument/2006/relationships/hyperlink" Target="https://ec.europa.eu/eurostat/databrowser/view/NRG_BAL_C/default/table?lang=en" TargetMode="External"/><Relationship Id="rId444" Type="http://schemas.openxmlformats.org/officeDocument/2006/relationships/hyperlink" Target="https://www.euro-cordex.net/060378/index.php.en" TargetMode="External"/><Relationship Id="rId486" Type="http://schemas.openxmlformats.org/officeDocument/2006/relationships/hyperlink" Target="https://ec.europa.eu/eurostat/databrowser/view/lfst_r_lfe2en2/default/table?lang=en" TargetMode="External"/><Relationship Id="rId43" Type="http://schemas.openxmlformats.org/officeDocument/2006/relationships/hyperlink" Target="https://www.euro-cordex.net/060378/index.php.en" TargetMode="External"/><Relationship Id="rId139" Type="http://schemas.openxmlformats.org/officeDocument/2006/relationships/hyperlink" Target="https://zenodo.org/record/3574566" TargetMode="External"/><Relationship Id="rId290" Type="http://schemas.openxmlformats.org/officeDocument/2006/relationships/hyperlink" Target="https://ec.europa.eu/eurostat/databrowser/view/NRG_BAL_C/default/table?lang=en" TargetMode="External"/><Relationship Id="rId304" Type="http://schemas.openxmlformats.org/officeDocument/2006/relationships/hyperlink" Target="https://ec.europa.eu/eurostat/databrowser/view/nrg_d_indq_n/default/table?lang=en" TargetMode="External"/><Relationship Id="rId346" Type="http://schemas.openxmlformats.org/officeDocument/2006/relationships/hyperlink" Target="https://ec.europa.eu/eurostat/databrowser/view/nrg_d_indq_n/default/table?lang=en" TargetMode="External"/><Relationship Id="rId388" Type="http://schemas.openxmlformats.org/officeDocument/2006/relationships/hyperlink" Target="https://ec.europa.eu/eurostat/databrowser/view/nrg_d_indq_n/default/table?lang=en" TargetMode="External"/><Relationship Id="rId85" Type="http://schemas.openxmlformats.org/officeDocument/2006/relationships/hyperlink" Target="https://ec.europa.eu/eurostat/databrowser/view/nama_10r_3empers/default/table?lang=en" TargetMode="External"/><Relationship Id="rId150" Type="http://schemas.openxmlformats.org/officeDocument/2006/relationships/hyperlink" Target="https://www.european-calculator.eu/wp-content/uploads/2019/09/EUCalc_Transport_documentation.pdf" TargetMode="External"/><Relationship Id="rId192" Type="http://schemas.openxmlformats.org/officeDocument/2006/relationships/hyperlink" Target="https://www.european-calculator.eu/wp-content/uploads/2019/09/EUCalc_Transport_documentation.pdf" TargetMode="External"/><Relationship Id="rId206" Type="http://schemas.openxmlformats.org/officeDocument/2006/relationships/hyperlink" Target="https://ec.europa.eu/eurostat/databrowser/view/sdg_15_20/default/table?lang=en" TargetMode="External"/><Relationship Id="rId413" Type="http://schemas.openxmlformats.org/officeDocument/2006/relationships/hyperlink" Target="https://ec.europa.eu/eurostat/databrowser/view/nrg_d_indq_n/default/table?lang=en" TargetMode="External"/><Relationship Id="rId248" Type="http://schemas.openxmlformats.org/officeDocument/2006/relationships/hyperlink" Target="https://ec.europa.eu/eurostat/databrowser/view/NRG_BAL_C/default/table?lang=en" TargetMode="External"/><Relationship Id="rId455" Type="http://schemas.openxmlformats.org/officeDocument/2006/relationships/hyperlink" Target="https://www.euro-cordex.net/060378/index.php.en" TargetMode="External"/><Relationship Id="rId497" Type="http://schemas.openxmlformats.org/officeDocument/2006/relationships/vmlDrawing" Target="../drawings/vmlDrawing1.vml"/><Relationship Id="rId12" Type="http://schemas.openxmlformats.org/officeDocument/2006/relationships/hyperlink" Target="https://www.euro-cordex.net/060378/index.php.en" TargetMode="External"/><Relationship Id="rId108" Type="http://schemas.openxmlformats.org/officeDocument/2006/relationships/hyperlink" Target="https://ec.europa.eu/eurostat/databrowser/view/demo_r_births/default/table?lang=en" TargetMode="External"/><Relationship Id="rId315" Type="http://schemas.openxmlformats.org/officeDocument/2006/relationships/hyperlink" Target="https://ec.europa.eu/eurostat/databrowser/view/nrg_d_indq_n/default/table?lang=en" TargetMode="External"/><Relationship Id="rId357" Type="http://schemas.openxmlformats.org/officeDocument/2006/relationships/hyperlink" Target="https://ec.europa.eu/eurostat/databrowser/view/nrg_d_indq_n/default/table?lang=en" TargetMode="External"/><Relationship Id="rId54" Type="http://schemas.openxmlformats.org/officeDocument/2006/relationships/hyperlink" Target="https://www.euro-cordex.net/060378/index.php.en" TargetMode="External"/><Relationship Id="rId96" Type="http://schemas.openxmlformats.org/officeDocument/2006/relationships/hyperlink" Target="https://ec.europa.eu/eurostat/databrowser/view/nama_10r_3gva/default/table?lang=en" TargetMode="External"/><Relationship Id="rId161" Type="http://schemas.openxmlformats.org/officeDocument/2006/relationships/hyperlink" Target="https://www.european-calculator.eu/wp-content/uploads/2019/09/EUCalc_Transport_documentation.pdf" TargetMode="External"/><Relationship Id="rId217" Type="http://schemas.openxmlformats.org/officeDocument/2006/relationships/hyperlink" Target="https://eige.europa.eu/gender-equality-index/2022/compare-countries/power/1/table" TargetMode="External"/><Relationship Id="rId399" Type="http://schemas.openxmlformats.org/officeDocument/2006/relationships/hyperlink" Target="https://ec.europa.eu/eurostat/databrowser/view/nrg_d_indq_n/default/table?lang=en" TargetMode="External"/><Relationship Id="rId259" Type="http://schemas.openxmlformats.org/officeDocument/2006/relationships/hyperlink" Target="http://jeodpp.jrc.ec.europa.eu/ftp/jrc-opendata/JRC-IDEES/JRC-IDEES-2015_v1/" TargetMode="External"/><Relationship Id="rId424" Type="http://schemas.openxmlformats.org/officeDocument/2006/relationships/hyperlink" Target="https://ec.europa.eu/eurostat/databrowser/view/nrg_d_indq_n/default/table?lang=en" TargetMode="External"/><Relationship Id="rId466" Type="http://schemas.openxmlformats.org/officeDocument/2006/relationships/hyperlink" Target="https://ec.europa.eu/eurostat/databrowser/view/NRG_BAL_C/default/table?lang=en" TargetMode="External"/><Relationship Id="rId23" Type="http://schemas.openxmlformats.org/officeDocument/2006/relationships/hyperlink" Target="https://www.euro-cordex.net/060378/index.php.en" TargetMode="External"/><Relationship Id="rId119" Type="http://schemas.openxmlformats.org/officeDocument/2006/relationships/hyperlink" Target="https://ec.europa.eu/eurostat/databrowser/view/nama_10r_2lp10/default/table?lang=en" TargetMode="External"/><Relationship Id="rId270" Type="http://schemas.openxmlformats.org/officeDocument/2006/relationships/hyperlink" Target="https://ec.europa.eu/eurostat/databrowser/view/NRG_BAL_C/default/table?lang=en" TargetMode="External"/><Relationship Id="rId326" Type="http://schemas.openxmlformats.org/officeDocument/2006/relationships/hyperlink" Target="https://ec.europa.eu/eurostat/databrowser/view/nrg_d_indq_n/default/table?lang=en" TargetMode="External"/><Relationship Id="rId65" Type="http://schemas.openxmlformats.org/officeDocument/2006/relationships/hyperlink" Target="https://land.copernicus.eu/pan-european/corine-land-cover/clc2018" TargetMode="External"/><Relationship Id="rId130" Type="http://schemas.openxmlformats.org/officeDocument/2006/relationships/hyperlink" Target="https://ec.europa.eu/eurostat/databrowser/view/bd_size_r3/default/table?lang=en" TargetMode="External"/><Relationship Id="rId368" Type="http://schemas.openxmlformats.org/officeDocument/2006/relationships/hyperlink" Target="https://ec.europa.eu/eurostat/databrowser/view/nrg_d_indq_n/default/table?lang=en" TargetMode="External"/><Relationship Id="rId172" Type="http://schemas.openxmlformats.org/officeDocument/2006/relationships/hyperlink" Target="https://www.european-calculator.eu/wp-content/uploads/2019/09/EUCalc_Transport_documentation.pdf" TargetMode="External"/><Relationship Id="rId228" Type="http://schemas.openxmlformats.org/officeDocument/2006/relationships/hyperlink" Target="https://ec.europa.eu/eurostat/databrowser/view/tran_r_vehst/default/table?lang=en" TargetMode="External"/><Relationship Id="rId435" Type="http://schemas.openxmlformats.org/officeDocument/2006/relationships/hyperlink" Target="https://ec.europa.eu/eurostat/databrowser/view/NRG_BAL_C/default/table?lang=en" TargetMode="External"/><Relationship Id="rId477" Type="http://schemas.openxmlformats.org/officeDocument/2006/relationships/hyperlink" Target="https://ec.europa.eu/eurostat/databrowser/view/lfst_r_lfe2en2/default/table?lang=en" TargetMode="External"/><Relationship Id="rId281" Type="http://schemas.openxmlformats.org/officeDocument/2006/relationships/hyperlink" Target="https://ec.europa.eu/eurostat/databrowser/view/NRG_BAL_C/default/table?lang=en" TargetMode="External"/><Relationship Id="rId337" Type="http://schemas.openxmlformats.org/officeDocument/2006/relationships/hyperlink" Target="https://ec.europa.eu/eurostat/databrowser/view/nrg_d_indq_n/default/table?lang=en" TargetMode="External"/><Relationship Id="rId34" Type="http://schemas.openxmlformats.org/officeDocument/2006/relationships/hyperlink" Target="https://www.euro-cordex.net/060378/index.php.en" TargetMode="External"/><Relationship Id="rId76" Type="http://schemas.openxmlformats.org/officeDocument/2006/relationships/hyperlink" Target="https://ec.europa.eu/eurostat/databrowser/view/nama_10r_3empers/default/table?lang=en" TargetMode="External"/><Relationship Id="rId141" Type="http://schemas.openxmlformats.org/officeDocument/2006/relationships/hyperlink" Target="https://www.mapsforeurope.org/datasets/euro-regional-map" TargetMode="External"/><Relationship Id="rId379" Type="http://schemas.openxmlformats.org/officeDocument/2006/relationships/hyperlink" Target="https://ec.europa.eu/eurostat/databrowser/view/nrg_d_indq_n/default/table?lang=en" TargetMode="External"/><Relationship Id="rId7" Type="http://schemas.openxmlformats.org/officeDocument/2006/relationships/hyperlink" Target="https://www.euro-cordex.net/060378/index.php.en" TargetMode="External"/><Relationship Id="rId183" Type="http://schemas.openxmlformats.org/officeDocument/2006/relationships/hyperlink" Target="https://www.european-calculator.eu/wp-content/uploads/2019/09/EUCalc_Transport_documentation.pdf" TargetMode="External"/><Relationship Id="rId239" Type="http://schemas.openxmlformats.org/officeDocument/2006/relationships/hyperlink" Target="https://ec.europa.eu/eurostat/databrowser/view/urb_percep/default/table?lang=en" TargetMode="External"/><Relationship Id="rId390" Type="http://schemas.openxmlformats.org/officeDocument/2006/relationships/hyperlink" Target="https://ec.europa.eu/eurostat/databrowser/view/nrg_d_indq_n/default/table?lang=en" TargetMode="External"/><Relationship Id="rId404" Type="http://schemas.openxmlformats.org/officeDocument/2006/relationships/hyperlink" Target="https://ec.europa.eu/eurostat/databrowser/view/nrg_d_indq_n/default/table?lang=en" TargetMode="External"/><Relationship Id="rId446" Type="http://schemas.openxmlformats.org/officeDocument/2006/relationships/hyperlink" Target="https://www.euro-cordex.net/060378/index.php.en" TargetMode="External"/><Relationship Id="rId250" Type="http://schemas.openxmlformats.org/officeDocument/2006/relationships/hyperlink" Target="https://ec.europa.eu/eurostat/databrowser/view/NRG_BAL_C/default/table?lang=en" TargetMode="External"/><Relationship Id="rId292" Type="http://schemas.openxmlformats.org/officeDocument/2006/relationships/hyperlink" Target="https://ec.europa.eu/eurostat/databrowser/view/NRG_BAL_C/default/table?lang=en" TargetMode="External"/><Relationship Id="rId306" Type="http://schemas.openxmlformats.org/officeDocument/2006/relationships/hyperlink" Target="https://ec.europa.eu/eurostat/databrowser/view/nrg_d_indq_n/default/table?lang=en" TargetMode="External"/><Relationship Id="rId488" Type="http://schemas.openxmlformats.org/officeDocument/2006/relationships/hyperlink" Target="https://ec.europa.eu/eurostat/databrowser/view/nama_10r_3empers/default/table?lang=en" TargetMode="External"/><Relationship Id="rId45" Type="http://schemas.openxmlformats.org/officeDocument/2006/relationships/hyperlink" Target="https://www.euro-cordex.net/060378/index.php.en" TargetMode="External"/><Relationship Id="rId87" Type="http://schemas.openxmlformats.org/officeDocument/2006/relationships/hyperlink" Target="https://ec.europa.eu/eurostat/databrowser/view/lfst_r_lfe2en2/default/table?lang=en" TargetMode="External"/><Relationship Id="rId110" Type="http://schemas.openxmlformats.org/officeDocument/2006/relationships/hyperlink" Target="https://ec.europa.eu/eurostat/databrowser/view/tec00132/default/table?lang=en" TargetMode="External"/><Relationship Id="rId348" Type="http://schemas.openxmlformats.org/officeDocument/2006/relationships/hyperlink" Target="https://ec.europa.eu/eurostat/databrowser/view/nrg_d_indq_n/default/table?lang=en" TargetMode="External"/><Relationship Id="rId152" Type="http://schemas.openxmlformats.org/officeDocument/2006/relationships/hyperlink" Target="https://www.european-calculator.eu/wp-content/uploads/2019/09/EUCalc_Transport_documentation.pdf" TargetMode="External"/><Relationship Id="rId194" Type="http://schemas.openxmlformats.org/officeDocument/2006/relationships/hyperlink" Target="https://www.european-calculator.eu/wp-content/uploads/2019/09/EUCalc_Transport_documentation.pdf" TargetMode="External"/><Relationship Id="rId208" Type="http://schemas.openxmlformats.org/officeDocument/2006/relationships/hyperlink" Target="https://ourworldindata.org/grapher/annual-number-of-deaths-by-cause" TargetMode="External"/><Relationship Id="rId415" Type="http://schemas.openxmlformats.org/officeDocument/2006/relationships/hyperlink" Target="https://ec.europa.eu/eurostat/databrowser/view/nrg_d_indq_n/default/table?lang=en" TargetMode="External"/><Relationship Id="rId457" Type="http://schemas.openxmlformats.org/officeDocument/2006/relationships/hyperlink" Target="https://www.euro-cordex.net/060378/index.php.en" TargetMode="External"/><Relationship Id="rId261" Type="http://schemas.openxmlformats.org/officeDocument/2006/relationships/hyperlink" Target="https://download.geofabrik.de/" TargetMode="External"/><Relationship Id="rId499" Type="http://schemas.microsoft.com/office/2017/10/relationships/threadedComment" Target="../threadedComments/threadedComment1.xml"/><Relationship Id="rId14" Type="http://schemas.openxmlformats.org/officeDocument/2006/relationships/hyperlink" Target="https://www.euro-cordex.net/060378/index.php.en" TargetMode="External"/><Relationship Id="rId56" Type="http://schemas.openxmlformats.org/officeDocument/2006/relationships/hyperlink" Target="https://www.euro-cordex.net/060378/index.php.en" TargetMode="External"/><Relationship Id="rId317" Type="http://schemas.openxmlformats.org/officeDocument/2006/relationships/hyperlink" Target="https://ec.europa.eu/eurostat/databrowser/view/nrg_d_indq_n/default/table?lang=en" TargetMode="External"/><Relationship Id="rId359" Type="http://schemas.openxmlformats.org/officeDocument/2006/relationships/hyperlink" Target="https://ec.europa.eu/eurostat/databrowser/view/nrg_d_indq_n/default/table?lang=en" TargetMode="External"/><Relationship Id="rId98" Type="http://schemas.openxmlformats.org/officeDocument/2006/relationships/hyperlink" Target="https://ec.europa.eu/eurostat/databrowser/view/nama_10r_3gva/default/table?lang=en" TargetMode="External"/><Relationship Id="rId121" Type="http://schemas.openxmlformats.org/officeDocument/2006/relationships/hyperlink" Target="https://ec.europa.eu/eurostat/databrowser/view/nama_10r_2lp10/default/table?lang=en" TargetMode="External"/><Relationship Id="rId163" Type="http://schemas.openxmlformats.org/officeDocument/2006/relationships/hyperlink" Target="https://www.european-calculator.eu/wp-content/uploads/2019/09/EUCalc_Transport_documentation.pdf" TargetMode="External"/><Relationship Id="rId219" Type="http://schemas.openxmlformats.org/officeDocument/2006/relationships/hyperlink" Target="https://data.worldbank.org/indicator/EG.ELC.ACCS.ZS" TargetMode="External"/><Relationship Id="rId370" Type="http://schemas.openxmlformats.org/officeDocument/2006/relationships/hyperlink" Target="https://ec.europa.eu/eurostat/databrowser/view/nrg_d_indq_n/default/table?lang=en" TargetMode="External"/><Relationship Id="rId426" Type="http://schemas.openxmlformats.org/officeDocument/2006/relationships/hyperlink" Target="https://ec.europa.eu/eurostat/databrowser/view/nrg_d_indq_n/default/table?lang=en" TargetMode="External"/><Relationship Id="rId230" Type="http://schemas.openxmlformats.org/officeDocument/2006/relationships/hyperlink" Target="https://ec.europa.eu/eurostat/databrowser/view/tran_r_vehst/default/table?lang=en" TargetMode="External"/><Relationship Id="rId468" Type="http://schemas.openxmlformats.org/officeDocument/2006/relationships/hyperlink" Target="https://ec.europa.eu/eurostat/web/gisco/geodata/statistical-units/local-administrative-units" TargetMode="External"/><Relationship Id="rId25" Type="http://schemas.openxmlformats.org/officeDocument/2006/relationships/hyperlink" Target="https://www.euro-cordex.net/060378/index.php.en" TargetMode="External"/><Relationship Id="rId67" Type="http://schemas.openxmlformats.org/officeDocument/2006/relationships/hyperlink" Target="https://land.copernicus.eu/pan-european/corine-land-cover/clc2018" TargetMode="External"/><Relationship Id="rId272" Type="http://schemas.openxmlformats.org/officeDocument/2006/relationships/hyperlink" Target="https://ec.europa.eu/eurostat/web/gisco/geodata/statistical-units/local-administrative-units" TargetMode="External"/><Relationship Id="rId328" Type="http://schemas.openxmlformats.org/officeDocument/2006/relationships/hyperlink" Target="https://ec.europa.eu/eurostat/databrowser/view/nrg_d_indq_n/default/table?lang=en" TargetMode="External"/><Relationship Id="rId132" Type="http://schemas.openxmlformats.org/officeDocument/2006/relationships/hyperlink" Target="https://ec.europa.eu/eurostat/databrowser/view/tran_r_avgo_nm/default/table?lang=en" TargetMode="External"/><Relationship Id="rId174" Type="http://schemas.openxmlformats.org/officeDocument/2006/relationships/hyperlink" Target="https://www.european-calculator.eu/wp-content/uploads/2019/09/EUCalc_Transport_documentation.pdf" TargetMode="External"/><Relationship Id="rId381" Type="http://schemas.openxmlformats.org/officeDocument/2006/relationships/hyperlink" Target="https://ec.europa.eu/eurostat/databrowser/view/nrg_d_indq_n/default/table?lang=en" TargetMode="External"/><Relationship Id="rId241" Type="http://schemas.openxmlformats.org/officeDocument/2006/relationships/hyperlink" Target="https://ec.europa.eu/eurostat/databrowser/view/urb_percep/default/table?lang=en" TargetMode="External"/><Relationship Id="rId437" Type="http://schemas.openxmlformats.org/officeDocument/2006/relationships/hyperlink" Target="https://www.euro-cordex.net/060378/index.php.en" TargetMode="External"/><Relationship Id="rId479" Type="http://schemas.openxmlformats.org/officeDocument/2006/relationships/hyperlink" Target="https://ec.europa.eu/eurostat/databrowser/view/lfst_r_lfe2en2/default/table?lang=en" TargetMode="External"/><Relationship Id="rId36" Type="http://schemas.openxmlformats.org/officeDocument/2006/relationships/hyperlink" Target="https://www.euro-cordex.net/060378/index.php.en" TargetMode="External"/><Relationship Id="rId283" Type="http://schemas.openxmlformats.org/officeDocument/2006/relationships/hyperlink" Target="https://ec.europa.eu/eurostat/databrowser/view/NRG_BAL_C/default/table?lang=en" TargetMode="External"/><Relationship Id="rId339" Type="http://schemas.openxmlformats.org/officeDocument/2006/relationships/hyperlink" Target="https://ec.europa.eu/eurostat/databrowser/view/nrg_d_indq_n/default/table?lang=en" TargetMode="External"/><Relationship Id="rId490" Type="http://schemas.openxmlformats.org/officeDocument/2006/relationships/hyperlink" Target="https://ec.europa.eu/eurostat/databrowser/view/cens_21hhct_r3/default/table?lang=en&amp;category=cens.cens_21.cens_21df" TargetMode="External"/><Relationship Id="rId78" Type="http://schemas.openxmlformats.org/officeDocument/2006/relationships/hyperlink" Target="https://ec.europa.eu/eurostat/databrowser/view/nama_10r_3empers/default/table?lang=en" TargetMode="External"/><Relationship Id="rId101" Type="http://schemas.openxmlformats.org/officeDocument/2006/relationships/hyperlink" Target="https://ec.europa.eu/eurostat/databrowser/view/nama_10r_3gva/default/table?lang=en" TargetMode="External"/><Relationship Id="rId143" Type="http://schemas.openxmlformats.org/officeDocument/2006/relationships/hyperlink" Target="https://data.jrc.ec.europa.eu/dataset/919df040-0252-4e4e-ad82-c054896e1641" TargetMode="External"/><Relationship Id="rId185" Type="http://schemas.openxmlformats.org/officeDocument/2006/relationships/hyperlink" Target="https://www.european-calculator.eu/wp-content/uploads/2019/09/EUCalc_Transport_documentation.pdf" TargetMode="External"/><Relationship Id="rId350" Type="http://schemas.openxmlformats.org/officeDocument/2006/relationships/hyperlink" Target="https://ec.europa.eu/eurostat/databrowser/view/nrg_d_indq_n/default/table?lang=en" TargetMode="External"/><Relationship Id="rId406" Type="http://schemas.openxmlformats.org/officeDocument/2006/relationships/hyperlink" Target="https://ec.europa.eu/eurostat/databrowser/view/nrg_d_indq_n/default/table?lang=en" TargetMode="External"/><Relationship Id="rId9" Type="http://schemas.openxmlformats.org/officeDocument/2006/relationships/hyperlink" Target="https://www.euro-cordex.net/060378/index.php.en" TargetMode="External"/><Relationship Id="rId210" Type="http://schemas.openxmlformats.org/officeDocument/2006/relationships/hyperlink" Target="https://ec.europa.eu/eurostat/databrowser/view/HLTH_CD_ASDR2__custom_6650106/default/table?lang=en" TargetMode="External"/><Relationship Id="rId392" Type="http://schemas.openxmlformats.org/officeDocument/2006/relationships/hyperlink" Target="https://ec.europa.eu/eurostat/databrowser/view/nrg_d_indq_n/default/table?lang=en" TargetMode="External"/><Relationship Id="rId448" Type="http://schemas.openxmlformats.org/officeDocument/2006/relationships/hyperlink" Target="https://www.euro-cordex.net/060378/index.php.en" TargetMode="External"/><Relationship Id="rId252" Type="http://schemas.openxmlformats.org/officeDocument/2006/relationships/hyperlink" Target="https://ec.europa.eu/eurostat/databrowser/view/NRG_BAL_C/default/table?lang=en" TargetMode="External"/><Relationship Id="rId294" Type="http://schemas.openxmlformats.org/officeDocument/2006/relationships/hyperlink" Target="https://ec.europa.eu/eurostat/databrowser/view/NRG_BAL_C/default/table?lang=en" TargetMode="External"/><Relationship Id="rId308" Type="http://schemas.openxmlformats.org/officeDocument/2006/relationships/hyperlink" Target="https://ec.europa.eu/eurostat/databrowser/view/nrg_d_indq_n/default/table?lang=en" TargetMode="External"/><Relationship Id="rId47" Type="http://schemas.openxmlformats.org/officeDocument/2006/relationships/hyperlink" Target="https://www.euro-cordex.net/060378/index.php.en" TargetMode="External"/><Relationship Id="rId89" Type="http://schemas.openxmlformats.org/officeDocument/2006/relationships/hyperlink" Target="https://ec.europa.eu/eurostat/databrowser/view/lfst_r_lfe2en2/default/table?lang=en" TargetMode="External"/><Relationship Id="rId112" Type="http://schemas.openxmlformats.org/officeDocument/2006/relationships/hyperlink" Target="https://ec.europa.eu/eurostat/databrowser/view/nama_10r_2rlp/default/table?lang=en" TargetMode="External"/><Relationship Id="rId154" Type="http://schemas.openxmlformats.org/officeDocument/2006/relationships/hyperlink" Target="https://www.european-calculator.eu/wp-content/uploads/2019/09/EUCalc_Transport_documentation.pdf" TargetMode="External"/><Relationship Id="rId361" Type="http://schemas.openxmlformats.org/officeDocument/2006/relationships/hyperlink" Target="https://ec.europa.eu/eurostat/databrowser/view/nrg_d_indq_n/default/table?lang=en" TargetMode="External"/><Relationship Id="rId196" Type="http://schemas.openxmlformats.org/officeDocument/2006/relationships/hyperlink" Target="https://www.european-calculator.eu/wp-content/uploads/2019/09/EUCalc_Transport_documentation.pdf" TargetMode="External"/><Relationship Id="rId417" Type="http://schemas.openxmlformats.org/officeDocument/2006/relationships/hyperlink" Target="https://ec.europa.eu/eurostat/databrowser/view/nrg_d_indq_n/default/table?lang=en" TargetMode="External"/><Relationship Id="rId459" Type="http://schemas.openxmlformats.org/officeDocument/2006/relationships/hyperlink" Target="https://www.euro-cordex.net/060378/index.php.en" TargetMode="External"/><Relationship Id="rId16" Type="http://schemas.openxmlformats.org/officeDocument/2006/relationships/hyperlink" Target="https://www.euro-cordex.net/060378/index.php.en" TargetMode="External"/><Relationship Id="rId221" Type="http://schemas.openxmlformats.org/officeDocument/2006/relationships/hyperlink" Target="https://ec.europa.eu/eurostat/databrowser/view/tgs00047/default/table?lang=en" TargetMode="External"/><Relationship Id="rId263" Type="http://schemas.openxmlformats.org/officeDocument/2006/relationships/hyperlink" Target="https://ec.europa.eu/eurostat/databrowser/view/NRG_BAL_C/default/table?lang=en" TargetMode="External"/><Relationship Id="rId319" Type="http://schemas.openxmlformats.org/officeDocument/2006/relationships/hyperlink" Target="https://ec.europa.eu/eurostat/databrowser/view/nrg_d_indq_n/default/table?lang=en" TargetMode="External"/><Relationship Id="rId470" Type="http://schemas.openxmlformats.org/officeDocument/2006/relationships/hyperlink" Target="https://ec.europa.eu/eurostat/web/gisco/geodata/statistical-units/local-administrative-units" TargetMode="External"/><Relationship Id="rId58" Type="http://schemas.openxmlformats.org/officeDocument/2006/relationships/hyperlink" Target="https://land.copernicus.eu/pan-european/corine-land-cover/clc2018" TargetMode="External"/><Relationship Id="rId123" Type="http://schemas.openxmlformats.org/officeDocument/2006/relationships/hyperlink" Target="https://ec.europa.eu/eurostat/databrowser/view/agr_r_accts/default/table?lang=en" TargetMode="External"/><Relationship Id="rId330" Type="http://schemas.openxmlformats.org/officeDocument/2006/relationships/hyperlink" Target="https://ec.europa.eu/eurostat/databrowser/view/nrg_d_indq_n/default/table?lang=en" TargetMode="External"/><Relationship Id="rId165" Type="http://schemas.openxmlformats.org/officeDocument/2006/relationships/hyperlink" Target="https://www.european-calculator.eu/wp-content/uploads/2019/09/EUCalc_Transport_documentation.pdf" TargetMode="External"/><Relationship Id="rId372" Type="http://schemas.openxmlformats.org/officeDocument/2006/relationships/hyperlink" Target="https://ec.europa.eu/eurostat/databrowser/view/nrg_d_indq_n/default/table?lang=en" TargetMode="External"/><Relationship Id="rId428" Type="http://schemas.openxmlformats.org/officeDocument/2006/relationships/hyperlink" Target="https://ec.europa.eu/eurostat/databrowser/view/nrg_d_indq_n/default/table?lang=en" TargetMode="External"/><Relationship Id="rId232" Type="http://schemas.openxmlformats.org/officeDocument/2006/relationships/hyperlink" Target="https://ec.europa.eu/eurostat/databrowser/view/tran_r_vehst/default/table?lang=en" TargetMode="External"/><Relationship Id="rId274" Type="http://schemas.openxmlformats.org/officeDocument/2006/relationships/hyperlink" Target="https://ec.europa.eu/eurostat/databrowser/view/NRG_BAL_C/default/table?lang=en" TargetMode="External"/><Relationship Id="rId481" Type="http://schemas.openxmlformats.org/officeDocument/2006/relationships/hyperlink" Target="https://ec.europa.eu/eurostat/databrowser/view/lfst_r_lfe2en2/default/table?lang=en" TargetMode="External"/><Relationship Id="rId27" Type="http://schemas.openxmlformats.org/officeDocument/2006/relationships/hyperlink" Target="https://www.euro-cordex.net/060378/index.php.en" TargetMode="External"/><Relationship Id="rId69" Type="http://schemas.openxmlformats.org/officeDocument/2006/relationships/hyperlink" Target="https://ec.europa.eu/eurostat/web/gisco/geodata/statistical-units/local-administrative-units" TargetMode="External"/><Relationship Id="rId134" Type="http://schemas.openxmlformats.org/officeDocument/2006/relationships/hyperlink" Target="https://ec.europa.eu/eurostat/databrowser/view/tran_r_mago_nm/default/table?lang=en" TargetMode="External"/><Relationship Id="rId80" Type="http://schemas.openxmlformats.org/officeDocument/2006/relationships/hyperlink" Target="https://ec.europa.eu/eurostat/databrowser/view/nama_10r_3empers/default/table?lang=en" TargetMode="External"/><Relationship Id="rId176" Type="http://schemas.openxmlformats.org/officeDocument/2006/relationships/hyperlink" Target="https://www.european-calculator.eu/wp-content/uploads/2019/09/EUCalc_Transport_documentation.pdf" TargetMode="External"/><Relationship Id="rId341" Type="http://schemas.openxmlformats.org/officeDocument/2006/relationships/hyperlink" Target="https://ec.europa.eu/eurostat/databrowser/view/nrg_d_indq_n/default/table?lang=en" TargetMode="External"/><Relationship Id="rId383" Type="http://schemas.openxmlformats.org/officeDocument/2006/relationships/hyperlink" Target="https://ec.europa.eu/eurostat/databrowser/view/nrg_d_indq_n/default/table?lang=en" TargetMode="External"/><Relationship Id="rId439" Type="http://schemas.openxmlformats.org/officeDocument/2006/relationships/hyperlink" Target="https://www.euro-cordex.net/060378/index.php.en" TargetMode="External"/><Relationship Id="rId201" Type="http://schemas.openxmlformats.org/officeDocument/2006/relationships/hyperlink" Target="https://ec.europa.eu/eurostat/databrowser/view/sdg_01_20/default/table?lang=en" TargetMode="External"/><Relationship Id="rId243" Type="http://schemas.openxmlformats.org/officeDocument/2006/relationships/hyperlink" Target="https://ec.europa.eu/eurostat/databrowser/view/TOUR_CAP_NUTS2/default/table?lang=en" TargetMode="External"/><Relationship Id="rId285" Type="http://schemas.openxmlformats.org/officeDocument/2006/relationships/hyperlink" Target="https://ec.europa.eu/eurostat/databrowser/view/NRG_BAL_C/default/table?lang=en" TargetMode="External"/><Relationship Id="rId450" Type="http://schemas.openxmlformats.org/officeDocument/2006/relationships/hyperlink" Target="https://www.euro-cordex.net/060378/index.php.en" TargetMode="External"/><Relationship Id="rId38" Type="http://schemas.openxmlformats.org/officeDocument/2006/relationships/hyperlink" Target="https://www.euro-cordex.net/060378/index.php.en" TargetMode="External"/><Relationship Id="rId103" Type="http://schemas.openxmlformats.org/officeDocument/2006/relationships/hyperlink" Target="https://ec.europa.eu/eurostat/databrowser/view/nama_10r_3gva/default/table?lang=en" TargetMode="External"/><Relationship Id="rId310" Type="http://schemas.openxmlformats.org/officeDocument/2006/relationships/hyperlink" Target="https://ec.europa.eu/eurostat/databrowser/view/nrg_d_indq_n/default/table?lang=en" TargetMode="External"/><Relationship Id="rId492" Type="http://schemas.openxmlformats.org/officeDocument/2006/relationships/hyperlink" Target="https://ec.europa.eu/eurostat/databrowser/view/cens_21dwbnr_r3__custom_17736821/default/table" TargetMode="External"/><Relationship Id="rId91" Type="http://schemas.openxmlformats.org/officeDocument/2006/relationships/hyperlink" Target="https://ec.europa.eu/eurostat/databrowser/view/lfst_r_lfe2en2/default/table?lang=en" TargetMode="External"/><Relationship Id="rId145" Type="http://schemas.openxmlformats.org/officeDocument/2006/relationships/hyperlink" Target="https://www.european-calculator.eu/wp-content/uploads/2019/09/EUCalc_Transport_documentation.pdf" TargetMode="External"/><Relationship Id="rId187" Type="http://schemas.openxmlformats.org/officeDocument/2006/relationships/hyperlink" Target="https://www.european-calculator.eu/wp-content/uploads/2019/09/EUCalc_Transport_documentation.pdf" TargetMode="External"/><Relationship Id="rId352" Type="http://schemas.openxmlformats.org/officeDocument/2006/relationships/hyperlink" Target="https://ec.europa.eu/eurostat/databrowser/view/nrg_d_indq_n/default/table?lang=en" TargetMode="External"/><Relationship Id="rId394" Type="http://schemas.openxmlformats.org/officeDocument/2006/relationships/hyperlink" Target="https://ec.europa.eu/eurostat/databrowser/view/nrg_d_indq_n/default/table?lang=en" TargetMode="External"/><Relationship Id="rId408" Type="http://schemas.openxmlformats.org/officeDocument/2006/relationships/hyperlink" Target="https://ec.europa.eu/eurostat/databrowser/view/nrg_d_indq_n/default/table?lang=en" TargetMode="External"/><Relationship Id="rId212" Type="http://schemas.openxmlformats.org/officeDocument/2006/relationships/hyperlink" Target="https://discomap.eea.europa.eu/App/AQViewer/index.html?fqn=Airquality_Dissem.hra.nuts3_sel" TargetMode="External"/><Relationship Id="rId254" Type="http://schemas.openxmlformats.org/officeDocument/2006/relationships/hyperlink" Target="https://ec.europa.eu/eurostat/databrowser/view/NRG_BAL_C/default/table?lang=en" TargetMode="External"/><Relationship Id="rId49" Type="http://schemas.openxmlformats.org/officeDocument/2006/relationships/hyperlink" Target="https://www.euro-cordex.net/060378/index.php.en" TargetMode="External"/><Relationship Id="rId114" Type="http://schemas.openxmlformats.org/officeDocument/2006/relationships/hyperlink" Target="https://ec.europa.eu/eurostat/databrowser/view/nama_10_lp_a21/default/table?lang=en" TargetMode="External"/><Relationship Id="rId296" Type="http://schemas.openxmlformats.org/officeDocument/2006/relationships/hyperlink" Target="https://gitlab.com/hotmaps/industrial_sites/industrial_sites_Industrial_Database" TargetMode="External"/><Relationship Id="rId461" Type="http://schemas.openxmlformats.org/officeDocument/2006/relationships/hyperlink" Target="https://www.euro-cordex.net/060378/index.php.en" TargetMode="External"/><Relationship Id="rId60" Type="http://schemas.openxmlformats.org/officeDocument/2006/relationships/hyperlink" Target="https://land.copernicus.eu/pan-european/corine-land-cover/clc2018" TargetMode="External"/><Relationship Id="rId156" Type="http://schemas.openxmlformats.org/officeDocument/2006/relationships/hyperlink" Target="https://www.european-calculator.eu/wp-content/uploads/2019/09/EUCalc_Transport_documentation.pdf" TargetMode="External"/><Relationship Id="rId198" Type="http://schemas.openxmlformats.org/officeDocument/2006/relationships/hyperlink" Target="https://www.european-calculator.eu/wp-content/uploads/2019/09/EUCalc_Transport_documentation.pdf" TargetMode="External"/><Relationship Id="rId321" Type="http://schemas.openxmlformats.org/officeDocument/2006/relationships/hyperlink" Target="https://ec.europa.eu/eurostat/databrowser/view/nrg_d_indq_n/default/table?lang=en" TargetMode="External"/><Relationship Id="rId363" Type="http://schemas.openxmlformats.org/officeDocument/2006/relationships/hyperlink" Target="https://ec.europa.eu/eurostat/databrowser/view/nrg_d_indq_n/default/table?lang=en" TargetMode="External"/><Relationship Id="rId419" Type="http://schemas.openxmlformats.org/officeDocument/2006/relationships/hyperlink" Target="https://ec.europa.eu/eurostat/databrowser/view/nrg_d_indq_n/default/table?lang=en" TargetMode="External"/><Relationship Id="rId223" Type="http://schemas.openxmlformats.org/officeDocument/2006/relationships/hyperlink" Target="https://database.espon.eu/indicator/1613/" TargetMode="External"/><Relationship Id="rId430" Type="http://schemas.openxmlformats.org/officeDocument/2006/relationships/hyperlink" Target="https://ec.europa.eu/eurostat/databrowser/view/nrg_d_indq_n/default/table?lang=en" TargetMode="External"/><Relationship Id="rId18" Type="http://schemas.openxmlformats.org/officeDocument/2006/relationships/hyperlink" Target="https://www.euro-cordex.net/060378/index.php.en" TargetMode="External"/><Relationship Id="rId265" Type="http://schemas.openxmlformats.org/officeDocument/2006/relationships/hyperlink" Target="https://ec.europa.eu/eurostat/databrowser/view/NRG_BAL_C/default/table?lang=en" TargetMode="External"/><Relationship Id="rId472" Type="http://schemas.openxmlformats.org/officeDocument/2006/relationships/hyperlink" Target="https://ec.europa.eu/eurostat/databrowser/view/nama_10_cp18/default/table?lang=en" TargetMode="External"/><Relationship Id="rId125" Type="http://schemas.openxmlformats.org/officeDocument/2006/relationships/hyperlink" Target="https://ec.europa.eu/eurostat/databrowser/view/trng_lfse_04/default/table?lang=en" TargetMode="External"/><Relationship Id="rId167" Type="http://schemas.openxmlformats.org/officeDocument/2006/relationships/hyperlink" Target="https://www.european-calculator.eu/wp-content/uploads/2019/09/EUCalc_Transport_documentation.pdf" TargetMode="External"/><Relationship Id="rId332" Type="http://schemas.openxmlformats.org/officeDocument/2006/relationships/hyperlink" Target="https://ec.europa.eu/eurostat/databrowser/view/nrg_d_indq_n/default/table?lang=en" TargetMode="External"/><Relationship Id="rId374" Type="http://schemas.openxmlformats.org/officeDocument/2006/relationships/hyperlink" Target="https://ec.europa.eu/eurostat/databrowser/view/nrg_d_indq_n/default/table?lang=en" TargetMode="External"/><Relationship Id="rId71" Type="http://schemas.openxmlformats.org/officeDocument/2006/relationships/hyperlink" Target="https://database.espon.eu/indicator/2112/" TargetMode="External"/><Relationship Id="rId234" Type="http://schemas.openxmlformats.org/officeDocument/2006/relationships/hyperlink" Target="https://ec.europa.eu/eurostat/databrowser/view/sdg_03_20/default/table?lang=en" TargetMode="External"/><Relationship Id="rId2" Type="http://schemas.openxmlformats.org/officeDocument/2006/relationships/hyperlink" Target="https://www.euro-cordex.net/060378/index.php.en" TargetMode="External"/><Relationship Id="rId29" Type="http://schemas.openxmlformats.org/officeDocument/2006/relationships/hyperlink" Target="https://www.euro-cordex.net/060378/index.php.en" TargetMode="External"/><Relationship Id="rId276" Type="http://schemas.openxmlformats.org/officeDocument/2006/relationships/hyperlink" Target="https://ec.europa.eu/eurostat/databrowser/view/NRG_BAL_C/default/table?lang=en" TargetMode="External"/><Relationship Id="rId441" Type="http://schemas.openxmlformats.org/officeDocument/2006/relationships/hyperlink" Target="https://www.euro-cordex.net/060378/index.php.en" TargetMode="External"/><Relationship Id="rId483" Type="http://schemas.openxmlformats.org/officeDocument/2006/relationships/hyperlink" Target="https://ec.europa.eu/eurostat/databrowser/view/lfst_r_lfe2en2/default/table?lang=en" TargetMode="External"/><Relationship Id="rId40" Type="http://schemas.openxmlformats.org/officeDocument/2006/relationships/hyperlink" Target="https://www.euro-cordex.net/060378/index.php.en" TargetMode="External"/><Relationship Id="rId136" Type="http://schemas.openxmlformats.org/officeDocument/2006/relationships/hyperlink" Target="https://ec.europa.eu/eurostat/databrowser/view/ROAD_GO_NA_RL3G/default/table?lang=en" TargetMode="External"/><Relationship Id="rId178" Type="http://schemas.openxmlformats.org/officeDocument/2006/relationships/hyperlink" Target="https://www.european-calculator.eu/wp-content/uploads/2019/09/EUCalc_Transport_documentation.pdf" TargetMode="External"/><Relationship Id="rId301" Type="http://schemas.openxmlformats.org/officeDocument/2006/relationships/hyperlink" Target="https://ec.europa.eu/eurostat/databrowser/view/nrg_d_indq_n/default/table?lang=en" TargetMode="External"/><Relationship Id="rId343" Type="http://schemas.openxmlformats.org/officeDocument/2006/relationships/hyperlink" Target="https://ec.europa.eu/eurostat/databrowser/view/nrg_d_indq_n/default/table?lang=en" TargetMode="External"/><Relationship Id="rId82" Type="http://schemas.openxmlformats.org/officeDocument/2006/relationships/hyperlink" Target="https://ec.europa.eu/eurostat/databrowser/view/nama_10r_3empers/default/table?lang=en" TargetMode="External"/><Relationship Id="rId203" Type="http://schemas.openxmlformats.org/officeDocument/2006/relationships/hyperlink" Target="https://ec.europa.eu/eurostat/databrowser/view/nrg_pc_204/default/table?lang=en" TargetMode="External"/><Relationship Id="rId385" Type="http://schemas.openxmlformats.org/officeDocument/2006/relationships/hyperlink" Target="https://ec.europa.eu/eurostat/databrowser/view/nrg_d_indq_n/default/table?lang=en" TargetMode="External"/><Relationship Id="rId245" Type="http://schemas.openxmlformats.org/officeDocument/2006/relationships/hyperlink" Target="https://ec.europa.eu/eurostat/databrowser/view/NRG_BAL_C/default/table?lang=en" TargetMode="External"/><Relationship Id="rId287" Type="http://schemas.openxmlformats.org/officeDocument/2006/relationships/hyperlink" Target="https://ec.europa.eu/eurostat/databrowser/view/NRG_BAL_C/default/table?lang=en" TargetMode="External"/><Relationship Id="rId410" Type="http://schemas.openxmlformats.org/officeDocument/2006/relationships/hyperlink" Target="https://ec.europa.eu/eurostat/databrowser/view/nrg_d_indq_n/default/table?lang=en" TargetMode="External"/><Relationship Id="rId452" Type="http://schemas.openxmlformats.org/officeDocument/2006/relationships/hyperlink" Target="https://www.euro-cordex.net/060378/index.php.en" TargetMode="External"/><Relationship Id="rId494" Type="http://schemas.openxmlformats.org/officeDocument/2006/relationships/hyperlink" Target="https://ec.europa.eu/eurostat/databrowser/view/nama_10r_2hhinc/default/table?lang=en" TargetMode="External"/><Relationship Id="rId105" Type="http://schemas.openxmlformats.org/officeDocument/2006/relationships/hyperlink" Target="https://ec.europa.eu/eurostat/databrowser/view/nama_10r_3gva/default/table?lang=en" TargetMode="External"/><Relationship Id="rId147" Type="http://schemas.openxmlformats.org/officeDocument/2006/relationships/hyperlink" Target="https://www.european-calculator.eu/wp-content/uploads/2019/09/EUCalc_Transport_documentation.pdf" TargetMode="External"/><Relationship Id="rId312" Type="http://schemas.openxmlformats.org/officeDocument/2006/relationships/hyperlink" Target="https://ec.europa.eu/eurostat/databrowser/view/nrg_d_indq_n/default/table?lang=en" TargetMode="External"/><Relationship Id="rId354" Type="http://schemas.openxmlformats.org/officeDocument/2006/relationships/hyperlink" Target="https://ec.europa.eu/eurostat/databrowser/view/nrg_d_indq_n/default/table?lang=en" TargetMode="External"/><Relationship Id="rId51" Type="http://schemas.openxmlformats.org/officeDocument/2006/relationships/hyperlink" Target="https://www.euro-cordex.net/060378/index.php.en" TargetMode="External"/><Relationship Id="rId93" Type="http://schemas.openxmlformats.org/officeDocument/2006/relationships/hyperlink" Target="https://ec.europa.eu/eurostat/databrowser/view/lfst_r_lfe2en2/default/table?lang=en" TargetMode="External"/><Relationship Id="rId189" Type="http://schemas.openxmlformats.org/officeDocument/2006/relationships/hyperlink" Target="https://www.european-calculator.eu/wp-content/uploads/2019/09/EUCalc_Transport_documentation.pdf" TargetMode="External"/><Relationship Id="rId396" Type="http://schemas.openxmlformats.org/officeDocument/2006/relationships/hyperlink" Target="https://ec.europa.eu/eurostat/databrowser/view/nrg_d_indq_n/default/table?lang=en" TargetMode="External"/><Relationship Id="rId214" Type="http://schemas.openxmlformats.org/officeDocument/2006/relationships/hyperlink" Target="https://www.eea.europa.eu/en/datahub/datahubitem-view/34bd02bf-be87-4122-b9a2-1e846c27a786" TargetMode="External"/><Relationship Id="rId256" Type="http://schemas.openxmlformats.org/officeDocument/2006/relationships/hyperlink" Target="https://ec.europa.eu/eurostat/databrowser/view/NRG_BAL_C/default/table?lang=en" TargetMode="External"/><Relationship Id="rId298" Type="http://schemas.openxmlformats.org/officeDocument/2006/relationships/hyperlink" Target="https://ec.europa.eu/eurostat/databrowser/view/EDAT_LFSE_04__custom_3750025/bookmark/table?lang=en" TargetMode="External"/><Relationship Id="rId421" Type="http://schemas.openxmlformats.org/officeDocument/2006/relationships/hyperlink" Target="https://ec.europa.eu/eurostat/databrowser/view/nrg_d_indq_n/default/table?lang=en" TargetMode="External"/><Relationship Id="rId463" Type="http://schemas.openxmlformats.org/officeDocument/2006/relationships/hyperlink" Target="https://www.euro-cordex.net/060378/index.php.en" TargetMode="External"/><Relationship Id="rId116" Type="http://schemas.openxmlformats.org/officeDocument/2006/relationships/hyperlink" Target="https://ec.europa.eu/eurostat/databrowser/view/nama_10_cp_a21/default/table?lang=en" TargetMode="External"/><Relationship Id="rId158" Type="http://schemas.openxmlformats.org/officeDocument/2006/relationships/hyperlink" Target="https://www.european-calculator.eu/wp-content/uploads/2019/09/EUCalc_Transport_documentation.pdf" TargetMode="External"/><Relationship Id="rId323" Type="http://schemas.openxmlformats.org/officeDocument/2006/relationships/hyperlink" Target="https://ec.europa.eu/eurostat/databrowser/view/nrg_d_indq_n/default/table?lang=en" TargetMode="External"/><Relationship Id="rId20" Type="http://schemas.openxmlformats.org/officeDocument/2006/relationships/hyperlink" Target="https://www.euro-cordex.net/060378/index.php.en" TargetMode="External"/><Relationship Id="rId62" Type="http://schemas.openxmlformats.org/officeDocument/2006/relationships/hyperlink" Target="https://land.copernicus.eu/pan-european/corine-land-cover/clc2018" TargetMode="External"/><Relationship Id="rId365" Type="http://schemas.openxmlformats.org/officeDocument/2006/relationships/hyperlink" Target="https://ec.europa.eu/eurostat/databrowser/view/nrg_d_indq_n/default/table?lang=en" TargetMode="External"/><Relationship Id="rId225" Type="http://schemas.openxmlformats.org/officeDocument/2006/relationships/hyperlink" Target="https://ec.europa.eu/eurostat/databrowser/view/tran_r_vehst/default/table?lang=en" TargetMode="External"/><Relationship Id="rId267" Type="http://schemas.openxmlformats.org/officeDocument/2006/relationships/hyperlink" Target="https://ec.europa.eu/eurostat/databrowser/view/NRG_BAL_C/default/table?lang=en" TargetMode="External"/><Relationship Id="rId432" Type="http://schemas.openxmlformats.org/officeDocument/2006/relationships/hyperlink" Target="https://ec.europa.eu/eurostat/databrowser/view/NRG_BAL_C/default/table?lang=en" TargetMode="External"/><Relationship Id="rId474" Type="http://schemas.openxmlformats.org/officeDocument/2006/relationships/hyperlink" Target="https://ec.europa.eu/eurostat/databrowser/view/ENV_AC_AINAH_R2/default/table?lang=en" TargetMode="External"/><Relationship Id="rId106" Type="http://schemas.openxmlformats.org/officeDocument/2006/relationships/hyperlink" Target="https://ec.europa.eu/eurostat/databrowser/view/nama_10r_3gva/default/table?lang=en" TargetMode="External"/><Relationship Id="rId127" Type="http://schemas.openxmlformats.org/officeDocument/2006/relationships/hyperlink" Target="https://ec.europa.eu/eurostat/databrowser/view/trng_lfse_04/default/table?lang=en" TargetMode="External"/><Relationship Id="rId313" Type="http://schemas.openxmlformats.org/officeDocument/2006/relationships/hyperlink" Target="https://ec.europa.eu/eurostat/databrowser/view/nrg_d_indq_n/default/table?lang=en" TargetMode="External"/><Relationship Id="rId495" Type="http://schemas.openxmlformats.org/officeDocument/2006/relationships/hyperlink" Target="https://ourworldindata.org/natural-disasters" TargetMode="External"/><Relationship Id="rId10" Type="http://schemas.openxmlformats.org/officeDocument/2006/relationships/hyperlink" Target="https://www.euro-cordex.net/060378/index.php.en" TargetMode="External"/><Relationship Id="rId31" Type="http://schemas.openxmlformats.org/officeDocument/2006/relationships/hyperlink" Target="https://www.euro-cordex.net/060378/index.php.en" TargetMode="External"/><Relationship Id="rId52" Type="http://schemas.openxmlformats.org/officeDocument/2006/relationships/hyperlink" Target="https://www.euro-cordex.net/060378/index.php.en" TargetMode="External"/><Relationship Id="rId73" Type="http://schemas.openxmlformats.org/officeDocument/2006/relationships/hyperlink" Target="https://database.espon.eu/indicator/2225/" TargetMode="External"/><Relationship Id="rId94" Type="http://schemas.openxmlformats.org/officeDocument/2006/relationships/hyperlink" Target="https://ec.europa.eu/eurostat/databrowser/view/lfst_r_lfe2en2/default/table?lang=en" TargetMode="External"/><Relationship Id="rId148" Type="http://schemas.openxmlformats.org/officeDocument/2006/relationships/hyperlink" Target="https://ec.europa.eu/eurostat/databrowser/view/RAIL_PA_SPEED/default/table?lang=en" TargetMode="External"/><Relationship Id="rId169" Type="http://schemas.openxmlformats.org/officeDocument/2006/relationships/hyperlink" Target="https://www.european-calculator.eu/wp-content/uploads/2019/09/EUCalc_Transport_documentation.pdf" TargetMode="External"/><Relationship Id="rId334" Type="http://schemas.openxmlformats.org/officeDocument/2006/relationships/hyperlink" Target="https://ec.europa.eu/eurostat/databrowser/view/nrg_d_indq_n/default/table?lang=en" TargetMode="External"/><Relationship Id="rId355" Type="http://schemas.openxmlformats.org/officeDocument/2006/relationships/hyperlink" Target="https://ec.europa.eu/eurostat/databrowser/view/nrg_d_indq_n/default/table?lang=en" TargetMode="External"/><Relationship Id="rId376" Type="http://schemas.openxmlformats.org/officeDocument/2006/relationships/hyperlink" Target="https://ec.europa.eu/eurostat/databrowser/view/nrg_d_indq_n/default/table?lang=en" TargetMode="External"/><Relationship Id="rId397" Type="http://schemas.openxmlformats.org/officeDocument/2006/relationships/hyperlink" Target="https://ec.europa.eu/eurostat/databrowser/view/nrg_d_indq_n/default/table?lang=en" TargetMode="External"/><Relationship Id="rId4" Type="http://schemas.openxmlformats.org/officeDocument/2006/relationships/hyperlink" Target="https://www.euro-cordex.net/060378/index.php.en" TargetMode="External"/><Relationship Id="rId180" Type="http://schemas.openxmlformats.org/officeDocument/2006/relationships/hyperlink" Target="https://www.european-calculator.eu/wp-content/uploads/2019/09/EUCalc_Transport_documentation.pdf" TargetMode="External"/><Relationship Id="rId215" Type="http://schemas.openxmlformats.org/officeDocument/2006/relationships/hyperlink" Target="https://www.eea.europa.eu/en/datahub/datahubitem-view/c816f363-a892-4f62-86d1-0460437bc023" TargetMode="External"/><Relationship Id="rId236" Type="http://schemas.openxmlformats.org/officeDocument/2006/relationships/hyperlink" Target="https://ec.europa.eu/eurostat/databrowser/view/sdg_07_40/default/table?lang=en" TargetMode="External"/><Relationship Id="rId257" Type="http://schemas.openxmlformats.org/officeDocument/2006/relationships/hyperlink" Target="https://ec.europa.eu/eurostat/databrowser/view/NRG_BAL_C/default/table?lang=en" TargetMode="External"/><Relationship Id="rId278" Type="http://schemas.openxmlformats.org/officeDocument/2006/relationships/hyperlink" Target="https://ec.europa.eu/eurostat/databrowser/view/NRG_BAL_C/default/table?lang=en" TargetMode="External"/><Relationship Id="rId401" Type="http://schemas.openxmlformats.org/officeDocument/2006/relationships/hyperlink" Target="https://ec.europa.eu/eurostat/databrowser/view/nrg_d_indq_n/default/table?lang=en" TargetMode="External"/><Relationship Id="rId422" Type="http://schemas.openxmlformats.org/officeDocument/2006/relationships/hyperlink" Target="https://ec.europa.eu/eurostat/databrowser/view/nrg_d_indq_n/default/table?lang=en" TargetMode="External"/><Relationship Id="rId443" Type="http://schemas.openxmlformats.org/officeDocument/2006/relationships/hyperlink" Target="https://www.euro-cordex.net/060378/index.php.en" TargetMode="External"/><Relationship Id="rId464" Type="http://schemas.openxmlformats.org/officeDocument/2006/relationships/hyperlink" Target="https://www.euro-cordex.net/060378/index.php.en" TargetMode="External"/><Relationship Id="rId303" Type="http://schemas.openxmlformats.org/officeDocument/2006/relationships/hyperlink" Target="https://ec.europa.eu/eurostat/databrowser/view/nrg_d_indq_n/default/table?lang=en" TargetMode="External"/><Relationship Id="rId485" Type="http://schemas.openxmlformats.org/officeDocument/2006/relationships/hyperlink" Target="https://ec.europa.eu/eurostat/databrowser/view/lfst_r_lfe2en2/default/table?lang=en" TargetMode="External"/><Relationship Id="rId42" Type="http://schemas.openxmlformats.org/officeDocument/2006/relationships/hyperlink" Target="https://www.euro-cordex.net/060378/index.php.en" TargetMode="External"/><Relationship Id="rId84" Type="http://schemas.openxmlformats.org/officeDocument/2006/relationships/hyperlink" Target="https://ec.europa.eu/eurostat/databrowser/view/nama_10r_3empers/default/table?lang=en" TargetMode="External"/><Relationship Id="rId138" Type="http://schemas.openxmlformats.org/officeDocument/2006/relationships/hyperlink" Target="https://zenodo.org/record/5005868" TargetMode="External"/><Relationship Id="rId345" Type="http://schemas.openxmlformats.org/officeDocument/2006/relationships/hyperlink" Target="https://ec.europa.eu/eurostat/databrowser/view/nrg_d_indq_n/default/table?lang=en" TargetMode="External"/><Relationship Id="rId387" Type="http://schemas.openxmlformats.org/officeDocument/2006/relationships/hyperlink" Target="https://ec.europa.eu/eurostat/databrowser/view/nrg_d_indq_n/default/table?lang=en" TargetMode="External"/><Relationship Id="rId191" Type="http://schemas.openxmlformats.org/officeDocument/2006/relationships/hyperlink" Target="https://www.european-calculator.eu/wp-content/uploads/2019/09/EUCalc_Transport_documentation.pdf" TargetMode="External"/><Relationship Id="rId205" Type="http://schemas.openxmlformats.org/officeDocument/2006/relationships/hyperlink" Target="https://ec.europa.eu/eurostat/databrowser/view/sdg_15_20/default/table?lang=en" TargetMode="External"/><Relationship Id="rId247" Type="http://schemas.openxmlformats.org/officeDocument/2006/relationships/hyperlink" Target="https://zenodo.org/record/4687026" TargetMode="External"/><Relationship Id="rId412" Type="http://schemas.openxmlformats.org/officeDocument/2006/relationships/hyperlink" Target="https://ec.europa.eu/eurostat/databrowser/view/nrg_d_indq_n/default/table?lang=en" TargetMode="External"/><Relationship Id="rId107" Type="http://schemas.openxmlformats.org/officeDocument/2006/relationships/hyperlink" Target="https://ec.europa.eu/eurostat/databrowser/view/nama_10r_2gvagr/default/table?lang=en" TargetMode="External"/><Relationship Id="rId289" Type="http://schemas.openxmlformats.org/officeDocument/2006/relationships/hyperlink" Target="https://ec.europa.eu/eurostat/databrowser/view/NRG_BAL_C/default/table?lang=en" TargetMode="External"/><Relationship Id="rId454" Type="http://schemas.openxmlformats.org/officeDocument/2006/relationships/hyperlink" Target="https://www.euro-cordex.net/060378/index.php.en" TargetMode="External"/><Relationship Id="rId496" Type="http://schemas.openxmlformats.org/officeDocument/2006/relationships/printerSettings" Target="../printerSettings/printerSettings1.bin"/><Relationship Id="rId11" Type="http://schemas.openxmlformats.org/officeDocument/2006/relationships/hyperlink" Target="https://www.euro-cordex.net/060378/index.php.en" TargetMode="External"/><Relationship Id="rId53" Type="http://schemas.openxmlformats.org/officeDocument/2006/relationships/hyperlink" Target="https://www.euro-cordex.net/060378/index.php.en" TargetMode="External"/><Relationship Id="rId149" Type="http://schemas.openxmlformats.org/officeDocument/2006/relationships/hyperlink" Target="https://www.european-calculator.eu/wp-content/uploads/2019/09/EUCalc_Transport_documentation.pdf" TargetMode="External"/><Relationship Id="rId314" Type="http://schemas.openxmlformats.org/officeDocument/2006/relationships/hyperlink" Target="https://ec.europa.eu/eurostat/databrowser/view/nrg_d_indq_n/default/table?lang=en" TargetMode="External"/><Relationship Id="rId356" Type="http://schemas.openxmlformats.org/officeDocument/2006/relationships/hyperlink" Target="https://ec.europa.eu/eurostat/databrowser/view/nrg_d_indq_n/default/table?lang=en" TargetMode="External"/><Relationship Id="rId398" Type="http://schemas.openxmlformats.org/officeDocument/2006/relationships/hyperlink" Target="https://ec.europa.eu/eurostat/databrowser/view/nrg_d_indq_n/default/table?lang=en" TargetMode="External"/><Relationship Id="rId95" Type="http://schemas.openxmlformats.org/officeDocument/2006/relationships/hyperlink" Target="https://ec.europa.eu/eurostat/databrowser/view/nama_10r_3gdp/default/table?lang=en" TargetMode="External"/><Relationship Id="rId160" Type="http://schemas.openxmlformats.org/officeDocument/2006/relationships/hyperlink" Target="https://www.european-calculator.eu/wp-content/uploads/2019/09/EUCalc_Transport_documentation.pdf" TargetMode="External"/><Relationship Id="rId216" Type="http://schemas.openxmlformats.org/officeDocument/2006/relationships/hyperlink" Target="https://ec.europa.eu/eurostat/databrowser/view/sdg_05_20/default/table?lang=en" TargetMode="External"/><Relationship Id="rId423" Type="http://schemas.openxmlformats.org/officeDocument/2006/relationships/hyperlink" Target="https://ec.europa.eu/eurostat/databrowser/view/nrg_d_indq_n/default/table?lang=en" TargetMode="External"/><Relationship Id="rId258" Type="http://schemas.openxmlformats.org/officeDocument/2006/relationships/hyperlink" Target="http://jeodpp.jrc.ec.europa.eu/ftp/jrc-opendata/JRC-IDEES/JRC-IDEES-2015_v1/" TargetMode="External"/><Relationship Id="rId465" Type="http://schemas.openxmlformats.org/officeDocument/2006/relationships/hyperlink" Target="https://ec.europa.eu/eurostat/databrowser/view/NRG_BAL_C/default/table?lang=en" TargetMode="External"/><Relationship Id="rId22" Type="http://schemas.openxmlformats.org/officeDocument/2006/relationships/hyperlink" Target="https://www.euro-cordex.net/060378/index.php.en" TargetMode="External"/><Relationship Id="rId64" Type="http://schemas.openxmlformats.org/officeDocument/2006/relationships/hyperlink" Target="https://land.copernicus.eu/pan-european/corine-land-cover/clc2018" TargetMode="External"/><Relationship Id="rId118" Type="http://schemas.openxmlformats.org/officeDocument/2006/relationships/hyperlink" Target="https://ec.europa.eu/eurostat/databrowser/view/nama_10_cp_a21/default/table?lang=en" TargetMode="External"/><Relationship Id="rId325" Type="http://schemas.openxmlformats.org/officeDocument/2006/relationships/hyperlink" Target="https://ec.europa.eu/eurostat/databrowser/view/nrg_d_indq_n/default/table?lang=en" TargetMode="External"/><Relationship Id="rId367" Type="http://schemas.openxmlformats.org/officeDocument/2006/relationships/hyperlink" Target="https://ec.europa.eu/eurostat/databrowser/view/nrg_d_indq_n/default/table?lang=en" TargetMode="External"/><Relationship Id="rId171" Type="http://schemas.openxmlformats.org/officeDocument/2006/relationships/hyperlink" Target="https://www.european-calculator.eu/wp-content/uploads/2019/09/EUCalc_Transport_documentation.pdf" TargetMode="External"/><Relationship Id="rId227" Type="http://schemas.openxmlformats.org/officeDocument/2006/relationships/hyperlink" Target="https://ec.europa.eu/eurostat/databrowser/view/tran_r_vehst/default/table?lang=en" TargetMode="External"/><Relationship Id="rId269" Type="http://schemas.openxmlformats.org/officeDocument/2006/relationships/hyperlink" Target="https://ec.europa.eu/eurostat/databrowser/view/env_air_gge__custom_12410313/default/table?lang=en" TargetMode="External"/><Relationship Id="rId434" Type="http://schemas.openxmlformats.org/officeDocument/2006/relationships/hyperlink" Target="https://ec.europa.eu/eurostat/databrowser/view/NRG_BAL_C/default/table?lang=en" TargetMode="External"/><Relationship Id="rId476" Type="http://schemas.openxmlformats.org/officeDocument/2006/relationships/hyperlink" Target="https://ec.europa.eu/eurostat/databrowser/view/lfst_r_lfe2en2/default/table?lang=en" TargetMode="External"/><Relationship Id="rId33" Type="http://schemas.openxmlformats.org/officeDocument/2006/relationships/hyperlink" Target="https://www.euro-cordex.net/060378/index.php.en" TargetMode="External"/><Relationship Id="rId129" Type="http://schemas.openxmlformats.org/officeDocument/2006/relationships/hyperlink" Target="https://ec.europa.eu/eurostat/databrowser/view/bd_size_r3/default/table?lang=en" TargetMode="External"/><Relationship Id="rId280" Type="http://schemas.openxmlformats.org/officeDocument/2006/relationships/hyperlink" Target="https://ec.europa.eu/eurostat/databrowser/view/NRG_BAL_C/default/table?lang=en" TargetMode="External"/><Relationship Id="rId336" Type="http://schemas.openxmlformats.org/officeDocument/2006/relationships/hyperlink" Target="https://ec.europa.eu/eurostat/databrowser/view/nrg_d_indq_n/default/table?lang=en" TargetMode="External"/><Relationship Id="rId75" Type="http://schemas.openxmlformats.org/officeDocument/2006/relationships/hyperlink" Target="https://ec.europa.eu/eurostat/databrowser/view/demo_r_deaths/default/table?lang=en" TargetMode="External"/><Relationship Id="rId140" Type="http://schemas.openxmlformats.org/officeDocument/2006/relationships/hyperlink" Target="https://zenodo.org/record/3574566" TargetMode="External"/><Relationship Id="rId182" Type="http://schemas.openxmlformats.org/officeDocument/2006/relationships/hyperlink" Target="https://www.european-calculator.eu/wp-content/uploads/2019/09/EUCalc_Transport_documentation.pdf" TargetMode="External"/><Relationship Id="rId378" Type="http://schemas.openxmlformats.org/officeDocument/2006/relationships/hyperlink" Target="https://ec.europa.eu/eurostat/databrowser/view/nrg_d_indq_n/default/table?lang=en" TargetMode="External"/><Relationship Id="rId403" Type="http://schemas.openxmlformats.org/officeDocument/2006/relationships/hyperlink" Target="https://ec.europa.eu/eurostat/databrowser/view/nrg_d_indq_n/default/table?lang=en" TargetMode="External"/><Relationship Id="rId6" Type="http://schemas.openxmlformats.org/officeDocument/2006/relationships/hyperlink" Target="https://www.euro-cordex.net/060378/index.php.en" TargetMode="External"/><Relationship Id="rId238" Type="http://schemas.openxmlformats.org/officeDocument/2006/relationships/hyperlink" Target="https://ec.europa.eu/eurostat/databrowser/view/urb_percep/default/table?lang=en" TargetMode="External"/><Relationship Id="rId445" Type="http://schemas.openxmlformats.org/officeDocument/2006/relationships/hyperlink" Target="https://www.euro-cordex.net/060378/index.php.en" TargetMode="External"/><Relationship Id="rId487" Type="http://schemas.openxmlformats.org/officeDocument/2006/relationships/hyperlink" Target="https://ec.europa.eu/eurostat/databrowser/view/lfst_r_lfe2en2/default/table?lang=en" TargetMode="External"/><Relationship Id="rId291" Type="http://schemas.openxmlformats.org/officeDocument/2006/relationships/hyperlink" Target="https://ec.europa.eu/eurostat/databrowser/view/NRG_BAL_C/default/table?lang=en" TargetMode="External"/><Relationship Id="rId305" Type="http://schemas.openxmlformats.org/officeDocument/2006/relationships/hyperlink" Target="https://ec.europa.eu/eurostat/databrowser/view/nrg_d_indq_n/default/table?lang=en" TargetMode="External"/><Relationship Id="rId347" Type="http://schemas.openxmlformats.org/officeDocument/2006/relationships/hyperlink" Target="https://ec.europa.eu/eurostat/databrowser/view/nrg_d_indq_n/default/table?lang=en" TargetMode="External"/><Relationship Id="rId44" Type="http://schemas.openxmlformats.org/officeDocument/2006/relationships/hyperlink" Target="https://www.euro-cordex.net/060378/index.php.en" TargetMode="External"/><Relationship Id="rId86" Type="http://schemas.openxmlformats.org/officeDocument/2006/relationships/hyperlink" Target="https://ec.europa.eu/eurostat/databrowser/view/lfst_r_lfe2en2/default/table?lang=en" TargetMode="External"/><Relationship Id="rId151" Type="http://schemas.openxmlformats.org/officeDocument/2006/relationships/hyperlink" Target="https://www.european-calculator.eu/wp-content/uploads/2019/09/EUCalc_Transport_documentation.pdf" TargetMode="External"/><Relationship Id="rId389" Type="http://schemas.openxmlformats.org/officeDocument/2006/relationships/hyperlink" Target="https://ec.europa.eu/eurostat/databrowser/view/nrg_d_indq_n/default/table?lang=en" TargetMode="External"/><Relationship Id="rId193" Type="http://schemas.openxmlformats.org/officeDocument/2006/relationships/hyperlink" Target="https://www.european-calculator.eu/wp-content/uploads/2019/09/EUCalc_Transport_documentation.pdf" TargetMode="External"/><Relationship Id="rId207" Type="http://schemas.openxmlformats.org/officeDocument/2006/relationships/hyperlink" Target="https://ec.europa.eu/eurostat/databrowser/view/org_cropar/default/table?lang=en" TargetMode="External"/><Relationship Id="rId249" Type="http://schemas.openxmlformats.org/officeDocument/2006/relationships/hyperlink" Target="https://ec.europa.eu/eurostat/databrowser/view/NRG_BAL_C/default/table?lang=en" TargetMode="External"/><Relationship Id="rId414" Type="http://schemas.openxmlformats.org/officeDocument/2006/relationships/hyperlink" Target="https://ec.europa.eu/eurostat/databrowser/view/nrg_d_indq_n/default/table?lang=en" TargetMode="External"/><Relationship Id="rId456" Type="http://schemas.openxmlformats.org/officeDocument/2006/relationships/hyperlink" Target="https://ec.europa.eu/eurostat/databrowser/view/ENV_WASGEN/default/table?lang=en" TargetMode="External"/><Relationship Id="rId498" Type="http://schemas.openxmlformats.org/officeDocument/2006/relationships/comments" Target="../comments1.xml"/><Relationship Id="rId13" Type="http://schemas.openxmlformats.org/officeDocument/2006/relationships/hyperlink" Target="https://www.euro-cordex.net/060378/index.php.en" TargetMode="External"/><Relationship Id="rId109" Type="http://schemas.openxmlformats.org/officeDocument/2006/relationships/hyperlink" Target="https://ec.europa.eu/eurostat/databrowser/view/tran_hv_frtra/default/table?lang=en" TargetMode="External"/><Relationship Id="rId260" Type="http://schemas.openxmlformats.org/officeDocument/2006/relationships/hyperlink" Target="https://download.geofabrik.de/" TargetMode="External"/><Relationship Id="rId316" Type="http://schemas.openxmlformats.org/officeDocument/2006/relationships/hyperlink" Target="https://ec.europa.eu/eurostat/databrowser/view/nrg_d_indq_n/default/table?lang=en" TargetMode="External"/><Relationship Id="rId55" Type="http://schemas.openxmlformats.org/officeDocument/2006/relationships/hyperlink" Target="https://www.euro-cordex.net/060378/index.php.en" TargetMode="External"/><Relationship Id="rId97" Type="http://schemas.openxmlformats.org/officeDocument/2006/relationships/hyperlink" Target="https://ec.europa.eu/eurostat/databrowser/view/nama_10r_3gva/default/table?lang=en" TargetMode="External"/><Relationship Id="rId120" Type="http://schemas.openxmlformats.org/officeDocument/2006/relationships/hyperlink" Target="https://ec.europa.eu/eurostat/databrowser/view/nama_10r_2lp10/default/table?lang=en" TargetMode="External"/><Relationship Id="rId358" Type="http://schemas.openxmlformats.org/officeDocument/2006/relationships/hyperlink" Target="https://ec.europa.eu/eurostat/databrowser/view/nrg_d_indq_n/default/table?lang=en" TargetMode="External"/><Relationship Id="rId162" Type="http://schemas.openxmlformats.org/officeDocument/2006/relationships/hyperlink" Target="https://www.european-calculator.eu/wp-content/uploads/2019/09/EUCalc_Transport_documentation.pdf" TargetMode="External"/><Relationship Id="rId218" Type="http://schemas.openxmlformats.org/officeDocument/2006/relationships/hyperlink" Target="https://data.worldbank.org/indicator/SI.POV.GINI?end=2020&amp;locations=EU&amp;start=2020&amp;view=map" TargetMode="External"/><Relationship Id="rId425" Type="http://schemas.openxmlformats.org/officeDocument/2006/relationships/hyperlink" Target="https://ec.europa.eu/eurostat/databrowser/view/nrg_d_indq_n/default/table?lang=en" TargetMode="External"/><Relationship Id="rId467" Type="http://schemas.openxmlformats.org/officeDocument/2006/relationships/hyperlink" Target="https://ec.europa.eu/eurostat/web/gisco/geodata/statistical-units/local-administrative-units" TargetMode="External"/><Relationship Id="rId271" Type="http://schemas.openxmlformats.org/officeDocument/2006/relationships/hyperlink" Target="https://data.apps.fao.org/catalog/iso/9d1e149b-d63f-4213-978b-317a8eb42d02" TargetMode="External"/><Relationship Id="rId24" Type="http://schemas.openxmlformats.org/officeDocument/2006/relationships/hyperlink" Target="https://www.euro-cordex.net/060378/index.php.en" TargetMode="External"/><Relationship Id="rId66" Type="http://schemas.openxmlformats.org/officeDocument/2006/relationships/hyperlink" Target="https://land.copernicus.eu/pan-european/corine-land-cover/clc2018" TargetMode="External"/><Relationship Id="rId131" Type="http://schemas.openxmlformats.org/officeDocument/2006/relationships/hyperlink" Target="https://ec.europa.eu/eurostat/databrowser/view/sts_inpr_a/default/table?lang=en" TargetMode="External"/><Relationship Id="rId327" Type="http://schemas.openxmlformats.org/officeDocument/2006/relationships/hyperlink" Target="https://ec.europa.eu/eurostat/databrowser/view/nrg_d_indq_n/default/table?lang=en" TargetMode="External"/><Relationship Id="rId369" Type="http://schemas.openxmlformats.org/officeDocument/2006/relationships/hyperlink" Target="https://ec.europa.eu/eurostat/databrowser/view/nrg_d_indq_n/default/table?lang=en" TargetMode="External"/><Relationship Id="rId173" Type="http://schemas.openxmlformats.org/officeDocument/2006/relationships/hyperlink" Target="https://www.european-calculator.eu/wp-content/uploads/2019/09/EUCalc_Transport_documentation.pdf" TargetMode="External"/><Relationship Id="rId229" Type="http://schemas.openxmlformats.org/officeDocument/2006/relationships/hyperlink" Target="https://ec.europa.eu/eurostat/databrowser/view/tran_r_vehst/default/table?lang=en" TargetMode="External"/><Relationship Id="rId380" Type="http://schemas.openxmlformats.org/officeDocument/2006/relationships/hyperlink" Target="https://ec.europa.eu/eurostat/databrowser/view/nrg_d_indq_n/default/table?lang=en" TargetMode="External"/><Relationship Id="rId436" Type="http://schemas.openxmlformats.org/officeDocument/2006/relationships/hyperlink" Target="https://ec.europa.eu/eurostat/databrowser/view/NRG_BAL_C/default/table?lang=en" TargetMode="External"/><Relationship Id="rId240" Type="http://schemas.openxmlformats.org/officeDocument/2006/relationships/hyperlink" Target="https://ec.europa.eu/eurostat/databrowser/view/urb_percep/default/table?lang=en" TargetMode="External"/><Relationship Id="rId478" Type="http://schemas.openxmlformats.org/officeDocument/2006/relationships/hyperlink" Target="https://ec.europa.eu/eurostat/databrowser/view/lfst_r_lfe2en2/default/table?lang=en" TargetMode="External"/><Relationship Id="rId35" Type="http://schemas.openxmlformats.org/officeDocument/2006/relationships/hyperlink" Target="https://www.euro-cordex.net/060378/index.php.en" TargetMode="External"/><Relationship Id="rId77" Type="http://schemas.openxmlformats.org/officeDocument/2006/relationships/hyperlink" Target="https://ec.europa.eu/eurostat/databrowser/view/nama_10r_3empers/default/table?lang=en" TargetMode="External"/><Relationship Id="rId100" Type="http://schemas.openxmlformats.org/officeDocument/2006/relationships/hyperlink" Target="https://ec.europa.eu/eurostat/databrowser/view/nama_10r_3gva/default/table?lang=en" TargetMode="External"/><Relationship Id="rId282" Type="http://schemas.openxmlformats.org/officeDocument/2006/relationships/hyperlink" Target="https://ec.europa.eu/eurostat/databrowser/view/NRG_BAL_C/default/table?lang=en" TargetMode="External"/><Relationship Id="rId338" Type="http://schemas.openxmlformats.org/officeDocument/2006/relationships/hyperlink" Target="https://ec.europa.eu/eurostat/databrowser/view/nrg_d_indq_n/default/table?lang=en" TargetMode="External"/><Relationship Id="rId8" Type="http://schemas.openxmlformats.org/officeDocument/2006/relationships/hyperlink" Target="https://www.euro-cordex.net/060378/index.php.en" TargetMode="External"/><Relationship Id="rId142" Type="http://schemas.openxmlformats.org/officeDocument/2006/relationships/hyperlink" Target="https://www.mapsforeurope.org/datasets/euro-regional-map" TargetMode="External"/><Relationship Id="rId184" Type="http://schemas.openxmlformats.org/officeDocument/2006/relationships/hyperlink" Target="https://www.european-calculator.eu/wp-content/uploads/2019/09/EUCalc_Transport_documentation.pdf" TargetMode="External"/><Relationship Id="rId391" Type="http://schemas.openxmlformats.org/officeDocument/2006/relationships/hyperlink" Target="https://ec.europa.eu/eurostat/databrowser/view/nrg_d_indq_n/default/table?lang=en" TargetMode="External"/><Relationship Id="rId405" Type="http://schemas.openxmlformats.org/officeDocument/2006/relationships/hyperlink" Target="https://ec.europa.eu/eurostat/databrowser/view/nrg_d_indq_n/default/table?lang=en" TargetMode="External"/><Relationship Id="rId447" Type="http://schemas.openxmlformats.org/officeDocument/2006/relationships/hyperlink" Target="https://www.euro-cordex.net/060378/index.php.en" TargetMode="External"/><Relationship Id="rId251" Type="http://schemas.openxmlformats.org/officeDocument/2006/relationships/hyperlink" Target="https://ec.europa.eu/eurostat/databrowser/view/NRG_BAL_C/default/table?lang=en" TargetMode="External"/><Relationship Id="rId489" Type="http://schemas.openxmlformats.org/officeDocument/2006/relationships/hyperlink" Target="https://ec.europa.eu/eurostat/databrowser/view/ENV_WASGEN/default/table?lang=en" TargetMode="External"/><Relationship Id="rId46" Type="http://schemas.openxmlformats.org/officeDocument/2006/relationships/hyperlink" Target="https://www.euro-cordex.net/060378/index.php.en" TargetMode="External"/><Relationship Id="rId293" Type="http://schemas.openxmlformats.org/officeDocument/2006/relationships/hyperlink" Target="https://ec.europa.eu/eurostat/databrowser/view/NRG_BAL_C/default/table?lang=en" TargetMode="External"/><Relationship Id="rId307" Type="http://schemas.openxmlformats.org/officeDocument/2006/relationships/hyperlink" Target="https://ec.europa.eu/eurostat/databrowser/view/nrg_d_indq_n/default/table?lang=en" TargetMode="External"/><Relationship Id="rId349" Type="http://schemas.openxmlformats.org/officeDocument/2006/relationships/hyperlink" Target="https://ec.europa.eu/eurostat/databrowser/view/nrg_d_indq_n/default/table?lang=en" TargetMode="External"/><Relationship Id="rId88" Type="http://schemas.openxmlformats.org/officeDocument/2006/relationships/hyperlink" Target="https://ec.europa.eu/eurostat/databrowser/view/lfst_r_lfe2en2/default/table?lang=en" TargetMode="External"/><Relationship Id="rId111" Type="http://schemas.openxmlformats.org/officeDocument/2006/relationships/hyperlink" Target="https://ec.europa.eu/eurostat/databrowser/view/tec00132/default/table?lang=en" TargetMode="External"/><Relationship Id="rId153" Type="http://schemas.openxmlformats.org/officeDocument/2006/relationships/hyperlink" Target="https://www.european-calculator.eu/wp-content/uploads/2019/09/EUCalc_Transport_documentation.pdf" TargetMode="External"/><Relationship Id="rId195" Type="http://schemas.openxmlformats.org/officeDocument/2006/relationships/hyperlink" Target="https://www.european-calculator.eu/wp-content/uploads/2019/09/EUCalc_Transport_documentation.pdf" TargetMode="External"/><Relationship Id="rId209" Type="http://schemas.openxmlformats.org/officeDocument/2006/relationships/hyperlink" Target="https://ec.europa.eu/eurostat/databrowser/view/HLTH_CD_ASDR2__custom_6650106/default/table?lang=en" TargetMode="External"/><Relationship Id="rId360" Type="http://schemas.openxmlformats.org/officeDocument/2006/relationships/hyperlink" Target="https://ec.europa.eu/eurostat/databrowser/view/nrg_d_indq_n/default/table?lang=en" TargetMode="External"/><Relationship Id="rId416" Type="http://schemas.openxmlformats.org/officeDocument/2006/relationships/hyperlink" Target="https://ec.europa.eu/eurostat/databrowser/view/nrg_d_indq_n/default/table?lang=en" TargetMode="External"/><Relationship Id="rId220" Type="http://schemas.openxmlformats.org/officeDocument/2006/relationships/hyperlink" Target="https://ec.europa.eu/eurostat/databrowser/view/lfst_r_lfu3rt/default/table?lang=en" TargetMode="External"/><Relationship Id="rId458" Type="http://schemas.openxmlformats.org/officeDocument/2006/relationships/hyperlink" Target="https://www.euro-cordex.net/060378/index.php.en" TargetMode="External"/><Relationship Id="rId15" Type="http://schemas.openxmlformats.org/officeDocument/2006/relationships/hyperlink" Target="https://www.euro-cordex.net/060378/index.php.en" TargetMode="External"/><Relationship Id="rId57" Type="http://schemas.openxmlformats.org/officeDocument/2006/relationships/hyperlink" Target="https://land.copernicus.eu/pan-european/corine-land-cover/clc2018" TargetMode="External"/><Relationship Id="rId262" Type="http://schemas.openxmlformats.org/officeDocument/2006/relationships/hyperlink" Target="https://download.geofabrik.de/" TargetMode="External"/><Relationship Id="rId318" Type="http://schemas.openxmlformats.org/officeDocument/2006/relationships/hyperlink" Target="https://ec.europa.eu/eurostat/databrowser/view/nrg_d_indq_n/default/table?lang=en" TargetMode="External"/><Relationship Id="rId99" Type="http://schemas.openxmlformats.org/officeDocument/2006/relationships/hyperlink" Target="https://ec.europa.eu/eurostat/databrowser/view/nama_10r_3gva/default/table?lang=en" TargetMode="External"/><Relationship Id="rId122" Type="http://schemas.openxmlformats.org/officeDocument/2006/relationships/hyperlink" Target="https://ec.europa.eu/eurostat/databrowser/view/agr_r_accts/default/table?lang=en" TargetMode="External"/><Relationship Id="rId164" Type="http://schemas.openxmlformats.org/officeDocument/2006/relationships/hyperlink" Target="https://www.european-calculator.eu/wp-content/uploads/2019/09/EUCalc_Transport_documentation.pdf" TargetMode="External"/><Relationship Id="rId371" Type="http://schemas.openxmlformats.org/officeDocument/2006/relationships/hyperlink" Target="https://ec.europa.eu/eurostat/databrowser/view/nrg_d_indq_n/default/table?lang=en" TargetMode="External"/><Relationship Id="rId427" Type="http://schemas.openxmlformats.org/officeDocument/2006/relationships/hyperlink" Target="https://ec.europa.eu/eurostat/databrowser/view/nrg_d_indq_n/default/table?lang=en" TargetMode="External"/><Relationship Id="rId469" Type="http://schemas.openxmlformats.org/officeDocument/2006/relationships/hyperlink" Target="https://ec.europa.eu/eurostat/web/gisco/geodata/statistical-units/local-administrative-units" TargetMode="External"/><Relationship Id="rId26" Type="http://schemas.openxmlformats.org/officeDocument/2006/relationships/hyperlink" Target="https://www.euro-cordex.net/060378/index.php.en" TargetMode="External"/><Relationship Id="rId231" Type="http://schemas.openxmlformats.org/officeDocument/2006/relationships/hyperlink" Target="https://ec.europa.eu/eurostat/databrowser/view/tran_r_vehst/default/table?lang=en" TargetMode="External"/><Relationship Id="rId273" Type="http://schemas.openxmlformats.org/officeDocument/2006/relationships/hyperlink" Target="https://data.apps.fao.org/catalog/iso/9d1e149b-d63f-4213-978b-317a8eb42d02" TargetMode="External"/><Relationship Id="rId329" Type="http://schemas.openxmlformats.org/officeDocument/2006/relationships/hyperlink" Target="https://ec.europa.eu/eurostat/databrowser/view/nrg_d_indq_n/default/table?lang=en" TargetMode="External"/><Relationship Id="rId480" Type="http://schemas.openxmlformats.org/officeDocument/2006/relationships/hyperlink" Target="https://ec.europa.eu/eurostat/databrowser/view/lfst_r_lfe2en2/default/table?lang=en" TargetMode="External"/><Relationship Id="rId68" Type="http://schemas.openxmlformats.org/officeDocument/2006/relationships/hyperlink" Target="https://land.copernicus.eu/pan-european/corine-land-cover/clc2018" TargetMode="External"/><Relationship Id="rId133" Type="http://schemas.openxmlformats.org/officeDocument/2006/relationships/hyperlink" Target="https://ec.europa.eu/eurostat/databrowser/view/tgs00077/default/table?lang=en" TargetMode="External"/><Relationship Id="rId175" Type="http://schemas.openxmlformats.org/officeDocument/2006/relationships/hyperlink" Target="https://www.european-calculator.eu/wp-content/uploads/2019/09/EUCalc_Transport_documentation.pdf" TargetMode="External"/><Relationship Id="rId340" Type="http://schemas.openxmlformats.org/officeDocument/2006/relationships/hyperlink" Target="https://ec.europa.eu/eurostat/databrowser/view/nrg_d_indq_n/default/table?lang=en" TargetMode="External"/><Relationship Id="rId200" Type="http://schemas.openxmlformats.org/officeDocument/2006/relationships/hyperlink" Target="https://www.european-calculator.eu/wp-content/uploads/2019/09/EUCalc_Transport_documentation.pdf" TargetMode="External"/><Relationship Id="rId382" Type="http://schemas.openxmlformats.org/officeDocument/2006/relationships/hyperlink" Target="https://ec.europa.eu/eurostat/databrowser/view/nrg_d_indq_n/default/table?lang=en" TargetMode="External"/><Relationship Id="rId438" Type="http://schemas.openxmlformats.org/officeDocument/2006/relationships/hyperlink" Target="https://www.euro-cordex.net/060378/index.php.en" TargetMode="External"/><Relationship Id="rId242" Type="http://schemas.openxmlformats.org/officeDocument/2006/relationships/hyperlink" Target="https://ec.europa.eu/eurostat/databrowser/view/urb_percep/default/table?lang=en" TargetMode="External"/><Relationship Id="rId284" Type="http://schemas.openxmlformats.org/officeDocument/2006/relationships/hyperlink" Target="https://ec.europa.eu/eurostat/databrowser/view/NRG_BAL_C/default/table?lang=en" TargetMode="External"/><Relationship Id="rId491" Type="http://schemas.openxmlformats.org/officeDocument/2006/relationships/hyperlink" Target="https://ec.europa.eu/eurostat/databrowser/view/cens_21dwbnr_r3__custom_17736821/default/table" TargetMode="External"/><Relationship Id="rId37" Type="http://schemas.openxmlformats.org/officeDocument/2006/relationships/hyperlink" Target="https://www.euro-cordex.net/060378/index.php.en" TargetMode="External"/><Relationship Id="rId79" Type="http://schemas.openxmlformats.org/officeDocument/2006/relationships/hyperlink" Target="https://ec.europa.eu/eurostat/databrowser/view/nama_10r_3empers/default/table?lang=en" TargetMode="External"/><Relationship Id="rId102" Type="http://schemas.openxmlformats.org/officeDocument/2006/relationships/hyperlink" Target="https://ec.europa.eu/eurostat/databrowser/view/nama_10r_3gva/default/table?lang=en" TargetMode="External"/><Relationship Id="rId144" Type="http://schemas.openxmlformats.org/officeDocument/2006/relationships/hyperlink" Target="https://data.jrc.ec.europa.eu/dataset/919df040-0252-4e4e-ad82-c054896e1641" TargetMode="External"/><Relationship Id="rId90" Type="http://schemas.openxmlformats.org/officeDocument/2006/relationships/hyperlink" Target="https://ec.europa.eu/eurostat/databrowser/view/lfst_r_lfe2en2/default/table?lang=en" TargetMode="External"/><Relationship Id="rId186" Type="http://schemas.openxmlformats.org/officeDocument/2006/relationships/hyperlink" Target="https://www.european-calculator.eu/wp-content/uploads/2019/09/EUCalc_Transport_documentation.pdf" TargetMode="External"/><Relationship Id="rId351" Type="http://schemas.openxmlformats.org/officeDocument/2006/relationships/hyperlink" Target="https://ec.europa.eu/eurostat/databrowser/view/nrg_d_indq_n/default/table?lang=en" TargetMode="External"/><Relationship Id="rId393" Type="http://schemas.openxmlformats.org/officeDocument/2006/relationships/hyperlink" Target="https://ec.europa.eu/eurostat/databrowser/view/nrg_d_indq_n/default/table?lang=en" TargetMode="External"/><Relationship Id="rId407" Type="http://schemas.openxmlformats.org/officeDocument/2006/relationships/hyperlink" Target="https://ec.europa.eu/eurostat/databrowser/view/nrg_d_indq_n/default/table?lang=en" TargetMode="External"/><Relationship Id="rId449" Type="http://schemas.openxmlformats.org/officeDocument/2006/relationships/hyperlink" Target="https://www.euro-cordex.net/060378/index.php.en" TargetMode="External"/><Relationship Id="rId211" Type="http://schemas.openxmlformats.org/officeDocument/2006/relationships/hyperlink" Target="https://ourworldindata.org/water-access" TargetMode="External"/><Relationship Id="rId253" Type="http://schemas.openxmlformats.org/officeDocument/2006/relationships/hyperlink" Target="https://ec.europa.eu/eurostat/databrowser/view/NRG_BAL_C/default/table?lang=en" TargetMode="External"/><Relationship Id="rId295" Type="http://schemas.openxmlformats.org/officeDocument/2006/relationships/hyperlink" Target="https://gitlab.com/hotmaps/industrial_sites/industrial_sites_Industrial_Database" TargetMode="External"/><Relationship Id="rId309" Type="http://schemas.openxmlformats.org/officeDocument/2006/relationships/hyperlink" Target="https://ec.europa.eu/eurostat/databrowser/view/nrg_d_indq_n/default/table?lang=en" TargetMode="External"/><Relationship Id="rId460" Type="http://schemas.openxmlformats.org/officeDocument/2006/relationships/hyperlink" Target="https://www.euro-cordex.net/060378/index.php.en" TargetMode="External"/><Relationship Id="rId48" Type="http://schemas.openxmlformats.org/officeDocument/2006/relationships/hyperlink" Target="https://www.euro-cordex.net/060378/index.php.en" TargetMode="External"/><Relationship Id="rId113" Type="http://schemas.openxmlformats.org/officeDocument/2006/relationships/hyperlink" Target="https://ec.europa.eu/eurostat/databrowser/view/nama_10_lp_a21/default/table?lang=en" TargetMode="External"/><Relationship Id="rId320" Type="http://schemas.openxmlformats.org/officeDocument/2006/relationships/hyperlink" Target="https://ec.europa.eu/eurostat/databrowser/view/nrg_d_indq_n/default/table?lang=en" TargetMode="External"/><Relationship Id="rId155" Type="http://schemas.openxmlformats.org/officeDocument/2006/relationships/hyperlink" Target="https://www.european-calculator.eu/wp-content/uploads/2019/09/EUCalc_Transport_documentation.pdf" TargetMode="External"/><Relationship Id="rId197" Type="http://schemas.openxmlformats.org/officeDocument/2006/relationships/hyperlink" Target="https://www.european-calculator.eu/wp-content/uploads/2019/09/EUCalc_Transport_documentation.pdf" TargetMode="External"/><Relationship Id="rId362" Type="http://schemas.openxmlformats.org/officeDocument/2006/relationships/hyperlink" Target="https://ec.europa.eu/eurostat/databrowser/view/nrg_d_indq_n/default/table?lang=en" TargetMode="External"/><Relationship Id="rId418" Type="http://schemas.openxmlformats.org/officeDocument/2006/relationships/hyperlink" Target="https://ec.europa.eu/eurostat/databrowser/view/nrg_d_indq_n/default/table?lang=en" TargetMode="External"/><Relationship Id="rId222" Type="http://schemas.openxmlformats.org/officeDocument/2006/relationships/hyperlink" Target="https://ec.europa.eu/eurostat/databrowser/view/lfsa_pfgacedm/default/table?lang=en" TargetMode="External"/><Relationship Id="rId264" Type="http://schemas.openxmlformats.org/officeDocument/2006/relationships/hyperlink" Target="https://www.eea.europa.eu/en/datahub/datahubitem-view/abc66a42-b595-4e0f-9772-b862dc454e9f" TargetMode="External"/><Relationship Id="rId471" Type="http://schemas.openxmlformats.org/officeDocument/2006/relationships/hyperlink" Target="https://ec.europa.eu/eurostat/databrowser/view/NRG_BAL_C/default/table?lang=en" TargetMode="External"/><Relationship Id="rId17" Type="http://schemas.openxmlformats.org/officeDocument/2006/relationships/hyperlink" Target="https://www.euro-cordex.net/060378/index.php.en" TargetMode="External"/><Relationship Id="rId59" Type="http://schemas.openxmlformats.org/officeDocument/2006/relationships/hyperlink" Target="https://land.copernicus.eu/pan-european/corine-land-cover/clc2018" TargetMode="External"/><Relationship Id="rId124" Type="http://schemas.openxmlformats.org/officeDocument/2006/relationships/hyperlink" Target="https://ec.europa.eu/eurostat/databrowser/view/aei_pr_soiler/default/table?lang=en" TargetMode="External"/><Relationship Id="rId70" Type="http://schemas.openxmlformats.org/officeDocument/2006/relationships/hyperlink" Target="https://ec.europa.eu/eurostat/databrowser/view/DEMO_R_PJANGRP3/default/table?lang=en" TargetMode="External"/><Relationship Id="rId166" Type="http://schemas.openxmlformats.org/officeDocument/2006/relationships/hyperlink" Target="https://www.european-calculator.eu/wp-content/uploads/2019/09/EUCalc_Transport_documentation.pdf" TargetMode="External"/><Relationship Id="rId331" Type="http://schemas.openxmlformats.org/officeDocument/2006/relationships/hyperlink" Target="https://ec.europa.eu/eurostat/databrowser/view/nrg_d_indq_n/default/table?lang=en" TargetMode="External"/><Relationship Id="rId373" Type="http://schemas.openxmlformats.org/officeDocument/2006/relationships/hyperlink" Target="https://ec.europa.eu/eurostat/databrowser/view/nrg_d_indq_n/default/table?lang=en" TargetMode="External"/><Relationship Id="rId429" Type="http://schemas.openxmlformats.org/officeDocument/2006/relationships/hyperlink" Target="https://ec.europa.eu/eurostat/databrowser/view/nrg_d_indq_n/default/table?lang=en" TargetMode="External"/><Relationship Id="rId1" Type="http://schemas.openxmlformats.org/officeDocument/2006/relationships/hyperlink" Target="https://www.euro-cordex.net/060378/index.php.en" TargetMode="External"/><Relationship Id="rId233" Type="http://schemas.openxmlformats.org/officeDocument/2006/relationships/hyperlink" Target="https://ec.europa.eu/eurostat/databrowser/view/DEMO_R_MLIFEXP__custom_6826560/default/table?lang=en" TargetMode="External"/><Relationship Id="rId440" Type="http://schemas.openxmlformats.org/officeDocument/2006/relationships/hyperlink" Target="https://www.euro-cordex.net/060378/index.php.en" TargetMode="External"/><Relationship Id="rId28" Type="http://schemas.openxmlformats.org/officeDocument/2006/relationships/hyperlink" Target="https://www.euro-cordex.net/060378/index.php.en" TargetMode="External"/><Relationship Id="rId275" Type="http://schemas.openxmlformats.org/officeDocument/2006/relationships/hyperlink" Target="https://ec.europa.eu/eurostat/databrowser/view/NRG_BAL_C/default/table?lang=en" TargetMode="External"/><Relationship Id="rId300" Type="http://schemas.openxmlformats.org/officeDocument/2006/relationships/hyperlink" Target="https://ec.europa.eu/eurostat/databrowser/view/nrg_d_indq_n/default/table?lang=en" TargetMode="External"/><Relationship Id="rId482" Type="http://schemas.openxmlformats.org/officeDocument/2006/relationships/hyperlink" Target="https://ec.europa.eu/eurostat/databrowser/view/lfst_r_lfe2en2/default/table?lang=en" TargetMode="External"/><Relationship Id="rId81" Type="http://schemas.openxmlformats.org/officeDocument/2006/relationships/hyperlink" Target="https://ec.europa.eu/eurostat/databrowser/view/nama_10r_3empers/default/table?lang=en" TargetMode="External"/><Relationship Id="rId135" Type="http://schemas.openxmlformats.org/officeDocument/2006/relationships/hyperlink" Target="https://ec.europa.eu/eurostat/databrowser/view/tgs00075/default/table?lang=en" TargetMode="External"/><Relationship Id="rId177" Type="http://schemas.openxmlformats.org/officeDocument/2006/relationships/hyperlink" Target="https://www.european-calculator.eu/wp-content/uploads/2019/09/EUCalc_Transport_documentation.pdf" TargetMode="External"/><Relationship Id="rId342" Type="http://schemas.openxmlformats.org/officeDocument/2006/relationships/hyperlink" Target="https://ec.europa.eu/eurostat/databrowser/view/nrg_d_indq_n/default/table?lang=en" TargetMode="External"/><Relationship Id="rId384" Type="http://schemas.openxmlformats.org/officeDocument/2006/relationships/hyperlink" Target="https://ec.europa.eu/eurostat/databrowser/view/nrg_d_indq_n/default/table?lang=en" TargetMode="External"/><Relationship Id="rId202" Type="http://schemas.openxmlformats.org/officeDocument/2006/relationships/hyperlink" Target="https://ec.europa.eu/eurostat/databrowser/view/SDG_01_50/default/table?lang=en&amp;category=sdg.sdg_01" TargetMode="External"/><Relationship Id="rId244" Type="http://schemas.openxmlformats.org/officeDocument/2006/relationships/hyperlink" Target="https://cohesiondata.ec.europa.eu/stories/s/EU-Social-Progress-Index-2020/8qk9-xq96/" TargetMode="External"/><Relationship Id="rId39" Type="http://schemas.openxmlformats.org/officeDocument/2006/relationships/hyperlink" Target="https://www.euro-cordex.net/060378/index.php.en" TargetMode="External"/><Relationship Id="rId286" Type="http://schemas.openxmlformats.org/officeDocument/2006/relationships/hyperlink" Target="https://ec.europa.eu/eurostat/databrowser/view/NRG_BAL_C/default/table?lang=en" TargetMode="External"/><Relationship Id="rId451" Type="http://schemas.openxmlformats.org/officeDocument/2006/relationships/hyperlink" Target="https://www.euro-cordex.net/060378/index.php.en" TargetMode="External"/><Relationship Id="rId493" Type="http://schemas.openxmlformats.org/officeDocument/2006/relationships/hyperlink" Target="https://ec.europa.eu/eurostat/databrowser/view/agr_r_accts/default/table?lang=en" TargetMode="External"/><Relationship Id="rId50" Type="http://schemas.openxmlformats.org/officeDocument/2006/relationships/hyperlink" Target="https://www.euro-cordex.net/060378/index.php.en" TargetMode="External"/><Relationship Id="rId104" Type="http://schemas.openxmlformats.org/officeDocument/2006/relationships/hyperlink" Target="https://ec.europa.eu/eurostat/databrowser/view/nama_10r_3gva/default/table?lang=en" TargetMode="External"/><Relationship Id="rId146" Type="http://schemas.openxmlformats.org/officeDocument/2006/relationships/hyperlink" Target="https://www.european-calculator.eu/wp-content/uploads/2019/09/EUCalc_Transport_documentation.pdf" TargetMode="External"/><Relationship Id="rId188" Type="http://schemas.openxmlformats.org/officeDocument/2006/relationships/hyperlink" Target="https://www.european-calculator.eu/wp-content/uploads/2019/09/EUCalc_Transport_documentation.pdf" TargetMode="External"/><Relationship Id="rId311" Type="http://schemas.openxmlformats.org/officeDocument/2006/relationships/hyperlink" Target="https://ec.europa.eu/eurostat/databrowser/view/nrg_d_indq_n/default/table?lang=en" TargetMode="External"/><Relationship Id="rId353" Type="http://schemas.openxmlformats.org/officeDocument/2006/relationships/hyperlink" Target="https://ec.europa.eu/eurostat/databrowser/view/nrg_d_indq_n/default/table?lang=en" TargetMode="External"/><Relationship Id="rId395" Type="http://schemas.openxmlformats.org/officeDocument/2006/relationships/hyperlink" Target="https://ec.europa.eu/eurostat/databrowser/view/nrg_d_indq_n/default/table?lang=en" TargetMode="External"/><Relationship Id="rId409" Type="http://schemas.openxmlformats.org/officeDocument/2006/relationships/hyperlink" Target="https://ec.europa.eu/eurostat/databrowser/view/nrg_d_indq_n/default/table?lang=en" TargetMode="External"/><Relationship Id="rId92" Type="http://schemas.openxmlformats.org/officeDocument/2006/relationships/hyperlink" Target="https://ec.europa.eu/eurostat/databrowser/view/lfst_r_lfe2en2/default/table?lang=en" TargetMode="External"/><Relationship Id="rId213" Type="http://schemas.openxmlformats.org/officeDocument/2006/relationships/hyperlink" Target="https://www.eea.europa.eu/en/datahub/datahubitem-view/938bea70-07fc-47e9-8559-8a09f7f92494" TargetMode="External"/><Relationship Id="rId420" Type="http://schemas.openxmlformats.org/officeDocument/2006/relationships/hyperlink" Target="https://ec.europa.eu/eurostat/databrowser/view/nrg_d_indq_n/default/table?lang=en" TargetMode="External"/><Relationship Id="rId255" Type="http://schemas.openxmlformats.org/officeDocument/2006/relationships/hyperlink" Target="https://ec.europa.eu/eurostat/databrowser/view/NRG_BAL_C/default/table?lang=en" TargetMode="External"/><Relationship Id="rId297" Type="http://schemas.openxmlformats.org/officeDocument/2006/relationships/hyperlink" Target="https://ec.europa.eu/eurostat/web/gisco/geodata/statistical-units/local-administrative-units" TargetMode="External"/><Relationship Id="rId462" Type="http://schemas.openxmlformats.org/officeDocument/2006/relationships/hyperlink" Target="https://www.euro-cordex.net/060378/index.php.en" TargetMode="External"/><Relationship Id="rId115" Type="http://schemas.openxmlformats.org/officeDocument/2006/relationships/hyperlink" Target="https://ec.europa.eu/eurostat/databrowser/view/nama_10_lp_a21/default/table?lang=en" TargetMode="External"/><Relationship Id="rId157" Type="http://schemas.openxmlformats.org/officeDocument/2006/relationships/hyperlink" Target="https://www.european-calculator.eu/wp-content/uploads/2019/09/EUCalc_Transport_documentation.pdf" TargetMode="External"/><Relationship Id="rId322" Type="http://schemas.openxmlformats.org/officeDocument/2006/relationships/hyperlink" Target="https://ec.europa.eu/eurostat/databrowser/view/nrg_d_indq_n/default/table?lang=en" TargetMode="External"/><Relationship Id="rId364" Type="http://schemas.openxmlformats.org/officeDocument/2006/relationships/hyperlink" Target="https://ec.europa.eu/eurostat/databrowser/view/nrg_d_indq_n/default/table?lang=en" TargetMode="External"/><Relationship Id="rId61" Type="http://schemas.openxmlformats.org/officeDocument/2006/relationships/hyperlink" Target="https://land.copernicus.eu/pan-european/corine-land-cover/clc2018" TargetMode="External"/><Relationship Id="rId199" Type="http://schemas.openxmlformats.org/officeDocument/2006/relationships/hyperlink" Target="https://www.european-calculator.eu/wp-content/uploads/2019/09/EUCalc_Transport_documentation.pdf" TargetMode="External"/><Relationship Id="rId19" Type="http://schemas.openxmlformats.org/officeDocument/2006/relationships/hyperlink" Target="https://www.euro-cordex.net/060378/index.php.en" TargetMode="External"/><Relationship Id="rId224" Type="http://schemas.openxmlformats.org/officeDocument/2006/relationships/hyperlink" Target="https://data.jrc.ec.europa.eu/dataset/1d128b6c-a4ee-4858-9e34-6210707f3c81" TargetMode="External"/><Relationship Id="rId266" Type="http://schemas.openxmlformats.org/officeDocument/2006/relationships/hyperlink" Target="https://ec.europa.eu/eurostat/databrowser/view/NRG_BAL_C/default/table?lang=en" TargetMode="External"/><Relationship Id="rId431" Type="http://schemas.openxmlformats.org/officeDocument/2006/relationships/hyperlink" Target="https://ec.europa.eu/eurostat/databrowser/view/nrg_d_indq_n/default/table?lang=en" TargetMode="External"/><Relationship Id="rId473" Type="http://schemas.openxmlformats.org/officeDocument/2006/relationships/hyperlink" Target="https://ec.europa.eu/eurostat/databrowser/view/NRG_BAL_C/default/table?lang=en" TargetMode="External"/><Relationship Id="rId30" Type="http://schemas.openxmlformats.org/officeDocument/2006/relationships/hyperlink" Target="https://www.euro-cordex.net/060378/index.php.en" TargetMode="External"/><Relationship Id="rId126" Type="http://schemas.openxmlformats.org/officeDocument/2006/relationships/hyperlink" Target="https://ec.europa.eu/eurostat/databrowser/view/trng_lfse_04/default/table?lang=en" TargetMode="External"/><Relationship Id="rId168" Type="http://schemas.openxmlformats.org/officeDocument/2006/relationships/hyperlink" Target="https://www.european-calculator.eu/wp-content/uploads/2019/09/EUCalc_Transport_documentation.pdf" TargetMode="External"/><Relationship Id="rId333" Type="http://schemas.openxmlformats.org/officeDocument/2006/relationships/hyperlink" Target="https://ec.europa.eu/eurostat/databrowser/view/nrg_d_indq_n/default/table?lang=en" TargetMode="External"/><Relationship Id="rId72" Type="http://schemas.openxmlformats.org/officeDocument/2006/relationships/hyperlink" Target="https://database.espon.eu/indicator/2161/" TargetMode="External"/><Relationship Id="rId375" Type="http://schemas.openxmlformats.org/officeDocument/2006/relationships/hyperlink" Target="https://ec.europa.eu/eurostat/databrowser/view/nrg_d_indq_n/default/table?lang=en" TargetMode="External"/><Relationship Id="rId3" Type="http://schemas.openxmlformats.org/officeDocument/2006/relationships/hyperlink" Target="https://www.euro-cordex.net/060378/index.php.en" TargetMode="External"/><Relationship Id="rId235" Type="http://schemas.openxmlformats.org/officeDocument/2006/relationships/hyperlink" Target="https://ec.europa.eu/eurostat/databrowser/view/EDAT_LFSE_04__custom_3750025/bookmark/table?lang=en" TargetMode="External"/><Relationship Id="rId277" Type="http://schemas.openxmlformats.org/officeDocument/2006/relationships/hyperlink" Target="https://ec.europa.eu/eurostat/databrowser/view/NRG_BAL_C/default/table?lang=en" TargetMode="External"/><Relationship Id="rId400" Type="http://schemas.openxmlformats.org/officeDocument/2006/relationships/hyperlink" Target="https://ec.europa.eu/eurostat/databrowser/view/nrg_d_indq_n/default/table?lang=en" TargetMode="External"/><Relationship Id="rId442" Type="http://schemas.openxmlformats.org/officeDocument/2006/relationships/hyperlink" Target="https://www.euro-cordex.net/060378/index.php.en" TargetMode="External"/><Relationship Id="rId484" Type="http://schemas.openxmlformats.org/officeDocument/2006/relationships/hyperlink" Target="https://ec.europa.eu/eurostat/databrowser/view/lfst_r_lfe2en2/default/table?lang=en" TargetMode="External"/><Relationship Id="rId137" Type="http://schemas.openxmlformats.org/officeDocument/2006/relationships/hyperlink" Target="https://zenodo.org/record/5005868" TargetMode="External"/><Relationship Id="rId302" Type="http://schemas.openxmlformats.org/officeDocument/2006/relationships/hyperlink" Target="https://ec.europa.eu/eurostat/databrowser/view/nrg_d_indq_n/default/table?lang=en" TargetMode="External"/><Relationship Id="rId344" Type="http://schemas.openxmlformats.org/officeDocument/2006/relationships/hyperlink" Target="https://ec.europa.eu/eurostat/databrowser/view/nrg_d_indq_n/default/table?lang=en" TargetMode="External"/><Relationship Id="rId41" Type="http://schemas.openxmlformats.org/officeDocument/2006/relationships/hyperlink" Target="https://www.euro-cordex.net/060378/index.php.en" TargetMode="External"/><Relationship Id="rId83" Type="http://schemas.openxmlformats.org/officeDocument/2006/relationships/hyperlink" Target="https://ec.europa.eu/eurostat/databrowser/view/nama_10r_3empers/default/table?lang=en" TargetMode="External"/><Relationship Id="rId179" Type="http://schemas.openxmlformats.org/officeDocument/2006/relationships/hyperlink" Target="https://www.european-calculator.eu/wp-content/uploads/2019/09/EUCalc_Transport_documentation.pdf" TargetMode="External"/><Relationship Id="rId386" Type="http://schemas.openxmlformats.org/officeDocument/2006/relationships/hyperlink" Target="https://ec.europa.eu/eurostat/databrowser/view/nrg_d_indq_n/default/table?lang=en" TargetMode="External"/><Relationship Id="rId190" Type="http://schemas.openxmlformats.org/officeDocument/2006/relationships/hyperlink" Target="https://www.european-calculator.eu/wp-content/uploads/2019/09/EUCalc_Transport_documentation.pdf" TargetMode="External"/><Relationship Id="rId204" Type="http://schemas.openxmlformats.org/officeDocument/2006/relationships/hyperlink" Target="https://database.espon.eu/indicator/2761/" TargetMode="External"/><Relationship Id="rId246" Type="http://schemas.openxmlformats.org/officeDocument/2006/relationships/hyperlink" Target="https://zenodo.org/record/4687120" TargetMode="External"/><Relationship Id="rId288" Type="http://schemas.openxmlformats.org/officeDocument/2006/relationships/hyperlink" Target="https://ec.europa.eu/eurostat/databrowser/view/NRG_BAL_C/default/table?lang=en" TargetMode="External"/><Relationship Id="rId411" Type="http://schemas.openxmlformats.org/officeDocument/2006/relationships/hyperlink" Target="https://ec.europa.eu/eurostat/databrowser/view/nrg_d_indq_n/default/table?lang=en" TargetMode="External"/><Relationship Id="rId453" Type="http://schemas.openxmlformats.org/officeDocument/2006/relationships/hyperlink" Target="https://www.euro-cordex.net/060378/index.php.en"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17" Type="http://schemas.openxmlformats.org/officeDocument/2006/relationships/hyperlink" Target="https://ec.europa.eu/eurostat/databrowser/view/NRG_BAL_C/default/table?lang=en" TargetMode="External"/><Relationship Id="rId299" Type="http://schemas.openxmlformats.org/officeDocument/2006/relationships/hyperlink" Target="https://ec.europa.eu/eurostat/databrowser/view/NRG_BAL_C/default/table?lang=en" TargetMode="External"/><Relationship Id="rId21" Type="http://schemas.openxmlformats.org/officeDocument/2006/relationships/hyperlink" Target="https://ec.europa.eu/eurostat/databrowser/view/NRG_BAL_C/default/table?lang=en" TargetMode="External"/><Relationship Id="rId63" Type="http://schemas.openxmlformats.org/officeDocument/2006/relationships/hyperlink" Target="https://ec.europa.eu/eurostat/databrowser/view/NRG_BAL_C/default/table?lang=en" TargetMode="External"/><Relationship Id="rId159" Type="http://schemas.openxmlformats.org/officeDocument/2006/relationships/hyperlink" Target="https://ec.europa.eu/eurostat/databrowser/view/NRG_BAL_C/default/table?lang=en" TargetMode="External"/><Relationship Id="rId170" Type="http://schemas.openxmlformats.org/officeDocument/2006/relationships/hyperlink" Target="https://ec.europa.eu/eurostat/databrowser/view/NRG_BAL_C/default/table?lang=en" TargetMode="External"/><Relationship Id="rId226" Type="http://schemas.openxmlformats.org/officeDocument/2006/relationships/hyperlink" Target="https://ec.europa.eu/eurostat/databrowser/view/NRG_BAL_C/default/table?lang=en" TargetMode="External"/><Relationship Id="rId268" Type="http://schemas.openxmlformats.org/officeDocument/2006/relationships/hyperlink" Target="https://ec.europa.eu/eurostat/databrowser/view/NRG_BAL_C/default/table?lang=en" TargetMode="External"/><Relationship Id="rId32" Type="http://schemas.openxmlformats.org/officeDocument/2006/relationships/hyperlink" Target="https://ec.europa.eu/eurostat/databrowser/view/NRG_BAL_C/default/table?lang=en" TargetMode="External"/><Relationship Id="rId74" Type="http://schemas.openxmlformats.org/officeDocument/2006/relationships/hyperlink" Target="https://ec.europa.eu/eurostat/databrowser/view/NRG_BAL_C/default/table?lang=en" TargetMode="External"/><Relationship Id="rId128" Type="http://schemas.openxmlformats.org/officeDocument/2006/relationships/hyperlink" Target="https://ec.europa.eu/eurostat/databrowser/view/NRG_BAL_C/default/table?lang=en" TargetMode="External"/><Relationship Id="rId5" Type="http://schemas.openxmlformats.org/officeDocument/2006/relationships/hyperlink" Target="https://ec.europa.eu/eurostat/databrowser/view/NRG_BAL_C/default/table?lang=en" TargetMode="External"/><Relationship Id="rId181" Type="http://schemas.openxmlformats.org/officeDocument/2006/relationships/hyperlink" Target="https://ec.europa.eu/eurostat/databrowser/view/NRG_BAL_C/default/table?lang=en" TargetMode="External"/><Relationship Id="rId237" Type="http://schemas.openxmlformats.org/officeDocument/2006/relationships/hyperlink" Target="https://ec.europa.eu/eurostat/databrowser/view/NRG_BAL_C/default/table?lang=en" TargetMode="External"/><Relationship Id="rId279" Type="http://schemas.openxmlformats.org/officeDocument/2006/relationships/hyperlink" Target="https://ec.europa.eu/eurostat/databrowser/view/NRG_BAL_C/default/table?lang=en" TargetMode="External"/><Relationship Id="rId43" Type="http://schemas.openxmlformats.org/officeDocument/2006/relationships/hyperlink" Target="https://ec.europa.eu/eurostat/databrowser/view/NRG_BAL_C/default/table?lang=en" TargetMode="External"/><Relationship Id="rId139" Type="http://schemas.openxmlformats.org/officeDocument/2006/relationships/hyperlink" Target="https://ec.europa.eu/eurostat/databrowser/view/NRG_BAL_C/default/table?lang=en" TargetMode="External"/><Relationship Id="rId290" Type="http://schemas.openxmlformats.org/officeDocument/2006/relationships/hyperlink" Target="https://ec.europa.eu/eurostat/databrowser/view/NRG_BAL_C/default/table?lang=en" TargetMode="External"/><Relationship Id="rId304" Type="http://schemas.openxmlformats.org/officeDocument/2006/relationships/hyperlink" Target="https://ec.europa.eu/eurostat/databrowser/view/NRG_BAL_C/default/table?lang=en" TargetMode="External"/><Relationship Id="rId85" Type="http://schemas.openxmlformats.org/officeDocument/2006/relationships/hyperlink" Target="https://ec.europa.eu/eurostat/databrowser/view/NRG_BAL_C/default/table?lang=en" TargetMode="External"/><Relationship Id="rId150" Type="http://schemas.openxmlformats.org/officeDocument/2006/relationships/hyperlink" Target="https://ec.europa.eu/eurostat/databrowser/view/NRG_BAL_C/default/table?lang=en" TargetMode="External"/><Relationship Id="rId192" Type="http://schemas.openxmlformats.org/officeDocument/2006/relationships/hyperlink" Target="https://ec.europa.eu/eurostat/databrowser/view/NRG_BAL_C/default/table?lang=en" TargetMode="External"/><Relationship Id="rId206" Type="http://schemas.openxmlformats.org/officeDocument/2006/relationships/hyperlink" Target="https://ec.europa.eu/eurostat/databrowser/view/NRG_BAL_C/default/table?lang=en" TargetMode="External"/><Relationship Id="rId248" Type="http://schemas.openxmlformats.org/officeDocument/2006/relationships/hyperlink" Target="https://ec.europa.eu/eurostat/databrowser/view/NRG_BAL_C/default/table?lang=en" TargetMode="External"/><Relationship Id="rId12" Type="http://schemas.openxmlformats.org/officeDocument/2006/relationships/hyperlink" Target="https://ec.europa.eu/eurostat/databrowser/view/NRG_BAL_C/default/table?lang=en" TargetMode="External"/><Relationship Id="rId108" Type="http://schemas.openxmlformats.org/officeDocument/2006/relationships/hyperlink" Target="https://ec.europa.eu/eurostat/databrowser/view/NRG_BAL_C/default/table?lang=en" TargetMode="External"/><Relationship Id="rId315" Type="http://schemas.openxmlformats.org/officeDocument/2006/relationships/hyperlink" Target="https://ourworldindata.org/water-access" TargetMode="External"/><Relationship Id="rId54" Type="http://schemas.openxmlformats.org/officeDocument/2006/relationships/hyperlink" Target="https://ec.europa.eu/eurostat/databrowser/view/NRG_BAL_C/default/table?lang=en" TargetMode="External"/><Relationship Id="rId96" Type="http://schemas.openxmlformats.org/officeDocument/2006/relationships/hyperlink" Target="https://ec.europa.eu/eurostat/databrowser/view/NRG_BAL_C/default/table?lang=en" TargetMode="External"/><Relationship Id="rId161" Type="http://schemas.openxmlformats.org/officeDocument/2006/relationships/hyperlink" Target="https://ec.europa.eu/eurostat/databrowser/view/NRG_BAL_C/default/table?lang=en" TargetMode="External"/><Relationship Id="rId217" Type="http://schemas.openxmlformats.org/officeDocument/2006/relationships/hyperlink" Target="https://ec.europa.eu/eurostat/databrowser/view/NRG_BAL_C/default/table?lang=en" TargetMode="External"/><Relationship Id="rId259" Type="http://schemas.openxmlformats.org/officeDocument/2006/relationships/hyperlink" Target="https://ec.europa.eu/eurostat/databrowser/view/NRG_BAL_C/default/table?lang=en" TargetMode="External"/><Relationship Id="rId23" Type="http://schemas.openxmlformats.org/officeDocument/2006/relationships/hyperlink" Target="https://ec.europa.eu/eurostat/databrowser/view/NRG_BAL_C/default/table?lang=en" TargetMode="External"/><Relationship Id="rId119" Type="http://schemas.openxmlformats.org/officeDocument/2006/relationships/hyperlink" Target="https://ec.europa.eu/eurostat/databrowser/view/NRG_BAL_C/default/table?lang=en" TargetMode="External"/><Relationship Id="rId270" Type="http://schemas.openxmlformats.org/officeDocument/2006/relationships/hyperlink" Target="https://ec.europa.eu/eurostat/databrowser/view/NRG_BAL_C/default/table?lang=en" TargetMode="External"/><Relationship Id="rId65" Type="http://schemas.openxmlformats.org/officeDocument/2006/relationships/hyperlink" Target="https://ec.europa.eu/eurostat/databrowser/view/NRG_BAL_C/default/table?lang=en" TargetMode="External"/><Relationship Id="rId130" Type="http://schemas.openxmlformats.org/officeDocument/2006/relationships/hyperlink" Target="https://ec.europa.eu/eurostat/databrowser/view/NRG_BAL_C/default/table?lang=en" TargetMode="External"/><Relationship Id="rId172" Type="http://schemas.openxmlformats.org/officeDocument/2006/relationships/hyperlink" Target="https://ec.europa.eu/eurostat/databrowser/view/NRG_BAL_C/default/table?lang=en" TargetMode="External"/><Relationship Id="rId228" Type="http://schemas.openxmlformats.org/officeDocument/2006/relationships/hyperlink" Target="https://ec.europa.eu/eurostat/databrowser/view/NRG_BAL_C/default/table?lang=en" TargetMode="External"/><Relationship Id="rId13" Type="http://schemas.openxmlformats.org/officeDocument/2006/relationships/hyperlink" Target="https://ec.europa.eu/eurostat/databrowser/view/NRG_BAL_C/default/table?lang=en" TargetMode="External"/><Relationship Id="rId109" Type="http://schemas.openxmlformats.org/officeDocument/2006/relationships/hyperlink" Target="https://ec.europa.eu/eurostat/databrowser/view/NRG_BAL_C/default/table?lang=en" TargetMode="External"/><Relationship Id="rId260" Type="http://schemas.openxmlformats.org/officeDocument/2006/relationships/hyperlink" Target="https://ec.europa.eu/eurostat/databrowser/view/NRG_BAL_C/default/table?lang=en" TargetMode="External"/><Relationship Id="rId281" Type="http://schemas.openxmlformats.org/officeDocument/2006/relationships/hyperlink" Target="https://ec.europa.eu/eurostat/databrowser/view/NRG_BAL_C/default/table?lang=en" TargetMode="External"/><Relationship Id="rId316" Type="http://schemas.openxmlformats.org/officeDocument/2006/relationships/hyperlink" Target="https://ec.europa.eu/eurostat/databrowser/view/HLTH_CD_IDO/default/table?lang=en" TargetMode="External"/><Relationship Id="rId34" Type="http://schemas.openxmlformats.org/officeDocument/2006/relationships/hyperlink" Target="https://ec.europa.eu/eurostat/databrowser/view/NRG_BAL_C/default/table?lang=en" TargetMode="External"/><Relationship Id="rId55" Type="http://schemas.openxmlformats.org/officeDocument/2006/relationships/hyperlink" Target="https://ec.europa.eu/eurostat/databrowser/view/NRG_BAL_C/default/table?lang=en" TargetMode="External"/><Relationship Id="rId76" Type="http://schemas.openxmlformats.org/officeDocument/2006/relationships/hyperlink" Target="https://ec.europa.eu/eurostat/databrowser/view/NRG_BAL_C/default/table?lang=en" TargetMode="External"/><Relationship Id="rId97" Type="http://schemas.openxmlformats.org/officeDocument/2006/relationships/hyperlink" Target="https://ec.europa.eu/eurostat/databrowser/view/NRG_BAL_C/default/table?lang=en" TargetMode="External"/><Relationship Id="rId120" Type="http://schemas.openxmlformats.org/officeDocument/2006/relationships/hyperlink" Target="https://ec.europa.eu/eurostat/databrowser/view/NRG_BAL_C/default/table?lang=en" TargetMode="External"/><Relationship Id="rId141" Type="http://schemas.openxmlformats.org/officeDocument/2006/relationships/hyperlink" Target="https://ec.europa.eu/eurostat/databrowser/view/NRG_BAL_C/default/table?lang=en" TargetMode="External"/><Relationship Id="rId7" Type="http://schemas.openxmlformats.org/officeDocument/2006/relationships/hyperlink" Target="https://ec.europa.eu/eurostat/databrowser/view/NRG_BAL_C/default/table?lang=en" TargetMode="External"/><Relationship Id="rId162" Type="http://schemas.openxmlformats.org/officeDocument/2006/relationships/hyperlink" Target="https://ec.europa.eu/eurostat/databrowser/view/NRG_BAL_C/default/table?lang=en" TargetMode="External"/><Relationship Id="rId183" Type="http://schemas.openxmlformats.org/officeDocument/2006/relationships/hyperlink" Target="https://ec.europa.eu/eurostat/databrowser/view/NRG_BAL_C/default/table?lang=en" TargetMode="External"/><Relationship Id="rId218" Type="http://schemas.openxmlformats.org/officeDocument/2006/relationships/hyperlink" Target="https://ec.europa.eu/eurostat/databrowser/view/NRG_BAL_C/default/table?lang=en" TargetMode="External"/><Relationship Id="rId239" Type="http://schemas.openxmlformats.org/officeDocument/2006/relationships/hyperlink" Target="https://ec.europa.eu/eurostat/databrowser/view/NRG_BAL_C/default/table?lang=en" TargetMode="External"/><Relationship Id="rId250" Type="http://schemas.openxmlformats.org/officeDocument/2006/relationships/hyperlink" Target="https://ec.europa.eu/eurostat/databrowser/view/NRG_BAL_C/default/table?lang=en" TargetMode="External"/><Relationship Id="rId271" Type="http://schemas.openxmlformats.org/officeDocument/2006/relationships/hyperlink" Target="https://ec.europa.eu/eurostat/databrowser/view/NRG_BAL_C/default/table?lang=en" TargetMode="External"/><Relationship Id="rId292" Type="http://schemas.openxmlformats.org/officeDocument/2006/relationships/hyperlink" Target="https://ec.europa.eu/eurostat/databrowser/view/NRG_BAL_C/default/table?lang=en" TargetMode="External"/><Relationship Id="rId306" Type="http://schemas.openxmlformats.org/officeDocument/2006/relationships/hyperlink" Target="https://ec.europa.eu/eurostat/databrowser/view/NRG_BAL_C/default/table?lang=en" TargetMode="External"/><Relationship Id="rId24" Type="http://schemas.openxmlformats.org/officeDocument/2006/relationships/hyperlink" Target="https://ec.europa.eu/eurostat/databrowser/view/NRG_BAL_C/default/table?lang=en" TargetMode="External"/><Relationship Id="rId45" Type="http://schemas.openxmlformats.org/officeDocument/2006/relationships/hyperlink" Target="https://ec.europa.eu/eurostat/databrowser/view/NRG_BAL_C/default/table?lang=en" TargetMode="External"/><Relationship Id="rId66" Type="http://schemas.openxmlformats.org/officeDocument/2006/relationships/hyperlink" Target="https://ec.europa.eu/eurostat/databrowser/view/NRG_BAL_C/default/table?lang=en" TargetMode="External"/><Relationship Id="rId87" Type="http://schemas.openxmlformats.org/officeDocument/2006/relationships/hyperlink" Target="https://ec.europa.eu/eurostat/databrowser/view/NRG_BAL_C/default/table?lang=en" TargetMode="External"/><Relationship Id="rId110" Type="http://schemas.openxmlformats.org/officeDocument/2006/relationships/hyperlink" Target="https://ec.europa.eu/eurostat/databrowser/view/NRG_BAL_C/default/table?lang=en" TargetMode="External"/><Relationship Id="rId131" Type="http://schemas.openxmlformats.org/officeDocument/2006/relationships/hyperlink" Target="https://ec.europa.eu/eurostat/databrowser/view/NRG_BAL_C/default/table?lang=en" TargetMode="External"/><Relationship Id="rId152" Type="http://schemas.openxmlformats.org/officeDocument/2006/relationships/hyperlink" Target="https://ec.europa.eu/eurostat/databrowser/view/NRG_BAL_C/default/table?lang=en" TargetMode="External"/><Relationship Id="rId173" Type="http://schemas.openxmlformats.org/officeDocument/2006/relationships/hyperlink" Target="https://ec.europa.eu/eurostat/databrowser/view/NRG_BAL_C/default/table?lang=en" TargetMode="External"/><Relationship Id="rId194" Type="http://schemas.openxmlformats.org/officeDocument/2006/relationships/hyperlink" Target="https://ec.europa.eu/eurostat/databrowser/view/NRG_BAL_C/default/table?lang=en" TargetMode="External"/><Relationship Id="rId208" Type="http://schemas.openxmlformats.org/officeDocument/2006/relationships/hyperlink" Target="https://ec.europa.eu/eurostat/databrowser/view/NRG_BAL_C/default/table?lang=en" TargetMode="External"/><Relationship Id="rId229" Type="http://schemas.openxmlformats.org/officeDocument/2006/relationships/hyperlink" Target="https://ec.europa.eu/eurostat/databrowser/view/NRG_BAL_C/default/table?lang=en" TargetMode="External"/><Relationship Id="rId240" Type="http://schemas.openxmlformats.org/officeDocument/2006/relationships/hyperlink" Target="https://ec.europa.eu/eurostat/databrowser/view/NRG_BAL_C/default/table?lang=en" TargetMode="External"/><Relationship Id="rId261" Type="http://schemas.openxmlformats.org/officeDocument/2006/relationships/hyperlink" Target="https://ec.europa.eu/eurostat/databrowser/view/NRG_BAL_C/default/table?lang=en" TargetMode="External"/><Relationship Id="rId14" Type="http://schemas.openxmlformats.org/officeDocument/2006/relationships/hyperlink" Target="https://ec.europa.eu/eurostat/databrowser/view/NRG_BAL_C/default/table?lang=en" TargetMode="External"/><Relationship Id="rId35" Type="http://schemas.openxmlformats.org/officeDocument/2006/relationships/hyperlink" Target="https://ec.europa.eu/eurostat/databrowser/view/NRG_BAL_C/default/table?lang=en" TargetMode="External"/><Relationship Id="rId56" Type="http://schemas.openxmlformats.org/officeDocument/2006/relationships/hyperlink" Target="https://ec.europa.eu/eurostat/databrowser/view/NRG_BAL_C/default/table?lang=en" TargetMode="External"/><Relationship Id="rId77" Type="http://schemas.openxmlformats.org/officeDocument/2006/relationships/hyperlink" Target="https://ec.europa.eu/eurostat/databrowser/view/NRG_BAL_C/default/table?lang=en" TargetMode="External"/><Relationship Id="rId100" Type="http://schemas.openxmlformats.org/officeDocument/2006/relationships/hyperlink" Target="https://ec.europa.eu/eurostat/databrowser/view/NRG_BAL_C/default/table?lang=en" TargetMode="External"/><Relationship Id="rId282" Type="http://schemas.openxmlformats.org/officeDocument/2006/relationships/hyperlink" Target="https://ec.europa.eu/eurostat/databrowser/view/NRG_BAL_C/default/table?lang=en" TargetMode="External"/><Relationship Id="rId317" Type="http://schemas.openxmlformats.org/officeDocument/2006/relationships/hyperlink" Target="https://ec.europa.eu/eurostat/databrowser/view/reg_area3/default/table?lang=en" TargetMode="External"/><Relationship Id="rId8" Type="http://schemas.openxmlformats.org/officeDocument/2006/relationships/hyperlink" Target="https://ec.europa.eu/eurostat/databrowser/view/NRG_BAL_C/default/table?lang=en" TargetMode="External"/><Relationship Id="rId98" Type="http://schemas.openxmlformats.org/officeDocument/2006/relationships/hyperlink" Target="https://ec.europa.eu/eurostat/databrowser/view/NRG_BAL_C/default/table?lang=en" TargetMode="External"/><Relationship Id="rId121" Type="http://schemas.openxmlformats.org/officeDocument/2006/relationships/hyperlink" Target="https://ec.europa.eu/eurostat/databrowser/view/NRG_BAL_C/default/table?lang=en" TargetMode="External"/><Relationship Id="rId142" Type="http://schemas.openxmlformats.org/officeDocument/2006/relationships/hyperlink" Target="https://ec.europa.eu/eurostat/databrowser/view/NRG_BAL_C/default/table?lang=en" TargetMode="External"/><Relationship Id="rId163" Type="http://schemas.openxmlformats.org/officeDocument/2006/relationships/hyperlink" Target="https://ec.europa.eu/eurostat/databrowser/view/NRG_BAL_C/default/table?lang=en" TargetMode="External"/><Relationship Id="rId184" Type="http://schemas.openxmlformats.org/officeDocument/2006/relationships/hyperlink" Target="https://ec.europa.eu/eurostat/databrowser/view/NRG_BAL_C/default/table?lang=en" TargetMode="External"/><Relationship Id="rId219" Type="http://schemas.openxmlformats.org/officeDocument/2006/relationships/hyperlink" Target="https://ec.europa.eu/eurostat/databrowser/view/NRG_BAL_C/default/table?lang=en" TargetMode="External"/><Relationship Id="rId230" Type="http://schemas.openxmlformats.org/officeDocument/2006/relationships/hyperlink" Target="https://ec.europa.eu/eurostat/databrowser/view/NRG_BAL_C/default/table?lang=en" TargetMode="External"/><Relationship Id="rId251" Type="http://schemas.openxmlformats.org/officeDocument/2006/relationships/hyperlink" Target="https://ec.europa.eu/eurostat/databrowser/view/NRG_BAL_C/default/table?lang=en" TargetMode="External"/><Relationship Id="rId25" Type="http://schemas.openxmlformats.org/officeDocument/2006/relationships/hyperlink" Target="https://ec.europa.eu/eurostat/databrowser/view/NRG_BAL_C/default/table?lang=en" TargetMode="External"/><Relationship Id="rId46" Type="http://schemas.openxmlformats.org/officeDocument/2006/relationships/hyperlink" Target="https://ec.europa.eu/eurostat/databrowser/view/NRG_BAL_C/default/table?lang=en" TargetMode="External"/><Relationship Id="rId67" Type="http://schemas.openxmlformats.org/officeDocument/2006/relationships/hyperlink" Target="https://ec.europa.eu/eurostat/databrowser/view/NRG_BAL_C/default/table?lang=en" TargetMode="External"/><Relationship Id="rId272" Type="http://schemas.openxmlformats.org/officeDocument/2006/relationships/hyperlink" Target="https://ec.europa.eu/eurostat/databrowser/view/NRG_BAL_C/default/table?lang=en" TargetMode="External"/><Relationship Id="rId293" Type="http://schemas.openxmlformats.org/officeDocument/2006/relationships/hyperlink" Target="https://ec.europa.eu/eurostat/databrowser/view/NRG_BAL_C/default/table?lang=en" TargetMode="External"/><Relationship Id="rId307" Type="http://schemas.openxmlformats.org/officeDocument/2006/relationships/hyperlink" Target="https://ec.europa.eu/eurostat/databrowser/view/NRG_BAL_C/default/table?lang=en" TargetMode="External"/><Relationship Id="rId88" Type="http://schemas.openxmlformats.org/officeDocument/2006/relationships/hyperlink" Target="https://ec.europa.eu/eurostat/databrowser/view/NRG_BAL_C/default/table?lang=en" TargetMode="External"/><Relationship Id="rId111" Type="http://schemas.openxmlformats.org/officeDocument/2006/relationships/hyperlink" Target="https://ec.europa.eu/eurostat/databrowser/view/NRG_BAL_C/default/table?lang=en" TargetMode="External"/><Relationship Id="rId132" Type="http://schemas.openxmlformats.org/officeDocument/2006/relationships/hyperlink" Target="https://ec.europa.eu/eurostat/databrowser/view/NRG_BAL_C/default/table?lang=en" TargetMode="External"/><Relationship Id="rId153" Type="http://schemas.openxmlformats.org/officeDocument/2006/relationships/hyperlink" Target="https://ec.europa.eu/eurostat/databrowser/view/NRG_BAL_C/default/table?lang=en" TargetMode="External"/><Relationship Id="rId174" Type="http://schemas.openxmlformats.org/officeDocument/2006/relationships/hyperlink" Target="https://ec.europa.eu/eurostat/databrowser/view/NRG_BAL_C/default/table?lang=en" TargetMode="External"/><Relationship Id="rId195" Type="http://schemas.openxmlformats.org/officeDocument/2006/relationships/hyperlink" Target="https://ec.europa.eu/eurostat/databrowser/view/NRG_BAL_C/default/table?lang=en" TargetMode="External"/><Relationship Id="rId209" Type="http://schemas.openxmlformats.org/officeDocument/2006/relationships/hyperlink" Target="https://ec.europa.eu/eurostat/databrowser/view/NRG_BAL_C/default/table?lang=en" TargetMode="External"/><Relationship Id="rId220" Type="http://schemas.openxmlformats.org/officeDocument/2006/relationships/hyperlink" Target="https://ec.europa.eu/eurostat/databrowser/view/NRG_BAL_C/default/table?lang=en" TargetMode="External"/><Relationship Id="rId241" Type="http://schemas.openxmlformats.org/officeDocument/2006/relationships/hyperlink" Target="https://ec.europa.eu/eurostat/databrowser/view/NRG_BAL_C/default/table?lang=en" TargetMode="External"/><Relationship Id="rId15" Type="http://schemas.openxmlformats.org/officeDocument/2006/relationships/hyperlink" Target="https://ec.europa.eu/eurostat/databrowser/view/NRG_BAL_C/default/table?lang=en" TargetMode="External"/><Relationship Id="rId36" Type="http://schemas.openxmlformats.org/officeDocument/2006/relationships/hyperlink" Target="https://ec.europa.eu/eurostat/databrowser/view/NRG_BAL_C/default/table?lang=en" TargetMode="External"/><Relationship Id="rId57" Type="http://schemas.openxmlformats.org/officeDocument/2006/relationships/hyperlink" Target="https://ec.europa.eu/eurostat/databrowser/view/NRG_BAL_C/default/table?lang=en" TargetMode="External"/><Relationship Id="rId262" Type="http://schemas.openxmlformats.org/officeDocument/2006/relationships/hyperlink" Target="https://ec.europa.eu/eurostat/databrowser/view/NRG_BAL_C/default/table?lang=en" TargetMode="External"/><Relationship Id="rId283" Type="http://schemas.openxmlformats.org/officeDocument/2006/relationships/hyperlink" Target="https://ec.europa.eu/eurostat/databrowser/view/NRG_BAL_C/default/table?lang=en" TargetMode="External"/><Relationship Id="rId318" Type="http://schemas.openxmlformats.org/officeDocument/2006/relationships/vmlDrawing" Target="../drawings/vmlDrawing3.vml"/><Relationship Id="rId78" Type="http://schemas.openxmlformats.org/officeDocument/2006/relationships/hyperlink" Target="https://ec.europa.eu/eurostat/databrowser/view/NRG_BAL_C/default/table?lang=en" TargetMode="External"/><Relationship Id="rId99" Type="http://schemas.openxmlformats.org/officeDocument/2006/relationships/hyperlink" Target="https://ec.europa.eu/eurostat/databrowser/view/NRG_BAL_C/default/table?lang=en" TargetMode="External"/><Relationship Id="rId101" Type="http://schemas.openxmlformats.org/officeDocument/2006/relationships/hyperlink" Target="https://ec.europa.eu/eurostat/databrowser/view/NRG_BAL_C/default/table?lang=en" TargetMode="External"/><Relationship Id="rId122" Type="http://schemas.openxmlformats.org/officeDocument/2006/relationships/hyperlink" Target="https://ec.europa.eu/eurostat/databrowser/view/NRG_BAL_C/default/table?lang=en" TargetMode="External"/><Relationship Id="rId143" Type="http://schemas.openxmlformats.org/officeDocument/2006/relationships/hyperlink" Target="https://ec.europa.eu/eurostat/databrowser/view/NRG_BAL_C/default/table?lang=en" TargetMode="External"/><Relationship Id="rId164" Type="http://schemas.openxmlformats.org/officeDocument/2006/relationships/hyperlink" Target="https://ec.europa.eu/eurostat/databrowser/view/NRG_BAL_C/default/table?lang=en" TargetMode="External"/><Relationship Id="rId185" Type="http://schemas.openxmlformats.org/officeDocument/2006/relationships/hyperlink" Target="https://ec.europa.eu/eurostat/databrowser/view/NRG_BAL_C/default/table?lang=en" TargetMode="External"/><Relationship Id="rId9" Type="http://schemas.openxmlformats.org/officeDocument/2006/relationships/hyperlink" Target="https://ec.europa.eu/eurostat/databrowser/view/NRG_BAL_C/default/table?lang=en" TargetMode="External"/><Relationship Id="rId210" Type="http://schemas.openxmlformats.org/officeDocument/2006/relationships/hyperlink" Target="https://ec.europa.eu/eurostat/databrowser/view/NRG_BAL_C/default/table?lang=en" TargetMode="External"/><Relationship Id="rId26" Type="http://schemas.openxmlformats.org/officeDocument/2006/relationships/hyperlink" Target="https://ec.europa.eu/eurostat/databrowser/view/NRG_BAL_C/default/table?lang=en" TargetMode="External"/><Relationship Id="rId231" Type="http://schemas.openxmlformats.org/officeDocument/2006/relationships/hyperlink" Target="https://ec.europa.eu/eurostat/databrowser/view/NRG_BAL_C/default/table?lang=en" TargetMode="External"/><Relationship Id="rId252" Type="http://schemas.openxmlformats.org/officeDocument/2006/relationships/hyperlink" Target="https://ec.europa.eu/eurostat/databrowser/view/NRG_BAL_C/default/table?lang=en" TargetMode="External"/><Relationship Id="rId273" Type="http://schemas.openxmlformats.org/officeDocument/2006/relationships/hyperlink" Target="https://ec.europa.eu/eurostat/databrowser/view/NRG_BAL_C/default/table?lang=en" TargetMode="External"/><Relationship Id="rId294" Type="http://schemas.openxmlformats.org/officeDocument/2006/relationships/hyperlink" Target="https://ec.europa.eu/eurostat/databrowser/view/NRG_BAL_C/default/table?lang=en" TargetMode="External"/><Relationship Id="rId308" Type="http://schemas.openxmlformats.org/officeDocument/2006/relationships/hyperlink" Target="https://ec.europa.eu/eurostat/databrowser/view/NRG_BAL_C/default/table?lang=en" TargetMode="External"/><Relationship Id="rId47" Type="http://schemas.openxmlformats.org/officeDocument/2006/relationships/hyperlink" Target="https://ec.europa.eu/eurostat/databrowser/view/NRG_BAL_C/default/table?lang=en" TargetMode="External"/><Relationship Id="rId68" Type="http://schemas.openxmlformats.org/officeDocument/2006/relationships/hyperlink" Target="https://ec.europa.eu/eurostat/databrowser/view/NRG_BAL_C/default/table?lang=en" TargetMode="External"/><Relationship Id="rId89" Type="http://schemas.openxmlformats.org/officeDocument/2006/relationships/hyperlink" Target="https://ec.europa.eu/eurostat/databrowser/view/NRG_BAL_C/default/table?lang=en" TargetMode="External"/><Relationship Id="rId112" Type="http://schemas.openxmlformats.org/officeDocument/2006/relationships/hyperlink" Target="https://ec.europa.eu/eurostat/databrowser/view/NRG_BAL_C/default/table?lang=en" TargetMode="External"/><Relationship Id="rId133" Type="http://schemas.openxmlformats.org/officeDocument/2006/relationships/hyperlink" Target="https://ec.europa.eu/eurostat/databrowser/view/NRG_BAL_C/default/table?lang=en" TargetMode="External"/><Relationship Id="rId154" Type="http://schemas.openxmlformats.org/officeDocument/2006/relationships/hyperlink" Target="https://ec.europa.eu/eurostat/databrowser/view/NRG_BAL_C/default/table?lang=en" TargetMode="External"/><Relationship Id="rId175" Type="http://schemas.openxmlformats.org/officeDocument/2006/relationships/hyperlink" Target="https://ec.europa.eu/eurostat/databrowser/view/NRG_BAL_C/default/table?lang=en" TargetMode="External"/><Relationship Id="rId196" Type="http://schemas.openxmlformats.org/officeDocument/2006/relationships/hyperlink" Target="https://ec.europa.eu/eurostat/databrowser/view/NRG_BAL_C/default/table?lang=en" TargetMode="External"/><Relationship Id="rId200" Type="http://schemas.openxmlformats.org/officeDocument/2006/relationships/hyperlink" Target="https://ec.europa.eu/eurostat/databrowser/view/NRG_BAL_C/default/table?lang=en" TargetMode="External"/><Relationship Id="rId16" Type="http://schemas.openxmlformats.org/officeDocument/2006/relationships/hyperlink" Target="https://ec.europa.eu/eurostat/databrowser/view/NRG_BAL_C/default/table?lang=en" TargetMode="External"/><Relationship Id="rId221" Type="http://schemas.openxmlformats.org/officeDocument/2006/relationships/hyperlink" Target="https://ec.europa.eu/eurostat/databrowser/view/NRG_BAL_C/default/table?lang=en" TargetMode="External"/><Relationship Id="rId242" Type="http://schemas.openxmlformats.org/officeDocument/2006/relationships/hyperlink" Target="https://ec.europa.eu/eurostat/databrowser/view/NRG_BAL_C/default/table?lang=en" TargetMode="External"/><Relationship Id="rId263" Type="http://schemas.openxmlformats.org/officeDocument/2006/relationships/hyperlink" Target="https://ec.europa.eu/eurostat/databrowser/view/NRG_BAL_C/default/table?lang=en" TargetMode="External"/><Relationship Id="rId284" Type="http://schemas.openxmlformats.org/officeDocument/2006/relationships/hyperlink" Target="https://ec.europa.eu/eurostat/databrowser/view/NRG_BAL_C/default/table?lang=en" TargetMode="External"/><Relationship Id="rId319" Type="http://schemas.openxmlformats.org/officeDocument/2006/relationships/comments" Target="../comments3.xml"/><Relationship Id="rId37" Type="http://schemas.openxmlformats.org/officeDocument/2006/relationships/hyperlink" Target="https://ec.europa.eu/eurostat/databrowser/view/NRG_BAL_C/default/table?lang=en" TargetMode="External"/><Relationship Id="rId58" Type="http://schemas.openxmlformats.org/officeDocument/2006/relationships/hyperlink" Target="https://ec.europa.eu/eurostat/databrowser/view/NRG_BAL_C/default/table?lang=en" TargetMode="External"/><Relationship Id="rId79" Type="http://schemas.openxmlformats.org/officeDocument/2006/relationships/hyperlink" Target="https://ec.europa.eu/eurostat/databrowser/view/NRG_BAL_C/default/table?lang=en" TargetMode="External"/><Relationship Id="rId102" Type="http://schemas.openxmlformats.org/officeDocument/2006/relationships/hyperlink" Target="https://ec.europa.eu/eurostat/databrowser/view/NRG_BAL_C/default/table?lang=en" TargetMode="External"/><Relationship Id="rId123" Type="http://schemas.openxmlformats.org/officeDocument/2006/relationships/hyperlink" Target="https://ec.europa.eu/eurostat/databrowser/view/NRG_BAL_C/default/table?lang=en" TargetMode="External"/><Relationship Id="rId144" Type="http://schemas.openxmlformats.org/officeDocument/2006/relationships/hyperlink" Target="https://ec.europa.eu/eurostat/databrowser/view/NRG_BAL_C/default/table?lang=en" TargetMode="External"/><Relationship Id="rId90" Type="http://schemas.openxmlformats.org/officeDocument/2006/relationships/hyperlink" Target="https://ec.europa.eu/eurostat/databrowser/view/NRG_BAL_C/default/table?lang=en" TargetMode="External"/><Relationship Id="rId165" Type="http://schemas.openxmlformats.org/officeDocument/2006/relationships/hyperlink" Target="https://ec.europa.eu/eurostat/databrowser/view/NRG_BAL_C/default/table?lang=en" TargetMode="External"/><Relationship Id="rId186" Type="http://schemas.openxmlformats.org/officeDocument/2006/relationships/hyperlink" Target="https://ec.europa.eu/eurostat/databrowser/view/NRG_BAL_C/default/table?lang=en" TargetMode="External"/><Relationship Id="rId211" Type="http://schemas.openxmlformats.org/officeDocument/2006/relationships/hyperlink" Target="https://ec.europa.eu/eurostat/databrowser/view/NRG_BAL_C/default/table?lang=en" TargetMode="External"/><Relationship Id="rId232" Type="http://schemas.openxmlformats.org/officeDocument/2006/relationships/hyperlink" Target="https://ec.europa.eu/eurostat/databrowser/view/NRG_BAL_C/default/table?lang=en" TargetMode="External"/><Relationship Id="rId253" Type="http://schemas.openxmlformats.org/officeDocument/2006/relationships/hyperlink" Target="https://ec.europa.eu/eurostat/databrowser/view/NRG_BAL_C/default/table?lang=en" TargetMode="External"/><Relationship Id="rId274" Type="http://schemas.openxmlformats.org/officeDocument/2006/relationships/hyperlink" Target="https://ec.europa.eu/eurostat/databrowser/view/NRG_BAL_C/default/table?lang=en" TargetMode="External"/><Relationship Id="rId295" Type="http://schemas.openxmlformats.org/officeDocument/2006/relationships/hyperlink" Target="https://ec.europa.eu/eurostat/databrowser/view/NRG_BAL_C/default/table?lang=en" TargetMode="External"/><Relationship Id="rId309" Type="http://schemas.openxmlformats.org/officeDocument/2006/relationships/hyperlink" Target="https://ec.europa.eu/eurostat/databrowser/view/NRG_BAL_C/default/table?lang=en" TargetMode="External"/><Relationship Id="rId27" Type="http://schemas.openxmlformats.org/officeDocument/2006/relationships/hyperlink" Target="https://ec.europa.eu/eurostat/databrowser/view/NRG_BAL_C/default/table?lang=en" TargetMode="External"/><Relationship Id="rId48" Type="http://schemas.openxmlformats.org/officeDocument/2006/relationships/hyperlink" Target="https://ec.europa.eu/eurostat/databrowser/view/NRG_BAL_C/default/table?lang=en" TargetMode="External"/><Relationship Id="rId69" Type="http://schemas.openxmlformats.org/officeDocument/2006/relationships/hyperlink" Target="https://ec.europa.eu/eurostat/databrowser/view/NRG_BAL_C/default/table?lang=en" TargetMode="External"/><Relationship Id="rId113" Type="http://schemas.openxmlformats.org/officeDocument/2006/relationships/hyperlink" Target="https://ec.europa.eu/eurostat/databrowser/view/NRG_BAL_C/default/table?lang=en" TargetMode="External"/><Relationship Id="rId134" Type="http://schemas.openxmlformats.org/officeDocument/2006/relationships/hyperlink" Target="https://ec.europa.eu/eurostat/databrowser/view/NRG_BAL_C/default/table?lang=en" TargetMode="External"/><Relationship Id="rId320" Type="http://schemas.microsoft.com/office/2017/10/relationships/threadedComment" Target="../threadedComments/threadedComment3.xml"/><Relationship Id="rId80" Type="http://schemas.openxmlformats.org/officeDocument/2006/relationships/hyperlink" Target="https://ec.europa.eu/eurostat/databrowser/view/NRG_BAL_C/default/table?lang=en" TargetMode="External"/><Relationship Id="rId155" Type="http://schemas.openxmlformats.org/officeDocument/2006/relationships/hyperlink" Target="https://ec.europa.eu/eurostat/databrowser/view/NRG_BAL_C/default/table?lang=en" TargetMode="External"/><Relationship Id="rId176" Type="http://schemas.openxmlformats.org/officeDocument/2006/relationships/hyperlink" Target="https://ec.europa.eu/eurostat/databrowser/view/NRG_BAL_C/default/table?lang=en" TargetMode="External"/><Relationship Id="rId197" Type="http://schemas.openxmlformats.org/officeDocument/2006/relationships/hyperlink" Target="https://ec.europa.eu/eurostat/databrowser/view/NRG_BAL_C/default/table?lang=en" TargetMode="External"/><Relationship Id="rId201" Type="http://schemas.openxmlformats.org/officeDocument/2006/relationships/hyperlink" Target="https://ec.europa.eu/eurostat/databrowser/view/NRG_BAL_C/default/table?lang=en" TargetMode="External"/><Relationship Id="rId222" Type="http://schemas.openxmlformats.org/officeDocument/2006/relationships/hyperlink" Target="https://ec.europa.eu/eurostat/databrowser/view/NRG_BAL_C/default/table?lang=en" TargetMode="External"/><Relationship Id="rId243" Type="http://schemas.openxmlformats.org/officeDocument/2006/relationships/hyperlink" Target="https://ec.europa.eu/eurostat/databrowser/view/NRG_BAL_C/default/table?lang=en" TargetMode="External"/><Relationship Id="rId264" Type="http://schemas.openxmlformats.org/officeDocument/2006/relationships/hyperlink" Target="https://ec.europa.eu/eurostat/databrowser/view/NRG_BAL_C/default/table?lang=en" TargetMode="External"/><Relationship Id="rId285" Type="http://schemas.openxmlformats.org/officeDocument/2006/relationships/hyperlink" Target="https://ec.europa.eu/eurostat/databrowser/view/NRG_BAL_C/default/table?lang=en" TargetMode="External"/><Relationship Id="rId17" Type="http://schemas.openxmlformats.org/officeDocument/2006/relationships/hyperlink" Target="https://ec.europa.eu/eurostat/databrowser/view/NRG_BAL_C/default/table?lang=en" TargetMode="External"/><Relationship Id="rId38" Type="http://schemas.openxmlformats.org/officeDocument/2006/relationships/hyperlink" Target="https://ec.europa.eu/eurostat/databrowser/view/NRG_BAL_C/default/table?lang=en" TargetMode="External"/><Relationship Id="rId59" Type="http://schemas.openxmlformats.org/officeDocument/2006/relationships/hyperlink" Target="https://ec.europa.eu/eurostat/databrowser/view/NRG_BAL_C/default/table?lang=en" TargetMode="External"/><Relationship Id="rId103" Type="http://schemas.openxmlformats.org/officeDocument/2006/relationships/hyperlink" Target="https://ec.europa.eu/eurostat/databrowser/view/NRG_BAL_C/default/table?lang=en" TargetMode="External"/><Relationship Id="rId124" Type="http://schemas.openxmlformats.org/officeDocument/2006/relationships/hyperlink" Target="https://ec.europa.eu/eurostat/databrowser/view/NRG_BAL_C/default/table?lang=en" TargetMode="External"/><Relationship Id="rId310" Type="http://schemas.openxmlformats.org/officeDocument/2006/relationships/hyperlink" Target="https://ec.europa.eu/eurostat/databrowser/view/NRG_BAL_C/default/table?lang=en" TargetMode="External"/><Relationship Id="rId70" Type="http://schemas.openxmlformats.org/officeDocument/2006/relationships/hyperlink" Target="https://ec.europa.eu/eurostat/databrowser/view/NRG_BAL_C/default/table?lang=en" TargetMode="External"/><Relationship Id="rId91" Type="http://schemas.openxmlformats.org/officeDocument/2006/relationships/hyperlink" Target="https://ec.europa.eu/eurostat/databrowser/view/NRG_BAL_C/default/table?lang=en" TargetMode="External"/><Relationship Id="rId145" Type="http://schemas.openxmlformats.org/officeDocument/2006/relationships/hyperlink" Target="https://ec.europa.eu/eurostat/databrowser/view/NRG_BAL_C/default/table?lang=en" TargetMode="External"/><Relationship Id="rId166" Type="http://schemas.openxmlformats.org/officeDocument/2006/relationships/hyperlink" Target="https://ec.europa.eu/eurostat/databrowser/view/NRG_BAL_C/default/table?lang=en" TargetMode="External"/><Relationship Id="rId187" Type="http://schemas.openxmlformats.org/officeDocument/2006/relationships/hyperlink" Target="https://ec.europa.eu/eurostat/databrowser/view/NRG_BAL_C/default/table?lang=en" TargetMode="External"/><Relationship Id="rId1" Type="http://schemas.openxmlformats.org/officeDocument/2006/relationships/hyperlink" Target="https://ec.europa.eu/eurostat/databrowser/view/NRG_BAL_C/default/table?lang=en" TargetMode="External"/><Relationship Id="rId212" Type="http://schemas.openxmlformats.org/officeDocument/2006/relationships/hyperlink" Target="https://ec.europa.eu/eurostat/databrowser/view/NRG_BAL_C/default/table?lang=en" TargetMode="External"/><Relationship Id="rId233" Type="http://schemas.openxmlformats.org/officeDocument/2006/relationships/hyperlink" Target="https://ec.europa.eu/eurostat/databrowser/view/NRG_BAL_C/default/table?lang=en" TargetMode="External"/><Relationship Id="rId254" Type="http://schemas.openxmlformats.org/officeDocument/2006/relationships/hyperlink" Target="https://ec.europa.eu/eurostat/databrowser/view/NRG_BAL_C/default/table?lang=en" TargetMode="External"/><Relationship Id="rId28" Type="http://schemas.openxmlformats.org/officeDocument/2006/relationships/hyperlink" Target="https://ec.europa.eu/eurostat/databrowser/view/NRG_BAL_C/default/table?lang=en" TargetMode="External"/><Relationship Id="rId49" Type="http://schemas.openxmlformats.org/officeDocument/2006/relationships/hyperlink" Target="https://ec.europa.eu/eurostat/databrowser/view/NRG_BAL_C/default/table?lang=en" TargetMode="External"/><Relationship Id="rId114" Type="http://schemas.openxmlformats.org/officeDocument/2006/relationships/hyperlink" Target="https://ec.europa.eu/eurostat/databrowser/view/NRG_BAL_C/default/table?lang=en" TargetMode="External"/><Relationship Id="rId275" Type="http://schemas.openxmlformats.org/officeDocument/2006/relationships/hyperlink" Target="https://ec.europa.eu/eurostat/databrowser/view/NRG_BAL_C/default/table?lang=en" TargetMode="External"/><Relationship Id="rId296" Type="http://schemas.openxmlformats.org/officeDocument/2006/relationships/hyperlink" Target="https://ec.europa.eu/eurostat/databrowser/view/NRG_BAL_C/default/table?lang=en" TargetMode="External"/><Relationship Id="rId300" Type="http://schemas.openxmlformats.org/officeDocument/2006/relationships/hyperlink" Target="https://ec.europa.eu/eurostat/databrowser/view/NRG_BAL_C/default/table?lang=en" TargetMode="External"/><Relationship Id="rId60" Type="http://schemas.openxmlformats.org/officeDocument/2006/relationships/hyperlink" Target="https://ec.europa.eu/eurostat/databrowser/view/NRG_BAL_C/default/table?lang=en" TargetMode="External"/><Relationship Id="rId81" Type="http://schemas.openxmlformats.org/officeDocument/2006/relationships/hyperlink" Target="https://ec.europa.eu/eurostat/databrowser/view/NRG_BAL_C/default/table?lang=en" TargetMode="External"/><Relationship Id="rId135" Type="http://schemas.openxmlformats.org/officeDocument/2006/relationships/hyperlink" Target="https://ec.europa.eu/eurostat/databrowser/view/NRG_BAL_C/default/table?lang=en" TargetMode="External"/><Relationship Id="rId156" Type="http://schemas.openxmlformats.org/officeDocument/2006/relationships/hyperlink" Target="https://ec.europa.eu/eurostat/databrowser/view/NRG_BAL_C/default/table?lang=en" TargetMode="External"/><Relationship Id="rId177" Type="http://schemas.openxmlformats.org/officeDocument/2006/relationships/hyperlink" Target="https://ec.europa.eu/eurostat/databrowser/view/NRG_BAL_C/default/table?lang=en" TargetMode="External"/><Relationship Id="rId198" Type="http://schemas.openxmlformats.org/officeDocument/2006/relationships/hyperlink" Target="https://ec.europa.eu/eurostat/databrowser/view/NRG_BAL_C/default/table?lang=en" TargetMode="External"/><Relationship Id="rId202" Type="http://schemas.openxmlformats.org/officeDocument/2006/relationships/hyperlink" Target="https://ec.europa.eu/eurostat/databrowser/view/NRG_BAL_C/default/table?lang=en" TargetMode="External"/><Relationship Id="rId223" Type="http://schemas.openxmlformats.org/officeDocument/2006/relationships/hyperlink" Target="https://ec.europa.eu/eurostat/databrowser/view/NRG_BAL_C/default/table?lang=en" TargetMode="External"/><Relationship Id="rId244" Type="http://schemas.openxmlformats.org/officeDocument/2006/relationships/hyperlink" Target="https://ec.europa.eu/eurostat/databrowser/view/NRG_BAL_C/default/table?lang=en" TargetMode="External"/><Relationship Id="rId18" Type="http://schemas.openxmlformats.org/officeDocument/2006/relationships/hyperlink" Target="https://ec.europa.eu/eurostat/databrowser/view/NRG_BAL_C/default/table?lang=en" TargetMode="External"/><Relationship Id="rId39" Type="http://schemas.openxmlformats.org/officeDocument/2006/relationships/hyperlink" Target="https://ec.europa.eu/eurostat/databrowser/view/NRG_BAL_C/default/table?lang=en" TargetMode="External"/><Relationship Id="rId265" Type="http://schemas.openxmlformats.org/officeDocument/2006/relationships/hyperlink" Target="https://ec.europa.eu/eurostat/databrowser/view/NRG_BAL_C/default/table?lang=en" TargetMode="External"/><Relationship Id="rId286" Type="http://schemas.openxmlformats.org/officeDocument/2006/relationships/hyperlink" Target="https://ec.europa.eu/eurostat/databrowser/view/NRG_BAL_C/default/table?lang=en" TargetMode="External"/><Relationship Id="rId50" Type="http://schemas.openxmlformats.org/officeDocument/2006/relationships/hyperlink" Target="https://ec.europa.eu/eurostat/databrowser/view/NRG_BAL_C/default/table?lang=en" TargetMode="External"/><Relationship Id="rId104" Type="http://schemas.openxmlformats.org/officeDocument/2006/relationships/hyperlink" Target="https://ec.europa.eu/eurostat/databrowser/view/NRG_BAL_C/default/table?lang=en" TargetMode="External"/><Relationship Id="rId125" Type="http://schemas.openxmlformats.org/officeDocument/2006/relationships/hyperlink" Target="https://ec.europa.eu/eurostat/databrowser/view/NRG_BAL_C/default/table?lang=en" TargetMode="External"/><Relationship Id="rId146" Type="http://schemas.openxmlformats.org/officeDocument/2006/relationships/hyperlink" Target="https://ec.europa.eu/eurostat/databrowser/view/NRG_BAL_C/default/table?lang=en" TargetMode="External"/><Relationship Id="rId167" Type="http://schemas.openxmlformats.org/officeDocument/2006/relationships/hyperlink" Target="https://ec.europa.eu/eurostat/databrowser/view/NRG_BAL_C/default/table?lang=en" TargetMode="External"/><Relationship Id="rId188" Type="http://schemas.openxmlformats.org/officeDocument/2006/relationships/hyperlink" Target="https://ec.europa.eu/eurostat/databrowser/view/NRG_BAL_C/default/table?lang=en" TargetMode="External"/><Relationship Id="rId311" Type="http://schemas.openxmlformats.org/officeDocument/2006/relationships/hyperlink" Target="https://ec.europa.eu/eurostat/databrowser/view/NRG_BAL_C/default/table?lang=en" TargetMode="External"/><Relationship Id="rId71" Type="http://schemas.openxmlformats.org/officeDocument/2006/relationships/hyperlink" Target="https://ec.europa.eu/eurostat/databrowser/view/NRG_BAL_C/default/table?lang=en" TargetMode="External"/><Relationship Id="rId92" Type="http://schemas.openxmlformats.org/officeDocument/2006/relationships/hyperlink" Target="https://ec.europa.eu/eurostat/databrowser/view/NRG_BAL_C/default/table?lang=en" TargetMode="External"/><Relationship Id="rId213" Type="http://schemas.openxmlformats.org/officeDocument/2006/relationships/hyperlink" Target="https://ec.europa.eu/eurostat/databrowser/view/NRG_BAL_C/default/table?lang=en" TargetMode="External"/><Relationship Id="rId234" Type="http://schemas.openxmlformats.org/officeDocument/2006/relationships/hyperlink" Target="https://ec.europa.eu/eurostat/databrowser/view/NRG_BAL_C/default/table?lang=en" TargetMode="External"/><Relationship Id="rId2" Type="http://schemas.openxmlformats.org/officeDocument/2006/relationships/hyperlink" Target="https://ec.europa.eu/eurostat/databrowser/view/NRG_BAL_C/default/table?lang=en" TargetMode="External"/><Relationship Id="rId29" Type="http://schemas.openxmlformats.org/officeDocument/2006/relationships/hyperlink" Target="https://ec.europa.eu/eurostat/databrowser/view/NRG_BAL_C/default/table?lang=en" TargetMode="External"/><Relationship Id="rId255" Type="http://schemas.openxmlformats.org/officeDocument/2006/relationships/hyperlink" Target="https://ec.europa.eu/eurostat/databrowser/view/NRG_BAL_C/default/table?lang=en" TargetMode="External"/><Relationship Id="rId276" Type="http://schemas.openxmlformats.org/officeDocument/2006/relationships/hyperlink" Target="https://ec.europa.eu/eurostat/databrowser/view/NRG_BAL_C/default/table?lang=en" TargetMode="External"/><Relationship Id="rId297" Type="http://schemas.openxmlformats.org/officeDocument/2006/relationships/hyperlink" Target="https://ec.europa.eu/eurostat/databrowser/view/NRG_BAL_C/default/table?lang=en" TargetMode="External"/><Relationship Id="rId40" Type="http://schemas.openxmlformats.org/officeDocument/2006/relationships/hyperlink" Target="https://ec.europa.eu/eurostat/databrowser/view/NRG_BAL_C/default/table?lang=en" TargetMode="External"/><Relationship Id="rId115" Type="http://schemas.openxmlformats.org/officeDocument/2006/relationships/hyperlink" Target="https://ec.europa.eu/eurostat/databrowser/view/NRG_BAL_C/default/table?lang=en" TargetMode="External"/><Relationship Id="rId136" Type="http://schemas.openxmlformats.org/officeDocument/2006/relationships/hyperlink" Target="https://ec.europa.eu/eurostat/databrowser/view/NRG_BAL_C/default/table?lang=en" TargetMode="External"/><Relationship Id="rId157" Type="http://schemas.openxmlformats.org/officeDocument/2006/relationships/hyperlink" Target="https://ec.europa.eu/eurostat/databrowser/view/NRG_BAL_C/default/table?lang=en" TargetMode="External"/><Relationship Id="rId178" Type="http://schemas.openxmlformats.org/officeDocument/2006/relationships/hyperlink" Target="https://ec.europa.eu/eurostat/databrowser/view/NRG_BAL_C/default/table?lang=en" TargetMode="External"/><Relationship Id="rId301" Type="http://schemas.openxmlformats.org/officeDocument/2006/relationships/hyperlink" Target="https://ec.europa.eu/eurostat/databrowser/view/NRG_BAL_C/default/table?lang=en" TargetMode="External"/><Relationship Id="rId61" Type="http://schemas.openxmlformats.org/officeDocument/2006/relationships/hyperlink" Target="https://ec.europa.eu/eurostat/databrowser/view/NRG_BAL_C/default/table?lang=en" TargetMode="External"/><Relationship Id="rId82" Type="http://schemas.openxmlformats.org/officeDocument/2006/relationships/hyperlink" Target="https://ec.europa.eu/eurostat/databrowser/view/NRG_BAL_C/default/table?lang=en" TargetMode="External"/><Relationship Id="rId199" Type="http://schemas.openxmlformats.org/officeDocument/2006/relationships/hyperlink" Target="https://ec.europa.eu/eurostat/databrowser/view/NRG_BAL_C/default/table?lang=en" TargetMode="External"/><Relationship Id="rId203" Type="http://schemas.openxmlformats.org/officeDocument/2006/relationships/hyperlink" Target="https://ec.europa.eu/eurostat/databrowser/view/NRG_BAL_C/default/table?lang=en" TargetMode="External"/><Relationship Id="rId19" Type="http://schemas.openxmlformats.org/officeDocument/2006/relationships/hyperlink" Target="https://ec.europa.eu/eurostat/databrowser/view/NRG_BAL_C/default/table?lang=en" TargetMode="External"/><Relationship Id="rId224" Type="http://schemas.openxmlformats.org/officeDocument/2006/relationships/hyperlink" Target="https://ec.europa.eu/eurostat/databrowser/view/NRG_BAL_C/default/table?lang=en" TargetMode="External"/><Relationship Id="rId245" Type="http://schemas.openxmlformats.org/officeDocument/2006/relationships/hyperlink" Target="https://ec.europa.eu/eurostat/databrowser/view/NRG_BAL_C/default/table?lang=en" TargetMode="External"/><Relationship Id="rId266" Type="http://schemas.openxmlformats.org/officeDocument/2006/relationships/hyperlink" Target="https://ec.europa.eu/eurostat/databrowser/view/NRG_BAL_C/default/table?lang=en" TargetMode="External"/><Relationship Id="rId287" Type="http://schemas.openxmlformats.org/officeDocument/2006/relationships/hyperlink" Target="https://ec.europa.eu/eurostat/databrowser/view/NRG_BAL_C/default/table?lang=en" TargetMode="External"/><Relationship Id="rId30" Type="http://schemas.openxmlformats.org/officeDocument/2006/relationships/hyperlink" Target="https://ec.europa.eu/eurostat/databrowser/view/NRG_BAL_C/default/table?lang=en" TargetMode="External"/><Relationship Id="rId105" Type="http://schemas.openxmlformats.org/officeDocument/2006/relationships/hyperlink" Target="https://ec.europa.eu/eurostat/databrowser/view/NRG_BAL_C/default/table?lang=en" TargetMode="External"/><Relationship Id="rId126" Type="http://schemas.openxmlformats.org/officeDocument/2006/relationships/hyperlink" Target="https://ec.europa.eu/eurostat/databrowser/view/NRG_BAL_C/default/table?lang=en" TargetMode="External"/><Relationship Id="rId147" Type="http://schemas.openxmlformats.org/officeDocument/2006/relationships/hyperlink" Target="https://ec.europa.eu/eurostat/databrowser/view/NRG_BAL_C/default/table?lang=en" TargetMode="External"/><Relationship Id="rId168" Type="http://schemas.openxmlformats.org/officeDocument/2006/relationships/hyperlink" Target="https://ec.europa.eu/eurostat/databrowser/view/NRG_BAL_C/default/table?lang=en" TargetMode="External"/><Relationship Id="rId312" Type="http://schemas.openxmlformats.org/officeDocument/2006/relationships/hyperlink" Target="https://ec.europa.eu/eurostat/databrowser/view/NRG_BAL_C/default/table?lang=en" TargetMode="External"/><Relationship Id="rId51" Type="http://schemas.openxmlformats.org/officeDocument/2006/relationships/hyperlink" Target="https://ec.europa.eu/eurostat/databrowser/view/NRG_BAL_C/default/table?lang=en" TargetMode="External"/><Relationship Id="rId72" Type="http://schemas.openxmlformats.org/officeDocument/2006/relationships/hyperlink" Target="https://ec.europa.eu/eurostat/databrowser/view/NRG_BAL_C/default/table?lang=en" TargetMode="External"/><Relationship Id="rId93" Type="http://schemas.openxmlformats.org/officeDocument/2006/relationships/hyperlink" Target="https://ec.europa.eu/eurostat/databrowser/view/NRG_BAL_C/default/table?lang=en" TargetMode="External"/><Relationship Id="rId189" Type="http://schemas.openxmlformats.org/officeDocument/2006/relationships/hyperlink" Target="https://ec.europa.eu/eurostat/databrowser/view/NRG_BAL_C/default/table?lang=en" TargetMode="External"/><Relationship Id="rId3" Type="http://schemas.openxmlformats.org/officeDocument/2006/relationships/hyperlink" Target="https://ec.europa.eu/eurostat/databrowser/view/NRG_BAL_C/default/table?lang=en" TargetMode="External"/><Relationship Id="rId214" Type="http://schemas.openxmlformats.org/officeDocument/2006/relationships/hyperlink" Target="https://ec.europa.eu/eurostat/databrowser/view/NRG_BAL_C/default/table?lang=en" TargetMode="External"/><Relationship Id="rId235" Type="http://schemas.openxmlformats.org/officeDocument/2006/relationships/hyperlink" Target="https://ec.europa.eu/eurostat/databrowser/view/NRG_BAL_C/default/table?lang=en" TargetMode="External"/><Relationship Id="rId256" Type="http://schemas.openxmlformats.org/officeDocument/2006/relationships/hyperlink" Target="https://ec.europa.eu/eurostat/databrowser/view/NRG_BAL_C/default/table?lang=en" TargetMode="External"/><Relationship Id="rId277" Type="http://schemas.openxmlformats.org/officeDocument/2006/relationships/hyperlink" Target="https://ec.europa.eu/eurostat/databrowser/view/NRG_BAL_C/default/table?lang=en" TargetMode="External"/><Relationship Id="rId298" Type="http://schemas.openxmlformats.org/officeDocument/2006/relationships/hyperlink" Target="https://ec.europa.eu/eurostat/databrowser/view/NRG_BAL_C/default/table?lang=en" TargetMode="External"/><Relationship Id="rId116" Type="http://schemas.openxmlformats.org/officeDocument/2006/relationships/hyperlink" Target="https://ec.europa.eu/eurostat/databrowser/view/NRG_BAL_C/default/table?lang=en" TargetMode="External"/><Relationship Id="rId137" Type="http://schemas.openxmlformats.org/officeDocument/2006/relationships/hyperlink" Target="https://ec.europa.eu/eurostat/databrowser/view/NRG_BAL_C/default/table?lang=en" TargetMode="External"/><Relationship Id="rId158" Type="http://schemas.openxmlformats.org/officeDocument/2006/relationships/hyperlink" Target="https://ec.europa.eu/eurostat/databrowser/view/NRG_BAL_C/default/table?lang=en" TargetMode="External"/><Relationship Id="rId302" Type="http://schemas.openxmlformats.org/officeDocument/2006/relationships/hyperlink" Target="https://ec.europa.eu/eurostat/databrowser/view/NRG_BAL_C/default/table?lang=en" TargetMode="External"/><Relationship Id="rId20" Type="http://schemas.openxmlformats.org/officeDocument/2006/relationships/hyperlink" Target="https://ec.europa.eu/eurostat/databrowser/view/NRG_BAL_C/default/table?lang=en" TargetMode="External"/><Relationship Id="rId41" Type="http://schemas.openxmlformats.org/officeDocument/2006/relationships/hyperlink" Target="https://ec.europa.eu/eurostat/databrowser/view/NRG_BAL_C/default/table?lang=en" TargetMode="External"/><Relationship Id="rId62" Type="http://schemas.openxmlformats.org/officeDocument/2006/relationships/hyperlink" Target="https://ec.europa.eu/eurostat/databrowser/view/NRG_BAL_C/default/table?lang=en" TargetMode="External"/><Relationship Id="rId83" Type="http://schemas.openxmlformats.org/officeDocument/2006/relationships/hyperlink" Target="https://ec.europa.eu/eurostat/databrowser/view/NRG_BAL_C/default/table?lang=en" TargetMode="External"/><Relationship Id="rId179" Type="http://schemas.openxmlformats.org/officeDocument/2006/relationships/hyperlink" Target="https://ec.europa.eu/eurostat/databrowser/view/NRG_BAL_C/default/table?lang=en" TargetMode="External"/><Relationship Id="rId190" Type="http://schemas.openxmlformats.org/officeDocument/2006/relationships/hyperlink" Target="https://ec.europa.eu/eurostat/databrowser/view/NRG_BAL_C/default/table?lang=en" TargetMode="External"/><Relationship Id="rId204" Type="http://schemas.openxmlformats.org/officeDocument/2006/relationships/hyperlink" Target="https://ec.europa.eu/eurostat/databrowser/view/NRG_BAL_C/default/table?lang=en" TargetMode="External"/><Relationship Id="rId225" Type="http://schemas.openxmlformats.org/officeDocument/2006/relationships/hyperlink" Target="https://ec.europa.eu/eurostat/databrowser/view/NRG_BAL_C/default/table?lang=en" TargetMode="External"/><Relationship Id="rId246" Type="http://schemas.openxmlformats.org/officeDocument/2006/relationships/hyperlink" Target="https://ec.europa.eu/eurostat/databrowser/view/NRG_BAL_C/default/table?lang=en" TargetMode="External"/><Relationship Id="rId267" Type="http://schemas.openxmlformats.org/officeDocument/2006/relationships/hyperlink" Target="https://ec.europa.eu/eurostat/databrowser/view/NRG_BAL_C/default/table?lang=en" TargetMode="External"/><Relationship Id="rId288" Type="http://schemas.openxmlformats.org/officeDocument/2006/relationships/hyperlink" Target="https://ec.europa.eu/eurostat/databrowser/view/NRG_BAL_C/default/table?lang=en" TargetMode="External"/><Relationship Id="rId106" Type="http://schemas.openxmlformats.org/officeDocument/2006/relationships/hyperlink" Target="https://ec.europa.eu/eurostat/databrowser/view/NRG_BAL_C/default/table?lang=en" TargetMode="External"/><Relationship Id="rId127" Type="http://schemas.openxmlformats.org/officeDocument/2006/relationships/hyperlink" Target="https://ec.europa.eu/eurostat/databrowser/view/NRG_BAL_C/default/table?lang=en" TargetMode="External"/><Relationship Id="rId313" Type="http://schemas.openxmlformats.org/officeDocument/2006/relationships/hyperlink" Target="https://ec.europa.eu/eurostat/databrowser/view/env_air_gge__custom_12410313/default/table?lang=en" TargetMode="External"/><Relationship Id="rId10" Type="http://schemas.openxmlformats.org/officeDocument/2006/relationships/hyperlink" Target="https://ec.europa.eu/eurostat/databrowser/view/NRG_BAL_C/default/table?lang=en" TargetMode="External"/><Relationship Id="rId31" Type="http://schemas.openxmlformats.org/officeDocument/2006/relationships/hyperlink" Target="https://ec.europa.eu/eurostat/databrowser/view/NRG_BAL_C/default/table?lang=en" TargetMode="External"/><Relationship Id="rId52" Type="http://schemas.openxmlformats.org/officeDocument/2006/relationships/hyperlink" Target="https://ec.europa.eu/eurostat/databrowser/view/NRG_BAL_C/default/table?lang=en" TargetMode="External"/><Relationship Id="rId73" Type="http://schemas.openxmlformats.org/officeDocument/2006/relationships/hyperlink" Target="https://ec.europa.eu/eurostat/databrowser/view/NRG_BAL_C/default/table?lang=en" TargetMode="External"/><Relationship Id="rId94" Type="http://schemas.openxmlformats.org/officeDocument/2006/relationships/hyperlink" Target="https://ec.europa.eu/eurostat/databrowser/view/NRG_BAL_C/default/table?lang=en" TargetMode="External"/><Relationship Id="rId148" Type="http://schemas.openxmlformats.org/officeDocument/2006/relationships/hyperlink" Target="https://ec.europa.eu/eurostat/databrowser/view/NRG_BAL_C/default/table?lang=en" TargetMode="External"/><Relationship Id="rId169" Type="http://schemas.openxmlformats.org/officeDocument/2006/relationships/hyperlink" Target="https://ec.europa.eu/eurostat/databrowser/view/NRG_BAL_C/default/table?lang=en" TargetMode="External"/><Relationship Id="rId4" Type="http://schemas.openxmlformats.org/officeDocument/2006/relationships/hyperlink" Target="https://ec.europa.eu/eurostat/databrowser/view/NRG_BAL_C/default/table?lang=en" TargetMode="External"/><Relationship Id="rId180" Type="http://schemas.openxmlformats.org/officeDocument/2006/relationships/hyperlink" Target="https://ec.europa.eu/eurostat/databrowser/view/NRG_BAL_C/default/table?lang=en" TargetMode="External"/><Relationship Id="rId215" Type="http://schemas.openxmlformats.org/officeDocument/2006/relationships/hyperlink" Target="https://ec.europa.eu/eurostat/databrowser/view/NRG_BAL_C/default/table?lang=en" TargetMode="External"/><Relationship Id="rId236" Type="http://schemas.openxmlformats.org/officeDocument/2006/relationships/hyperlink" Target="https://ec.europa.eu/eurostat/databrowser/view/NRG_BAL_C/default/table?lang=en" TargetMode="External"/><Relationship Id="rId257" Type="http://schemas.openxmlformats.org/officeDocument/2006/relationships/hyperlink" Target="https://ec.europa.eu/eurostat/databrowser/view/NRG_BAL_C/default/table?lang=en" TargetMode="External"/><Relationship Id="rId278" Type="http://schemas.openxmlformats.org/officeDocument/2006/relationships/hyperlink" Target="https://ec.europa.eu/eurostat/databrowser/view/NRG_BAL_C/default/table?lang=en" TargetMode="External"/><Relationship Id="rId303" Type="http://schemas.openxmlformats.org/officeDocument/2006/relationships/hyperlink" Target="https://ec.europa.eu/eurostat/databrowser/view/NRG_BAL_C/default/table?lang=en" TargetMode="External"/><Relationship Id="rId42" Type="http://schemas.openxmlformats.org/officeDocument/2006/relationships/hyperlink" Target="https://ec.europa.eu/eurostat/databrowser/view/NRG_BAL_C/default/table?lang=en" TargetMode="External"/><Relationship Id="rId84" Type="http://schemas.openxmlformats.org/officeDocument/2006/relationships/hyperlink" Target="https://ec.europa.eu/eurostat/databrowser/view/NRG_BAL_C/default/table?lang=en" TargetMode="External"/><Relationship Id="rId138" Type="http://schemas.openxmlformats.org/officeDocument/2006/relationships/hyperlink" Target="https://ec.europa.eu/eurostat/databrowser/view/NRG_BAL_C/default/table?lang=en" TargetMode="External"/><Relationship Id="rId191" Type="http://schemas.openxmlformats.org/officeDocument/2006/relationships/hyperlink" Target="https://ec.europa.eu/eurostat/databrowser/view/NRG_BAL_C/default/table?lang=en" TargetMode="External"/><Relationship Id="rId205" Type="http://schemas.openxmlformats.org/officeDocument/2006/relationships/hyperlink" Target="https://ec.europa.eu/eurostat/databrowser/view/NRG_BAL_C/default/table?lang=en" TargetMode="External"/><Relationship Id="rId247" Type="http://schemas.openxmlformats.org/officeDocument/2006/relationships/hyperlink" Target="https://ec.europa.eu/eurostat/databrowser/view/NRG_BAL_C/default/table?lang=en" TargetMode="External"/><Relationship Id="rId107" Type="http://schemas.openxmlformats.org/officeDocument/2006/relationships/hyperlink" Target="https://ec.europa.eu/eurostat/databrowser/view/NRG_BAL_C/default/table?lang=en" TargetMode="External"/><Relationship Id="rId289" Type="http://schemas.openxmlformats.org/officeDocument/2006/relationships/hyperlink" Target="https://ec.europa.eu/eurostat/databrowser/view/NRG_BAL_C/default/table?lang=en" TargetMode="External"/><Relationship Id="rId11" Type="http://schemas.openxmlformats.org/officeDocument/2006/relationships/hyperlink" Target="https://ec.europa.eu/eurostat/databrowser/view/NRG_BAL_C/default/table?lang=en" TargetMode="External"/><Relationship Id="rId53" Type="http://schemas.openxmlformats.org/officeDocument/2006/relationships/hyperlink" Target="https://ec.europa.eu/eurostat/databrowser/view/NRG_BAL_C/default/table?lang=en" TargetMode="External"/><Relationship Id="rId149" Type="http://schemas.openxmlformats.org/officeDocument/2006/relationships/hyperlink" Target="https://ec.europa.eu/eurostat/databrowser/view/NRG_BAL_C/default/table?lang=en" TargetMode="External"/><Relationship Id="rId314" Type="http://schemas.openxmlformats.org/officeDocument/2006/relationships/hyperlink" Target="https://ec.europa.eu/eurostat/databrowser/view/env_air_gge__custom_12410313/default/table?lang=en" TargetMode="External"/><Relationship Id="rId95" Type="http://schemas.openxmlformats.org/officeDocument/2006/relationships/hyperlink" Target="https://ec.europa.eu/eurostat/databrowser/view/NRG_BAL_C/default/table?lang=en" TargetMode="External"/><Relationship Id="rId160" Type="http://schemas.openxmlformats.org/officeDocument/2006/relationships/hyperlink" Target="https://ec.europa.eu/eurostat/databrowser/view/NRG_BAL_C/default/table?lang=en" TargetMode="External"/><Relationship Id="rId216" Type="http://schemas.openxmlformats.org/officeDocument/2006/relationships/hyperlink" Target="https://ec.europa.eu/eurostat/databrowser/view/NRG_BAL_C/default/table?lang=en" TargetMode="External"/><Relationship Id="rId258" Type="http://schemas.openxmlformats.org/officeDocument/2006/relationships/hyperlink" Target="https://ec.europa.eu/eurostat/databrowser/view/NRG_BAL_C/default/table?lang=en" TargetMode="External"/><Relationship Id="rId22" Type="http://schemas.openxmlformats.org/officeDocument/2006/relationships/hyperlink" Target="https://ec.europa.eu/eurostat/databrowser/view/NRG_BAL_C/default/table?lang=en" TargetMode="External"/><Relationship Id="rId64" Type="http://schemas.openxmlformats.org/officeDocument/2006/relationships/hyperlink" Target="https://ec.europa.eu/eurostat/databrowser/view/NRG_BAL_C/default/table?lang=en" TargetMode="External"/><Relationship Id="rId118" Type="http://schemas.openxmlformats.org/officeDocument/2006/relationships/hyperlink" Target="https://ec.europa.eu/eurostat/databrowser/view/NRG_BAL_C/default/table?lang=en" TargetMode="External"/><Relationship Id="rId171" Type="http://schemas.openxmlformats.org/officeDocument/2006/relationships/hyperlink" Target="https://ec.europa.eu/eurostat/databrowser/view/NRG_BAL_C/default/table?lang=en" TargetMode="External"/><Relationship Id="rId227" Type="http://schemas.openxmlformats.org/officeDocument/2006/relationships/hyperlink" Target="https://ec.europa.eu/eurostat/databrowser/view/NRG_BAL_C/default/table?lang=en" TargetMode="External"/><Relationship Id="rId269" Type="http://schemas.openxmlformats.org/officeDocument/2006/relationships/hyperlink" Target="https://ec.europa.eu/eurostat/databrowser/view/NRG_BAL_C/default/table?lang=en" TargetMode="External"/><Relationship Id="rId33" Type="http://schemas.openxmlformats.org/officeDocument/2006/relationships/hyperlink" Target="https://ec.europa.eu/eurostat/databrowser/view/NRG_BAL_C/default/table?lang=en" TargetMode="External"/><Relationship Id="rId129" Type="http://schemas.openxmlformats.org/officeDocument/2006/relationships/hyperlink" Target="https://ec.europa.eu/eurostat/databrowser/view/NRG_BAL_C/default/table?lang=en" TargetMode="External"/><Relationship Id="rId280" Type="http://schemas.openxmlformats.org/officeDocument/2006/relationships/hyperlink" Target="https://ec.europa.eu/eurostat/databrowser/view/NRG_BAL_C/default/table?lang=en" TargetMode="External"/><Relationship Id="rId75" Type="http://schemas.openxmlformats.org/officeDocument/2006/relationships/hyperlink" Target="https://ec.europa.eu/eurostat/databrowser/view/NRG_BAL_C/default/table?lang=en" TargetMode="External"/><Relationship Id="rId140" Type="http://schemas.openxmlformats.org/officeDocument/2006/relationships/hyperlink" Target="https://ec.europa.eu/eurostat/databrowser/view/NRG_BAL_C/default/table?lang=en" TargetMode="External"/><Relationship Id="rId182" Type="http://schemas.openxmlformats.org/officeDocument/2006/relationships/hyperlink" Target="https://ec.europa.eu/eurostat/databrowser/view/NRG_BAL_C/default/table?lang=en" TargetMode="External"/><Relationship Id="rId6" Type="http://schemas.openxmlformats.org/officeDocument/2006/relationships/hyperlink" Target="https://ec.europa.eu/eurostat/databrowser/view/NRG_BAL_C/default/table?lang=en" TargetMode="External"/><Relationship Id="rId238" Type="http://schemas.openxmlformats.org/officeDocument/2006/relationships/hyperlink" Target="https://ec.europa.eu/eurostat/databrowser/view/NRG_BAL_C/default/table?lang=en" TargetMode="External"/><Relationship Id="rId291" Type="http://schemas.openxmlformats.org/officeDocument/2006/relationships/hyperlink" Target="https://ec.europa.eu/eurostat/databrowser/view/NRG_BAL_C/default/table?lang=en" TargetMode="External"/><Relationship Id="rId305" Type="http://schemas.openxmlformats.org/officeDocument/2006/relationships/hyperlink" Target="https://ec.europa.eu/eurostat/databrowser/view/NRG_BAL_C/default/table?lang=en" TargetMode="External"/><Relationship Id="rId44" Type="http://schemas.openxmlformats.org/officeDocument/2006/relationships/hyperlink" Target="https://ec.europa.eu/eurostat/databrowser/view/NRG_BAL_C/default/table?lang=en" TargetMode="External"/><Relationship Id="rId86" Type="http://schemas.openxmlformats.org/officeDocument/2006/relationships/hyperlink" Target="https://ec.europa.eu/eurostat/databrowser/view/NRG_BAL_C/default/table?lang=en" TargetMode="External"/><Relationship Id="rId151" Type="http://schemas.openxmlformats.org/officeDocument/2006/relationships/hyperlink" Target="https://ec.europa.eu/eurostat/databrowser/view/NRG_BAL_C/default/table?lang=en" TargetMode="External"/><Relationship Id="rId193" Type="http://schemas.openxmlformats.org/officeDocument/2006/relationships/hyperlink" Target="https://ec.europa.eu/eurostat/databrowser/view/NRG_BAL_C/default/table?lang=en" TargetMode="External"/><Relationship Id="rId207" Type="http://schemas.openxmlformats.org/officeDocument/2006/relationships/hyperlink" Target="https://ec.europa.eu/eurostat/databrowser/view/NRG_BAL_C/default/table?lang=en" TargetMode="External"/><Relationship Id="rId249" Type="http://schemas.openxmlformats.org/officeDocument/2006/relationships/hyperlink" Target="https://ec.europa.eu/eurostat/databrowser/view/NRG_BAL_C/default/table?lang=en"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jugit.fz-juelich.de/iek-3/groups/urbanmodels/personal/dabrock/building-database-builda/builda" TargetMode="External"/><Relationship Id="rId18" Type="http://schemas.openxmlformats.org/officeDocument/2006/relationships/hyperlink" Target="https://jugit.fz-juelich.de/iek-3/groups/urbanmodels/personal/dabrock/building-database-builda/builda" TargetMode="External"/><Relationship Id="rId26" Type="http://schemas.openxmlformats.org/officeDocument/2006/relationships/hyperlink" Target="https://bdl.stat.gov.pl/bdl/metadane/cechy/3584" TargetMode="External"/><Relationship Id="rId21" Type="http://schemas.openxmlformats.org/officeDocument/2006/relationships/hyperlink" Target="https://zenodo.org/record/6414018" TargetMode="External"/><Relationship Id="rId34" Type="http://schemas.openxmlformats.org/officeDocument/2006/relationships/hyperlink" Target="https://statistik.arbeitsagentur.de/DE/Navigation/Statistiken/Interaktive-Statistiken/Datenbanken/Datenbanken-BST-Nav.html" TargetMode="External"/><Relationship Id="rId7" Type="http://schemas.openxmlformats.org/officeDocument/2006/relationships/hyperlink" Target="https://jugit.fz-juelich.de/iek-3/groups/urbanmodels/personal/dabrock/building-database-builda/builda" TargetMode="External"/><Relationship Id="rId12" Type="http://schemas.openxmlformats.org/officeDocument/2006/relationships/hyperlink" Target="https://jugit.fz-juelich.de/iek-3/groups/urbanmodels/personal/dabrock/building-database-builda/builda" TargetMode="External"/><Relationship Id="rId17" Type="http://schemas.openxmlformats.org/officeDocument/2006/relationships/hyperlink" Target="https://jugit.fz-juelich.de/iek-3/groups/urbanmodels/personal/dabrock/building-database-builda/builda" TargetMode="External"/><Relationship Id="rId25" Type="http://schemas.openxmlformats.org/officeDocument/2006/relationships/hyperlink" Target="https://bdl.stat.gov.pl/bdl/metadane/cechy/2175" TargetMode="External"/><Relationship Id="rId33" Type="http://schemas.openxmlformats.org/officeDocument/2006/relationships/hyperlink" Target="https://www-genesis.destatis.de/genesis/online?operation=table&amp;code=31231-0023&amp;bypass=true&amp;levelindex=1&amp;levelid=1722272603112" TargetMode="External"/><Relationship Id="rId38" Type="http://schemas.microsoft.com/office/2017/10/relationships/threadedComment" Target="../threadedComments/threadedComment4.xml"/><Relationship Id="rId2" Type="http://schemas.openxmlformats.org/officeDocument/2006/relationships/hyperlink" Target="https://jugit.fz-juelich.de/iek-3/groups/urbanmodels/personal/dabrock/building-database-builda/builda" TargetMode="External"/><Relationship Id="rId16" Type="http://schemas.openxmlformats.org/officeDocument/2006/relationships/hyperlink" Target="https://jugit.fz-juelich.de/iek-3/groups/urbanmodels/personal/dabrock/building-database-builda/builda" TargetMode="External"/><Relationship Id="rId20" Type="http://schemas.openxmlformats.org/officeDocument/2006/relationships/hyperlink" Target="https://zenodo.org/record/6414018" TargetMode="External"/><Relationship Id="rId29" Type="http://schemas.openxmlformats.org/officeDocument/2006/relationships/hyperlink" Target="https://www-genesis.destatis.de/genesis/online" TargetMode="External"/><Relationship Id="rId1" Type="http://schemas.openxmlformats.org/officeDocument/2006/relationships/hyperlink" Target="https://jugit.fz-juelich.de/iek-3/groups/urbanmodels/personal/dabrock/building-database-builda/builda" TargetMode="External"/><Relationship Id="rId6" Type="http://schemas.openxmlformats.org/officeDocument/2006/relationships/hyperlink" Target="https://jugit.fz-juelich.de/iek-3/groups/urbanmodels/personal/dabrock/building-database-builda/builda" TargetMode="External"/><Relationship Id="rId11" Type="http://schemas.openxmlformats.org/officeDocument/2006/relationships/hyperlink" Target="https://jugit.fz-juelich.de/iek-3/groups/urbanmodels/personal/dabrock/building-database-builda/builda" TargetMode="External"/><Relationship Id="rId24" Type="http://schemas.openxmlformats.org/officeDocument/2006/relationships/hyperlink" Target="https://bdl.stat.gov.pl/bdl/metadane/cechy/2175" TargetMode="External"/><Relationship Id="rId32" Type="http://schemas.openxmlformats.org/officeDocument/2006/relationships/hyperlink" Target="https://www-genesis.destatis.de/genesis/online?operation=table&amp;code=31231-0023&amp;bypass=true&amp;levelindex=1&amp;levelid=1722272603112" TargetMode="External"/><Relationship Id="rId37" Type="http://schemas.openxmlformats.org/officeDocument/2006/relationships/comments" Target="../comments4.xml"/><Relationship Id="rId5" Type="http://schemas.openxmlformats.org/officeDocument/2006/relationships/hyperlink" Target="https://jugit.fz-juelich.de/iek-3/groups/urbanmodels/personal/dabrock/building-database-builda/builda" TargetMode="External"/><Relationship Id="rId15" Type="http://schemas.openxmlformats.org/officeDocument/2006/relationships/hyperlink" Target="https://jugit.fz-juelich.de/iek-3/groups/urbanmodels/personal/dabrock/building-database-builda/builda" TargetMode="External"/><Relationship Id="rId23" Type="http://schemas.openxmlformats.org/officeDocument/2006/relationships/hyperlink" Target="https://bdl.stat.gov.pl/bdl/metadane/cechy/2166" TargetMode="External"/><Relationship Id="rId28" Type="http://schemas.openxmlformats.org/officeDocument/2006/relationships/hyperlink" Target="https://www-genesis.destatis.de/genesis/online" TargetMode="External"/><Relationship Id="rId36" Type="http://schemas.openxmlformats.org/officeDocument/2006/relationships/vmlDrawing" Target="../drawings/vmlDrawing4.vml"/><Relationship Id="rId10" Type="http://schemas.openxmlformats.org/officeDocument/2006/relationships/hyperlink" Target="https://jugit.fz-juelich.de/iek-3/groups/urbanmodels/personal/dabrock/building-database-builda/builda" TargetMode="External"/><Relationship Id="rId19" Type="http://schemas.openxmlformats.org/officeDocument/2006/relationships/hyperlink" Target="https://zenodo.org/record/6414018" TargetMode="External"/><Relationship Id="rId31" Type="http://schemas.openxmlformats.org/officeDocument/2006/relationships/hyperlink" Target="https://www-genesis.destatis.de/genesis/online?operation=table&amp;code=31231-0022&amp;bypass=true&amp;levelindex=1&amp;levelid=1722272603112" TargetMode="External"/><Relationship Id="rId4" Type="http://schemas.openxmlformats.org/officeDocument/2006/relationships/hyperlink" Target="https://jugit.fz-juelich.de/iek-3/groups/urbanmodels/personal/dabrock/building-database-builda/builda" TargetMode="External"/><Relationship Id="rId9" Type="http://schemas.openxmlformats.org/officeDocument/2006/relationships/hyperlink" Target="https://jugit.fz-juelich.de/iek-3/groups/urbanmodels/personal/dabrock/building-database-builda/builda" TargetMode="External"/><Relationship Id="rId14" Type="http://schemas.openxmlformats.org/officeDocument/2006/relationships/hyperlink" Target="https://jugit.fz-juelich.de/iek-3/groups/urbanmodels/personal/dabrock/building-database-builda/builda" TargetMode="External"/><Relationship Id="rId22" Type="http://schemas.openxmlformats.org/officeDocument/2006/relationships/hyperlink" Target="https://bdl.stat.gov.pl/bdl/metadane/cechy/2166" TargetMode="External"/><Relationship Id="rId27" Type="http://schemas.openxmlformats.org/officeDocument/2006/relationships/hyperlink" Target="https://bdl.stat.gov.pl/bdl/metadane/cechy/3584" TargetMode="External"/><Relationship Id="rId30" Type="http://schemas.openxmlformats.org/officeDocument/2006/relationships/hyperlink" Target="https://www-genesis.destatis.de/genesis/online?operation=table&amp;code=31231-0022&amp;bypass=true&amp;levelindex=1&amp;levelid=1722272603112" TargetMode="External"/><Relationship Id="rId35" Type="http://schemas.openxmlformats.org/officeDocument/2006/relationships/printerSettings" Target="../printerSettings/printerSettings3.bin"/><Relationship Id="rId8" Type="http://schemas.openxmlformats.org/officeDocument/2006/relationships/hyperlink" Target="https://jugit.fz-juelich.de/iek-3/groups/urbanmodels/personal/dabrock/building-database-builda/builda" TargetMode="External"/><Relationship Id="rId3" Type="http://schemas.openxmlformats.org/officeDocument/2006/relationships/hyperlink" Target="https://bdl.stat.gov.pl/bdl/metadane/cechy/2909"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7.vml"/><Relationship Id="rId1" Type="http://schemas.openxmlformats.org/officeDocument/2006/relationships/printerSettings" Target="../printerSettings/printerSettings6.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1:AA873"/>
  <sheetViews>
    <sheetView zoomScale="115" zoomScaleNormal="115" workbookViewId="0">
      <pane xSplit="1" ySplit="1" topLeftCell="B428" activePane="bottomRight" state="frozen"/>
      <selection pane="topRight"/>
      <selection pane="bottomLeft"/>
      <selection pane="bottomRight" activeCell="A437" sqref="A1:A1048576"/>
    </sheetView>
  </sheetViews>
  <sheetFormatPr defaultColWidth="11.44140625" defaultRowHeight="14.4"/>
  <cols>
    <col min="1" max="1" width="69.33203125" style="1" customWidth="1"/>
    <col min="2" max="2" width="25.33203125" style="185" customWidth="1"/>
    <col min="3" max="3" width="23.33203125" style="1" customWidth="1"/>
    <col min="4" max="4" width="19.6640625" style="1" customWidth="1"/>
    <col min="5" max="5" width="29.44140625" style="1" customWidth="1"/>
    <col min="6" max="7" width="31.6640625" style="1" customWidth="1"/>
    <col min="8" max="8" width="11.6640625" style="1" customWidth="1"/>
    <col min="9" max="9" width="18.5546875" customWidth="1"/>
    <col min="11" max="11" width="10.6640625" style="1"/>
    <col min="12" max="12" width="11.44140625" style="1"/>
    <col min="14" max="14" width="7.6640625" style="2" customWidth="1"/>
    <col min="15" max="15" width="14.33203125" customWidth="1"/>
    <col min="16" max="16" width="14.5546875" customWidth="1"/>
    <col min="17" max="17" width="13.6640625" customWidth="1"/>
    <col min="18" max="18" width="18" style="1" customWidth="1"/>
    <col min="19" max="19" width="22" style="1" customWidth="1"/>
    <col min="20" max="20" width="17.33203125" style="1" customWidth="1"/>
    <col min="21" max="21" width="10.6640625" customWidth="1"/>
    <col min="22" max="22" width="12.33203125" customWidth="1"/>
    <col min="23" max="23" width="11.6640625" customWidth="1"/>
    <col min="24" max="24" width="16.5546875" customWidth="1"/>
    <col min="25" max="25" width="21.33203125" customWidth="1"/>
    <col min="26" max="26" width="16.33203125" customWidth="1"/>
  </cols>
  <sheetData>
    <row r="1" spans="1:27" ht="19.95" customHeight="1">
      <c r="A1" s="4" t="s">
        <v>0</v>
      </c>
      <c r="B1" s="186" t="s">
        <v>1</v>
      </c>
      <c r="C1" s="4" t="s">
        <v>2</v>
      </c>
      <c r="D1" s="4" t="s">
        <v>3</v>
      </c>
      <c r="E1" s="4" t="s">
        <v>4</v>
      </c>
      <c r="F1" s="4" t="s">
        <v>5</v>
      </c>
      <c r="G1" s="4" t="s">
        <v>6</v>
      </c>
      <c r="H1" s="4" t="s">
        <v>7</v>
      </c>
      <c r="I1" s="5" t="s">
        <v>8</v>
      </c>
      <c r="J1" s="5" t="s">
        <v>9</v>
      </c>
      <c r="K1" s="4" t="s">
        <v>10</v>
      </c>
      <c r="L1" s="4" t="s">
        <v>11</v>
      </c>
      <c r="M1" s="5" t="s">
        <v>12</v>
      </c>
      <c r="N1" s="4" t="s">
        <v>13</v>
      </c>
      <c r="O1" s="5" t="s">
        <v>14</v>
      </c>
      <c r="P1" s="5" t="s">
        <v>15</v>
      </c>
      <c r="Q1" s="5" t="s">
        <v>16</v>
      </c>
      <c r="R1" s="4" t="s">
        <v>17</v>
      </c>
      <c r="S1" s="4" t="s">
        <v>18</v>
      </c>
      <c r="T1" s="6" t="s">
        <v>19</v>
      </c>
      <c r="U1" s="4" t="s">
        <v>20</v>
      </c>
      <c r="V1" s="4" t="s">
        <v>21</v>
      </c>
      <c r="W1" s="4" t="s">
        <v>22</v>
      </c>
      <c r="X1" s="4" t="s">
        <v>23</v>
      </c>
      <c r="Y1" s="4" t="s">
        <v>24</v>
      </c>
      <c r="Z1" s="4" t="s">
        <v>25</v>
      </c>
      <c r="AA1" s="4" t="s">
        <v>26</v>
      </c>
    </row>
    <row r="2" spans="1:27" ht="35.4" customHeight="1">
      <c r="A2" s="2" t="s">
        <v>27</v>
      </c>
      <c r="B2" s="185" t="s">
        <v>28</v>
      </c>
      <c r="C2" s="1" t="s">
        <v>29</v>
      </c>
      <c r="D2" s="1" t="s">
        <v>30</v>
      </c>
      <c r="E2" s="17" t="s">
        <v>31</v>
      </c>
      <c r="F2" s="1" t="s">
        <v>32</v>
      </c>
      <c r="G2" s="2" t="s">
        <v>33</v>
      </c>
      <c r="H2" s="1" t="s">
        <v>34</v>
      </c>
      <c r="N2" s="2" t="s">
        <v>35</v>
      </c>
      <c r="O2" s="8" t="s">
        <v>36</v>
      </c>
      <c r="P2" s="8" t="s">
        <v>37</v>
      </c>
      <c r="Q2" s="8" t="s">
        <v>38</v>
      </c>
      <c r="U2" s="8" t="str">
        <f>IF(COUNTIF(soi_input_variables!A:A,A2)&gt;0,"yes","no")</f>
        <v>yes</v>
      </c>
      <c r="V2" s="8" t="str">
        <f>IF(COUNTIF(midas_input_variables!A:A,A2)&gt;0,"yes","no")</f>
        <v>no</v>
      </c>
      <c r="W2" s="8" t="str">
        <f>IF(OR(COUNTIF(eucalc_variables_proxies!C:C,"*"&amp;A2&amp;"*")&gt;0,COUNTIF(eucalc_variables_proxies!F:F,"*"&amp;A2&amp;"*")&gt;0),"yes","no")</f>
        <v>no</v>
      </c>
      <c r="X2" s="8" t="str">
        <f>IF(COUNTIF(collected_variables_proxies!C:C,"*"&amp;A2&amp;"*")&gt;0,"yes","no")</f>
        <v>no</v>
      </c>
      <c r="Y2" s="8" t="str">
        <f t="shared" ref="Y2:Y65" si="0">IF(OR(U2="yes",V2="yes",W2="yes",X2="yes"),"yes","no")</f>
        <v>yes</v>
      </c>
    </row>
    <row r="3" spans="1:27" ht="72">
      <c r="A3" s="2" t="s">
        <v>39</v>
      </c>
      <c r="B3" s="185" t="s">
        <v>40</v>
      </c>
      <c r="C3" s="2" t="s">
        <v>41</v>
      </c>
      <c r="D3" s="2" t="s">
        <v>42</v>
      </c>
      <c r="E3" s="14" t="s">
        <v>43</v>
      </c>
      <c r="F3" s="2" t="s">
        <v>44</v>
      </c>
      <c r="G3" s="2"/>
      <c r="H3" s="2" t="s">
        <v>45</v>
      </c>
      <c r="I3" s="8"/>
      <c r="J3" s="8"/>
      <c r="K3" s="2" t="s">
        <v>46</v>
      </c>
      <c r="L3" s="9"/>
      <c r="M3" s="8"/>
      <c r="N3" s="2" t="s">
        <v>47</v>
      </c>
      <c r="O3" s="8" t="s">
        <v>48</v>
      </c>
      <c r="P3" s="8" t="s">
        <v>49</v>
      </c>
      <c r="Q3" s="8" t="s">
        <v>38</v>
      </c>
      <c r="S3" s="2"/>
      <c r="T3" s="2"/>
      <c r="U3" s="8" t="str">
        <f>IF(COUNTIF(soi_input_variables!A:A,A3)&gt;0,"yes","no")</f>
        <v>yes</v>
      </c>
      <c r="V3" s="8" t="str">
        <f>IF(COUNTIF(midas_input_variables!A:A,A3)&gt;0,"yes","no")</f>
        <v>no</v>
      </c>
      <c r="W3" s="8" t="str">
        <f>IF(OR(COUNTIF(eucalc_variables_proxies!C:C,"*"&amp;A3&amp;"*")&gt;0,COUNTIF(eucalc_variables_proxies!F:F,"*"&amp;A3&amp;"*")&gt;0),"yes","no")</f>
        <v>yes</v>
      </c>
      <c r="X3" s="8" t="str">
        <f>IF(COUNTIF(collected_variables_proxies!C:C,"*"&amp;A3&amp;"*")&gt;0,"yes","no")</f>
        <v>yes</v>
      </c>
      <c r="Y3" s="8" t="str">
        <f t="shared" si="0"/>
        <v>yes</v>
      </c>
    </row>
    <row r="4" spans="1:27" ht="72">
      <c r="A4" s="2" t="s">
        <v>50</v>
      </c>
      <c r="B4" s="185" t="s">
        <v>51</v>
      </c>
      <c r="C4" s="2" t="s">
        <v>41</v>
      </c>
      <c r="D4" s="2" t="s">
        <v>42</v>
      </c>
      <c r="E4" s="14" t="s">
        <v>43</v>
      </c>
      <c r="F4" s="2" t="s">
        <v>44</v>
      </c>
      <c r="G4" s="2"/>
      <c r="H4" s="2" t="s">
        <v>45</v>
      </c>
      <c r="I4" s="8"/>
      <c r="J4" s="8"/>
      <c r="K4" s="2" t="s">
        <v>46</v>
      </c>
      <c r="L4" s="9"/>
      <c r="M4" s="8"/>
      <c r="N4" s="2" t="s">
        <v>47</v>
      </c>
      <c r="O4" s="8" t="s">
        <v>48</v>
      </c>
      <c r="P4" s="8" t="s">
        <v>49</v>
      </c>
      <c r="Q4" s="8" t="s">
        <v>38</v>
      </c>
      <c r="S4" s="2"/>
      <c r="T4" s="2"/>
      <c r="U4" s="8" t="str">
        <f>IF(COUNTIF(soi_input_variables!A:A,A4)&gt;0,"yes","no")</f>
        <v>yes</v>
      </c>
      <c r="V4" s="8" t="str">
        <f>IF(COUNTIF(midas_input_variables!A:A,A4)&gt;0,"yes","no")</f>
        <v>no</v>
      </c>
      <c r="W4" s="8" t="str">
        <f>IF(OR(COUNTIF(eucalc_variables_proxies!C:C,"*"&amp;A4&amp;"*")&gt;0,COUNTIF(eucalc_variables_proxies!F:F,"*"&amp;A4&amp;"*")&gt;0),"yes","no")</f>
        <v>yes</v>
      </c>
      <c r="X4" s="8" t="str">
        <f>IF(COUNTIF(collected_variables_proxies!C:C,"*"&amp;A4&amp;"*")&gt;0,"yes","no")</f>
        <v>yes</v>
      </c>
      <c r="Y4" s="8" t="str">
        <f t="shared" si="0"/>
        <v>yes</v>
      </c>
    </row>
    <row r="5" spans="1:27" ht="86.4">
      <c r="A5" s="2" t="s">
        <v>52</v>
      </c>
      <c r="B5" s="199" t="s">
        <v>53</v>
      </c>
      <c r="C5" s="2" t="s">
        <v>54</v>
      </c>
      <c r="D5" s="2" t="s">
        <v>55</v>
      </c>
      <c r="E5" s="7" t="s">
        <v>56</v>
      </c>
      <c r="F5" s="2" t="s">
        <v>57</v>
      </c>
      <c r="G5" s="2" t="s">
        <v>33</v>
      </c>
      <c r="H5" s="2" t="s">
        <v>58</v>
      </c>
      <c r="I5" s="8" t="s">
        <v>59</v>
      </c>
      <c r="J5" s="8"/>
      <c r="K5" s="2"/>
      <c r="L5" s="9" t="s">
        <v>60</v>
      </c>
      <c r="M5" s="8"/>
      <c r="N5" s="2" t="s">
        <v>61</v>
      </c>
      <c r="O5" s="8" t="s">
        <v>48</v>
      </c>
      <c r="P5" s="8" t="s">
        <v>62</v>
      </c>
      <c r="Q5" s="8" t="s">
        <v>38</v>
      </c>
      <c r="S5" s="2"/>
      <c r="T5" s="2"/>
      <c r="U5" s="8" t="str">
        <f>IF(COUNTIF(soi_input_variables!A:A,A5)&gt;0,"yes","no")</f>
        <v>no</v>
      </c>
      <c r="V5" s="8" t="str">
        <f>IF(COUNTIF(midas_input_variables!A:A,A5)&gt;0,"yes","no")</f>
        <v>yes</v>
      </c>
      <c r="W5" s="8" t="str">
        <f>IF(OR(COUNTIF(eucalc_variables_proxies!C:C,"*"&amp;A5&amp;"*")&gt;0,COUNTIF(eucalc_variables_proxies!F:F,"*"&amp;A5&amp;"*")&gt;0),"yes","no")</f>
        <v>yes</v>
      </c>
      <c r="X5" s="8" t="str">
        <f>IF(COUNTIF(collected_variables_proxies!C:C,"*"&amp;A5&amp;"*")&gt;0,"yes","no")</f>
        <v>yes</v>
      </c>
      <c r="Y5" s="8" t="str">
        <f t="shared" si="0"/>
        <v>yes</v>
      </c>
    </row>
    <row r="6" spans="1:27" ht="72">
      <c r="A6" s="2" t="s">
        <v>63</v>
      </c>
      <c r="B6" s="199" t="s">
        <v>64</v>
      </c>
      <c r="C6" s="2" t="s">
        <v>65</v>
      </c>
      <c r="D6" s="2" t="s">
        <v>55</v>
      </c>
      <c r="E6" s="7" t="s">
        <v>66</v>
      </c>
      <c r="F6" s="2" t="s">
        <v>67</v>
      </c>
      <c r="G6" s="2" t="s">
        <v>33</v>
      </c>
      <c r="H6" s="2" t="s">
        <v>58</v>
      </c>
      <c r="I6" s="8" t="s">
        <v>68</v>
      </c>
      <c r="J6" s="8"/>
      <c r="K6" s="2"/>
      <c r="L6" s="9" t="s">
        <v>69</v>
      </c>
      <c r="M6" s="8"/>
      <c r="N6" s="2" t="s">
        <v>70</v>
      </c>
      <c r="O6" s="8" t="s">
        <v>48</v>
      </c>
      <c r="P6" s="8" t="s">
        <v>62</v>
      </c>
      <c r="Q6" s="8" t="s">
        <v>38</v>
      </c>
      <c r="S6" s="2"/>
      <c r="T6" s="2"/>
      <c r="U6" s="8" t="str">
        <f>IF(COUNTIF(soi_input_variables!A:A,A6)&gt;0,"yes","no")</f>
        <v>no</v>
      </c>
      <c r="V6" s="8" t="str">
        <f>IF(COUNTIF(midas_input_variables!A:A,A6)&gt;0,"yes","no")</f>
        <v>yes</v>
      </c>
      <c r="W6" s="8" t="str">
        <f>IF(OR(COUNTIF(eucalc_variables_proxies!C:C,"*"&amp;A6&amp;"*")&gt;0,COUNTIF(eucalc_variables_proxies!F:F,"*"&amp;A6&amp;"*")&gt;0),"yes","no")</f>
        <v>yes</v>
      </c>
      <c r="X6" s="8" t="str">
        <f>IF(COUNTIF(collected_variables_proxies!C:C,"*"&amp;A6&amp;"*")&gt;0,"yes","no")</f>
        <v>yes</v>
      </c>
      <c r="Y6" s="8" t="str">
        <f t="shared" si="0"/>
        <v>yes</v>
      </c>
    </row>
    <row r="7" spans="1:27" ht="72">
      <c r="A7" s="2" t="s">
        <v>71</v>
      </c>
      <c r="B7" s="185" t="s">
        <v>72</v>
      </c>
      <c r="C7" s="2" t="s">
        <v>41</v>
      </c>
      <c r="D7" s="2" t="s">
        <v>42</v>
      </c>
      <c r="E7" s="14" t="s">
        <v>43</v>
      </c>
      <c r="F7" s="2" t="s">
        <v>44</v>
      </c>
      <c r="G7" s="2"/>
      <c r="H7" s="2" t="s">
        <v>73</v>
      </c>
      <c r="I7" s="8"/>
      <c r="J7" s="8"/>
      <c r="K7" s="2"/>
      <c r="L7" s="9"/>
      <c r="M7" s="8"/>
      <c r="N7" s="2" t="s">
        <v>47</v>
      </c>
      <c r="O7" s="8" t="s">
        <v>48</v>
      </c>
      <c r="P7" s="8" t="s">
        <v>49</v>
      </c>
      <c r="Q7" s="8" t="s">
        <v>38</v>
      </c>
      <c r="S7" s="2"/>
      <c r="T7" s="2"/>
      <c r="U7" s="8" t="str">
        <f>IF(COUNTIF(soi_input_variables!A:A,A7)&gt;0,"yes","no")</f>
        <v>no</v>
      </c>
      <c r="V7" s="8" t="str">
        <f>IF(COUNTIF(midas_input_variables!A:A,A7)&gt;0,"yes","no")</f>
        <v>no</v>
      </c>
      <c r="W7" s="8" t="str">
        <f>IF(OR(COUNTIF(eucalc_variables_proxies!C:C,"*"&amp;A7&amp;"*")&gt;0,COUNTIF(eucalc_variables_proxies!F:F,"*"&amp;A7&amp;"*")&gt;0),"yes","no")</f>
        <v>yes</v>
      </c>
      <c r="X7" s="8" t="str">
        <f>IF(COUNTIF(collected_variables_proxies!C:C,"*"&amp;A7&amp;"*")&gt;0,"yes","no")</f>
        <v>yes</v>
      </c>
      <c r="Y7" s="8" t="str">
        <f t="shared" si="0"/>
        <v>yes</v>
      </c>
    </row>
    <row r="8" spans="1:27" ht="100.8">
      <c r="A8" s="2" t="s">
        <v>74</v>
      </c>
      <c r="B8" s="185" t="s">
        <v>75</v>
      </c>
      <c r="C8" s="2"/>
      <c r="D8" s="2" t="s">
        <v>55</v>
      </c>
      <c r="E8" s="7" t="s">
        <v>76</v>
      </c>
      <c r="F8" s="2" t="s">
        <v>77</v>
      </c>
      <c r="G8" s="2" t="s">
        <v>33</v>
      </c>
      <c r="H8" s="2" t="s">
        <v>78</v>
      </c>
      <c r="J8" s="8"/>
      <c r="K8" s="2"/>
      <c r="L8" s="9"/>
      <c r="M8" s="8"/>
      <c r="N8" s="18" t="s">
        <v>79</v>
      </c>
      <c r="O8" s="8" t="s">
        <v>48</v>
      </c>
      <c r="P8" s="8" t="s">
        <v>37</v>
      </c>
      <c r="Q8" s="8" t="s">
        <v>38</v>
      </c>
      <c r="S8" s="2"/>
      <c r="T8" s="2"/>
      <c r="U8" s="8" t="str">
        <f>IF(COUNTIF(soi_input_variables!A:A,A8)&gt;0,"yes","no")</f>
        <v>yes</v>
      </c>
      <c r="V8" s="8" t="str">
        <f>IF(COUNTIF(midas_input_variables!A:A,A8)&gt;0,"yes","no")</f>
        <v>no</v>
      </c>
      <c r="W8" s="8" t="str">
        <f>IF(OR(COUNTIF(eucalc_variables_proxies!C:C,"*"&amp;A8&amp;"*")&gt;0,COUNTIF(eucalc_variables_proxies!F:F,"*"&amp;A8&amp;"*")&gt;0),"yes","no")</f>
        <v>no</v>
      </c>
      <c r="X8" s="8" t="str">
        <f>IF(COUNTIF(collected_variables_proxies!C:C,"*"&amp;A8&amp;"*")&gt;0,"yes","no")</f>
        <v>no</v>
      </c>
      <c r="Y8" s="8" t="str">
        <f t="shared" si="0"/>
        <v>yes</v>
      </c>
    </row>
    <row r="9" spans="1:27" ht="86.4">
      <c r="A9" s="2" t="s">
        <v>80</v>
      </c>
      <c r="B9" s="185" t="s">
        <v>81</v>
      </c>
      <c r="C9" s="2" t="s">
        <v>82</v>
      </c>
      <c r="D9" s="2" t="s">
        <v>83</v>
      </c>
      <c r="E9" s="7" t="s">
        <v>84</v>
      </c>
      <c r="F9" s="2" t="s">
        <v>85</v>
      </c>
      <c r="G9" s="2"/>
      <c r="H9" s="2" t="s">
        <v>86</v>
      </c>
      <c r="I9" s="8"/>
      <c r="J9" s="8"/>
      <c r="K9" s="2"/>
      <c r="L9" s="9"/>
      <c r="M9" s="8"/>
      <c r="N9" s="2" t="s">
        <v>87</v>
      </c>
      <c r="O9" s="8" t="s">
        <v>36</v>
      </c>
      <c r="P9" s="8" t="s">
        <v>88</v>
      </c>
      <c r="Q9" s="8" t="s">
        <v>38</v>
      </c>
      <c r="S9" s="2"/>
      <c r="T9" s="2"/>
      <c r="U9" s="8" t="str">
        <f>IF(COUNTIF(soi_input_variables!A:A,A9)&gt;0,"yes","no")</f>
        <v>no</v>
      </c>
      <c r="V9" s="8" t="str">
        <f>IF(COUNTIF(midas_input_variables!A:A,A9)&gt;0,"yes","no")</f>
        <v>no</v>
      </c>
      <c r="W9" s="8" t="str">
        <f>IF(OR(COUNTIF(eucalc_variables_proxies!C:C,"*"&amp;A9&amp;"*")&gt;0,COUNTIF(eucalc_variables_proxies!F:F,"*"&amp;A9&amp;"*")&gt;0),"yes","no")</f>
        <v>no</v>
      </c>
      <c r="X9" s="8" t="str">
        <f>IF(COUNTIF(collected_variables_proxies!C:C,"*"&amp;A9&amp;"*")&gt;0,"yes","no")</f>
        <v>no</v>
      </c>
      <c r="Y9" s="8" t="str">
        <f t="shared" si="0"/>
        <v>no</v>
      </c>
      <c r="Z9">
        <v>0.1</v>
      </c>
    </row>
    <row r="10" spans="1:27" ht="86.4">
      <c r="A10" s="2" t="s">
        <v>89</v>
      </c>
      <c r="B10" s="185" t="s">
        <v>90</v>
      </c>
      <c r="C10" s="2" t="s">
        <v>91</v>
      </c>
      <c r="D10" s="2" t="s">
        <v>83</v>
      </c>
      <c r="E10" s="7" t="s">
        <v>84</v>
      </c>
      <c r="F10" s="2" t="s">
        <v>85</v>
      </c>
      <c r="G10" s="2"/>
      <c r="H10" s="2" t="s">
        <v>86</v>
      </c>
      <c r="I10" s="8"/>
      <c r="J10" s="8"/>
      <c r="K10" s="2"/>
      <c r="L10" s="9"/>
      <c r="M10" s="8"/>
      <c r="N10" s="2" t="s">
        <v>87</v>
      </c>
      <c r="O10" s="8" t="s">
        <v>36</v>
      </c>
      <c r="P10" s="8" t="s">
        <v>88</v>
      </c>
      <c r="Q10" s="8" t="s">
        <v>38</v>
      </c>
      <c r="S10" s="2"/>
      <c r="T10" s="2"/>
      <c r="U10" s="8" t="str">
        <f>IF(COUNTIF(soi_input_variables!A:A,A10)&gt;0,"yes","no")</f>
        <v>no</v>
      </c>
      <c r="V10" s="8" t="str">
        <f>IF(COUNTIF(midas_input_variables!A:A,A10)&gt;0,"yes","no")</f>
        <v>no</v>
      </c>
      <c r="W10" s="8" t="str">
        <f>IF(OR(COUNTIF(eucalc_variables_proxies!C:C,"*"&amp;A10&amp;"*")&gt;0,COUNTIF(eucalc_variables_proxies!F:F,"*"&amp;A10&amp;"*")&gt;0),"yes","no")</f>
        <v>no</v>
      </c>
      <c r="X10" s="8" t="str">
        <f>IF(COUNTIF(collected_variables_proxies!C:C,"*"&amp;A10&amp;"*")&gt;0,"yes","no")</f>
        <v>no</v>
      </c>
      <c r="Y10" s="8" t="str">
        <f t="shared" si="0"/>
        <v>no</v>
      </c>
      <c r="Z10">
        <v>0.1</v>
      </c>
    </row>
    <row r="11" spans="1:27" ht="86.4">
      <c r="A11" s="2" t="s">
        <v>92</v>
      </c>
      <c r="B11" s="185" t="s">
        <v>93</v>
      </c>
      <c r="C11" s="2" t="s">
        <v>94</v>
      </c>
      <c r="D11" s="2" t="s">
        <v>83</v>
      </c>
      <c r="E11" s="7" t="s">
        <v>84</v>
      </c>
      <c r="F11" s="2" t="s">
        <v>85</v>
      </c>
      <c r="G11" s="2"/>
      <c r="H11" s="2" t="s">
        <v>86</v>
      </c>
      <c r="I11" s="8"/>
      <c r="J11" s="8"/>
      <c r="K11" s="2"/>
      <c r="L11" s="9"/>
      <c r="M11" s="8"/>
      <c r="N11" s="2" t="s">
        <v>87</v>
      </c>
      <c r="O11" s="8" t="s">
        <v>36</v>
      </c>
      <c r="P11" s="8" t="s">
        <v>88</v>
      </c>
      <c r="Q11" s="8" t="s">
        <v>38</v>
      </c>
      <c r="S11" s="2"/>
      <c r="T11" s="2"/>
      <c r="U11" s="8" t="str">
        <f>IF(COUNTIF(soi_input_variables!A:A,A11)&gt;0,"yes","no")</f>
        <v>no</v>
      </c>
      <c r="V11" s="8" t="str">
        <f>IF(COUNTIF(midas_input_variables!A:A,A11)&gt;0,"yes","no")</f>
        <v>no</v>
      </c>
      <c r="W11" s="8" t="str">
        <f>IF(OR(COUNTIF(eucalc_variables_proxies!C:C,"*"&amp;A11&amp;"*")&gt;0,COUNTIF(eucalc_variables_proxies!F:F,"*"&amp;A11&amp;"*")&gt;0),"yes","no")</f>
        <v>no</v>
      </c>
      <c r="X11" s="8" t="str">
        <f>IF(COUNTIF(collected_variables_proxies!C:C,"*"&amp;A11&amp;"*")&gt;0,"yes","no")</f>
        <v>no</v>
      </c>
      <c r="Y11" s="8" t="str">
        <f t="shared" si="0"/>
        <v>no</v>
      </c>
      <c r="Z11">
        <v>0.1</v>
      </c>
    </row>
    <row r="12" spans="1:27" ht="86.4">
      <c r="A12" s="2" t="s">
        <v>95</v>
      </c>
      <c r="B12" s="185" t="s">
        <v>96</v>
      </c>
      <c r="C12" s="2" t="s">
        <v>97</v>
      </c>
      <c r="D12" s="2" t="s">
        <v>83</v>
      </c>
      <c r="E12" s="7" t="s">
        <v>84</v>
      </c>
      <c r="F12" s="2" t="s">
        <v>85</v>
      </c>
      <c r="G12" s="2"/>
      <c r="H12" s="2" t="s">
        <v>86</v>
      </c>
      <c r="I12" s="8"/>
      <c r="J12" s="8"/>
      <c r="K12" s="2"/>
      <c r="L12" s="9"/>
      <c r="M12" s="8"/>
      <c r="N12" s="2" t="s">
        <v>98</v>
      </c>
      <c r="O12" s="8" t="s">
        <v>36</v>
      </c>
      <c r="P12" s="8" t="s">
        <v>88</v>
      </c>
      <c r="Q12" s="8" t="s">
        <v>38</v>
      </c>
      <c r="S12" s="2"/>
      <c r="T12" s="2"/>
      <c r="U12" s="8" t="str">
        <f>IF(COUNTIF(soi_input_variables!A:A,A12)&gt;0,"yes","no")</f>
        <v>no</v>
      </c>
      <c r="V12" s="8" t="str">
        <f>IF(COUNTIF(midas_input_variables!A:A,A12)&gt;0,"yes","no")</f>
        <v>no</v>
      </c>
      <c r="W12" s="8" t="str">
        <f>IF(OR(COUNTIF(eucalc_variables_proxies!C:C,"*"&amp;A12&amp;"*")&gt;0,COUNTIF(eucalc_variables_proxies!F:F,"*"&amp;A12&amp;"*")&gt;0),"yes","no")</f>
        <v>no</v>
      </c>
      <c r="X12" s="8" t="str">
        <f>IF(COUNTIF(collected_variables_proxies!C:C,"*"&amp;A12&amp;"*")&gt;0,"yes","no")</f>
        <v>no</v>
      </c>
      <c r="Y12" s="8" t="str">
        <f t="shared" si="0"/>
        <v>no</v>
      </c>
      <c r="Z12">
        <v>0.1</v>
      </c>
    </row>
    <row r="13" spans="1:27" ht="86.4">
      <c r="A13" s="2" t="s">
        <v>99</v>
      </c>
      <c r="B13" s="185" t="s">
        <v>100</v>
      </c>
      <c r="C13" s="2" t="s">
        <v>101</v>
      </c>
      <c r="D13" s="2" t="s">
        <v>83</v>
      </c>
      <c r="E13" s="7" t="s">
        <v>84</v>
      </c>
      <c r="F13" s="2" t="s">
        <v>85</v>
      </c>
      <c r="G13" s="2"/>
      <c r="H13" s="2" t="s">
        <v>86</v>
      </c>
      <c r="I13" s="8"/>
      <c r="J13" s="8"/>
      <c r="K13" s="2"/>
      <c r="L13" s="9"/>
      <c r="M13" s="8"/>
      <c r="N13" s="2" t="s">
        <v>102</v>
      </c>
      <c r="O13" s="8" t="s">
        <v>36</v>
      </c>
      <c r="P13" s="8" t="s">
        <v>88</v>
      </c>
      <c r="Q13" s="8" t="s">
        <v>38</v>
      </c>
      <c r="S13" s="2"/>
      <c r="T13" s="2"/>
      <c r="U13" s="8" t="str">
        <f>IF(COUNTIF(soi_input_variables!A:A,A13)&gt;0,"yes","no")</f>
        <v>no</v>
      </c>
      <c r="V13" s="8" t="str">
        <f>IF(COUNTIF(midas_input_variables!A:A,A13)&gt;0,"yes","no")</f>
        <v>no</v>
      </c>
      <c r="W13" s="8" t="str">
        <f>IF(OR(COUNTIF(eucalc_variables_proxies!C:C,"*"&amp;A13&amp;"*")&gt;0,COUNTIF(eucalc_variables_proxies!F:F,"*"&amp;A13&amp;"*")&gt;0),"yes","no")</f>
        <v>no</v>
      </c>
      <c r="X13" s="8" t="str">
        <f>IF(COUNTIF(collected_variables_proxies!C:C,"*"&amp;A13&amp;"*")&gt;0,"yes","no")</f>
        <v>no</v>
      </c>
      <c r="Y13" s="8" t="str">
        <f t="shared" si="0"/>
        <v>no</v>
      </c>
      <c r="Z13">
        <v>0.1</v>
      </c>
    </row>
    <row r="14" spans="1:27" ht="72">
      <c r="A14" s="187" t="s">
        <v>103</v>
      </c>
      <c r="B14" s="199" t="s">
        <v>104</v>
      </c>
      <c r="D14" s="1" t="s">
        <v>105</v>
      </c>
      <c r="E14" s="17" t="s">
        <v>106</v>
      </c>
      <c r="F14" s="1" t="s">
        <v>107</v>
      </c>
      <c r="G14" s="1" t="s">
        <v>108</v>
      </c>
      <c r="H14" s="2" t="s">
        <v>109</v>
      </c>
      <c r="N14" s="2" t="s">
        <v>47</v>
      </c>
      <c r="O14" s="8" t="s">
        <v>48</v>
      </c>
      <c r="P14" s="8" t="s">
        <v>49</v>
      </c>
      <c r="Q14" s="8" t="s">
        <v>38</v>
      </c>
      <c r="U14" s="8" t="str">
        <f>IF(COUNTIF(soi_input_variables!A:A,A14)&gt;0,"yes","no")</f>
        <v>no</v>
      </c>
      <c r="V14" s="8" t="str">
        <f>IF(COUNTIF(midas_input_variables!A:A,A14)&gt;0,"yes","no")</f>
        <v>no</v>
      </c>
      <c r="W14" s="8" t="str">
        <f>IF(OR(COUNTIF(eucalc_variables_proxies!C:C,"*"&amp;A14&amp;"*")&gt;0,COUNTIF(eucalc_variables_proxies!F:F,"*"&amp;A14&amp;"*")&gt;0),"yes","no")</f>
        <v>no</v>
      </c>
      <c r="X14" s="8" t="str">
        <f>IF(COUNTIF(collected_variables_proxies!C:C,"*"&amp;A14&amp;"*")&gt;0,"yes","no")</f>
        <v>no</v>
      </c>
      <c r="Y14" s="8" t="str">
        <f t="shared" si="0"/>
        <v>no</v>
      </c>
    </row>
    <row r="15" spans="1:27" ht="86.4">
      <c r="A15" s="2" t="s">
        <v>110</v>
      </c>
      <c r="B15" s="185" t="s">
        <v>111</v>
      </c>
      <c r="C15" s="2"/>
      <c r="D15" s="200" t="s">
        <v>112</v>
      </c>
      <c r="E15" s="96" t="s">
        <v>113</v>
      </c>
      <c r="F15" s="2" t="s">
        <v>114</v>
      </c>
      <c r="G15" s="2" t="s">
        <v>33</v>
      </c>
      <c r="H15" s="2" t="s">
        <v>34</v>
      </c>
      <c r="I15" s="8"/>
      <c r="J15" s="8"/>
      <c r="K15" s="2"/>
      <c r="L15" s="9"/>
      <c r="M15" s="8"/>
      <c r="N15" s="2" t="s">
        <v>47</v>
      </c>
      <c r="O15" s="8" t="s">
        <v>48</v>
      </c>
      <c r="P15" s="8" t="s">
        <v>49</v>
      </c>
      <c r="Q15" s="8" t="s">
        <v>38</v>
      </c>
      <c r="S15" s="2"/>
      <c r="T15" s="2"/>
      <c r="U15" s="8" t="str">
        <f>IF(COUNTIF(soi_input_variables!A:A,A15)&gt;0,"yes","no")</f>
        <v>yes</v>
      </c>
      <c r="V15" s="8" t="str">
        <f>IF(COUNTIF(midas_input_variables!A:A,A15)&gt;0,"yes","no")</f>
        <v>no</v>
      </c>
      <c r="W15" s="8" t="str">
        <f>IF(OR(COUNTIF(eucalc_variables_proxies!C:C,"*"&amp;A15&amp;"*")&gt;0,COUNTIF(eucalc_variables_proxies!F:F,"*"&amp;A15&amp;"*")&gt;0),"yes","no")</f>
        <v>yes</v>
      </c>
      <c r="X15" s="8" t="str">
        <f>IF(COUNTIF(collected_variables_proxies!C:C,"*"&amp;A15&amp;"*")&gt;0,"yes","no")</f>
        <v>yes</v>
      </c>
      <c r="Y15" s="8" t="str">
        <f t="shared" si="0"/>
        <v>yes</v>
      </c>
    </row>
    <row r="16" spans="1:27" ht="100.8">
      <c r="A16" s="2" t="s">
        <v>115</v>
      </c>
      <c r="B16" s="185" t="s">
        <v>116</v>
      </c>
      <c r="C16" s="2"/>
      <c r="D16" s="2" t="s">
        <v>117</v>
      </c>
      <c r="E16" s="17" t="s">
        <v>118</v>
      </c>
      <c r="F16" s="2" t="s">
        <v>119</v>
      </c>
      <c r="G16" s="2" t="s">
        <v>33</v>
      </c>
      <c r="H16" s="2" t="s">
        <v>120</v>
      </c>
      <c r="I16" s="2"/>
      <c r="J16" s="8"/>
      <c r="K16" s="2"/>
      <c r="L16" s="2"/>
      <c r="M16" s="8"/>
      <c r="N16" s="200" t="s">
        <v>121</v>
      </c>
      <c r="O16" s="8" t="s">
        <v>36</v>
      </c>
      <c r="P16" s="8" t="s">
        <v>49</v>
      </c>
      <c r="Q16" s="8" t="s">
        <v>38</v>
      </c>
      <c r="S16" s="2"/>
      <c r="T16" s="2"/>
      <c r="U16" s="8" t="str">
        <f>IF(COUNTIF(soi_input_variables!A:A,A16)&gt;0,"yes","no")</f>
        <v>yes</v>
      </c>
      <c r="V16" s="8" t="str">
        <f>IF(COUNTIF(midas_input_variables!A:A,A16)&gt;0,"yes","no")</f>
        <v>no</v>
      </c>
      <c r="W16" s="8" t="str">
        <f>IF(OR(COUNTIF(eucalc_variables_proxies!C:C,"*"&amp;A16&amp;"*")&gt;0,COUNTIF(eucalc_variables_proxies!F:F,"*"&amp;A16&amp;"*")&gt;0),"yes","no")</f>
        <v>no</v>
      </c>
      <c r="X16" s="8" t="str">
        <f>IF(COUNTIF(collected_variables_proxies!C:C,"*"&amp;A16&amp;"*")&gt;0,"yes","no")</f>
        <v>yes</v>
      </c>
      <c r="Y16" s="8" t="str">
        <f t="shared" si="0"/>
        <v>yes</v>
      </c>
    </row>
    <row r="17" spans="1:25" ht="63.6" customHeight="1">
      <c r="A17" s="2" t="s">
        <v>122</v>
      </c>
      <c r="B17" s="185" t="s">
        <v>123</v>
      </c>
      <c r="C17" s="2"/>
      <c r="D17" s="2" t="s">
        <v>117</v>
      </c>
      <c r="E17" s="17" t="s">
        <v>124</v>
      </c>
      <c r="F17" s="2" t="s">
        <v>125</v>
      </c>
      <c r="G17" s="2" t="s">
        <v>33</v>
      </c>
      <c r="H17" s="2" t="s">
        <v>120</v>
      </c>
      <c r="I17" s="2"/>
      <c r="J17" s="8"/>
      <c r="K17" s="2"/>
      <c r="L17" s="2"/>
      <c r="M17" s="8"/>
      <c r="N17" s="2" t="s">
        <v>121</v>
      </c>
      <c r="O17" s="8" t="s">
        <v>36</v>
      </c>
      <c r="P17" s="8" t="s">
        <v>49</v>
      </c>
      <c r="Q17" s="8" t="s">
        <v>38</v>
      </c>
      <c r="S17" s="2"/>
      <c r="T17" s="2"/>
      <c r="U17" s="8" t="str">
        <f>IF(COUNTIF(soi_input_variables!A:A,A17)&gt;0,"yes","no")</f>
        <v>yes</v>
      </c>
      <c r="V17" s="8" t="str">
        <f>IF(COUNTIF(midas_input_variables!A:A,A17)&gt;0,"yes","no")</f>
        <v>no</v>
      </c>
      <c r="W17" s="8" t="str">
        <f>IF(OR(COUNTIF(eucalc_variables_proxies!C:C,"*"&amp;A17&amp;"*")&gt;0,COUNTIF(eucalc_variables_proxies!F:F,"*"&amp;A17&amp;"*")&gt;0),"yes","no")</f>
        <v>no</v>
      </c>
      <c r="X17" s="8" t="str">
        <f>IF(COUNTIF(collected_variables_proxies!C:C,"*"&amp;A17&amp;"*")&gt;0,"yes","no")</f>
        <v>yes</v>
      </c>
      <c r="Y17" s="8" t="str">
        <f t="shared" si="0"/>
        <v>yes</v>
      </c>
    </row>
    <row r="18" spans="1:25" ht="67.95" customHeight="1">
      <c r="A18" s="2" t="s">
        <v>126</v>
      </c>
      <c r="B18" s="185" t="s">
        <v>127</v>
      </c>
      <c r="C18" s="2"/>
      <c r="D18" s="2" t="s">
        <v>117</v>
      </c>
      <c r="E18" s="17" t="s">
        <v>128</v>
      </c>
      <c r="F18" s="2" t="s">
        <v>129</v>
      </c>
      <c r="G18" s="2" t="s">
        <v>33</v>
      </c>
      <c r="H18" s="2" t="s">
        <v>120</v>
      </c>
      <c r="I18" s="2"/>
      <c r="J18" s="8"/>
      <c r="K18" s="2"/>
      <c r="L18" s="2"/>
      <c r="M18" s="8"/>
      <c r="N18" s="2" t="s">
        <v>121</v>
      </c>
      <c r="O18" s="8" t="s">
        <v>36</v>
      </c>
      <c r="P18" s="8" t="s">
        <v>49</v>
      </c>
      <c r="Q18" s="8" t="s">
        <v>38</v>
      </c>
      <c r="S18" s="2"/>
      <c r="T18" s="2"/>
      <c r="U18" s="8" t="str">
        <f>IF(COUNTIF(soi_input_variables!A:A,A18)&gt;0,"yes","no")</f>
        <v>no</v>
      </c>
      <c r="V18" s="8" t="str">
        <f>IF(COUNTIF(midas_input_variables!A:A,A18)&gt;0,"yes","no")</f>
        <v>no</v>
      </c>
      <c r="W18" s="8" t="str">
        <f>IF(OR(COUNTIF(eucalc_variables_proxies!C:C,"*"&amp;A18&amp;"*")&gt;0,COUNTIF(eucalc_variables_proxies!F:F,"*"&amp;A18&amp;"*")&gt;0),"yes","no")</f>
        <v>no</v>
      </c>
      <c r="X18" s="8" t="str">
        <f>IF(COUNTIF(collected_variables_proxies!C:C,"*"&amp;A18&amp;"*")&gt;0,"yes","no")</f>
        <v>no</v>
      </c>
      <c r="Y18" s="8" t="str">
        <f t="shared" si="0"/>
        <v>no</v>
      </c>
    </row>
    <row r="19" spans="1:25" ht="100.8">
      <c r="A19" s="2" t="s">
        <v>130</v>
      </c>
      <c r="B19" s="185" t="s">
        <v>131</v>
      </c>
      <c r="C19" s="2" t="s">
        <v>132</v>
      </c>
      <c r="D19" s="2" t="s">
        <v>117</v>
      </c>
      <c r="E19" s="17" t="s">
        <v>133</v>
      </c>
      <c r="F19" s="2" t="s">
        <v>134</v>
      </c>
      <c r="G19" s="2" t="s">
        <v>33</v>
      </c>
      <c r="H19" s="2" t="s">
        <v>120</v>
      </c>
      <c r="I19" s="2"/>
      <c r="J19" s="8"/>
      <c r="K19" s="2"/>
      <c r="L19" s="2"/>
      <c r="M19" s="8"/>
      <c r="N19" s="2" t="s">
        <v>121</v>
      </c>
      <c r="O19" s="8" t="s">
        <v>36</v>
      </c>
      <c r="P19" s="8" t="s">
        <v>49</v>
      </c>
      <c r="Q19" s="8" t="s">
        <v>38</v>
      </c>
      <c r="S19" s="2"/>
      <c r="T19" s="2"/>
      <c r="U19" s="8" t="str">
        <f>IF(COUNTIF(soi_input_variables!A:A,A19)&gt;0,"yes","no")</f>
        <v>yes</v>
      </c>
      <c r="V19" s="8" t="str">
        <f>IF(COUNTIF(midas_input_variables!A:A,A19)&gt;0,"yes","no")</f>
        <v>no</v>
      </c>
      <c r="W19" s="8" t="str">
        <f>IF(OR(COUNTIF(eucalc_variables_proxies!C:C,"*"&amp;A19&amp;"*")&gt;0,COUNTIF(eucalc_variables_proxies!F:F,"*"&amp;A19&amp;"*")&gt;0),"yes","no")</f>
        <v>no</v>
      </c>
      <c r="X19" s="8" t="str">
        <f>IF(COUNTIF(collected_variables_proxies!C:C,"*"&amp;A19&amp;"*")&gt;0,"yes","no")</f>
        <v>yes</v>
      </c>
      <c r="Y19" s="8" t="str">
        <f t="shared" si="0"/>
        <v>yes</v>
      </c>
    </row>
    <row r="20" spans="1:25" ht="72">
      <c r="A20" s="2" t="s">
        <v>135</v>
      </c>
      <c r="B20" s="185" t="s">
        <v>136</v>
      </c>
      <c r="C20" s="2" t="s">
        <v>41</v>
      </c>
      <c r="D20" s="2" t="s">
        <v>42</v>
      </c>
      <c r="E20" s="14" t="s">
        <v>43</v>
      </c>
      <c r="F20" s="2" t="s">
        <v>44</v>
      </c>
      <c r="G20" s="2"/>
      <c r="H20" s="2" t="s">
        <v>137</v>
      </c>
      <c r="I20" s="8"/>
      <c r="J20" s="8"/>
      <c r="K20" s="2" t="s">
        <v>46</v>
      </c>
      <c r="L20" s="9"/>
      <c r="M20" s="8"/>
      <c r="N20" s="2" t="s">
        <v>47</v>
      </c>
      <c r="O20" s="8" t="s">
        <v>48</v>
      </c>
      <c r="P20" s="8" t="s">
        <v>49</v>
      </c>
      <c r="Q20" s="8" t="s">
        <v>38</v>
      </c>
      <c r="S20" s="2"/>
      <c r="T20" s="2"/>
      <c r="U20" s="8" t="str">
        <f>IF(COUNTIF(soi_input_variables!A:A,A20)&gt;0,"yes","no")</f>
        <v>no</v>
      </c>
      <c r="V20" s="8" t="str">
        <f>IF(COUNTIF(midas_input_variables!A:A,A20)&gt;0,"yes","no")</f>
        <v>yes</v>
      </c>
      <c r="W20" s="8" t="str">
        <f>IF(OR(COUNTIF(eucalc_variables_proxies!C:C,"*"&amp;A20&amp;"*")&gt;0,COUNTIF(eucalc_variables_proxies!F:F,"*"&amp;A20&amp;"*")&gt;0),"yes","no")</f>
        <v>no</v>
      </c>
      <c r="X20" s="8" t="str">
        <f>IF(COUNTIF(collected_variables_proxies!C:C,"*"&amp;A20&amp;"*")&gt;0,"yes","no")</f>
        <v>no</v>
      </c>
      <c r="Y20" s="8" t="str">
        <f t="shared" si="0"/>
        <v>yes</v>
      </c>
    </row>
    <row r="21" spans="1:25" ht="72">
      <c r="A21" s="2" t="s">
        <v>138</v>
      </c>
      <c r="B21" s="185" t="s">
        <v>139</v>
      </c>
      <c r="C21" s="2" t="s">
        <v>41</v>
      </c>
      <c r="D21" s="2" t="s">
        <v>42</v>
      </c>
      <c r="E21" s="14" t="s">
        <v>43</v>
      </c>
      <c r="F21" s="2" t="s">
        <v>44</v>
      </c>
      <c r="G21" s="2"/>
      <c r="H21" s="2" t="s">
        <v>109</v>
      </c>
      <c r="I21" s="8"/>
      <c r="J21" s="8"/>
      <c r="K21" s="2" t="s">
        <v>140</v>
      </c>
      <c r="L21" s="9"/>
      <c r="M21" s="8"/>
      <c r="N21" s="2" t="s">
        <v>47</v>
      </c>
      <c r="O21" s="8" t="s">
        <v>48</v>
      </c>
      <c r="P21" s="8" t="s">
        <v>49</v>
      </c>
      <c r="Q21" s="8" t="s">
        <v>38</v>
      </c>
      <c r="S21" s="2"/>
      <c r="T21" s="2"/>
      <c r="U21" s="8" t="str">
        <f>IF(COUNTIF(soi_input_variables!A:A,A21)&gt;0,"yes","no")</f>
        <v>no</v>
      </c>
      <c r="V21" s="8" t="str">
        <f>IF(COUNTIF(midas_input_variables!A:A,A21)&gt;0,"yes","no")</f>
        <v>yes</v>
      </c>
      <c r="W21" s="8" t="str">
        <f>IF(OR(COUNTIF(eucalc_variables_proxies!C:C,"*"&amp;A21&amp;"*")&gt;0,COUNTIF(eucalc_variables_proxies!F:F,"*"&amp;A21&amp;"*")&gt;0),"yes","no")</f>
        <v>no</v>
      </c>
      <c r="X21" s="8" t="str">
        <f>IF(COUNTIF(collected_variables_proxies!C:C,"*"&amp;A21&amp;"*")&gt;0,"yes","no")</f>
        <v>no</v>
      </c>
      <c r="Y21" s="8" t="str">
        <f t="shared" si="0"/>
        <v>yes</v>
      </c>
    </row>
    <row r="22" spans="1:25" ht="72">
      <c r="A22" s="2" t="s">
        <v>141</v>
      </c>
      <c r="B22" s="185" t="s">
        <v>142</v>
      </c>
      <c r="C22" s="2" t="s">
        <v>41</v>
      </c>
      <c r="D22" s="2" t="s">
        <v>42</v>
      </c>
      <c r="E22" s="14" t="s">
        <v>43</v>
      </c>
      <c r="F22" s="2" t="s">
        <v>44</v>
      </c>
      <c r="G22" s="2"/>
      <c r="H22" s="2" t="s">
        <v>45</v>
      </c>
      <c r="I22" s="8"/>
      <c r="J22" s="8"/>
      <c r="K22" s="2" t="s">
        <v>46</v>
      </c>
      <c r="L22" s="9"/>
      <c r="M22" s="8"/>
      <c r="N22" s="2" t="s">
        <v>47</v>
      </c>
      <c r="O22" s="8" t="s">
        <v>48</v>
      </c>
      <c r="P22" s="8" t="s">
        <v>49</v>
      </c>
      <c r="Q22" s="8" t="s">
        <v>38</v>
      </c>
      <c r="S22" s="2"/>
      <c r="T22" s="2"/>
      <c r="U22" s="8" t="str">
        <f>IF(COUNTIF(soi_input_variables!A:A,A22)&gt;0,"yes","no")</f>
        <v>yes</v>
      </c>
      <c r="V22" s="8" t="str">
        <f>IF(COUNTIF(midas_input_variables!A:A,A22)&gt;0,"yes","no")</f>
        <v>no</v>
      </c>
      <c r="W22" s="8" t="str">
        <f>IF(OR(COUNTIF(eucalc_variables_proxies!C:C,"*"&amp;A22&amp;"*")&gt;0,COUNTIF(eucalc_variables_proxies!F:F,"*"&amp;A22&amp;"*")&gt;0),"yes","no")</f>
        <v>yes</v>
      </c>
      <c r="X22" s="8" t="str">
        <f>IF(COUNTIF(collected_variables_proxies!C:C,"*"&amp;A22&amp;"*")&gt;0,"yes","no")</f>
        <v>no</v>
      </c>
      <c r="Y22" s="8" t="str">
        <f t="shared" si="0"/>
        <v>yes</v>
      </c>
    </row>
    <row r="23" spans="1:25" ht="72">
      <c r="A23" s="2" t="s">
        <v>143</v>
      </c>
      <c r="B23" s="185" t="s">
        <v>144</v>
      </c>
      <c r="C23" s="2" t="s">
        <v>41</v>
      </c>
      <c r="D23" s="2" t="s">
        <v>42</v>
      </c>
      <c r="E23" s="14" t="s">
        <v>43</v>
      </c>
      <c r="F23" s="2" t="s">
        <v>44</v>
      </c>
      <c r="G23" s="2"/>
      <c r="H23" s="2" t="s">
        <v>137</v>
      </c>
      <c r="I23" s="8"/>
      <c r="J23" s="8"/>
      <c r="K23" s="2" t="s">
        <v>46</v>
      </c>
      <c r="L23" s="9"/>
      <c r="M23" s="8"/>
      <c r="N23" s="2" t="s">
        <v>47</v>
      </c>
      <c r="O23" s="8" t="s">
        <v>48</v>
      </c>
      <c r="P23" s="8" t="s">
        <v>49</v>
      </c>
      <c r="Q23" s="8" t="s">
        <v>38</v>
      </c>
      <c r="S23" s="2"/>
      <c r="T23" s="2"/>
      <c r="U23" s="8" t="str">
        <f>IF(COUNTIF(soi_input_variables!A:A,A23)&gt;0,"yes","no")</f>
        <v>no</v>
      </c>
      <c r="V23" s="8" t="str">
        <f>IF(COUNTIF(midas_input_variables!A:A,A23)&gt;0,"yes","no")</f>
        <v>yes</v>
      </c>
      <c r="W23" s="8" t="str">
        <f>IF(OR(COUNTIF(eucalc_variables_proxies!C:C,"*"&amp;A23&amp;"*")&gt;0,COUNTIF(eucalc_variables_proxies!F:F,"*"&amp;A23&amp;"*")&gt;0),"yes","no")</f>
        <v>yes</v>
      </c>
      <c r="X23" s="8" t="str">
        <f>IF(COUNTIF(collected_variables_proxies!C:C,"*"&amp;A23&amp;"*")&gt;0,"yes","no")</f>
        <v>no</v>
      </c>
      <c r="Y23" s="8" t="str">
        <f t="shared" si="0"/>
        <v>yes</v>
      </c>
    </row>
    <row r="24" spans="1:25" ht="86.4">
      <c r="A24" s="2" t="s">
        <v>145</v>
      </c>
      <c r="B24" s="199" t="s">
        <v>146</v>
      </c>
      <c r="C24" s="2" t="s">
        <v>147</v>
      </c>
      <c r="D24" s="2" t="s">
        <v>55</v>
      </c>
      <c r="E24" s="7" t="s">
        <v>148</v>
      </c>
      <c r="F24" s="2" t="s">
        <v>149</v>
      </c>
      <c r="G24" s="2" t="s">
        <v>33</v>
      </c>
      <c r="H24" s="2" t="s">
        <v>34</v>
      </c>
      <c r="I24" s="8" t="s">
        <v>150</v>
      </c>
      <c r="J24" s="8"/>
      <c r="K24" s="2"/>
      <c r="L24" s="9"/>
      <c r="M24" s="8"/>
      <c r="N24" s="2" t="s">
        <v>35</v>
      </c>
      <c r="O24" s="8" t="s">
        <v>36</v>
      </c>
      <c r="P24" s="8" t="s">
        <v>37</v>
      </c>
      <c r="Q24" s="8" t="s">
        <v>38</v>
      </c>
      <c r="S24" s="2"/>
      <c r="T24" s="2"/>
      <c r="U24" s="8" t="str">
        <f>IF(COUNTIF(soi_input_variables!A:A,A24)&gt;0,"yes","no")</f>
        <v>no</v>
      </c>
      <c r="V24" s="8" t="str">
        <f>IF(COUNTIF(midas_input_variables!A:A,A24)&gt;0,"yes","no")</f>
        <v>no</v>
      </c>
      <c r="W24" s="8" t="str">
        <f>IF(OR(COUNTIF(eucalc_variables_proxies!C:C,"*"&amp;A24&amp;"*")&gt;0,COUNTIF(eucalc_variables_proxies!F:F,"*"&amp;A24&amp;"*")&gt;0),"yes","no")</f>
        <v>no</v>
      </c>
      <c r="X24" s="8" t="str">
        <f>IF(COUNTIF(collected_variables_proxies!C:C,"*"&amp;A24&amp;"*")&gt;0,"yes","no")</f>
        <v>no</v>
      </c>
      <c r="Y24" s="8" t="str">
        <f t="shared" si="0"/>
        <v>no</v>
      </c>
    </row>
    <row r="25" spans="1:25" ht="100.8">
      <c r="A25" s="2" t="s">
        <v>151</v>
      </c>
      <c r="B25" s="185" t="s">
        <v>152</v>
      </c>
      <c r="C25" s="2" t="s">
        <v>153</v>
      </c>
      <c r="D25" s="2" t="s">
        <v>55</v>
      </c>
      <c r="E25" s="7" t="s">
        <v>154</v>
      </c>
      <c r="F25" s="2" t="s">
        <v>155</v>
      </c>
      <c r="G25" s="2" t="s">
        <v>33</v>
      </c>
      <c r="H25" s="2" t="s">
        <v>156</v>
      </c>
      <c r="I25" s="8" t="s">
        <v>157</v>
      </c>
      <c r="J25" s="8"/>
      <c r="K25" s="2"/>
      <c r="L25" s="9"/>
      <c r="M25" s="8"/>
      <c r="N25" s="2" t="s">
        <v>158</v>
      </c>
      <c r="O25" s="8" t="s">
        <v>36</v>
      </c>
      <c r="P25" s="8" t="s">
        <v>37</v>
      </c>
      <c r="Q25" s="8" t="s">
        <v>38</v>
      </c>
      <c r="S25" s="2"/>
      <c r="T25" s="2"/>
      <c r="U25" s="8" t="str">
        <f>IF(COUNTIF(soi_input_variables!A:A,A25)&gt;0,"yes","no")</f>
        <v>no</v>
      </c>
      <c r="V25" s="8" t="str">
        <f>IF(COUNTIF(midas_input_variables!A:A,A25)&gt;0,"yes","no")</f>
        <v>no</v>
      </c>
      <c r="W25" s="8" t="str">
        <f>IF(OR(COUNTIF(eucalc_variables_proxies!C:C,"*"&amp;A25&amp;"*")&gt;0,COUNTIF(eucalc_variables_proxies!F:F,"*"&amp;A25&amp;"*")&gt;0),"yes","no")</f>
        <v>no</v>
      </c>
      <c r="X25" s="8" t="str">
        <f>IF(COUNTIF(collected_variables_proxies!C:C,"*"&amp;A25&amp;"*")&gt;0,"yes","no")</f>
        <v>no</v>
      </c>
      <c r="Y25" s="8" t="str">
        <f t="shared" si="0"/>
        <v>no</v>
      </c>
    </row>
    <row r="26" spans="1:25" ht="100.8">
      <c r="A26" s="2" t="s">
        <v>159</v>
      </c>
      <c r="B26" s="185" t="s">
        <v>160</v>
      </c>
      <c r="C26" s="2" t="s">
        <v>153</v>
      </c>
      <c r="D26" s="2" t="s">
        <v>55</v>
      </c>
      <c r="E26" s="7" t="s">
        <v>154</v>
      </c>
      <c r="F26" s="2" t="s">
        <v>155</v>
      </c>
      <c r="G26" s="2" t="s">
        <v>33</v>
      </c>
      <c r="H26" s="2" t="s">
        <v>161</v>
      </c>
      <c r="I26" s="8" t="s">
        <v>157</v>
      </c>
      <c r="J26" s="8"/>
      <c r="K26" s="2"/>
      <c r="L26" s="9"/>
      <c r="M26" s="8"/>
      <c r="N26" s="2" t="s">
        <v>158</v>
      </c>
      <c r="O26" s="8" t="s">
        <v>36</v>
      </c>
      <c r="P26" s="8" t="s">
        <v>37</v>
      </c>
      <c r="Q26" s="8" t="s">
        <v>38</v>
      </c>
      <c r="S26" s="2"/>
      <c r="T26" s="2"/>
      <c r="U26" s="8" t="str">
        <f>IF(COUNTIF(soi_input_variables!A:A,A26)&gt;0,"yes","no")</f>
        <v>no</v>
      </c>
      <c r="V26" s="8" t="str">
        <f>IF(COUNTIF(midas_input_variables!A:A,A26)&gt;0,"yes","no")</f>
        <v>no</v>
      </c>
      <c r="W26" s="8" t="str">
        <f>IF(OR(COUNTIF(eucalc_variables_proxies!C:C,"*"&amp;A26&amp;"*")&gt;0,COUNTIF(eucalc_variables_proxies!F:F,"*"&amp;A26&amp;"*")&gt;0),"yes","no")</f>
        <v>no</v>
      </c>
      <c r="X26" s="8" t="str">
        <f>IF(COUNTIF(collected_variables_proxies!C:C,"*"&amp;A26&amp;"*")&gt;0,"yes","no")</f>
        <v>no</v>
      </c>
      <c r="Y26" s="8" t="str">
        <f t="shared" si="0"/>
        <v>no</v>
      </c>
    </row>
    <row r="27" spans="1:25" ht="100.8">
      <c r="A27" s="2" t="s">
        <v>162</v>
      </c>
      <c r="B27" s="185" t="s">
        <v>163</v>
      </c>
      <c r="C27" s="2" t="s">
        <v>153</v>
      </c>
      <c r="D27" s="2" t="s">
        <v>55</v>
      </c>
      <c r="E27" s="7" t="s">
        <v>154</v>
      </c>
      <c r="F27" s="2" t="s">
        <v>155</v>
      </c>
      <c r="G27" s="2" t="s">
        <v>33</v>
      </c>
      <c r="H27" s="2" t="s">
        <v>164</v>
      </c>
      <c r="I27" s="8" t="s">
        <v>157</v>
      </c>
      <c r="J27" s="8"/>
      <c r="K27" s="2"/>
      <c r="L27" s="9"/>
      <c r="M27" s="8"/>
      <c r="N27" s="2" t="s">
        <v>158</v>
      </c>
      <c r="O27" s="8" t="s">
        <v>36</v>
      </c>
      <c r="P27" s="8" t="s">
        <v>37</v>
      </c>
      <c r="Q27" s="8" t="s">
        <v>38</v>
      </c>
      <c r="S27" s="2"/>
      <c r="T27" s="2"/>
      <c r="U27" s="8" t="str">
        <f>IF(COUNTIF(soi_input_variables!A:A,A27)&gt;0,"yes","no")</f>
        <v>no</v>
      </c>
      <c r="V27" s="8" t="str">
        <f>IF(COUNTIF(midas_input_variables!A:A,A27)&gt;0,"yes","no")</f>
        <v>no</v>
      </c>
      <c r="W27" s="8" t="str">
        <f>IF(OR(COUNTIF(eucalc_variables_proxies!C:C,"*"&amp;A27&amp;"*")&gt;0,COUNTIF(eucalc_variables_proxies!F:F,"*"&amp;A27&amp;"*")&gt;0),"yes","no")</f>
        <v>no</v>
      </c>
      <c r="X27" s="8" t="str">
        <f>IF(COUNTIF(collected_variables_proxies!C:C,"*"&amp;A27&amp;"*")&gt;0,"yes","no")</f>
        <v>no</v>
      </c>
      <c r="Y27" s="8" t="str">
        <f t="shared" si="0"/>
        <v>no</v>
      </c>
    </row>
    <row r="28" spans="1:25" ht="144">
      <c r="A28" s="2" t="s">
        <v>165</v>
      </c>
      <c r="B28" s="185" t="s">
        <v>166</v>
      </c>
      <c r="C28" s="13" t="s">
        <v>167</v>
      </c>
      <c r="D28" s="11" t="s">
        <v>83</v>
      </c>
      <c r="E28" s="12" t="s">
        <v>84</v>
      </c>
      <c r="F28" s="12" t="s">
        <v>85</v>
      </c>
      <c r="G28" s="11"/>
      <c r="H28" s="2" t="s">
        <v>168</v>
      </c>
      <c r="I28" s="8" t="s">
        <v>169</v>
      </c>
      <c r="J28" s="8"/>
      <c r="K28" s="2"/>
      <c r="L28" s="9"/>
      <c r="M28" s="8" t="s">
        <v>170</v>
      </c>
      <c r="N28" s="2" t="s">
        <v>171</v>
      </c>
      <c r="O28" s="8" t="s">
        <v>172</v>
      </c>
      <c r="P28" s="8" t="s">
        <v>88</v>
      </c>
      <c r="Q28" s="8" t="s">
        <v>38</v>
      </c>
      <c r="S28" s="2"/>
      <c r="T28" s="2"/>
      <c r="U28" s="8" t="str">
        <f>IF(COUNTIF(soi_input_variables!A:A,A28)&gt;0,"yes","no")</f>
        <v>no</v>
      </c>
      <c r="V28" s="8" t="str">
        <f>IF(COUNTIF(midas_input_variables!A:A,A28)&gt;0,"yes","no")</f>
        <v>no</v>
      </c>
      <c r="W28" s="8" t="str">
        <f>IF(OR(COUNTIF(eucalc_variables_proxies!C:C,"*"&amp;A28&amp;"*")&gt;0,COUNTIF(eucalc_variables_proxies!F:F,"*"&amp;A28&amp;"*")&gt;0),"yes","no")</f>
        <v>no</v>
      </c>
      <c r="X28" s="8" t="str">
        <f>IF(COUNTIF(collected_variables_proxies!C:C,"*"&amp;A28&amp;"*")&gt;0,"yes","no")</f>
        <v>no</v>
      </c>
      <c r="Y28" s="8" t="str">
        <f t="shared" si="0"/>
        <v>no</v>
      </c>
    </row>
    <row r="29" spans="1:25" ht="144">
      <c r="A29" s="2" t="s">
        <v>173</v>
      </c>
      <c r="B29" s="185" t="s">
        <v>174</v>
      </c>
      <c r="C29" s="13" t="s">
        <v>175</v>
      </c>
      <c r="D29" s="11" t="s">
        <v>83</v>
      </c>
      <c r="E29" s="12" t="s">
        <v>84</v>
      </c>
      <c r="F29" s="12" t="s">
        <v>85</v>
      </c>
      <c r="G29" s="11"/>
      <c r="H29" s="2" t="s">
        <v>168</v>
      </c>
      <c r="I29" s="8" t="s">
        <v>169</v>
      </c>
      <c r="J29" s="8"/>
      <c r="K29" s="2"/>
      <c r="L29" s="9"/>
      <c r="M29" s="8"/>
      <c r="N29" s="2" t="s">
        <v>171</v>
      </c>
      <c r="O29" s="8" t="s">
        <v>172</v>
      </c>
      <c r="P29" s="8" t="s">
        <v>88</v>
      </c>
      <c r="Q29" s="8" t="s">
        <v>38</v>
      </c>
      <c r="S29" s="2"/>
      <c r="T29" s="2"/>
      <c r="U29" s="8" t="str">
        <f>IF(COUNTIF(soi_input_variables!A:A,A29)&gt;0,"yes","no")</f>
        <v>yes</v>
      </c>
      <c r="V29" s="8" t="str">
        <f>IF(COUNTIF(midas_input_variables!A:A,A29)&gt;0,"yes","no")</f>
        <v>no</v>
      </c>
      <c r="W29" s="8" t="str">
        <f>IF(OR(COUNTIF(eucalc_variables_proxies!C:C,"*"&amp;A29&amp;"*")&gt;0,COUNTIF(eucalc_variables_proxies!F:F,"*"&amp;A29&amp;"*")&gt;0),"yes","no")</f>
        <v>no</v>
      </c>
      <c r="X29" s="8" t="str">
        <f>IF(COUNTIF(collected_variables_proxies!C:C,"*"&amp;A29&amp;"*")&gt;0,"yes","no")</f>
        <v>no</v>
      </c>
      <c r="Y29" s="8" t="str">
        <f t="shared" si="0"/>
        <v>yes</v>
      </c>
    </row>
    <row r="30" spans="1:25" ht="158.4">
      <c r="A30" s="2" t="s">
        <v>176</v>
      </c>
      <c r="B30" s="185" t="s">
        <v>177</v>
      </c>
      <c r="C30" s="13" t="s">
        <v>178</v>
      </c>
      <c r="D30" s="11" t="s">
        <v>83</v>
      </c>
      <c r="E30" s="12" t="s">
        <v>84</v>
      </c>
      <c r="F30" s="12" t="s">
        <v>85</v>
      </c>
      <c r="G30" s="11"/>
      <c r="H30" s="2" t="s">
        <v>168</v>
      </c>
      <c r="I30" s="8" t="s">
        <v>169</v>
      </c>
      <c r="J30" s="8"/>
      <c r="K30" s="2"/>
      <c r="L30" s="9"/>
      <c r="M30" s="8"/>
      <c r="N30" s="2" t="s">
        <v>171</v>
      </c>
      <c r="O30" s="8" t="s">
        <v>172</v>
      </c>
      <c r="P30" s="8" t="s">
        <v>88</v>
      </c>
      <c r="Q30" s="8" t="s">
        <v>38</v>
      </c>
      <c r="S30" s="2"/>
      <c r="T30" s="2"/>
      <c r="U30" s="8" t="str">
        <f>IF(COUNTIF(soi_input_variables!A:A,A30)&gt;0,"yes","no")</f>
        <v>no</v>
      </c>
      <c r="V30" s="8" t="str">
        <f>IF(COUNTIF(midas_input_variables!A:A,A30)&gt;0,"yes","no")</f>
        <v>no</v>
      </c>
      <c r="W30" s="8" t="str">
        <f>IF(OR(COUNTIF(eucalc_variables_proxies!C:C,"*"&amp;A30&amp;"*")&gt;0,COUNTIF(eucalc_variables_proxies!F:F,"*"&amp;A30&amp;"*")&gt;0),"yes","no")</f>
        <v>no</v>
      </c>
      <c r="X30" s="8" t="str">
        <f>IF(COUNTIF(collected_variables_proxies!C:C,"*"&amp;A30&amp;"*")&gt;0,"yes","no")</f>
        <v>no</v>
      </c>
      <c r="Y30" s="8" t="str">
        <f t="shared" si="0"/>
        <v>no</v>
      </c>
    </row>
    <row r="31" spans="1:25" ht="158.4">
      <c r="A31" s="219" t="s">
        <v>179</v>
      </c>
      <c r="B31" s="185" t="s">
        <v>180</v>
      </c>
      <c r="C31" s="13" t="s">
        <v>181</v>
      </c>
      <c r="D31" s="11" t="s">
        <v>83</v>
      </c>
      <c r="E31" s="12" t="s">
        <v>84</v>
      </c>
      <c r="F31" s="12" t="s">
        <v>85</v>
      </c>
      <c r="G31" s="11"/>
      <c r="H31" s="2" t="s">
        <v>168</v>
      </c>
      <c r="I31" s="8" t="s">
        <v>169</v>
      </c>
      <c r="J31" s="8"/>
      <c r="K31" s="2"/>
      <c r="L31" s="9"/>
      <c r="M31" s="8"/>
      <c r="N31" s="2" t="s">
        <v>171</v>
      </c>
      <c r="O31" s="8" t="s">
        <v>172</v>
      </c>
      <c r="P31" s="8" t="s">
        <v>88</v>
      </c>
      <c r="Q31" s="8" t="s">
        <v>38</v>
      </c>
      <c r="S31" s="2"/>
      <c r="T31" s="2"/>
      <c r="U31" s="8" t="str">
        <f>IF(COUNTIF(soi_input_variables!A:A,A31)&gt;0,"yes","no")</f>
        <v>no</v>
      </c>
      <c r="V31" s="8" t="str">
        <f>IF(COUNTIF(midas_input_variables!A:A,A31)&gt;0,"yes","no")</f>
        <v>no</v>
      </c>
      <c r="W31" s="8" t="str">
        <f>IF(OR(COUNTIF(eucalc_variables_proxies!C:C,"*"&amp;A31&amp;"*")&gt;0,COUNTIF(eucalc_variables_proxies!F:F,"*"&amp;A31&amp;"*")&gt;0),"yes","no")</f>
        <v>no</v>
      </c>
      <c r="X31" s="8" t="str">
        <f>IF(COUNTIF(collected_variables_proxies!C:C,"*"&amp;A31&amp;"*")&gt;0,"yes","no")</f>
        <v>no</v>
      </c>
      <c r="Y31" s="8" t="str">
        <f t="shared" si="0"/>
        <v>no</v>
      </c>
    </row>
    <row r="32" spans="1:25" ht="144">
      <c r="A32" s="2" t="s">
        <v>182</v>
      </c>
      <c r="B32" s="185" t="s">
        <v>183</v>
      </c>
      <c r="C32" s="13" t="s">
        <v>184</v>
      </c>
      <c r="D32" s="11" t="s">
        <v>83</v>
      </c>
      <c r="E32" s="12" t="s">
        <v>84</v>
      </c>
      <c r="F32" s="12" t="s">
        <v>85</v>
      </c>
      <c r="G32" s="11"/>
      <c r="H32" s="2" t="s">
        <v>168</v>
      </c>
      <c r="I32" s="8" t="s">
        <v>169</v>
      </c>
      <c r="J32" s="8"/>
      <c r="K32" s="2"/>
      <c r="L32" s="9"/>
      <c r="M32" s="8"/>
      <c r="N32" s="2" t="s">
        <v>171</v>
      </c>
      <c r="O32" s="8" t="s">
        <v>172</v>
      </c>
      <c r="P32" s="8" t="s">
        <v>88</v>
      </c>
      <c r="Q32" s="8" t="s">
        <v>38</v>
      </c>
      <c r="S32" s="2"/>
      <c r="T32" s="2"/>
      <c r="U32" s="8" t="str">
        <f>IF(COUNTIF(soi_input_variables!A:A,A32)&gt;0,"yes","no")</f>
        <v>no</v>
      </c>
      <c r="V32" s="8" t="str">
        <f>IF(COUNTIF(midas_input_variables!A:A,A32)&gt;0,"yes","no")</f>
        <v>no</v>
      </c>
      <c r="W32" s="8" t="str">
        <f>IF(OR(COUNTIF(eucalc_variables_proxies!C:C,"*"&amp;A32&amp;"*")&gt;0,COUNTIF(eucalc_variables_proxies!F:F,"*"&amp;A32&amp;"*")&gt;0),"yes","no")</f>
        <v>no</v>
      </c>
      <c r="X32" s="8" t="str">
        <f>IF(COUNTIF(collected_variables_proxies!C:C,"*"&amp;A32&amp;"*")&gt;0,"yes","no")</f>
        <v>no</v>
      </c>
      <c r="Y32" s="8" t="str">
        <f t="shared" si="0"/>
        <v>no</v>
      </c>
    </row>
    <row r="33" spans="1:25" ht="144">
      <c r="A33" s="2" t="s">
        <v>185</v>
      </c>
      <c r="B33" s="185" t="s">
        <v>186</v>
      </c>
      <c r="C33" s="13" t="s">
        <v>187</v>
      </c>
      <c r="D33" s="11" t="s">
        <v>83</v>
      </c>
      <c r="E33" s="12" t="s">
        <v>84</v>
      </c>
      <c r="F33" s="12" t="s">
        <v>85</v>
      </c>
      <c r="G33" s="11"/>
      <c r="H33" s="2" t="s">
        <v>168</v>
      </c>
      <c r="I33" s="8" t="s">
        <v>169</v>
      </c>
      <c r="J33" s="8"/>
      <c r="K33" s="2"/>
      <c r="L33" s="9"/>
      <c r="M33" s="8"/>
      <c r="N33" s="2" t="s">
        <v>171</v>
      </c>
      <c r="O33" s="8" t="s">
        <v>172</v>
      </c>
      <c r="P33" s="8" t="s">
        <v>88</v>
      </c>
      <c r="Q33" s="8" t="s">
        <v>38</v>
      </c>
      <c r="S33" s="2"/>
      <c r="T33" s="2"/>
      <c r="U33" s="8" t="str">
        <f>IF(COUNTIF(soi_input_variables!A:A,A33)&gt;0,"yes","no")</f>
        <v>yes</v>
      </c>
      <c r="V33" s="8" t="str">
        <f>IF(COUNTIF(midas_input_variables!A:A,A33)&gt;0,"yes","no")</f>
        <v>no</v>
      </c>
      <c r="W33" s="8" t="str">
        <f>IF(OR(COUNTIF(eucalc_variables_proxies!C:C,"*"&amp;A33&amp;"*")&gt;0,COUNTIF(eucalc_variables_proxies!F:F,"*"&amp;A33&amp;"*")&gt;0),"yes","no")</f>
        <v>no</v>
      </c>
      <c r="X33" s="8" t="str">
        <f>IF(COUNTIF(collected_variables_proxies!C:C,"*"&amp;A33&amp;"*")&gt;0,"yes","no")</f>
        <v>no</v>
      </c>
      <c r="Y33" s="8" t="str">
        <f t="shared" si="0"/>
        <v>yes</v>
      </c>
    </row>
    <row r="34" spans="1:25" ht="158.4">
      <c r="A34" s="2" t="s">
        <v>188</v>
      </c>
      <c r="B34" s="185" t="s">
        <v>189</v>
      </c>
      <c r="C34" s="13" t="s">
        <v>190</v>
      </c>
      <c r="D34" s="11" t="s">
        <v>83</v>
      </c>
      <c r="E34" s="12" t="s">
        <v>84</v>
      </c>
      <c r="F34" s="12" t="s">
        <v>85</v>
      </c>
      <c r="G34" s="11"/>
      <c r="H34" s="2" t="s">
        <v>168</v>
      </c>
      <c r="I34" s="8" t="s">
        <v>169</v>
      </c>
      <c r="J34" s="8"/>
      <c r="K34" s="2"/>
      <c r="L34" s="9"/>
      <c r="M34" s="8"/>
      <c r="N34" s="2" t="s">
        <v>171</v>
      </c>
      <c r="O34" s="8" t="s">
        <v>172</v>
      </c>
      <c r="P34" s="8" t="s">
        <v>88</v>
      </c>
      <c r="Q34" s="8" t="s">
        <v>38</v>
      </c>
      <c r="S34" s="2"/>
      <c r="T34" s="2"/>
      <c r="U34" s="8" t="str">
        <f>IF(COUNTIF(soi_input_variables!A:A,A34)&gt;0,"yes","no")</f>
        <v>no</v>
      </c>
      <c r="V34" s="8" t="str">
        <f>IF(COUNTIF(midas_input_variables!A:A,A34)&gt;0,"yes","no")</f>
        <v>no</v>
      </c>
      <c r="W34" s="8" t="str">
        <f>IF(OR(COUNTIF(eucalc_variables_proxies!C:C,"*"&amp;A34&amp;"*")&gt;0,COUNTIF(eucalc_variables_proxies!F:F,"*"&amp;A34&amp;"*")&gt;0),"yes","no")</f>
        <v>no</v>
      </c>
      <c r="X34" s="8" t="str">
        <f>IF(COUNTIF(collected_variables_proxies!C:C,"*"&amp;A34&amp;"*")&gt;0,"yes","no")</f>
        <v>no</v>
      </c>
      <c r="Y34" s="8" t="str">
        <f t="shared" si="0"/>
        <v>no</v>
      </c>
    </row>
    <row r="35" spans="1:25" ht="158.4">
      <c r="A35" s="2" t="s">
        <v>191</v>
      </c>
      <c r="B35" s="185" t="s">
        <v>192</v>
      </c>
      <c r="C35" s="13" t="s">
        <v>193</v>
      </c>
      <c r="D35" s="11" t="s">
        <v>83</v>
      </c>
      <c r="E35" s="12" t="s">
        <v>84</v>
      </c>
      <c r="F35" s="12" t="s">
        <v>85</v>
      </c>
      <c r="G35" s="11"/>
      <c r="H35" s="2" t="s">
        <v>168</v>
      </c>
      <c r="I35" s="8" t="s">
        <v>169</v>
      </c>
      <c r="J35" s="8"/>
      <c r="K35" s="2"/>
      <c r="L35" s="9"/>
      <c r="M35" s="8"/>
      <c r="N35" s="2" t="s">
        <v>171</v>
      </c>
      <c r="O35" s="8" t="s">
        <v>172</v>
      </c>
      <c r="P35" s="8" t="s">
        <v>88</v>
      </c>
      <c r="Q35" s="8" t="s">
        <v>38</v>
      </c>
      <c r="S35" s="2"/>
      <c r="T35" s="2"/>
      <c r="U35" s="8" t="str">
        <f>IF(COUNTIF(soi_input_variables!A:A,A35)&gt;0,"yes","no")</f>
        <v>yes</v>
      </c>
      <c r="V35" s="8" t="str">
        <f>IF(COUNTIF(midas_input_variables!A:A,A35)&gt;0,"yes","no")</f>
        <v>no</v>
      </c>
      <c r="W35" s="8" t="str">
        <f>IF(OR(COUNTIF(eucalc_variables_proxies!C:C,"*"&amp;A35&amp;"*")&gt;0,COUNTIF(eucalc_variables_proxies!F:F,"*"&amp;A35&amp;"*")&gt;0),"yes","no")</f>
        <v>no</v>
      </c>
      <c r="X35" s="8" t="str">
        <f>IF(COUNTIF(collected_variables_proxies!C:C,"*"&amp;A35&amp;"*")&gt;0,"yes","no")</f>
        <v>no</v>
      </c>
      <c r="Y35" s="8" t="str">
        <f t="shared" si="0"/>
        <v>yes</v>
      </c>
    </row>
    <row r="36" spans="1:25" ht="158.4">
      <c r="A36" s="2" t="s">
        <v>194</v>
      </c>
      <c r="B36" s="185" t="s">
        <v>195</v>
      </c>
      <c r="C36" s="13" t="s">
        <v>196</v>
      </c>
      <c r="D36" s="11" t="s">
        <v>83</v>
      </c>
      <c r="E36" s="12" t="s">
        <v>84</v>
      </c>
      <c r="F36" s="12" t="s">
        <v>85</v>
      </c>
      <c r="G36" s="11"/>
      <c r="H36" s="2" t="s">
        <v>168</v>
      </c>
      <c r="I36" s="8" t="s">
        <v>169</v>
      </c>
      <c r="J36" s="8"/>
      <c r="K36" s="2"/>
      <c r="L36" s="9"/>
      <c r="M36" s="8"/>
      <c r="N36" s="2" t="s">
        <v>171</v>
      </c>
      <c r="O36" s="8" t="s">
        <v>172</v>
      </c>
      <c r="P36" s="8" t="s">
        <v>88</v>
      </c>
      <c r="Q36" s="8" t="s">
        <v>38</v>
      </c>
      <c r="S36" s="2"/>
      <c r="T36" s="2"/>
      <c r="U36" s="8" t="str">
        <f>IF(COUNTIF(soi_input_variables!A:A,A36)&gt;0,"yes","no")</f>
        <v>no</v>
      </c>
      <c r="V36" s="8" t="str">
        <f>IF(COUNTIF(midas_input_variables!A:A,A36)&gt;0,"yes","no")</f>
        <v>no</v>
      </c>
      <c r="W36" s="8" t="str">
        <f>IF(OR(COUNTIF(eucalc_variables_proxies!C:C,"*"&amp;A36&amp;"*")&gt;0,COUNTIF(eucalc_variables_proxies!F:F,"*"&amp;A36&amp;"*")&gt;0),"yes","no")</f>
        <v>no</v>
      </c>
      <c r="X36" s="8" t="str">
        <f>IF(COUNTIF(collected_variables_proxies!C:C,"*"&amp;A36&amp;"*")&gt;0,"yes","no")</f>
        <v>no</v>
      </c>
      <c r="Y36" s="8" t="str">
        <f t="shared" si="0"/>
        <v>no</v>
      </c>
    </row>
    <row r="37" spans="1:25" ht="158.4">
      <c r="A37" s="2" t="s">
        <v>197</v>
      </c>
      <c r="B37" s="185" t="s">
        <v>198</v>
      </c>
      <c r="C37" s="13" t="s">
        <v>199</v>
      </c>
      <c r="D37" s="11" t="s">
        <v>83</v>
      </c>
      <c r="E37" s="12" t="s">
        <v>84</v>
      </c>
      <c r="F37" s="12" t="s">
        <v>85</v>
      </c>
      <c r="G37" s="11"/>
      <c r="H37" s="2" t="s">
        <v>168</v>
      </c>
      <c r="I37" s="8" t="s">
        <v>169</v>
      </c>
      <c r="J37" s="8"/>
      <c r="K37" s="2"/>
      <c r="L37" s="9"/>
      <c r="M37" s="8"/>
      <c r="N37" s="2" t="s">
        <v>171</v>
      </c>
      <c r="O37" s="8" t="s">
        <v>172</v>
      </c>
      <c r="P37" s="8" t="s">
        <v>88</v>
      </c>
      <c r="Q37" s="8" t="s">
        <v>38</v>
      </c>
      <c r="S37" s="2"/>
      <c r="T37" s="2"/>
      <c r="U37" s="8" t="str">
        <f>IF(COUNTIF(soi_input_variables!A:A,A37)&gt;0,"yes","no")</f>
        <v>yes</v>
      </c>
      <c r="V37" s="8" t="str">
        <f>IF(COUNTIF(midas_input_variables!A:A,A37)&gt;0,"yes","no")</f>
        <v>no</v>
      </c>
      <c r="W37" s="8" t="str">
        <f>IF(OR(COUNTIF(eucalc_variables_proxies!C:C,"*"&amp;A37&amp;"*")&gt;0,COUNTIF(eucalc_variables_proxies!F:F,"*"&amp;A37&amp;"*")&gt;0),"yes","no")</f>
        <v>no</v>
      </c>
      <c r="X37" s="8" t="str">
        <f>IF(COUNTIF(collected_variables_proxies!C:C,"*"&amp;A37&amp;"*")&gt;0,"yes","no")</f>
        <v>no</v>
      </c>
      <c r="Y37" s="8" t="str">
        <f t="shared" si="0"/>
        <v>yes</v>
      </c>
    </row>
    <row r="38" spans="1:25" ht="158.4">
      <c r="A38" s="2" t="s">
        <v>200</v>
      </c>
      <c r="B38" s="185" t="s">
        <v>201</v>
      </c>
      <c r="C38" s="13" t="s">
        <v>202</v>
      </c>
      <c r="D38" s="11" t="s">
        <v>83</v>
      </c>
      <c r="E38" s="12" t="s">
        <v>84</v>
      </c>
      <c r="F38" s="12" t="s">
        <v>85</v>
      </c>
      <c r="G38" s="11"/>
      <c r="H38" s="2" t="s">
        <v>168</v>
      </c>
      <c r="I38" s="8" t="s">
        <v>169</v>
      </c>
      <c r="J38" s="8"/>
      <c r="K38" s="2"/>
      <c r="L38" s="9"/>
      <c r="M38" s="8"/>
      <c r="N38" s="2" t="s">
        <v>171</v>
      </c>
      <c r="O38" s="8" t="s">
        <v>172</v>
      </c>
      <c r="P38" s="8" t="s">
        <v>88</v>
      </c>
      <c r="Q38" s="8" t="s">
        <v>38</v>
      </c>
      <c r="S38" s="2"/>
      <c r="T38" s="2"/>
      <c r="U38" s="8" t="str">
        <f>IF(COUNTIF(soi_input_variables!A:A,A38)&gt;0,"yes","no")</f>
        <v>no</v>
      </c>
      <c r="V38" s="8" t="str">
        <f>IF(COUNTIF(midas_input_variables!A:A,A38)&gt;0,"yes","no")</f>
        <v>no</v>
      </c>
      <c r="W38" s="8" t="str">
        <f>IF(OR(COUNTIF(eucalc_variables_proxies!C:C,"*"&amp;A38&amp;"*")&gt;0,COUNTIF(eucalc_variables_proxies!F:F,"*"&amp;A38&amp;"*")&gt;0),"yes","no")</f>
        <v>no</v>
      </c>
      <c r="X38" s="8" t="str">
        <f>IF(COUNTIF(collected_variables_proxies!C:C,"*"&amp;A38&amp;"*")&gt;0,"yes","no")</f>
        <v>no</v>
      </c>
      <c r="Y38" s="8" t="str">
        <f t="shared" si="0"/>
        <v>no</v>
      </c>
    </row>
    <row r="39" spans="1:25" ht="158.4">
      <c r="A39" s="2" t="s">
        <v>203</v>
      </c>
      <c r="B39" s="185" t="s">
        <v>204</v>
      </c>
      <c r="C39" s="13" t="s">
        <v>205</v>
      </c>
      <c r="D39" s="11" t="s">
        <v>83</v>
      </c>
      <c r="E39" s="12" t="s">
        <v>84</v>
      </c>
      <c r="F39" s="12" t="s">
        <v>85</v>
      </c>
      <c r="G39" s="11"/>
      <c r="H39" s="2" t="s">
        <v>168</v>
      </c>
      <c r="I39" s="8" t="s">
        <v>169</v>
      </c>
      <c r="J39" s="8"/>
      <c r="K39" s="2"/>
      <c r="L39" s="9"/>
      <c r="M39" s="8"/>
      <c r="N39" s="2" t="s">
        <v>171</v>
      </c>
      <c r="O39" s="8" t="s">
        <v>172</v>
      </c>
      <c r="P39" s="8" t="s">
        <v>88</v>
      </c>
      <c r="Q39" s="8" t="s">
        <v>38</v>
      </c>
      <c r="S39" s="2"/>
      <c r="T39" s="2"/>
      <c r="U39" s="8" t="str">
        <f>IF(COUNTIF(soi_input_variables!A:A,A39)&gt;0,"yes","no")</f>
        <v>no</v>
      </c>
      <c r="V39" s="8" t="str">
        <f>IF(COUNTIF(midas_input_variables!A:A,A39)&gt;0,"yes","no")</f>
        <v>no</v>
      </c>
      <c r="W39" s="8" t="str">
        <f>IF(OR(COUNTIF(eucalc_variables_proxies!C:C,"*"&amp;A39&amp;"*")&gt;0,COUNTIF(eucalc_variables_proxies!F:F,"*"&amp;A39&amp;"*")&gt;0),"yes","no")</f>
        <v>no</v>
      </c>
      <c r="X39" s="8" t="str">
        <f>IF(COUNTIF(collected_variables_proxies!C:C,"*"&amp;A39&amp;"*")&gt;0,"yes","no")</f>
        <v>no</v>
      </c>
      <c r="Y39" s="8" t="str">
        <f t="shared" si="0"/>
        <v>no</v>
      </c>
    </row>
    <row r="40" spans="1:25" ht="158.4">
      <c r="A40" s="2" t="s">
        <v>206</v>
      </c>
      <c r="B40" s="185" t="s">
        <v>207</v>
      </c>
      <c r="C40" s="13" t="s">
        <v>208</v>
      </c>
      <c r="D40" s="11" t="s">
        <v>83</v>
      </c>
      <c r="E40" s="12" t="s">
        <v>84</v>
      </c>
      <c r="F40" s="12" t="s">
        <v>85</v>
      </c>
      <c r="G40" s="11"/>
      <c r="H40" s="2" t="s">
        <v>168</v>
      </c>
      <c r="I40" s="8" t="s">
        <v>169</v>
      </c>
      <c r="J40" s="8"/>
      <c r="K40" s="2"/>
      <c r="L40" s="9"/>
      <c r="M40" s="8"/>
      <c r="N40" s="2" t="s">
        <v>171</v>
      </c>
      <c r="O40" s="8" t="s">
        <v>172</v>
      </c>
      <c r="P40" s="8" t="s">
        <v>88</v>
      </c>
      <c r="Q40" s="8" t="s">
        <v>38</v>
      </c>
      <c r="S40" s="2"/>
      <c r="T40" s="2"/>
      <c r="U40" s="8" t="str">
        <f>IF(COUNTIF(soi_input_variables!A:A,A40)&gt;0,"yes","no")</f>
        <v>no</v>
      </c>
      <c r="V40" s="8" t="str">
        <f>IF(COUNTIF(midas_input_variables!A:A,A40)&gt;0,"yes","no")</f>
        <v>no</v>
      </c>
      <c r="W40" s="8" t="str">
        <f>IF(OR(COUNTIF(eucalc_variables_proxies!C:C,"*"&amp;A40&amp;"*")&gt;0,COUNTIF(eucalc_variables_proxies!F:F,"*"&amp;A40&amp;"*")&gt;0),"yes","no")</f>
        <v>no</v>
      </c>
      <c r="X40" s="8" t="str">
        <f>IF(COUNTIF(collected_variables_proxies!C:C,"*"&amp;A40&amp;"*")&gt;0,"yes","no")</f>
        <v>no</v>
      </c>
      <c r="Y40" s="8" t="str">
        <f t="shared" si="0"/>
        <v>no</v>
      </c>
    </row>
    <row r="41" spans="1:25" ht="158.4">
      <c r="A41" s="2" t="s">
        <v>209</v>
      </c>
      <c r="B41" s="185" t="s">
        <v>210</v>
      </c>
      <c r="C41" s="13" t="s">
        <v>211</v>
      </c>
      <c r="D41" s="11" t="s">
        <v>83</v>
      </c>
      <c r="E41" s="12" t="s">
        <v>84</v>
      </c>
      <c r="F41" s="12" t="s">
        <v>85</v>
      </c>
      <c r="G41" s="11"/>
      <c r="H41" s="2" t="s">
        <v>168</v>
      </c>
      <c r="I41" s="8" t="s">
        <v>169</v>
      </c>
      <c r="J41" s="8"/>
      <c r="K41" s="2"/>
      <c r="L41" s="9"/>
      <c r="M41" s="8"/>
      <c r="N41" s="2" t="s">
        <v>171</v>
      </c>
      <c r="O41" s="8" t="s">
        <v>172</v>
      </c>
      <c r="P41" s="8" t="s">
        <v>88</v>
      </c>
      <c r="Q41" s="8" t="s">
        <v>38</v>
      </c>
      <c r="S41" s="2"/>
      <c r="T41" s="2"/>
      <c r="U41" s="8" t="str">
        <f>IF(COUNTIF(soi_input_variables!A:A,A41)&gt;0,"yes","no")</f>
        <v>no</v>
      </c>
      <c r="V41" s="8" t="str">
        <f>IF(COUNTIF(midas_input_variables!A:A,A41)&gt;0,"yes","no")</f>
        <v>no</v>
      </c>
      <c r="W41" s="8" t="str">
        <f>IF(OR(COUNTIF(eucalc_variables_proxies!C:C,"*"&amp;A41&amp;"*")&gt;0,COUNTIF(eucalc_variables_proxies!F:F,"*"&amp;A41&amp;"*")&gt;0),"yes","no")</f>
        <v>no</v>
      </c>
      <c r="X41" s="8" t="str">
        <f>IF(COUNTIF(collected_variables_proxies!C:C,"*"&amp;A41&amp;"*")&gt;0,"yes","no")</f>
        <v>no</v>
      </c>
      <c r="Y41" s="8" t="str">
        <f t="shared" si="0"/>
        <v>no</v>
      </c>
    </row>
    <row r="42" spans="1:25" ht="144">
      <c r="A42" s="2" t="s">
        <v>212</v>
      </c>
      <c r="B42" s="2" t="s">
        <v>213</v>
      </c>
      <c r="C42" s="13" t="s">
        <v>214</v>
      </c>
      <c r="D42" s="11" t="s">
        <v>83</v>
      </c>
      <c r="E42" s="12" t="s">
        <v>84</v>
      </c>
      <c r="F42" s="12" t="s">
        <v>85</v>
      </c>
      <c r="G42" s="11"/>
      <c r="H42" s="2" t="s">
        <v>168</v>
      </c>
      <c r="I42" s="8"/>
      <c r="J42" s="8"/>
      <c r="K42" s="2"/>
      <c r="L42" s="9"/>
      <c r="M42" s="8"/>
      <c r="N42" s="2" t="s">
        <v>171</v>
      </c>
      <c r="O42" s="8" t="s">
        <v>172</v>
      </c>
      <c r="P42" s="8" t="s">
        <v>88</v>
      </c>
      <c r="Q42" s="8" t="s">
        <v>38</v>
      </c>
      <c r="S42" s="2"/>
      <c r="T42" s="2"/>
      <c r="U42" s="8" t="str">
        <f>IF(COUNTIF(soi_input_variables!A:A,A42)&gt;0,"yes","no")</f>
        <v>no</v>
      </c>
      <c r="V42" s="8" t="str">
        <f>IF(COUNTIF(midas_input_variables!A:A,A42)&gt;0,"yes","no")</f>
        <v>no</v>
      </c>
      <c r="W42" s="8" t="str">
        <f>IF(OR(COUNTIF(eucalc_variables_proxies!C:C,"*"&amp;A42&amp;"*")&gt;0,COUNTIF(eucalc_variables_proxies!F:F,"*"&amp;A42&amp;"*")&gt;0),"yes","no")</f>
        <v>no</v>
      </c>
      <c r="X42" s="8" t="str">
        <f>IF(COUNTIF(collected_variables_proxies!C:C,"*"&amp;A42&amp;"*")&gt;0,"yes","no")</f>
        <v>no</v>
      </c>
      <c r="Y42" s="8" t="str">
        <f t="shared" si="0"/>
        <v>no</v>
      </c>
    </row>
    <row r="43" spans="1:25" ht="144">
      <c r="A43" s="2" t="s">
        <v>215</v>
      </c>
      <c r="B43" s="2" t="s">
        <v>216</v>
      </c>
      <c r="C43" s="13" t="s">
        <v>217</v>
      </c>
      <c r="D43" s="11" t="s">
        <v>83</v>
      </c>
      <c r="E43" s="12" t="s">
        <v>84</v>
      </c>
      <c r="F43" s="12" t="s">
        <v>85</v>
      </c>
      <c r="G43" s="11"/>
      <c r="H43" s="2" t="s">
        <v>168</v>
      </c>
      <c r="I43" s="8"/>
      <c r="J43" s="8"/>
      <c r="K43" s="2"/>
      <c r="L43" s="9"/>
      <c r="M43" s="8"/>
      <c r="N43" s="2" t="s">
        <v>171</v>
      </c>
      <c r="O43" s="8" t="s">
        <v>172</v>
      </c>
      <c r="P43" s="8" t="s">
        <v>88</v>
      </c>
      <c r="Q43" s="8" t="s">
        <v>38</v>
      </c>
      <c r="S43" s="2"/>
      <c r="T43" s="2"/>
      <c r="U43" s="8" t="str">
        <f>IF(COUNTIF(soi_input_variables!A:A,A43)&gt;0,"yes","no")</f>
        <v>yes</v>
      </c>
      <c r="V43" s="8" t="str">
        <f>IF(COUNTIF(midas_input_variables!A:A,A43)&gt;0,"yes","no")</f>
        <v>no</v>
      </c>
      <c r="W43" s="8" t="str">
        <f>IF(OR(COUNTIF(eucalc_variables_proxies!C:C,"*"&amp;A43&amp;"*")&gt;0,COUNTIF(eucalc_variables_proxies!F:F,"*"&amp;A43&amp;"*")&gt;0),"yes","no")</f>
        <v>no</v>
      </c>
      <c r="X43" s="8" t="str">
        <f>IF(COUNTIF(collected_variables_proxies!C:C,"*"&amp;A43&amp;"*")&gt;0,"yes","no")</f>
        <v>no</v>
      </c>
      <c r="Y43" s="8" t="str">
        <f t="shared" si="0"/>
        <v>yes</v>
      </c>
    </row>
    <row r="44" spans="1:25" ht="172.8">
      <c r="A44" s="2" t="s">
        <v>218</v>
      </c>
      <c r="B44" s="2" t="s">
        <v>219</v>
      </c>
      <c r="C44" s="2" t="s">
        <v>220</v>
      </c>
      <c r="D44" s="11" t="s">
        <v>83</v>
      </c>
      <c r="E44" s="12" t="s">
        <v>84</v>
      </c>
      <c r="F44" s="12" t="s">
        <v>85</v>
      </c>
      <c r="G44" s="11"/>
      <c r="H44" s="2" t="s">
        <v>168</v>
      </c>
      <c r="I44" s="8"/>
      <c r="J44" s="8"/>
      <c r="K44" s="2"/>
      <c r="L44" s="9"/>
      <c r="M44" s="8"/>
      <c r="N44" s="2" t="s">
        <v>171</v>
      </c>
      <c r="O44" s="8" t="s">
        <v>172</v>
      </c>
      <c r="P44" s="8" t="s">
        <v>88</v>
      </c>
      <c r="Q44" s="8" t="s">
        <v>38</v>
      </c>
      <c r="S44" s="2"/>
      <c r="T44" s="2"/>
      <c r="U44" s="8" t="str">
        <f>IF(COUNTIF(soi_input_variables!A:A,A44)&gt;0,"yes","no")</f>
        <v>no</v>
      </c>
      <c r="V44" s="8" t="str">
        <f>IF(COUNTIF(midas_input_variables!A:A,A44)&gt;0,"yes","no")</f>
        <v>no</v>
      </c>
      <c r="W44" s="8" t="str">
        <f>IF(OR(COUNTIF(eucalc_variables_proxies!C:C,"*"&amp;A44&amp;"*")&gt;0,COUNTIF(eucalc_variables_proxies!F:F,"*"&amp;A44&amp;"*")&gt;0),"yes","no")</f>
        <v>no</v>
      </c>
      <c r="X44" s="8" t="str">
        <f>IF(COUNTIF(collected_variables_proxies!C:C,"*"&amp;A44&amp;"*")&gt;0,"yes","no")</f>
        <v>no</v>
      </c>
      <c r="Y44" s="8" t="str">
        <f t="shared" si="0"/>
        <v>no</v>
      </c>
    </row>
    <row r="45" spans="1:25" ht="172.8">
      <c r="A45" s="200" t="s">
        <v>221</v>
      </c>
      <c r="B45" s="2" t="s">
        <v>222</v>
      </c>
      <c r="C45" s="2" t="s">
        <v>223</v>
      </c>
      <c r="D45" s="11" t="s">
        <v>83</v>
      </c>
      <c r="E45" s="12" t="s">
        <v>84</v>
      </c>
      <c r="F45" s="12" t="s">
        <v>85</v>
      </c>
      <c r="G45" s="11"/>
      <c r="H45" s="2" t="s">
        <v>168</v>
      </c>
      <c r="I45" s="8"/>
      <c r="J45" s="8"/>
      <c r="K45" s="2"/>
      <c r="L45" s="9"/>
      <c r="M45" s="8"/>
      <c r="N45" s="2" t="s">
        <v>171</v>
      </c>
      <c r="O45" s="8" t="s">
        <v>172</v>
      </c>
      <c r="P45" s="8" t="s">
        <v>88</v>
      </c>
      <c r="Q45" s="8" t="s">
        <v>38</v>
      </c>
      <c r="S45" s="2"/>
      <c r="T45" s="2"/>
      <c r="U45" s="8" t="str">
        <f>IF(COUNTIF(soi_input_variables!A:A,A45)&gt;0,"yes","no")</f>
        <v>no</v>
      </c>
      <c r="V45" s="8" t="str">
        <f>IF(COUNTIF(midas_input_variables!A:A,A45)&gt;0,"yes","no")</f>
        <v>no</v>
      </c>
      <c r="W45" s="8" t="str">
        <f>IF(OR(COUNTIF(eucalc_variables_proxies!C:C,"*"&amp;A45&amp;"*")&gt;0,COUNTIF(eucalc_variables_proxies!F:F,"*"&amp;A45&amp;"*")&gt;0),"yes","no")</f>
        <v>no</v>
      </c>
      <c r="X45" s="8" t="str">
        <f>IF(COUNTIF(collected_variables_proxies!C:C,"*"&amp;A45&amp;"*")&gt;0,"yes","no")</f>
        <v>no</v>
      </c>
      <c r="Y45" s="8" t="str">
        <f t="shared" si="0"/>
        <v>no</v>
      </c>
    </row>
    <row r="46" spans="1:25" ht="144">
      <c r="A46" s="2" t="s">
        <v>224</v>
      </c>
      <c r="B46" s="2" t="s">
        <v>225</v>
      </c>
      <c r="C46" s="13" t="s">
        <v>226</v>
      </c>
      <c r="D46" s="11" t="s">
        <v>83</v>
      </c>
      <c r="E46" s="12" t="s">
        <v>84</v>
      </c>
      <c r="F46" s="12" t="s">
        <v>85</v>
      </c>
      <c r="G46" s="11"/>
      <c r="H46" s="2" t="s">
        <v>168</v>
      </c>
      <c r="I46" s="8"/>
      <c r="J46" s="8"/>
      <c r="K46" s="2"/>
      <c r="L46" s="9"/>
      <c r="M46" s="8"/>
      <c r="N46" s="2" t="s">
        <v>171</v>
      </c>
      <c r="O46" s="8" t="s">
        <v>172</v>
      </c>
      <c r="P46" s="8" t="s">
        <v>88</v>
      </c>
      <c r="Q46" s="8" t="s">
        <v>38</v>
      </c>
      <c r="S46" s="2"/>
      <c r="T46" s="2"/>
      <c r="U46" s="8" t="str">
        <f>IF(COUNTIF(soi_input_variables!A:A,A46)&gt;0,"yes","no")</f>
        <v>no</v>
      </c>
      <c r="V46" s="8" t="str">
        <f>IF(COUNTIF(midas_input_variables!A:A,A46)&gt;0,"yes","no")</f>
        <v>no</v>
      </c>
      <c r="W46" s="8" t="str">
        <f>IF(OR(COUNTIF(eucalc_variables_proxies!C:C,"*"&amp;A46&amp;"*")&gt;0,COUNTIF(eucalc_variables_proxies!F:F,"*"&amp;A46&amp;"*")&gt;0),"yes","no")</f>
        <v>no</v>
      </c>
      <c r="X46" s="8" t="str">
        <f>IF(COUNTIF(collected_variables_proxies!C:C,"*"&amp;A46&amp;"*")&gt;0,"yes","no")</f>
        <v>no</v>
      </c>
      <c r="Y46" s="8" t="str">
        <f t="shared" si="0"/>
        <v>no</v>
      </c>
    </row>
    <row r="47" spans="1:25" ht="144">
      <c r="A47" s="2" t="s">
        <v>227</v>
      </c>
      <c r="B47" s="2" t="s">
        <v>228</v>
      </c>
      <c r="C47" s="13" t="s">
        <v>229</v>
      </c>
      <c r="D47" s="11" t="s">
        <v>83</v>
      </c>
      <c r="E47" s="12" t="s">
        <v>84</v>
      </c>
      <c r="F47" s="12" t="s">
        <v>85</v>
      </c>
      <c r="G47" s="11"/>
      <c r="H47" s="2" t="s">
        <v>168</v>
      </c>
      <c r="I47" s="8"/>
      <c r="J47" s="8"/>
      <c r="K47" s="2"/>
      <c r="L47" s="9"/>
      <c r="M47" s="8"/>
      <c r="N47" s="2" t="s">
        <v>171</v>
      </c>
      <c r="O47" s="8" t="s">
        <v>172</v>
      </c>
      <c r="P47" s="8" t="s">
        <v>88</v>
      </c>
      <c r="Q47" s="8" t="s">
        <v>38</v>
      </c>
      <c r="S47" s="2"/>
      <c r="T47" s="2"/>
      <c r="U47" s="8" t="str">
        <f>IF(COUNTIF(soi_input_variables!A:A,A47)&gt;0,"yes","no")</f>
        <v>yes</v>
      </c>
      <c r="V47" s="8" t="str">
        <f>IF(COUNTIF(midas_input_variables!A:A,A47)&gt;0,"yes","no")</f>
        <v>no</v>
      </c>
      <c r="W47" s="8" t="str">
        <f>IF(OR(COUNTIF(eucalc_variables_proxies!C:C,"*"&amp;A47&amp;"*")&gt;0,COUNTIF(eucalc_variables_proxies!F:F,"*"&amp;A47&amp;"*")&gt;0),"yes","no")</f>
        <v>no</v>
      </c>
      <c r="X47" s="8" t="str">
        <f>IF(COUNTIF(collected_variables_proxies!C:C,"*"&amp;A47&amp;"*")&gt;0,"yes","no")</f>
        <v>no</v>
      </c>
      <c r="Y47" s="8" t="str">
        <f t="shared" si="0"/>
        <v>yes</v>
      </c>
    </row>
    <row r="48" spans="1:25" ht="158.4">
      <c r="A48" s="2" t="s">
        <v>230</v>
      </c>
      <c r="B48" s="185" t="s">
        <v>231</v>
      </c>
      <c r="C48" s="2" t="s">
        <v>232</v>
      </c>
      <c r="D48" s="11" t="s">
        <v>83</v>
      </c>
      <c r="E48" s="12" t="s">
        <v>84</v>
      </c>
      <c r="F48" s="12" t="s">
        <v>85</v>
      </c>
      <c r="G48" s="11"/>
      <c r="H48" s="2" t="s">
        <v>168</v>
      </c>
      <c r="I48" s="8"/>
      <c r="J48" s="8"/>
      <c r="K48" s="2"/>
      <c r="L48" s="9"/>
      <c r="M48" s="8"/>
      <c r="N48" s="2" t="s">
        <v>171</v>
      </c>
      <c r="O48" s="8" t="s">
        <v>172</v>
      </c>
      <c r="P48" s="8" t="s">
        <v>88</v>
      </c>
      <c r="Q48" s="8" t="s">
        <v>38</v>
      </c>
      <c r="S48" s="2"/>
      <c r="T48" s="2"/>
      <c r="U48" s="8" t="str">
        <f>IF(COUNTIF(soi_input_variables!A:A,A48)&gt;0,"yes","no")</f>
        <v>no</v>
      </c>
      <c r="V48" s="8" t="str">
        <f>IF(COUNTIF(midas_input_variables!A:A,A48)&gt;0,"yes","no")</f>
        <v>no</v>
      </c>
      <c r="W48" s="8" t="str">
        <f>IF(OR(COUNTIF(eucalc_variables_proxies!C:C,"*"&amp;A48&amp;"*")&gt;0,COUNTIF(eucalc_variables_proxies!F:F,"*"&amp;A48&amp;"*")&gt;0),"yes","no")</f>
        <v>no</v>
      </c>
      <c r="X48" s="8" t="str">
        <f>IF(COUNTIF(collected_variables_proxies!C:C,"*"&amp;A48&amp;"*")&gt;0,"yes","no")</f>
        <v>no</v>
      </c>
      <c r="Y48" s="8" t="str">
        <f t="shared" si="0"/>
        <v>no</v>
      </c>
    </row>
    <row r="49" spans="1:26" ht="172.8">
      <c r="A49" s="2" t="s">
        <v>233</v>
      </c>
      <c r="B49" s="185" t="s">
        <v>234</v>
      </c>
      <c r="C49" s="2" t="s">
        <v>235</v>
      </c>
      <c r="D49" s="11" t="s">
        <v>83</v>
      </c>
      <c r="E49" s="12" t="s">
        <v>84</v>
      </c>
      <c r="F49" s="12" t="s">
        <v>85</v>
      </c>
      <c r="G49" s="11"/>
      <c r="H49" s="2" t="s">
        <v>168</v>
      </c>
      <c r="I49" s="8"/>
      <c r="J49" s="8"/>
      <c r="K49" s="2"/>
      <c r="L49" s="9"/>
      <c r="M49" s="8"/>
      <c r="N49" s="2" t="s">
        <v>171</v>
      </c>
      <c r="O49" s="8" t="s">
        <v>172</v>
      </c>
      <c r="P49" s="8" t="s">
        <v>88</v>
      </c>
      <c r="Q49" s="8" t="s">
        <v>38</v>
      </c>
      <c r="S49" s="2"/>
      <c r="T49" s="2"/>
      <c r="U49" s="8" t="str">
        <f>IF(COUNTIF(soi_input_variables!A:A,A49)&gt;0,"yes","no")</f>
        <v>yes</v>
      </c>
      <c r="V49" s="8" t="str">
        <f>IF(COUNTIF(midas_input_variables!A:A,A49)&gt;0,"yes","no")</f>
        <v>no</v>
      </c>
      <c r="W49" s="8" t="str">
        <f>IF(OR(COUNTIF(eucalc_variables_proxies!C:C,"*"&amp;A49&amp;"*")&gt;0,COUNTIF(eucalc_variables_proxies!F:F,"*"&amp;A49&amp;"*")&gt;0),"yes","no")</f>
        <v>no</v>
      </c>
      <c r="X49" s="8" t="str">
        <f>IF(COUNTIF(collected_variables_proxies!C:C,"*"&amp;A49&amp;"*")&gt;0,"yes","no")</f>
        <v>no</v>
      </c>
      <c r="Y49" s="8" t="str">
        <f t="shared" si="0"/>
        <v>yes</v>
      </c>
    </row>
    <row r="50" spans="1:26" ht="158.4">
      <c r="A50" s="2" t="s">
        <v>236</v>
      </c>
      <c r="B50" s="2" t="s">
        <v>237</v>
      </c>
      <c r="C50" s="13" t="s">
        <v>238</v>
      </c>
      <c r="D50" s="11" t="s">
        <v>83</v>
      </c>
      <c r="E50" s="12" t="s">
        <v>84</v>
      </c>
      <c r="F50" s="12" t="s">
        <v>85</v>
      </c>
      <c r="G50" s="11"/>
      <c r="H50" s="2" t="s">
        <v>168</v>
      </c>
      <c r="I50" s="8"/>
      <c r="J50" s="8"/>
      <c r="K50" s="2"/>
      <c r="L50" s="9"/>
      <c r="M50" s="8"/>
      <c r="N50" s="2" t="s">
        <v>171</v>
      </c>
      <c r="O50" s="8" t="s">
        <v>172</v>
      </c>
      <c r="P50" s="8" t="s">
        <v>88</v>
      </c>
      <c r="Q50" s="8" t="s">
        <v>38</v>
      </c>
      <c r="S50" s="2"/>
      <c r="T50" s="2"/>
      <c r="U50" s="8" t="str">
        <f>IF(COUNTIF(soi_input_variables!A:A,A50)&gt;0,"yes","no")</f>
        <v>no</v>
      </c>
      <c r="V50" s="8" t="str">
        <f>IF(COUNTIF(midas_input_variables!A:A,A50)&gt;0,"yes","no")</f>
        <v>no</v>
      </c>
      <c r="W50" s="8" t="str">
        <f>IF(OR(COUNTIF(eucalc_variables_proxies!C:C,"*"&amp;A50&amp;"*")&gt;0,COUNTIF(eucalc_variables_proxies!F:F,"*"&amp;A50&amp;"*")&gt;0),"yes","no")</f>
        <v>no</v>
      </c>
      <c r="X50" s="8" t="str">
        <f>IF(COUNTIF(collected_variables_proxies!C:C,"*"&amp;A50&amp;"*")&gt;0,"yes","no")</f>
        <v>no</v>
      </c>
      <c r="Y50" s="8" t="str">
        <f t="shared" si="0"/>
        <v>no</v>
      </c>
    </row>
    <row r="51" spans="1:26" ht="158.4">
      <c r="A51" s="2" t="s">
        <v>239</v>
      </c>
      <c r="B51" s="2" t="s">
        <v>240</v>
      </c>
      <c r="C51" s="13" t="s">
        <v>241</v>
      </c>
      <c r="D51" s="11" t="s">
        <v>83</v>
      </c>
      <c r="E51" s="12" t="s">
        <v>84</v>
      </c>
      <c r="F51" s="12" t="s">
        <v>85</v>
      </c>
      <c r="G51" s="11"/>
      <c r="H51" s="2" t="s">
        <v>168</v>
      </c>
      <c r="I51" s="8"/>
      <c r="J51" s="8"/>
      <c r="K51" s="2"/>
      <c r="L51" s="9"/>
      <c r="M51" s="8"/>
      <c r="N51" s="2" t="s">
        <v>171</v>
      </c>
      <c r="O51" s="8" t="s">
        <v>172</v>
      </c>
      <c r="P51" s="8" t="s">
        <v>88</v>
      </c>
      <c r="Q51" s="8" t="s">
        <v>38</v>
      </c>
      <c r="S51" s="2"/>
      <c r="T51" s="2"/>
      <c r="U51" s="8" t="str">
        <f>IF(COUNTIF(soi_input_variables!A:A,A51)&gt;0,"yes","no")</f>
        <v>yes</v>
      </c>
      <c r="V51" s="8" t="str">
        <f>IF(COUNTIF(midas_input_variables!A:A,A51)&gt;0,"yes","no")</f>
        <v>no</v>
      </c>
      <c r="W51" s="8" t="str">
        <f>IF(OR(COUNTIF(eucalc_variables_proxies!C:C,"*"&amp;A51&amp;"*")&gt;0,COUNTIF(eucalc_variables_proxies!F:F,"*"&amp;A51&amp;"*")&gt;0),"yes","no")</f>
        <v>no</v>
      </c>
      <c r="X51" s="8" t="str">
        <f>IF(COUNTIF(collected_variables_proxies!C:C,"*"&amp;A51&amp;"*")&gt;0,"yes","no")</f>
        <v>no</v>
      </c>
      <c r="Y51" s="8" t="str">
        <f t="shared" si="0"/>
        <v>yes</v>
      </c>
    </row>
    <row r="52" spans="1:26" ht="158.4">
      <c r="A52" s="2" t="s">
        <v>242</v>
      </c>
      <c r="B52" s="2" t="s">
        <v>243</v>
      </c>
      <c r="C52" s="13" t="s">
        <v>244</v>
      </c>
      <c r="D52" s="11" t="s">
        <v>83</v>
      </c>
      <c r="E52" s="12" t="s">
        <v>84</v>
      </c>
      <c r="F52" s="12" t="s">
        <v>85</v>
      </c>
      <c r="G52" s="11"/>
      <c r="H52" s="2" t="s">
        <v>168</v>
      </c>
      <c r="I52" s="8"/>
      <c r="J52" s="8"/>
      <c r="K52" s="2"/>
      <c r="L52" s="9"/>
      <c r="M52" s="8"/>
      <c r="N52" s="2" t="s">
        <v>171</v>
      </c>
      <c r="O52" s="8" t="s">
        <v>172</v>
      </c>
      <c r="P52" s="8" t="s">
        <v>88</v>
      </c>
      <c r="Q52" s="8" t="s">
        <v>38</v>
      </c>
      <c r="S52" s="2"/>
      <c r="T52" s="2"/>
      <c r="U52" s="8" t="str">
        <f>IF(COUNTIF(soi_input_variables!A:A,A52)&gt;0,"yes","no")</f>
        <v>no</v>
      </c>
      <c r="V52" s="8" t="str">
        <f>IF(COUNTIF(midas_input_variables!A:A,A52)&gt;0,"yes","no")</f>
        <v>no</v>
      </c>
      <c r="W52" s="8" t="str">
        <f>IF(OR(COUNTIF(eucalc_variables_proxies!C:C,"*"&amp;A52&amp;"*")&gt;0,COUNTIF(eucalc_variables_proxies!F:F,"*"&amp;A52&amp;"*")&gt;0),"yes","no")</f>
        <v>no</v>
      </c>
      <c r="X52" s="8" t="str">
        <f>IF(COUNTIF(collected_variables_proxies!C:C,"*"&amp;A52&amp;"*")&gt;0,"yes","no")</f>
        <v>no</v>
      </c>
      <c r="Y52" s="8" t="str">
        <f t="shared" si="0"/>
        <v>no</v>
      </c>
    </row>
    <row r="53" spans="1:26" ht="158.4">
      <c r="A53" s="2" t="s">
        <v>245</v>
      </c>
      <c r="B53" s="2" t="s">
        <v>246</v>
      </c>
      <c r="C53" s="13" t="s">
        <v>247</v>
      </c>
      <c r="D53" s="11" t="s">
        <v>83</v>
      </c>
      <c r="E53" s="12" t="s">
        <v>84</v>
      </c>
      <c r="F53" s="12" t="s">
        <v>85</v>
      </c>
      <c r="G53" s="11"/>
      <c r="H53" s="2" t="s">
        <v>168</v>
      </c>
      <c r="I53" s="8"/>
      <c r="J53" s="8"/>
      <c r="K53" s="2"/>
      <c r="L53" s="9"/>
      <c r="M53" s="8"/>
      <c r="N53" s="2" t="s">
        <v>171</v>
      </c>
      <c r="O53" s="8" t="s">
        <v>172</v>
      </c>
      <c r="P53" s="8" t="s">
        <v>88</v>
      </c>
      <c r="Q53" s="8" t="s">
        <v>38</v>
      </c>
      <c r="S53" s="2"/>
      <c r="T53" s="2"/>
      <c r="U53" s="8" t="str">
        <f>IF(COUNTIF(soi_input_variables!A:A,A53)&gt;0,"yes","no")</f>
        <v>no</v>
      </c>
      <c r="V53" s="8" t="str">
        <f>IF(COUNTIF(midas_input_variables!A:A,A53)&gt;0,"yes","no")</f>
        <v>no</v>
      </c>
      <c r="W53" s="8" t="str">
        <f>IF(OR(COUNTIF(eucalc_variables_proxies!C:C,"*"&amp;A53&amp;"*")&gt;0,COUNTIF(eucalc_variables_proxies!F:F,"*"&amp;A53&amp;"*")&gt;0),"yes","no")</f>
        <v>no</v>
      </c>
      <c r="X53" s="8" t="str">
        <f>IF(COUNTIF(collected_variables_proxies!C:C,"*"&amp;A53&amp;"*")&gt;0,"yes","no")</f>
        <v>no</v>
      </c>
      <c r="Y53" s="8" t="str">
        <f t="shared" si="0"/>
        <v>no</v>
      </c>
    </row>
    <row r="54" spans="1:26" ht="158.4">
      <c r="A54" s="2" t="s">
        <v>248</v>
      </c>
      <c r="B54" s="2" t="s">
        <v>249</v>
      </c>
      <c r="C54" s="13" t="s">
        <v>250</v>
      </c>
      <c r="D54" s="11" t="s">
        <v>83</v>
      </c>
      <c r="E54" s="12" t="s">
        <v>84</v>
      </c>
      <c r="F54" s="12" t="s">
        <v>85</v>
      </c>
      <c r="G54" s="11"/>
      <c r="H54" s="2" t="s">
        <v>168</v>
      </c>
      <c r="I54" s="8"/>
      <c r="J54" s="8"/>
      <c r="K54" s="2"/>
      <c r="L54" s="9"/>
      <c r="M54" s="8"/>
      <c r="N54" s="2" t="s">
        <v>171</v>
      </c>
      <c r="O54" s="8" t="s">
        <v>172</v>
      </c>
      <c r="P54" s="8" t="s">
        <v>88</v>
      </c>
      <c r="Q54" s="8" t="s">
        <v>38</v>
      </c>
      <c r="S54" s="2"/>
      <c r="T54" s="2"/>
      <c r="U54" s="8" t="str">
        <f>IF(COUNTIF(soi_input_variables!A:A,A54)&gt;0,"yes","no")</f>
        <v>no</v>
      </c>
      <c r="V54" s="8" t="str">
        <f>IF(COUNTIF(midas_input_variables!A:A,A54)&gt;0,"yes","no")</f>
        <v>no</v>
      </c>
      <c r="W54" s="8" t="str">
        <f>IF(OR(COUNTIF(eucalc_variables_proxies!C:C,"*"&amp;A54&amp;"*")&gt;0,COUNTIF(eucalc_variables_proxies!F:F,"*"&amp;A54&amp;"*")&gt;0),"yes","no")</f>
        <v>no</v>
      </c>
      <c r="X54" s="8" t="str">
        <f>IF(COUNTIF(collected_variables_proxies!C:C,"*"&amp;A54&amp;"*")&gt;0,"yes","no")</f>
        <v>no</v>
      </c>
      <c r="Y54" s="8" t="str">
        <f t="shared" si="0"/>
        <v>no</v>
      </c>
    </row>
    <row r="55" spans="1:26" ht="158.4">
      <c r="A55" s="2" t="s">
        <v>251</v>
      </c>
      <c r="B55" s="2" t="s">
        <v>252</v>
      </c>
      <c r="C55" s="13" t="s">
        <v>253</v>
      </c>
      <c r="D55" s="11" t="s">
        <v>83</v>
      </c>
      <c r="E55" s="12" t="s">
        <v>84</v>
      </c>
      <c r="F55" s="12" t="s">
        <v>85</v>
      </c>
      <c r="G55" s="11"/>
      <c r="H55" s="2" t="s">
        <v>168</v>
      </c>
      <c r="I55" s="8"/>
      <c r="J55" s="8"/>
      <c r="K55" s="2"/>
      <c r="L55" s="9"/>
      <c r="M55" s="8"/>
      <c r="N55" s="2" t="s">
        <v>171</v>
      </c>
      <c r="O55" s="8" t="s">
        <v>172</v>
      </c>
      <c r="P55" s="8" t="s">
        <v>88</v>
      </c>
      <c r="Q55" s="8" t="s">
        <v>38</v>
      </c>
      <c r="S55" s="2"/>
      <c r="T55" s="2"/>
      <c r="U55" s="8" t="str">
        <f>IF(COUNTIF(soi_input_variables!A:A,A55)&gt;0,"yes","no")</f>
        <v>no</v>
      </c>
      <c r="V55" s="8" t="str">
        <f>IF(COUNTIF(midas_input_variables!A:A,A55)&gt;0,"yes","no")</f>
        <v>no</v>
      </c>
      <c r="W55" s="8" t="str">
        <f>IF(OR(COUNTIF(eucalc_variables_proxies!C:C,"*"&amp;A55&amp;"*")&gt;0,COUNTIF(eucalc_variables_proxies!F:F,"*"&amp;A55&amp;"*")&gt;0),"yes","no")</f>
        <v>no</v>
      </c>
      <c r="X55" s="8" t="str">
        <f>IF(COUNTIF(collected_variables_proxies!C:C,"*"&amp;A55&amp;"*")&gt;0,"yes","no")</f>
        <v>no</v>
      </c>
      <c r="Y55" s="8" t="str">
        <f t="shared" si="0"/>
        <v>no</v>
      </c>
    </row>
    <row r="56" spans="1:26" ht="72">
      <c r="A56" s="187" t="s">
        <v>254</v>
      </c>
      <c r="B56" s="199" t="s">
        <v>255</v>
      </c>
      <c r="D56" s="1" t="s">
        <v>105</v>
      </c>
      <c r="E56" s="17" t="s">
        <v>106</v>
      </c>
      <c r="F56" s="1" t="s">
        <v>107</v>
      </c>
      <c r="G56" s="1" t="s">
        <v>108</v>
      </c>
      <c r="H56" s="1" t="s">
        <v>137</v>
      </c>
      <c r="N56" s="2" t="s">
        <v>256</v>
      </c>
      <c r="O56" s="8" t="s">
        <v>48</v>
      </c>
      <c r="P56" s="8" t="s">
        <v>49</v>
      </c>
      <c r="Q56" s="8" t="s">
        <v>38</v>
      </c>
      <c r="U56" s="8" t="str">
        <f>IF(COUNTIF(soi_input_variables!A:A,A56)&gt;0,"yes","no")</f>
        <v>no</v>
      </c>
      <c r="V56" s="8" t="str">
        <f>IF(COUNTIF(midas_input_variables!A:A,A56)&gt;0,"yes","no")</f>
        <v>no</v>
      </c>
      <c r="W56" s="8" t="str">
        <f>IF(OR(COUNTIF(eucalc_variables_proxies!C:C,"*"&amp;A56&amp;"*")&gt;0,COUNTIF(eucalc_variables_proxies!F:F,"*"&amp;A56&amp;"*")&gt;0),"yes","no")</f>
        <v>no</v>
      </c>
      <c r="X56" s="8" t="str">
        <f>IF(COUNTIF(collected_variables_proxies!C:C,"*"&amp;A56&amp;"*")&gt;0,"yes","no")</f>
        <v>no</v>
      </c>
      <c r="Y56" s="8" t="str">
        <f t="shared" si="0"/>
        <v>no</v>
      </c>
      <c r="Z56">
        <v>0.1</v>
      </c>
    </row>
    <row r="57" spans="1:26" ht="72">
      <c r="A57" s="2" t="s">
        <v>257</v>
      </c>
      <c r="B57" s="185" t="s">
        <v>258</v>
      </c>
      <c r="C57" s="2" t="s">
        <v>41</v>
      </c>
      <c r="D57" s="2" t="s">
        <v>42</v>
      </c>
      <c r="E57" s="14" t="s">
        <v>43</v>
      </c>
      <c r="F57" s="2" t="s">
        <v>44</v>
      </c>
      <c r="G57" s="2"/>
      <c r="H57" s="2" t="s">
        <v>109</v>
      </c>
      <c r="I57" s="8"/>
      <c r="J57" s="8"/>
      <c r="K57" s="2" t="s">
        <v>140</v>
      </c>
      <c r="L57" s="9"/>
      <c r="M57" s="8"/>
      <c r="N57" s="2" t="s">
        <v>47</v>
      </c>
      <c r="O57" s="8" t="s">
        <v>48</v>
      </c>
      <c r="P57" s="8" t="s">
        <v>49</v>
      </c>
      <c r="Q57" s="8" t="s">
        <v>38</v>
      </c>
      <c r="S57" s="2"/>
      <c r="T57" s="2"/>
      <c r="U57" s="8" t="str">
        <f>IF(COUNTIF(soi_input_variables!A:A,A57)&gt;0,"yes","no")</f>
        <v>no</v>
      </c>
      <c r="V57" s="8" t="str">
        <f>IF(COUNTIF(midas_input_variables!A:A,A57)&gt;0,"yes","no")</f>
        <v>yes</v>
      </c>
      <c r="W57" s="8" t="str">
        <f>IF(OR(COUNTIF(eucalc_variables_proxies!C:C,"*"&amp;A57&amp;"*")&gt;0,COUNTIF(eucalc_variables_proxies!F:F,"*"&amp;A57&amp;"*")&gt;0),"yes","no")</f>
        <v>no</v>
      </c>
      <c r="X57" s="8" t="str">
        <f>IF(COUNTIF(collected_variables_proxies!C:C,"*"&amp;A57&amp;"*")&gt;0,"yes","no")</f>
        <v>no</v>
      </c>
      <c r="Y57" s="8" t="str">
        <f t="shared" si="0"/>
        <v>yes</v>
      </c>
      <c r="Z57">
        <v>0.1</v>
      </c>
    </row>
    <row r="58" spans="1:26" ht="72">
      <c r="A58" s="187" t="s">
        <v>259</v>
      </c>
      <c r="B58" s="199" t="s">
        <v>260</v>
      </c>
      <c r="D58" s="1" t="s">
        <v>105</v>
      </c>
      <c r="E58" s="17" t="s">
        <v>106</v>
      </c>
      <c r="F58" s="1" t="s">
        <v>107</v>
      </c>
      <c r="G58" s="1" t="s">
        <v>108</v>
      </c>
      <c r="H58" s="1" t="s">
        <v>137</v>
      </c>
      <c r="N58" s="2" t="s">
        <v>256</v>
      </c>
      <c r="O58" s="8" t="s">
        <v>48</v>
      </c>
      <c r="P58" s="8" t="s">
        <v>49</v>
      </c>
      <c r="Q58" s="8" t="s">
        <v>38</v>
      </c>
      <c r="U58" s="8" t="str">
        <f>IF(COUNTIF(soi_input_variables!A:A,A58)&gt;0,"yes","no")</f>
        <v>no</v>
      </c>
      <c r="V58" s="8" t="str">
        <f>IF(COUNTIF(midas_input_variables!A:A,A58)&gt;0,"yes","no")</f>
        <v>no</v>
      </c>
      <c r="W58" s="8" t="str">
        <f>IF(OR(COUNTIF(eucalc_variables_proxies!C:C,"*"&amp;A58&amp;"*")&gt;0,COUNTIF(eucalc_variables_proxies!F:F,"*"&amp;A58&amp;"*")&gt;0),"yes","no")</f>
        <v>no</v>
      </c>
      <c r="X58" s="8" t="str">
        <f>IF(COUNTIF(collected_variables_proxies!C:C,"*"&amp;A58&amp;"*")&gt;0,"yes","no")</f>
        <v>no</v>
      </c>
      <c r="Y58" s="8" t="str">
        <f t="shared" si="0"/>
        <v>no</v>
      </c>
      <c r="Z58">
        <v>0.1</v>
      </c>
    </row>
    <row r="59" spans="1:26" ht="79.8">
      <c r="A59" s="2" t="s">
        <v>261</v>
      </c>
      <c r="B59" s="2" t="s">
        <v>262</v>
      </c>
      <c r="C59" s="201" t="s">
        <v>263</v>
      </c>
      <c r="D59" s="11" t="s">
        <v>83</v>
      </c>
      <c r="E59" s="12" t="s">
        <v>84</v>
      </c>
      <c r="F59" s="12" t="s">
        <v>85</v>
      </c>
      <c r="G59" s="11"/>
      <c r="H59" s="2" t="s">
        <v>168</v>
      </c>
      <c r="I59" s="8"/>
      <c r="J59" s="8"/>
      <c r="K59" s="2"/>
      <c r="L59" s="9"/>
      <c r="M59" s="8"/>
      <c r="N59" s="200" t="s">
        <v>70</v>
      </c>
      <c r="O59" s="8" t="s">
        <v>36</v>
      </c>
      <c r="P59" s="8" t="s">
        <v>88</v>
      </c>
      <c r="Q59" s="8" t="s">
        <v>38</v>
      </c>
      <c r="S59" s="2"/>
      <c r="T59" s="2"/>
      <c r="U59" s="8" t="str">
        <f>IF(COUNTIF(soi_input_variables!A:A,A59)&gt;0,"yes","no")</f>
        <v>no</v>
      </c>
      <c r="V59" s="8" t="str">
        <f>IF(COUNTIF(midas_input_variables!A:A,A59)&gt;0,"yes","no")</f>
        <v>no</v>
      </c>
      <c r="W59" s="8" t="str">
        <f>IF(OR(COUNTIF(eucalc_variables_proxies!C:C,"*"&amp;A59&amp;"*")&gt;0,COUNTIF(eucalc_variables_proxies!F:F,"*"&amp;A59&amp;"*")&gt;0),"yes","no")</f>
        <v>no</v>
      </c>
      <c r="X59" s="8" t="str">
        <f>IF(COUNTIF(collected_variables_proxies!C:C,"*"&amp;A59&amp;"*")&gt;0,"yes","no")</f>
        <v>no</v>
      </c>
      <c r="Y59" s="8" t="str">
        <f t="shared" si="0"/>
        <v>no</v>
      </c>
    </row>
    <row r="60" spans="1:26" ht="86.4">
      <c r="A60" s="2" t="s">
        <v>264</v>
      </c>
      <c r="B60" s="2" t="s">
        <v>265</v>
      </c>
      <c r="C60" s="201" t="s">
        <v>266</v>
      </c>
      <c r="D60" s="11" t="s">
        <v>83</v>
      </c>
      <c r="E60" s="12" t="s">
        <v>84</v>
      </c>
      <c r="F60" s="12" t="s">
        <v>85</v>
      </c>
      <c r="G60" s="11"/>
      <c r="H60" s="2" t="s">
        <v>168</v>
      </c>
      <c r="I60" s="8"/>
      <c r="J60" s="8"/>
      <c r="K60" s="2"/>
      <c r="L60" s="9"/>
      <c r="M60" s="8"/>
      <c r="N60" s="200" t="s">
        <v>70</v>
      </c>
      <c r="O60" s="8" t="s">
        <v>36</v>
      </c>
      <c r="P60" s="8" t="s">
        <v>88</v>
      </c>
      <c r="Q60" s="8" t="s">
        <v>38</v>
      </c>
      <c r="S60" s="2"/>
      <c r="T60" s="2"/>
      <c r="U60" s="8" t="str">
        <f>IF(COUNTIF(soi_input_variables!A:A,A60)&gt;0,"yes","no")</f>
        <v>no</v>
      </c>
      <c r="V60" s="8" t="str">
        <f>IF(COUNTIF(midas_input_variables!A:A,A60)&gt;0,"yes","no")</f>
        <v>no</v>
      </c>
      <c r="W60" s="8" t="str">
        <f>IF(OR(COUNTIF(eucalc_variables_proxies!C:C,"*"&amp;A60&amp;"*")&gt;0,COUNTIF(eucalc_variables_proxies!F:F,"*"&amp;A60&amp;"*")&gt;0),"yes","no")</f>
        <v>no</v>
      </c>
      <c r="X60" s="8" t="str">
        <f>IF(COUNTIF(collected_variables_proxies!C:C,"*"&amp;A60&amp;"*")&gt;0,"yes","no")</f>
        <v>no</v>
      </c>
      <c r="Y60" s="8" t="str">
        <f t="shared" si="0"/>
        <v>no</v>
      </c>
    </row>
    <row r="61" spans="1:26" ht="72">
      <c r="A61" s="2" t="s">
        <v>267</v>
      </c>
      <c r="B61" s="185" t="s">
        <v>268</v>
      </c>
      <c r="C61" s="2" t="s">
        <v>41</v>
      </c>
      <c r="D61" s="2" t="s">
        <v>42</v>
      </c>
      <c r="E61" s="14" t="s">
        <v>43</v>
      </c>
      <c r="F61" s="2" t="s">
        <v>44</v>
      </c>
      <c r="G61" s="2"/>
      <c r="H61" s="2" t="s">
        <v>45</v>
      </c>
      <c r="I61" s="8"/>
      <c r="J61" s="8"/>
      <c r="K61" s="2" t="s">
        <v>46</v>
      </c>
      <c r="L61" s="9"/>
      <c r="M61" s="8"/>
      <c r="N61" s="2" t="s">
        <v>47</v>
      </c>
      <c r="O61" s="8" t="s">
        <v>48</v>
      </c>
      <c r="P61" s="8" t="s">
        <v>49</v>
      </c>
      <c r="Q61" s="8" t="s">
        <v>38</v>
      </c>
      <c r="S61" s="2"/>
      <c r="T61" s="2"/>
      <c r="U61" s="8" t="str">
        <f>IF(COUNTIF(soi_input_variables!A:A,A61)&gt;0,"yes","no")</f>
        <v>yes</v>
      </c>
      <c r="V61" s="8" t="str">
        <f>IF(COUNTIF(midas_input_variables!A:A,A61)&gt;0,"yes","no")</f>
        <v>yes</v>
      </c>
      <c r="W61" s="8" t="str">
        <f>IF(OR(COUNTIF(eucalc_variables_proxies!C:C,"*"&amp;A61&amp;"*")&gt;0,COUNTIF(eucalc_variables_proxies!F:F,"*"&amp;A61&amp;"*")&gt;0),"yes","no")</f>
        <v>yes</v>
      </c>
      <c r="X61" s="8" t="str">
        <f>IF(COUNTIF(collected_variables_proxies!C:C,"*"&amp;A61&amp;"*")&gt;0,"yes","no")</f>
        <v>yes</v>
      </c>
      <c r="Y61" s="8" t="str">
        <f t="shared" si="0"/>
        <v>yes</v>
      </c>
      <c r="Z61">
        <v>0.1</v>
      </c>
    </row>
    <row r="62" spans="1:26" ht="72">
      <c r="A62" s="2" t="s">
        <v>269</v>
      </c>
      <c r="B62" s="185" t="s">
        <v>270</v>
      </c>
      <c r="C62" s="2" t="s">
        <v>41</v>
      </c>
      <c r="D62" s="2" t="s">
        <v>42</v>
      </c>
      <c r="E62" s="14" t="s">
        <v>43</v>
      </c>
      <c r="F62" s="2" t="s">
        <v>44</v>
      </c>
      <c r="G62" s="2"/>
      <c r="H62" s="2" t="s">
        <v>45</v>
      </c>
      <c r="I62" s="8"/>
      <c r="J62" s="8"/>
      <c r="K62" s="2" t="s">
        <v>46</v>
      </c>
      <c r="L62" s="9"/>
      <c r="M62" s="8"/>
      <c r="N62" s="2" t="s">
        <v>47</v>
      </c>
      <c r="O62" s="8" t="s">
        <v>48</v>
      </c>
      <c r="P62" s="8" t="s">
        <v>49</v>
      </c>
      <c r="Q62" s="8" t="s">
        <v>38</v>
      </c>
      <c r="S62" s="2"/>
      <c r="T62" s="2"/>
      <c r="U62" s="8" t="str">
        <f>IF(COUNTIF(soi_input_variables!A:A,A62)&gt;0,"yes","no")</f>
        <v>yes</v>
      </c>
      <c r="V62" s="8" t="str">
        <f>IF(COUNTIF(midas_input_variables!A:A,A62)&gt;0,"yes","no")</f>
        <v>no</v>
      </c>
      <c r="W62" s="8" t="str">
        <f>IF(OR(COUNTIF(eucalc_variables_proxies!C:C,"*"&amp;A62&amp;"*")&gt;0,COUNTIF(eucalc_variables_proxies!F:F,"*"&amp;A62&amp;"*")&gt;0),"yes","no")</f>
        <v>yes</v>
      </c>
      <c r="X62" s="8" t="str">
        <f>IF(COUNTIF(collected_variables_proxies!C:C,"*"&amp;A62&amp;"*")&gt;0,"yes","no")</f>
        <v>no</v>
      </c>
      <c r="Y62" s="8" t="str">
        <f t="shared" si="0"/>
        <v>yes</v>
      </c>
      <c r="Z62">
        <v>0.1</v>
      </c>
    </row>
    <row r="63" spans="1:26" ht="72">
      <c r="A63" s="2" t="s">
        <v>271</v>
      </c>
      <c r="B63" s="185" t="s">
        <v>272</v>
      </c>
      <c r="C63" s="2" t="s">
        <v>41</v>
      </c>
      <c r="D63" s="2" t="s">
        <v>42</v>
      </c>
      <c r="E63" s="14" t="s">
        <v>43</v>
      </c>
      <c r="F63" s="2" t="s">
        <v>44</v>
      </c>
      <c r="G63" s="2"/>
      <c r="H63" s="2" t="s">
        <v>273</v>
      </c>
      <c r="I63" s="8"/>
      <c r="J63" s="8"/>
      <c r="K63" s="2"/>
      <c r="L63" s="9"/>
      <c r="M63" s="8"/>
      <c r="N63" s="2" t="s">
        <v>47</v>
      </c>
      <c r="O63" s="8" t="s">
        <v>48</v>
      </c>
      <c r="P63" s="8" t="s">
        <v>49</v>
      </c>
      <c r="Q63" s="8" t="s">
        <v>38</v>
      </c>
      <c r="S63" s="2"/>
      <c r="T63" s="2"/>
      <c r="U63" s="8" t="str">
        <f>IF(COUNTIF(soi_input_variables!A:A,A63)&gt;0,"yes","no")</f>
        <v>no</v>
      </c>
      <c r="V63" s="8" t="str">
        <f>IF(COUNTIF(midas_input_variables!A:A,A63)&gt;0,"yes","no")</f>
        <v>no</v>
      </c>
      <c r="W63" s="8" t="str">
        <f>IF(OR(COUNTIF(eucalc_variables_proxies!C:C,"*"&amp;A63&amp;"*")&gt;0,COUNTIF(eucalc_variables_proxies!F:F,"*"&amp;A63&amp;"*")&gt;0),"yes","no")</f>
        <v>no</v>
      </c>
      <c r="X63" s="8" t="str">
        <f>IF(COUNTIF(collected_variables_proxies!C:C,"*"&amp;A63&amp;"*")&gt;0,"yes","no")</f>
        <v>yes</v>
      </c>
      <c r="Y63" s="8" t="str">
        <f t="shared" si="0"/>
        <v>yes</v>
      </c>
      <c r="Z63">
        <v>0.1</v>
      </c>
    </row>
    <row r="64" spans="1:26" ht="302.39999999999998">
      <c r="A64" s="2" t="s">
        <v>274</v>
      </c>
      <c r="B64" s="185" t="s">
        <v>275</v>
      </c>
      <c r="C64" s="2" t="s">
        <v>41</v>
      </c>
      <c r="D64" s="2" t="s">
        <v>42</v>
      </c>
      <c r="E64" s="14" t="s">
        <v>43</v>
      </c>
      <c r="F64" s="2" t="s">
        <v>44</v>
      </c>
      <c r="G64" s="2"/>
      <c r="H64" s="2" t="s">
        <v>273</v>
      </c>
      <c r="I64" s="8"/>
      <c r="J64" s="8"/>
      <c r="K64" s="2"/>
      <c r="L64" s="9"/>
      <c r="M64" s="8"/>
      <c r="N64" s="2" t="s">
        <v>47</v>
      </c>
      <c r="O64" s="8" t="s">
        <v>48</v>
      </c>
      <c r="P64" s="8" t="s">
        <v>49</v>
      </c>
      <c r="Q64" s="8" t="s">
        <v>38</v>
      </c>
      <c r="S64" s="2"/>
      <c r="T64" s="2" t="s">
        <v>276</v>
      </c>
      <c r="U64" s="8" t="str">
        <f>IF(COUNTIF(soi_input_variables!A:A,A64)&gt;0,"yes","no")</f>
        <v>yes</v>
      </c>
      <c r="V64" s="8" t="str">
        <f>IF(COUNTIF(midas_input_variables!A:A,A64)&gt;0,"yes","no")</f>
        <v>yes</v>
      </c>
      <c r="W64" s="8" t="str">
        <f>IF(OR(COUNTIF(eucalc_variables_proxies!C:C,"*"&amp;A64&amp;"*")&gt;0,COUNTIF(eucalc_variables_proxies!F:F,"*"&amp;A64&amp;"*")&gt;0),"yes","no")</f>
        <v>yes</v>
      </c>
      <c r="X64" s="8" t="str">
        <f>IF(COUNTIF(collected_variables_proxies!C:C,"*"&amp;A64&amp;"*")&gt;0,"yes","no")</f>
        <v>yes</v>
      </c>
      <c r="Y64" s="8" t="str">
        <f t="shared" si="0"/>
        <v>yes</v>
      </c>
      <c r="Z64">
        <v>0.1</v>
      </c>
    </row>
    <row r="65" spans="1:26" ht="86.4">
      <c r="A65" s="2" t="s">
        <v>277</v>
      </c>
      <c r="B65" s="185" t="s">
        <v>278</v>
      </c>
      <c r="C65" s="2" t="s">
        <v>279</v>
      </c>
      <c r="D65" s="2" t="s">
        <v>83</v>
      </c>
      <c r="E65" s="7" t="s">
        <v>84</v>
      </c>
      <c r="F65" s="2" t="s">
        <v>85</v>
      </c>
      <c r="G65" s="2"/>
      <c r="H65" s="2" t="s">
        <v>86</v>
      </c>
      <c r="I65" s="8"/>
      <c r="J65" s="8"/>
      <c r="K65" s="2"/>
      <c r="L65" s="9"/>
      <c r="M65" s="8"/>
      <c r="N65" s="2" t="s">
        <v>280</v>
      </c>
      <c r="O65" s="8" t="s">
        <v>36</v>
      </c>
      <c r="P65" s="8" t="s">
        <v>88</v>
      </c>
      <c r="Q65" s="8" t="s">
        <v>38</v>
      </c>
      <c r="S65" s="2"/>
      <c r="T65" s="2"/>
      <c r="U65" s="8" t="str">
        <f>IF(COUNTIF(soi_input_variables!A:A,A65)&gt;0,"yes","no")</f>
        <v>no</v>
      </c>
      <c r="V65" s="8" t="str">
        <f>IF(COUNTIF(midas_input_variables!A:A,A65)&gt;0,"yes","no")</f>
        <v>no</v>
      </c>
      <c r="W65" s="8" t="str">
        <f>IF(OR(COUNTIF(eucalc_variables_proxies!C:C,"*"&amp;A65&amp;"*")&gt;0,COUNTIF(eucalc_variables_proxies!F:F,"*"&amp;A65&amp;"*")&gt;0),"yes","no")</f>
        <v>no</v>
      </c>
      <c r="X65" s="8" t="str">
        <f>IF(COUNTIF(collected_variables_proxies!C:C,"*"&amp;A65&amp;"*")&gt;0,"yes","no")</f>
        <v>no</v>
      </c>
      <c r="Y65" s="8" t="str">
        <f t="shared" si="0"/>
        <v>no</v>
      </c>
      <c r="Z65">
        <v>0.1</v>
      </c>
    </row>
    <row r="66" spans="1:26" ht="86.4">
      <c r="A66" s="219" t="s">
        <v>281</v>
      </c>
      <c r="B66" s="185" t="s">
        <v>282</v>
      </c>
      <c r="C66" s="2" t="s">
        <v>283</v>
      </c>
      <c r="D66" s="2" t="s">
        <v>83</v>
      </c>
      <c r="E66" s="7" t="s">
        <v>84</v>
      </c>
      <c r="F66" s="2" t="s">
        <v>85</v>
      </c>
      <c r="G66" s="2"/>
      <c r="H66" s="2" t="s">
        <v>86</v>
      </c>
      <c r="I66" s="8"/>
      <c r="J66" s="8"/>
      <c r="K66" s="2"/>
      <c r="L66" s="9"/>
      <c r="M66" s="8"/>
      <c r="N66" s="2" t="s">
        <v>280</v>
      </c>
      <c r="O66" s="8" t="s">
        <v>36</v>
      </c>
      <c r="P66" s="8" t="s">
        <v>88</v>
      </c>
      <c r="Q66" s="8" t="s">
        <v>38</v>
      </c>
      <c r="S66" s="2"/>
      <c r="T66" s="2"/>
      <c r="U66" s="8" t="str">
        <f>IF(COUNTIF(soi_input_variables!A:A,A66)&gt;0,"yes","no")</f>
        <v>yes</v>
      </c>
      <c r="V66" s="8" t="str">
        <f>IF(COUNTIF(midas_input_variables!A:A,A66)&gt;0,"yes","no")</f>
        <v>no</v>
      </c>
      <c r="W66" s="8" t="str">
        <f>IF(OR(COUNTIF(eucalc_variables_proxies!C:C,"*"&amp;A66&amp;"*")&gt;0,COUNTIF(eucalc_variables_proxies!F:F,"*"&amp;A66&amp;"*")&gt;0),"yes","no")</f>
        <v>yes</v>
      </c>
      <c r="X66" s="8" t="str">
        <f>IF(COUNTIF(collected_variables_proxies!C:C,"*"&amp;A66&amp;"*")&gt;0,"yes","no")</f>
        <v>yes</v>
      </c>
      <c r="Y66" s="8" t="str">
        <f t="shared" ref="Y66:Y129" si="1">IF(OR(U66="yes",V66="yes",W66="yes",X66="yes"),"yes","no")</f>
        <v>yes</v>
      </c>
      <c r="Z66">
        <v>0.1</v>
      </c>
    </row>
    <row r="67" spans="1:26" ht="86.4">
      <c r="A67" s="2" t="s">
        <v>284</v>
      </c>
      <c r="B67" s="185" t="s">
        <v>285</v>
      </c>
      <c r="C67" s="2" t="s">
        <v>286</v>
      </c>
      <c r="D67" s="2" t="s">
        <v>83</v>
      </c>
      <c r="E67" s="7" t="s">
        <v>84</v>
      </c>
      <c r="F67" s="2" t="s">
        <v>85</v>
      </c>
      <c r="G67" s="2"/>
      <c r="H67" s="2" t="s">
        <v>86</v>
      </c>
      <c r="I67" s="8"/>
      <c r="J67" s="8"/>
      <c r="K67" s="2"/>
      <c r="L67" s="9"/>
      <c r="M67" s="8"/>
      <c r="N67" s="200" t="s">
        <v>280</v>
      </c>
      <c r="O67" s="8" t="s">
        <v>36</v>
      </c>
      <c r="P67" s="8" t="s">
        <v>88</v>
      </c>
      <c r="Q67" s="8" t="s">
        <v>38</v>
      </c>
      <c r="S67" s="2"/>
      <c r="T67" s="2"/>
      <c r="U67" s="8" t="str">
        <f>IF(COUNTIF(soi_input_variables!A:A,A67)&gt;0,"yes","no")</f>
        <v>no</v>
      </c>
      <c r="V67" s="8" t="str">
        <f>IF(COUNTIF(midas_input_variables!A:A,A67)&gt;0,"yes","no")</f>
        <v>no</v>
      </c>
      <c r="W67" s="8" t="str">
        <f>IF(OR(COUNTIF(eucalc_variables_proxies!C:C,"*"&amp;A67&amp;"*")&gt;0,COUNTIF(eucalc_variables_proxies!F:F,"*"&amp;A67&amp;"*")&gt;0),"yes","no")</f>
        <v>no</v>
      </c>
      <c r="X67" s="8" t="str">
        <f>IF(COUNTIF(collected_variables_proxies!C:C,"*"&amp;A67&amp;"*")&gt;0,"yes","no")</f>
        <v>no</v>
      </c>
      <c r="Y67" s="8" t="str">
        <f t="shared" si="1"/>
        <v>no</v>
      </c>
      <c r="Z67">
        <v>0.1</v>
      </c>
    </row>
    <row r="68" spans="1:26" ht="93" customHeight="1">
      <c r="A68" s="2" t="s">
        <v>287</v>
      </c>
      <c r="B68" s="199" t="s">
        <v>288</v>
      </c>
      <c r="C68" s="2" t="s">
        <v>289</v>
      </c>
      <c r="D68" s="2" t="s">
        <v>290</v>
      </c>
      <c r="E68" s="7" t="s">
        <v>291</v>
      </c>
      <c r="F68" s="2" t="s">
        <v>292</v>
      </c>
      <c r="G68" s="2" t="s">
        <v>33</v>
      </c>
      <c r="H68" s="2" t="s">
        <v>168</v>
      </c>
      <c r="I68" s="8" t="s">
        <v>293</v>
      </c>
      <c r="J68" s="8"/>
      <c r="K68" s="2"/>
      <c r="L68" s="2" t="s">
        <v>294</v>
      </c>
      <c r="M68" s="8"/>
      <c r="N68" s="2" t="s">
        <v>158</v>
      </c>
      <c r="O68" s="8" t="s">
        <v>36</v>
      </c>
      <c r="P68" s="8" t="s">
        <v>88</v>
      </c>
      <c r="Q68" s="8" t="s">
        <v>38</v>
      </c>
      <c r="S68" s="2"/>
      <c r="T68" s="2"/>
      <c r="U68" s="8" t="str">
        <f>IF(COUNTIF(soi_input_variables!A:A,A68)&gt;0,"yes","no")</f>
        <v>no</v>
      </c>
      <c r="V68" s="8" t="str">
        <f>IF(COUNTIF(midas_input_variables!A:A,A68)&gt;0,"yes","no")</f>
        <v>yes</v>
      </c>
      <c r="W68" s="8" t="str">
        <f>IF(OR(COUNTIF(eucalc_variables_proxies!C:C,"*"&amp;A68&amp;"*")&gt;0,COUNTIF(eucalc_variables_proxies!F:F,"*"&amp;A68&amp;"*")&gt;0),"yes","no")</f>
        <v>no</v>
      </c>
      <c r="X68" s="8" t="str">
        <f>IF(COUNTIF(collected_variables_proxies!C:C,"*"&amp;A68&amp;"*")&gt;0,"yes","no")</f>
        <v>no</v>
      </c>
      <c r="Y68" s="8" t="str">
        <f t="shared" si="1"/>
        <v>yes</v>
      </c>
      <c r="Z68">
        <v>0.1</v>
      </c>
    </row>
    <row r="69" spans="1:26" ht="144">
      <c r="A69" s="2" t="s">
        <v>295</v>
      </c>
      <c r="B69" s="185" t="s">
        <v>296</v>
      </c>
      <c r="C69" s="2" t="s">
        <v>297</v>
      </c>
      <c r="D69" s="2" t="s">
        <v>55</v>
      </c>
      <c r="E69" s="7" t="s">
        <v>298</v>
      </c>
      <c r="F69" s="2" t="s">
        <v>299</v>
      </c>
      <c r="G69" s="2" t="s">
        <v>33</v>
      </c>
      <c r="H69" s="2" t="s">
        <v>34</v>
      </c>
      <c r="I69" s="8"/>
      <c r="J69" s="8"/>
      <c r="K69" s="2"/>
      <c r="L69" s="2"/>
      <c r="M69" s="8"/>
      <c r="N69" s="2" t="s">
        <v>35</v>
      </c>
      <c r="O69" s="8" t="s">
        <v>36</v>
      </c>
      <c r="P69" s="8" t="s">
        <v>37</v>
      </c>
      <c r="Q69" s="8" t="s">
        <v>38</v>
      </c>
      <c r="S69" s="2"/>
      <c r="T69" s="2"/>
      <c r="U69" s="8" t="str">
        <f>IF(COUNTIF(soi_input_variables!A:A,A69)&gt;0,"yes","no")</f>
        <v>no</v>
      </c>
      <c r="V69" s="8" t="str">
        <f>IF(COUNTIF(midas_input_variables!A:A,A69)&gt;0,"yes","no")</f>
        <v>no</v>
      </c>
      <c r="W69" s="8" t="str">
        <f>IF(OR(COUNTIF(eucalc_variables_proxies!C:C,"*"&amp;A69&amp;"*")&gt;0,COUNTIF(eucalc_variables_proxies!F:F,"*"&amp;A69&amp;"*")&gt;0),"yes","no")</f>
        <v>no</v>
      </c>
      <c r="X69" s="8" t="str">
        <f>IF(COUNTIF(collected_variables_proxies!C:C,"*"&amp;A69&amp;"*")&gt;0,"yes","no")</f>
        <v>no</v>
      </c>
      <c r="Y69" s="8" t="str">
        <f t="shared" si="1"/>
        <v>no</v>
      </c>
      <c r="Z69">
        <v>0.1</v>
      </c>
    </row>
    <row r="70" spans="1:26" ht="51" customHeight="1">
      <c r="A70" s="2" t="s">
        <v>300</v>
      </c>
      <c r="B70" s="199" t="s">
        <v>301</v>
      </c>
      <c r="C70" s="2"/>
      <c r="D70" s="2" t="s">
        <v>55</v>
      </c>
      <c r="E70" s="7" t="s">
        <v>302</v>
      </c>
      <c r="F70" s="2" t="s">
        <v>303</v>
      </c>
      <c r="G70" s="2" t="s">
        <v>33</v>
      </c>
      <c r="H70" s="2" t="s">
        <v>34</v>
      </c>
      <c r="I70" s="8" t="s">
        <v>304</v>
      </c>
      <c r="J70" s="8"/>
      <c r="K70" s="2"/>
      <c r="L70" s="9"/>
      <c r="M70" s="8"/>
      <c r="N70" s="2" t="s">
        <v>70</v>
      </c>
      <c r="O70" s="8" t="s">
        <v>48</v>
      </c>
      <c r="P70" s="8" t="s">
        <v>88</v>
      </c>
      <c r="Q70" s="8" t="s">
        <v>38</v>
      </c>
      <c r="S70" s="2"/>
      <c r="T70" s="2"/>
      <c r="U70" s="8" t="str">
        <f>IF(COUNTIF(soi_input_variables!A:A,A70)&gt;0,"yes","no")</f>
        <v>no</v>
      </c>
      <c r="V70" s="8" t="str">
        <f>IF(COUNTIF(midas_input_variables!A:A,A70)&gt;0,"yes","no")</f>
        <v>no</v>
      </c>
      <c r="W70" s="8" t="str">
        <f>IF(OR(COUNTIF(eucalc_variables_proxies!C:C,"*"&amp;A70&amp;"*")&gt;0,COUNTIF(eucalc_variables_proxies!F:F,"*"&amp;A70&amp;"*")&gt;0),"yes","no")</f>
        <v>yes</v>
      </c>
      <c r="X70" s="8" t="str">
        <f>IF(COUNTIF(collected_variables_proxies!C:C,"*"&amp;A70&amp;"*")&gt;0,"yes","no")</f>
        <v>yes</v>
      </c>
      <c r="Y70" s="8" t="str">
        <f t="shared" si="1"/>
        <v>yes</v>
      </c>
      <c r="Z70">
        <v>0.1</v>
      </c>
    </row>
    <row r="71" spans="1:26" ht="100.8">
      <c r="A71" s="2" t="s">
        <v>305</v>
      </c>
      <c r="B71" s="185" t="s">
        <v>306</v>
      </c>
      <c r="C71" s="2"/>
      <c r="D71" s="2" t="s">
        <v>55</v>
      </c>
      <c r="E71" s="7" t="s">
        <v>307</v>
      </c>
      <c r="F71" s="2" t="s">
        <v>308</v>
      </c>
      <c r="G71" s="2" t="s">
        <v>33</v>
      </c>
      <c r="H71" s="2" t="s">
        <v>309</v>
      </c>
      <c r="I71" s="2" t="s">
        <v>304</v>
      </c>
      <c r="J71" s="8"/>
      <c r="K71" s="2"/>
      <c r="L71" s="2"/>
      <c r="M71" s="8"/>
      <c r="N71" s="2" t="s">
        <v>70</v>
      </c>
      <c r="O71" s="8" t="s">
        <v>48</v>
      </c>
      <c r="P71" s="8" t="s">
        <v>62</v>
      </c>
      <c r="Q71" s="8" t="s">
        <v>38</v>
      </c>
      <c r="R71" s="1" t="s">
        <v>9324</v>
      </c>
      <c r="S71" s="2"/>
      <c r="T71" s="2"/>
      <c r="U71" s="8" t="str">
        <f>IF(COUNTIF(soi_input_variables!A:A,A71)&gt;0,"yes","no")</f>
        <v>yes</v>
      </c>
      <c r="V71" s="8" t="str">
        <f>IF(COUNTIF(midas_input_variables!A:A,A71)&gt;0,"yes","no")</f>
        <v>no</v>
      </c>
      <c r="W71" s="8" t="str">
        <f>IF(OR(COUNTIF(eucalc_variables_proxies!C:C,"*"&amp;A71&amp;"*")&gt;0,COUNTIF(eucalc_variables_proxies!F:F,"*"&amp;A71&amp;"*")&gt;0),"yes","no")</f>
        <v>no</v>
      </c>
      <c r="X71" s="8" t="str">
        <f>IF(COUNTIF(collected_variables_proxies!C:C,"*"&amp;A71&amp;"*")&gt;0,"yes","no")</f>
        <v>no</v>
      </c>
      <c r="Y71" s="8" t="str">
        <f t="shared" si="1"/>
        <v>yes</v>
      </c>
      <c r="Z71">
        <v>0.1</v>
      </c>
    </row>
    <row r="72" spans="1:26" ht="100.8">
      <c r="A72" s="2" t="s">
        <v>310</v>
      </c>
      <c r="B72" s="185" t="s">
        <v>311</v>
      </c>
      <c r="C72" s="2"/>
      <c r="D72" s="2" t="s">
        <v>312</v>
      </c>
      <c r="E72" s="7" t="s">
        <v>313</v>
      </c>
      <c r="F72" s="2" t="s">
        <v>314</v>
      </c>
      <c r="G72" s="2" t="s">
        <v>33</v>
      </c>
      <c r="H72" s="2" t="s">
        <v>58</v>
      </c>
      <c r="I72" s="2" t="s">
        <v>304</v>
      </c>
      <c r="J72" s="8"/>
      <c r="K72" s="2"/>
      <c r="L72" s="2"/>
      <c r="M72" s="8"/>
      <c r="N72" s="2" t="s">
        <v>70</v>
      </c>
      <c r="O72" s="8" t="s">
        <v>48</v>
      </c>
      <c r="P72" s="8" t="s">
        <v>37</v>
      </c>
      <c r="Q72" s="8" t="s">
        <v>38</v>
      </c>
      <c r="S72" s="2"/>
      <c r="T72" s="2"/>
      <c r="U72" s="8" t="str">
        <f>IF(COUNTIF(soi_input_variables!A:A,A72)&gt;0,"yes","no")</f>
        <v>yes</v>
      </c>
      <c r="V72" s="8" t="str">
        <f>IF(COUNTIF(midas_input_variables!A:A,A72)&gt;0,"yes","no")</f>
        <v>yes</v>
      </c>
      <c r="W72" s="8" t="str">
        <f>IF(OR(COUNTIF(eucalc_variables_proxies!C:C,"*"&amp;A72&amp;"*")&gt;0,COUNTIF(eucalc_variables_proxies!F:F,"*"&amp;A72&amp;"*")&gt;0),"yes","no")</f>
        <v>no</v>
      </c>
      <c r="X72" s="8" t="str">
        <f>IF(COUNTIF(collected_variables_proxies!C:C,"*"&amp;A72&amp;"*")&gt;0,"yes","no")</f>
        <v>no</v>
      </c>
      <c r="Y72" s="8" t="str">
        <f t="shared" si="1"/>
        <v>yes</v>
      </c>
      <c r="Z72">
        <v>0.1</v>
      </c>
    </row>
    <row r="73" spans="1:26" ht="100.8">
      <c r="A73" s="2" t="s">
        <v>315</v>
      </c>
      <c r="B73" s="185" t="s">
        <v>316</v>
      </c>
      <c r="C73" s="2"/>
      <c r="D73" s="2" t="s">
        <v>312</v>
      </c>
      <c r="E73" s="7" t="s">
        <v>317</v>
      </c>
      <c r="F73" s="2" t="s">
        <v>318</v>
      </c>
      <c r="G73" s="2" t="s">
        <v>33</v>
      </c>
      <c r="H73" s="2" t="s">
        <v>309</v>
      </c>
      <c r="I73" s="2" t="s">
        <v>304</v>
      </c>
      <c r="J73" s="8"/>
      <c r="K73" s="2"/>
      <c r="L73" s="2"/>
      <c r="M73" s="8"/>
      <c r="N73" s="2" t="s">
        <v>70</v>
      </c>
      <c r="O73" s="8" t="s">
        <v>48</v>
      </c>
      <c r="P73" s="8" t="s">
        <v>37</v>
      </c>
      <c r="Q73" s="8" t="s">
        <v>38</v>
      </c>
      <c r="S73" s="2"/>
      <c r="T73" s="2"/>
      <c r="U73" s="8" t="str">
        <f>IF(COUNTIF(soi_input_variables!A:A,A73)&gt;0,"yes","no")</f>
        <v>yes</v>
      </c>
      <c r="V73" s="8" t="str">
        <f>IF(COUNTIF(midas_input_variables!A:A,A73)&gt;0,"yes","no")</f>
        <v>yes</v>
      </c>
      <c r="W73" s="8" t="str">
        <f>IF(OR(COUNTIF(eucalc_variables_proxies!C:C,"*"&amp;A73&amp;"*")&gt;0,COUNTIF(eucalc_variables_proxies!F:F,"*"&amp;A73&amp;"*")&gt;0),"yes","no")</f>
        <v>no</v>
      </c>
      <c r="X73" s="8" t="str">
        <f>IF(COUNTIF(collected_variables_proxies!C:C,"*"&amp;A73&amp;"*")&gt;0,"yes","no")</f>
        <v>no</v>
      </c>
      <c r="Y73" s="8" t="str">
        <f t="shared" si="1"/>
        <v>yes</v>
      </c>
      <c r="Z73">
        <v>0.1</v>
      </c>
    </row>
    <row r="74" spans="1:26" ht="216">
      <c r="A74" s="2" t="s">
        <v>319</v>
      </c>
      <c r="B74" s="199" t="s">
        <v>320</v>
      </c>
      <c r="C74" s="2" t="s">
        <v>321</v>
      </c>
      <c r="D74" s="200" t="s">
        <v>112</v>
      </c>
      <c r="E74" s="96" t="s">
        <v>113</v>
      </c>
      <c r="F74" s="2" t="s">
        <v>114</v>
      </c>
      <c r="G74" s="2" t="s">
        <v>33</v>
      </c>
      <c r="H74" s="2" t="s">
        <v>34</v>
      </c>
      <c r="I74" s="8"/>
      <c r="J74" s="8"/>
      <c r="K74" s="2"/>
      <c r="L74" s="9"/>
      <c r="M74" s="8"/>
      <c r="N74" s="2" t="s">
        <v>70</v>
      </c>
      <c r="O74" s="8" t="s">
        <v>172</v>
      </c>
      <c r="P74" s="8" t="s">
        <v>49</v>
      </c>
      <c r="Q74" s="8" t="s">
        <v>38</v>
      </c>
      <c r="S74" s="2"/>
      <c r="T74" s="2"/>
      <c r="U74" s="8" t="str">
        <f>IF(COUNTIF(soi_input_variables!A:A,A74)&gt;0,"yes","no")</f>
        <v>no</v>
      </c>
      <c r="V74" s="8" t="str">
        <f>IF(COUNTIF(midas_input_variables!A:A,A74)&gt;0,"yes","no")</f>
        <v>no</v>
      </c>
      <c r="W74" s="8" t="str">
        <f>IF(OR(COUNTIF(eucalc_variables_proxies!C:C,"*"&amp;A74&amp;"*")&gt;0,COUNTIF(eucalc_variables_proxies!F:F,"*"&amp;A74&amp;"*")&gt;0),"yes","no")</f>
        <v>no</v>
      </c>
      <c r="X74" s="8" t="str">
        <f>IF(COUNTIF(collected_variables_proxies!C:C,"*"&amp;A74&amp;"*")&gt;0,"yes","no")</f>
        <v>no</v>
      </c>
      <c r="Y74" s="8" t="str">
        <f t="shared" si="1"/>
        <v>no</v>
      </c>
      <c r="Z74">
        <v>0.1</v>
      </c>
    </row>
    <row r="75" spans="1:26" ht="72">
      <c r="A75" s="2" t="s">
        <v>322</v>
      </c>
      <c r="B75" s="185" t="s">
        <v>323</v>
      </c>
      <c r="C75" s="2" t="s">
        <v>41</v>
      </c>
      <c r="D75" s="2" t="s">
        <v>42</v>
      </c>
      <c r="E75" s="14" t="s">
        <v>43</v>
      </c>
      <c r="F75" s="2" t="s">
        <v>44</v>
      </c>
      <c r="G75" s="2"/>
      <c r="H75" s="2" t="s">
        <v>273</v>
      </c>
      <c r="I75" s="8"/>
      <c r="J75" s="8"/>
      <c r="K75" s="2"/>
      <c r="L75" s="9"/>
      <c r="M75" s="8"/>
      <c r="N75" s="2" t="s">
        <v>47</v>
      </c>
      <c r="O75" s="8" t="s">
        <v>48</v>
      </c>
      <c r="P75" s="8" t="s">
        <v>49</v>
      </c>
      <c r="Q75" s="8" t="s">
        <v>38</v>
      </c>
      <c r="S75" s="2"/>
      <c r="T75" s="2"/>
      <c r="U75" s="8" t="str">
        <f>IF(COUNTIF(soi_input_variables!A:A,A75)&gt;0,"yes","no")</f>
        <v>yes</v>
      </c>
      <c r="V75" s="8" t="str">
        <f>IF(COUNTIF(midas_input_variables!A:A,A75)&gt;0,"yes","no")</f>
        <v>no</v>
      </c>
      <c r="W75" s="8" t="str">
        <f>IF(OR(COUNTIF(eucalc_variables_proxies!C:C,"*"&amp;A75&amp;"*")&gt;0,COUNTIF(eucalc_variables_proxies!F:F,"*"&amp;A75&amp;"*")&gt;0),"yes","no")</f>
        <v>yes</v>
      </c>
      <c r="X75" s="8" t="str">
        <f>IF(COUNTIF(collected_variables_proxies!C:C,"*"&amp;A75&amp;"*")&gt;0,"yes","no")</f>
        <v>yes</v>
      </c>
      <c r="Y75" s="8" t="str">
        <f t="shared" si="1"/>
        <v>yes</v>
      </c>
      <c r="Z75">
        <v>0.1</v>
      </c>
    </row>
    <row r="76" spans="1:26" ht="72">
      <c r="A76" s="2" t="s">
        <v>324</v>
      </c>
      <c r="B76" s="185" t="s">
        <v>325</v>
      </c>
      <c r="C76" s="2" t="s">
        <v>41</v>
      </c>
      <c r="D76" s="2" t="s">
        <v>42</v>
      </c>
      <c r="E76" s="14" t="s">
        <v>43</v>
      </c>
      <c r="F76" s="2" t="s">
        <v>44</v>
      </c>
      <c r="G76" s="2"/>
      <c r="H76" s="2" t="s">
        <v>326</v>
      </c>
      <c r="I76" s="8"/>
      <c r="J76" s="8"/>
      <c r="K76" s="2"/>
      <c r="L76" s="9"/>
      <c r="M76" s="8"/>
      <c r="N76" s="2" t="s">
        <v>47</v>
      </c>
      <c r="O76" s="8" t="s">
        <v>48</v>
      </c>
      <c r="P76" s="8" t="s">
        <v>49</v>
      </c>
      <c r="Q76" s="8" t="s">
        <v>38</v>
      </c>
      <c r="S76" s="2"/>
      <c r="T76" s="2"/>
      <c r="U76" s="8" t="str">
        <f>IF(COUNTIF(soi_input_variables!A:A,A76)&gt;0,"yes","no")</f>
        <v>no</v>
      </c>
      <c r="V76" s="8" t="str">
        <f>IF(COUNTIF(midas_input_variables!A:A,A76)&gt;0,"yes","no")</f>
        <v>no</v>
      </c>
      <c r="W76" s="8" t="str">
        <f>IF(OR(COUNTIF(eucalc_variables_proxies!C:C,"*"&amp;A76&amp;"*")&gt;0,COUNTIF(eucalc_variables_proxies!F:F,"*"&amp;A76&amp;"*")&gt;0),"yes","no")</f>
        <v>no</v>
      </c>
      <c r="X76" s="8" t="str">
        <f>IF(COUNTIF(collected_variables_proxies!C:C,"*"&amp;A76&amp;"*")&gt;0,"yes","no")</f>
        <v>yes</v>
      </c>
      <c r="Y76" s="8" t="str">
        <f t="shared" si="1"/>
        <v>yes</v>
      </c>
      <c r="Z76">
        <v>0.1</v>
      </c>
    </row>
    <row r="77" spans="1:26" ht="100.8">
      <c r="A77" s="2" t="s">
        <v>327</v>
      </c>
      <c r="B77" s="185" t="s">
        <v>328</v>
      </c>
      <c r="C77" s="2" t="s">
        <v>329</v>
      </c>
      <c r="D77" s="2" t="s">
        <v>55</v>
      </c>
      <c r="E77" s="7" t="s">
        <v>330</v>
      </c>
      <c r="F77" s="2" t="s">
        <v>331</v>
      </c>
      <c r="G77" s="2" t="s">
        <v>33</v>
      </c>
      <c r="H77" s="2" t="s">
        <v>34</v>
      </c>
      <c r="I77" s="2" t="s">
        <v>157</v>
      </c>
      <c r="J77" s="8"/>
      <c r="K77" s="2"/>
      <c r="L77" s="2"/>
      <c r="M77" s="8"/>
      <c r="N77" s="2" t="s">
        <v>332</v>
      </c>
      <c r="O77" s="8" t="s">
        <v>36</v>
      </c>
      <c r="P77" s="8" t="s">
        <v>37</v>
      </c>
      <c r="Q77" s="8" t="s">
        <v>38</v>
      </c>
      <c r="S77" s="2"/>
      <c r="T77" s="2"/>
      <c r="U77" s="8" t="str">
        <f>IF(COUNTIF(soi_input_variables!A:A,A77)&gt;0,"yes","no")</f>
        <v>no</v>
      </c>
      <c r="V77" s="8" t="str">
        <f>IF(COUNTIF(midas_input_variables!A:A,A77)&gt;0,"yes","no")</f>
        <v>no</v>
      </c>
      <c r="W77" s="8" t="str">
        <f>IF(OR(COUNTIF(eucalc_variables_proxies!C:C,"*"&amp;A77&amp;"*")&gt;0,COUNTIF(eucalc_variables_proxies!F:F,"*"&amp;A77&amp;"*")&gt;0),"yes","no")</f>
        <v>no</v>
      </c>
      <c r="X77" s="8" t="str">
        <f>IF(COUNTIF(collected_variables_proxies!C:C,"*"&amp;A77&amp;"*")&gt;0,"yes","no")</f>
        <v>no</v>
      </c>
      <c r="Y77" s="8" t="str">
        <f t="shared" si="1"/>
        <v>no</v>
      </c>
      <c r="Z77">
        <v>0.1</v>
      </c>
    </row>
    <row r="78" spans="1:26" ht="86.4">
      <c r="A78" s="2" t="s">
        <v>333</v>
      </c>
      <c r="B78" s="199" t="s">
        <v>334</v>
      </c>
      <c r="C78" s="2"/>
      <c r="D78" s="2" t="s">
        <v>55</v>
      </c>
      <c r="E78" s="7" t="s">
        <v>335</v>
      </c>
      <c r="F78" s="2" t="s">
        <v>336</v>
      </c>
      <c r="G78" s="2" t="s">
        <v>33</v>
      </c>
      <c r="H78" s="2" t="s">
        <v>337</v>
      </c>
      <c r="I78" s="8"/>
      <c r="J78" s="8"/>
      <c r="K78" s="2"/>
      <c r="L78" s="2"/>
      <c r="M78" s="8"/>
      <c r="N78" s="2" t="s">
        <v>338</v>
      </c>
      <c r="O78" s="8" t="s">
        <v>48</v>
      </c>
      <c r="P78" s="8" t="s">
        <v>37</v>
      </c>
      <c r="Q78" s="8" t="s">
        <v>38</v>
      </c>
      <c r="S78" s="2"/>
      <c r="T78" s="2"/>
      <c r="U78" s="8" t="str">
        <f>IF(COUNTIF(soi_input_variables!A:A,A78)&gt;0,"yes","no")</f>
        <v>yes</v>
      </c>
      <c r="V78" s="8" t="str">
        <f>IF(COUNTIF(midas_input_variables!A:A,A78)&gt;0,"yes","no")</f>
        <v>no</v>
      </c>
      <c r="W78" s="8" t="str">
        <f>IF(OR(COUNTIF(eucalc_variables_proxies!C:C,"*"&amp;A78&amp;"*")&gt;0,COUNTIF(eucalc_variables_proxies!F:F,"*"&amp;A78&amp;"*")&gt;0),"yes","no")</f>
        <v>no</v>
      </c>
      <c r="X78" s="8" t="str">
        <f>IF(COUNTIF(collected_variables_proxies!C:C,"*"&amp;A78&amp;"*")&gt;0,"yes","no")</f>
        <v>no</v>
      </c>
      <c r="Y78" s="8" t="str">
        <f t="shared" si="1"/>
        <v>yes</v>
      </c>
      <c r="Z78">
        <v>0.1</v>
      </c>
    </row>
    <row r="79" spans="1:26" ht="86.4">
      <c r="A79" s="2" t="s">
        <v>339</v>
      </c>
      <c r="B79" s="199" t="s">
        <v>340</v>
      </c>
      <c r="C79" s="2"/>
      <c r="D79" s="2" t="s">
        <v>55</v>
      </c>
      <c r="E79" s="7" t="s">
        <v>335</v>
      </c>
      <c r="F79" s="2" t="s">
        <v>336</v>
      </c>
      <c r="G79" s="2" t="s">
        <v>33</v>
      </c>
      <c r="H79" s="2" t="s">
        <v>337</v>
      </c>
      <c r="I79" s="8"/>
      <c r="J79" s="8"/>
      <c r="K79" s="2"/>
      <c r="L79" s="2"/>
      <c r="M79" s="8"/>
      <c r="N79" s="2" t="s">
        <v>338</v>
      </c>
      <c r="O79" s="8" t="s">
        <v>48</v>
      </c>
      <c r="P79" s="8" t="s">
        <v>37</v>
      </c>
      <c r="Q79" s="8" t="s">
        <v>38</v>
      </c>
      <c r="S79" s="2"/>
      <c r="T79" s="2"/>
      <c r="U79" s="8" t="str">
        <f>IF(COUNTIF(soi_input_variables!A:A,A79)&gt;0,"yes","no")</f>
        <v>no</v>
      </c>
      <c r="V79" s="8" t="str">
        <f>IF(COUNTIF(midas_input_variables!A:A,A79)&gt;0,"yes","no")</f>
        <v>no</v>
      </c>
      <c r="W79" s="8" t="str">
        <f>IF(OR(COUNTIF(eucalc_variables_proxies!C:C,"*"&amp;A79&amp;"*")&gt;0,COUNTIF(eucalc_variables_proxies!F:F,"*"&amp;A79&amp;"*")&gt;0),"yes","no")</f>
        <v>no</v>
      </c>
      <c r="X79" s="8" t="str">
        <f>IF(COUNTIF(collected_variables_proxies!C:C,"*"&amp;A79&amp;"*")&gt;0,"yes","no")</f>
        <v>no</v>
      </c>
      <c r="Y79" s="8" t="str">
        <f t="shared" si="1"/>
        <v>no</v>
      </c>
      <c r="Z79">
        <v>0.1</v>
      </c>
    </row>
    <row r="80" spans="1:26" ht="86.4">
      <c r="A80" s="2" t="s">
        <v>341</v>
      </c>
      <c r="B80" s="199" t="s">
        <v>342</v>
      </c>
      <c r="C80" s="2"/>
      <c r="D80" s="2" t="s">
        <v>55</v>
      </c>
      <c r="E80" s="7" t="s">
        <v>335</v>
      </c>
      <c r="F80" s="2" t="s">
        <v>336</v>
      </c>
      <c r="G80" s="2" t="s">
        <v>33</v>
      </c>
      <c r="H80" s="2" t="s">
        <v>337</v>
      </c>
      <c r="I80" s="8"/>
      <c r="J80" s="8"/>
      <c r="K80" s="2"/>
      <c r="L80" s="2"/>
      <c r="M80" s="8"/>
      <c r="N80" s="2" t="s">
        <v>338</v>
      </c>
      <c r="O80" s="8" t="s">
        <v>48</v>
      </c>
      <c r="P80" s="8" t="s">
        <v>37</v>
      </c>
      <c r="Q80" s="8" t="s">
        <v>38</v>
      </c>
      <c r="S80" s="2"/>
      <c r="T80" s="2"/>
      <c r="U80" s="8" t="str">
        <f>IF(COUNTIF(soi_input_variables!A:A,A80)&gt;0,"yes","no")</f>
        <v>no</v>
      </c>
      <c r="V80" s="8" t="str">
        <f>IF(COUNTIF(midas_input_variables!A:A,A80)&gt;0,"yes","no")</f>
        <v>no</v>
      </c>
      <c r="W80" s="8" t="str">
        <f>IF(OR(COUNTIF(eucalc_variables_proxies!C:C,"*"&amp;A80&amp;"*")&gt;0,COUNTIF(eucalc_variables_proxies!F:F,"*"&amp;A80&amp;"*")&gt;0),"yes","no")</f>
        <v>no</v>
      </c>
      <c r="X80" s="8" t="str">
        <f>IF(COUNTIF(collected_variables_proxies!C:C,"*"&amp;A80&amp;"*")&gt;0,"yes","no")</f>
        <v>no</v>
      </c>
      <c r="Y80" s="8" t="str">
        <f t="shared" si="1"/>
        <v>no</v>
      </c>
      <c r="Z80">
        <v>0.1</v>
      </c>
    </row>
    <row r="81" spans="1:26" ht="86.4">
      <c r="A81" s="2" t="s">
        <v>343</v>
      </c>
      <c r="B81" s="185" t="s">
        <v>344</v>
      </c>
      <c r="C81" s="2"/>
      <c r="D81" s="2" t="s">
        <v>55</v>
      </c>
      <c r="E81" s="7" t="s">
        <v>335</v>
      </c>
      <c r="F81" s="2" t="s">
        <v>336</v>
      </c>
      <c r="G81" s="2" t="s">
        <v>33</v>
      </c>
      <c r="H81" s="2" t="s">
        <v>337</v>
      </c>
      <c r="I81" s="8"/>
      <c r="J81" s="8"/>
      <c r="K81" s="2"/>
      <c r="L81" s="2"/>
      <c r="M81" s="8"/>
      <c r="N81" s="2" t="s">
        <v>338</v>
      </c>
      <c r="O81" s="8" t="s">
        <v>48</v>
      </c>
      <c r="P81" s="8" t="s">
        <v>37</v>
      </c>
      <c r="Q81" s="8" t="s">
        <v>38</v>
      </c>
      <c r="S81" s="2"/>
      <c r="T81" s="2"/>
      <c r="U81" s="8" t="str">
        <f>IF(COUNTIF(soi_input_variables!A:A,A81)&gt;0,"yes","no")</f>
        <v>no</v>
      </c>
      <c r="V81" s="8" t="str">
        <f>IF(COUNTIF(midas_input_variables!A:A,A81)&gt;0,"yes","no")</f>
        <v>no</v>
      </c>
      <c r="W81" s="8" t="str">
        <f>IF(OR(COUNTIF(eucalc_variables_proxies!C:C,"*"&amp;A81&amp;"*")&gt;0,COUNTIF(eucalc_variables_proxies!F:F,"*"&amp;A81&amp;"*")&gt;0),"yes","no")</f>
        <v>no</v>
      </c>
      <c r="X81" s="8" t="str">
        <f>IF(COUNTIF(collected_variables_proxies!C:C,"*"&amp;A81&amp;"*")&gt;0,"yes","no")</f>
        <v>no</v>
      </c>
      <c r="Y81" s="8" t="str">
        <f t="shared" si="1"/>
        <v>no</v>
      </c>
      <c r="Z81">
        <v>0.1</v>
      </c>
    </row>
    <row r="82" spans="1:26" ht="86.4">
      <c r="A82" s="2" t="s">
        <v>345</v>
      </c>
      <c r="B82" s="185" t="s">
        <v>346</v>
      </c>
      <c r="C82" s="2"/>
      <c r="D82" s="2" t="s">
        <v>55</v>
      </c>
      <c r="E82" s="7" t="s">
        <v>335</v>
      </c>
      <c r="F82" s="2" t="s">
        <v>336</v>
      </c>
      <c r="G82" s="2" t="s">
        <v>33</v>
      </c>
      <c r="H82" s="2" t="s">
        <v>337</v>
      </c>
      <c r="I82" s="8"/>
      <c r="J82" s="8"/>
      <c r="K82" s="2"/>
      <c r="L82" s="2"/>
      <c r="M82" s="8"/>
      <c r="N82" s="2" t="s">
        <v>338</v>
      </c>
      <c r="O82" s="8" t="s">
        <v>48</v>
      </c>
      <c r="P82" s="8" t="s">
        <v>37</v>
      </c>
      <c r="Q82" s="8" t="s">
        <v>38</v>
      </c>
      <c r="S82" s="2"/>
      <c r="T82" s="2"/>
      <c r="U82" s="8" t="str">
        <f>IF(COUNTIF(soi_input_variables!A:A,A82)&gt;0,"yes","no")</f>
        <v>no</v>
      </c>
      <c r="V82" s="8" t="str">
        <f>IF(COUNTIF(midas_input_variables!A:A,A82)&gt;0,"yes","no")</f>
        <v>no</v>
      </c>
      <c r="W82" s="8" t="str">
        <f>IF(OR(COUNTIF(eucalc_variables_proxies!C:C,"*"&amp;A82&amp;"*")&gt;0,COUNTIF(eucalc_variables_proxies!F:F,"*"&amp;A82&amp;"*")&gt;0),"yes","no")</f>
        <v>no</v>
      </c>
      <c r="X82" s="8" t="str">
        <f>IF(COUNTIF(collected_variables_proxies!C:C,"*"&amp;A82&amp;"*")&gt;0,"yes","no")</f>
        <v>no</v>
      </c>
      <c r="Y82" s="8" t="str">
        <f t="shared" si="1"/>
        <v>no</v>
      </c>
      <c r="Z82">
        <v>0.1</v>
      </c>
    </row>
    <row r="83" spans="1:26" ht="86.4">
      <c r="A83" s="2" t="s">
        <v>347</v>
      </c>
      <c r="B83" s="199" t="s">
        <v>348</v>
      </c>
      <c r="C83" s="2"/>
      <c r="D83" s="2" t="s">
        <v>55</v>
      </c>
      <c r="E83" s="7" t="s">
        <v>335</v>
      </c>
      <c r="F83" s="2" t="s">
        <v>336</v>
      </c>
      <c r="G83" s="2" t="s">
        <v>33</v>
      </c>
      <c r="H83" s="2" t="s">
        <v>337</v>
      </c>
      <c r="I83" s="8"/>
      <c r="J83" s="8"/>
      <c r="K83" s="2"/>
      <c r="L83" s="2"/>
      <c r="M83" s="8"/>
      <c r="N83" s="2" t="s">
        <v>338</v>
      </c>
      <c r="O83" s="8" t="s">
        <v>48</v>
      </c>
      <c r="P83" s="8" t="s">
        <v>37</v>
      </c>
      <c r="Q83" s="8" t="s">
        <v>38</v>
      </c>
      <c r="S83" s="2"/>
      <c r="T83" s="2"/>
      <c r="U83" s="8" t="str">
        <f>IF(COUNTIF(soi_input_variables!A:A,A83)&gt;0,"yes","no")</f>
        <v>no</v>
      </c>
      <c r="V83" s="8" t="str">
        <f>IF(COUNTIF(midas_input_variables!A:A,A83)&gt;0,"yes","no")</f>
        <v>no</v>
      </c>
      <c r="W83" s="8" t="str">
        <f>IF(OR(COUNTIF(eucalc_variables_proxies!C:C,"*"&amp;A83&amp;"*")&gt;0,COUNTIF(eucalc_variables_proxies!F:F,"*"&amp;A83&amp;"*")&gt;0),"yes","no")</f>
        <v>no</v>
      </c>
      <c r="X83" s="8" t="str">
        <f>IF(COUNTIF(collected_variables_proxies!C:C,"*"&amp;A83&amp;"*")&gt;0,"yes","no")</f>
        <v>no</v>
      </c>
      <c r="Y83" s="8" t="str">
        <f t="shared" si="1"/>
        <v>no</v>
      </c>
      <c r="Z83">
        <v>0.1</v>
      </c>
    </row>
    <row r="84" spans="1:26" ht="130.19999999999999" customHeight="1">
      <c r="A84" s="2" t="s">
        <v>349</v>
      </c>
      <c r="B84" s="185" t="s">
        <v>350</v>
      </c>
      <c r="C84" s="2"/>
      <c r="D84" s="2" t="s">
        <v>55</v>
      </c>
      <c r="E84" s="7" t="s">
        <v>335</v>
      </c>
      <c r="F84" s="2" t="s">
        <v>336</v>
      </c>
      <c r="G84" s="2" t="s">
        <v>33</v>
      </c>
      <c r="H84" s="2" t="s">
        <v>337</v>
      </c>
      <c r="I84" s="8"/>
      <c r="J84" s="8"/>
      <c r="K84" s="2"/>
      <c r="L84" s="2"/>
      <c r="M84" s="8"/>
      <c r="N84" s="2" t="s">
        <v>338</v>
      </c>
      <c r="O84" s="8" t="s">
        <v>48</v>
      </c>
      <c r="P84" s="8" t="s">
        <v>37</v>
      </c>
      <c r="Q84" s="8" t="s">
        <v>38</v>
      </c>
      <c r="S84" s="2"/>
      <c r="T84" s="2"/>
      <c r="U84" s="8" t="str">
        <f>IF(COUNTIF(soi_input_variables!A:A,A84)&gt;0,"yes","no")</f>
        <v>no</v>
      </c>
      <c r="V84" s="8" t="str">
        <f>IF(COUNTIF(midas_input_variables!A:A,A84)&gt;0,"yes","no")</f>
        <v>no</v>
      </c>
      <c r="W84" s="8" t="str">
        <f>IF(OR(COUNTIF(eucalc_variables_proxies!C:C,"*"&amp;A84&amp;"*")&gt;0,COUNTIF(eucalc_variables_proxies!F:F,"*"&amp;A84&amp;"*")&gt;0),"yes","no")</f>
        <v>no</v>
      </c>
      <c r="X84" s="8" t="str">
        <f>IF(COUNTIF(collected_variables_proxies!C:C,"*"&amp;A84&amp;"*")&gt;0,"yes","no")</f>
        <v>no</v>
      </c>
      <c r="Y84" s="8" t="str">
        <f t="shared" si="1"/>
        <v>no</v>
      </c>
      <c r="Z84">
        <v>0.1</v>
      </c>
    </row>
    <row r="85" spans="1:26" ht="89.7" customHeight="1">
      <c r="A85" s="2" t="s">
        <v>351</v>
      </c>
      <c r="B85" s="185" t="s">
        <v>352</v>
      </c>
      <c r="C85" s="2"/>
      <c r="D85" s="2" t="s">
        <v>55</v>
      </c>
      <c r="E85" s="7" t="s">
        <v>335</v>
      </c>
      <c r="F85" s="2" t="s">
        <v>336</v>
      </c>
      <c r="G85" s="2" t="s">
        <v>33</v>
      </c>
      <c r="H85" s="2" t="s">
        <v>337</v>
      </c>
      <c r="I85" s="8"/>
      <c r="J85" s="8"/>
      <c r="K85" s="2"/>
      <c r="L85" s="2"/>
      <c r="M85" s="8"/>
      <c r="N85" s="2" t="s">
        <v>338</v>
      </c>
      <c r="O85" s="8" t="s">
        <v>48</v>
      </c>
      <c r="P85" s="8" t="s">
        <v>37</v>
      </c>
      <c r="Q85" s="8" t="s">
        <v>38</v>
      </c>
      <c r="S85" s="2"/>
      <c r="T85" s="2"/>
      <c r="U85" s="8" t="str">
        <f>IF(COUNTIF(soi_input_variables!A:A,A85)&gt;0,"yes","no")</f>
        <v>no</v>
      </c>
      <c r="V85" s="8" t="str">
        <f>IF(COUNTIF(midas_input_variables!A:A,A85)&gt;0,"yes","no")</f>
        <v>no</v>
      </c>
      <c r="W85" s="8" t="str">
        <f>IF(OR(COUNTIF(eucalc_variables_proxies!C:C,"*"&amp;A85&amp;"*")&gt;0,COUNTIF(eucalc_variables_proxies!F:F,"*"&amp;A85&amp;"*")&gt;0),"yes","no")</f>
        <v>no</v>
      </c>
      <c r="X85" s="8" t="str">
        <f>IF(COUNTIF(collected_variables_proxies!C:C,"*"&amp;A85&amp;"*")&gt;0,"yes","no")</f>
        <v>no</v>
      </c>
      <c r="Y85" s="8" t="str">
        <f t="shared" si="1"/>
        <v>no</v>
      </c>
    </row>
    <row r="86" spans="1:26" ht="94.95" customHeight="1">
      <c r="A86" s="2" t="s">
        <v>353</v>
      </c>
      <c r="B86" s="199" t="s">
        <v>354</v>
      </c>
      <c r="C86" s="2"/>
      <c r="D86" s="2" t="s">
        <v>55</v>
      </c>
      <c r="E86" s="7" t="s">
        <v>335</v>
      </c>
      <c r="F86" s="2" t="s">
        <v>336</v>
      </c>
      <c r="G86" s="2" t="s">
        <v>33</v>
      </c>
      <c r="H86" s="2" t="s">
        <v>337</v>
      </c>
      <c r="I86" s="8"/>
      <c r="J86" s="8"/>
      <c r="K86" s="2"/>
      <c r="L86" s="2"/>
      <c r="M86" s="8"/>
      <c r="N86" s="2" t="s">
        <v>338</v>
      </c>
      <c r="O86" s="8" t="s">
        <v>48</v>
      </c>
      <c r="P86" s="8" t="s">
        <v>37</v>
      </c>
      <c r="Q86" s="8" t="s">
        <v>38</v>
      </c>
      <c r="S86" s="2"/>
      <c r="T86" s="2"/>
      <c r="U86" s="8" t="str">
        <f>IF(COUNTIF(soi_input_variables!A:A,A86)&gt;0,"yes","no")</f>
        <v>no</v>
      </c>
      <c r="V86" s="8" t="str">
        <f>IF(COUNTIF(midas_input_variables!A:A,A86)&gt;0,"yes","no")</f>
        <v>no</v>
      </c>
      <c r="W86" s="8" t="str">
        <f>IF(OR(COUNTIF(eucalc_variables_proxies!C:C,"*"&amp;A86&amp;"*")&gt;0,COUNTIF(eucalc_variables_proxies!F:F,"*"&amp;A86&amp;"*")&gt;0),"yes","no")</f>
        <v>no</v>
      </c>
      <c r="X86" s="8" t="str">
        <f>IF(COUNTIF(collected_variables_proxies!C:C,"*"&amp;A86&amp;"*")&gt;0,"yes","no")</f>
        <v>no</v>
      </c>
      <c r="Y86" s="8" t="str">
        <f t="shared" si="1"/>
        <v>no</v>
      </c>
      <c r="Z86">
        <v>1</v>
      </c>
    </row>
    <row r="87" spans="1:26" ht="24" customHeight="1">
      <c r="A87" s="2" t="s">
        <v>355</v>
      </c>
      <c r="B87" s="199" t="s">
        <v>356</v>
      </c>
      <c r="C87" s="2"/>
      <c r="D87" s="2" t="s">
        <v>55</v>
      </c>
      <c r="E87" s="7" t="s">
        <v>335</v>
      </c>
      <c r="F87" s="2" t="s">
        <v>336</v>
      </c>
      <c r="G87" s="2" t="s">
        <v>33</v>
      </c>
      <c r="H87" s="2" t="s">
        <v>337</v>
      </c>
      <c r="I87" s="8"/>
      <c r="J87" s="8"/>
      <c r="K87" s="2"/>
      <c r="L87" s="2"/>
      <c r="M87" s="8"/>
      <c r="N87" s="2" t="s">
        <v>338</v>
      </c>
      <c r="O87" s="8" t="s">
        <v>48</v>
      </c>
      <c r="P87" s="8" t="s">
        <v>37</v>
      </c>
      <c r="Q87" s="8" t="s">
        <v>38</v>
      </c>
      <c r="S87" s="2"/>
      <c r="T87" s="2"/>
      <c r="U87" s="8" t="str">
        <f>IF(COUNTIF(soi_input_variables!A:A,A87)&gt;0,"yes","no")</f>
        <v>no</v>
      </c>
      <c r="V87" s="8" t="str">
        <f>IF(COUNTIF(midas_input_variables!A:A,A87)&gt;0,"yes","no")</f>
        <v>no</v>
      </c>
      <c r="W87" s="8" t="str">
        <f>IF(OR(COUNTIF(eucalc_variables_proxies!C:C,"*"&amp;A87&amp;"*")&gt;0,COUNTIF(eucalc_variables_proxies!F:F,"*"&amp;A87&amp;"*")&gt;0),"yes","no")</f>
        <v>no</v>
      </c>
      <c r="X87" s="8" t="str">
        <f>IF(COUNTIF(collected_variables_proxies!C:C,"*"&amp;A87&amp;"*")&gt;0,"yes","no")</f>
        <v>no</v>
      </c>
      <c r="Y87" s="8" t="str">
        <f t="shared" si="1"/>
        <v>no</v>
      </c>
    </row>
    <row r="88" spans="1:26" ht="24" customHeight="1">
      <c r="A88" s="2" t="s">
        <v>357</v>
      </c>
      <c r="B88" s="199" t="s">
        <v>358</v>
      </c>
      <c r="C88" s="2"/>
      <c r="D88" s="2" t="s">
        <v>55</v>
      </c>
      <c r="E88" s="7" t="s">
        <v>335</v>
      </c>
      <c r="F88" s="2" t="s">
        <v>336</v>
      </c>
      <c r="G88" s="2" t="s">
        <v>33</v>
      </c>
      <c r="H88" s="2" t="s">
        <v>337</v>
      </c>
      <c r="I88" s="8"/>
      <c r="J88" s="8"/>
      <c r="K88" s="2"/>
      <c r="L88" s="2"/>
      <c r="M88" s="8"/>
      <c r="N88" s="2" t="s">
        <v>338</v>
      </c>
      <c r="O88" s="8" t="s">
        <v>48</v>
      </c>
      <c r="P88" s="8" t="s">
        <v>37</v>
      </c>
      <c r="Q88" s="8" t="s">
        <v>38</v>
      </c>
      <c r="S88" s="2"/>
      <c r="T88" s="2"/>
      <c r="U88" s="8" t="str">
        <f>IF(COUNTIF(soi_input_variables!A:A,A88)&gt;0,"yes","no")</f>
        <v>no</v>
      </c>
      <c r="V88" s="8" t="str">
        <f>IF(COUNTIF(midas_input_variables!A:A,A88)&gt;0,"yes","no")</f>
        <v>no</v>
      </c>
      <c r="W88" s="8" t="str">
        <f>IF(OR(COUNTIF(eucalc_variables_proxies!C:C,"*"&amp;A88&amp;"*")&gt;0,COUNTIF(eucalc_variables_proxies!F:F,"*"&amp;A88&amp;"*")&gt;0),"yes","no")</f>
        <v>no</v>
      </c>
      <c r="X88" s="8" t="str">
        <f>IF(COUNTIF(collected_variables_proxies!C:C,"*"&amp;A88&amp;"*")&gt;0,"yes","no")</f>
        <v>no</v>
      </c>
      <c r="Y88" s="8" t="str">
        <f t="shared" si="1"/>
        <v>no</v>
      </c>
    </row>
    <row r="89" spans="1:26" ht="28.2" customHeight="1">
      <c r="A89" s="2" t="s">
        <v>359</v>
      </c>
      <c r="B89" s="199" t="s">
        <v>360</v>
      </c>
      <c r="C89" s="2"/>
      <c r="D89" s="2" t="s">
        <v>55</v>
      </c>
      <c r="E89" s="7" t="s">
        <v>335</v>
      </c>
      <c r="F89" s="2" t="s">
        <v>336</v>
      </c>
      <c r="G89" s="2" t="s">
        <v>33</v>
      </c>
      <c r="H89" s="2" t="s">
        <v>337</v>
      </c>
      <c r="I89" s="8"/>
      <c r="J89" s="8"/>
      <c r="K89" s="2"/>
      <c r="L89" s="2"/>
      <c r="M89" s="8"/>
      <c r="N89" s="2" t="s">
        <v>338</v>
      </c>
      <c r="O89" s="8" t="s">
        <v>48</v>
      </c>
      <c r="P89" s="8" t="s">
        <v>37</v>
      </c>
      <c r="Q89" s="8" t="s">
        <v>38</v>
      </c>
      <c r="S89" s="2"/>
      <c r="T89" s="2"/>
      <c r="U89" s="8" t="str">
        <f>IF(COUNTIF(soi_input_variables!A:A,A89)&gt;0,"yes","no")</f>
        <v>no</v>
      </c>
      <c r="V89" s="8" t="str">
        <f>IF(COUNTIF(midas_input_variables!A:A,A89)&gt;0,"yes","no")</f>
        <v>no</v>
      </c>
      <c r="W89" s="8" t="str">
        <f>IF(OR(COUNTIF(eucalc_variables_proxies!C:C,"*"&amp;A89&amp;"*")&gt;0,COUNTIF(eucalc_variables_proxies!F:F,"*"&amp;A89&amp;"*")&gt;0),"yes","no")</f>
        <v>no</v>
      </c>
      <c r="X89" s="8" t="str">
        <f>IF(COUNTIF(collected_variables_proxies!C:C,"*"&amp;A89&amp;"*")&gt;0,"yes","no")</f>
        <v>no</v>
      </c>
      <c r="Y89" s="8" t="str">
        <f t="shared" si="1"/>
        <v>no</v>
      </c>
    </row>
    <row r="90" spans="1:26" ht="20.7" customHeight="1">
      <c r="A90" s="2" t="s">
        <v>361</v>
      </c>
      <c r="B90" s="185" t="s">
        <v>362</v>
      </c>
      <c r="C90" s="2"/>
      <c r="D90" s="2" t="s">
        <v>55</v>
      </c>
      <c r="E90" s="7" t="s">
        <v>335</v>
      </c>
      <c r="F90" s="2" t="s">
        <v>336</v>
      </c>
      <c r="G90" s="2" t="s">
        <v>33</v>
      </c>
      <c r="H90" s="2" t="s">
        <v>337</v>
      </c>
      <c r="I90" s="8"/>
      <c r="J90" s="8"/>
      <c r="K90" s="2"/>
      <c r="L90" s="2"/>
      <c r="M90" s="8"/>
      <c r="N90" s="2" t="s">
        <v>338</v>
      </c>
      <c r="O90" s="8" t="s">
        <v>48</v>
      </c>
      <c r="P90" s="8" t="s">
        <v>37</v>
      </c>
      <c r="Q90" s="8" t="s">
        <v>38</v>
      </c>
      <c r="S90" s="2"/>
      <c r="T90" s="2"/>
      <c r="U90" s="8" t="str">
        <f>IF(COUNTIF(soi_input_variables!A:A,A90)&gt;0,"yes","no")</f>
        <v>no</v>
      </c>
      <c r="V90" s="8" t="str">
        <f>IF(COUNTIF(midas_input_variables!A:A,A90)&gt;0,"yes","no")</f>
        <v>no</v>
      </c>
      <c r="W90" s="8" t="str">
        <f>IF(OR(COUNTIF(eucalc_variables_proxies!C:C,"*"&amp;A90&amp;"*")&gt;0,COUNTIF(eucalc_variables_proxies!F:F,"*"&amp;A90&amp;"*")&gt;0),"yes","no")</f>
        <v>no</v>
      </c>
      <c r="X90" s="8" t="str">
        <f>IF(COUNTIF(collected_variables_proxies!C:C,"*"&amp;A90&amp;"*")&gt;0,"yes","no")</f>
        <v>no</v>
      </c>
      <c r="Y90" s="8" t="str">
        <f t="shared" si="1"/>
        <v>no</v>
      </c>
    </row>
    <row r="91" spans="1:26" ht="86.4">
      <c r="A91" s="2" t="s">
        <v>363</v>
      </c>
      <c r="B91" s="185" t="s">
        <v>364</v>
      </c>
      <c r="C91" s="2"/>
      <c r="D91" s="2" t="s">
        <v>55</v>
      </c>
      <c r="E91" s="7" t="s">
        <v>335</v>
      </c>
      <c r="F91" s="2" t="s">
        <v>336</v>
      </c>
      <c r="G91" s="2" t="s">
        <v>33</v>
      </c>
      <c r="H91" s="2" t="s">
        <v>337</v>
      </c>
      <c r="I91" s="8"/>
      <c r="J91" s="8"/>
      <c r="K91" s="2"/>
      <c r="L91" s="2"/>
      <c r="M91" s="8"/>
      <c r="N91" s="2" t="s">
        <v>338</v>
      </c>
      <c r="O91" s="8" t="s">
        <v>48</v>
      </c>
      <c r="P91" s="8" t="s">
        <v>37</v>
      </c>
      <c r="Q91" s="8" t="s">
        <v>38</v>
      </c>
      <c r="S91" s="2"/>
      <c r="T91" s="2"/>
      <c r="U91" s="8" t="str">
        <f>IF(COUNTIF(soi_input_variables!A:A,A91)&gt;0,"yes","no")</f>
        <v>no</v>
      </c>
      <c r="V91" s="8" t="str">
        <f>IF(COUNTIF(midas_input_variables!A:A,A91)&gt;0,"yes","no")</f>
        <v>no</v>
      </c>
      <c r="W91" s="8" t="str">
        <f>IF(OR(COUNTIF(eucalc_variables_proxies!C:C,"*"&amp;A91&amp;"*")&gt;0,COUNTIF(eucalc_variables_proxies!F:F,"*"&amp;A91&amp;"*")&gt;0),"yes","no")</f>
        <v>no</v>
      </c>
      <c r="X91" s="8" t="str">
        <f>IF(COUNTIF(collected_variables_proxies!C:C,"*"&amp;A91&amp;"*")&gt;0,"yes","no")</f>
        <v>no</v>
      </c>
      <c r="Y91" s="8" t="str">
        <f t="shared" si="1"/>
        <v>no</v>
      </c>
    </row>
    <row r="92" spans="1:26" ht="86.4">
      <c r="A92" s="2" t="s">
        <v>365</v>
      </c>
      <c r="B92" s="199" t="s">
        <v>366</v>
      </c>
      <c r="C92" s="2"/>
      <c r="D92" s="2" t="s">
        <v>55</v>
      </c>
      <c r="E92" s="7" t="s">
        <v>335</v>
      </c>
      <c r="F92" s="2" t="s">
        <v>336</v>
      </c>
      <c r="G92" s="2" t="s">
        <v>33</v>
      </c>
      <c r="H92" s="2" t="s">
        <v>337</v>
      </c>
      <c r="I92" s="8"/>
      <c r="J92" s="8"/>
      <c r="K92" s="2"/>
      <c r="L92" s="2"/>
      <c r="M92" s="8"/>
      <c r="N92" s="2" t="s">
        <v>338</v>
      </c>
      <c r="O92" s="8" t="s">
        <v>48</v>
      </c>
      <c r="P92" s="8" t="s">
        <v>37</v>
      </c>
      <c r="Q92" s="8" t="s">
        <v>38</v>
      </c>
      <c r="S92" s="2"/>
      <c r="T92" s="2"/>
      <c r="U92" s="8" t="str">
        <f>IF(COUNTIF(soi_input_variables!A:A,A92)&gt;0,"yes","no")</f>
        <v>no</v>
      </c>
      <c r="V92" s="8" t="str">
        <f>IF(COUNTIF(midas_input_variables!A:A,A92)&gt;0,"yes","no")</f>
        <v>no</v>
      </c>
      <c r="W92" s="8" t="str">
        <f>IF(OR(COUNTIF(eucalc_variables_proxies!C:C,"*"&amp;A92&amp;"*")&gt;0,COUNTIF(eucalc_variables_proxies!F:F,"*"&amp;A92&amp;"*")&gt;0),"yes","no")</f>
        <v>no</v>
      </c>
      <c r="X92" s="8" t="str">
        <f>IF(COUNTIF(collected_variables_proxies!C:C,"*"&amp;A92&amp;"*")&gt;0,"yes","no")</f>
        <v>no</v>
      </c>
      <c r="Y92" s="8" t="str">
        <f t="shared" si="1"/>
        <v>no</v>
      </c>
    </row>
    <row r="93" spans="1:26" ht="86.4">
      <c r="A93" s="2" t="s">
        <v>367</v>
      </c>
      <c r="B93" s="199" t="s">
        <v>368</v>
      </c>
      <c r="C93" s="2"/>
      <c r="D93" s="2" t="s">
        <v>55</v>
      </c>
      <c r="E93" s="7" t="s">
        <v>335</v>
      </c>
      <c r="F93" s="2" t="s">
        <v>336</v>
      </c>
      <c r="G93" s="2" t="s">
        <v>33</v>
      </c>
      <c r="H93" s="2" t="s">
        <v>337</v>
      </c>
      <c r="I93" s="8"/>
      <c r="J93" s="8"/>
      <c r="K93" s="2"/>
      <c r="L93" s="2"/>
      <c r="M93" s="8"/>
      <c r="N93" s="2" t="s">
        <v>338</v>
      </c>
      <c r="O93" s="8" t="s">
        <v>48</v>
      </c>
      <c r="P93" s="8" t="s">
        <v>37</v>
      </c>
      <c r="Q93" s="8" t="s">
        <v>38</v>
      </c>
      <c r="S93" s="2"/>
      <c r="T93" s="2"/>
      <c r="U93" s="8" t="str">
        <f>IF(COUNTIF(soi_input_variables!A:A,A93)&gt;0,"yes","no")</f>
        <v>no</v>
      </c>
      <c r="V93" s="8" t="str">
        <f>IF(COUNTIF(midas_input_variables!A:A,A93)&gt;0,"yes","no")</f>
        <v>no</v>
      </c>
      <c r="W93" s="8" t="str">
        <f>IF(OR(COUNTIF(eucalc_variables_proxies!C:C,"*"&amp;A93&amp;"*")&gt;0,COUNTIF(eucalc_variables_proxies!F:F,"*"&amp;A93&amp;"*")&gt;0),"yes","no")</f>
        <v>no</v>
      </c>
      <c r="X93" s="8" t="str">
        <f>IF(COUNTIF(collected_variables_proxies!C:C,"*"&amp;A93&amp;"*")&gt;0,"yes","no")</f>
        <v>no</v>
      </c>
      <c r="Y93" s="8" t="str">
        <f t="shared" si="1"/>
        <v>no</v>
      </c>
    </row>
    <row r="94" spans="1:26" ht="86.4">
      <c r="A94" s="2" t="s">
        <v>369</v>
      </c>
      <c r="B94" s="199" t="s">
        <v>370</v>
      </c>
      <c r="C94" s="2"/>
      <c r="D94" s="2" t="s">
        <v>55</v>
      </c>
      <c r="E94" s="7" t="s">
        <v>335</v>
      </c>
      <c r="F94" s="2" t="s">
        <v>336</v>
      </c>
      <c r="G94" s="2" t="s">
        <v>33</v>
      </c>
      <c r="H94" s="2" t="s">
        <v>337</v>
      </c>
      <c r="I94" s="8"/>
      <c r="J94" s="8"/>
      <c r="K94" s="2"/>
      <c r="L94" s="2"/>
      <c r="M94" s="8"/>
      <c r="N94" s="2" t="s">
        <v>338</v>
      </c>
      <c r="O94" s="8" t="s">
        <v>48</v>
      </c>
      <c r="P94" s="8" t="s">
        <v>37</v>
      </c>
      <c r="Q94" s="8" t="s">
        <v>38</v>
      </c>
      <c r="S94" s="2"/>
      <c r="T94" s="2"/>
      <c r="U94" s="8" t="str">
        <f>IF(COUNTIF(soi_input_variables!A:A,A94)&gt;0,"yes","no")</f>
        <v>no</v>
      </c>
      <c r="V94" s="8" t="str">
        <f>IF(COUNTIF(midas_input_variables!A:A,A94)&gt;0,"yes","no")</f>
        <v>no</v>
      </c>
      <c r="W94" s="8" t="str">
        <f>IF(OR(COUNTIF(eucalc_variables_proxies!C:C,"*"&amp;A94&amp;"*")&gt;0,COUNTIF(eucalc_variables_proxies!F:F,"*"&amp;A94&amp;"*")&gt;0),"yes","no")</f>
        <v>no</v>
      </c>
      <c r="X94" s="8" t="str">
        <f>IF(COUNTIF(collected_variables_proxies!C:C,"*"&amp;A94&amp;"*")&gt;0,"yes","no")</f>
        <v>no</v>
      </c>
      <c r="Y94" s="8" t="str">
        <f t="shared" si="1"/>
        <v>no</v>
      </c>
    </row>
    <row r="95" spans="1:26" ht="86.4">
      <c r="A95" s="2" t="s">
        <v>371</v>
      </c>
      <c r="B95" s="199" t="s">
        <v>372</v>
      </c>
      <c r="C95" s="2"/>
      <c r="D95" s="2" t="s">
        <v>55</v>
      </c>
      <c r="E95" s="7" t="s">
        <v>335</v>
      </c>
      <c r="F95" s="2" t="s">
        <v>336</v>
      </c>
      <c r="G95" s="2" t="s">
        <v>33</v>
      </c>
      <c r="H95" s="2" t="s">
        <v>337</v>
      </c>
      <c r="I95" s="8"/>
      <c r="J95" s="8"/>
      <c r="K95" s="2"/>
      <c r="L95" s="2"/>
      <c r="M95" s="8"/>
      <c r="N95" s="2" t="s">
        <v>338</v>
      </c>
      <c r="O95" s="8" t="s">
        <v>48</v>
      </c>
      <c r="P95" s="8" t="s">
        <v>37</v>
      </c>
      <c r="Q95" s="8" t="s">
        <v>38</v>
      </c>
      <c r="S95" s="2"/>
      <c r="T95" s="2"/>
      <c r="U95" s="8" t="str">
        <f>IF(COUNTIF(soi_input_variables!A:A,A95)&gt;0,"yes","no")</f>
        <v>no</v>
      </c>
      <c r="V95" s="8" t="str">
        <f>IF(COUNTIF(midas_input_variables!A:A,A95)&gt;0,"yes","no")</f>
        <v>no</v>
      </c>
      <c r="W95" s="8" t="str">
        <f>IF(OR(COUNTIF(eucalc_variables_proxies!C:C,"*"&amp;A95&amp;"*")&gt;0,COUNTIF(eucalc_variables_proxies!F:F,"*"&amp;A95&amp;"*")&gt;0),"yes","no")</f>
        <v>no</v>
      </c>
      <c r="X95" s="8" t="str">
        <f>IF(COUNTIF(collected_variables_proxies!C:C,"*"&amp;A95&amp;"*")&gt;0,"yes","no")</f>
        <v>no</v>
      </c>
      <c r="Y95" s="8" t="str">
        <f t="shared" si="1"/>
        <v>no</v>
      </c>
    </row>
    <row r="96" spans="1:26" ht="86.4">
      <c r="A96" s="2" t="s">
        <v>373</v>
      </c>
      <c r="B96" s="185" t="s">
        <v>374</v>
      </c>
      <c r="C96" s="2"/>
      <c r="D96" s="2" t="s">
        <v>55</v>
      </c>
      <c r="E96" s="7" t="s">
        <v>335</v>
      </c>
      <c r="F96" s="2" t="s">
        <v>336</v>
      </c>
      <c r="G96" s="2" t="s">
        <v>33</v>
      </c>
      <c r="H96" s="2" t="s">
        <v>337</v>
      </c>
      <c r="I96" s="8"/>
      <c r="J96" s="8"/>
      <c r="K96" s="2"/>
      <c r="L96" s="2"/>
      <c r="M96" s="8"/>
      <c r="N96" s="2" t="s">
        <v>338</v>
      </c>
      <c r="O96" s="8" t="s">
        <v>48</v>
      </c>
      <c r="P96" s="8" t="s">
        <v>37</v>
      </c>
      <c r="Q96" s="8" t="s">
        <v>38</v>
      </c>
      <c r="S96" s="2"/>
      <c r="T96" s="2"/>
      <c r="U96" s="8" t="str">
        <f>IF(COUNTIF(soi_input_variables!A:A,A96)&gt;0,"yes","no")</f>
        <v>no</v>
      </c>
      <c r="V96" s="8" t="str">
        <f>IF(COUNTIF(midas_input_variables!A:A,A96)&gt;0,"yes","no")</f>
        <v>no</v>
      </c>
      <c r="W96" s="8" t="str">
        <f>IF(OR(COUNTIF(eucalc_variables_proxies!C:C,"*"&amp;A96&amp;"*")&gt;0,COUNTIF(eucalc_variables_proxies!F:F,"*"&amp;A96&amp;"*")&gt;0),"yes","no")</f>
        <v>no</v>
      </c>
      <c r="X96" s="8" t="str">
        <f>IF(COUNTIF(collected_variables_proxies!C:C,"*"&amp;A96&amp;"*")&gt;0,"yes","no")</f>
        <v>no</v>
      </c>
      <c r="Y96" s="8" t="str">
        <f t="shared" si="1"/>
        <v>no</v>
      </c>
    </row>
    <row r="97" spans="1:25" ht="86.4">
      <c r="A97" s="2" t="s">
        <v>375</v>
      </c>
      <c r="B97" s="199" t="s">
        <v>376</v>
      </c>
      <c r="C97" s="2"/>
      <c r="D97" s="2" t="s">
        <v>55</v>
      </c>
      <c r="E97" s="7" t="s">
        <v>335</v>
      </c>
      <c r="F97" s="2" t="s">
        <v>336</v>
      </c>
      <c r="G97" s="2" t="s">
        <v>33</v>
      </c>
      <c r="H97" s="2" t="s">
        <v>337</v>
      </c>
      <c r="I97" s="8"/>
      <c r="J97" s="8"/>
      <c r="K97" s="2"/>
      <c r="L97" s="2"/>
      <c r="M97" s="8"/>
      <c r="N97" s="2" t="s">
        <v>338</v>
      </c>
      <c r="O97" s="8" t="s">
        <v>48</v>
      </c>
      <c r="P97" s="8" t="s">
        <v>37</v>
      </c>
      <c r="Q97" s="8" t="s">
        <v>38</v>
      </c>
      <c r="S97" s="2"/>
      <c r="T97" s="2"/>
      <c r="U97" s="8" t="str">
        <f>IF(COUNTIF(soi_input_variables!A:A,A97)&gt;0,"yes","no")</f>
        <v>yes</v>
      </c>
      <c r="V97" s="8" t="str">
        <f>IF(COUNTIF(midas_input_variables!A:A,A97)&gt;0,"yes","no")</f>
        <v>no</v>
      </c>
      <c r="W97" s="8" t="str">
        <f>IF(OR(COUNTIF(eucalc_variables_proxies!C:C,"*"&amp;A97&amp;"*")&gt;0,COUNTIF(eucalc_variables_proxies!F:F,"*"&amp;A97&amp;"*")&gt;0),"yes","no")</f>
        <v>no</v>
      </c>
      <c r="X97" s="8" t="str">
        <f>IF(COUNTIF(collected_variables_proxies!C:C,"*"&amp;A97&amp;"*")&gt;0,"yes","no")</f>
        <v>no</v>
      </c>
      <c r="Y97" s="8" t="str">
        <f t="shared" si="1"/>
        <v>yes</v>
      </c>
    </row>
    <row r="98" spans="1:25" ht="86.4">
      <c r="A98" s="2" t="s">
        <v>377</v>
      </c>
      <c r="B98" s="185" t="s">
        <v>378</v>
      </c>
      <c r="C98" s="2"/>
      <c r="D98" s="2" t="s">
        <v>55</v>
      </c>
      <c r="E98" s="7" t="s">
        <v>335</v>
      </c>
      <c r="F98" s="2" t="s">
        <v>336</v>
      </c>
      <c r="G98" s="2" t="s">
        <v>33</v>
      </c>
      <c r="H98" s="2" t="s">
        <v>337</v>
      </c>
      <c r="I98" s="8"/>
      <c r="J98" s="8"/>
      <c r="K98" s="2"/>
      <c r="L98" s="2"/>
      <c r="M98" s="8"/>
      <c r="N98" s="2" t="s">
        <v>338</v>
      </c>
      <c r="O98" s="8" t="s">
        <v>48</v>
      </c>
      <c r="P98" s="8" t="s">
        <v>37</v>
      </c>
      <c r="Q98" s="8" t="s">
        <v>38</v>
      </c>
      <c r="S98" s="2"/>
      <c r="T98" s="2"/>
      <c r="U98" s="8" t="str">
        <f>IF(COUNTIF(soi_input_variables!A:A,A98)&gt;0,"yes","no")</f>
        <v>yes</v>
      </c>
      <c r="V98" s="8" t="str">
        <f>IF(COUNTIF(midas_input_variables!A:A,A98)&gt;0,"yes","no")</f>
        <v>no</v>
      </c>
      <c r="W98" s="8" t="str">
        <f>IF(OR(COUNTIF(eucalc_variables_proxies!C:C,"*"&amp;A98&amp;"*")&gt;0,COUNTIF(eucalc_variables_proxies!F:F,"*"&amp;A98&amp;"*")&gt;0),"yes","no")</f>
        <v>no</v>
      </c>
      <c r="X98" s="8" t="str">
        <f>IF(COUNTIF(collected_variables_proxies!C:C,"*"&amp;A98&amp;"*")&gt;0,"yes","no")</f>
        <v>no</v>
      </c>
      <c r="Y98" s="8" t="str">
        <f t="shared" si="1"/>
        <v>yes</v>
      </c>
    </row>
    <row r="99" spans="1:25" ht="86.4">
      <c r="A99" s="2" t="s">
        <v>379</v>
      </c>
      <c r="B99" s="199" t="s">
        <v>380</v>
      </c>
      <c r="C99" s="2"/>
      <c r="D99" s="2" t="s">
        <v>55</v>
      </c>
      <c r="E99" s="7" t="s">
        <v>335</v>
      </c>
      <c r="F99" s="2" t="s">
        <v>336</v>
      </c>
      <c r="G99" s="2" t="s">
        <v>33</v>
      </c>
      <c r="H99" s="2" t="s">
        <v>337</v>
      </c>
      <c r="I99" s="8"/>
      <c r="J99" s="8"/>
      <c r="K99" s="2"/>
      <c r="L99" s="2"/>
      <c r="M99" s="8"/>
      <c r="N99" s="2" t="s">
        <v>338</v>
      </c>
      <c r="O99" s="8" t="s">
        <v>48</v>
      </c>
      <c r="P99" s="8" t="s">
        <v>37</v>
      </c>
      <c r="Q99" s="8" t="s">
        <v>38</v>
      </c>
      <c r="S99" s="2"/>
      <c r="T99" s="2"/>
      <c r="U99" s="8" t="str">
        <f>IF(COUNTIF(soi_input_variables!A:A,A99)&gt;0,"yes","no")</f>
        <v>no</v>
      </c>
      <c r="V99" s="8" t="str">
        <f>IF(COUNTIF(midas_input_variables!A:A,A99)&gt;0,"yes","no")</f>
        <v>no</v>
      </c>
      <c r="W99" s="8" t="str">
        <f>IF(OR(COUNTIF(eucalc_variables_proxies!C:C,"*"&amp;A99&amp;"*")&gt;0,COUNTIF(eucalc_variables_proxies!F:F,"*"&amp;A99&amp;"*")&gt;0),"yes","no")</f>
        <v>no</v>
      </c>
      <c r="X99" s="8" t="str">
        <f>IF(COUNTIF(collected_variables_proxies!C:C,"*"&amp;A99&amp;"*")&gt;0,"yes","no")</f>
        <v>no</v>
      </c>
      <c r="Y99" s="8" t="str">
        <f t="shared" si="1"/>
        <v>no</v>
      </c>
    </row>
    <row r="100" spans="1:25" ht="86.4">
      <c r="A100" s="2" t="s">
        <v>381</v>
      </c>
      <c r="B100" s="199" t="s">
        <v>382</v>
      </c>
      <c r="C100" s="2"/>
      <c r="D100" s="2" t="s">
        <v>55</v>
      </c>
      <c r="E100" s="7" t="s">
        <v>335</v>
      </c>
      <c r="F100" s="2" t="s">
        <v>336</v>
      </c>
      <c r="G100" s="2" t="s">
        <v>33</v>
      </c>
      <c r="H100" s="2" t="s">
        <v>337</v>
      </c>
      <c r="I100" s="8"/>
      <c r="J100" s="8"/>
      <c r="K100" s="2"/>
      <c r="L100" s="2"/>
      <c r="M100" s="8"/>
      <c r="N100" s="2" t="s">
        <v>338</v>
      </c>
      <c r="O100" s="8" t="s">
        <v>48</v>
      </c>
      <c r="P100" s="8" t="s">
        <v>37</v>
      </c>
      <c r="Q100" s="8" t="s">
        <v>38</v>
      </c>
      <c r="S100" s="2"/>
      <c r="T100" s="2"/>
      <c r="U100" s="8" t="str">
        <f>IF(COUNTIF(soi_input_variables!A:A,A100)&gt;0,"yes","no")</f>
        <v>no</v>
      </c>
      <c r="V100" s="8" t="str">
        <f>IF(COUNTIF(midas_input_variables!A:A,A100)&gt;0,"yes","no")</f>
        <v>no</v>
      </c>
      <c r="W100" s="8" t="str">
        <f>IF(OR(COUNTIF(eucalc_variables_proxies!C:C,"*"&amp;A100&amp;"*")&gt;0,COUNTIF(eucalc_variables_proxies!F:F,"*"&amp;A100&amp;"*")&gt;0),"yes","no")</f>
        <v>no</v>
      </c>
      <c r="X100" s="8" t="str">
        <f>IF(COUNTIF(collected_variables_proxies!C:C,"*"&amp;A100&amp;"*")&gt;0,"yes","no")</f>
        <v>no</v>
      </c>
      <c r="Y100" s="8" t="str">
        <f t="shared" si="1"/>
        <v>no</v>
      </c>
    </row>
    <row r="101" spans="1:25" ht="86.4">
      <c r="A101" s="2" t="s">
        <v>383</v>
      </c>
      <c r="B101" s="185" t="s">
        <v>384</v>
      </c>
      <c r="C101" s="2"/>
      <c r="D101" s="2" t="s">
        <v>55</v>
      </c>
      <c r="E101" s="7" t="s">
        <v>335</v>
      </c>
      <c r="F101" s="2" t="s">
        <v>336</v>
      </c>
      <c r="G101" s="2" t="s">
        <v>33</v>
      </c>
      <c r="H101" s="2" t="s">
        <v>337</v>
      </c>
      <c r="I101" s="8"/>
      <c r="J101" s="8"/>
      <c r="K101" s="2"/>
      <c r="L101" s="2"/>
      <c r="M101" s="8"/>
      <c r="N101" s="2" t="s">
        <v>338</v>
      </c>
      <c r="O101" s="8" t="s">
        <v>48</v>
      </c>
      <c r="P101" s="8" t="s">
        <v>37</v>
      </c>
      <c r="Q101" s="8" t="s">
        <v>38</v>
      </c>
      <c r="S101" s="2"/>
      <c r="T101" s="2"/>
      <c r="U101" s="8" t="str">
        <f>IF(COUNTIF(soi_input_variables!A:A,A101)&gt;0,"yes","no")</f>
        <v>yes</v>
      </c>
      <c r="V101" s="8" t="str">
        <f>IF(COUNTIF(midas_input_variables!A:A,A101)&gt;0,"yes","no")</f>
        <v>no</v>
      </c>
      <c r="W101" s="8" t="str">
        <f>IF(OR(COUNTIF(eucalc_variables_proxies!C:C,"*"&amp;A101&amp;"*")&gt;0,COUNTIF(eucalc_variables_proxies!F:F,"*"&amp;A101&amp;"*")&gt;0),"yes","no")</f>
        <v>no</v>
      </c>
      <c r="X101" s="8" t="str">
        <f>IF(COUNTIF(collected_variables_proxies!C:C,"*"&amp;A101&amp;"*")&gt;0,"yes","no")</f>
        <v>no</v>
      </c>
      <c r="Y101" s="8" t="str">
        <f t="shared" si="1"/>
        <v>yes</v>
      </c>
    </row>
    <row r="102" spans="1:25" ht="86.4">
      <c r="A102" s="2" t="s">
        <v>385</v>
      </c>
      <c r="B102" s="199" t="s">
        <v>386</v>
      </c>
      <c r="C102" s="2"/>
      <c r="D102" s="2" t="s">
        <v>55</v>
      </c>
      <c r="E102" s="7" t="s">
        <v>335</v>
      </c>
      <c r="F102" s="2" t="s">
        <v>336</v>
      </c>
      <c r="G102" s="2" t="s">
        <v>33</v>
      </c>
      <c r="H102" s="2" t="s">
        <v>337</v>
      </c>
      <c r="I102" s="8"/>
      <c r="J102" s="8"/>
      <c r="K102" s="2"/>
      <c r="L102" s="2"/>
      <c r="M102" s="8"/>
      <c r="N102" s="2" t="s">
        <v>338</v>
      </c>
      <c r="O102" s="8" t="s">
        <v>48</v>
      </c>
      <c r="P102" s="8" t="s">
        <v>37</v>
      </c>
      <c r="Q102" s="8" t="s">
        <v>38</v>
      </c>
      <c r="S102" s="2"/>
      <c r="T102" s="2"/>
      <c r="U102" s="8" t="str">
        <f>IF(COUNTIF(soi_input_variables!A:A,A102)&gt;0,"yes","no")</f>
        <v>no</v>
      </c>
      <c r="V102" s="8" t="str">
        <f>IF(COUNTIF(midas_input_variables!A:A,A102)&gt;0,"yes","no")</f>
        <v>no</v>
      </c>
      <c r="W102" s="8" t="str">
        <f>IF(OR(COUNTIF(eucalc_variables_proxies!C:C,"*"&amp;A102&amp;"*")&gt;0,COUNTIF(eucalc_variables_proxies!F:F,"*"&amp;A102&amp;"*")&gt;0),"yes","no")</f>
        <v>no</v>
      </c>
      <c r="X102" s="8" t="str">
        <f>IF(COUNTIF(collected_variables_proxies!C:C,"*"&amp;A102&amp;"*")&gt;0,"yes","no")</f>
        <v>no</v>
      </c>
      <c r="Y102" s="8" t="str">
        <f t="shared" si="1"/>
        <v>no</v>
      </c>
    </row>
    <row r="103" spans="1:25" ht="86.4">
      <c r="A103" s="2" t="s">
        <v>387</v>
      </c>
      <c r="B103" s="199" t="s">
        <v>388</v>
      </c>
      <c r="C103" s="2"/>
      <c r="D103" s="2" t="s">
        <v>55</v>
      </c>
      <c r="E103" s="7" t="s">
        <v>335</v>
      </c>
      <c r="F103" s="2" t="s">
        <v>336</v>
      </c>
      <c r="G103" s="2" t="s">
        <v>33</v>
      </c>
      <c r="H103" s="2" t="s">
        <v>337</v>
      </c>
      <c r="I103" s="8"/>
      <c r="J103" s="8"/>
      <c r="K103" s="2"/>
      <c r="L103" s="2"/>
      <c r="M103" s="8"/>
      <c r="N103" s="2" t="s">
        <v>338</v>
      </c>
      <c r="O103" s="8" t="s">
        <v>48</v>
      </c>
      <c r="P103" s="8" t="s">
        <v>37</v>
      </c>
      <c r="Q103" s="8" t="s">
        <v>38</v>
      </c>
      <c r="S103" s="2"/>
      <c r="T103" s="2"/>
      <c r="U103" s="8" t="str">
        <f>IF(COUNTIF(soi_input_variables!A:A,A103)&gt;0,"yes","no")</f>
        <v>no</v>
      </c>
      <c r="V103" s="8" t="str">
        <f>IF(COUNTIF(midas_input_variables!A:A,A103)&gt;0,"yes","no")</f>
        <v>no</v>
      </c>
      <c r="W103" s="8" t="str">
        <f>IF(OR(COUNTIF(eucalc_variables_proxies!C:C,"*"&amp;A103&amp;"*")&gt;0,COUNTIF(eucalc_variables_proxies!F:F,"*"&amp;A103&amp;"*")&gt;0),"yes","no")</f>
        <v>no</v>
      </c>
      <c r="X103" s="8" t="str">
        <f>IF(COUNTIF(collected_variables_proxies!C:C,"*"&amp;A103&amp;"*")&gt;0,"yes","no")</f>
        <v>no</v>
      </c>
      <c r="Y103" s="8" t="str">
        <f t="shared" si="1"/>
        <v>no</v>
      </c>
    </row>
    <row r="104" spans="1:25" ht="86.4">
      <c r="A104" s="2" t="s">
        <v>389</v>
      </c>
      <c r="B104" s="185" t="s">
        <v>390</v>
      </c>
      <c r="C104" s="2"/>
      <c r="D104" s="2" t="s">
        <v>55</v>
      </c>
      <c r="E104" s="7" t="s">
        <v>335</v>
      </c>
      <c r="F104" s="2" t="s">
        <v>336</v>
      </c>
      <c r="G104" s="2" t="s">
        <v>33</v>
      </c>
      <c r="H104" s="2" t="s">
        <v>337</v>
      </c>
      <c r="I104" s="8"/>
      <c r="J104" s="8"/>
      <c r="K104" s="2"/>
      <c r="L104" s="2"/>
      <c r="M104" s="8"/>
      <c r="N104" s="2" t="s">
        <v>338</v>
      </c>
      <c r="O104" s="8" t="s">
        <v>48</v>
      </c>
      <c r="P104" s="8" t="s">
        <v>37</v>
      </c>
      <c r="Q104" s="8" t="s">
        <v>38</v>
      </c>
      <c r="S104" s="2"/>
      <c r="T104" s="2"/>
      <c r="U104" s="8" t="str">
        <f>IF(COUNTIF(soi_input_variables!A:A,A104)&gt;0,"yes","no")</f>
        <v>no</v>
      </c>
      <c r="V104" s="8" t="str">
        <f>IF(COUNTIF(midas_input_variables!A:A,A104)&gt;0,"yes","no")</f>
        <v>no</v>
      </c>
      <c r="W104" s="8" t="str">
        <f>IF(OR(COUNTIF(eucalc_variables_proxies!C:C,"*"&amp;A104&amp;"*")&gt;0,COUNTIF(eucalc_variables_proxies!F:F,"*"&amp;A104&amp;"*")&gt;0),"yes","no")</f>
        <v>no</v>
      </c>
      <c r="X104" s="8" t="str">
        <f>IF(COUNTIF(collected_variables_proxies!C:C,"*"&amp;A104&amp;"*")&gt;0,"yes","no")</f>
        <v>no</v>
      </c>
      <c r="Y104" s="8" t="str">
        <f t="shared" si="1"/>
        <v>no</v>
      </c>
    </row>
    <row r="105" spans="1:25" ht="86.4">
      <c r="A105" s="2" t="s">
        <v>391</v>
      </c>
      <c r="B105" s="185" t="s">
        <v>392</v>
      </c>
      <c r="C105" s="2"/>
      <c r="D105" s="2" t="s">
        <v>55</v>
      </c>
      <c r="E105" s="7" t="s">
        <v>335</v>
      </c>
      <c r="F105" s="2" t="s">
        <v>336</v>
      </c>
      <c r="G105" s="2" t="s">
        <v>33</v>
      </c>
      <c r="H105" s="2" t="s">
        <v>337</v>
      </c>
      <c r="I105" s="8"/>
      <c r="J105" s="8"/>
      <c r="K105" s="2"/>
      <c r="L105" s="2"/>
      <c r="M105" s="8"/>
      <c r="N105" s="2" t="s">
        <v>338</v>
      </c>
      <c r="O105" s="8" t="s">
        <v>48</v>
      </c>
      <c r="P105" s="8" t="s">
        <v>37</v>
      </c>
      <c r="Q105" s="8" t="s">
        <v>38</v>
      </c>
      <c r="S105" s="2"/>
      <c r="T105" s="2"/>
      <c r="U105" s="8" t="str">
        <f>IF(COUNTIF(soi_input_variables!A:A,A105)&gt;0,"yes","no")</f>
        <v>yes</v>
      </c>
      <c r="V105" s="8" t="str">
        <f>IF(COUNTIF(midas_input_variables!A:A,A105)&gt;0,"yes","no")</f>
        <v>no</v>
      </c>
      <c r="W105" s="8" t="str">
        <f>IF(OR(COUNTIF(eucalc_variables_proxies!C:C,"*"&amp;A105&amp;"*")&gt;0,COUNTIF(eucalc_variables_proxies!F:F,"*"&amp;A105&amp;"*")&gt;0),"yes","no")</f>
        <v>no</v>
      </c>
      <c r="X105" s="8" t="str">
        <f>IF(COUNTIF(collected_variables_proxies!C:C,"*"&amp;A105&amp;"*")&gt;0,"yes","no")</f>
        <v>no</v>
      </c>
      <c r="Y105" s="8" t="str">
        <f t="shared" si="1"/>
        <v>yes</v>
      </c>
    </row>
    <row r="106" spans="1:25" ht="86.4">
      <c r="A106" s="2" t="s">
        <v>393</v>
      </c>
      <c r="B106" s="199" t="s">
        <v>394</v>
      </c>
      <c r="C106" s="2"/>
      <c r="D106" s="2" t="s">
        <v>55</v>
      </c>
      <c r="E106" s="7" t="s">
        <v>335</v>
      </c>
      <c r="F106" s="2" t="s">
        <v>336</v>
      </c>
      <c r="G106" s="2" t="s">
        <v>33</v>
      </c>
      <c r="H106" s="2" t="s">
        <v>337</v>
      </c>
      <c r="I106" s="8"/>
      <c r="J106" s="8"/>
      <c r="K106" s="2"/>
      <c r="L106" s="2"/>
      <c r="M106" s="8"/>
      <c r="N106" s="2" t="s">
        <v>338</v>
      </c>
      <c r="O106" s="8" t="s">
        <v>48</v>
      </c>
      <c r="P106" s="8" t="s">
        <v>37</v>
      </c>
      <c r="Q106" s="8" t="s">
        <v>38</v>
      </c>
      <c r="S106" s="2"/>
      <c r="T106" s="2"/>
      <c r="U106" s="8" t="str">
        <f>IF(COUNTIF(soi_input_variables!A:A,A106)&gt;0,"yes","no")</f>
        <v>no</v>
      </c>
      <c r="V106" s="8" t="str">
        <f>IF(COUNTIF(midas_input_variables!A:A,A106)&gt;0,"yes","no")</f>
        <v>no</v>
      </c>
      <c r="W106" s="8" t="str">
        <f>IF(OR(COUNTIF(eucalc_variables_proxies!C:C,"*"&amp;A106&amp;"*")&gt;0,COUNTIF(eucalc_variables_proxies!F:F,"*"&amp;A106&amp;"*")&gt;0),"yes","no")</f>
        <v>no</v>
      </c>
      <c r="X106" s="8" t="str">
        <f>IF(COUNTIF(collected_variables_proxies!C:C,"*"&amp;A106&amp;"*")&gt;0,"yes","no")</f>
        <v>no</v>
      </c>
      <c r="Y106" s="8" t="str">
        <f t="shared" si="1"/>
        <v>no</v>
      </c>
    </row>
    <row r="107" spans="1:25" ht="86.4">
      <c r="A107" s="2" t="s">
        <v>395</v>
      </c>
      <c r="B107" s="185" t="s">
        <v>396</v>
      </c>
      <c r="C107" s="2"/>
      <c r="D107" s="2" t="s">
        <v>55</v>
      </c>
      <c r="E107" s="7" t="s">
        <v>335</v>
      </c>
      <c r="F107" s="2" t="s">
        <v>336</v>
      </c>
      <c r="G107" s="2" t="s">
        <v>33</v>
      </c>
      <c r="H107" s="2" t="s">
        <v>337</v>
      </c>
      <c r="I107" s="8"/>
      <c r="J107" s="8"/>
      <c r="K107" s="2"/>
      <c r="L107" s="2"/>
      <c r="M107" s="8"/>
      <c r="N107" s="2" t="s">
        <v>338</v>
      </c>
      <c r="O107" s="8" t="s">
        <v>48</v>
      </c>
      <c r="P107" s="8" t="s">
        <v>37</v>
      </c>
      <c r="Q107" s="8" t="s">
        <v>38</v>
      </c>
      <c r="S107" s="2"/>
      <c r="T107" s="2"/>
      <c r="U107" s="8" t="str">
        <f>IF(COUNTIF(soi_input_variables!A:A,A107)&gt;0,"yes","no")</f>
        <v>no</v>
      </c>
      <c r="V107" s="8" t="str">
        <f>IF(COUNTIF(midas_input_variables!A:A,A107)&gt;0,"yes","no")</f>
        <v>no</v>
      </c>
      <c r="W107" s="8" t="str">
        <f>IF(OR(COUNTIF(eucalc_variables_proxies!C:C,"*"&amp;A107&amp;"*")&gt;0,COUNTIF(eucalc_variables_proxies!F:F,"*"&amp;A107&amp;"*")&gt;0),"yes","no")</f>
        <v>no</v>
      </c>
      <c r="X107" s="8" t="str">
        <f>IF(COUNTIF(collected_variables_proxies!C:C,"*"&amp;A107&amp;"*")&gt;0,"yes","no")</f>
        <v>no</v>
      </c>
      <c r="Y107" s="8" t="str">
        <f t="shared" si="1"/>
        <v>no</v>
      </c>
    </row>
    <row r="108" spans="1:25" ht="86.4">
      <c r="A108" s="2" t="s">
        <v>397</v>
      </c>
      <c r="B108" s="185" t="s">
        <v>398</v>
      </c>
      <c r="C108" s="2"/>
      <c r="D108" s="2" t="s">
        <v>55</v>
      </c>
      <c r="E108" s="7" t="s">
        <v>335</v>
      </c>
      <c r="F108" s="2" t="s">
        <v>336</v>
      </c>
      <c r="G108" s="2" t="s">
        <v>33</v>
      </c>
      <c r="H108" s="2" t="s">
        <v>337</v>
      </c>
      <c r="I108" s="8"/>
      <c r="J108" s="8"/>
      <c r="K108" s="2"/>
      <c r="L108" s="2"/>
      <c r="M108" s="8"/>
      <c r="N108" s="2" t="s">
        <v>338</v>
      </c>
      <c r="O108" s="8" t="s">
        <v>48</v>
      </c>
      <c r="P108" s="8" t="s">
        <v>37</v>
      </c>
      <c r="Q108" s="8" t="s">
        <v>38</v>
      </c>
      <c r="S108" s="2"/>
      <c r="T108" s="2"/>
      <c r="U108" s="8" t="str">
        <f>IF(COUNTIF(soi_input_variables!A:A,A108)&gt;0,"yes","no")</f>
        <v>no</v>
      </c>
      <c r="V108" s="8" t="str">
        <f>IF(COUNTIF(midas_input_variables!A:A,A108)&gt;0,"yes","no")</f>
        <v>no</v>
      </c>
      <c r="W108" s="8" t="str">
        <f>IF(OR(COUNTIF(eucalc_variables_proxies!C:C,"*"&amp;A108&amp;"*")&gt;0,COUNTIF(eucalc_variables_proxies!F:F,"*"&amp;A108&amp;"*")&gt;0),"yes","no")</f>
        <v>no</v>
      </c>
      <c r="X108" s="8" t="str">
        <f>IF(COUNTIF(collected_variables_proxies!C:C,"*"&amp;A108&amp;"*")&gt;0,"yes","no")</f>
        <v>no</v>
      </c>
      <c r="Y108" s="8" t="str">
        <f t="shared" si="1"/>
        <v>no</v>
      </c>
    </row>
    <row r="109" spans="1:25" ht="86.4">
      <c r="A109" s="2" t="s">
        <v>399</v>
      </c>
      <c r="B109" s="199" t="s">
        <v>400</v>
      </c>
      <c r="C109" s="2"/>
      <c r="D109" s="2" t="s">
        <v>55</v>
      </c>
      <c r="E109" s="7" t="s">
        <v>335</v>
      </c>
      <c r="F109" s="2" t="s">
        <v>336</v>
      </c>
      <c r="G109" s="2" t="s">
        <v>33</v>
      </c>
      <c r="H109" s="2" t="s">
        <v>337</v>
      </c>
      <c r="I109" s="8"/>
      <c r="J109" s="8"/>
      <c r="K109" s="2"/>
      <c r="L109" s="2"/>
      <c r="M109" s="8"/>
      <c r="N109" s="2" t="s">
        <v>338</v>
      </c>
      <c r="O109" s="8" t="s">
        <v>48</v>
      </c>
      <c r="P109" s="8" t="s">
        <v>37</v>
      </c>
      <c r="Q109" s="8" t="s">
        <v>38</v>
      </c>
      <c r="S109" s="2"/>
      <c r="T109" s="2"/>
      <c r="U109" s="8" t="str">
        <f>IF(COUNTIF(soi_input_variables!A:A,A109)&gt;0,"yes","no")</f>
        <v>no</v>
      </c>
      <c r="V109" s="8" t="str">
        <f>IF(COUNTIF(midas_input_variables!A:A,A109)&gt;0,"yes","no")</f>
        <v>no</v>
      </c>
      <c r="W109" s="8" t="str">
        <f>IF(OR(COUNTIF(eucalc_variables_proxies!C:C,"*"&amp;A109&amp;"*")&gt;0,COUNTIF(eucalc_variables_proxies!F:F,"*"&amp;A109&amp;"*")&gt;0),"yes","no")</f>
        <v>no</v>
      </c>
      <c r="X109" s="8" t="str">
        <f>IF(COUNTIF(collected_variables_proxies!C:C,"*"&amp;A109&amp;"*")&gt;0,"yes","no")</f>
        <v>no</v>
      </c>
      <c r="Y109" s="8" t="str">
        <f t="shared" si="1"/>
        <v>no</v>
      </c>
    </row>
    <row r="110" spans="1:25" ht="86.4">
      <c r="A110" s="2" t="s">
        <v>401</v>
      </c>
      <c r="B110" s="199" t="s">
        <v>402</v>
      </c>
      <c r="C110" s="2"/>
      <c r="D110" s="2" t="s">
        <v>55</v>
      </c>
      <c r="E110" s="7" t="s">
        <v>335</v>
      </c>
      <c r="F110" s="2" t="s">
        <v>336</v>
      </c>
      <c r="G110" s="2" t="s">
        <v>33</v>
      </c>
      <c r="H110" s="2" t="s">
        <v>337</v>
      </c>
      <c r="I110" s="8"/>
      <c r="J110" s="8"/>
      <c r="K110" s="2"/>
      <c r="L110" s="2"/>
      <c r="M110" s="8"/>
      <c r="N110" s="2" t="s">
        <v>338</v>
      </c>
      <c r="O110" s="8" t="s">
        <v>48</v>
      </c>
      <c r="P110" s="8" t="s">
        <v>37</v>
      </c>
      <c r="Q110" s="8" t="s">
        <v>38</v>
      </c>
      <c r="S110" s="2"/>
      <c r="T110" s="2"/>
      <c r="U110" s="8" t="str">
        <f>IF(COUNTIF(soi_input_variables!A:A,A110)&gt;0,"yes","no")</f>
        <v>no</v>
      </c>
      <c r="V110" s="8" t="str">
        <f>IF(COUNTIF(midas_input_variables!A:A,A110)&gt;0,"yes","no")</f>
        <v>no</v>
      </c>
      <c r="W110" s="8" t="str">
        <f>IF(OR(COUNTIF(eucalc_variables_proxies!C:C,"*"&amp;A110&amp;"*")&gt;0,COUNTIF(eucalc_variables_proxies!F:F,"*"&amp;A110&amp;"*")&gt;0),"yes","no")</f>
        <v>no</v>
      </c>
      <c r="X110" s="8" t="str">
        <f>IF(COUNTIF(collected_variables_proxies!C:C,"*"&amp;A110&amp;"*")&gt;0,"yes","no")</f>
        <v>no</v>
      </c>
      <c r="Y110" s="8" t="str">
        <f t="shared" si="1"/>
        <v>no</v>
      </c>
    </row>
    <row r="111" spans="1:25" ht="86.4">
      <c r="A111" s="2" t="s">
        <v>403</v>
      </c>
      <c r="B111" s="199" t="s">
        <v>404</v>
      </c>
      <c r="C111" s="2"/>
      <c r="D111" s="2" t="s">
        <v>55</v>
      </c>
      <c r="E111" s="7" t="s">
        <v>335</v>
      </c>
      <c r="F111" s="2" t="s">
        <v>336</v>
      </c>
      <c r="G111" s="2" t="s">
        <v>33</v>
      </c>
      <c r="H111" s="2" t="s">
        <v>337</v>
      </c>
      <c r="I111" s="8"/>
      <c r="J111" s="8"/>
      <c r="K111" s="2"/>
      <c r="L111" s="2"/>
      <c r="M111" s="8"/>
      <c r="N111" s="2" t="s">
        <v>338</v>
      </c>
      <c r="O111" s="8" t="s">
        <v>48</v>
      </c>
      <c r="P111" s="8" t="s">
        <v>37</v>
      </c>
      <c r="Q111" s="8" t="s">
        <v>38</v>
      </c>
      <c r="S111" s="2"/>
      <c r="T111" s="2"/>
      <c r="U111" s="8" t="str">
        <f>IF(COUNTIF(soi_input_variables!A:A,A111)&gt;0,"yes","no")</f>
        <v>no</v>
      </c>
      <c r="V111" s="8" t="str">
        <f>IF(COUNTIF(midas_input_variables!A:A,A111)&gt;0,"yes","no")</f>
        <v>no</v>
      </c>
      <c r="W111" s="8" t="str">
        <f>IF(OR(COUNTIF(eucalc_variables_proxies!C:C,"*"&amp;A111&amp;"*")&gt;0,COUNTIF(eucalc_variables_proxies!F:F,"*"&amp;A111&amp;"*")&gt;0),"yes","no")</f>
        <v>no</v>
      </c>
      <c r="X111" s="8" t="str">
        <f>IF(COUNTIF(collected_variables_proxies!C:C,"*"&amp;A111&amp;"*")&gt;0,"yes","no")</f>
        <v>no</v>
      </c>
      <c r="Y111" s="8" t="str">
        <f t="shared" si="1"/>
        <v>no</v>
      </c>
    </row>
    <row r="112" spans="1:25" ht="86.4">
      <c r="A112" s="2" t="s">
        <v>405</v>
      </c>
      <c r="B112" s="199" t="s">
        <v>406</v>
      </c>
      <c r="C112" s="2"/>
      <c r="D112" s="2" t="s">
        <v>55</v>
      </c>
      <c r="E112" s="7" t="s">
        <v>335</v>
      </c>
      <c r="F112" s="2" t="s">
        <v>336</v>
      </c>
      <c r="G112" s="2" t="s">
        <v>33</v>
      </c>
      <c r="H112" s="2" t="s">
        <v>337</v>
      </c>
      <c r="I112" s="8"/>
      <c r="J112" s="8"/>
      <c r="K112" s="2"/>
      <c r="L112" s="2"/>
      <c r="M112" s="8"/>
      <c r="N112" s="2" t="s">
        <v>338</v>
      </c>
      <c r="O112" s="8" t="s">
        <v>48</v>
      </c>
      <c r="P112" s="8" t="s">
        <v>37</v>
      </c>
      <c r="Q112" s="8" t="s">
        <v>38</v>
      </c>
      <c r="S112" s="2"/>
      <c r="T112" s="2"/>
      <c r="U112" s="8" t="str">
        <f>IF(COUNTIF(soi_input_variables!A:A,A112)&gt;0,"yes","no")</f>
        <v>no</v>
      </c>
      <c r="V112" s="8" t="str">
        <f>IF(COUNTIF(midas_input_variables!A:A,A112)&gt;0,"yes","no")</f>
        <v>no</v>
      </c>
      <c r="W112" s="8" t="str">
        <f>IF(OR(COUNTIF(eucalc_variables_proxies!C:C,"*"&amp;A112&amp;"*")&gt;0,COUNTIF(eucalc_variables_proxies!F:F,"*"&amp;A112&amp;"*")&gt;0),"yes","no")</f>
        <v>no</v>
      </c>
      <c r="X112" s="8" t="str">
        <f>IF(COUNTIF(collected_variables_proxies!C:C,"*"&amp;A112&amp;"*")&gt;0,"yes","no")</f>
        <v>no</v>
      </c>
      <c r="Y112" s="8" t="str">
        <f t="shared" si="1"/>
        <v>no</v>
      </c>
    </row>
    <row r="113" spans="1:25" ht="86.4">
      <c r="A113" s="2" t="s">
        <v>407</v>
      </c>
      <c r="B113" s="185" t="s">
        <v>408</v>
      </c>
      <c r="C113" s="2"/>
      <c r="D113" s="2" t="s">
        <v>55</v>
      </c>
      <c r="E113" s="7" t="s">
        <v>335</v>
      </c>
      <c r="F113" s="2" t="s">
        <v>336</v>
      </c>
      <c r="G113" s="2" t="s">
        <v>33</v>
      </c>
      <c r="H113" s="2" t="s">
        <v>337</v>
      </c>
      <c r="I113" s="8"/>
      <c r="J113" s="8"/>
      <c r="K113" s="2"/>
      <c r="L113" s="2"/>
      <c r="M113" s="8"/>
      <c r="N113" s="2" t="s">
        <v>338</v>
      </c>
      <c r="O113" s="8" t="s">
        <v>48</v>
      </c>
      <c r="P113" s="8" t="s">
        <v>37</v>
      </c>
      <c r="Q113" s="8" t="s">
        <v>38</v>
      </c>
      <c r="S113" s="2"/>
      <c r="T113" s="2"/>
      <c r="U113" s="8" t="str">
        <f>IF(COUNTIF(soi_input_variables!A:A,A113)&gt;0,"yes","no")</f>
        <v>no</v>
      </c>
      <c r="V113" s="8" t="str">
        <f>IF(COUNTIF(midas_input_variables!A:A,A113)&gt;0,"yes","no")</f>
        <v>no</v>
      </c>
      <c r="W113" s="8" t="str">
        <f>IF(OR(COUNTIF(eucalc_variables_proxies!C:C,"*"&amp;A113&amp;"*")&gt;0,COUNTIF(eucalc_variables_proxies!F:F,"*"&amp;A113&amp;"*")&gt;0),"yes","no")</f>
        <v>no</v>
      </c>
      <c r="X113" s="8" t="str">
        <f>IF(COUNTIF(collected_variables_proxies!C:C,"*"&amp;A113&amp;"*")&gt;0,"yes","no")</f>
        <v>no</v>
      </c>
      <c r="Y113" s="8" t="str">
        <f t="shared" si="1"/>
        <v>no</v>
      </c>
    </row>
    <row r="114" spans="1:25" ht="86.4">
      <c r="A114" s="2" t="s">
        <v>409</v>
      </c>
      <c r="B114" s="199" t="s">
        <v>410</v>
      </c>
      <c r="C114" s="2"/>
      <c r="D114" s="2" t="s">
        <v>55</v>
      </c>
      <c r="E114" s="7" t="s">
        <v>335</v>
      </c>
      <c r="F114" s="2" t="s">
        <v>336</v>
      </c>
      <c r="G114" s="2" t="s">
        <v>33</v>
      </c>
      <c r="H114" s="2" t="s">
        <v>337</v>
      </c>
      <c r="I114" s="8"/>
      <c r="J114" s="8"/>
      <c r="K114" s="2"/>
      <c r="L114" s="2"/>
      <c r="M114" s="8"/>
      <c r="N114" s="2" t="s">
        <v>338</v>
      </c>
      <c r="O114" s="8" t="s">
        <v>48</v>
      </c>
      <c r="P114" s="8" t="s">
        <v>37</v>
      </c>
      <c r="Q114" s="8" t="s">
        <v>38</v>
      </c>
      <c r="S114" s="2"/>
      <c r="T114" s="2"/>
      <c r="U114" s="8" t="str">
        <f>IF(COUNTIF(soi_input_variables!A:A,A114)&gt;0,"yes","no")</f>
        <v>no</v>
      </c>
      <c r="V114" s="8" t="str">
        <f>IF(COUNTIF(midas_input_variables!A:A,A114)&gt;0,"yes","no")</f>
        <v>no</v>
      </c>
      <c r="W114" s="8" t="str">
        <f>IF(OR(COUNTIF(eucalc_variables_proxies!C:C,"*"&amp;A114&amp;"*")&gt;0,COUNTIF(eucalc_variables_proxies!F:F,"*"&amp;A114&amp;"*")&gt;0),"yes","no")</f>
        <v>no</v>
      </c>
      <c r="X114" s="8" t="str">
        <f>IF(COUNTIF(collected_variables_proxies!C:C,"*"&amp;A114&amp;"*")&gt;0,"yes","no")</f>
        <v>yes</v>
      </c>
      <c r="Y114" s="8" t="str">
        <f t="shared" si="1"/>
        <v>yes</v>
      </c>
    </row>
    <row r="115" spans="1:25" ht="86.4">
      <c r="A115" s="2" t="s">
        <v>411</v>
      </c>
      <c r="B115" s="199" t="s">
        <v>412</v>
      </c>
      <c r="C115" s="2"/>
      <c r="D115" s="2" t="s">
        <v>55</v>
      </c>
      <c r="E115" s="7" t="s">
        <v>335</v>
      </c>
      <c r="F115" s="2" t="s">
        <v>336</v>
      </c>
      <c r="G115" s="2" t="s">
        <v>33</v>
      </c>
      <c r="H115" s="2" t="s">
        <v>337</v>
      </c>
      <c r="I115" s="8"/>
      <c r="J115" s="8"/>
      <c r="K115" s="2"/>
      <c r="L115" s="2"/>
      <c r="M115" s="8"/>
      <c r="N115" s="2" t="s">
        <v>338</v>
      </c>
      <c r="O115" s="8" t="s">
        <v>48</v>
      </c>
      <c r="P115" s="8" t="s">
        <v>37</v>
      </c>
      <c r="Q115" s="8" t="s">
        <v>38</v>
      </c>
      <c r="S115" s="2"/>
      <c r="T115" s="2"/>
      <c r="U115" s="8" t="str">
        <f>IF(COUNTIF(soi_input_variables!A:A,A115)&gt;0,"yes","no")</f>
        <v>no</v>
      </c>
      <c r="V115" s="8" t="str">
        <f>IF(COUNTIF(midas_input_variables!A:A,A115)&gt;0,"yes","no")</f>
        <v>no</v>
      </c>
      <c r="W115" s="8" t="str">
        <f>IF(OR(COUNTIF(eucalc_variables_proxies!C:C,"*"&amp;A115&amp;"*")&gt;0,COUNTIF(eucalc_variables_proxies!F:F,"*"&amp;A115&amp;"*")&gt;0),"yes","no")</f>
        <v>no</v>
      </c>
      <c r="X115" s="8" t="str">
        <f>IF(COUNTIF(collected_variables_proxies!C:C,"*"&amp;A115&amp;"*")&gt;0,"yes","no")</f>
        <v>no</v>
      </c>
      <c r="Y115" s="8" t="str">
        <f t="shared" si="1"/>
        <v>no</v>
      </c>
    </row>
    <row r="116" spans="1:25" ht="86.4">
      <c r="A116" s="2" t="s">
        <v>413</v>
      </c>
      <c r="B116" s="199" t="s">
        <v>414</v>
      </c>
      <c r="C116" s="2"/>
      <c r="D116" s="2" t="s">
        <v>55</v>
      </c>
      <c r="E116" s="7" t="s">
        <v>335</v>
      </c>
      <c r="F116" s="2" t="s">
        <v>336</v>
      </c>
      <c r="G116" s="2" t="s">
        <v>33</v>
      </c>
      <c r="H116" s="2" t="s">
        <v>337</v>
      </c>
      <c r="I116" s="8"/>
      <c r="J116" s="8"/>
      <c r="K116" s="2"/>
      <c r="L116" s="2"/>
      <c r="M116" s="8"/>
      <c r="N116" s="2" t="s">
        <v>338</v>
      </c>
      <c r="O116" s="8" t="s">
        <v>48</v>
      </c>
      <c r="P116" s="8" t="s">
        <v>37</v>
      </c>
      <c r="Q116" s="8" t="s">
        <v>38</v>
      </c>
      <c r="S116" s="2"/>
      <c r="T116" s="2"/>
      <c r="U116" s="8" t="str">
        <f>IF(COUNTIF(soi_input_variables!A:A,A116)&gt;0,"yes","no")</f>
        <v>no</v>
      </c>
      <c r="V116" s="8" t="str">
        <f>IF(COUNTIF(midas_input_variables!A:A,A116)&gt;0,"yes","no")</f>
        <v>no</v>
      </c>
      <c r="W116" s="8" t="str">
        <f>IF(OR(COUNTIF(eucalc_variables_proxies!C:C,"*"&amp;A116&amp;"*")&gt;0,COUNTIF(eucalc_variables_proxies!F:F,"*"&amp;A116&amp;"*")&gt;0),"yes","no")</f>
        <v>no</v>
      </c>
      <c r="X116" s="8" t="str">
        <f>IF(COUNTIF(collected_variables_proxies!C:C,"*"&amp;A116&amp;"*")&gt;0,"yes","no")</f>
        <v>no</v>
      </c>
      <c r="Y116" s="8" t="str">
        <f t="shared" si="1"/>
        <v>no</v>
      </c>
    </row>
    <row r="117" spans="1:25" ht="86.4">
      <c r="A117" s="2" t="s">
        <v>415</v>
      </c>
      <c r="B117" s="185" t="s">
        <v>416</v>
      </c>
      <c r="C117" s="2"/>
      <c r="D117" s="2" t="s">
        <v>55</v>
      </c>
      <c r="E117" s="7" t="s">
        <v>335</v>
      </c>
      <c r="F117" s="2" t="s">
        <v>336</v>
      </c>
      <c r="G117" s="2" t="s">
        <v>33</v>
      </c>
      <c r="H117" s="2" t="s">
        <v>337</v>
      </c>
      <c r="I117" s="8"/>
      <c r="J117" s="8"/>
      <c r="K117" s="2"/>
      <c r="L117" s="2"/>
      <c r="M117" s="8"/>
      <c r="N117" s="2" t="s">
        <v>338</v>
      </c>
      <c r="O117" s="8" t="s">
        <v>48</v>
      </c>
      <c r="P117" s="8" t="s">
        <v>37</v>
      </c>
      <c r="Q117" s="8" t="s">
        <v>38</v>
      </c>
      <c r="S117" s="2"/>
      <c r="T117" s="2"/>
      <c r="U117" s="8" t="str">
        <f>IF(COUNTIF(soi_input_variables!A:A,A117)&gt;0,"yes","no")</f>
        <v>no</v>
      </c>
      <c r="V117" s="8" t="str">
        <f>IF(COUNTIF(midas_input_variables!A:A,A117)&gt;0,"yes","no")</f>
        <v>no</v>
      </c>
      <c r="W117" s="8" t="str">
        <f>IF(OR(COUNTIF(eucalc_variables_proxies!C:C,"*"&amp;A117&amp;"*")&gt;0,COUNTIF(eucalc_variables_proxies!F:F,"*"&amp;A117&amp;"*")&gt;0),"yes","no")</f>
        <v>no</v>
      </c>
      <c r="X117" s="8" t="str">
        <f>IF(COUNTIF(collected_variables_proxies!C:C,"*"&amp;A117&amp;"*")&gt;0,"yes","no")</f>
        <v>no</v>
      </c>
      <c r="Y117" s="8" t="str">
        <f t="shared" si="1"/>
        <v>no</v>
      </c>
    </row>
    <row r="118" spans="1:25" ht="86.4">
      <c r="A118" s="2" t="s">
        <v>417</v>
      </c>
      <c r="B118" s="199" t="s">
        <v>418</v>
      </c>
      <c r="C118" s="2"/>
      <c r="D118" s="2" t="s">
        <v>55</v>
      </c>
      <c r="E118" s="7" t="s">
        <v>335</v>
      </c>
      <c r="F118" s="2" t="s">
        <v>336</v>
      </c>
      <c r="G118" s="2" t="s">
        <v>33</v>
      </c>
      <c r="H118" s="2" t="s">
        <v>337</v>
      </c>
      <c r="I118" s="8"/>
      <c r="J118" s="8"/>
      <c r="K118" s="2"/>
      <c r="L118" s="2"/>
      <c r="M118" s="8"/>
      <c r="N118" s="2" t="s">
        <v>338</v>
      </c>
      <c r="O118" s="8" t="s">
        <v>48</v>
      </c>
      <c r="P118" s="8" t="s">
        <v>37</v>
      </c>
      <c r="Q118" s="8" t="s">
        <v>38</v>
      </c>
      <c r="S118" s="2"/>
      <c r="T118" s="2"/>
      <c r="U118" s="8" t="str">
        <f>IF(COUNTIF(soi_input_variables!A:A,A118)&gt;0,"yes","no")</f>
        <v>no</v>
      </c>
      <c r="V118" s="8" t="str">
        <f>IF(COUNTIF(midas_input_variables!A:A,A118)&gt;0,"yes","no")</f>
        <v>no</v>
      </c>
      <c r="W118" s="8" t="str">
        <f>IF(OR(COUNTIF(eucalc_variables_proxies!C:C,"*"&amp;A118&amp;"*")&gt;0,COUNTIF(eucalc_variables_proxies!F:F,"*"&amp;A118&amp;"*")&gt;0),"yes","no")</f>
        <v>no</v>
      </c>
      <c r="X118" s="8" t="str">
        <f>IF(COUNTIF(collected_variables_proxies!C:C,"*"&amp;A118&amp;"*")&gt;0,"yes","no")</f>
        <v>no</v>
      </c>
      <c r="Y118" s="8" t="str">
        <f t="shared" si="1"/>
        <v>no</v>
      </c>
    </row>
    <row r="119" spans="1:25" ht="86.4">
      <c r="A119" s="2" t="s">
        <v>419</v>
      </c>
      <c r="B119" s="199" t="s">
        <v>420</v>
      </c>
      <c r="C119" s="2"/>
      <c r="D119" s="2" t="s">
        <v>55</v>
      </c>
      <c r="E119" s="7" t="s">
        <v>335</v>
      </c>
      <c r="F119" s="2" t="s">
        <v>336</v>
      </c>
      <c r="G119" s="2" t="s">
        <v>33</v>
      </c>
      <c r="H119" s="2" t="s">
        <v>337</v>
      </c>
      <c r="I119" s="8"/>
      <c r="J119" s="8"/>
      <c r="K119" s="2"/>
      <c r="L119" s="2"/>
      <c r="M119" s="8"/>
      <c r="N119" s="2" t="s">
        <v>338</v>
      </c>
      <c r="O119" s="8" t="s">
        <v>48</v>
      </c>
      <c r="P119" s="8" t="s">
        <v>37</v>
      </c>
      <c r="Q119" s="8" t="s">
        <v>38</v>
      </c>
      <c r="S119" s="2"/>
      <c r="T119" s="2"/>
      <c r="U119" s="8" t="str">
        <f>IF(COUNTIF(soi_input_variables!A:A,A119)&gt;0,"yes","no")</f>
        <v>no</v>
      </c>
      <c r="V119" s="8" t="str">
        <f>IF(COUNTIF(midas_input_variables!A:A,A119)&gt;0,"yes","no")</f>
        <v>no</v>
      </c>
      <c r="W119" s="8" t="str">
        <f>IF(OR(COUNTIF(eucalc_variables_proxies!C:C,"*"&amp;A119&amp;"*")&gt;0,COUNTIF(eucalc_variables_proxies!F:F,"*"&amp;A119&amp;"*")&gt;0),"yes","no")</f>
        <v>no</v>
      </c>
      <c r="X119" s="8" t="str">
        <f>IF(COUNTIF(collected_variables_proxies!C:C,"*"&amp;A119&amp;"*")&gt;0,"yes","no")</f>
        <v>no</v>
      </c>
      <c r="Y119" s="8" t="str">
        <f t="shared" si="1"/>
        <v>no</v>
      </c>
    </row>
    <row r="120" spans="1:25" ht="86.4">
      <c r="A120" s="2" t="s">
        <v>421</v>
      </c>
      <c r="B120" s="185" t="s">
        <v>422</v>
      </c>
      <c r="C120" s="2"/>
      <c r="D120" s="2" t="s">
        <v>55</v>
      </c>
      <c r="E120" s="7" t="s">
        <v>335</v>
      </c>
      <c r="F120" s="2" t="s">
        <v>336</v>
      </c>
      <c r="G120" s="2" t="s">
        <v>33</v>
      </c>
      <c r="H120" s="2" t="s">
        <v>337</v>
      </c>
      <c r="I120" s="8"/>
      <c r="J120" s="8"/>
      <c r="K120" s="2"/>
      <c r="L120" s="2"/>
      <c r="M120" s="8"/>
      <c r="N120" s="2" t="s">
        <v>338</v>
      </c>
      <c r="O120" s="8" t="s">
        <v>48</v>
      </c>
      <c r="P120" s="8" t="s">
        <v>37</v>
      </c>
      <c r="Q120" s="8" t="s">
        <v>38</v>
      </c>
      <c r="S120" s="2"/>
      <c r="T120" s="2"/>
      <c r="U120" s="8" t="str">
        <f>IF(COUNTIF(soi_input_variables!A:A,A120)&gt;0,"yes","no")</f>
        <v>yes</v>
      </c>
      <c r="V120" s="8" t="str">
        <f>IF(COUNTIF(midas_input_variables!A:A,A120)&gt;0,"yes","no")</f>
        <v>no</v>
      </c>
      <c r="W120" s="8" t="str">
        <f>IF(OR(COUNTIF(eucalc_variables_proxies!C:C,"*"&amp;A120&amp;"*")&gt;0,COUNTIF(eucalc_variables_proxies!F:F,"*"&amp;A120&amp;"*")&gt;0),"yes","no")</f>
        <v>no</v>
      </c>
      <c r="X120" s="8" t="str">
        <f>IF(COUNTIF(collected_variables_proxies!C:C,"*"&amp;A120&amp;"*")&gt;0,"yes","no")</f>
        <v>no</v>
      </c>
      <c r="Y120" s="8" t="str">
        <f t="shared" si="1"/>
        <v>yes</v>
      </c>
    </row>
    <row r="121" spans="1:25" ht="86.4">
      <c r="A121" s="2" t="s">
        <v>423</v>
      </c>
      <c r="B121" s="185" t="s">
        <v>424</v>
      </c>
      <c r="C121" s="2"/>
      <c r="D121" s="2" t="s">
        <v>55</v>
      </c>
      <c r="E121" s="7" t="s">
        <v>335</v>
      </c>
      <c r="F121" s="2" t="s">
        <v>336</v>
      </c>
      <c r="G121" s="2" t="s">
        <v>33</v>
      </c>
      <c r="H121" s="2" t="s">
        <v>337</v>
      </c>
      <c r="I121" s="8"/>
      <c r="J121" s="8"/>
      <c r="K121" s="2"/>
      <c r="L121" s="2"/>
      <c r="M121" s="8"/>
      <c r="N121" s="2" t="s">
        <v>338</v>
      </c>
      <c r="O121" s="8" t="s">
        <v>48</v>
      </c>
      <c r="P121" s="8" t="s">
        <v>37</v>
      </c>
      <c r="Q121" s="8" t="s">
        <v>38</v>
      </c>
      <c r="S121" s="2"/>
      <c r="T121" s="2"/>
      <c r="U121" s="8" t="str">
        <f>IF(COUNTIF(soi_input_variables!A:A,A121)&gt;0,"yes","no")</f>
        <v>no</v>
      </c>
      <c r="V121" s="8" t="str">
        <f>IF(COUNTIF(midas_input_variables!A:A,A121)&gt;0,"yes","no")</f>
        <v>no</v>
      </c>
      <c r="W121" s="8" t="str">
        <f>IF(OR(COUNTIF(eucalc_variables_proxies!C:C,"*"&amp;A121&amp;"*")&gt;0,COUNTIF(eucalc_variables_proxies!F:F,"*"&amp;A121&amp;"*")&gt;0),"yes","no")</f>
        <v>no</v>
      </c>
      <c r="X121" s="8" t="str">
        <f>IF(COUNTIF(collected_variables_proxies!C:C,"*"&amp;A121&amp;"*")&gt;0,"yes","no")</f>
        <v>no</v>
      </c>
      <c r="Y121" s="8" t="str">
        <f t="shared" si="1"/>
        <v>no</v>
      </c>
    </row>
    <row r="122" spans="1:25" ht="86.4">
      <c r="A122" s="2" t="s">
        <v>425</v>
      </c>
      <c r="B122" s="199" t="s">
        <v>426</v>
      </c>
      <c r="C122" s="2"/>
      <c r="D122" s="2" t="s">
        <v>55</v>
      </c>
      <c r="E122" s="7" t="s">
        <v>335</v>
      </c>
      <c r="F122" s="2" t="s">
        <v>336</v>
      </c>
      <c r="G122" s="2" t="s">
        <v>33</v>
      </c>
      <c r="H122" s="2" t="s">
        <v>337</v>
      </c>
      <c r="I122" s="8"/>
      <c r="J122" s="8"/>
      <c r="K122" s="2"/>
      <c r="L122" s="2"/>
      <c r="M122" s="8"/>
      <c r="N122" s="2" t="s">
        <v>338</v>
      </c>
      <c r="O122" s="8" t="s">
        <v>48</v>
      </c>
      <c r="P122" s="8" t="s">
        <v>37</v>
      </c>
      <c r="Q122" s="8" t="s">
        <v>38</v>
      </c>
      <c r="S122" s="2"/>
      <c r="T122" s="2"/>
      <c r="U122" s="8" t="str">
        <f>IF(COUNTIF(soi_input_variables!A:A,A122)&gt;0,"yes","no")</f>
        <v>no</v>
      </c>
      <c r="V122" s="8" t="str">
        <f>IF(COUNTIF(midas_input_variables!A:A,A122)&gt;0,"yes","no")</f>
        <v>no</v>
      </c>
      <c r="W122" s="8" t="str">
        <f>IF(OR(COUNTIF(eucalc_variables_proxies!C:C,"*"&amp;A122&amp;"*")&gt;0,COUNTIF(eucalc_variables_proxies!F:F,"*"&amp;A122&amp;"*")&gt;0),"yes","no")</f>
        <v>no</v>
      </c>
      <c r="X122" s="8" t="str">
        <f>IF(COUNTIF(collected_variables_proxies!C:C,"*"&amp;A122&amp;"*")&gt;0,"yes","no")</f>
        <v>no</v>
      </c>
      <c r="Y122" s="8" t="str">
        <f t="shared" si="1"/>
        <v>no</v>
      </c>
    </row>
    <row r="123" spans="1:25" ht="72">
      <c r="A123" s="141" t="s">
        <v>427</v>
      </c>
      <c r="B123" s="199" t="s">
        <v>428</v>
      </c>
      <c r="D123" s="1" t="s">
        <v>105</v>
      </c>
      <c r="E123" s="17" t="s">
        <v>106</v>
      </c>
      <c r="F123" s="1" t="s">
        <v>107</v>
      </c>
      <c r="G123" s="1" t="s">
        <v>108</v>
      </c>
      <c r="H123" s="1" t="s">
        <v>137</v>
      </c>
      <c r="N123" s="2" t="s">
        <v>256</v>
      </c>
      <c r="O123" s="8" t="s">
        <v>48</v>
      </c>
      <c r="P123" s="8" t="s">
        <v>49</v>
      </c>
      <c r="Q123" s="8" t="s">
        <v>38</v>
      </c>
      <c r="U123" s="8" t="str">
        <f>IF(COUNTIF(soi_input_variables!A:A,A123)&gt;0,"yes","no")</f>
        <v>no</v>
      </c>
      <c r="V123" s="8" t="str">
        <f>IF(COUNTIF(midas_input_variables!A:A,A123)&gt;0,"yes","no")</f>
        <v>no</v>
      </c>
      <c r="W123" s="8" t="str">
        <f>IF(OR(COUNTIF(eucalc_variables_proxies!C:C,"*"&amp;A123&amp;"*")&gt;0,COUNTIF(eucalc_variables_proxies!F:F,"*"&amp;A123&amp;"*")&gt;0),"yes","no")</f>
        <v>no</v>
      </c>
      <c r="X123" s="8" t="str">
        <f>IF(COUNTIF(collected_variables_proxies!C:C,"*"&amp;A123&amp;"*")&gt;0,"yes","no")</f>
        <v>no</v>
      </c>
      <c r="Y123" s="8" t="str">
        <f t="shared" si="1"/>
        <v>no</v>
      </c>
    </row>
    <row r="124" spans="1:25" ht="57.6">
      <c r="A124" s="2" t="s">
        <v>429</v>
      </c>
      <c r="B124" s="185" t="s">
        <v>430</v>
      </c>
      <c r="C124" s="2"/>
      <c r="D124" s="2" t="s">
        <v>431</v>
      </c>
      <c r="E124" s="7" t="s">
        <v>432</v>
      </c>
      <c r="F124" s="2" t="s">
        <v>433</v>
      </c>
      <c r="G124" s="2" t="s">
        <v>33</v>
      </c>
      <c r="H124" s="2" t="s">
        <v>34</v>
      </c>
      <c r="I124" s="8" t="s">
        <v>434</v>
      </c>
      <c r="J124" s="8" t="s">
        <v>435</v>
      </c>
      <c r="K124" s="2"/>
      <c r="L124" s="9"/>
      <c r="M124" s="8"/>
      <c r="N124" s="2" t="s">
        <v>436</v>
      </c>
      <c r="O124" s="8" t="s">
        <v>36</v>
      </c>
      <c r="P124" s="8" t="s">
        <v>37</v>
      </c>
      <c r="Q124" s="8" t="s">
        <v>38</v>
      </c>
      <c r="S124" s="2"/>
      <c r="T124" s="2"/>
      <c r="U124" s="8" t="str">
        <f>IF(COUNTIF(soi_input_variables!A:A,A124)&gt;0,"yes","no")</f>
        <v>no</v>
      </c>
      <c r="V124" s="8" t="str">
        <f>IF(COUNTIF(midas_input_variables!A:A,A124)&gt;0,"yes","no")</f>
        <v>no</v>
      </c>
      <c r="W124" s="8" t="str">
        <f>IF(OR(COUNTIF(eucalc_variables_proxies!C:C,"*"&amp;A124&amp;"*")&gt;0,COUNTIF(eucalc_variables_proxies!F:F,"*"&amp;A124&amp;"*")&gt;0),"yes","no")</f>
        <v>no</v>
      </c>
      <c r="X124" s="8" t="str">
        <f>IF(COUNTIF(collected_variables_proxies!C:C,"*"&amp;A124&amp;"*")&gt;0,"yes","no")</f>
        <v>no</v>
      </c>
      <c r="Y124" s="8" t="str">
        <f t="shared" si="1"/>
        <v>no</v>
      </c>
    </row>
    <row r="125" spans="1:25" ht="57.6">
      <c r="A125" s="2" t="s">
        <v>437</v>
      </c>
      <c r="B125" s="185" t="s">
        <v>438</v>
      </c>
      <c r="C125" s="2"/>
      <c r="D125" s="2" t="s">
        <v>431</v>
      </c>
      <c r="E125" s="7" t="s">
        <v>432</v>
      </c>
      <c r="F125" s="2" t="s">
        <v>433</v>
      </c>
      <c r="G125" s="2" t="s">
        <v>33</v>
      </c>
      <c r="H125" s="2" t="s">
        <v>34</v>
      </c>
      <c r="I125" s="8" t="s">
        <v>434</v>
      </c>
      <c r="J125" s="8" t="s">
        <v>439</v>
      </c>
      <c r="K125" s="2"/>
      <c r="L125" s="9"/>
      <c r="M125" s="8"/>
      <c r="N125" s="2" t="s">
        <v>436</v>
      </c>
      <c r="O125" s="8" t="s">
        <v>36</v>
      </c>
      <c r="P125" s="8" t="s">
        <v>37</v>
      </c>
      <c r="Q125" s="8" t="s">
        <v>38</v>
      </c>
      <c r="S125" s="2"/>
      <c r="T125" s="2"/>
      <c r="U125" s="8" t="str">
        <f>IF(COUNTIF(soi_input_variables!A:A,A125)&gt;0,"yes","no")</f>
        <v>no</v>
      </c>
      <c r="V125" s="8" t="str">
        <f>IF(COUNTIF(midas_input_variables!A:A,A125)&gt;0,"yes","no")</f>
        <v>no</v>
      </c>
      <c r="W125" s="8" t="str">
        <f>IF(OR(COUNTIF(eucalc_variables_proxies!C:C,"*"&amp;A125&amp;"*")&gt;0,COUNTIF(eucalc_variables_proxies!F:F,"*"&amp;A125&amp;"*")&gt;0),"yes","no")</f>
        <v>no</v>
      </c>
      <c r="X125" s="8" t="str">
        <f>IF(COUNTIF(collected_variables_proxies!C:C,"*"&amp;A125&amp;"*")&gt;0,"yes","no")</f>
        <v>no</v>
      </c>
      <c r="Y125" s="8" t="str">
        <f t="shared" si="1"/>
        <v>no</v>
      </c>
    </row>
    <row r="126" spans="1:25" ht="57.6">
      <c r="A126" s="2" t="s">
        <v>440</v>
      </c>
      <c r="B126" s="185" t="s">
        <v>441</v>
      </c>
      <c r="C126" s="2"/>
      <c r="D126" s="2" t="s">
        <v>431</v>
      </c>
      <c r="E126" s="7" t="s">
        <v>432</v>
      </c>
      <c r="F126" s="2" t="s">
        <v>433</v>
      </c>
      <c r="G126" s="2" t="s">
        <v>33</v>
      </c>
      <c r="H126" s="2" t="s">
        <v>34</v>
      </c>
      <c r="I126" s="8" t="s">
        <v>434</v>
      </c>
      <c r="J126" s="8" t="s">
        <v>442</v>
      </c>
      <c r="K126" s="2"/>
      <c r="L126" s="9"/>
      <c r="M126" s="8"/>
      <c r="N126" s="2" t="s">
        <v>436</v>
      </c>
      <c r="O126" s="8" t="s">
        <v>36</v>
      </c>
      <c r="P126" s="8" t="s">
        <v>37</v>
      </c>
      <c r="Q126" s="8" t="s">
        <v>38</v>
      </c>
      <c r="S126" s="2"/>
      <c r="T126" s="2"/>
      <c r="U126" s="8" t="str">
        <f>IF(COUNTIF(soi_input_variables!A:A,A126)&gt;0,"yes","no")</f>
        <v>no</v>
      </c>
      <c r="V126" s="8" t="str">
        <f>IF(COUNTIF(midas_input_variables!A:A,A126)&gt;0,"yes","no")</f>
        <v>no</v>
      </c>
      <c r="W126" s="8" t="str">
        <f>IF(OR(COUNTIF(eucalc_variables_proxies!C:C,"*"&amp;A126&amp;"*")&gt;0,COUNTIF(eucalc_variables_proxies!F:F,"*"&amp;A126&amp;"*")&gt;0),"yes","no")</f>
        <v>no</v>
      </c>
      <c r="X126" s="8" t="str">
        <f>IF(COUNTIF(collected_variables_proxies!C:C,"*"&amp;A126&amp;"*")&gt;0,"yes","no")</f>
        <v>no</v>
      </c>
      <c r="Y126" s="8" t="str">
        <f t="shared" si="1"/>
        <v>no</v>
      </c>
    </row>
    <row r="127" spans="1:25" ht="57.6">
      <c r="A127" s="2" t="s">
        <v>443</v>
      </c>
      <c r="B127" s="185" t="s">
        <v>444</v>
      </c>
      <c r="C127" s="2"/>
      <c r="D127" s="2" t="s">
        <v>431</v>
      </c>
      <c r="E127" s="7" t="s">
        <v>432</v>
      </c>
      <c r="F127" s="2" t="s">
        <v>433</v>
      </c>
      <c r="G127" s="2" t="s">
        <v>33</v>
      </c>
      <c r="H127" s="2" t="s">
        <v>34</v>
      </c>
      <c r="I127" s="8" t="s">
        <v>434</v>
      </c>
      <c r="J127" s="8" t="s">
        <v>445</v>
      </c>
      <c r="K127" s="2"/>
      <c r="L127" s="9"/>
      <c r="M127" s="8"/>
      <c r="N127" s="2" t="s">
        <v>436</v>
      </c>
      <c r="O127" s="8" t="s">
        <v>36</v>
      </c>
      <c r="P127" s="8" t="s">
        <v>37</v>
      </c>
      <c r="Q127" s="8" t="s">
        <v>38</v>
      </c>
      <c r="S127" s="2"/>
      <c r="T127" s="2"/>
      <c r="U127" s="8" t="str">
        <f>IF(COUNTIF(soi_input_variables!A:A,A127)&gt;0,"yes","no")</f>
        <v>no</v>
      </c>
      <c r="V127" s="8" t="str">
        <f>IF(COUNTIF(midas_input_variables!A:A,A127)&gt;0,"yes","no")</f>
        <v>no</v>
      </c>
      <c r="W127" s="8" t="str">
        <f>IF(OR(COUNTIF(eucalc_variables_proxies!C:C,"*"&amp;A127&amp;"*")&gt;0,COUNTIF(eucalc_variables_proxies!F:F,"*"&amp;A127&amp;"*")&gt;0),"yes","no")</f>
        <v>no</v>
      </c>
      <c r="X127" s="8" t="str">
        <f>IF(COUNTIF(collected_variables_proxies!C:C,"*"&amp;A127&amp;"*")&gt;0,"yes","no")</f>
        <v>no</v>
      </c>
      <c r="Y127" s="8" t="str">
        <f t="shared" si="1"/>
        <v>no</v>
      </c>
    </row>
    <row r="128" spans="1:25" ht="57.6">
      <c r="A128" s="2" t="s">
        <v>446</v>
      </c>
      <c r="B128" s="185" t="s">
        <v>447</v>
      </c>
      <c r="C128" s="2"/>
      <c r="D128" s="2" t="s">
        <v>431</v>
      </c>
      <c r="E128" s="7" t="s">
        <v>432</v>
      </c>
      <c r="F128" s="2" t="s">
        <v>433</v>
      </c>
      <c r="G128" s="2" t="s">
        <v>33</v>
      </c>
      <c r="H128" s="2" t="s">
        <v>34</v>
      </c>
      <c r="I128" s="8" t="s">
        <v>434</v>
      </c>
      <c r="J128" s="8" t="s">
        <v>448</v>
      </c>
      <c r="K128" s="2"/>
      <c r="L128" s="9"/>
      <c r="M128" s="8"/>
      <c r="N128" s="2" t="s">
        <v>436</v>
      </c>
      <c r="O128" s="8" t="s">
        <v>36</v>
      </c>
      <c r="P128" s="8" t="s">
        <v>37</v>
      </c>
      <c r="Q128" s="8" t="s">
        <v>38</v>
      </c>
      <c r="S128" s="2"/>
      <c r="T128" s="2"/>
      <c r="U128" s="8" t="str">
        <f>IF(COUNTIF(soi_input_variables!A:A,A128)&gt;0,"yes","no")</f>
        <v>no</v>
      </c>
      <c r="V128" s="8" t="str">
        <f>IF(COUNTIF(midas_input_variables!A:A,A128)&gt;0,"yes","no")</f>
        <v>no</v>
      </c>
      <c r="W128" s="8" t="str">
        <f>IF(OR(COUNTIF(eucalc_variables_proxies!C:C,"*"&amp;A128&amp;"*")&gt;0,COUNTIF(eucalc_variables_proxies!F:F,"*"&amp;A128&amp;"*")&gt;0),"yes","no")</f>
        <v>no</v>
      </c>
      <c r="X128" s="8" t="str">
        <f>IF(COUNTIF(collected_variables_proxies!C:C,"*"&amp;A128&amp;"*")&gt;0,"yes","no")</f>
        <v>no</v>
      </c>
      <c r="Y128" s="8" t="str">
        <f t="shared" si="1"/>
        <v>no</v>
      </c>
    </row>
    <row r="129" spans="1:25" ht="57.6">
      <c r="A129" s="2" t="s">
        <v>449</v>
      </c>
      <c r="B129" s="185" t="s">
        <v>450</v>
      </c>
      <c r="C129" s="2"/>
      <c r="D129" s="2" t="s">
        <v>431</v>
      </c>
      <c r="E129" s="7" t="s">
        <v>432</v>
      </c>
      <c r="F129" s="2" t="s">
        <v>433</v>
      </c>
      <c r="G129" s="2" t="s">
        <v>33</v>
      </c>
      <c r="H129" s="2" t="s">
        <v>34</v>
      </c>
      <c r="I129" s="8" t="s">
        <v>434</v>
      </c>
      <c r="J129" s="8" t="s">
        <v>78</v>
      </c>
      <c r="K129" s="2"/>
      <c r="L129" s="9"/>
      <c r="M129" s="8"/>
      <c r="N129" s="2" t="s">
        <v>436</v>
      </c>
      <c r="O129" s="8" t="s">
        <v>36</v>
      </c>
      <c r="P129" s="8" t="s">
        <v>37</v>
      </c>
      <c r="Q129" s="8" t="s">
        <v>38</v>
      </c>
      <c r="S129" s="2"/>
      <c r="T129" s="2"/>
      <c r="U129" s="8" t="str">
        <f>IF(COUNTIF(soi_input_variables!A:A,A129)&gt;0,"yes","no")</f>
        <v>no</v>
      </c>
      <c r="V129" s="8" t="str">
        <f>IF(COUNTIF(midas_input_variables!A:A,A129)&gt;0,"yes","no")</f>
        <v>no</v>
      </c>
      <c r="W129" s="8" t="str">
        <f>IF(OR(COUNTIF(eucalc_variables_proxies!C:C,"*"&amp;A129&amp;"*")&gt;0,COUNTIF(eucalc_variables_proxies!F:F,"*"&amp;A129&amp;"*")&gt;0),"yes","no")</f>
        <v>no</v>
      </c>
      <c r="X129" s="8" t="str">
        <f>IF(COUNTIF(collected_variables_proxies!C:C,"*"&amp;A129&amp;"*")&gt;0,"yes","no")</f>
        <v>no</v>
      </c>
      <c r="Y129" s="8" t="str">
        <f t="shared" si="1"/>
        <v>no</v>
      </c>
    </row>
    <row r="130" spans="1:25" ht="57.6">
      <c r="A130" s="2" t="s">
        <v>451</v>
      </c>
      <c r="B130" s="185" t="s">
        <v>452</v>
      </c>
      <c r="C130" s="2"/>
      <c r="D130" s="2" t="s">
        <v>431</v>
      </c>
      <c r="E130" s="7" t="s">
        <v>432</v>
      </c>
      <c r="F130" s="2" t="s">
        <v>433</v>
      </c>
      <c r="G130" s="2" t="s">
        <v>33</v>
      </c>
      <c r="H130" s="2" t="s">
        <v>34</v>
      </c>
      <c r="I130" s="8" t="s">
        <v>434</v>
      </c>
      <c r="J130" s="8" t="s">
        <v>453</v>
      </c>
      <c r="K130" s="2"/>
      <c r="L130" s="9"/>
      <c r="M130" s="8"/>
      <c r="N130" s="2" t="s">
        <v>436</v>
      </c>
      <c r="O130" s="8" t="s">
        <v>36</v>
      </c>
      <c r="P130" s="8" t="s">
        <v>37</v>
      </c>
      <c r="Q130" s="8" t="s">
        <v>38</v>
      </c>
      <c r="S130" s="2"/>
      <c r="T130" s="2"/>
      <c r="U130" s="8" t="str">
        <f>IF(COUNTIF(soi_input_variables!A:A,A130)&gt;0,"yes","no")</f>
        <v>no</v>
      </c>
      <c r="V130" s="8" t="str">
        <f>IF(COUNTIF(midas_input_variables!A:A,A130)&gt;0,"yes","no")</f>
        <v>no</v>
      </c>
      <c r="W130" s="8" t="str">
        <f>IF(OR(COUNTIF(eucalc_variables_proxies!C:C,"*"&amp;A130&amp;"*")&gt;0,COUNTIF(eucalc_variables_proxies!F:F,"*"&amp;A130&amp;"*")&gt;0),"yes","no")</f>
        <v>no</v>
      </c>
      <c r="X130" s="8" t="str">
        <f>IF(COUNTIF(collected_variables_proxies!C:C,"*"&amp;A130&amp;"*")&gt;0,"yes","no")</f>
        <v>no</v>
      </c>
      <c r="Y130" s="8" t="str">
        <f t="shared" ref="Y130:Y193" si="2">IF(OR(U130="yes",V130="yes",W130="yes",X130="yes"),"yes","no")</f>
        <v>no</v>
      </c>
    </row>
    <row r="131" spans="1:25" ht="57.6">
      <c r="A131" s="2" t="s">
        <v>454</v>
      </c>
      <c r="B131" s="185" t="s">
        <v>455</v>
      </c>
      <c r="C131" s="2"/>
      <c r="D131" s="2" t="s">
        <v>431</v>
      </c>
      <c r="E131" s="7" t="s">
        <v>432</v>
      </c>
      <c r="F131" s="2" t="s">
        <v>433</v>
      </c>
      <c r="G131" s="2" t="s">
        <v>33</v>
      </c>
      <c r="H131" s="2" t="s">
        <v>34</v>
      </c>
      <c r="I131" s="8" t="s">
        <v>434</v>
      </c>
      <c r="J131" s="8" t="s">
        <v>456</v>
      </c>
      <c r="K131" s="2"/>
      <c r="L131" s="9"/>
      <c r="M131" s="8"/>
      <c r="N131" s="2" t="s">
        <v>436</v>
      </c>
      <c r="O131" s="8" t="s">
        <v>36</v>
      </c>
      <c r="P131" s="8" t="s">
        <v>37</v>
      </c>
      <c r="Q131" s="8" t="s">
        <v>38</v>
      </c>
      <c r="S131" s="2"/>
      <c r="T131" s="2"/>
      <c r="U131" s="8" t="str">
        <f>IF(COUNTIF(soi_input_variables!A:A,A131)&gt;0,"yes","no")</f>
        <v>no</v>
      </c>
      <c r="V131" s="8" t="str">
        <f>IF(COUNTIF(midas_input_variables!A:A,A131)&gt;0,"yes","no")</f>
        <v>no</v>
      </c>
      <c r="W131" s="8" t="str">
        <f>IF(OR(COUNTIF(eucalc_variables_proxies!C:C,"*"&amp;A131&amp;"*")&gt;0,COUNTIF(eucalc_variables_proxies!F:F,"*"&amp;A131&amp;"*")&gt;0),"yes","no")</f>
        <v>no</v>
      </c>
      <c r="X131" s="8" t="str">
        <f>IF(COUNTIF(collected_variables_proxies!C:C,"*"&amp;A131&amp;"*")&gt;0,"yes","no")</f>
        <v>no</v>
      </c>
      <c r="Y131" s="8" t="str">
        <f t="shared" si="2"/>
        <v>no</v>
      </c>
    </row>
    <row r="132" spans="1:25" ht="19.2" customHeight="1">
      <c r="A132" s="2" t="s">
        <v>457</v>
      </c>
      <c r="B132" s="185" t="s">
        <v>458</v>
      </c>
      <c r="C132" s="2"/>
      <c r="D132" s="2" t="s">
        <v>431</v>
      </c>
      <c r="E132" s="7" t="s">
        <v>432</v>
      </c>
      <c r="F132" s="2" t="s">
        <v>433</v>
      </c>
      <c r="G132" s="2" t="s">
        <v>33</v>
      </c>
      <c r="H132" s="2" t="s">
        <v>34</v>
      </c>
      <c r="I132" s="8" t="s">
        <v>434</v>
      </c>
      <c r="J132" t="s">
        <v>459</v>
      </c>
      <c r="K132" s="2"/>
      <c r="L132" s="9"/>
      <c r="M132" s="8"/>
      <c r="N132" s="2" t="s">
        <v>436</v>
      </c>
      <c r="O132" s="8" t="s">
        <v>36</v>
      </c>
      <c r="P132" s="8" t="s">
        <v>37</v>
      </c>
      <c r="Q132" s="8" t="s">
        <v>38</v>
      </c>
      <c r="S132" s="2"/>
      <c r="T132" s="2"/>
      <c r="U132" s="8" t="str">
        <f>IF(COUNTIF(soi_input_variables!A:A,A132)&gt;0,"yes","no")</f>
        <v>no</v>
      </c>
      <c r="V132" s="8" t="str">
        <f>IF(COUNTIF(midas_input_variables!A:A,A132)&gt;0,"yes","no")</f>
        <v>no</v>
      </c>
      <c r="W132" s="8" t="str">
        <f>IF(OR(COUNTIF(eucalc_variables_proxies!C:C,"*"&amp;A132&amp;"*")&gt;0,COUNTIF(eucalc_variables_proxies!F:F,"*"&amp;A132&amp;"*")&gt;0),"yes","no")</f>
        <v>no</v>
      </c>
      <c r="X132" s="8" t="str">
        <f>IF(COUNTIF(collected_variables_proxies!C:C,"*"&amp;A132&amp;"*")&gt;0,"yes","no")</f>
        <v>no</v>
      </c>
      <c r="Y132" s="8" t="str">
        <f t="shared" si="2"/>
        <v>no</v>
      </c>
    </row>
    <row r="133" spans="1:25" ht="16.2" customHeight="1">
      <c r="A133" s="2" t="s">
        <v>460</v>
      </c>
      <c r="B133" s="185" t="s">
        <v>461</v>
      </c>
      <c r="C133" s="2"/>
      <c r="D133" s="2" t="s">
        <v>431</v>
      </c>
      <c r="E133" s="7" t="s">
        <v>432</v>
      </c>
      <c r="F133" s="2" t="s">
        <v>433</v>
      </c>
      <c r="G133" s="2" t="s">
        <v>33</v>
      </c>
      <c r="H133" s="2" t="s">
        <v>34</v>
      </c>
      <c r="I133" s="8" t="s">
        <v>434</v>
      </c>
      <c r="J133" s="8" t="s">
        <v>462</v>
      </c>
      <c r="K133" s="2"/>
      <c r="L133" s="9"/>
      <c r="M133" s="8"/>
      <c r="N133" s="2" t="s">
        <v>436</v>
      </c>
      <c r="O133" s="8" t="s">
        <v>36</v>
      </c>
      <c r="P133" s="8" t="s">
        <v>37</v>
      </c>
      <c r="Q133" s="8" t="s">
        <v>38</v>
      </c>
      <c r="S133" s="2"/>
      <c r="T133" s="2"/>
      <c r="U133" s="8" t="str">
        <f>IF(COUNTIF(soi_input_variables!A:A,A133)&gt;0,"yes","no")</f>
        <v>no</v>
      </c>
      <c r="V133" s="8" t="str">
        <f>IF(COUNTIF(midas_input_variables!A:A,A133)&gt;0,"yes","no")</f>
        <v>no</v>
      </c>
      <c r="W133" s="8" t="str">
        <f>IF(OR(COUNTIF(eucalc_variables_proxies!C:C,"*"&amp;A133&amp;"*")&gt;0,COUNTIF(eucalc_variables_proxies!F:F,"*"&amp;A133&amp;"*")&gt;0),"yes","no")</f>
        <v>no</v>
      </c>
      <c r="X133" s="8" t="str">
        <f>IF(COUNTIF(collected_variables_proxies!C:C,"*"&amp;A133&amp;"*")&gt;0,"yes","no")</f>
        <v>no</v>
      </c>
      <c r="Y133" s="8" t="str">
        <f t="shared" si="2"/>
        <v>no</v>
      </c>
    </row>
    <row r="134" spans="1:25" ht="18" customHeight="1">
      <c r="A134" s="2" t="s">
        <v>463</v>
      </c>
      <c r="B134" s="185" t="s">
        <v>464</v>
      </c>
      <c r="C134" s="2"/>
      <c r="D134" s="2" t="s">
        <v>431</v>
      </c>
      <c r="E134" s="7" t="s">
        <v>432</v>
      </c>
      <c r="F134" s="2" t="s">
        <v>433</v>
      </c>
      <c r="G134" s="2" t="s">
        <v>33</v>
      </c>
      <c r="H134" s="2" t="s">
        <v>34</v>
      </c>
      <c r="I134" s="8" t="s">
        <v>434</v>
      </c>
      <c r="J134" t="s">
        <v>465</v>
      </c>
      <c r="K134" s="2"/>
      <c r="L134" s="9"/>
      <c r="M134" s="8"/>
      <c r="N134" s="2" t="s">
        <v>436</v>
      </c>
      <c r="O134" s="8" t="s">
        <v>36</v>
      </c>
      <c r="P134" s="8" t="s">
        <v>37</v>
      </c>
      <c r="Q134" s="8" t="s">
        <v>38</v>
      </c>
      <c r="S134" s="2"/>
      <c r="T134" s="2"/>
      <c r="U134" s="8" t="str">
        <f>IF(COUNTIF(soi_input_variables!A:A,A134)&gt;0,"yes","no")</f>
        <v>no</v>
      </c>
      <c r="V134" s="8" t="str">
        <f>IF(COUNTIF(midas_input_variables!A:A,A134)&gt;0,"yes","no")</f>
        <v>no</v>
      </c>
      <c r="W134" s="8" t="str">
        <f>IF(OR(COUNTIF(eucalc_variables_proxies!C:C,"*"&amp;A134&amp;"*")&gt;0,COUNTIF(eucalc_variables_proxies!F:F,"*"&amp;A134&amp;"*")&gt;0),"yes","no")</f>
        <v>no</v>
      </c>
      <c r="X134" s="8" t="str">
        <f>IF(COUNTIF(collected_variables_proxies!C:C,"*"&amp;A134&amp;"*")&gt;0,"yes","no")</f>
        <v>no</v>
      </c>
      <c r="Y134" s="8" t="str">
        <f t="shared" si="2"/>
        <v>no</v>
      </c>
    </row>
    <row r="135" spans="1:25" ht="17.7" customHeight="1">
      <c r="A135" s="2" t="s">
        <v>466</v>
      </c>
      <c r="B135" s="199" t="s">
        <v>467</v>
      </c>
      <c r="C135" s="2" t="s">
        <v>468</v>
      </c>
      <c r="D135" s="2" t="s">
        <v>55</v>
      </c>
      <c r="E135" s="7" t="s">
        <v>469</v>
      </c>
      <c r="F135" s="2" t="s">
        <v>470</v>
      </c>
      <c r="G135" s="2" t="s">
        <v>33</v>
      </c>
      <c r="H135" s="2" t="s">
        <v>34</v>
      </c>
      <c r="I135" s="8" t="s">
        <v>466</v>
      </c>
      <c r="J135" s="8"/>
      <c r="K135" s="2" t="s">
        <v>471</v>
      </c>
      <c r="L135" s="9"/>
      <c r="M135" s="8" t="s">
        <v>472</v>
      </c>
      <c r="N135" s="2" t="s">
        <v>70</v>
      </c>
      <c r="O135" s="8" t="s">
        <v>48</v>
      </c>
      <c r="P135" s="8" t="s">
        <v>88</v>
      </c>
      <c r="Q135" s="8" t="s">
        <v>38</v>
      </c>
      <c r="S135" s="2"/>
      <c r="T135" s="2"/>
      <c r="U135" s="8" t="str">
        <f>IF(COUNTIF(soi_input_variables!A:A,A135)&gt;0,"yes","no")</f>
        <v>yes</v>
      </c>
      <c r="V135" s="8" t="str">
        <f>IF(COUNTIF(midas_input_variables!A:A,A135)&gt;0,"yes","no")</f>
        <v>no</v>
      </c>
      <c r="W135" s="8" t="str">
        <f>IF(OR(COUNTIF(eucalc_variables_proxies!C:C,"*"&amp;A135&amp;"*")&gt;0,COUNTIF(eucalc_variables_proxies!F:F,"*"&amp;A135&amp;"*")&gt;0),"yes","no")</f>
        <v>yes</v>
      </c>
      <c r="X135" s="8" t="str">
        <f>IF(COUNTIF(collected_variables_proxies!C:C,"*"&amp;A135&amp;"*")&gt;0,"yes","no")</f>
        <v>yes</v>
      </c>
      <c r="Y135" s="8" t="str">
        <f t="shared" si="2"/>
        <v>yes</v>
      </c>
    </row>
    <row r="136" spans="1:25" ht="18" customHeight="1">
      <c r="A136" s="2" t="s">
        <v>473</v>
      </c>
      <c r="B136" s="199" t="s">
        <v>467</v>
      </c>
      <c r="C136" s="2" t="s">
        <v>468</v>
      </c>
      <c r="D136" s="2" t="s">
        <v>55</v>
      </c>
      <c r="E136" s="7" t="s">
        <v>469</v>
      </c>
      <c r="F136" s="2" t="s">
        <v>470</v>
      </c>
      <c r="G136" s="2" t="s">
        <v>33</v>
      </c>
      <c r="H136" s="2" t="s">
        <v>34</v>
      </c>
      <c r="I136" s="8" t="s">
        <v>466</v>
      </c>
      <c r="J136" s="8"/>
      <c r="K136" s="2" t="s">
        <v>471</v>
      </c>
      <c r="L136" s="9"/>
      <c r="M136" s="8" t="s">
        <v>472</v>
      </c>
      <c r="N136" s="2" t="s">
        <v>70</v>
      </c>
      <c r="O136" s="8" t="s">
        <v>48</v>
      </c>
      <c r="P136" s="8" t="s">
        <v>62</v>
      </c>
      <c r="Q136" s="8" t="s">
        <v>38</v>
      </c>
      <c r="S136" s="2"/>
      <c r="T136" s="2"/>
      <c r="U136" s="8" t="str">
        <f>IF(COUNTIF(soi_input_variables!A:A,A136)&gt;0,"yes","no")</f>
        <v>no</v>
      </c>
      <c r="V136" s="8" t="str">
        <f>IF(COUNTIF(midas_input_variables!A:A,A136)&gt;0,"yes","no")</f>
        <v>no</v>
      </c>
      <c r="W136" s="8" t="str">
        <f>IF(OR(COUNTIF(eucalc_variables_proxies!C:C,"*"&amp;A136&amp;"*")&gt;0,COUNTIF(eucalc_variables_proxies!F:F,"*"&amp;A136&amp;"*")&gt;0),"yes","no")</f>
        <v>no</v>
      </c>
      <c r="X136" s="8" t="str">
        <f>IF(COUNTIF(collected_variables_proxies!C:C,"*"&amp;A136&amp;"*")&gt;0,"yes","no")</f>
        <v>no</v>
      </c>
      <c r="Y136" s="8" t="str">
        <f t="shared" si="2"/>
        <v>no</v>
      </c>
    </row>
    <row r="137" spans="1:25" ht="18" customHeight="1">
      <c r="A137" s="2" t="s">
        <v>474</v>
      </c>
      <c r="B137" s="185" t="s">
        <v>475</v>
      </c>
      <c r="C137" s="2" t="s">
        <v>476</v>
      </c>
      <c r="D137" s="2" t="s">
        <v>55</v>
      </c>
      <c r="E137" s="7" t="s">
        <v>477</v>
      </c>
      <c r="F137" s="2" t="s">
        <v>478</v>
      </c>
      <c r="G137" s="2" t="s">
        <v>33</v>
      </c>
      <c r="H137" s="2" t="s">
        <v>156</v>
      </c>
      <c r="I137" s="8" t="s">
        <v>466</v>
      </c>
      <c r="J137" s="8"/>
      <c r="K137" s="2" t="s">
        <v>471</v>
      </c>
      <c r="L137" s="9"/>
      <c r="M137" s="8"/>
      <c r="N137" s="2" t="s">
        <v>70</v>
      </c>
      <c r="O137" s="8" t="s">
        <v>48</v>
      </c>
      <c r="P137" s="8" t="s">
        <v>88</v>
      </c>
      <c r="Q137" s="8" t="s">
        <v>38</v>
      </c>
      <c r="S137" s="2"/>
      <c r="T137" s="2"/>
      <c r="U137" s="8" t="str">
        <f>IF(COUNTIF(soi_input_variables!A:A,A137)&gt;0,"yes","no")</f>
        <v>no</v>
      </c>
      <c r="V137" s="8" t="str">
        <f>IF(COUNTIF(midas_input_variables!A:A,A137)&gt;0,"yes","no")</f>
        <v>no</v>
      </c>
      <c r="W137" s="8" t="str">
        <f>IF(OR(COUNTIF(eucalc_variables_proxies!C:C,"*"&amp;A137&amp;"*")&gt;0,COUNTIF(eucalc_variables_proxies!F:F,"*"&amp;A137&amp;"*")&gt;0),"yes","no")</f>
        <v>no</v>
      </c>
      <c r="X137" s="8" t="str">
        <f>IF(COUNTIF(collected_variables_proxies!C:C,"*"&amp;A137&amp;"*")&gt;0,"yes","no")</f>
        <v>yes</v>
      </c>
      <c r="Y137" s="8" t="str">
        <f t="shared" si="2"/>
        <v>yes</v>
      </c>
    </row>
    <row r="138" spans="1:25" ht="18" customHeight="1">
      <c r="A138" s="2" t="s">
        <v>479</v>
      </c>
      <c r="B138" s="185" t="s">
        <v>475</v>
      </c>
      <c r="C138" s="2" t="s">
        <v>476</v>
      </c>
      <c r="D138" s="2" t="s">
        <v>55</v>
      </c>
      <c r="E138" s="7" t="s">
        <v>469</v>
      </c>
      <c r="F138" s="2" t="s">
        <v>470</v>
      </c>
      <c r="G138" s="2" t="s">
        <v>33</v>
      </c>
      <c r="H138" s="2" t="s">
        <v>34</v>
      </c>
      <c r="I138" s="8" t="s">
        <v>466</v>
      </c>
      <c r="J138" s="8"/>
      <c r="K138" s="2" t="s">
        <v>471</v>
      </c>
      <c r="L138" s="9"/>
      <c r="M138" s="8"/>
      <c r="N138" s="2" t="s">
        <v>70</v>
      </c>
      <c r="O138" s="8" t="s">
        <v>48</v>
      </c>
      <c r="P138" s="8" t="s">
        <v>62</v>
      </c>
      <c r="Q138" s="8" t="s">
        <v>38</v>
      </c>
      <c r="S138" s="2"/>
      <c r="T138" s="2"/>
      <c r="U138" s="8" t="str">
        <f>IF(COUNTIF(soi_input_variables!A:A,A138)&gt;0,"yes","no")</f>
        <v>no</v>
      </c>
      <c r="V138" s="8" t="str">
        <f>IF(COUNTIF(midas_input_variables!A:A,A138)&gt;0,"yes","no")</f>
        <v>no</v>
      </c>
      <c r="W138" s="8" t="str">
        <f>IF(OR(COUNTIF(eucalc_variables_proxies!C:C,"*"&amp;A138&amp;"*")&gt;0,COUNTIF(eucalc_variables_proxies!F:F,"*"&amp;A138&amp;"*")&gt;0),"yes","no")</f>
        <v>no</v>
      </c>
      <c r="X138" s="8" t="str">
        <f>IF(COUNTIF(collected_variables_proxies!C:C,"*"&amp;A138&amp;"*")&gt;0,"yes","no")</f>
        <v>yes</v>
      </c>
      <c r="Y138" s="8" t="str">
        <f t="shared" si="2"/>
        <v>yes</v>
      </c>
    </row>
    <row r="139" spans="1:25" ht="18" customHeight="1">
      <c r="A139" s="2" t="s">
        <v>480</v>
      </c>
      <c r="B139" s="199" t="s">
        <v>481</v>
      </c>
      <c r="C139" s="2" t="s">
        <v>482</v>
      </c>
      <c r="D139" s="2" t="s">
        <v>55</v>
      </c>
      <c r="E139" s="7" t="s">
        <v>469</v>
      </c>
      <c r="F139" s="2" t="s">
        <v>470</v>
      </c>
      <c r="G139" s="2" t="s">
        <v>33</v>
      </c>
      <c r="H139" s="2" t="s">
        <v>34</v>
      </c>
      <c r="I139" s="8" t="s">
        <v>466</v>
      </c>
      <c r="J139" s="8"/>
      <c r="K139" s="2" t="s">
        <v>471</v>
      </c>
      <c r="L139" s="9"/>
      <c r="M139" s="8"/>
      <c r="N139" s="2" t="s">
        <v>70</v>
      </c>
      <c r="O139" s="8" t="s">
        <v>48</v>
      </c>
      <c r="P139" s="8" t="s">
        <v>62</v>
      </c>
      <c r="Q139" s="8" t="s">
        <v>38</v>
      </c>
      <c r="S139" s="2"/>
      <c r="T139" s="2"/>
      <c r="U139" s="8" t="str">
        <f>IF(COUNTIF(soi_input_variables!A:A,A139)&gt;0,"yes","no")</f>
        <v>no</v>
      </c>
      <c r="V139" s="8" t="str">
        <f>IF(COUNTIF(midas_input_variables!A:A,A139)&gt;0,"yes","no")</f>
        <v>no</v>
      </c>
      <c r="W139" s="8" t="str">
        <f>IF(OR(COUNTIF(eucalc_variables_proxies!C:C,"*"&amp;A139&amp;"*")&gt;0,COUNTIF(eucalc_variables_proxies!F:F,"*"&amp;A139&amp;"*")&gt;0),"yes","no")</f>
        <v>no</v>
      </c>
      <c r="X139" s="8" t="str">
        <f>IF(COUNTIF(collected_variables_proxies!C:C,"*"&amp;A139&amp;"*")&gt;0,"yes","no")</f>
        <v>yes</v>
      </c>
      <c r="Y139" s="8" t="str">
        <f t="shared" si="2"/>
        <v>yes</v>
      </c>
    </row>
    <row r="140" spans="1:25" ht="18" customHeight="1">
      <c r="A140" s="200" t="s">
        <v>483</v>
      </c>
      <c r="B140" s="199" t="s">
        <v>484</v>
      </c>
      <c r="C140" s="2" t="s">
        <v>482</v>
      </c>
      <c r="D140" s="2" t="s">
        <v>55</v>
      </c>
      <c r="E140" s="7" t="s">
        <v>477</v>
      </c>
      <c r="F140" s="2" t="s">
        <v>478</v>
      </c>
      <c r="G140" s="2" t="s">
        <v>33</v>
      </c>
      <c r="H140" s="2" t="s">
        <v>161</v>
      </c>
      <c r="I140" s="8" t="s">
        <v>466</v>
      </c>
      <c r="J140" s="8"/>
      <c r="K140" s="2" t="s">
        <v>471</v>
      </c>
      <c r="L140" s="9"/>
      <c r="M140" s="8"/>
      <c r="N140" s="2" t="s">
        <v>70</v>
      </c>
      <c r="O140" s="8" t="s">
        <v>48</v>
      </c>
      <c r="P140" s="8" t="s">
        <v>88</v>
      </c>
      <c r="Q140" s="8" t="s">
        <v>38</v>
      </c>
      <c r="S140" s="2"/>
      <c r="T140" s="2"/>
      <c r="U140" s="8" t="str">
        <f>IF(COUNTIF(soi_input_variables!A:A,A140)&gt;0,"yes","no")</f>
        <v>no</v>
      </c>
      <c r="V140" s="8" t="str">
        <f>IF(COUNTIF(midas_input_variables!A:A,A140)&gt;0,"yes","no")</f>
        <v>no</v>
      </c>
      <c r="W140" s="8" t="str">
        <f>IF(OR(COUNTIF(eucalc_variables_proxies!C:C,"*"&amp;A140&amp;"*")&gt;0,COUNTIF(eucalc_variables_proxies!F:F,"*"&amp;A140&amp;"*")&gt;0),"yes","no")</f>
        <v>yes</v>
      </c>
      <c r="X140" s="8" t="str">
        <f>IF(COUNTIF(collected_variables_proxies!C:C,"*"&amp;A140&amp;"*")&gt;0,"yes","no")</f>
        <v>yes</v>
      </c>
      <c r="Y140" s="8" t="str">
        <f t="shared" si="2"/>
        <v>yes</v>
      </c>
    </row>
    <row r="141" spans="1:25" ht="18" customHeight="1">
      <c r="A141" s="200" t="s">
        <v>485</v>
      </c>
      <c r="B141" s="199" t="s">
        <v>486</v>
      </c>
      <c r="C141" s="2" t="s">
        <v>487</v>
      </c>
      <c r="D141" s="2" t="s">
        <v>55</v>
      </c>
      <c r="E141" s="7" t="s">
        <v>477</v>
      </c>
      <c r="F141" s="2" t="s">
        <v>478</v>
      </c>
      <c r="G141" s="2" t="s">
        <v>33</v>
      </c>
      <c r="H141" s="2" t="s">
        <v>488</v>
      </c>
      <c r="I141" s="8" t="s">
        <v>466</v>
      </c>
      <c r="J141" s="8"/>
      <c r="K141" s="2" t="s">
        <v>471</v>
      </c>
      <c r="L141" s="9"/>
      <c r="M141" s="8"/>
      <c r="N141" s="2" t="s">
        <v>70</v>
      </c>
      <c r="O141" s="8" t="s">
        <v>48</v>
      </c>
      <c r="P141" s="8" t="s">
        <v>88</v>
      </c>
      <c r="Q141" s="8" t="s">
        <v>38</v>
      </c>
      <c r="S141" s="2"/>
      <c r="T141" s="2"/>
      <c r="U141" s="8" t="str">
        <f>IF(COUNTIF(soi_input_variables!A:A,A141)&gt;0,"yes","no")</f>
        <v>no</v>
      </c>
      <c r="V141" s="8" t="str">
        <f>IF(COUNTIF(midas_input_variables!A:A,A141)&gt;0,"yes","no")</f>
        <v>no</v>
      </c>
      <c r="W141" s="8" t="str">
        <f>IF(OR(COUNTIF(eucalc_variables_proxies!C:C,"*"&amp;A141&amp;"*")&gt;0,COUNTIF(eucalc_variables_proxies!F:F,"*"&amp;A141&amp;"*")&gt;0),"yes","no")</f>
        <v>no</v>
      </c>
      <c r="X141" s="8" t="str">
        <f>IF(COUNTIF(collected_variables_proxies!C:C,"*"&amp;A141&amp;"*")&gt;0,"yes","no")</f>
        <v>yes</v>
      </c>
      <c r="Y141" s="8" t="str">
        <f t="shared" si="2"/>
        <v>yes</v>
      </c>
    </row>
    <row r="142" spans="1:25" ht="25.95" customHeight="1">
      <c r="A142" s="2" t="s">
        <v>489</v>
      </c>
      <c r="B142" s="199" t="s">
        <v>486</v>
      </c>
      <c r="C142" s="2" t="s">
        <v>487</v>
      </c>
      <c r="D142" s="2" t="s">
        <v>55</v>
      </c>
      <c r="E142" s="7" t="s">
        <v>469</v>
      </c>
      <c r="F142" s="2" t="s">
        <v>470</v>
      </c>
      <c r="G142" s="2" t="s">
        <v>33</v>
      </c>
      <c r="H142" s="2" t="s">
        <v>34</v>
      </c>
      <c r="I142" s="8" t="s">
        <v>466</v>
      </c>
      <c r="J142" s="8"/>
      <c r="K142" s="2" t="s">
        <v>471</v>
      </c>
      <c r="L142" s="9"/>
      <c r="M142" s="8"/>
      <c r="N142" s="2" t="s">
        <v>70</v>
      </c>
      <c r="O142" s="8" t="s">
        <v>48</v>
      </c>
      <c r="P142" s="8" t="s">
        <v>62</v>
      </c>
      <c r="Q142" s="8" t="s">
        <v>38</v>
      </c>
      <c r="S142" s="2"/>
      <c r="T142" s="2"/>
      <c r="U142" s="8" t="str">
        <f>IF(COUNTIF(soi_input_variables!A:A,A142)&gt;0,"yes","no")</f>
        <v>no</v>
      </c>
      <c r="V142" s="8" t="str">
        <f>IF(COUNTIF(midas_input_variables!A:A,A142)&gt;0,"yes","no")</f>
        <v>no</v>
      </c>
      <c r="W142" s="8" t="str">
        <f>IF(OR(COUNTIF(eucalc_variables_proxies!C:C,"*"&amp;A142&amp;"*")&gt;0,COUNTIF(eucalc_variables_proxies!F:F,"*"&amp;A142&amp;"*")&gt;0),"yes","no")</f>
        <v>no</v>
      </c>
      <c r="X142" s="8" t="str">
        <f>IF(COUNTIF(collected_variables_proxies!C:C,"*"&amp;A142&amp;"*")&gt;0,"yes","no")</f>
        <v>yes</v>
      </c>
      <c r="Y142" s="8" t="str">
        <f t="shared" si="2"/>
        <v>yes</v>
      </c>
    </row>
    <row r="143" spans="1:25" ht="21" customHeight="1">
      <c r="A143" s="2" t="s">
        <v>490</v>
      </c>
      <c r="B143" s="199" t="s">
        <v>491</v>
      </c>
      <c r="C143" s="2" t="s">
        <v>492</v>
      </c>
      <c r="D143" s="2" t="s">
        <v>55</v>
      </c>
      <c r="E143" s="7" t="s">
        <v>477</v>
      </c>
      <c r="F143" s="2" t="s">
        <v>478</v>
      </c>
      <c r="G143" s="2" t="s">
        <v>33</v>
      </c>
      <c r="H143" s="2" t="s">
        <v>34</v>
      </c>
      <c r="I143" s="8" t="s">
        <v>466</v>
      </c>
      <c r="J143" s="8"/>
      <c r="K143" s="2" t="s">
        <v>471</v>
      </c>
      <c r="L143" s="9"/>
      <c r="M143" s="8"/>
      <c r="N143" s="2" t="s">
        <v>70</v>
      </c>
      <c r="O143" s="8" t="s">
        <v>48</v>
      </c>
      <c r="P143" s="8" t="s">
        <v>88</v>
      </c>
      <c r="Q143" s="8" t="s">
        <v>38</v>
      </c>
      <c r="S143" s="2"/>
      <c r="T143" s="2"/>
      <c r="U143" s="8" t="str">
        <f>IF(COUNTIF(soi_input_variables!A:A,A143)&gt;0,"yes","no")</f>
        <v>no</v>
      </c>
      <c r="V143" s="8" t="str">
        <f>IF(COUNTIF(midas_input_variables!A:A,A143)&gt;0,"yes","no")</f>
        <v>no</v>
      </c>
      <c r="W143" s="8" t="str">
        <f>IF(OR(COUNTIF(eucalc_variables_proxies!C:C,"*"&amp;A143&amp;"*")&gt;0,COUNTIF(eucalc_variables_proxies!F:F,"*"&amp;A143&amp;"*")&gt;0),"yes","no")</f>
        <v>no</v>
      </c>
      <c r="X143" s="8" t="str">
        <f>IF(COUNTIF(collected_variables_proxies!C:C,"*"&amp;A143&amp;"*")&gt;0,"yes","no")</f>
        <v>yes</v>
      </c>
      <c r="Y143" s="8" t="str">
        <f t="shared" si="2"/>
        <v>yes</v>
      </c>
    </row>
    <row r="144" spans="1:25" ht="19.2" customHeight="1">
      <c r="A144" s="2" t="s">
        <v>493</v>
      </c>
      <c r="B144" s="199" t="s">
        <v>491</v>
      </c>
      <c r="C144" s="2" t="s">
        <v>492</v>
      </c>
      <c r="D144" s="2" t="s">
        <v>55</v>
      </c>
      <c r="E144" s="7" t="s">
        <v>469</v>
      </c>
      <c r="F144" s="2" t="s">
        <v>470</v>
      </c>
      <c r="G144" s="2" t="s">
        <v>33</v>
      </c>
      <c r="H144" s="2" t="s">
        <v>34</v>
      </c>
      <c r="I144" s="8" t="s">
        <v>466</v>
      </c>
      <c r="J144" s="8"/>
      <c r="K144" s="2" t="s">
        <v>471</v>
      </c>
      <c r="L144" s="9"/>
      <c r="M144" s="8"/>
      <c r="N144" s="2" t="s">
        <v>70</v>
      </c>
      <c r="O144" s="8" t="s">
        <v>48</v>
      </c>
      <c r="P144" s="8" t="s">
        <v>62</v>
      </c>
      <c r="Q144" s="8" t="s">
        <v>38</v>
      </c>
      <c r="S144" s="2"/>
      <c r="T144" s="2"/>
      <c r="U144" s="8" t="str">
        <f>IF(COUNTIF(soi_input_variables!A:A,A144)&gt;0,"yes","no")</f>
        <v>no</v>
      </c>
      <c r="V144" s="8" t="str">
        <f>IF(COUNTIF(midas_input_variables!A:A,A144)&gt;0,"yes","no")</f>
        <v>no</v>
      </c>
      <c r="W144" s="8" t="str">
        <f>IF(OR(COUNTIF(eucalc_variables_proxies!C:C,"*"&amp;A144&amp;"*")&gt;0,COUNTIF(eucalc_variables_proxies!F:F,"*"&amp;A144&amp;"*")&gt;0),"yes","no")</f>
        <v>no</v>
      </c>
      <c r="X144" s="8" t="str">
        <f>IF(COUNTIF(collected_variables_proxies!C:C,"*"&amp;A144&amp;"*")&gt;0,"yes","no")</f>
        <v>yes</v>
      </c>
      <c r="Y144" s="8" t="str">
        <f t="shared" si="2"/>
        <v>yes</v>
      </c>
    </row>
    <row r="145" spans="1:25" ht="19.95" customHeight="1">
      <c r="A145" s="2" t="s">
        <v>494</v>
      </c>
      <c r="B145" s="199" t="s">
        <v>495</v>
      </c>
      <c r="C145" s="2" t="s">
        <v>496</v>
      </c>
      <c r="D145" s="2" t="s">
        <v>55</v>
      </c>
      <c r="E145" s="7" t="s">
        <v>477</v>
      </c>
      <c r="F145" s="2" t="s">
        <v>478</v>
      </c>
      <c r="G145" s="2" t="s">
        <v>33</v>
      </c>
      <c r="H145" s="2" t="s">
        <v>34</v>
      </c>
      <c r="I145" s="8" t="s">
        <v>466</v>
      </c>
      <c r="J145" s="8"/>
      <c r="K145" s="2" t="s">
        <v>471</v>
      </c>
      <c r="L145" s="9"/>
      <c r="M145" s="8"/>
      <c r="N145" s="2" t="s">
        <v>70</v>
      </c>
      <c r="O145" s="8" t="s">
        <v>48</v>
      </c>
      <c r="P145" s="8" t="s">
        <v>88</v>
      </c>
      <c r="Q145" s="8" t="s">
        <v>38</v>
      </c>
      <c r="S145" s="2"/>
      <c r="T145" s="2"/>
      <c r="U145" s="8" t="str">
        <f>IF(COUNTIF(soi_input_variables!A:A,A145)&gt;0,"yes","no")</f>
        <v>no</v>
      </c>
      <c r="V145" s="8" t="str">
        <f>IF(COUNTIF(midas_input_variables!A:A,A145)&gt;0,"yes","no")</f>
        <v>no</v>
      </c>
      <c r="W145" s="8" t="str">
        <f>IF(OR(COUNTIF(eucalc_variables_proxies!C:C,"*"&amp;A145&amp;"*")&gt;0,COUNTIF(eucalc_variables_proxies!F:F,"*"&amp;A145&amp;"*")&gt;0),"yes","no")</f>
        <v>no</v>
      </c>
      <c r="X145" s="8" t="str">
        <f>IF(COUNTIF(collected_variables_proxies!C:C,"*"&amp;A145&amp;"*")&gt;0,"yes","no")</f>
        <v>yes</v>
      </c>
      <c r="Y145" s="8" t="str">
        <f t="shared" si="2"/>
        <v>yes</v>
      </c>
    </row>
    <row r="146" spans="1:25" ht="21.6" customHeight="1">
      <c r="A146" s="2" t="s">
        <v>497</v>
      </c>
      <c r="B146" s="199" t="s">
        <v>495</v>
      </c>
      <c r="C146" s="2" t="s">
        <v>496</v>
      </c>
      <c r="D146" s="2" t="s">
        <v>55</v>
      </c>
      <c r="E146" s="7" t="s">
        <v>469</v>
      </c>
      <c r="F146" s="2" t="s">
        <v>470</v>
      </c>
      <c r="G146" s="2" t="s">
        <v>33</v>
      </c>
      <c r="H146" s="2" t="s">
        <v>34</v>
      </c>
      <c r="I146" s="8" t="s">
        <v>466</v>
      </c>
      <c r="J146" s="8"/>
      <c r="K146" s="2" t="s">
        <v>471</v>
      </c>
      <c r="L146" s="9"/>
      <c r="M146" s="8"/>
      <c r="N146" s="2" t="s">
        <v>70</v>
      </c>
      <c r="O146" s="8" t="s">
        <v>48</v>
      </c>
      <c r="P146" s="8" t="s">
        <v>62</v>
      </c>
      <c r="Q146" s="8" t="s">
        <v>38</v>
      </c>
      <c r="S146" s="2"/>
      <c r="T146" s="2"/>
      <c r="U146" s="8" t="str">
        <f>IF(COUNTIF(soi_input_variables!A:A,A146)&gt;0,"yes","no")</f>
        <v>no</v>
      </c>
      <c r="V146" s="8" t="str">
        <f>IF(COUNTIF(midas_input_variables!A:A,A146)&gt;0,"yes","no")</f>
        <v>no</v>
      </c>
      <c r="W146" s="8" t="str">
        <f>IF(OR(COUNTIF(eucalc_variables_proxies!C:C,"*"&amp;A146&amp;"*")&gt;0,COUNTIF(eucalc_variables_proxies!F:F,"*"&amp;A146&amp;"*")&gt;0),"yes","no")</f>
        <v>no</v>
      </c>
      <c r="X146" s="8" t="str">
        <f>IF(COUNTIF(collected_variables_proxies!C:C,"*"&amp;A146&amp;"*")&gt;0,"yes","no")</f>
        <v>yes</v>
      </c>
      <c r="Y146" s="8" t="str">
        <f t="shared" si="2"/>
        <v>yes</v>
      </c>
    </row>
    <row r="147" spans="1:25" ht="18" customHeight="1">
      <c r="A147" s="2" t="s">
        <v>498</v>
      </c>
      <c r="B147" s="199" t="s">
        <v>499</v>
      </c>
      <c r="C147" s="2" t="s">
        <v>500</v>
      </c>
      <c r="D147" s="2" t="s">
        <v>55</v>
      </c>
      <c r="E147" s="7" t="s">
        <v>477</v>
      </c>
      <c r="F147" s="2" t="s">
        <v>478</v>
      </c>
      <c r="G147" s="2" t="s">
        <v>33</v>
      </c>
      <c r="H147" s="2" t="s">
        <v>34</v>
      </c>
      <c r="I147" s="8" t="s">
        <v>466</v>
      </c>
      <c r="J147" s="8"/>
      <c r="K147" s="2" t="s">
        <v>471</v>
      </c>
      <c r="L147" s="9"/>
      <c r="M147" s="8"/>
      <c r="N147" s="2" t="s">
        <v>70</v>
      </c>
      <c r="O147" s="8" t="s">
        <v>48</v>
      </c>
      <c r="P147" s="8" t="s">
        <v>88</v>
      </c>
      <c r="Q147" s="8" t="s">
        <v>38</v>
      </c>
      <c r="S147" s="2"/>
      <c r="T147" s="2"/>
      <c r="U147" s="8" t="str">
        <f>IF(COUNTIF(soi_input_variables!A:A,A147)&gt;0,"yes","no")</f>
        <v>no</v>
      </c>
      <c r="V147" s="8" t="str">
        <f>IF(COUNTIF(midas_input_variables!A:A,A147)&gt;0,"yes","no")</f>
        <v>no</v>
      </c>
      <c r="W147" s="8" t="str">
        <f>IF(OR(COUNTIF(eucalc_variables_proxies!C:C,"*"&amp;A147&amp;"*")&gt;0,COUNTIF(eucalc_variables_proxies!F:F,"*"&amp;A147&amp;"*")&gt;0),"yes","no")</f>
        <v>no</v>
      </c>
      <c r="X147" s="8" t="str">
        <f>IF(COUNTIF(collected_variables_proxies!C:C,"*"&amp;A147&amp;"*")&gt;0,"yes","no")</f>
        <v>yes</v>
      </c>
      <c r="Y147" s="8" t="str">
        <f t="shared" si="2"/>
        <v>yes</v>
      </c>
    </row>
    <row r="148" spans="1:25" ht="17.7" customHeight="1">
      <c r="A148" s="2" t="s">
        <v>501</v>
      </c>
      <c r="B148" s="199" t="s">
        <v>499</v>
      </c>
      <c r="C148" s="2" t="s">
        <v>500</v>
      </c>
      <c r="D148" s="2" t="s">
        <v>55</v>
      </c>
      <c r="E148" s="7" t="s">
        <v>469</v>
      </c>
      <c r="F148" s="2" t="s">
        <v>470</v>
      </c>
      <c r="G148" s="2" t="s">
        <v>33</v>
      </c>
      <c r="H148" s="2" t="s">
        <v>34</v>
      </c>
      <c r="I148" s="8" t="s">
        <v>466</v>
      </c>
      <c r="J148" s="8"/>
      <c r="K148" s="2" t="s">
        <v>471</v>
      </c>
      <c r="L148" s="9"/>
      <c r="M148" s="8"/>
      <c r="N148" s="2" t="s">
        <v>70</v>
      </c>
      <c r="O148" s="8" t="s">
        <v>48</v>
      </c>
      <c r="P148" s="8" t="s">
        <v>62</v>
      </c>
      <c r="Q148" s="8" t="s">
        <v>38</v>
      </c>
      <c r="S148" s="2"/>
      <c r="T148" s="2"/>
      <c r="U148" s="8" t="str">
        <f>IF(COUNTIF(soi_input_variables!A:A,A148)&gt;0,"yes","no")</f>
        <v>no</v>
      </c>
      <c r="V148" s="8" t="str">
        <f>IF(COUNTIF(midas_input_variables!A:A,A148)&gt;0,"yes","no")</f>
        <v>no</v>
      </c>
      <c r="W148" s="8" t="str">
        <f>IF(OR(COUNTIF(eucalc_variables_proxies!C:C,"*"&amp;A148&amp;"*")&gt;0,COUNTIF(eucalc_variables_proxies!F:F,"*"&amp;A148&amp;"*")&gt;0),"yes","no")</f>
        <v>no</v>
      </c>
      <c r="X148" s="8" t="str">
        <f>IF(COUNTIF(collected_variables_proxies!C:C,"*"&amp;A148&amp;"*")&gt;0,"yes","no")</f>
        <v>yes</v>
      </c>
      <c r="Y148" s="8" t="str">
        <f t="shared" si="2"/>
        <v>yes</v>
      </c>
    </row>
    <row r="149" spans="1:25" ht="16.95" customHeight="1">
      <c r="A149" s="200" t="s">
        <v>502</v>
      </c>
      <c r="B149" s="199" t="s">
        <v>503</v>
      </c>
      <c r="C149" s="16" t="s">
        <v>504</v>
      </c>
      <c r="D149" s="2" t="s">
        <v>55</v>
      </c>
      <c r="E149" s="7" t="s">
        <v>477</v>
      </c>
      <c r="F149" s="2" t="s">
        <v>478</v>
      </c>
      <c r="G149" s="2" t="s">
        <v>33</v>
      </c>
      <c r="H149" s="2" t="s">
        <v>34</v>
      </c>
      <c r="I149" s="8" t="s">
        <v>466</v>
      </c>
      <c r="J149" s="8"/>
      <c r="K149" s="2" t="s">
        <v>471</v>
      </c>
      <c r="L149" s="9"/>
      <c r="M149" s="8"/>
      <c r="N149" s="2" t="s">
        <v>70</v>
      </c>
      <c r="O149" s="8" t="s">
        <v>48</v>
      </c>
      <c r="P149" s="8" t="s">
        <v>88</v>
      </c>
      <c r="Q149" s="8" t="s">
        <v>38</v>
      </c>
      <c r="S149" s="2"/>
      <c r="T149" s="2"/>
      <c r="U149" s="8" t="str">
        <f>IF(COUNTIF(soi_input_variables!A:A,A149)&gt;0,"yes","no")</f>
        <v>no</v>
      </c>
      <c r="V149" s="8" t="str">
        <f>IF(COUNTIF(midas_input_variables!A:A,A149)&gt;0,"yes","no")</f>
        <v>no</v>
      </c>
      <c r="W149" s="8" t="str">
        <f>IF(OR(COUNTIF(eucalc_variables_proxies!C:C,"*"&amp;A149&amp;"*")&gt;0,COUNTIF(eucalc_variables_proxies!F:F,"*"&amp;A149&amp;"*")&gt;0),"yes","no")</f>
        <v>no</v>
      </c>
      <c r="X149" s="8" t="str">
        <f>IF(COUNTIF(collected_variables_proxies!C:C,"*"&amp;A149&amp;"*")&gt;0,"yes","no")</f>
        <v>yes</v>
      </c>
      <c r="Y149" s="8" t="str">
        <f t="shared" si="2"/>
        <v>yes</v>
      </c>
    </row>
    <row r="150" spans="1:25" ht="19.2" customHeight="1">
      <c r="A150" s="2" t="s">
        <v>505</v>
      </c>
      <c r="B150" s="199" t="s">
        <v>503</v>
      </c>
      <c r="C150" s="16" t="s">
        <v>504</v>
      </c>
      <c r="D150" s="2" t="s">
        <v>55</v>
      </c>
      <c r="E150" s="7" t="s">
        <v>469</v>
      </c>
      <c r="F150" s="2" t="s">
        <v>470</v>
      </c>
      <c r="G150" s="2" t="s">
        <v>33</v>
      </c>
      <c r="H150" s="2" t="s">
        <v>34</v>
      </c>
      <c r="I150" s="8" t="s">
        <v>466</v>
      </c>
      <c r="J150" s="8"/>
      <c r="K150" s="2" t="s">
        <v>471</v>
      </c>
      <c r="L150" s="9"/>
      <c r="M150" s="8"/>
      <c r="N150" s="2" t="s">
        <v>70</v>
      </c>
      <c r="O150" s="8" t="s">
        <v>48</v>
      </c>
      <c r="P150" s="8" t="s">
        <v>62</v>
      </c>
      <c r="Q150" s="8" t="s">
        <v>38</v>
      </c>
      <c r="S150" s="2"/>
      <c r="T150" s="2"/>
      <c r="U150" s="8" t="str">
        <f>IF(COUNTIF(soi_input_variables!A:A,A150)&gt;0,"yes","no")</f>
        <v>no</v>
      </c>
      <c r="V150" s="8" t="str">
        <f>IF(COUNTIF(midas_input_variables!A:A,A150)&gt;0,"yes","no")</f>
        <v>no</v>
      </c>
      <c r="W150" s="8" t="str">
        <f>IF(OR(COUNTIF(eucalc_variables_proxies!C:C,"*"&amp;A150&amp;"*")&gt;0,COUNTIF(eucalc_variables_proxies!F:F,"*"&amp;A150&amp;"*")&gt;0),"yes","no")</f>
        <v>no</v>
      </c>
      <c r="X150" s="8" t="str">
        <f>IF(COUNTIF(collected_variables_proxies!C:C,"*"&amp;A150&amp;"*")&gt;0,"yes","no")</f>
        <v>yes</v>
      </c>
      <c r="Y150" s="8" t="str">
        <f t="shared" si="2"/>
        <v>yes</v>
      </c>
    </row>
    <row r="151" spans="1:25" ht="21.6" customHeight="1">
      <c r="A151" s="200" t="s">
        <v>506</v>
      </c>
      <c r="B151" s="199" t="s">
        <v>507</v>
      </c>
      <c r="C151" s="2" t="s">
        <v>508</v>
      </c>
      <c r="D151" s="2" t="s">
        <v>55</v>
      </c>
      <c r="E151" s="7" t="s">
        <v>477</v>
      </c>
      <c r="F151" s="2" t="s">
        <v>478</v>
      </c>
      <c r="G151" s="2" t="s">
        <v>33</v>
      </c>
      <c r="H151" s="2" t="s">
        <v>164</v>
      </c>
      <c r="I151" s="8" t="s">
        <v>466</v>
      </c>
      <c r="J151" s="8"/>
      <c r="K151" s="2" t="s">
        <v>471</v>
      </c>
      <c r="L151" s="9"/>
      <c r="M151" s="8"/>
      <c r="N151" s="2" t="s">
        <v>70</v>
      </c>
      <c r="O151" s="8" t="s">
        <v>48</v>
      </c>
      <c r="P151" s="8" t="s">
        <v>88</v>
      </c>
      <c r="Q151" s="8" t="s">
        <v>38</v>
      </c>
      <c r="S151" s="2"/>
      <c r="T151" s="2"/>
      <c r="U151" s="8" t="str">
        <f>IF(COUNTIF(soi_input_variables!A:A,A151)&gt;0,"yes","no")</f>
        <v>no</v>
      </c>
      <c r="V151" s="8" t="str">
        <f>IF(COUNTIF(midas_input_variables!A:A,A151)&gt;0,"yes","no")</f>
        <v>no</v>
      </c>
      <c r="W151" s="8" t="str">
        <f>IF(OR(COUNTIF(eucalc_variables_proxies!C:C,"*"&amp;A151&amp;"*")&gt;0,COUNTIF(eucalc_variables_proxies!F:F,"*"&amp;A151&amp;"*")&gt;0),"yes","no")</f>
        <v>no</v>
      </c>
      <c r="X151" s="8" t="str">
        <f>IF(COUNTIF(collected_variables_proxies!C:C,"*"&amp;A151&amp;"*")&gt;0,"yes","no")</f>
        <v>yes</v>
      </c>
      <c r="Y151" s="8" t="str">
        <f t="shared" si="2"/>
        <v>yes</v>
      </c>
    </row>
    <row r="152" spans="1:25" ht="19.2" customHeight="1">
      <c r="A152" s="2" t="s">
        <v>509</v>
      </c>
      <c r="B152" s="199" t="s">
        <v>507</v>
      </c>
      <c r="C152" s="2" t="s">
        <v>508</v>
      </c>
      <c r="D152" s="2" t="s">
        <v>55</v>
      </c>
      <c r="E152" s="7" t="s">
        <v>469</v>
      </c>
      <c r="F152" s="2" t="s">
        <v>470</v>
      </c>
      <c r="G152" s="2" t="s">
        <v>33</v>
      </c>
      <c r="H152" s="2" t="s">
        <v>34</v>
      </c>
      <c r="I152" s="8" t="s">
        <v>466</v>
      </c>
      <c r="J152" s="8"/>
      <c r="K152" s="2" t="s">
        <v>471</v>
      </c>
      <c r="L152" s="9"/>
      <c r="M152" s="8"/>
      <c r="N152" s="2" t="s">
        <v>70</v>
      </c>
      <c r="O152" s="8" t="s">
        <v>48</v>
      </c>
      <c r="P152" s="8" t="s">
        <v>62</v>
      </c>
      <c r="Q152" s="8" t="s">
        <v>38</v>
      </c>
      <c r="S152" s="2"/>
      <c r="T152" s="2"/>
      <c r="U152" s="8" t="str">
        <f>IF(COUNTIF(soi_input_variables!A:A,A152)&gt;0,"yes","no")</f>
        <v>no</v>
      </c>
      <c r="V152" s="8" t="str">
        <f>IF(COUNTIF(midas_input_variables!A:A,A152)&gt;0,"yes","no")</f>
        <v>no</v>
      </c>
      <c r="W152" s="8" t="str">
        <f>IF(OR(COUNTIF(eucalc_variables_proxies!C:C,"*"&amp;A152&amp;"*")&gt;0,COUNTIF(eucalc_variables_proxies!F:F,"*"&amp;A152&amp;"*")&gt;0),"yes","no")</f>
        <v>no</v>
      </c>
      <c r="X152" s="8" t="str">
        <f>IF(COUNTIF(collected_variables_proxies!C:C,"*"&amp;A152&amp;"*")&gt;0,"yes","no")</f>
        <v>yes</v>
      </c>
      <c r="Y152" s="8" t="str">
        <f t="shared" si="2"/>
        <v>yes</v>
      </c>
    </row>
    <row r="153" spans="1:25" ht="18" customHeight="1">
      <c r="A153" s="2" t="s">
        <v>510</v>
      </c>
      <c r="B153" s="199" t="s">
        <v>511</v>
      </c>
      <c r="C153" s="2" t="s">
        <v>512</v>
      </c>
      <c r="D153" s="2" t="s">
        <v>55</v>
      </c>
      <c r="E153" s="7" t="s">
        <v>477</v>
      </c>
      <c r="F153" s="2" t="s">
        <v>478</v>
      </c>
      <c r="G153" s="2" t="s">
        <v>33</v>
      </c>
      <c r="H153" s="2" t="s">
        <v>34</v>
      </c>
      <c r="I153" s="8" t="s">
        <v>466</v>
      </c>
      <c r="J153" s="8"/>
      <c r="K153" s="2" t="s">
        <v>471</v>
      </c>
      <c r="L153" s="9"/>
      <c r="M153" s="8"/>
      <c r="N153" s="2" t="s">
        <v>70</v>
      </c>
      <c r="O153" s="8" t="s">
        <v>48</v>
      </c>
      <c r="P153" s="8" t="s">
        <v>88</v>
      </c>
      <c r="Q153" s="8" t="s">
        <v>38</v>
      </c>
      <c r="S153" s="2"/>
      <c r="T153" s="2"/>
      <c r="U153" s="8" t="str">
        <f>IF(COUNTIF(soi_input_variables!A:A,A153)&gt;0,"yes","no")</f>
        <v>no</v>
      </c>
      <c r="V153" s="8" t="str">
        <f>IF(COUNTIF(midas_input_variables!A:A,A153)&gt;0,"yes","no")</f>
        <v>no</v>
      </c>
      <c r="W153" s="8" t="str">
        <f>IF(OR(COUNTIF(eucalc_variables_proxies!C:C,"*"&amp;A153&amp;"*")&gt;0,COUNTIF(eucalc_variables_proxies!F:F,"*"&amp;A153&amp;"*")&gt;0),"yes","no")</f>
        <v>no</v>
      </c>
      <c r="X153" s="8" t="str">
        <f>IF(COUNTIF(collected_variables_proxies!C:C,"*"&amp;A153&amp;"*")&gt;0,"yes","no")</f>
        <v>yes</v>
      </c>
      <c r="Y153" s="8" t="str">
        <f t="shared" si="2"/>
        <v>yes</v>
      </c>
    </row>
    <row r="154" spans="1:25" ht="21" customHeight="1">
      <c r="A154" s="2" t="s">
        <v>513</v>
      </c>
      <c r="B154" s="199" t="s">
        <v>511</v>
      </c>
      <c r="C154" s="2" t="s">
        <v>512</v>
      </c>
      <c r="D154" s="2" t="s">
        <v>55</v>
      </c>
      <c r="E154" s="7" t="s">
        <v>469</v>
      </c>
      <c r="F154" s="2" t="s">
        <v>470</v>
      </c>
      <c r="G154" s="2" t="s">
        <v>33</v>
      </c>
      <c r="H154" s="2" t="s">
        <v>34</v>
      </c>
      <c r="I154" s="8" t="s">
        <v>466</v>
      </c>
      <c r="J154" s="8"/>
      <c r="K154" s="2" t="s">
        <v>471</v>
      </c>
      <c r="L154" s="9"/>
      <c r="M154" s="8"/>
      <c r="N154" s="2" t="s">
        <v>70</v>
      </c>
      <c r="O154" s="8" t="s">
        <v>48</v>
      </c>
      <c r="P154" s="8" t="s">
        <v>62</v>
      </c>
      <c r="Q154" s="8" t="s">
        <v>38</v>
      </c>
      <c r="S154" s="2"/>
      <c r="T154" s="2"/>
      <c r="U154" s="8" t="str">
        <f>IF(COUNTIF(soi_input_variables!A:A,A154)&gt;0,"yes","no")</f>
        <v>no</v>
      </c>
      <c r="V154" s="8" t="str">
        <f>IF(COUNTIF(midas_input_variables!A:A,A154)&gt;0,"yes","no")</f>
        <v>no</v>
      </c>
      <c r="W154" s="8" t="str">
        <f>IF(OR(COUNTIF(eucalc_variables_proxies!C:C,"*"&amp;A154&amp;"*")&gt;0,COUNTIF(eucalc_variables_proxies!F:F,"*"&amp;A154&amp;"*")&gt;0),"yes","no")</f>
        <v>no</v>
      </c>
      <c r="X154" s="8" t="str">
        <f>IF(COUNTIF(collected_variables_proxies!C:C,"*"&amp;A154&amp;"*")&gt;0,"yes","no")</f>
        <v>yes</v>
      </c>
      <c r="Y154" s="8" t="str">
        <f t="shared" si="2"/>
        <v>yes</v>
      </c>
    </row>
    <row r="155" spans="1:25" ht="18" customHeight="1">
      <c r="A155" s="2" t="s">
        <v>514</v>
      </c>
      <c r="B155" s="199" t="s">
        <v>515</v>
      </c>
      <c r="C155" s="16" t="s">
        <v>516</v>
      </c>
      <c r="D155" s="2" t="s">
        <v>55</v>
      </c>
      <c r="E155" s="7" t="s">
        <v>477</v>
      </c>
      <c r="F155" s="2" t="s">
        <v>478</v>
      </c>
      <c r="G155" s="2" t="s">
        <v>33</v>
      </c>
      <c r="H155" s="2" t="s">
        <v>517</v>
      </c>
      <c r="I155" s="8" t="s">
        <v>466</v>
      </c>
      <c r="J155" s="8"/>
      <c r="K155" s="2" t="s">
        <v>471</v>
      </c>
      <c r="L155" s="9"/>
      <c r="M155" s="8"/>
      <c r="N155" s="2" t="s">
        <v>70</v>
      </c>
      <c r="O155" s="8" t="s">
        <v>48</v>
      </c>
      <c r="P155" s="8" t="s">
        <v>88</v>
      </c>
      <c r="Q155" s="8" t="s">
        <v>38</v>
      </c>
      <c r="S155" s="2"/>
      <c r="T155" s="2"/>
      <c r="U155" s="8" t="str">
        <f>IF(COUNTIF(soi_input_variables!A:A,A155)&gt;0,"yes","no")</f>
        <v>no</v>
      </c>
      <c r="V155" s="8" t="str">
        <f>IF(COUNTIF(midas_input_variables!A:A,A155)&gt;0,"yes","no")</f>
        <v>no</v>
      </c>
      <c r="W155" s="8" t="str">
        <f>IF(OR(COUNTIF(eucalc_variables_proxies!C:C,"*"&amp;A155&amp;"*")&gt;0,COUNTIF(eucalc_variables_proxies!F:F,"*"&amp;A155&amp;"*")&gt;0),"yes","no")</f>
        <v>no</v>
      </c>
      <c r="X155" s="8" t="str">
        <f>IF(COUNTIF(collected_variables_proxies!C:C,"*"&amp;A155&amp;"*")&gt;0,"yes","no")</f>
        <v>yes</v>
      </c>
      <c r="Y155" s="8" t="str">
        <f t="shared" si="2"/>
        <v>yes</v>
      </c>
    </row>
    <row r="156" spans="1:25" ht="19.95" customHeight="1">
      <c r="A156" s="2" t="s">
        <v>518</v>
      </c>
      <c r="B156" s="199" t="s">
        <v>515</v>
      </c>
      <c r="C156" s="16" t="s">
        <v>516</v>
      </c>
      <c r="D156" s="2" t="s">
        <v>55</v>
      </c>
      <c r="E156" s="7" t="s">
        <v>469</v>
      </c>
      <c r="F156" s="2" t="s">
        <v>470</v>
      </c>
      <c r="G156" s="2" t="s">
        <v>33</v>
      </c>
      <c r="H156" s="2" t="s">
        <v>34</v>
      </c>
      <c r="I156" s="8" t="s">
        <v>466</v>
      </c>
      <c r="J156" s="8"/>
      <c r="K156" s="2" t="s">
        <v>471</v>
      </c>
      <c r="L156" s="9"/>
      <c r="M156" s="8"/>
      <c r="N156" s="2" t="s">
        <v>70</v>
      </c>
      <c r="O156" s="8" t="s">
        <v>48</v>
      </c>
      <c r="P156" s="8" t="s">
        <v>62</v>
      </c>
      <c r="Q156" s="8" t="s">
        <v>38</v>
      </c>
      <c r="S156" s="2"/>
      <c r="T156" s="2"/>
      <c r="U156" s="8" t="str">
        <f>IF(COUNTIF(soi_input_variables!A:A,A156)&gt;0,"yes","no")</f>
        <v>no</v>
      </c>
      <c r="V156" s="8" t="str">
        <f>IF(COUNTIF(midas_input_variables!A:A,A156)&gt;0,"yes","no")</f>
        <v>no</v>
      </c>
      <c r="W156" s="8" t="str">
        <f>IF(OR(COUNTIF(eucalc_variables_proxies!C:C,"*"&amp;A156&amp;"*")&gt;0,COUNTIF(eucalc_variables_proxies!F:F,"*"&amp;A156&amp;"*")&gt;0),"yes","no")</f>
        <v>no</v>
      </c>
      <c r="X156" s="8" t="str">
        <f>IF(COUNTIF(collected_variables_proxies!C:C,"*"&amp;A156&amp;"*")&gt;0,"yes","no")</f>
        <v>yes</v>
      </c>
      <c r="Y156" s="8" t="str">
        <f t="shared" si="2"/>
        <v>yes</v>
      </c>
    </row>
    <row r="157" spans="1:25" ht="17.7" customHeight="1">
      <c r="A157" s="2" t="s">
        <v>519</v>
      </c>
      <c r="B157" s="199" t="s">
        <v>520</v>
      </c>
      <c r="C157" s="16" t="s">
        <v>521</v>
      </c>
      <c r="D157" s="2" t="s">
        <v>55</v>
      </c>
      <c r="E157" s="7" t="s">
        <v>477</v>
      </c>
      <c r="F157" s="2" t="s">
        <v>478</v>
      </c>
      <c r="G157" s="2" t="s">
        <v>33</v>
      </c>
      <c r="H157" s="2" t="s">
        <v>517</v>
      </c>
      <c r="I157" s="8" t="s">
        <v>466</v>
      </c>
      <c r="J157" s="8"/>
      <c r="K157" s="2" t="s">
        <v>471</v>
      </c>
      <c r="L157" s="9"/>
      <c r="M157" s="8"/>
      <c r="N157" s="2" t="s">
        <v>70</v>
      </c>
      <c r="O157" s="8" t="s">
        <v>48</v>
      </c>
      <c r="P157" s="8" t="s">
        <v>88</v>
      </c>
      <c r="Q157" s="8" t="s">
        <v>38</v>
      </c>
      <c r="S157" s="2"/>
      <c r="T157" s="2"/>
      <c r="U157" s="8" t="str">
        <f>IF(COUNTIF(soi_input_variables!A:A,A157)&gt;0,"yes","no")</f>
        <v>no</v>
      </c>
      <c r="V157" s="8" t="str">
        <f>IF(COUNTIF(midas_input_variables!A:A,A157)&gt;0,"yes","no")</f>
        <v>no</v>
      </c>
      <c r="W157" s="8" t="str">
        <f>IF(OR(COUNTIF(eucalc_variables_proxies!C:C,"*"&amp;A157&amp;"*")&gt;0,COUNTIF(eucalc_variables_proxies!F:F,"*"&amp;A157&amp;"*")&gt;0),"yes","no")</f>
        <v>no</v>
      </c>
      <c r="X157" s="8" t="str">
        <f>IF(COUNTIF(collected_variables_proxies!C:C,"*"&amp;A157&amp;"*")&gt;0,"yes","no")</f>
        <v>yes</v>
      </c>
      <c r="Y157" s="8" t="str">
        <f t="shared" si="2"/>
        <v>yes</v>
      </c>
    </row>
    <row r="158" spans="1:25" ht="21.6" customHeight="1">
      <c r="A158" s="2" t="s">
        <v>522</v>
      </c>
      <c r="B158" s="199" t="s">
        <v>520</v>
      </c>
      <c r="C158" s="16" t="s">
        <v>521</v>
      </c>
      <c r="D158" s="2" t="s">
        <v>55</v>
      </c>
      <c r="E158" s="7" t="s">
        <v>469</v>
      </c>
      <c r="F158" s="2" t="s">
        <v>470</v>
      </c>
      <c r="G158" s="2" t="s">
        <v>33</v>
      </c>
      <c r="H158" s="2" t="s">
        <v>34</v>
      </c>
      <c r="I158" s="8" t="s">
        <v>466</v>
      </c>
      <c r="J158" s="8"/>
      <c r="K158" s="2" t="s">
        <v>471</v>
      </c>
      <c r="L158" s="9"/>
      <c r="M158" s="8"/>
      <c r="N158" s="2" t="s">
        <v>70</v>
      </c>
      <c r="O158" s="8" t="s">
        <v>48</v>
      </c>
      <c r="P158" s="8" t="s">
        <v>62</v>
      </c>
      <c r="Q158" s="8" t="s">
        <v>38</v>
      </c>
      <c r="S158" s="2"/>
      <c r="T158" s="2"/>
      <c r="U158" s="8" t="str">
        <f>IF(COUNTIF(soi_input_variables!A:A,A158)&gt;0,"yes","no")</f>
        <v>no</v>
      </c>
      <c r="V158" s="8" t="str">
        <f>IF(COUNTIF(midas_input_variables!A:A,A158)&gt;0,"yes","no")</f>
        <v>no</v>
      </c>
      <c r="W158" s="8" t="str">
        <f>IF(OR(COUNTIF(eucalc_variables_proxies!C:C,"*"&amp;A158&amp;"*")&gt;0,COUNTIF(eucalc_variables_proxies!F:F,"*"&amp;A158&amp;"*")&gt;0),"yes","no")</f>
        <v>no</v>
      </c>
      <c r="X158" s="8" t="str">
        <f>IF(COUNTIF(collected_variables_proxies!C:C,"*"&amp;A158&amp;"*")&gt;0,"yes","no")</f>
        <v>yes</v>
      </c>
      <c r="Y158" s="8" t="str">
        <f t="shared" si="2"/>
        <v>yes</v>
      </c>
    </row>
    <row r="159" spans="1:25" ht="20.7" customHeight="1">
      <c r="A159" s="2" t="s">
        <v>523</v>
      </c>
      <c r="B159" s="185" t="s">
        <v>524</v>
      </c>
      <c r="D159" s="2" t="s">
        <v>55</v>
      </c>
      <c r="E159" s="7" t="s">
        <v>335</v>
      </c>
      <c r="F159" s="2" t="s">
        <v>336</v>
      </c>
      <c r="G159" s="2" t="s">
        <v>33</v>
      </c>
      <c r="H159" s="2" t="s">
        <v>525</v>
      </c>
      <c r="I159" t="s">
        <v>526</v>
      </c>
      <c r="N159" s="2" t="s">
        <v>338</v>
      </c>
      <c r="O159" s="8" t="s">
        <v>48</v>
      </c>
      <c r="P159" s="8" t="s">
        <v>37</v>
      </c>
      <c r="Q159" s="8" t="s">
        <v>38</v>
      </c>
      <c r="U159" s="8" t="str">
        <f>IF(COUNTIF(soi_input_variables!A:A,A159)&gt;0,"yes","no")</f>
        <v>yes</v>
      </c>
      <c r="V159" s="8" t="str">
        <f>IF(COUNTIF(midas_input_variables!A:A,A159)&gt;0,"yes","no")</f>
        <v>no</v>
      </c>
      <c r="W159" s="8" t="str">
        <f>IF(OR(COUNTIF(eucalc_variables_proxies!C:C,"*"&amp;A159&amp;"*")&gt;0,COUNTIF(eucalc_variables_proxies!F:F,"*"&amp;A159&amp;"*")&gt;0),"yes","no")</f>
        <v>no</v>
      </c>
      <c r="X159" s="8" t="str">
        <f>IF(COUNTIF(collected_variables_proxies!C:C,"*"&amp;A159&amp;"*")&gt;0,"yes","no")</f>
        <v>no</v>
      </c>
      <c r="Y159" s="8" t="str">
        <f t="shared" si="2"/>
        <v>yes</v>
      </c>
    </row>
    <row r="160" spans="1:25" ht="23.7" customHeight="1">
      <c r="A160" s="2" t="s">
        <v>527</v>
      </c>
      <c r="B160" s="185" t="s">
        <v>528</v>
      </c>
      <c r="D160" s="2" t="s">
        <v>55</v>
      </c>
      <c r="E160" s="7" t="s">
        <v>335</v>
      </c>
      <c r="F160" s="2" t="s">
        <v>336</v>
      </c>
      <c r="G160" s="2" t="s">
        <v>33</v>
      </c>
      <c r="H160" s="2" t="s">
        <v>525</v>
      </c>
      <c r="I160" t="s">
        <v>526</v>
      </c>
      <c r="N160" s="2" t="s">
        <v>338</v>
      </c>
      <c r="O160" s="8" t="s">
        <v>48</v>
      </c>
      <c r="P160" s="8" t="s">
        <v>37</v>
      </c>
      <c r="Q160" s="8" t="s">
        <v>38</v>
      </c>
      <c r="U160" s="8" t="str">
        <f>IF(COUNTIF(soi_input_variables!A:A,A160)&gt;0,"yes","no")</f>
        <v>yes</v>
      </c>
      <c r="V160" s="8" t="str">
        <f>IF(COUNTIF(midas_input_variables!A:A,A160)&gt;0,"yes","no")</f>
        <v>no</v>
      </c>
      <c r="W160" s="8" t="str">
        <f>IF(OR(COUNTIF(eucalc_variables_proxies!C:C,"*"&amp;A160&amp;"*")&gt;0,COUNTIF(eucalc_variables_proxies!F:F,"*"&amp;A160&amp;"*")&gt;0),"yes","no")</f>
        <v>no</v>
      </c>
      <c r="X160" s="8" t="str">
        <f>IF(COUNTIF(collected_variables_proxies!C:C,"*"&amp;A160&amp;"*")&gt;0,"yes","no")</f>
        <v>no</v>
      </c>
      <c r="Y160" s="8" t="str">
        <f t="shared" si="2"/>
        <v>yes</v>
      </c>
    </row>
    <row r="161" spans="1:26" ht="18" customHeight="1">
      <c r="A161" s="2" t="s">
        <v>529</v>
      </c>
      <c r="B161" s="185" t="s">
        <v>530</v>
      </c>
      <c r="D161" s="2" t="s">
        <v>55</v>
      </c>
      <c r="E161" s="7" t="s">
        <v>335</v>
      </c>
      <c r="F161" s="2" t="s">
        <v>336</v>
      </c>
      <c r="G161" s="2" t="s">
        <v>33</v>
      </c>
      <c r="H161" s="2" t="s">
        <v>525</v>
      </c>
      <c r="I161" t="s">
        <v>526</v>
      </c>
      <c r="N161" s="2" t="s">
        <v>338</v>
      </c>
      <c r="O161" s="8" t="s">
        <v>48</v>
      </c>
      <c r="P161" s="8" t="s">
        <v>37</v>
      </c>
      <c r="Q161" s="8" t="s">
        <v>38</v>
      </c>
      <c r="U161" s="8" t="str">
        <f>IF(COUNTIF(soi_input_variables!A:A,A161)&gt;0,"yes","no")</f>
        <v>yes</v>
      </c>
      <c r="V161" s="8" t="str">
        <f>IF(COUNTIF(midas_input_variables!A:A,A161)&gt;0,"yes","no")</f>
        <v>no</v>
      </c>
      <c r="W161" s="8" t="str">
        <f>IF(OR(COUNTIF(eucalc_variables_proxies!C:C,"*"&amp;A161&amp;"*")&gt;0,COUNTIF(eucalc_variables_proxies!F:F,"*"&amp;A161&amp;"*")&gt;0),"yes","no")</f>
        <v>no</v>
      </c>
      <c r="X161" s="8" t="str">
        <f>IF(COUNTIF(collected_variables_proxies!C:C,"*"&amp;A161&amp;"*")&gt;0,"yes","no")</f>
        <v>no</v>
      </c>
      <c r="Y161" s="8" t="str">
        <f t="shared" si="2"/>
        <v>yes</v>
      </c>
    </row>
    <row r="162" spans="1:26" ht="19.2" customHeight="1">
      <c r="A162" s="2" t="s">
        <v>531</v>
      </c>
      <c r="B162" s="185" t="s">
        <v>532</v>
      </c>
      <c r="D162" s="2" t="s">
        <v>55</v>
      </c>
      <c r="E162" s="7" t="s">
        <v>335</v>
      </c>
      <c r="F162" s="2" t="s">
        <v>336</v>
      </c>
      <c r="G162" s="2" t="s">
        <v>33</v>
      </c>
      <c r="H162" s="2" t="s">
        <v>525</v>
      </c>
      <c r="I162" t="s">
        <v>526</v>
      </c>
      <c r="N162" s="2" t="s">
        <v>338</v>
      </c>
      <c r="O162" s="8" t="s">
        <v>48</v>
      </c>
      <c r="P162" s="8" t="s">
        <v>37</v>
      </c>
      <c r="Q162" s="8" t="s">
        <v>38</v>
      </c>
      <c r="U162" s="8" t="str">
        <f>IF(COUNTIF(soi_input_variables!A:A,A162)&gt;0,"yes","no")</f>
        <v>yes</v>
      </c>
      <c r="V162" s="8" t="str">
        <f>IF(COUNTIF(midas_input_variables!A:A,A162)&gt;0,"yes","no")</f>
        <v>no</v>
      </c>
      <c r="W162" s="8" t="str">
        <f>IF(OR(COUNTIF(eucalc_variables_proxies!C:C,"*"&amp;A162&amp;"*")&gt;0,COUNTIF(eucalc_variables_proxies!F:F,"*"&amp;A162&amp;"*")&gt;0),"yes","no")</f>
        <v>no</v>
      </c>
      <c r="X162" s="8" t="str">
        <f>IF(COUNTIF(collected_variables_proxies!C:C,"*"&amp;A162&amp;"*")&gt;0,"yes","no")</f>
        <v>no</v>
      </c>
      <c r="Y162" s="8" t="str">
        <f t="shared" si="2"/>
        <v>yes</v>
      </c>
    </row>
    <row r="163" spans="1:26" ht="21" customHeight="1">
      <c r="A163" s="2" t="s">
        <v>533</v>
      </c>
      <c r="B163" s="185" t="s">
        <v>534</v>
      </c>
      <c r="D163" s="2" t="s">
        <v>55</v>
      </c>
      <c r="E163" s="7" t="s">
        <v>335</v>
      </c>
      <c r="F163" s="2" t="s">
        <v>336</v>
      </c>
      <c r="G163" s="2" t="s">
        <v>33</v>
      </c>
      <c r="H163" s="2" t="s">
        <v>525</v>
      </c>
      <c r="I163" t="s">
        <v>526</v>
      </c>
      <c r="N163" s="2" t="s">
        <v>338</v>
      </c>
      <c r="O163" s="8" t="s">
        <v>48</v>
      </c>
      <c r="P163" s="8" t="s">
        <v>37</v>
      </c>
      <c r="Q163" s="8" t="s">
        <v>38</v>
      </c>
      <c r="U163" s="8" t="str">
        <f>IF(COUNTIF(soi_input_variables!A:A,A163)&gt;0,"yes","no")</f>
        <v>yes</v>
      </c>
      <c r="V163" s="8" t="str">
        <f>IF(COUNTIF(midas_input_variables!A:A,A163)&gt;0,"yes","no")</f>
        <v>no</v>
      </c>
      <c r="W163" s="8" t="str">
        <f>IF(OR(COUNTIF(eucalc_variables_proxies!C:C,"*"&amp;A163&amp;"*")&gt;0,COUNTIF(eucalc_variables_proxies!F:F,"*"&amp;A163&amp;"*")&gt;0),"yes","no")</f>
        <v>no</v>
      </c>
      <c r="X163" s="8" t="str">
        <f>IF(COUNTIF(collected_variables_proxies!C:C,"*"&amp;A163&amp;"*")&gt;0,"yes","no")</f>
        <v>no</v>
      </c>
      <c r="Y163" s="8" t="str">
        <f t="shared" si="2"/>
        <v>yes</v>
      </c>
    </row>
    <row r="164" spans="1:26" ht="86.4">
      <c r="A164" s="2" t="s">
        <v>535</v>
      </c>
      <c r="B164" s="185" t="s">
        <v>536</v>
      </c>
      <c r="D164" s="2" t="s">
        <v>55</v>
      </c>
      <c r="E164" s="7" t="s">
        <v>335</v>
      </c>
      <c r="F164" s="2" t="s">
        <v>336</v>
      </c>
      <c r="G164" s="2" t="s">
        <v>33</v>
      </c>
      <c r="H164" s="2" t="s">
        <v>525</v>
      </c>
      <c r="I164" t="s">
        <v>526</v>
      </c>
      <c r="N164" s="2" t="s">
        <v>338</v>
      </c>
      <c r="O164" s="8" t="s">
        <v>48</v>
      </c>
      <c r="P164" s="8" t="s">
        <v>37</v>
      </c>
      <c r="Q164" s="8" t="s">
        <v>38</v>
      </c>
      <c r="U164" s="8" t="str">
        <f>IF(COUNTIF(soi_input_variables!A:A,A164)&gt;0,"yes","no")</f>
        <v>yes</v>
      </c>
      <c r="V164" s="8" t="str">
        <f>IF(COUNTIF(midas_input_variables!A:A,A164)&gt;0,"yes","no")</f>
        <v>no</v>
      </c>
      <c r="W164" s="8" t="str">
        <f>IF(OR(COUNTIF(eucalc_variables_proxies!C:C,"*"&amp;A164&amp;"*")&gt;0,COUNTIF(eucalc_variables_proxies!F:F,"*"&amp;A164&amp;"*")&gt;0),"yes","no")</f>
        <v>no</v>
      </c>
      <c r="X164" s="8" t="str">
        <f>IF(COUNTIF(collected_variables_proxies!C:C,"*"&amp;A164&amp;"*")&gt;0,"yes","no")</f>
        <v>no</v>
      </c>
      <c r="Y164" s="8" t="str">
        <f t="shared" si="2"/>
        <v>yes</v>
      </c>
    </row>
    <row r="165" spans="1:26" ht="86.4">
      <c r="A165" s="2" t="s">
        <v>537</v>
      </c>
      <c r="B165" s="185" t="s">
        <v>538</v>
      </c>
      <c r="D165" s="2" t="s">
        <v>55</v>
      </c>
      <c r="E165" s="7" t="s">
        <v>335</v>
      </c>
      <c r="F165" s="2" t="s">
        <v>336</v>
      </c>
      <c r="G165" s="2" t="s">
        <v>33</v>
      </c>
      <c r="H165" s="2" t="s">
        <v>525</v>
      </c>
      <c r="I165" t="s">
        <v>526</v>
      </c>
      <c r="N165" s="2" t="s">
        <v>338</v>
      </c>
      <c r="O165" s="8" t="s">
        <v>48</v>
      </c>
      <c r="P165" s="8" t="s">
        <v>37</v>
      </c>
      <c r="Q165" s="8" t="s">
        <v>38</v>
      </c>
      <c r="U165" s="8" t="str">
        <f>IF(COUNTIF(soi_input_variables!A:A,A165)&gt;0,"yes","no")</f>
        <v>yes</v>
      </c>
      <c r="V165" s="8" t="str">
        <f>IF(COUNTIF(midas_input_variables!A:A,A165)&gt;0,"yes","no")</f>
        <v>no</v>
      </c>
      <c r="W165" s="8" t="str">
        <f>IF(OR(COUNTIF(eucalc_variables_proxies!C:C,"*"&amp;A165&amp;"*")&gt;0,COUNTIF(eucalc_variables_proxies!F:F,"*"&amp;A165&amp;"*")&gt;0),"yes","no")</f>
        <v>no</v>
      </c>
      <c r="X165" s="8" t="str">
        <f>IF(COUNTIF(collected_variables_proxies!C:C,"*"&amp;A165&amp;"*")&gt;0,"yes","no")</f>
        <v>no</v>
      </c>
      <c r="Y165" s="8" t="str">
        <f t="shared" si="2"/>
        <v>yes</v>
      </c>
    </row>
    <row r="166" spans="1:26" ht="86.4">
      <c r="A166" s="2" t="s">
        <v>539</v>
      </c>
      <c r="B166" s="185" t="s">
        <v>540</v>
      </c>
      <c r="D166" s="2" t="s">
        <v>55</v>
      </c>
      <c r="E166" s="7" t="s">
        <v>335</v>
      </c>
      <c r="F166" s="2" t="s">
        <v>336</v>
      </c>
      <c r="G166" s="2" t="s">
        <v>33</v>
      </c>
      <c r="H166" s="2" t="s">
        <v>525</v>
      </c>
      <c r="I166" t="s">
        <v>526</v>
      </c>
      <c r="N166" s="2" t="s">
        <v>338</v>
      </c>
      <c r="O166" s="8" t="s">
        <v>48</v>
      </c>
      <c r="P166" s="8" t="s">
        <v>37</v>
      </c>
      <c r="Q166" s="8" t="s">
        <v>38</v>
      </c>
      <c r="U166" s="8" t="str">
        <f>IF(COUNTIF(soi_input_variables!A:A,A166)&gt;0,"yes","no")</f>
        <v>yes</v>
      </c>
      <c r="V166" s="8" t="str">
        <f>IF(COUNTIF(midas_input_variables!A:A,A166)&gt;0,"yes","no")</f>
        <v>no</v>
      </c>
      <c r="W166" s="8" t="str">
        <f>IF(OR(COUNTIF(eucalc_variables_proxies!C:C,"*"&amp;A166&amp;"*")&gt;0,COUNTIF(eucalc_variables_proxies!F:F,"*"&amp;A166&amp;"*")&gt;0),"yes","no")</f>
        <v>no</v>
      </c>
      <c r="X166" s="8" t="str">
        <f>IF(COUNTIF(collected_variables_proxies!C:C,"*"&amp;A166&amp;"*")&gt;0,"yes","no")</f>
        <v>no</v>
      </c>
      <c r="Y166" s="8" t="str">
        <f t="shared" si="2"/>
        <v>yes</v>
      </c>
    </row>
    <row r="167" spans="1:26" ht="86.4">
      <c r="A167" s="2" t="s">
        <v>541</v>
      </c>
      <c r="B167" s="185" t="s">
        <v>542</v>
      </c>
      <c r="D167" s="2" t="s">
        <v>55</v>
      </c>
      <c r="E167" s="7" t="s">
        <v>335</v>
      </c>
      <c r="F167" s="2" t="s">
        <v>336</v>
      </c>
      <c r="G167" s="2" t="s">
        <v>33</v>
      </c>
      <c r="H167" s="2" t="s">
        <v>525</v>
      </c>
      <c r="I167" t="s">
        <v>526</v>
      </c>
      <c r="N167" s="2" t="s">
        <v>338</v>
      </c>
      <c r="O167" s="8" t="s">
        <v>48</v>
      </c>
      <c r="P167" s="8" t="s">
        <v>37</v>
      </c>
      <c r="Q167" s="8" t="s">
        <v>38</v>
      </c>
      <c r="U167" s="8" t="str">
        <f>IF(COUNTIF(soi_input_variables!A:A,A167)&gt;0,"yes","no")</f>
        <v>yes</v>
      </c>
      <c r="V167" s="8" t="str">
        <f>IF(COUNTIF(midas_input_variables!A:A,A167)&gt;0,"yes","no")</f>
        <v>no</v>
      </c>
      <c r="W167" s="8" t="str">
        <f>IF(OR(COUNTIF(eucalc_variables_proxies!C:C,"*"&amp;A167&amp;"*")&gt;0,COUNTIF(eucalc_variables_proxies!F:F,"*"&amp;A167&amp;"*")&gt;0),"yes","no")</f>
        <v>no</v>
      </c>
      <c r="X167" s="8" t="str">
        <f>IF(COUNTIF(collected_variables_proxies!C:C,"*"&amp;A167&amp;"*")&gt;0,"yes","no")</f>
        <v>no</v>
      </c>
      <c r="Y167" s="8" t="str">
        <f t="shared" si="2"/>
        <v>yes</v>
      </c>
    </row>
    <row r="168" spans="1:26" ht="86.4">
      <c r="A168" s="2" t="s">
        <v>543</v>
      </c>
      <c r="B168" s="185" t="s">
        <v>544</v>
      </c>
      <c r="D168" s="2" t="s">
        <v>55</v>
      </c>
      <c r="E168" s="7" t="s">
        <v>335</v>
      </c>
      <c r="F168" s="2" t="s">
        <v>336</v>
      </c>
      <c r="G168" s="2" t="s">
        <v>33</v>
      </c>
      <c r="H168" s="2" t="s">
        <v>525</v>
      </c>
      <c r="I168" t="s">
        <v>526</v>
      </c>
      <c r="N168" s="2" t="s">
        <v>338</v>
      </c>
      <c r="O168" s="8" t="s">
        <v>48</v>
      </c>
      <c r="P168" s="8" t="s">
        <v>37</v>
      </c>
      <c r="Q168" s="8" t="s">
        <v>38</v>
      </c>
      <c r="U168" s="8" t="str">
        <f>IF(COUNTIF(soi_input_variables!A:A,A168)&gt;0,"yes","no")</f>
        <v>yes</v>
      </c>
      <c r="V168" s="8" t="str">
        <f>IF(COUNTIF(midas_input_variables!A:A,A168)&gt;0,"yes","no")</f>
        <v>no</v>
      </c>
      <c r="W168" s="8" t="str">
        <f>IF(OR(COUNTIF(eucalc_variables_proxies!C:C,"*"&amp;A168&amp;"*")&gt;0,COUNTIF(eucalc_variables_proxies!F:F,"*"&amp;A168&amp;"*")&gt;0),"yes","no")</f>
        <v>no</v>
      </c>
      <c r="X168" s="8" t="str">
        <f>IF(COUNTIF(collected_variables_proxies!C:C,"*"&amp;A168&amp;"*")&gt;0,"yes","no")</f>
        <v>no</v>
      </c>
      <c r="Y168" s="8" t="str">
        <f t="shared" si="2"/>
        <v>yes</v>
      </c>
    </row>
    <row r="169" spans="1:26" ht="86.4">
      <c r="A169" s="185" t="s">
        <v>545</v>
      </c>
      <c r="B169" s="199" t="s">
        <v>546</v>
      </c>
      <c r="D169" s="2" t="s">
        <v>55</v>
      </c>
      <c r="E169" s="17" t="s">
        <v>335</v>
      </c>
      <c r="F169" s="2" t="s">
        <v>336</v>
      </c>
      <c r="G169" s="2" t="s">
        <v>33</v>
      </c>
      <c r="H169" s="1" t="s">
        <v>58</v>
      </c>
      <c r="I169" t="s">
        <v>526</v>
      </c>
      <c r="N169" s="2" t="s">
        <v>338</v>
      </c>
      <c r="O169" s="8" t="s">
        <v>48</v>
      </c>
      <c r="P169" s="8" t="s">
        <v>37</v>
      </c>
      <c r="Q169" s="8" t="s">
        <v>38</v>
      </c>
      <c r="U169" s="8" t="str">
        <f>IF(COUNTIF(soi_input_variables!A:A,A169)&gt;0,"yes","no")</f>
        <v>yes</v>
      </c>
      <c r="V169" s="8" t="str">
        <f>IF(COUNTIF(midas_input_variables!A:A,A169)&gt;0,"yes","no")</f>
        <v>no</v>
      </c>
      <c r="W169" s="8" t="str">
        <f>IF(OR(COUNTIF(eucalc_variables_proxies!C:C,"*"&amp;A169&amp;"*")&gt;0,COUNTIF(eucalc_variables_proxies!F:F,"*"&amp;A169&amp;"*")&gt;0),"yes","no")</f>
        <v>no</v>
      </c>
      <c r="X169" s="8" t="str">
        <f>IF(COUNTIF(collected_variables_proxies!C:C,"*"&amp;A169&amp;"*")&gt;0,"yes","no")</f>
        <v>no</v>
      </c>
      <c r="Y169" s="8" t="str">
        <f t="shared" si="2"/>
        <v>yes</v>
      </c>
    </row>
    <row r="170" spans="1:26" ht="86.4">
      <c r="A170" s="185" t="s">
        <v>547</v>
      </c>
      <c r="B170" s="199" t="s">
        <v>548</v>
      </c>
      <c r="D170" s="2" t="s">
        <v>55</v>
      </c>
      <c r="E170" s="17" t="s">
        <v>335</v>
      </c>
      <c r="F170" s="2" t="s">
        <v>336</v>
      </c>
      <c r="G170" s="2" t="s">
        <v>33</v>
      </c>
      <c r="H170" s="1" t="s">
        <v>58</v>
      </c>
      <c r="I170" t="s">
        <v>526</v>
      </c>
      <c r="N170" s="2" t="s">
        <v>338</v>
      </c>
      <c r="O170" s="8" t="s">
        <v>48</v>
      </c>
      <c r="P170" s="8" t="s">
        <v>37</v>
      </c>
      <c r="Q170" s="8" t="s">
        <v>38</v>
      </c>
      <c r="U170" s="8" t="str">
        <f>IF(COUNTIF(soi_input_variables!A:A,A170)&gt;0,"yes","no")</f>
        <v>yes</v>
      </c>
      <c r="V170" s="8" t="str">
        <f>IF(COUNTIF(midas_input_variables!A:A,A170)&gt;0,"yes","no")</f>
        <v>no</v>
      </c>
      <c r="W170" s="8" t="str">
        <f>IF(OR(COUNTIF(eucalc_variables_proxies!C:C,"*"&amp;A170&amp;"*")&gt;0,COUNTIF(eucalc_variables_proxies!F:F,"*"&amp;A170&amp;"*")&gt;0),"yes","no")</f>
        <v>no</v>
      </c>
      <c r="X170" s="8" t="str">
        <f>IF(COUNTIF(collected_variables_proxies!C:C,"*"&amp;A170&amp;"*")&gt;0,"yes","no")</f>
        <v>no</v>
      </c>
      <c r="Y170" s="8" t="str">
        <f t="shared" si="2"/>
        <v>yes</v>
      </c>
    </row>
    <row r="171" spans="1:26" ht="86.4">
      <c r="A171" s="185" t="s">
        <v>549</v>
      </c>
      <c r="B171" s="185" t="s">
        <v>550</v>
      </c>
      <c r="D171" s="2" t="s">
        <v>55</v>
      </c>
      <c r="E171" s="17" t="s">
        <v>335</v>
      </c>
      <c r="F171" s="2" t="s">
        <v>336</v>
      </c>
      <c r="G171" s="2" t="s">
        <v>33</v>
      </c>
      <c r="H171" s="1" t="s">
        <v>58</v>
      </c>
      <c r="I171" t="s">
        <v>526</v>
      </c>
      <c r="N171" s="2" t="s">
        <v>338</v>
      </c>
      <c r="O171" s="8" t="s">
        <v>48</v>
      </c>
      <c r="P171" s="8" t="s">
        <v>37</v>
      </c>
      <c r="Q171" s="8" t="s">
        <v>38</v>
      </c>
      <c r="U171" s="8" t="str">
        <f>IF(COUNTIF(soi_input_variables!A:A,A171)&gt;0,"yes","no")</f>
        <v>yes</v>
      </c>
      <c r="V171" s="8" t="str">
        <f>IF(COUNTIF(midas_input_variables!A:A,A171)&gt;0,"yes","no")</f>
        <v>no</v>
      </c>
      <c r="W171" s="8" t="str">
        <f>IF(OR(COUNTIF(eucalc_variables_proxies!C:C,"*"&amp;A171&amp;"*")&gt;0,COUNTIF(eucalc_variables_proxies!F:F,"*"&amp;A171&amp;"*")&gt;0),"yes","no")</f>
        <v>no</v>
      </c>
      <c r="X171" s="8" t="str">
        <f>IF(COUNTIF(collected_variables_proxies!C:C,"*"&amp;A171&amp;"*")&gt;0,"yes","no")</f>
        <v>no</v>
      </c>
      <c r="Y171" s="8" t="str">
        <f t="shared" si="2"/>
        <v>yes</v>
      </c>
    </row>
    <row r="172" spans="1:26" ht="86.4">
      <c r="A172" s="185" t="s">
        <v>551</v>
      </c>
      <c r="B172" s="199" t="s">
        <v>552</v>
      </c>
      <c r="D172" s="2" t="s">
        <v>55</v>
      </c>
      <c r="E172" s="17" t="s">
        <v>335</v>
      </c>
      <c r="F172" s="2" t="s">
        <v>336</v>
      </c>
      <c r="G172" s="2" t="s">
        <v>33</v>
      </c>
      <c r="H172" s="1" t="s">
        <v>58</v>
      </c>
      <c r="I172" t="s">
        <v>526</v>
      </c>
      <c r="N172" s="2" t="s">
        <v>338</v>
      </c>
      <c r="O172" s="8" t="s">
        <v>48</v>
      </c>
      <c r="P172" s="8" t="s">
        <v>37</v>
      </c>
      <c r="Q172" s="8" t="s">
        <v>38</v>
      </c>
      <c r="U172" s="8" t="str">
        <f>IF(COUNTIF(soi_input_variables!A:A,A172)&gt;0,"yes","no")</f>
        <v>yes</v>
      </c>
      <c r="V172" s="8" t="str">
        <f>IF(COUNTIF(midas_input_variables!A:A,A172)&gt;0,"yes","no")</f>
        <v>no</v>
      </c>
      <c r="W172" s="8" t="str">
        <f>IF(OR(COUNTIF(eucalc_variables_proxies!C:C,"*"&amp;A172&amp;"*")&gt;0,COUNTIF(eucalc_variables_proxies!F:F,"*"&amp;A172&amp;"*")&gt;0),"yes","no")</f>
        <v>no</v>
      </c>
      <c r="X172" s="8" t="str">
        <f>IF(COUNTIF(collected_variables_proxies!C:C,"*"&amp;A172&amp;"*")&gt;0,"yes","no")</f>
        <v>no</v>
      </c>
      <c r="Y172" s="8" t="str">
        <f t="shared" si="2"/>
        <v>yes</v>
      </c>
    </row>
    <row r="173" spans="1:26" ht="72">
      <c r="A173" s="2" t="s">
        <v>553</v>
      </c>
      <c r="B173" s="185" t="s">
        <v>554</v>
      </c>
      <c r="C173" s="2" t="s">
        <v>41</v>
      </c>
      <c r="D173" s="2" t="s">
        <v>42</v>
      </c>
      <c r="E173" s="14" t="s">
        <v>43</v>
      </c>
      <c r="F173" s="2" t="s">
        <v>44</v>
      </c>
      <c r="G173" s="2"/>
      <c r="H173" s="2" t="s">
        <v>109</v>
      </c>
      <c r="I173" s="8"/>
      <c r="J173" s="8"/>
      <c r="K173" s="2" t="s">
        <v>555</v>
      </c>
      <c r="L173" s="9"/>
      <c r="M173" s="8"/>
      <c r="N173" s="2" t="s">
        <v>47</v>
      </c>
      <c r="O173" s="8" t="s">
        <v>48</v>
      </c>
      <c r="P173" s="8" t="s">
        <v>49</v>
      </c>
      <c r="Q173" s="8" t="s">
        <v>38</v>
      </c>
      <c r="S173" s="2"/>
      <c r="T173" s="2"/>
      <c r="U173" s="8" t="str">
        <f>IF(COUNTIF(soi_input_variables!A:A,A173)&gt;0,"yes","no")</f>
        <v>no</v>
      </c>
      <c r="V173" s="8" t="str">
        <f>IF(COUNTIF(midas_input_variables!A:A,A173)&gt;0,"yes","no")</f>
        <v>no</v>
      </c>
      <c r="W173" s="8" t="str">
        <f>IF(OR(COUNTIF(eucalc_variables_proxies!C:C,"*"&amp;A173&amp;"*")&gt;0,COUNTIF(eucalc_variables_proxies!F:F,"*"&amp;A173&amp;"*")&gt;0),"yes","no")</f>
        <v>no</v>
      </c>
      <c r="X173" s="8" t="str">
        <f>IF(COUNTIF(collected_variables_proxies!C:C,"*"&amp;A173&amp;"*")&gt;0,"yes","no")</f>
        <v>no</v>
      </c>
      <c r="Y173" s="8" t="str">
        <f t="shared" si="2"/>
        <v>no</v>
      </c>
    </row>
    <row r="174" spans="1:26" ht="158.4">
      <c r="A174" s="2" t="s">
        <v>556</v>
      </c>
      <c r="B174" s="185" t="s">
        <v>557</v>
      </c>
      <c r="C174" s="2" t="s">
        <v>558</v>
      </c>
      <c r="D174" s="2" t="s">
        <v>290</v>
      </c>
      <c r="E174" s="7" t="s">
        <v>559</v>
      </c>
      <c r="F174" s="2" t="s">
        <v>560</v>
      </c>
      <c r="G174" s="2" t="s">
        <v>33</v>
      </c>
      <c r="H174" s="2" t="s">
        <v>168</v>
      </c>
      <c r="I174" s="8" t="s">
        <v>293</v>
      </c>
      <c r="J174" s="8"/>
      <c r="K174" s="2"/>
      <c r="L174" s="9" t="s">
        <v>561</v>
      </c>
      <c r="M174" s="8"/>
      <c r="N174" s="2" t="s">
        <v>158</v>
      </c>
      <c r="O174" s="8" t="s">
        <v>36</v>
      </c>
      <c r="P174" s="8" t="s">
        <v>88</v>
      </c>
      <c r="Q174" s="8" t="s">
        <v>38</v>
      </c>
      <c r="S174" s="2"/>
      <c r="T174" s="2"/>
      <c r="U174" s="8" t="str">
        <f>IF(COUNTIF(soi_input_variables!A:A,A174)&gt;0,"yes","no")</f>
        <v>yes</v>
      </c>
      <c r="V174" s="8" t="str">
        <f>IF(COUNTIF(midas_input_variables!A:A,A174)&gt;0,"yes","no")</f>
        <v>yes</v>
      </c>
      <c r="W174" s="8" t="str">
        <f>IF(OR(COUNTIF(eucalc_variables_proxies!C:C,"*"&amp;A174&amp;"*")&gt;0,COUNTIF(eucalc_variables_proxies!F:F,"*"&amp;A174&amp;"*")&gt;0),"yes","no")</f>
        <v>no</v>
      </c>
      <c r="X174" s="8" t="str">
        <f>IF(COUNTIF(collected_variables_proxies!C:C,"*"&amp;A174&amp;"*")&gt;0,"yes","no")</f>
        <v>no</v>
      </c>
      <c r="Y174" s="8" t="str">
        <f t="shared" si="2"/>
        <v>yes</v>
      </c>
    </row>
    <row r="175" spans="1:26" ht="79.8">
      <c r="A175" s="2" t="s">
        <v>562</v>
      </c>
      <c r="B175" s="2" t="s">
        <v>563</v>
      </c>
      <c r="C175" s="201" t="s">
        <v>564</v>
      </c>
      <c r="D175" s="11" t="s">
        <v>83</v>
      </c>
      <c r="E175" s="12" t="s">
        <v>84</v>
      </c>
      <c r="F175" s="12" t="s">
        <v>85</v>
      </c>
      <c r="G175" s="11"/>
      <c r="H175" s="2" t="s">
        <v>168</v>
      </c>
      <c r="I175" s="8"/>
      <c r="J175" s="8"/>
      <c r="K175" s="2"/>
      <c r="L175" s="9"/>
      <c r="M175" s="8"/>
      <c r="N175" s="200" t="s">
        <v>70</v>
      </c>
      <c r="O175" s="8" t="s">
        <v>36</v>
      </c>
      <c r="P175" s="8" t="s">
        <v>88</v>
      </c>
      <c r="Q175" s="8" t="s">
        <v>38</v>
      </c>
      <c r="S175" s="2"/>
      <c r="T175" s="2"/>
      <c r="U175" s="8" t="str">
        <f>IF(COUNTIF(soi_input_variables!A:A,A175)&gt;0,"yes","no")</f>
        <v>no</v>
      </c>
      <c r="V175" s="8" t="str">
        <f>IF(COUNTIF(midas_input_variables!A:A,A175)&gt;0,"yes","no")</f>
        <v>no</v>
      </c>
      <c r="W175" s="8" t="str">
        <f>IF(OR(COUNTIF(eucalc_variables_proxies!C:C,"*"&amp;A175&amp;"*")&gt;0,COUNTIF(eucalc_variables_proxies!F:F,"*"&amp;A175&amp;"*")&gt;0),"yes","no")</f>
        <v>no</v>
      </c>
      <c r="X175" s="8" t="str">
        <f>IF(COUNTIF(collected_variables_proxies!C:C,"*"&amp;A175&amp;"*")&gt;0,"yes","no")</f>
        <v>no</v>
      </c>
      <c r="Y175" s="8" t="str">
        <f t="shared" si="2"/>
        <v>no</v>
      </c>
      <c r="Z175">
        <v>0.1</v>
      </c>
    </row>
    <row r="176" spans="1:26" ht="79.8">
      <c r="A176" s="2" t="s">
        <v>565</v>
      </c>
      <c r="B176" s="2" t="s">
        <v>566</v>
      </c>
      <c r="C176" s="201" t="s">
        <v>567</v>
      </c>
      <c r="D176" s="11" t="s">
        <v>83</v>
      </c>
      <c r="E176" s="12" t="s">
        <v>84</v>
      </c>
      <c r="F176" s="12" t="s">
        <v>85</v>
      </c>
      <c r="G176" s="11"/>
      <c r="H176" s="2" t="s">
        <v>168</v>
      </c>
      <c r="I176" s="8"/>
      <c r="J176" s="8"/>
      <c r="K176" s="2"/>
      <c r="L176" s="9"/>
      <c r="M176" s="8"/>
      <c r="N176" s="200" t="s">
        <v>70</v>
      </c>
      <c r="O176" s="8" t="s">
        <v>36</v>
      </c>
      <c r="P176" s="8" t="s">
        <v>88</v>
      </c>
      <c r="Q176" s="8" t="s">
        <v>38</v>
      </c>
      <c r="S176" s="2"/>
      <c r="T176" s="2"/>
      <c r="U176" s="8" t="str">
        <f>IF(COUNTIF(soi_input_variables!A:A,A176)&gt;0,"yes","no")</f>
        <v>no</v>
      </c>
      <c r="V176" s="8" t="str">
        <f>IF(COUNTIF(midas_input_variables!A:A,A176)&gt;0,"yes","no")</f>
        <v>no</v>
      </c>
      <c r="W176" s="8" t="str">
        <f>IF(OR(COUNTIF(eucalc_variables_proxies!C:C,"*"&amp;A176&amp;"*")&gt;0,COUNTIF(eucalc_variables_proxies!F:F,"*"&amp;A176&amp;"*")&gt;0),"yes","no")</f>
        <v>no</v>
      </c>
      <c r="X176" s="8" t="str">
        <f>IF(COUNTIF(collected_variables_proxies!C:C,"*"&amp;A176&amp;"*")&gt;0,"yes","no")</f>
        <v>no</v>
      </c>
      <c r="Y176" s="8" t="str">
        <f t="shared" si="2"/>
        <v>no</v>
      </c>
      <c r="Z176">
        <v>0.1</v>
      </c>
    </row>
    <row r="177" spans="1:26" ht="72">
      <c r="A177" s="187" t="s">
        <v>568</v>
      </c>
      <c r="B177" s="199" t="s">
        <v>569</v>
      </c>
      <c r="D177" s="1" t="s">
        <v>105</v>
      </c>
      <c r="E177" s="17" t="s">
        <v>106</v>
      </c>
      <c r="F177" s="1" t="s">
        <v>107</v>
      </c>
      <c r="G177" s="1" t="s">
        <v>108</v>
      </c>
      <c r="H177" s="1" t="s">
        <v>570</v>
      </c>
      <c r="N177" s="2" t="s">
        <v>47</v>
      </c>
      <c r="O177" s="8" t="s">
        <v>48</v>
      </c>
      <c r="P177" s="8" t="s">
        <v>49</v>
      </c>
      <c r="Q177" s="8" t="s">
        <v>38</v>
      </c>
      <c r="U177" s="8" t="str">
        <f>IF(COUNTIF(soi_input_variables!A:A,A177)&gt;0,"yes","no")</f>
        <v>no</v>
      </c>
      <c r="V177" s="8" t="str">
        <f>IF(COUNTIF(midas_input_variables!A:A,A177)&gt;0,"yes","no")</f>
        <v>no</v>
      </c>
      <c r="W177" s="8" t="str">
        <f>IF(OR(COUNTIF(eucalc_variables_proxies!C:C,"*"&amp;A177&amp;"*")&gt;0,COUNTIF(eucalc_variables_proxies!F:F,"*"&amp;A177&amp;"*")&gt;0),"yes","no")</f>
        <v>no</v>
      </c>
      <c r="X177" s="8" t="str">
        <f>IF(COUNTIF(collected_variables_proxies!C:C,"*"&amp;A177&amp;"*")&gt;0,"yes","no")</f>
        <v>no</v>
      </c>
      <c r="Y177" s="8" t="str">
        <f t="shared" si="2"/>
        <v>no</v>
      </c>
    </row>
    <row r="178" spans="1:26" ht="100.8">
      <c r="A178" s="2" t="s">
        <v>571</v>
      </c>
      <c r="B178" s="199" t="s">
        <v>572</v>
      </c>
      <c r="C178" s="2"/>
      <c r="D178" s="2" t="s">
        <v>55</v>
      </c>
      <c r="E178" s="7" t="s">
        <v>469</v>
      </c>
      <c r="F178" s="2" t="s">
        <v>470</v>
      </c>
      <c r="G178" s="2" t="s">
        <v>33</v>
      </c>
      <c r="H178" s="2" t="s">
        <v>34</v>
      </c>
      <c r="I178" s="8" t="s">
        <v>466</v>
      </c>
      <c r="J178" s="8"/>
      <c r="K178" s="2" t="s">
        <v>471</v>
      </c>
      <c r="L178" s="9"/>
      <c r="M178" s="8"/>
      <c r="N178" s="2" t="s">
        <v>70</v>
      </c>
      <c r="O178" s="8" t="s">
        <v>48</v>
      </c>
      <c r="P178" s="8" t="s">
        <v>62</v>
      </c>
      <c r="Q178" s="8" t="s">
        <v>38</v>
      </c>
      <c r="S178" s="2"/>
      <c r="T178" s="2"/>
      <c r="U178" s="8" t="str">
        <f>IF(COUNTIF(soi_input_variables!A:A,A178)&gt;0,"yes","no")</f>
        <v>yes</v>
      </c>
      <c r="V178" s="8" t="str">
        <f>IF(COUNTIF(midas_input_variables!A:A,A178)&gt;0,"yes","no")</f>
        <v>no</v>
      </c>
      <c r="W178" s="8" t="str">
        <f>IF(OR(COUNTIF(eucalc_variables_proxies!C:C,"*"&amp;A178&amp;"*")&gt;0,COUNTIF(eucalc_variables_proxies!F:F,"*"&amp;A178&amp;"*")&gt;0),"yes","no")</f>
        <v>no</v>
      </c>
      <c r="X178" s="8" t="str">
        <f>IF(COUNTIF(collected_variables_proxies!C:C,"*"&amp;A178&amp;"*")&gt;0,"yes","no")</f>
        <v>no</v>
      </c>
      <c r="Y178" s="8" t="str">
        <f t="shared" si="2"/>
        <v>yes</v>
      </c>
    </row>
    <row r="179" spans="1:26" ht="100.8">
      <c r="A179" s="2" t="s">
        <v>573</v>
      </c>
      <c r="B179" s="199" t="s">
        <v>574</v>
      </c>
      <c r="C179" s="2" t="s">
        <v>575</v>
      </c>
      <c r="D179" s="2" t="s">
        <v>55</v>
      </c>
      <c r="E179" s="7" t="s">
        <v>469</v>
      </c>
      <c r="F179" s="2" t="s">
        <v>470</v>
      </c>
      <c r="G179" s="2" t="s">
        <v>33</v>
      </c>
      <c r="H179" s="2" t="s">
        <v>156</v>
      </c>
      <c r="I179" s="8" t="s">
        <v>466</v>
      </c>
      <c r="J179" s="8"/>
      <c r="K179" s="2" t="s">
        <v>471</v>
      </c>
      <c r="L179" s="9"/>
      <c r="M179" s="8"/>
      <c r="N179" s="2" t="s">
        <v>70</v>
      </c>
      <c r="O179" s="8" t="s">
        <v>48</v>
      </c>
      <c r="P179" s="8" t="s">
        <v>62</v>
      </c>
      <c r="Q179" s="8" t="s">
        <v>38</v>
      </c>
      <c r="S179" s="2"/>
      <c r="T179" s="2"/>
      <c r="U179" s="8" t="str">
        <f>IF(COUNTIF(soi_input_variables!A:A,A179)&gt;0,"yes","no")</f>
        <v>no</v>
      </c>
      <c r="V179" s="8" t="str">
        <f>IF(COUNTIF(midas_input_variables!A:A,A179)&gt;0,"yes","no")</f>
        <v>no</v>
      </c>
      <c r="W179" s="8" t="str">
        <f>IF(OR(COUNTIF(eucalc_variables_proxies!C:C,"*"&amp;A179&amp;"*")&gt;0,COUNTIF(eucalc_variables_proxies!F:F,"*"&amp;A179&amp;"*")&gt;0),"yes","no")</f>
        <v>no</v>
      </c>
      <c r="X179" s="8" t="str">
        <f>IF(COUNTIF(collected_variables_proxies!C:C,"*"&amp;A179&amp;"*")&gt;0,"yes","no")</f>
        <v>no</v>
      </c>
      <c r="Y179" s="8" t="str">
        <f t="shared" si="2"/>
        <v>no</v>
      </c>
    </row>
    <row r="180" spans="1:26" ht="100.8">
      <c r="A180" s="2" t="s">
        <v>576</v>
      </c>
      <c r="B180" s="199" t="s">
        <v>577</v>
      </c>
      <c r="C180" s="2"/>
      <c r="D180" s="2" t="s">
        <v>55</v>
      </c>
      <c r="E180" s="7" t="s">
        <v>469</v>
      </c>
      <c r="F180" s="2" t="s">
        <v>470</v>
      </c>
      <c r="G180" s="2" t="s">
        <v>33</v>
      </c>
      <c r="H180" s="2" t="s">
        <v>161</v>
      </c>
      <c r="I180" s="8" t="s">
        <v>466</v>
      </c>
      <c r="J180" s="8"/>
      <c r="K180" s="2" t="s">
        <v>471</v>
      </c>
      <c r="L180" s="9"/>
      <c r="M180" s="8"/>
      <c r="N180" s="2" t="s">
        <v>70</v>
      </c>
      <c r="O180" s="8" t="s">
        <v>48</v>
      </c>
      <c r="P180" s="8" t="s">
        <v>62</v>
      </c>
      <c r="Q180" s="8" t="s">
        <v>38</v>
      </c>
      <c r="S180" s="2"/>
      <c r="T180" s="2"/>
      <c r="U180" s="8" t="str">
        <f>IF(COUNTIF(soi_input_variables!A:A,A180)&gt;0,"yes","no")</f>
        <v>no</v>
      </c>
      <c r="V180" s="8" t="str">
        <f>IF(COUNTIF(midas_input_variables!A:A,A180)&gt;0,"yes","no")</f>
        <v>no</v>
      </c>
      <c r="W180" s="8" t="str">
        <f>IF(OR(COUNTIF(eucalc_variables_proxies!C:C,"*"&amp;A180&amp;"*")&gt;0,COUNTIF(eucalc_variables_proxies!F:F,"*"&amp;A180&amp;"*")&gt;0),"yes","no")</f>
        <v>no</v>
      </c>
      <c r="X180" s="8" t="str">
        <f>IF(COUNTIF(collected_variables_proxies!C:C,"*"&amp;A180&amp;"*")&gt;0,"yes","no")</f>
        <v>no</v>
      </c>
      <c r="Y180" s="8" t="str">
        <f t="shared" si="2"/>
        <v>no</v>
      </c>
    </row>
    <row r="181" spans="1:26" ht="100.8">
      <c r="A181" s="2" t="s">
        <v>578</v>
      </c>
      <c r="B181" s="199" t="s">
        <v>579</v>
      </c>
      <c r="C181" s="2"/>
      <c r="D181" s="2" t="s">
        <v>55</v>
      </c>
      <c r="E181" s="7" t="s">
        <v>469</v>
      </c>
      <c r="F181" s="2" t="s">
        <v>470</v>
      </c>
      <c r="G181" s="2" t="s">
        <v>33</v>
      </c>
      <c r="H181" s="2" t="s">
        <v>164</v>
      </c>
      <c r="I181" s="8" t="s">
        <v>466</v>
      </c>
      <c r="J181" s="8"/>
      <c r="K181" s="2" t="s">
        <v>471</v>
      </c>
      <c r="L181" s="9"/>
      <c r="M181" s="8"/>
      <c r="N181" s="2" t="s">
        <v>70</v>
      </c>
      <c r="O181" s="8" t="s">
        <v>48</v>
      </c>
      <c r="P181" s="8" t="s">
        <v>62</v>
      </c>
      <c r="Q181" s="8" t="s">
        <v>38</v>
      </c>
      <c r="S181" s="2"/>
      <c r="T181" s="2"/>
      <c r="U181" s="8" t="str">
        <f>IF(COUNTIF(soi_input_variables!A:A,A181)&gt;0,"yes","no")</f>
        <v>no</v>
      </c>
      <c r="V181" s="8" t="str">
        <f>IF(COUNTIF(midas_input_variables!A:A,A181)&gt;0,"yes","no")</f>
        <v>no</v>
      </c>
      <c r="W181" s="8" t="str">
        <f>IF(OR(COUNTIF(eucalc_variables_proxies!C:C,"*"&amp;A181&amp;"*")&gt;0,COUNTIF(eucalc_variables_proxies!F:F,"*"&amp;A181&amp;"*")&gt;0),"yes","no")</f>
        <v>no</v>
      </c>
      <c r="X181" s="8" t="str">
        <f>IF(COUNTIF(collected_variables_proxies!C:C,"*"&amp;A181&amp;"*")&gt;0,"yes","no")</f>
        <v>no</v>
      </c>
      <c r="Y181" s="8" t="str">
        <f t="shared" si="2"/>
        <v>no</v>
      </c>
    </row>
    <row r="182" spans="1:26" ht="115.2">
      <c r="A182" s="2" t="s">
        <v>580</v>
      </c>
      <c r="B182" s="185" t="s">
        <v>581</v>
      </c>
      <c r="C182" s="2" t="s">
        <v>582</v>
      </c>
      <c r="D182" s="2" t="s">
        <v>55</v>
      </c>
      <c r="E182" s="7" t="s">
        <v>583</v>
      </c>
      <c r="F182" s="2" t="s">
        <v>584</v>
      </c>
      <c r="G182" s="2" t="s">
        <v>33</v>
      </c>
      <c r="H182" s="2" t="s">
        <v>34</v>
      </c>
      <c r="I182" s="8"/>
      <c r="J182" s="8"/>
      <c r="K182" s="2"/>
      <c r="L182" s="9"/>
      <c r="M182" s="8"/>
      <c r="N182" s="2" t="s">
        <v>35</v>
      </c>
      <c r="O182" s="8" t="s">
        <v>36</v>
      </c>
      <c r="P182" s="8" t="s">
        <v>62</v>
      </c>
      <c r="Q182" s="8" t="s">
        <v>38</v>
      </c>
      <c r="S182" s="2"/>
      <c r="T182" s="2"/>
      <c r="U182" s="8" t="str">
        <f>IF(COUNTIF(soi_input_variables!A:A,A182)&gt;0,"yes","no")</f>
        <v>yes</v>
      </c>
      <c r="V182" s="8" t="str">
        <f>IF(COUNTIF(midas_input_variables!A:A,A182)&gt;0,"yes","no")</f>
        <v>no</v>
      </c>
      <c r="W182" s="8" t="str">
        <f>IF(OR(COUNTIF(eucalc_variables_proxies!C:C,"*"&amp;A182&amp;"*")&gt;0,COUNTIF(eucalc_variables_proxies!F:F,"*"&amp;A182&amp;"*")&gt;0),"yes","no")</f>
        <v>no</v>
      </c>
      <c r="X182" s="8" t="str">
        <f>IF(COUNTIF(collected_variables_proxies!C:C,"*"&amp;A182&amp;"*")&gt;0,"yes","no")</f>
        <v>no</v>
      </c>
      <c r="Y182" s="8" t="str">
        <f t="shared" si="2"/>
        <v>yes</v>
      </c>
    </row>
    <row r="183" spans="1:26" ht="100.8">
      <c r="A183" s="2" t="s">
        <v>585</v>
      </c>
      <c r="B183" s="199" t="s">
        <v>586</v>
      </c>
      <c r="C183" s="2"/>
      <c r="D183" s="2" t="s">
        <v>55</v>
      </c>
      <c r="E183" s="14" t="s">
        <v>587</v>
      </c>
      <c r="F183" s="2" t="s">
        <v>588</v>
      </c>
      <c r="G183" s="2" t="s">
        <v>33</v>
      </c>
      <c r="H183" s="2" t="s">
        <v>34</v>
      </c>
      <c r="I183" s="8" t="s">
        <v>68</v>
      </c>
      <c r="J183" s="8"/>
      <c r="K183" s="2"/>
      <c r="L183" s="9"/>
      <c r="M183" s="8" t="s">
        <v>472</v>
      </c>
      <c r="N183" s="2" t="s">
        <v>70</v>
      </c>
      <c r="O183" s="8" t="s">
        <v>48</v>
      </c>
      <c r="P183" s="8" t="s">
        <v>88</v>
      </c>
      <c r="Q183" s="8" t="s">
        <v>38</v>
      </c>
      <c r="S183" s="2"/>
      <c r="T183" s="2"/>
      <c r="U183" s="8" t="str">
        <f>IF(COUNTIF(soi_input_variables!A:A,A183)&gt;0,"yes","no")</f>
        <v>no</v>
      </c>
      <c r="V183" s="8" t="str">
        <f>IF(COUNTIF(midas_input_variables!A:A,A183)&gt;0,"yes","no")</f>
        <v>no</v>
      </c>
      <c r="W183" s="8" t="str">
        <f>IF(OR(COUNTIF(eucalc_variables_proxies!C:C,"*"&amp;A183&amp;"*")&gt;0,COUNTIF(eucalc_variables_proxies!F:F,"*"&amp;A183&amp;"*")&gt;0),"yes","no")</f>
        <v>no</v>
      </c>
      <c r="X183" s="8" t="str">
        <f>IF(COUNTIF(collected_variables_proxies!C:C,"*"&amp;A183&amp;"*")&gt;0,"yes","no")</f>
        <v>no</v>
      </c>
      <c r="Y183" s="8" t="str">
        <f t="shared" si="2"/>
        <v>no</v>
      </c>
      <c r="Z183">
        <v>500</v>
      </c>
    </row>
    <row r="184" spans="1:26" ht="100.8">
      <c r="A184" s="2" t="s">
        <v>589</v>
      </c>
      <c r="B184" s="199" t="s">
        <v>590</v>
      </c>
      <c r="C184" s="2"/>
      <c r="D184" s="2" t="s">
        <v>55</v>
      </c>
      <c r="E184" s="14" t="s">
        <v>587</v>
      </c>
      <c r="F184" s="2" t="s">
        <v>588</v>
      </c>
      <c r="G184" s="2" t="s">
        <v>33</v>
      </c>
      <c r="H184" s="2" t="s">
        <v>34</v>
      </c>
      <c r="I184" s="8" t="s">
        <v>68</v>
      </c>
      <c r="J184" s="8"/>
      <c r="K184" s="2"/>
      <c r="L184" s="9"/>
      <c r="M184" s="8"/>
      <c r="N184" s="2" t="s">
        <v>70</v>
      </c>
      <c r="O184" s="8" t="s">
        <v>48</v>
      </c>
      <c r="P184" s="8" t="s">
        <v>88</v>
      </c>
      <c r="Q184" s="8" t="s">
        <v>38</v>
      </c>
      <c r="S184" s="2"/>
      <c r="T184" s="2"/>
      <c r="U184" s="8" t="str">
        <f>IF(COUNTIF(soi_input_variables!A:A,A184)&gt;0,"yes","no")</f>
        <v>no</v>
      </c>
      <c r="V184" s="8" t="str">
        <f>IF(COUNTIF(midas_input_variables!A:A,A184)&gt;0,"yes","no")</f>
        <v>no</v>
      </c>
      <c r="W184" s="8" t="str">
        <f>IF(OR(COUNTIF(eucalc_variables_proxies!C:C,"*"&amp;A184&amp;"*")&gt;0,COUNTIF(eucalc_variables_proxies!F:F,"*"&amp;A184&amp;"*")&gt;0),"yes","no")</f>
        <v>no</v>
      </c>
      <c r="X184" s="8" t="str">
        <f>IF(COUNTIF(collected_variables_proxies!C:C,"*"&amp;A184&amp;"*")&gt;0,"yes","no")</f>
        <v>no</v>
      </c>
      <c r="Y184" s="8" t="str">
        <f t="shared" si="2"/>
        <v>no</v>
      </c>
      <c r="Z184">
        <v>500</v>
      </c>
    </row>
    <row r="185" spans="1:26" ht="100.8">
      <c r="A185" s="2" t="s">
        <v>591</v>
      </c>
      <c r="B185" s="199" t="s">
        <v>592</v>
      </c>
      <c r="C185" s="2"/>
      <c r="D185" s="2" t="s">
        <v>55</v>
      </c>
      <c r="E185" s="14" t="s">
        <v>587</v>
      </c>
      <c r="F185" s="2" t="s">
        <v>588</v>
      </c>
      <c r="G185" s="2" t="s">
        <v>33</v>
      </c>
      <c r="H185" s="2" t="s">
        <v>34</v>
      </c>
      <c r="I185" s="8" t="s">
        <v>68</v>
      </c>
      <c r="J185" s="8"/>
      <c r="K185" s="2"/>
      <c r="L185" s="9"/>
      <c r="M185" s="8"/>
      <c r="N185" s="2" t="s">
        <v>70</v>
      </c>
      <c r="O185" s="8" t="s">
        <v>48</v>
      </c>
      <c r="P185" s="8" t="s">
        <v>88</v>
      </c>
      <c r="Q185" s="8" t="s">
        <v>38</v>
      </c>
      <c r="S185" s="2"/>
      <c r="T185" s="2"/>
      <c r="U185" s="8" t="str">
        <f>IF(COUNTIF(soi_input_variables!A:A,A185)&gt;0,"yes","no")</f>
        <v>no</v>
      </c>
      <c r="V185" s="8" t="str">
        <f>IF(COUNTIF(midas_input_variables!A:A,A185)&gt;0,"yes","no")</f>
        <v>no</v>
      </c>
      <c r="W185" s="8" t="str">
        <f>IF(OR(COUNTIF(eucalc_variables_proxies!C:C,"*"&amp;A185&amp;"*")&gt;0,COUNTIF(eucalc_variables_proxies!F:F,"*"&amp;A185&amp;"*")&gt;0),"yes","no")</f>
        <v>no</v>
      </c>
      <c r="X185" s="8" t="str">
        <f>IF(COUNTIF(collected_variables_proxies!C:C,"*"&amp;A185&amp;"*")&gt;0,"yes","no")</f>
        <v>no</v>
      </c>
      <c r="Y185" s="8" t="str">
        <f t="shared" si="2"/>
        <v>no</v>
      </c>
      <c r="Z185">
        <v>500</v>
      </c>
    </row>
    <row r="186" spans="1:26" ht="100.8">
      <c r="A186" s="2" t="s">
        <v>593</v>
      </c>
      <c r="B186" s="199" t="s">
        <v>594</v>
      </c>
      <c r="C186" s="2"/>
      <c r="D186" s="2" t="s">
        <v>55</v>
      </c>
      <c r="E186" s="14" t="s">
        <v>587</v>
      </c>
      <c r="F186" s="2" t="s">
        <v>588</v>
      </c>
      <c r="G186" s="2" t="s">
        <v>33</v>
      </c>
      <c r="H186" s="2" t="s">
        <v>34</v>
      </c>
      <c r="I186" s="8" t="s">
        <v>68</v>
      </c>
      <c r="J186" s="8"/>
      <c r="K186" s="2"/>
      <c r="L186" s="9"/>
      <c r="M186" s="8"/>
      <c r="N186" s="2" t="s">
        <v>70</v>
      </c>
      <c r="O186" s="8" t="s">
        <v>48</v>
      </c>
      <c r="P186" s="8" t="s">
        <v>88</v>
      </c>
      <c r="Q186" s="8" t="s">
        <v>38</v>
      </c>
      <c r="S186" s="2"/>
      <c r="T186" s="2"/>
      <c r="U186" s="8" t="str">
        <f>IF(COUNTIF(soi_input_variables!A:A,A186)&gt;0,"yes","no")</f>
        <v>no</v>
      </c>
      <c r="V186" s="8" t="str">
        <f>IF(COUNTIF(midas_input_variables!A:A,A186)&gt;0,"yes","no")</f>
        <v>no</v>
      </c>
      <c r="W186" s="8" t="str">
        <f>IF(OR(COUNTIF(eucalc_variables_proxies!C:C,"*"&amp;A186&amp;"*")&gt;0,COUNTIF(eucalc_variables_proxies!F:F,"*"&amp;A186&amp;"*")&gt;0),"yes","no")</f>
        <v>no</v>
      </c>
      <c r="X186" s="8" t="str">
        <f>IF(COUNTIF(collected_variables_proxies!C:C,"*"&amp;A186&amp;"*")&gt;0,"yes","no")</f>
        <v>no</v>
      </c>
      <c r="Y186" s="8" t="str">
        <f t="shared" si="2"/>
        <v>no</v>
      </c>
      <c r="Z186">
        <v>500</v>
      </c>
    </row>
    <row r="187" spans="1:26" ht="100.8">
      <c r="A187" s="2" t="s">
        <v>595</v>
      </c>
      <c r="B187" s="199" t="s">
        <v>596</v>
      </c>
      <c r="C187" s="2"/>
      <c r="D187" s="2" t="s">
        <v>55</v>
      </c>
      <c r="E187" s="14" t="s">
        <v>587</v>
      </c>
      <c r="F187" s="2" t="s">
        <v>588</v>
      </c>
      <c r="G187" s="2" t="s">
        <v>33</v>
      </c>
      <c r="H187" s="2" t="s">
        <v>34</v>
      </c>
      <c r="I187" s="8" t="s">
        <v>68</v>
      </c>
      <c r="J187" s="8"/>
      <c r="K187" s="2"/>
      <c r="L187" s="9"/>
      <c r="M187" s="8"/>
      <c r="N187" s="2" t="s">
        <v>70</v>
      </c>
      <c r="O187" s="8" t="s">
        <v>48</v>
      </c>
      <c r="P187" s="8" t="s">
        <v>88</v>
      </c>
      <c r="Q187" s="8" t="s">
        <v>38</v>
      </c>
      <c r="S187" s="2"/>
      <c r="T187" s="2"/>
      <c r="U187" s="8" t="str">
        <f>IF(COUNTIF(soi_input_variables!A:A,A187)&gt;0,"yes","no")</f>
        <v>no</v>
      </c>
      <c r="V187" s="8" t="str">
        <f>IF(COUNTIF(midas_input_variables!A:A,A187)&gt;0,"yes","no")</f>
        <v>no</v>
      </c>
      <c r="W187" s="8" t="str">
        <f>IF(OR(COUNTIF(eucalc_variables_proxies!C:C,"*"&amp;A187&amp;"*")&gt;0,COUNTIF(eucalc_variables_proxies!F:F,"*"&amp;A187&amp;"*")&gt;0),"yes","no")</f>
        <v>no</v>
      </c>
      <c r="X187" s="8" t="str">
        <f>IF(COUNTIF(collected_variables_proxies!C:C,"*"&amp;A187&amp;"*")&gt;0,"yes","no")</f>
        <v>no</v>
      </c>
      <c r="Y187" s="8" t="str">
        <f t="shared" si="2"/>
        <v>no</v>
      </c>
      <c r="Z187">
        <v>500</v>
      </c>
    </row>
    <row r="188" spans="1:26" ht="100.8">
      <c r="A188" s="2" t="s">
        <v>597</v>
      </c>
      <c r="B188" s="199" t="s">
        <v>598</v>
      </c>
      <c r="C188" s="2"/>
      <c r="D188" s="2" t="s">
        <v>55</v>
      </c>
      <c r="E188" s="14" t="s">
        <v>587</v>
      </c>
      <c r="F188" s="2" t="s">
        <v>588</v>
      </c>
      <c r="G188" s="2" t="s">
        <v>33</v>
      </c>
      <c r="H188" s="2" t="s">
        <v>34</v>
      </c>
      <c r="I188" s="8" t="s">
        <v>68</v>
      </c>
      <c r="J188" s="8"/>
      <c r="K188" s="2"/>
      <c r="L188" s="9"/>
      <c r="M188" s="8"/>
      <c r="N188" s="2" t="s">
        <v>70</v>
      </c>
      <c r="O188" s="8" t="s">
        <v>48</v>
      </c>
      <c r="P188" s="8" t="s">
        <v>88</v>
      </c>
      <c r="Q188" s="8" t="s">
        <v>38</v>
      </c>
      <c r="S188" s="2"/>
      <c r="T188" s="2"/>
      <c r="U188" s="8" t="str">
        <f>IF(COUNTIF(soi_input_variables!A:A,A188)&gt;0,"yes","no")</f>
        <v>no</v>
      </c>
      <c r="V188" s="8" t="str">
        <f>IF(COUNTIF(midas_input_variables!A:A,A188)&gt;0,"yes","no")</f>
        <v>no</v>
      </c>
      <c r="W188" s="8" t="str">
        <f>IF(OR(COUNTIF(eucalc_variables_proxies!C:C,"*"&amp;A188&amp;"*")&gt;0,COUNTIF(eucalc_variables_proxies!F:F,"*"&amp;A188&amp;"*")&gt;0),"yes","no")</f>
        <v>no</v>
      </c>
      <c r="X188" s="8" t="str">
        <f>IF(COUNTIF(collected_variables_proxies!C:C,"*"&amp;A188&amp;"*")&gt;0,"yes","no")</f>
        <v>no</v>
      </c>
      <c r="Y188" s="8" t="str">
        <f t="shared" si="2"/>
        <v>no</v>
      </c>
      <c r="Z188">
        <v>500</v>
      </c>
    </row>
    <row r="189" spans="1:26" ht="100.8">
      <c r="A189" s="2" t="s">
        <v>599</v>
      </c>
      <c r="B189" s="199" t="s">
        <v>600</v>
      </c>
      <c r="C189" s="2"/>
      <c r="D189" s="2" t="s">
        <v>55</v>
      </c>
      <c r="E189" s="14" t="s">
        <v>587</v>
      </c>
      <c r="F189" s="2" t="s">
        <v>588</v>
      </c>
      <c r="G189" s="2" t="s">
        <v>33</v>
      </c>
      <c r="H189" s="2" t="s">
        <v>34</v>
      </c>
      <c r="I189" s="8" t="s">
        <v>68</v>
      </c>
      <c r="J189" s="8"/>
      <c r="K189" s="2"/>
      <c r="L189" s="9"/>
      <c r="M189" s="8"/>
      <c r="N189" s="2" t="s">
        <v>70</v>
      </c>
      <c r="O189" s="8" t="s">
        <v>48</v>
      </c>
      <c r="P189" s="8" t="s">
        <v>88</v>
      </c>
      <c r="Q189" s="8" t="s">
        <v>38</v>
      </c>
      <c r="S189" s="2"/>
      <c r="T189" s="2"/>
      <c r="U189" s="8" t="str">
        <f>IF(COUNTIF(soi_input_variables!A:A,A189)&gt;0,"yes","no")</f>
        <v>no</v>
      </c>
      <c r="V189" s="8" t="str">
        <f>IF(COUNTIF(midas_input_variables!A:A,A189)&gt;0,"yes","no")</f>
        <v>no</v>
      </c>
      <c r="W189" s="8" t="str">
        <f>IF(OR(COUNTIF(eucalc_variables_proxies!C:C,"*"&amp;A189&amp;"*")&gt;0,COUNTIF(eucalc_variables_proxies!F:F,"*"&amp;A189&amp;"*")&gt;0),"yes","no")</f>
        <v>no</v>
      </c>
      <c r="X189" s="8" t="str">
        <f>IF(COUNTIF(collected_variables_proxies!C:C,"*"&amp;A189&amp;"*")&gt;0,"yes","no")</f>
        <v>no</v>
      </c>
      <c r="Y189" s="8" t="str">
        <f t="shared" si="2"/>
        <v>no</v>
      </c>
      <c r="Z189">
        <v>500</v>
      </c>
    </row>
    <row r="190" spans="1:26" ht="100.8">
      <c r="A190" s="2" t="s">
        <v>601</v>
      </c>
      <c r="B190" s="199" t="s">
        <v>602</v>
      </c>
      <c r="C190" s="2"/>
      <c r="D190" s="2" t="s">
        <v>55</v>
      </c>
      <c r="E190" s="14" t="s">
        <v>587</v>
      </c>
      <c r="F190" s="2" t="s">
        <v>588</v>
      </c>
      <c r="G190" s="2" t="s">
        <v>33</v>
      </c>
      <c r="H190" s="2" t="s">
        <v>34</v>
      </c>
      <c r="I190" s="8" t="s">
        <v>68</v>
      </c>
      <c r="J190" s="8"/>
      <c r="K190" s="2"/>
      <c r="L190" s="9"/>
      <c r="M190" s="8"/>
      <c r="N190" s="2" t="s">
        <v>70</v>
      </c>
      <c r="O190" s="8" t="s">
        <v>48</v>
      </c>
      <c r="P190" s="8" t="s">
        <v>88</v>
      </c>
      <c r="Q190" s="8" t="s">
        <v>38</v>
      </c>
      <c r="S190" s="2"/>
      <c r="T190" s="2"/>
      <c r="U190" s="8" t="str">
        <f>IF(COUNTIF(soi_input_variables!A:A,A190)&gt;0,"yes","no")</f>
        <v>no</v>
      </c>
      <c r="V190" s="8" t="str">
        <f>IF(COUNTIF(midas_input_variables!A:A,A190)&gt;0,"yes","no")</f>
        <v>no</v>
      </c>
      <c r="W190" s="8" t="str">
        <f>IF(OR(COUNTIF(eucalc_variables_proxies!C:C,"*"&amp;A190&amp;"*")&gt;0,COUNTIF(eucalc_variables_proxies!F:F,"*"&amp;A190&amp;"*")&gt;0),"yes","no")</f>
        <v>no</v>
      </c>
      <c r="X190" s="8" t="str">
        <f>IF(COUNTIF(collected_variables_proxies!C:C,"*"&amp;A190&amp;"*")&gt;0,"yes","no")</f>
        <v>no</v>
      </c>
      <c r="Y190" s="8" t="str">
        <f t="shared" si="2"/>
        <v>no</v>
      </c>
      <c r="Z190">
        <v>500</v>
      </c>
    </row>
    <row r="191" spans="1:26" ht="100.8">
      <c r="A191" s="2" t="s">
        <v>603</v>
      </c>
      <c r="B191" s="199" t="s">
        <v>604</v>
      </c>
      <c r="C191" s="2"/>
      <c r="D191" s="2" t="s">
        <v>55</v>
      </c>
      <c r="E191" s="14" t="s">
        <v>587</v>
      </c>
      <c r="F191" s="2" t="s">
        <v>588</v>
      </c>
      <c r="G191" s="2" t="s">
        <v>33</v>
      </c>
      <c r="H191" s="2" t="s">
        <v>34</v>
      </c>
      <c r="I191" s="8" t="s">
        <v>68</v>
      </c>
      <c r="J191" s="8"/>
      <c r="K191" s="2"/>
      <c r="L191" s="9"/>
      <c r="M191" s="8"/>
      <c r="N191" s="2" t="s">
        <v>70</v>
      </c>
      <c r="O191" s="8" t="s">
        <v>48</v>
      </c>
      <c r="P191" s="8" t="s">
        <v>88</v>
      </c>
      <c r="Q191" s="8" t="s">
        <v>38</v>
      </c>
      <c r="S191" s="2"/>
      <c r="T191" s="2"/>
      <c r="U191" s="8" t="str">
        <f>IF(COUNTIF(soi_input_variables!A:A,A191)&gt;0,"yes","no")</f>
        <v>no</v>
      </c>
      <c r="V191" s="8" t="str">
        <f>IF(COUNTIF(midas_input_variables!A:A,A191)&gt;0,"yes","no")</f>
        <v>no</v>
      </c>
      <c r="W191" s="8" t="str">
        <f>IF(OR(COUNTIF(eucalc_variables_proxies!C:C,"*"&amp;A191&amp;"*")&gt;0,COUNTIF(eucalc_variables_proxies!F:F,"*"&amp;A191&amp;"*")&gt;0),"yes","no")</f>
        <v>no</v>
      </c>
      <c r="X191" s="8" t="str">
        <f>IF(COUNTIF(collected_variables_proxies!C:C,"*"&amp;A191&amp;"*")&gt;0,"yes","no")</f>
        <v>no</v>
      </c>
      <c r="Y191" s="8" t="str">
        <f t="shared" si="2"/>
        <v>no</v>
      </c>
      <c r="Z191">
        <v>500</v>
      </c>
    </row>
    <row r="192" spans="1:26" ht="100.8">
      <c r="A192" s="200" t="s">
        <v>605</v>
      </c>
      <c r="B192" s="199" t="s">
        <v>606</v>
      </c>
      <c r="C192" s="2"/>
      <c r="D192" s="2" t="s">
        <v>55</v>
      </c>
      <c r="E192" s="14" t="s">
        <v>587</v>
      </c>
      <c r="F192" s="2" t="s">
        <v>588</v>
      </c>
      <c r="G192" s="2" t="s">
        <v>33</v>
      </c>
      <c r="H192" s="2" t="s">
        <v>34</v>
      </c>
      <c r="I192" s="8" t="s">
        <v>68</v>
      </c>
      <c r="J192" s="8"/>
      <c r="K192" s="2"/>
      <c r="L192" s="9"/>
      <c r="M192" s="8"/>
      <c r="N192" s="2" t="s">
        <v>70</v>
      </c>
      <c r="O192" s="8" t="s">
        <v>48</v>
      </c>
      <c r="P192" s="8" t="s">
        <v>88</v>
      </c>
      <c r="Q192" s="8" t="s">
        <v>38</v>
      </c>
      <c r="S192" s="2"/>
      <c r="T192" s="2"/>
      <c r="U192" s="8" t="str">
        <f>IF(COUNTIF(soi_input_variables!A:A,A192)&gt;0,"yes","no")</f>
        <v>no</v>
      </c>
      <c r="V192" s="8" t="str">
        <f>IF(COUNTIF(midas_input_variables!A:A,A192)&gt;0,"yes","no")</f>
        <v>no</v>
      </c>
      <c r="W192" s="8" t="str">
        <f>IF(OR(COUNTIF(eucalc_variables_proxies!C:C,"*"&amp;A192&amp;"*")&gt;0,COUNTIF(eucalc_variables_proxies!F:F,"*"&amp;A192&amp;"*")&gt;0),"yes","no")</f>
        <v>no</v>
      </c>
      <c r="X192" s="8" t="str">
        <f>IF(COUNTIF(collected_variables_proxies!C:C,"*"&amp;A192&amp;"*")&gt;0,"yes","no")</f>
        <v>no</v>
      </c>
      <c r="Y192" s="8" t="str">
        <f t="shared" si="2"/>
        <v>no</v>
      </c>
      <c r="Z192">
        <v>500</v>
      </c>
    </row>
    <row r="193" spans="1:26" ht="100.8">
      <c r="A193" s="2" t="s">
        <v>607</v>
      </c>
      <c r="B193" s="199" t="s">
        <v>608</v>
      </c>
      <c r="C193" s="2"/>
      <c r="D193" s="2" t="s">
        <v>55</v>
      </c>
      <c r="E193" s="14" t="s">
        <v>587</v>
      </c>
      <c r="F193" s="2" t="s">
        <v>588</v>
      </c>
      <c r="G193" s="2" t="s">
        <v>33</v>
      </c>
      <c r="H193" s="2" t="s">
        <v>34</v>
      </c>
      <c r="I193" s="8" t="s">
        <v>68</v>
      </c>
      <c r="J193" s="8"/>
      <c r="K193" s="2"/>
      <c r="L193" s="9"/>
      <c r="M193" s="8"/>
      <c r="N193" s="2" t="s">
        <v>70</v>
      </c>
      <c r="O193" s="8" t="s">
        <v>48</v>
      </c>
      <c r="P193" s="8" t="s">
        <v>88</v>
      </c>
      <c r="Q193" s="8" t="s">
        <v>38</v>
      </c>
      <c r="S193" s="2"/>
      <c r="T193" s="2"/>
      <c r="U193" s="8" t="str">
        <f>IF(COUNTIF(soi_input_variables!A:A,A193)&gt;0,"yes","no")</f>
        <v>no</v>
      </c>
      <c r="V193" s="8" t="str">
        <f>IF(COUNTIF(midas_input_variables!A:A,A193)&gt;0,"yes","no")</f>
        <v>no</v>
      </c>
      <c r="W193" s="8" t="str">
        <f>IF(OR(COUNTIF(eucalc_variables_proxies!C:C,"*"&amp;A193&amp;"*")&gt;0,COUNTIF(eucalc_variables_proxies!F:F,"*"&amp;A193&amp;"*")&gt;0),"yes","no")</f>
        <v>no</v>
      </c>
      <c r="X193" s="8" t="str">
        <f>IF(COUNTIF(collected_variables_proxies!C:C,"*"&amp;A193&amp;"*")&gt;0,"yes","no")</f>
        <v>no</v>
      </c>
      <c r="Y193" s="8" t="str">
        <f t="shared" si="2"/>
        <v>no</v>
      </c>
      <c r="Z193">
        <v>500</v>
      </c>
    </row>
    <row r="194" spans="1:26" ht="100.8">
      <c r="A194" s="2" t="s">
        <v>609</v>
      </c>
      <c r="B194" s="199" t="s">
        <v>610</v>
      </c>
      <c r="C194" s="2"/>
      <c r="D194" s="2" t="s">
        <v>55</v>
      </c>
      <c r="E194" s="14" t="s">
        <v>587</v>
      </c>
      <c r="F194" s="2" t="s">
        <v>588</v>
      </c>
      <c r="G194" s="2" t="s">
        <v>33</v>
      </c>
      <c r="H194" s="2" t="s">
        <v>34</v>
      </c>
      <c r="I194" s="8" t="s">
        <v>68</v>
      </c>
      <c r="J194" s="8"/>
      <c r="K194" s="2"/>
      <c r="L194" s="9"/>
      <c r="M194" s="8"/>
      <c r="N194" s="2" t="s">
        <v>70</v>
      </c>
      <c r="O194" s="8" t="s">
        <v>48</v>
      </c>
      <c r="P194" s="8" t="s">
        <v>88</v>
      </c>
      <c r="Q194" s="8" t="s">
        <v>38</v>
      </c>
      <c r="S194" s="2"/>
      <c r="T194" s="2"/>
      <c r="U194" s="8" t="str">
        <f>IF(COUNTIF(soi_input_variables!A:A,A194)&gt;0,"yes","no")</f>
        <v>no</v>
      </c>
      <c r="V194" s="8" t="str">
        <f>IF(COUNTIF(midas_input_variables!A:A,A194)&gt;0,"yes","no")</f>
        <v>no</v>
      </c>
      <c r="W194" s="8" t="str">
        <f>IF(OR(COUNTIF(eucalc_variables_proxies!C:C,"*"&amp;A194&amp;"*")&gt;0,COUNTIF(eucalc_variables_proxies!F:F,"*"&amp;A194&amp;"*")&gt;0),"yes","no")</f>
        <v>no</v>
      </c>
      <c r="X194" s="8" t="str">
        <f>IF(COUNTIF(collected_variables_proxies!C:C,"*"&amp;A194&amp;"*")&gt;0,"yes","no")</f>
        <v>no</v>
      </c>
      <c r="Y194" s="8" t="str">
        <f t="shared" ref="Y194:Y257" si="3">IF(OR(U194="yes",V194="yes",W194="yes",X194="yes"),"yes","no")</f>
        <v>no</v>
      </c>
      <c r="Z194">
        <v>500</v>
      </c>
    </row>
    <row r="195" spans="1:26" ht="100.8">
      <c r="A195" s="2" t="s">
        <v>611</v>
      </c>
      <c r="B195" s="199" t="s">
        <v>612</v>
      </c>
      <c r="C195" s="2"/>
      <c r="D195" s="2" t="s">
        <v>55</v>
      </c>
      <c r="E195" s="14" t="s">
        <v>587</v>
      </c>
      <c r="F195" s="2" t="s">
        <v>588</v>
      </c>
      <c r="G195" s="2" t="s">
        <v>33</v>
      </c>
      <c r="H195" s="2" t="s">
        <v>34</v>
      </c>
      <c r="I195" s="8" t="s">
        <v>68</v>
      </c>
      <c r="J195" s="8"/>
      <c r="K195" s="2"/>
      <c r="L195" s="9"/>
      <c r="M195" s="8"/>
      <c r="N195" s="2" t="s">
        <v>70</v>
      </c>
      <c r="O195" s="8" t="s">
        <v>48</v>
      </c>
      <c r="P195" s="8" t="s">
        <v>88</v>
      </c>
      <c r="Q195" s="8" t="s">
        <v>38</v>
      </c>
      <c r="S195" s="2"/>
      <c r="T195" s="2"/>
      <c r="U195" s="8" t="str">
        <f>IF(COUNTIF(soi_input_variables!A:A,A195)&gt;0,"yes","no")</f>
        <v>no</v>
      </c>
      <c r="V195" s="8" t="str">
        <f>IF(COUNTIF(midas_input_variables!A:A,A195)&gt;0,"yes","no")</f>
        <v>no</v>
      </c>
      <c r="W195" s="8" t="str">
        <f>IF(OR(COUNTIF(eucalc_variables_proxies!C:C,"*"&amp;A195&amp;"*")&gt;0,COUNTIF(eucalc_variables_proxies!F:F,"*"&amp;A195&amp;"*")&gt;0),"yes","no")</f>
        <v>no</v>
      </c>
      <c r="X195" s="8" t="str">
        <f>IF(COUNTIF(collected_variables_proxies!C:C,"*"&amp;A195&amp;"*")&gt;0,"yes","no")</f>
        <v>no</v>
      </c>
      <c r="Y195" s="8" t="str">
        <f t="shared" si="3"/>
        <v>no</v>
      </c>
      <c r="Z195">
        <v>500</v>
      </c>
    </row>
    <row r="196" spans="1:26" ht="100.8">
      <c r="A196" s="2" t="s">
        <v>613</v>
      </c>
      <c r="B196" s="199" t="s">
        <v>614</v>
      </c>
      <c r="C196" s="2"/>
      <c r="D196" s="2" t="s">
        <v>55</v>
      </c>
      <c r="E196" s="14" t="s">
        <v>587</v>
      </c>
      <c r="F196" s="2" t="s">
        <v>588</v>
      </c>
      <c r="G196" s="2" t="s">
        <v>33</v>
      </c>
      <c r="H196" s="2" t="s">
        <v>34</v>
      </c>
      <c r="I196" s="8" t="s">
        <v>68</v>
      </c>
      <c r="J196" s="8"/>
      <c r="K196" s="2"/>
      <c r="L196" s="9"/>
      <c r="M196" s="8"/>
      <c r="N196" s="2" t="s">
        <v>70</v>
      </c>
      <c r="O196" s="8" t="s">
        <v>48</v>
      </c>
      <c r="P196" s="8" t="s">
        <v>88</v>
      </c>
      <c r="Q196" s="8" t="s">
        <v>38</v>
      </c>
      <c r="S196" s="2"/>
      <c r="T196" s="2"/>
      <c r="U196" s="8" t="str">
        <f>IF(COUNTIF(soi_input_variables!A:A,A196)&gt;0,"yes","no")</f>
        <v>no</v>
      </c>
      <c r="V196" s="8" t="str">
        <f>IF(COUNTIF(midas_input_variables!A:A,A196)&gt;0,"yes","no")</f>
        <v>no</v>
      </c>
      <c r="W196" s="8" t="str">
        <f>IF(OR(COUNTIF(eucalc_variables_proxies!C:C,"*"&amp;A196&amp;"*")&gt;0,COUNTIF(eucalc_variables_proxies!F:F,"*"&amp;A196&amp;"*")&gt;0),"yes","no")</f>
        <v>no</v>
      </c>
      <c r="X196" s="8" t="str">
        <f>IF(COUNTIF(collected_variables_proxies!C:C,"*"&amp;A196&amp;"*")&gt;0,"yes","no")</f>
        <v>no</v>
      </c>
      <c r="Y196" s="8" t="str">
        <f t="shared" si="3"/>
        <v>no</v>
      </c>
      <c r="Z196">
        <v>500</v>
      </c>
    </row>
    <row r="197" spans="1:26" ht="100.8">
      <c r="A197" s="2" t="s">
        <v>615</v>
      </c>
      <c r="B197" s="199" t="s">
        <v>616</v>
      </c>
      <c r="C197" s="2"/>
      <c r="D197" s="2" t="s">
        <v>55</v>
      </c>
      <c r="E197" s="14" t="s">
        <v>587</v>
      </c>
      <c r="F197" s="2" t="s">
        <v>588</v>
      </c>
      <c r="G197" s="2" t="s">
        <v>33</v>
      </c>
      <c r="H197" s="2" t="s">
        <v>34</v>
      </c>
      <c r="I197" s="8" t="s">
        <v>68</v>
      </c>
      <c r="J197" s="8"/>
      <c r="K197" s="2"/>
      <c r="L197" s="9"/>
      <c r="M197" s="8"/>
      <c r="N197" s="2" t="s">
        <v>70</v>
      </c>
      <c r="O197" s="8" t="s">
        <v>48</v>
      </c>
      <c r="P197" s="8" t="s">
        <v>88</v>
      </c>
      <c r="Q197" s="8" t="s">
        <v>38</v>
      </c>
      <c r="S197" s="2"/>
      <c r="T197" s="2"/>
      <c r="U197" s="8" t="str">
        <f>IF(COUNTIF(soi_input_variables!A:A,A197)&gt;0,"yes","no")</f>
        <v>no</v>
      </c>
      <c r="V197" s="8" t="str">
        <f>IF(COUNTIF(midas_input_variables!A:A,A197)&gt;0,"yes","no")</f>
        <v>no</v>
      </c>
      <c r="W197" s="8" t="str">
        <f>IF(OR(COUNTIF(eucalc_variables_proxies!C:C,"*"&amp;A197&amp;"*")&gt;0,COUNTIF(eucalc_variables_proxies!F:F,"*"&amp;A197&amp;"*")&gt;0),"yes","no")</f>
        <v>no</v>
      </c>
      <c r="X197" s="8" t="str">
        <f>IF(COUNTIF(collected_variables_proxies!C:C,"*"&amp;A197&amp;"*")&gt;0,"yes","no")</f>
        <v>no</v>
      </c>
      <c r="Y197" s="8" t="str">
        <f t="shared" si="3"/>
        <v>no</v>
      </c>
      <c r="Z197">
        <v>500</v>
      </c>
    </row>
    <row r="198" spans="1:26" ht="100.8">
      <c r="A198" s="2" t="s">
        <v>617</v>
      </c>
      <c r="B198" s="199" t="s">
        <v>618</v>
      </c>
      <c r="C198" s="2"/>
      <c r="D198" s="2" t="s">
        <v>55</v>
      </c>
      <c r="E198" s="14" t="s">
        <v>587</v>
      </c>
      <c r="F198" s="2" t="s">
        <v>588</v>
      </c>
      <c r="G198" s="2" t="s">
        <v>33</v>
      </c>
      <c r="H198" s="2" t="s">
        <v>34</v>
      </c>
      <c r="I198" s="8" t="s">
        <v>68</v>
      </c>
      <c r="J198" s="8"/>
      <c r="K198" s="2"/>
      <c r="L198" s="9"/>
      <c r="M198" s="8"/>
      <c r="N198" s="2" t="s">
        <v>70</v>
      </c>
      <c r="O198" s="8" t="s">
        <v>48</v>
      </c>
      <c r="P198" s="8" t="s">
        <v>88</v>
      </c>
      <c r="Q198" s="8" t="s">
        <v>38</v>
      </c>
      <c r="S198" s="2"/>
      <c r="T198" s="2"/>
      <c r="U198" s="8" t="str">
        <f>IF(COUNTIF(soi_input_variables!A:A,A198)&gt;0,"yes","no")</f>
        <v>no</v>
      </c>
      <c r="V198" s="8" t="str">
        <f>IF(COUNTIF(midas_input_variables!A:A,A198)&gt;0,"yes","no")</f>
        <v>no</v>
      </c>
      <c r="W198" s="8" t="str">
        <f>IF(OR(COUNTIF(eucalc_variables_proxies!C:C,"*"&amp;A198&amp;"*")&gt;0,COUNTIF(eucalc_variables_proxies!F:F,"*"&amp;A198&amp;"*")&gt;0),"yes","no")</f>
        <v>no</v>
      </c>
      <c r="X198" s="8" t="str">
        <f>IF(COUNTIF(collected_variables_proxies!C:C,"*"&amp;A198&amp;"*")&gt;0,"yes","no")</f>
        <v>no</v>
      </c>
      <c r="Y198" s="8" t="str">
        <f t="shared" si="3"/>
        <v>no</v>
      </c>
      <c r="Z198">
        <v>500</v>
      </c>
    </row>
    <row r="199" spans="1:26" ht="100.8">
      <c r="A199" s="2" t="s">
        <v>619</v>
      </c>
      <c r="B199" s="199" t="s">
        <v>620</v>
      </c>
      <c r="C199" s="2"/>
      <c r="D199" s="2" t="s">
        <v>55</v>
      </c>
      <c r="E199" s="14" t="s">
        <v>587</v>
      </c>
      <c r="F199" s="2" t="s">
        <v>588</v>
      </c>
      <c r="G199" s="2" t="s">
        <v>33</v>
      </c>
      <c r="H199" s="2" t="s">
        <v>34</v>
      </c>
      <c r="I199" s="8" t="s">
        <v>68</v>
      </c>
      <c r="J199" s="8"/>
      <c r="K199" s="2"/>
      <c r="L199" s="9"/>
      <c r="M199" s="8"/>
      <c r="N199" s="2" t="s">
        <v>70</v>
      </c>
      <c r="O199" s="8" t="s">
        <v>48</v>
      </c>
      <c r="P199" s="8" t="s">
        <v>88</v>
      </c>
      <c r="Q199" s="8" t="s">
        <v>38</v>
      </c>
      <c r="S199" s="2"/>
      <c r="T199" s="2"/>
      <c r="U199" s="8" t="str">
        <f>IF(COUNTIF(soi_input_variables!A:A,A199)&gt;0,"yes","no")</f>
        <v>no</v>
      </c>
      <c r="V199" s="8" t="str">
        <f>IF(COUNTIF(midas_input_variables!A:A,A199)&gt;0,"yes","no")</f>
        <v>no</v>
      </c>
      <c r="W199" s="8" t="str">
        <f>IF(OR(COUNTIF(eucalc_variables_proxies!C:C,"*"&amp;A199&amp;"*")&gt;0,COUNTIF(eucalc_variables_proxies!F:F,"*"&amp;A199&amp;"*")&gt;0),"yes","no")</f>
        <v>no</v>
      </c>
      <c r="X199" s="8" t="str">
        <f>IF(COUNTIF(collected_variables_proxies!C:C,"*"&amp;A199&amp;"*")&gt;0,"yes","no")</f>
        <v>no</v>
      </c>
      <c r="Y199" s="8" t="str">
        <f t="shared" si="3"/>
        <v>no</v>
      </c>
      <c r="Z199">
        <v>500</v>
      </c>
    </row>
    <row r="200" spans="1:26" ht="100.8">
      <c r="A200" s="2" t="s">
        <v>621</v>
      </c>
      <c r="B200" s="199" t="s">
        <v>622</v>
      </c>
      <c r="C200" s="2"/>
      <c r="D200" s="2" t="s">
        <v>55</v>
      </c>
      <c r="E200" s="14" t="s">
        <v>587</v>
      </c>
      <c r="F200" s="2" t="s">
        <v>588</v>
      </c>
      <c r="G200" s="2" t="s">
        <v>33</v>
      </c>
      <c r="H200" s="2" t="s">
        <v>34</v>
      </c>
      <c r="I200" s="8" t="s">
        <v>68</v>
      </c>
      <c r="J200" s="8"/>
      <c r="K200" s="2"/>
      <c r="L200" s="9"/>
      <c r="M200" s="8"/>
      <c r="N200" s="2" t="s">
        <v>70</v>
      </c>
      <c r="O200" s="8" t="s">
        <v>48</v>
      </c>
      <c r="P200" s="8" t="s">
        <v>88</v>
      </c>
      <c r="Q200" s="8" t="s">
        <v>38</v>
      </c>
      <c r="S200" s="2"/>
      <c r="T200" s="2"/>
      <c r="U200" s="8" t="str">
        <f>IF(COUNTIF(soi_input_variables!A:A,A200)&gt;0,"yes","no")</f>
        <v>no</v>
      </c>
      <c r="V200" s="8" t="str">
        <f>IF(COUNTIF(midas_input_variables!A:A,A200)&gt;0,"yes","no")</f>
        <v>no</v>
      </c>
      <c r="W200" s="8" t="str">
        <f>IF(OR(COUNTIF(eucalc_variables_proxies!C:C,"*"&amp;A200&amp;"*")&gt;0,COUNTIF(eucalc_variables_proxies!F:F,"*"&amp;A200&amp;"*")&gt;0),"yes","no")</f>
        <v>no</v>
      </c>
      <c r="X200" s="8" t="str">
        <f>IF(COUNTIF(collected_variables_proxies!C:C,"*"&amp;A200&amp;"*")&gt;0,"yes","no")</f>
        <v>no</v>
      </c>
      <c r="Y200" s="8" t="str">
        <f t="shared" si="3"/>
        <v>no</v>
      </c>
      <c r="Z200">
        <v>500</v>
      </c>
    </row>
    <row r="201" spans="1:26" ht="45.6" customHeight="1">
      <c r="A201" s="200" t="s">
        <v>623</v>
      </c>
      <c r="B201" s="199" t="s">
        <v>624</v>
      </c>
      <c r="C201" s="2"/>
      <c r="D201" s="2" t="s">
        <v>55</v>
      </c>
      <c r="E201" s="14" t="s">
        <v>587</v>
      </c>
      <c r="F201" s="2" t="s">
        <v>588</v>
      </c>
      <c r="G201" s="2" t="s">
        <v>33</v>
      </c>
      <c r="H201" s="2" t="s">
        <v>34</v>
      </c>
      <c r="I201" s="8" t="s">
        <v>68</v>
      </c>
      <c r="J201" s="8"/>
      <c r="K201" s="2"/>
      <c r="L201" s="9"/>
      <c r="M201" s="8"/>
      <c r="N201" s="2" t="s">
        <v>70</v>
      </c>
      <c r="O201" s="8" t="s">
        <v>48</v>
      </c>
      <c r="P201" s="8" t="s">
        <v>88</v>
      </c>
      <c r="Q201" s="8" t="s">
        <v>38</v>
      </c>
      <c r="S201" s="2"/>
      <c r="T201" s="2"/>
      <c r="U201" s="8" t="str">
        <f>IF(COUNTIF(soi_input_variables!A:A,A201)&gt;0,"yes","no")</f>
        <v>no</v>
      </c>
      <c r="V201" s="8" t="str">
        <f>IF(COUNTIF(midas_input_variables!A:A,A201)&gt;0,"yes","no")</f>
        <v>no</v>
      </c>
      <c r="W201" s="8" t="str">
        <f>IF(OR(COUNTIF(eucalc_variables_proxies!C:C,"*"&amp;A201&amp;"*")&gt;0,COUNTIF(eucalc_variables_proxies!F:F,"*"&amp;A201&amp;"*")&gt;0),"yes","no")</f>
        <v>no</v>
      </c>
      <c r="X201" s="8" t="str">
        <f>IF(COUNTIF(collected_variables_proxies!C:C,"*"&amp;A201&amp;"*")&gt;0,"yes","no")</f>
        <v>no</v>
      </c>
      <c r="Y201" s="8" t="str">
        <f t="shared" si="3"/>
        <v>no</v>
      </c>
      <c r="Z201">
        <v>500</v>
      </c>
    </row>
    <row r="202" spans="1:26" ht="25.95" customHeight="1">
      <c r="A202" s="200" t="s">
        <v>625</v>
      </c>
      <c r="B202" s="199" t="s">
        <v>626</v>
      </c>
      <c r="C202" s="2"/>
      <c r="D202" s="2" t="s">
        <v>55</v>
      </c>
      <c r="E202" s="14" t="s">
        <v>587</v>
      </c>
      <c r="F202" s="2" t="s">
        <v>588</v>
      </c>
      <c r="G202" s="2" t="s">
        <v>33</v>
      </c>
      <c r="H202" s="2" t="s">
        <v>34</v>
      </c>
      <c r="I202" s="8" t="s">
        <v>68</v>
      </c>
      <c r="J202" s="8"/>
      <c r="K202" s="2"/>
      <c r="L202" s="9"/>
      <c r="M202" s="8"/>
      <c r="N202" s="2" t="s">
        <v>70</v>
      </c>
      <c r="O202" s="8" t="s">
        <v>48</v>
      </c>
      <c r="P202" s="8" t="s">
        <v>88</v>
      </c>
      <c r="Q202" s="8" t="s">
        <v>38</v>
      </c>
      <c r="S202" s="2"/>
      <c r="T202" s="2"/>
      <c r="U202" s="8" t="str">
        <f>IF(COUNTIF(soi_input_variables!A:A,A202)&gt;0,"yes","no")</f>
        <v>no</v>
      </c>
      <c r="V202" s="8" t="str">
        <f>IF(COUNTIF(midas_input_variables!A:A,A202)&gt;0,"yes","no")</f>
        <v>no</v>
      </c>
      <c r="W202" s="8" t="str">
        <f>IF(OR(COUNTIF(eucalc_variables_proxies!C:C,"*"&amp;A202&amp;"*")&gt;0,COUNTIF(eucalc_variables_proxies!F:F,"*"&amp;A202&amp;"*")&gt;0),"yes","no")</f>
        <v>no</v>
      </c>
      <c r="X202" s="8" t="str">
        <f>IF(COUNTIF(collected_variables_proxies!C:C,"*"&amp;A202&amp;"*")&gt;0,"yes","no")</f>
        <v>no</v>
      </c>
      <c r="Y202" s="8" t="str">
        <f t="shared" si="3"/>
        <v>no</v>
      </c>
      <c r="Z202">
        <v>500</v>
      </c>
    </row>
    <row r="203" spans="1:26" ht="27.6" customHeight="1">
      <c r="A203" s="140" t="s">
        <v>627</v>
      </c>
      <c r="B203" s="185" t="s">
        <v>628</v>
      </c>
      <c r="D203" s="2" t="s">
        <v>55</v>
      </c>
      <c r="E203" s="96" t="s">
        <v>629</v>
      </c>
      <c r="F203" s="2" t="s">
        <v>630</v>
      </c>
      <c r="G203" s="2" t="s">
        <v>33</v>
      </c>
      <c r="H203" s="1" t="s">
        <v>631</v>
      </c>
      <c r="I203" t="s">
        <v>526</v>
      </c>
      <c r="N203" s="2" t="s">
        <v>338</v>
      </c>
      <c r="O203" s="8" t="s">
        <v>48</v>
      </c>
      <c r="P203" s="8" t="s">
        <v>37</v>
      </c>
      <c r="Q203" s="8" t="s">
        <v>38</v>
      </c>
      <c r="U203" s="8" t="str">
        <f>IF(COUNTIF(soi_input_variables!A:A,A203)&gt;0,"yes","no")</f>
        <v>yes</v>
      </c>
      <c r="V203" s="8" t="str">
        <f>IF(COUNTIF(midas_input_variables!A:A,A203)&gt;0,"yes","no")</f>
        <v>no</v>
      </c>
      <c r="W203" s="8" t="str">
        <f>IF(OR(COUNTIF(eucalc_variables_proxies!C:C,"*"&amp;A203&amp;"*")&gt;0,COUNTIF(eucalc_variables_proxies!F:F,"*"&amp;A203&amp;"*")&gt;0),"yes","no")</f>
        <v>no</v>
      </c>
      <c r="X203" s="8" t="str">
        <f>IF(COUNTIF(collected_variables_proxies!C:C,"*"&amp;A203&amp;"*")&gt;0,"yes","no")</f>
        <v>no</v>
      </c>
      <c r="Y203" s="8" t="str">
        <f t="shared" si="3"/>
        <v>yes</v>
      </c>
    </row>
    <row r="204" spans="1:26" ht="31.2" customHeight="1">
      <c r="A204" s="140" t="s">
        <v>632</v>
      </c>
      <c r="B204" s="185" t="s">
        <v>633</v>
      </c>
      <c r="D204" s="2" t="s">
        <v>55</v>
      </c>
      <c r="E204" s="96" t="s">
        <v>629</v>
      </c>
      <c r="F204" s="2" t="s">
        <v>630</v>
      </c>
      <c r="G204" s="2" t="s">
        <v>33</v>
      </c>
      <c r="H204" s="1" t="s">
        <v>631</v>
      </c>
      <c r="I204" t="s">
        <v>526</v>
      </c>
      <c r="N204" s="2" t="s">
        <v>338</v>
      </c>
      <c r="O204" s="8" t="s">
        <v>48</v>
      </c>
      <c r="P204" s="8" t="s">
        <v>37</v>
      </c>
      <c r="Q204" s="8" t="s">
        <v>38</v>
      </c>
      <c r="U204" s="8" t="str">
        <f>IF(COUNTIF(soi_input_variables!A:A,A204)&gt;0,"yes","no")</f>
        <v>yes</v>
      </c>
      <c r="V204" s="8" t="str">
        <f>IF(COUNTIF(midas_input_variables!A:A,A204)&gt;0,"yes","no")</f>
        <v>no</v>
      </c>
      <c r="W204" s="8" t="str">
        <f>IF(OR(COUNTIF(eucalc_variables_proxies!C:C,"*"&amp;A204&amp;"*")&gt;0,COUNTIF(eucalc_variables_proxies!F:F,"*"&amp;A204&amp;"*")&gt;0),"yes","no")</f>
        <v>no</v>
      </c>
      <c r="X204" s="8" t="str">
        <f>IF(COUNTIF(collected_variables_proxies!C:C,"*"&amp;A204&amp;"*")&gt;0,"yes","no")</f>
        <v>no</v>
      </c>
      <c r="Y204" s="8" t="str">
        <f t="shared" si="3"/>
        <v>yes</v>
      </c>
    </row>
    <row r="205" spans="1:26" ht="36.6" customHeight="1">
      <c r="A205" s="140" t="s">
        <v>634</v>
      </c>
      <c r="B205" s="185" t="s">
        <v>635</v>
      </c>
      <c r="D205" s="2" t="s">
        <v>55</v>
      </c>
      <c r="E205" s="96" t="s">
        <v>629</v>
      </c>
      <c r="F205" s="2" t="s">
        <v>630</v>
      </c>
      <c r="G205" s="2" t="s">
        <v>33</v>
      </c>
      <c r="H205" s="1" t="s">
        <v>631</v>
      </c>
      <c r="I205" t="s">
        <v>526</v>
      </c>
      <c r="N205" s="2" t="s">
        <v>338</v>
      </c>
      <c r="O205" s="8" t="s">
        <v>48</v>
      </c>
      <c r="P205" s="8" t="s">
        <v>37</v>
      </c>
      <c r="Q205" s="8" t="s">
        <v>38</v>
      </c>
      <c r="U205" s="8" t="str">
        <f>IF(COUNTIF(soi_input_variables!A:A,A205)&gt;0,"yes","no")</f>
        <v>yes</v>
      </c>
      <c r="V205" s="8" t="str">
        <f>IF(COUNTIF(midas_input_variables!A:A,A205)&gt;0,"yes","no")</f>
        <v>no</v>
      </c>
      <c r="W205" s="8" t="str">
        <f>IF(OR(COUNTIF(eucalc_variables_proxies!C:C,"*"&amp;A205&amp;"*")&gt;0,COUNTIF(eucalc_variables_proxies!F:F,"*"&amp;A205&amp;"*")&gt;0),"yes","no")</f>
        <v>no</v>
      </c>
      <c r="X205" s="8" t="str">
        <f>IF(COUNTIF(collected_variables_proxies!C:C,"*"&amp;A205&amp;"*")&gt;0,"yes","no")</f>
        <v>no</v>
      </c>
      <c r="Y205" s="8" t="str">
        <f t="shared" si="3"/>
        <v>yes</v>
      </c>
    </row>
    <row r="206" spans="1:26" ht="32.700000000000003" customHeight="1">
      <c r="A206" s="140" t="s">
        <v>636</v>
      </c>
      <c r="B206" s="185" t="s">
        <v>637</v>
      </c>
      <c r="D206" s="2" t="s">
        <v>55</v>
      </c>
      <c r="E206" s="96" t="s">
        <v>629</v>
      </c>
      <c r="F206" s="2" t="s">
        <v>630</v>
      </c>
      <c r="G206" s="2" t="s">
        <v>33</v>
      </c>
      <c r="H206" s="1" t="s">
        <v>631</v>
      </c>
      <c r="I206" t="s">
        <v>526</v>
      </c>
      <c r="N206" s="2" t="s">
        <v>338</v>
      </c>
      <c r="O206" s="8" t="s">
        <v>48</v>
      </c>
      <c r="P206" s="8" t="s">
        <v>37</v>
      </c>
      <c r="Q206" s="8" t="s">
        <v>38</v>
      </c>
      <c r="U206" s="8" t="str">
        <f>IF(COUNTIF(soi_input_variables!A:A,A206)&gt;0,"yes","no")</f>
        <v>yes</v>
      </c>
      <c r="V206" s="8" t="str">
        <f>IF(COUNTIF(midas_input_variables!A:A,A206)&gt;0,"yes","no")</f>
        <v>no</v>
      </c>
      <c r="W206" s="8" t="str">
        <f>IF(OR(COUNTIF(eucalc_variables_proxies!C:C,"*"&amp;A206&amp;"*")&gt;0,COUNTIF(eucalc_variables_proxies!F:F,"*"&amp;A206&amp;"*")&gt;0),"yes","no")</f>
        <v>no</v>
      </c>
      <c r="X206" s="8" t="str">
        <f>IF(COUNTIF(collected_variables_proxies!C:C,"*"&amp;A206&amp;"*")&gt;0,"yes","no")</f>
        <v>no</v>
      </c>
      <c r="Y206" s="8" t="str">
        <f t="shared" si="3"/>
        <v>yes</v>
      </c>
    </row>
    <row r="207" spans="1:26" ht="24.6" customHeight="1">
      <c r="A207" s="140" t="s">
        <v>638</v>
      </c>
      <c r="B207" s="185" t="s">
        <v>639</v>
      </c>
      <c r="D207" s="2" t="s">
        <v>55</v>
      </c>
      <c r="E207" s="96" t="s">
        <v>629</v>
      </c>
      <c r="F207" s="2" t="s">
        <v>630</v>
      </c>
      <c r="G207" s="2" t="s">
        <v>33</v>
      </c>
      <c r="H207" s="1" t="s">
        <v>631</v>
      </c>
      <c r="I207" t="s">
        <v>526</v>
      </c>
      <c r="N207" s="2" t="s">
        <v>338</v>
      </c>
      <c r="O207" s="8" t="s">
        <v>48</v>
      </c>
      <c r="P207" s="8" t="s">
        <v>37</v>
      </c>
      <c r="Q207" s="8" t="s">
        <v>38</v>
      </c>
      <c r="U207" s="8" t="str">
        <f>IF(COUNTIF(soi_input_variables!A:A,A207)&gt;0,"yes","no")</f>
        <v>yes</v>
      </c>
      <c r="V207" s="8" t="str">
        <f>IF(COUNTIF(midas_input_variables!A:A,A207)&gt;0,"yes","no")</f>
        <v>no</v>
      </c>
      <c r="W207" s="8" t="str">
        <f>IF(OR(COUNTIF(eucalc_variables_proxies!C:C,"*"&amp;A207&amp;"*")&gt;0,COUNTIF(eucalc_variables_proxies!F:F,"*"&amp;A207&amp;"*")&gt;0),"yes","no")</f>
        <v>no</v>
      </c>
      <c r="X207" s="8" t="str">
        <f>IF(COUNTIF(collected_variables_proxies!C:C,"*"&amp;A207&amp;"*")&gt;0,"yes","no")</f>
        <v>no</v>
      </c>
      <c r="Y207" s="8" t="str">
        <f t="shared" si="3"/>
        <v>yes</v>
      </c>
    </row>
    <row r="208" spans="1:26" ht="22.95" customHeight="1">
      <c r="A208" s="140" t="s">
        <v>640</v>
      </c>
      <c r="B208" s="185" t="s">
        <v>641</v>
      </c>
      <c r="D208" s="2" t="s">
        <v>55</v>
      </c>
      <c r="E208" s="96" t="s">
        <v>629</v>
      </c>
      <c r="F208" s="2" t="s">
        <v>630</v>
      </c>
      <c r="G208" s="2" t="s">
        <v>33</v>
      </c>
      <c r="H208" s="1" t="s">
        <v>631</v>
      </c>
      <c r="I208" t="s">
        <v>526</v>
      </c>
      <c r="N208" s="2" t="s">
        <v>338</v>
      </c>
      <c r="O208" s="8" t="s">
        <v>48</v>
      </c>
      <c r="P208" s="8" t="s">
        <v>37</v>
      </c>
      <c r="Q208" s="8" t="s">
        <v>38</v>
      </c>
      <c r="U208" s="8" t="str">
        <f>IF(COUNTIF(soi_input_variables!A:A,A208)&gt;0,"yes","no")</f>
        <v>yes</v>
      </c>
      <c r="V208" s="8" t="str">
        <f>IF(COUNTIF(midas_input_variables!A:A,A208)&gt;0,"yes","no")</f>
        <v>no</v>
      </c>
      <c r="W208" s="8" t="str">
        <f>IF(OR(COUNTIF(eucalc_variables_proxies!C:C,"*"&amp;A208&amp;"*")&gt;0,COUNTIF(eucalc_variables_proxies!F:F,"*"&amp;A208&amp;"*")&gt;0),"yes","no")</f>
        <v>no</v>
      </c>
      <c r="X208" s="8" t="str">
        <f>IF(COUNTIF(collected_variables_proxies!C:C,"*"&amp;A208&amp;"*")&gt;0,"yes","no")</f>
        <v>no</v>
      </c>
      <c r="Y208" s="8" t="str">
        <f t="shared" si="3"/>
        <v>yes</v>
      </c>
    </row>
    <row r="209" spans="1:26" ht="22.95" customHeight="1">
      <c r="A209" s="140" t="s">
        <v>642</v>
      </c>
      <c r="B209" s="185" t="s">
        <v>643</v>
      </c>
      <c r="D209" s="2" t="s">
        <v>55</v>
      </c>
      <c r="E209" s="96" t="s">
        <v>629</v>
      </c>
      <c r="F209" s="2" t="s">
        <v>630</v>
      </c>
      <c r="G209" s="2" t="s">
        <v>33</v>
      </c>
      <c r="H209" s="1" t="s">
        <v>631</v>
      </c>
      <c r="I209" t="s">
        <v>526</v>
      </c>
      <c r="N209" s="2" t="s">
        <v>338</v>
      </c>
      <c r="O209" s="8" t="s">
        <v>48</v>
      </c>
      <c r="P209" s="8" t="s">
        <v>37</v>
      </c>
      <c r="Q209" s="8" t="s">
        <v>38</v>
      </c>
      <c r="U209" s="8" t="str">
        <f>IF(COUNTIF(soi_input_variables!A:A,A209)&gt;0,"yes","no")</f>
        <v>yes</v>
      </c>
      <c r="V209" s="8" t="str">
        <f>IF(COUNTIF(midas_input_variables!A:A,A209)&gt;0,"yes","no")</f>
        <v>no</v>
      </c>
      <c r="W209" s="8" t="str">
        <f>IF(OR(COUNTIF(eucalc_variables_proxies!C:C,"*"&amp;A209&amp;"*")&gt;0,COUNTIF(eucalc_variables_proxies!F:F,"*"&amp;A209&amp;"*")&gt;0),"yes","no")</f>
        <v>no</v>
      </c>
      <c r="X209" s="8" t="str">
        <f>IF(COUNTIF(collected_variables_proxies!C:C,"*"&amp;A209&amp;"*")&gt;0,"yes","no")</f>
        <v>no</v>
      </c>
      <c r="Y209" s="8" t="str">
        <f t="shared" si="3"/>
        <v>yes</v>
      </c>
    </row>
    <row r="210" spans="1:26" ht="93" customHeight="1">
      <c r="A210" s="140" t="s">
        <v>644</v>
      </c>
      <c r="B210" s="185" t="s">
        <v>645</v>
      </c>
      <c r="D210" s="2" t="s">
        <v>55</v>
      </c>
      <c r="E210" s="96" t="s">
        <v>629</v>
      </c>
      <c r="F210" s="2" t="s">
        <v>630</v>
      </c>
      <c r="G210" s="2" t="s">
        <v>33</v>
      </c>
      <c r="H210" s="1" t="s">
        <v>631</v>
      </c>
      <c r="I210" t="s">
        <v>526</v>
      </c>
      <c r="N210" s="2" t="s">
        <v>338</v>
      </c>
      <c r="O210" s="8" t="s">
        <v>48</v>
      </c>
      <c r="P210" s="8" t="s">
        <v>37</v>
      </c>
      <c r="Q210" s="8" t="s">
        <v>38</v>
      </c>
      <c r="U210" s="8" t="str">
        <f>IF(COUNTIF(soi_input_variables!A:A,A210)&gt;0,"yes","no")</f>
        <v>yes</v>
      </c>
      <c r="V210" s="8" t="str">
        <f>IF(COUNTIF(midas_input_variables!A:A,A210)&gt;0,"yes","no")</f>
        <v>no</v>
      </c>
      <c r="W210" s="8" t="str">
        <f>IF(OR(COUNTIF(eucalc_variables_proxies!C:C,"*"&amp;A210&amp;"*")&gt;0,COUNTIF(eucalc_variables_proxies!F:F,"*"&amp;A210&amp;"*")&gt;0),"yes","no")</f>
        <v>no</v>
      </c>
      <c r="X210" s="8" t="str">
        <f>IF(COUNTIF(collected_variables_proxies!C:C,"*"&amp;A210&amp;"*")&gt;0,"yes","no")</f>
        <v>no</v>
      </c>
      <c r="Y210" s="8" t="str">
        <f t="shared" si="3"/>
        <v>yes</v>
      </c>
    </row>
    <row r="211" spans="1:26" ht="94.95" customHeight="1">
      <c r="A211" s="140" t="s">
        <v>646</v>
      </c>
      <c r="B211" s="185" t="s">
        <v>647</v>
      </c>
      <c r="D211" s="2" t="s">
        <v>55</v>
      </c>
      <c r="E211" s="96" t="s">
        <v>629</v>
      </c>
      <c r="F211" s="2" t="s">
        <v>630</v>
      </c>
      <c r="G211" s="2" t="s">
        <v>33</v>
      </c>
      <c r="H211" s="1" t="s">
        <v>631</v>
      </c>
      <c r="I211" t="s">
        <v>526</v>
      </c>
      <c r="N211" s="2" t="s">
        <v>338</v>
      </c>
      <c r="O211" s="8" t="s">
        <v>48</v>
      </c>
      <c r="P211" s="8" t="s">
        <v>37</v>
      </c>
      <c r="Q211" s="8" t="s">
        <v>38</v>
      </c>
      <c r="U211" s="8" t="str">
        <f>IF(COUNTIF(soi_input_variables!A:A,A211)&gt;0,"yes","no")</f>
        <v>yes</v>
      </c>
      <c r="V211" s="8" t="str">
        <f>IF(COUNTIF(midas_input_variables!A:A,A211)&gt;0,"yes","no")</f>
        <v>no</v>
      </c>
      <c r="W211" s="8" t="str">
        <f>IF(OR(COUNTIF(eucalc_variables_proxies!C:C,"*"&amp;A211&amp;"*")&gt;0,COUNTIF(eucalc_variables_proxies!F:F,"*"&amp;A211&amp;"*")&gt;0),"yes","no")</f>
        <v>no</v>
      </c>
      <c r="X211" s="8" t="str">
        <f>IF(COUNTIF(collected_variables_proxies!C:C,"*"&amp;A211&amp;"*")&gt;0,"yes","no")</f>
        <v>no</v>
      </c>
      <c r="Y211" s="8" t="str">
        <f t="shared" si="3"/>
        <v>yes</v>
      </c>
    </row>
    <row r="212" spans="1:26" ht="121.95" customHeight="1">
      <c r="A212" s="140" t="s">
        <v>648</v>
      </c>
      <c r="B212" s="185" t="s">
        <v>649</v>
      </c>
      <c r="D212" s="2" t="s">
        <v>55</v>
      </c>
      <c r="E212" s="96" t="s">
        <v>629</v>
      </c>
      <c r="F212" s="2" t="s">
        <v>630</v>
      </c>
      <c r="G212" s="2" t="s">
        <v>33</v>
      </c>
      <c r="H212" s="1" t="s">
        <v>631</v>
      </c>
      <c r="I212" t="s">
        <v>526</v>
      </c>
      <c r="N212" s="2" t="s">
        <v>338</v>
      </c>
      <c r="O212" s="8" t="s">
        <v>48</v>
      </c>
      <c r="P212" s="8" t="s">
        <v>37</v>
      </c>
      <c r="Q212" s="8" t="s">
        <v>38</v>
      </c>
      <c r="U212" s="8" t="str">
        <f>IF(COUNTIF(soi_input_variables!A:A,A212)&gt;0,"yes","no")</f>
        <v>yes</v>
      </c>
      <c r="V212" s="8" t="str">
        <f>IF(COUNTIF(midas_input_variables!A:A,A212)&gt;0,"yes","no")</f>
        <v>no</v>
      </c>
      <c r="W212" s="8" t="str">
        <f>IF(OR(COUNTIF(eucalc_variables_proxies!C:C,"*"&amp;A212&amp;"*")&gt;0,COUNTIF(eucalc_variables_proxies!F:F,"*"&amp;A212&amp;"*")&gt;0),"yes","no")</f>
        <v>no</v>
      </c>
      <c r="X212" s="8" t="str">
        <f>IF(COUNTIF(collected_variables_proxies!C:C,"*"&amp;A212&amp;"*")&gt;0,"yes","no")</f>
        <v>no</v>
      </c>
      <c r="Y212" s="8" t="str">
        <f t="shared" si="3"/>
        <v>yes</v>
      </c>
    </row>
    <row r="213" spans="1:26" ht="115.2">
      <c r="A213" s="140" t="s">
        <v>650</v>
      </c>
      <c r="B213" s="185" t="s">
        <v>651</v>
      </c>
      <c r="D213" s="2" t="s">
        <v>55</v>
      </c>
      <c r="E213" s="96" t="s">
        <v>629</v>
      </c>
      <c r="F213" s="2" t="s">
        <v>630</v>
      </c>
      <c r="G213" s="2" t="s">
        <v>33</v>
      </c>
      <c r="H213" s="1" t="s">
        <v>631</v>
      </c>
      <c r="I213" t="s">
        <v>526</v>
      </c>
      <c r="N213" s="2" t="s">
        <v>338</v>
      </c>
      <c r="O213" s="8" t="s">
        <v>48</v>
      </c>
      <c r="P213" s="8" t="s">
        <v>37</v>
      </c>
      <c r="Q213" s="8" t="s">
        <v>38</v>
      </c>
      <c r="U213" s="8" t="str">
        <f>IF(COUNTIF(soi_input_variables!A:A,A213)&gt;0,"yes","no")</f>
        <v>yes</v>
      </c>
      <c r="V213" s="8" t="str">
        <f>IF(COUNTIF(midas_input_variables!A:A,A213)&gt;0,"yes","no")</f>
        <v>no</v>
      </c>
      <c r="W213" s="8" t="str">
        <f>IF(OR(COUNTIF(eucalc_variables_proxies!C:C,"*"&amp;A213&amp;"*")&gt;0,COUNTIF(eucalc_variables_proxies!F:F,"*"&amp;A213&amp;"*")&gt;0),"yes","no")</f>
        <v>no</v>
      </c>
      <c r="X213" s="8" t="str">
        <f>IF(COUNTIF(collected_variables_proxies!C:C,"*"&amp;A213&amp;"*")&gt;0,"yes","no")</f>
        <v>no</v>
      </c>
      <c r="Y213" s="8" t="str">
        <f t="shared" si="3"/>
        <v>yes</v>
      </c>
    </row>
    <row r="214" spans="1:26" ht="115.2">
      <c r="A214" s="140" t="s">
        <v>652</v>
      </c>
      <c r="B214" s="185" t="s">
        <v>653</v>
      </c>
      <c r="D214" s="2" t="s">
        <v>55</v>
      </c>
      <c r="E214" s="96" t="s">
        <v>629</v>
      </c>
      <c r="F214" s="2" t="s">
        <v>630</v>
      </c>
      <c r="G214" s="2" t="s">
        <v>33</v>
      </c>
      <c r="H214" s="1" t="s">
        <v>631</v>
      </c>
      <c r="I214" t="s">
        <v>526</v>
      </c>
      <c r="N214" s="2" t="s">
        <v>338</v>
      </c>
      <c r="O214" s="8" t="s">
        <v>48</v>
      </c>
      <c r="P214" s="8" t="s">
        <v>37</v>
      </c>
      <c r="Q214" s="8" t="s">
        <v>38</v>
      </c>
      <c r="U214" s="8" t="str">
        <f>IF(COUNTIF(soi_input_variables!A:A,A214)&gt;0,"yes","no")</f>
        <v>yes</v>
      </c>
      <c r="V214" s="8" t="str">
        <f>IF(COUNTIF(midas_input_variables!A:A,A214)&gt;0,"yes","no")</f>
        <v>no</v>
      </c>
      <c r="W214" s="8" t="str">
        <f>IF(OR(COUNTIF(eucalc_variables_proxies!C:C,"*"&amp;A214&amp;"*")&gt;0,COUNTIF(eucalc_variables_proxies!F:F,"*"&amp;A214&amp;"*")&gt;0),"yes","no")</f>
        <v>no</v>
      </c>
      <c r="X214" s="8" t="str">
        <f>IF(COUNTIF(collected_variables_proxies!C:C,"*"&amp;A214&amp;"*")&gt;0,"yes","no")</f>
        <v>no</v>
      </c>
      <c r="Y214" s="8" t="str">
        <f t="shared" si="3"/>
        <v>yes</v>
      </c>
    </row>
    <row r="215" spans="1:26" ht="115.2">
      <c r="A215" s="140" t="s">
        <v>654</v>
      </c>
      <c r="B215" s="185" t="s">
        <v>655</v>
      </c>
      <c r="D215" s="2" t="s">
        <v>55</v>
      </c>
      <c r="E215" s="96" t="s">
        <v>629</v>
      </c>
      <c r="F215" s="2" t="s">
        <v>630</v>
      </c>
      <c r="G215" s="2" t="s">
        <v>33</v>
      </c>
      <c r="H215" s="1" t="s">
        <v>631</v>
      </c>
      <c r="I215" t="s">
        <v>526</v>
      </c>
      <c r="N215" s="2" t="s">
        <v>338</v>
      </c>
      <c r="O215" s="8" t="s">
        <v>48</v>
      </c>
      <c r="P215" s="8" t="s">
        <v>37</v>
      </c>
      <c r="Q215" s="8" t="s">
        <v>38</v>
      </c>
      <c r="U215" s="8" t="str">
        <f>IF(COUNTIF(soi_input_variables!A:A,A215)&gt;0,"yes","no")</f>
        <v>yes</v>
      </c>
      <c r="V215" s="8" t="str">
        <f>IF(COUNTIF(midas_input_variables!A:A,A215)&gt;0,"yes","no")</f>
        <v>no</v>
      </c>
      <c r="W215" s="8" t="str">
        <f>IF(OR(COUNTIF(eucalc_variables_proxies!C:C,"*"&amp;A215&amp;"*")&gt;0,COUNTIF(eucalc_variables_proxies!F:F,"*"&amp;A215&amp;"*")&gt;0),"yes","no")</f>
        <v>no</v>
      </c>
      <c r="X215" s="8" t="str">
        <f>IF(COUNTIF(collected_variables_proxies!C:C,"*"&amp;A215&amp;"*")&gt;0,"yes","no")</f>
        <v>no</v>
      </c>
      <c r="Y215" s="8" t="str">
        <f t="shared" si="3"/>
        <v>yes</v>
      </c>
      <c r="Z215">
        <v>0.5</v>
      </c>
    </row>
    <row r="216" spans="1:26" ht="115.2">
      <c r="A216" s="140" t="s">
        <v>656</v>
      </c>
      <c r="B216" s="185" t="s">
        <v>657</v>
      </c>
      <c r="D216" s="2" t="s">
        <v>55</v>
      </c>
      <c r="E216" s="96" t="s">
        <v>629</v>
      </c>
      <c r="F216" s="2" t="s">
        <v>630</v>
      </c>
      <c r="G216" s="2" t="s">
        <v>33</v>
      </c>
      <c r="H216" s="1" t="s">
        <v>631</v>
      </c>
      <c r="I216" t="s">
        <v>526</v>
      </c>
      <c r="N216" s="2" t="s">
        <v>338</v>
      </c>
      <c r="O216" s="8" t="s">
        <v>48</v>
      </c>
      <c r="P216" s="8" t="s">
        <v>37</v>
      </c>
      <c r="Q216" s="8" t="s">
        <v>38</v>
      </c>
      <c r="U216" s="8" t="str">
        <f>IF(COUNTIF(soi_input_variables!A:A,A216)&gt;0,"yes","no")</f>
        <v>yes</v>
      </c>
      <c r="V216" s="8" t="str">
        <f>IF(COUNTIF(midas_input_variables!A:A,A216)&gt;0,"yes","no")</f>
        <v>no</v>
      </c>
      <c r="W216" s="8" t="str">
        <f>IF(OR(COUNTIF(eucalc_variables_proxies!C:C,"*"&amp;A216&amp;"*")&gt;0,COUNTIF(eucalc_variables_proxies!F:F,"*"&amp;A216&amp;"*")&gt;0),"yes","no")</f>
        <v>no</v>
      </c>
      <c r="X216" s="8" t="str">
        <f>IF(COUNTIF(collected_variables_proxies!C:C,"*"&amp;A216&amp;"*")&gt;0,"yes","no")</f>
        <v>no</v>
      </c>
      <c r="Y216" s="8" t="str">
        <f t="shared" si="3"/>
        <v>yes</v>
      </c>
      <c r="Z216">
        <v>0.5</v>
      </c>
    </row>
    <row r="217" spans="1:26" ht="115.2">
      <c r="A217" s="140" t="s">
        <v>658</v>
      </c>
      <c r="B217" s="185" t="s">
        <v>659</v>
      </c>
      <c r="D217" s="2" t="s">
        <v>55</v>
      </c>
      <c r="E217" s="96" t="s">
        <v>629</v>
      </c>
      <c r="F217" s="2" t="s">
        <v>630</v>
      </c>
      <c r="G217" s="2" t="s">
        <v>33</v>
      </c>
      <c r="H217" s="1" t="s">
        <v>631</v>
      </c>
      <c r="I217" t="s">
        <v>526</v>
      </c>
      <c r="N217" s="2" t="s">
        <v>338</v>
      </c>
      <c r="O217" s="8" t="s">
        <v>48</v>
      </c>
      <c r="P217" s="8" t="s">
        <v>37</v>
      </c>
      <c r="Q217" s="8" t="s">
        <v>38</v>
      </c>
      <c r="U217" s="8" t="str">
        <f>IF(COUNTIF(soi_input_variables!A:A,A217)&gt;0,"yes","no")</f>
        <v>yes</v>
      </c>
      <c r="V217" s="8" t="str">
        <f>IF(COUNTIF(midas_input_variables!A:A,A217)&gt;0,"yes","no")</f>
        <v>no</v>
      </c>
      <c r="W217" s="8" t="str">
        <f>IF(OR(COUNTIF(eucalc_variables_proxies!C:C,"*"&amp;A217&amp;"*")&gt;0,COUNTIF(eucalc_variables_proxies!F:F,"*"&amp;A217&amp;"*")&gt;0),"yes","no")</f>
        <v>no</v>
      </c>
      <c r="X217" s="8" t="str">
        <f>IF(COUNTIF(collected_variables_proxies!C:C,"*"&amp;A217&amp;"*")&gt;0,"yes","no")</f>
        <v>no</v>
      </c>
      <c r="Y217" s="8" t="str">
        <f t="shared" si="3"/>
        <v>yes</v>
      </c>
      <c r="Z217">
        <v>0.5</v>
      </c>
    </row>
    <row r="218" spans="1:26" ht="115.2">
      <c r="A218" s="140" t="s">
        <v>660</v>
      </c>
      <c r="B218" s="185" t="s">
        <v>661</v>
      </c>
      <c r="D218" s="2" t="s">
        <v>55</v>
      </c>
      <c r="E218" s="96" t="s">
        <v>629</v>
      </c>
      <c r="F218" s="2" t="s">
        <v>630</v>
      </c>
      <c r="G218" s="2" t="s">
        <v>33</v>
      </c>
      <c r="H218" s="1" t="s">
        <v>631</v>
      </c>
      <c r="I218" t="s">
        <v>526</v>
      </c>
      <c r="N218" s="2" t="s">
        <v>338</v>
      </c>
      <c r="O218" s="8" t="s">
        <v>48</v>
      </c>
      <c r="P218" s="8" t="s">
        <v>37</v>
      </c>
      <c r="Q218" s="8" t="s">
        <v>38</v>
      </c>
      <c r="U218" s="8" t="str">
        <f>IF(COUNTIF(soi_input_variables!A:A,A218)&gt;0,"yes","no")</f>
        <v>yes</v>
      </c>
      <c r="V218" s="8" t="str">
        <f>IF(COUNTIF(midas_input_variables!A:A,A218)&gt;0,"yes","no")</f>
        <v>no</v>
      </c>
      <c r="W218" s="8" t="str">
        <f>IF(OR(COUNTIF(eucalc_variables_proxies!C:C,"*"&amp;A218&amp;"*")&gt;0,COUNTIF(eucalc_variables_proxies!F:F,"*"&amp;A218&amp;"*")&gt;0),"yes","no")</f>
        <v>no</v>
      </c>
      <c r="X218" s="8" t="str">
        <f>IF(COUNTIF(collected_variables_proxies!C:C,"*"&amp;A218&amp;"*")&gt;0,"yes","no")</f>
        <v>no</v>
      </c>
      <c r="Y218" s="8" t="str">
        <f t="shared" si="3"/>
        <v>yes</v>
      </c>
      <c r="Z218">
        <v>0.5</v>
      </c>
    </row>
    <row r="219" spans="1:26" ht="115.2">
      <c r="A219" s="140" t="s">
        <v>662</v>
      </c>
      <c r="B219" s="185" t="s">
        <v>663</v>
      </c>
      <c r="D219" s="2" t="s">
        <v>55</v>
      </c>
      <c r="E219" s="96" t="s">
        <v>629</v>
      </c>
      <c r="F219" s="2" t="s">
        <v>630</v>
      </c>
      <c r="G219" s="2" t="s">
        <v>33</v>
      </c>
      <c r="H219" s="1" t="s">
        <v>631</v>
      </c>
      <c r="I219" t="s">
        <v>526</v>
      </c>
      <c r="N219" s="2" t="s">
        <v>338</v>
      </c>
      <c r="O219" s="8" t="s">
        <v>48</v>
      </c>
      <c r="P219" s="8" t="s">
        <v>37</v>
      </c>
      <c r="Q219" s="8" t="s">
        <v>38</v>
      </c>
      <c r="U219" s="8" t="str">
        <f>IF(COUNTIF(soi_input_variables!A:A,A219)&gt;0,"yes","no")</f>
        <v>yes</v>
      </c>
      <c r="V219" s="8" t="str">
        <f>IF(COUNTIF(midas_input_variables!A:A,A219)&gt;0,"yes","no")</f>
        <v>no</v>
      </c>
      <c r="W219" s="8" t="str">
        <f>IF(OR(COUNTIF(eucalc_variables_proxies!C:C,"*"&amp;A219&amp;"*")&gt;0,COUNTIF(eucalc_variables_proxies!F:F,"*"&amp;A219&amp;"*")&gt;0),"yes","no")</f>
        <v>no</v>
      </c>
      <c r="X219" s="8" t="str">
        <f>IF(COUNTIF(collected_variables_proxies!C:C,"*"&amp;A219&amp;"*")&gt;0,"yes","no")</f>
        <v>no</v>
      </c>
      <c r="Y219" s="8" t="str">
        <f t="shared" si="3"/>
        <v>yes</v>
      </c>
      <c r="Z219">
        <v>0.5</v>
      </c>
    </row>
    <row r="220" spans="1:26" ht="115.2">
      <c r="A220" s="140" t="s">
        <v>664</v>
      </c>
      <c r="B220" s="185" t="s">
        <v>665</v>
      </c>
      <c r="D220" s="2" t="s">
        <v>55</v>
      </c>
      <c r="E220" s="96" t="s">
        <v>629</v>
      </c>
      <c r="F220" s="2" t="s">
        <v>630</v>
      </c>
      <c r="G220" s="2" t="s">
        <v>33</v>
      </c>
      <c r="H220" s="1" t="s">
        <v>631</v>
      </c>
      <c r="I220" t="s">
        <v>526</v>
      </c>
      <c r="N220" s="2" t="s">
        <v>338</v>
      </c>
      <c r="O220" s="8" t="s">
        <v>48</v>
      </c>
      <c r="P220" s="8" t="s">
        <v>37</v>
      </c>
      <c r="Q220" s="8" t="s">
        <v>38</v>
      </c>
      <c r="U220" s="8" t="str">
        <f>IF(COUNTIF(soi_input_variables!A:A,A220)&gt;0,"yes","no")</f>
        <v>yes</v>
      </c>
      <c r="V220" s="8" t="str">
        <f>IF(COUNTIF(midas_input_variables!A:A,A220)&gt;0,"yes","no")</f>
        <v>no</v>
      </c>
      <c r="W220" s="8" t="str">
        <f>IF(OR(COUNTIF(eucalc_variables_proxies!C:C,"*"&amp;A220&amp;"*")&gt;0,COUNTIF(eucalc_variables_proxies!F:F,"*"&amp;A220&amp;"*")&gt;0),"yes","no")</f>
        <v>no</v>
      </c>
      <c r="X220" s="8" t="str">
        <f>IF(COUNTIF(collected_variables_proxies!C:C,"*"&amp;A220&amp;"*")&gt;0,"yes","no")</f>
        <v>no</v>
      </c>
      <c r="Y220" s="8" t="str">
        <f t="shared" si="3"/>
        <v>yes</v>
      </c>
      <c r="Z220">
        <v>0.5</v>
      </c>
    </row>
    <row r="221" spans="1:26" ht="115.2">
      <c r="A221" s="140" t="s">
        <v>666</v>
      </c>
      <c r="B221" s="185" t="s">
        <v>667</v>
      </c>
      <c r="D221" s="2" t="s">
        <v>55</v>
      </c>
      <c r="E221" s="96" t="s">
        <v>629</v>
      </c>
      <c r="F221" s="2" t="s">
        <v>630</v>
      </c>
      <c r="G221" s="2" t="s">
        <v>33</v>
      </c>
      <c r="H221" s="1" t="s">
        <v>631</v>
      </c>
      <c r="I221" t="s">
        <v>526</v>
      </c>
      <c r="N221" s="2" t="s">
        <v>338</v>
      </c>
      <c r="O221" s="8" t="s">
        <v>48</v>
      </c>
      <c r="P221" s="8" t="s">
        <v>37</v>
      </c>
      <c r="Q221" s="8" t="s">
        <v>38</v>
      </c>
      <c r="U221" s="8" t="str">
        <f>IF(COUNTIF(soi_input_variables!A:A,A221)&gt;0,"yes","no")</f>
        <v>yes</v>
      </c>
      <c r="V221" s="8" t="str">
        <f>IF(COUNTIF(midas_input_variables!A:A,A221)&gt;0,"yes","no")</f>
        <v>no</v>
      </c>
      <c r="W221" s="8" t="str">
        <f>IF(OR(COUNTIF(eucalc_variables_proxies!C:C,"*"&amp;A221&amp;"*")&gt;0,COUNTIF(eucalc_variables_proxies!F:F,"*"&amp;A221&amp;"*")&gt;0),"yes","no")</f>
        <v>no</v>
      </c>
      <c r="X221" s="8" t="str">
        <f>IF(COUNTIF(collected_variables_proxies!C:C,"*"&amp;A221&amp;"*")&gt;0,"yes","no")</f>
        <v>no</v>
      </c>
      <c r="Y221" s="8" t="str">
        <f t="shared" si="3"/>
        <v>yes</v>
      </c>
      <c r="Z221">
        <v>0.5</v>
      </c>
    </row>
    <row r="222" spans="1:26" ht="115.2">
      <c r="A222" s="140" t="s">
        <v>668</v>
      </c>
      <c r="B222" s="185" t="s">
        <v>669</v>
      </c>
      <c r="D222" s="2" t="s">
        <v>55</v>
      </c>
      <c r="E222" s="96" t="s">
        <v>629</v>
      </c>
      <c r="F222" s="2" t="s">
        <v>630</v>
      </c>
      <c r="G222" s="2" t="s">
        <v>33</v>
      </c>
      <c r="H222" s="1" t="s">
        <v>631</v>
      </c>
      <c r="I222" t="s">
        <v>526</v>
      </c>
      <c r="N222" s="2" t="s">
        <v>338</v>
      </c>
      <c r="O222" s="8" t="s">
        <v>48</v>
      </c>
      <c r="P222" s="8" t="s">
        <v>37</v>
      </c>
      <c r="Q222" s="8" t="s">
        <v>38</v>
      </c>
      <c r="U222" s="8" t="str">
        <f>IF(COUNTIF(soi_input_variables!A:A,A222)&gt;0,"yes","no")</f>
        <v>yes</v>
      </c>
      <c r="V222" s="8" t="str">
        <f>IF(COUNTIF(midas_input_variables!A:A,A222)&gt;0,"yes","no")</f>
        <v>no</v>
      </c>
      <c r="W222" s="8" t="str">
        <f>IF(OR(COUNTIF(eucalc_variables_proxies!C:C,"*"&amp;A222&amp;"*")&gt;0,COUNTIF(eucalc_variables_proxies!F:F,"*"&amp;A222&amp;"*")&gt;0),"yes","no")</f>
        <v>no</v>
      </c>
      <c r="X222" s="8" t="str">
        <f>IF(COUNTIF(collected_variables_proxies!C:C,"*"&amp;A222&amp;"*")&gt;0,"yes","no")</f>
        <v>no</v>
      </c>
      <c r="Y222" s="8" t="str">
        <f t="shared" si="3"/>
        <v>yes</v>
      </c>
      <c r="Z222">
        <v>0.5</v>
      </c>
    </row>
    <row r="223" spans="1:26" ht="115.2">
      <c r="A223" s="140" t="s">
        <v>670</v>
      </c>
      <c r="B223" s="185" t="s">
        <v>671</v>
      </c>
      <c r="D223" s="2" t="s">
        <v>55</v>
      </c>
      <c r="E223" s="96" t="s">
        <v>629</v>
      </c>
      <c r="F223" s="2" t="s">
        <v>630</v>
      </c>
      <c r="G223" s="2" t="s">
        <v>33</v>
      </c>
      <c r="H223" s="1" t="s">
        <v>631</v>
      </c>
      <c r="I223" t="s">
        <v>526</v>
      </c>
      <c r="N223" s="2" t="s">
        <v>338</v>
      </c>
      <c r="O223" s="8" t="s">
        <v>48</v>
      </c>
      <c r="P223" s="8" t="s">
        <v>37</v>
      </c>
      <c r="Q223" s="8" t="s">
        <v>38</v>
      </c>
      <c r="U223" s="8" t="str">
        <f>IF(COUNTIF(soi_input_variables!A:A,A223)&gt;0,"yes","no")</f>
        <v>yes</v>
      </c>
      <c r="V223" s="8" t="str">
        <f>IF(COUNTIF(midas_input_variables!A:A,A223)&gt;0,"yes","no")</f>
        <v>no</v>
      </c>
      <c r="W223" s="8" t="str">
        <f>IF(OR(COUNTIF(eucalc_variables_proxies!C:C,"*"&amp;A223&amp;"*")&gt;0,COUNTIF(eucalc_variables_proxies!F:F,"*"&amp;A223&amp;"*")&gt;0),"yes","no")</f>
        <v>no</v>
      </c>
      <c r="X223" s="8" t="str">
        <f>IF(COUNTIF(collected_variables_proxies!C:C,"*"&amp;A223&amp;"*")&gt;0,"yes","no")</f>
        <v>no</v>
      </c>
      <c r="Y223" s="8" t="str">
        <f t="shared" si="3"/>
        <v>yes</v>
      </c>
      <c r="Z223">
        <v>0.5</v>
      </c>
    </row>
    <row r="224" spans="1:26" ht="115.2">
      <c r="A224" s="140" t="s">
        <v>672</v>
      </c>
      <c r="B224" s="185" t="s">
        <v>673</v>
      </c>
      <c r="D224" s="2" t="s">
        <v>55</v>
      </c>
      <c r="E224" s="96" t="s">
        <v>629</v>
      </c>
      <c r="F224" s="2" t="s">
        <v>630</v>
      </c>
      <c r="G224" s="2" t="s">
        <v>33</v>
      </c>
      <c r="H224" s="1" t="s">
        <v>631</v>
      </c>
      <c r="I224" t="s">
        <v>526</v>
      </c>
      <c r="N224" s="2" t="s">
        <v>338</v>
      </c>
      <c r="O224" s="8" t="s">
        <v>48</v>
      </c>
      <c r="P224" s="8" t="s">
        <v>37</v>
      </c>
      <c r="Q224" s="8" t="s">
        <v>38</v>
      </c>
      <c r="U224" s="8" t="str">
        <f>IF(COUNTIF(soi_input_variables!A:A,A224)&gt;0,"yes","no")</f>
        <v>yes</v>
      </c>
      <c r="V224" s="8" t="str">
        <f>IF(COUNTIF(midas_input_variables!A:A,A224)&gt;0,"yes","no")</f>
        <v>no</v>
      </c>
      <c r="W224" s="8" t="str">
        <f>IF(OR(COUNTIF(eucalc_variables_proxies!C:C,"*"&amp;A224&amp;"*")&gt;0,COUNTIF(eucalc_variables_proxies!F:F,"*"&amp;A224&amp;"*")&gt;0),"yes","no")</f>
        <v>no</v>
      </c>
      <c r="X224" s="8" t="str">
        <f>IF(COUNTIF(collected_variables_proxies!C:C,"*"&amp;A224&amp;"*")&gt;0,"yes","no")</f>
        <v>no</v>
      </c>
      <c r="Y224" s="8" t="str">
        <f t="shared" si="3"/>
        <v>yes</v>
      </c>
      <c r="Z224">
        <v>0.5</v>
      </c>
    </row>
    <row r="225" spans="1:26" ht="115.2">
      <c r="A225" s="140" t="s">
        <v>674</v>
      </c>
      <c r="B225" s="185" t="s">
        <v>675</v>
      </c>
      <c r="D225" s="2" t="s">
        <v>55</v>
      </c>
      <c r="E225" s="96" t="s">
        <v>629</v>
      </c>
      <c r="F225" s="2" t="s">
        <v>630</v>
      </c>
      <c r="G225" s="2" t="s">
        <v>33</v>
      </c>
      <c r="H225" s="1" t="s">
        <v>631</v>
      </c>
      <c r="I225" t="s">
        <v>526</v>
      </c>
      <c r="N225" s="2" t="s">
        <v>338</v>
      </c>
      <c r="O225" s="8" t="s">
        <v>48</v>
      </c>
      <c r="P225" s="8" t="s">
        <v>37</v>
      </c>
      <c r="Q225" s="8" t="s">
        <v>38</v>
      </c>
      <c r="U225" s="8" t="str">
        <f>IF(COUNTIF(soi_input_variables!A:A,A225)&gt;0,"yes","no")</f>
        <v>yes</v>
      </c>
      <c r="V225" s="8" t="str">
        <f>IF(COUNTIF(midas_input_variables!A:A,A225)&gt;0,"yes","no")</f>
        <v>no</v>
      </c>
      <c r="W225" s="8" t="str">
        <f>IF(OR(COUNTIF(eucalc_variables_proxies!C:C,"*"&amp;A225&amp;"*")&gt;0,COUNTIF(eucalc_variables_proxies!F:F,"*"&amp;A225&amp;"*")&gt;0),"yes","no")</f>
        <v>no</v>
      </c>
      <c r="X225" s="8" t="str">
        <f>IF(COUNTIF(collected_variables_proxies!C:C,"*"&amp;A225&amp;"*")&gt;0,"yes","no")</f>
        <v>no</v>
      </c>
      <c r="Y225" s="8" t="str">
        <f t="shared" si="3"/>
        <v>yes</v>
      </c>
      <c r="Z225">
        <v>0.5</v>
      </c>
    </row>
    <row r="226" spans="1:26" ht="115.2">
      <c r="A226" s="140" t="s">
        <v>676</v>
      </c>
      <c r="B226" s="2" t="s">
        <v>677</v>
      </c>
      <c r="D226" s="2" t="s">
        <v>55</v>
      </c>
      <c r="E226" s="96" t="s">
        <v>629</v>
      </c>
      <c r="F226" s="2" t="s">
        <v>630</v>
      </c>
      <c r="G226" s="2" t="s">
        <v>33</v>
      </c>
      <c r="H226" s="1" t="s">
        <v>631</v>
      </c>
      <c r="I226" t="s">
        <v>526</v>
      </c>
      <c r="N226" s="2" t="s">
        <v>338</v>
      </c>
      <c r="O226" s="8" t="s">
        <v>48</v>
      </c>
      <c r="P226" s="8" t="s">
        <v>37</v>
      </c>
      <c r="Q226" s="8" t="s">
        <v>38</v>
      </c>
      <c r="U226" s="8" t="str">
        <f>IF(COUNTIF(soi_input_variables!A:A,A226)&gt;0,"yes","no")</f>
        <v>yes</v>
      </c>
      <c r="V226" s="8" t="str">
        <f>IF(COUNTIF(midas_input_variables!A:A,A226)&gt;0,"yes","no")</f>
        <v>no</v>
      </c>
      <c r="W226" s="8" t="str">
        <f>IF(OR(COUNTIF(eucalc_variables_proxies!C:C,"*"&amp;A226&amp;"*")&gt;0,COUNTIF(eucalc_variables_proxies!F:F,"*"&amp;A226&amp;"*")&gt;0),"yes","no")</f>
        <v>no</v>
      </c>
      <c r="X226" s="8" t="str">
        <f>IF(COUNTIF(collected_variables_proxies!C:C,"*"&amp;A226&amp;"*")&gt;0,"yes","no")</f>
        <v>no</v>
      </c>
      <c r="Y226" s="8" t="str">
        <f t="shared" si="3"/>
        <v>yes</v>
      </c>
      <c r="Z226">
        <v>0.5</v>
      </c>
    </row>
    <row r="227" spans="1:26" ht="115.2">
      <c r="A227" s="140" t="s">
        <v>678</v>
      </c>
      <c r="B227" s="185" t="s">
        <v>679</v>
      </c>
      <c r="D227" s="2" t="s">
        <v>55</v>
      </c>
      <c r="E227" s="96" t="s">
        <v>629</v>
      </c>
      <c r="F227" s="2" t="s">
        <v>630</v>
      </c>
      <c r="G227" s="2" t="s">
        <v>33</v>
      </c>
      <c r="H227" s="1" t="s">
        <v>631</v>
      </c>
      <c r="I227" t="s">
        <v>526</v>
      </c>
      <c r="N227" s="2" t="s">
        <v>338</v>
      </c>
      <c r="O227" s="8" t="s">
        <v>48</v>
      </c>
      <c r="P227" s="8" t="s">
        <v>37</v>
      </c>
      <c r="Q227" s="8" t="s">
        <v>38</v>
      </c>
      <c r="U227" s="8" t="str">
        <f>IF(COUNTIF(soi_input_variables!A:A,A227)&gt;0,"yes","no")</f>
        <v>yes</v>
      </c>
      <c r="V227" s="8" t="str">
        <f>IF(COUNTIF(midas_input_variables!A:A,A227)&gt;0,"yes","no")</f>
        <v>no</v>
      </c>
      <c r="W227" s="8" t="str">
        <f>IF(OR(COUNTIF(eucalc_variables_proxies!C:C,"*"&amp;A227&amp;"*")&gt;0,COUNTIF(eucalc_variables_proxies!F:F,"*"&amp;A227&amp;"*")&gt;0),"yes","no")</f>
        <v>no</v>
      </c>
      <c r="X227" s="8" t="str">
        <f>IF(COUNTIF(collected_variables_proxies!C:C,"*"&amp;A227&amp;"*")&gt;0,"yes","no")</f>
        <v>no</v>
      </c>
      <c r="Y227" s="8" t="str">
        <f t="shared" si="3"/>
        <v>yes</v>
      </c>
    </row>
    <row r="228" spans="1:26" ht="115.2">
      <c r="A228" s="140" t="s">
        <v>680</v>
      </c>
      <c r="B228" s="185" t="s">
        <v>681</v>
      </c>
      <c r="D228" s="2" t="s">
        <v>55</v>
      </c>
      <c r="E228" s="96" t="s">
        <v>629</v>
      </c>
      <c r="F228" s="2" t="s">
        <v>630</v>
      </c>
      <c r="G228" s="2" t="s">
        <v>33</v>
      </c>
      <c r="H228" s="1" t="s">
        <v>631</v>
      </c>
      <c r="I228" t="s">
        <v>526</v>
      </c>
      <c r="N228" s="2" t="s">
        <v>338</v>
      </c>
      <c r="O228" s="8" t="s">
        <v>48</v>
      </c>
      <c r="P228" s="8" t="s">
        <v>37</v>
      </c>
      <c r="Q228" s="8" t="s">
        <v>38</v>
      </c>
      <c r="U228" s="8" t="str">
        <f>IF(COUNTIF(soi_input_variables!A:A,A228)&gt;0,"yes","no")</f>
        <v>yes</v>
      </c>
      <c r="V228" s="8" t="str">
        <f>IF(COUNTIF(midas_input_variables!A:A,A228)&gt;0,"yes","no")</f>
        <v>no</v>
      </c>
      <c r="W228" s="8" t="str">
        <f>IF(OR(COUNTIF(eucalc_variables_proxies!C:C,"*"&amp;A228&amp;"*")&gt;0,COUNTIF(eucalc_variables_proxies!F:F,"*"&amp;A228&amp;"*")&gt;0),"yes","no")</f>
        <v>no</v>
      </c>
      <c r="X228" s="8" t="str">
        <f>IF(COUNTIF(collected_variables_proxies!C:C,"*"&amp;A228&amp;"*")&gt;0,"yes","no")</f>
        <v>no</v>
      </c>
      <c r="Y228" s="8" t="str">
        <f t="shared" si="3"/>
        <v>yes</v>
      </c>
    </row>
    <row r="229" spans="1:26" ht="115.2">
      <c r="A229" s="140" t="s">
        <v>682</v>
      </c>
      <c r="B229" s="185" t="s">
        <v>683</v>
      </c>
      <c r="D229" s="2" t="s">
        <v>55</v>
      </c>
      <c r="E229" s="96" t="s">
        <v>629</v>
      </c>
      <c r="F229" s="2" t="s">
        <v>630</v>
      </c>
      <c r="G229" s="2" t="s">
        <v>33</v>
      </c>
      <c r="H229" s="1" t="s">
        <v>631</v>
      </c>
      <c r="I229" t="s">
        <v>526</v>
      </c>
      <c r="N229" s="2" t="s">
        <v>338</v>
      </c>
      <c r="O229" s="8" t="s">
        <v>48</v>
      </c>
      <c r="P229" s="8" t="s">
        <v>37</v>
      </c>
      <c r="Q229" s="8" t="s">
        <v>38</v>
      </c>
      <c r="U229" s="8" t="str">
        <f>IF(COUNTIF(soi_input_variables!A:A,A229)&gt;0,"yes","no")</f>
        <v>yes</v>
      </c>
      <c r="V229" s="8" t="str">
        <f>IF(COUNTIF(midas_input_variables!A:A,A229)&gt;0,"yes","no")</f>
        <v>no</v>
      </c>
      <c r="W229" s="8" t="str">
        <f>IF(OR(COUNTIF(eucalc_variables_proxies!C:C,"*"&amp;A229&amp;"*")&gt;0,COUNTIF(eucalc_variables_proxies!F:F,"*"&amp;A229&amp;"*")&gt;0),"yes","no")</f>
        <v>no</v>
      </c>
      <c r="X229" s="8" t="str">
        <f>IF(COUNTIF(collected_variables_proxies!C:C,"*"&amp;A229&amp;"*")&gt;0,"yes","no")</f>
        <v>no</v>
      </c>
      <c r="Y229" s="8" t="str">
        <f t="shared" si="3"/>
        <v>yes</v>
      </c>
    </row>
    <row r="230" spans="1:26" ht="115.2">
      <c r="A230" s="140" t="s">
        <v>684</v>
      </c>
      <c r="B230" s="185" t="s">
        <v>685</v>
      </c>
      <c r="D230" s="2" t="s">
        <v>55</v>
      </c>
      <c r="E230" s="96" t="s">
        <v>629</v>
      </c>
      <c r="F230" s="2" t="s">
        <v>630</v>
      </c>
      <c r="G230" s="2" t="s">
        <v>33</v>
      </c>
      <c r="H230" s="1" t="s">
        <v>631</v>
      </c>
      <c r="I230" t="s">
        <v>526</v>
      </c>
      <c r="N230" s="2" t="s">
        <v>338</v>
      </c>
      <c r="O230" s="8" t="s">
        <v>48</v>
      </c>
      <c r="P230" s="8" t="s">
        <v>37</v>
      </c>
      <c r="Q230" s="8" t="s">
        <v>38</v>
      </c>
      <c r="U230" s="8" t="str">
        <f>IF(COUNTIF(soi_input_variables!A:A,A230)&gt;0,"yes","no")</f>
        <v>yes</v>
      </c>
      <c r="V230" s="8" t="str">
        <f>IF(COUNTIF(midas_input_variables!A:A,A230)&gt;0,"yes","no")</f>
        <v>no</v>
      </c>
      <c r="W230" s="8" t="str">
        <f>IF(OR(COUNTIF(eucalc_variables_proxies!C:C,"*"&amp;A230&amp;"*")&gt;0,COUNTIF(eucalc_variables_proxies!F:F,"*"&amp;A230&amp;"*")&gt;0),"yes","no")</f>
        <v>no</v>
      </c>
      <c r="X230" s="8" t="str">
        <f>IF(COUNTIF(collected_variables_proxies!C:C,"*"&amp;A230&amp;"*")&gt;0,"yes","no")</f>
        <v>no</v>
      </c>
      <c r="Y230" s="8" t="str">
        <f t="shared" si="3"/>
        <v>yes</v>
      </c>
    </row>
    <row r="231" spans="1:26" ht="115.2">
      <c r="A231" s="140" t="s">
        <v>686</v>
      </c>
      <c r="B231" s="185" t="s">
        <v>687</v>
      </c>
      <c r="D231" s="2" t="s">
        <v>55</v>
      </c>
      <c r="E231" s="96" t="s">
        <v>629</v>
      </c>
      <c r="F231" s="2" t="s">
        <v>630</v>
      </c>
      <c r="G231" s="2" t="s">
        <v>33</v>
      </c>
      <c r="H231" s="1" t="s">
        <v>631</v>
      </c>
      <c r="I231" t="s">
        <v>526</v>
      </c>
      <c r="N231" s="2" t="s">
        <v>338</v>
      </c>
      <c r="O231" s="8" t="s">
        <v>48</v>
      </c>
      <c r="P231" s="8" t="s">
        <v>37</v>
      </c>
      <c r="Q231" s="8" t="s">
        <v>38</v>
      </c>
      <c r="U231" s="8" t="str">
        <f>IF(COUNTIF(soi_input_variables!A:A,A231)&gt;0,"yes","no")</f>
        <v>yes</v>
      </c>
      <c r="V231" s="8" t="str">
        <f>IF(COUNTIF(midas_input_variables!A:A,A231)&gt;0,"yes","no")</f>
        <v>no</v>
      </c>
      <c r="W231" s="8" t="str">
        <f>IF(OR(COUNTIF(eucalc_variables_proxies!C:C,"*"&amp;A231&amp;"*")&gt;0,COUNTIF(eucalc_variables_proxies!F:F,"*"&amp;A231&amp;"*")&gt;0),"yes","no")</f>
        <v>no</v>
      </c>
      <c r="X231" s="8" t="str">
        <f>IF(COUNTIF(collected_variables_proxies!C:C,"*"&amp;A231&amp;"*")&gt;0,"yes","no")</f>
        <v>no</v>
      </c>
      <c r="Y231" s="8" t="str">
        <f t="shared" si="3"/>
        <v>yes</v>
      </c>
    </row>
    <row r="232" spans="1:26" ht="115.2">
      <c r="A232" s="140" t="s">
        <v>688</v>
      </c>
      <c r="B232" s="185" t="s">
        <v>689</v>
      </c>
      <c r="D232" s="2" t="s">
        <v>55</v>
      </c>
      <c r="E232" s="96" t="s">
        <v>629</v>
      </c>
      <c r="F232" s="2" t="s">
        <v>630</v>
      </c>
      <c r="G232" s="2" t="s">
        <v>33</v>
      </c>
      <c r="H232" s="1" t="s">
        <v>631</v>
      </c>
      <c r="I232" t="s">
        <v>526</v>
      </c>
      <c r="N232" s="2" t="s">
        <v>338</v>
      </c>
      <c r="O232" s="8" t="s">
        <v>48</v>
      </c>
      <c r="P232" s="8" t="s">
        <v>37</v>
      </c>
      <c r="Q232" s="8" t="s">
        <v>38</v>
      </c>
      <c r="U232" s="8" t="str">
        <f>IF(COUNTIF(soi_input_variables!A:A,A232)&gt;0,"yes","no")</f>
        <v>yes</v>
      </c>
      <c r="V232" s="8" t="str">
        <f>IF(COUNTIF(midas_input_variables!A:A,A232)&gt;0,"yes","no")</f>
        <v>no</v>
      </c>
      <c r="W232" s="8" t="str">
        <f>IF(OR(COUNTIF(eucalc_variables_proxies!C:C,"*"&amp;A232&amp;"*")&gt;0,COUNTIF(eucalc_variables_proxies!F:F,"*"&amp;A232&amp;"*")&gt;0),"yes","no")</f>
        <v>no</v>
      </c>
      <c r="X232" s="8" t="str">
        <f>IF(COUNTIF(collected_variables_proxies!C:C,"*"&amp;A232&amp;"*")&gt;0,"yes","no")</f>
        <v>no</v>
      </c>
      <c r="Y232" s="8" t="str">
        <f t="shared" si="3"/>
        <v>yes</v>
      </c>
    </row>
    <row r="233" spans="1:26" ht="115.2">
      <c r="A233" s="140" t="s">
        <v>690</v>
      </c>
      <c r="B233" s="185" t="s">
        <v>691</v>
      </c>
      <c r="D233" s="2" t="s">
        <v>55</v>
      </c>
      <c r="E233" s="96" t="s">
        <v>629</v>
      </c>
      <c r="F233" s="2" t="s">
        <v>630</v>
      </c>
      <c r="G233" s="2" t="s">
        <v>33</v>
      </c>
      <c r="H233" s="1" t="s">
        <v>631</v>
      </c>
      <c r="I233" t="s">
        <v>526</v>
      </c>
      <c r="N233" s="2" t="s">
        <v>338</v>
      </c>
      <c r="O233" s="8" t="s">
        <v>48</v>
      </c>
      <c r="P233" s="8" t="s">
        <v>37</v>
      </c>
      <c r="Q233" s="8" t="s">
        <v>38</v>
      </c>
      <c r="U233" s="8" t="str">
        <f>IF(COUNTIF(soi_input_variables!A:A,A233)&gt;0,"yes","no")</f>
        <v>yes</v>
      </c>
      <c r="V233" s="8" t="str">
        <f>IF(COUNTIF(midas_input_variables!A:A,A233)&gt;0,"yes","no")</f>
        <v>no</v>
      </c>
      <c r="W233" s="8" t="str">
        <f>IF(OR(COUNTIF(eucalc_variables_proxies!C:C,"*"&amp;A233&amp;"*")&gt;0,COUNTIF(eucalc_variables_proxies!F:F,"*"&amp;A233&amp;"*")&gt;0),"yes","no")</f>
        <v>no</v>
      </c>
      <c r="X233" s="8" t="str">
        <f>IF(COUNTIF(collected_variables_proxies!C:C,"*"&amp;A233&amp;"*")&gt;0,"yes","no")</f>
        <v>no</v>
      </c>
      <c r="Y233" s="8" t="str">
        <f t="shared" si="3"/>
        <v>yes</v>
      </c>
    </row>
    <row r="234" spans="1:26" ht="115.2">
      <c r="A234" s="140" t="s">
        <v>692</v>
      </c>
      <c r="B234" s="185" t="s">
        <v>693</v>
      </c>
      <c r="D234" s="2" t="s">
        <v>55</v>
      </c>
      <c r="E234" s="96" t="s">
        <v>629</v>
      </c>
      <c r="F234" s="2" t="s">
        <v>630</v>
      </c>
      <c r="G234" s="2" t="s">
        <v>33</v>
      </c>
      <c r="H234" s="1" t="s">
        <v>631</v>
      </c>
      <c r="I234" t="s">
        <v>526</v>
      </c>
      <c r="N234" s="2" t="s">
        <v>338</v>
      </c>
      <c r="O234" s="8" t="s">
        <v>48</v>
      </c>
      <c r="P234" s="8" t="s">
        <v>37</v>
      </c>
      <c r="Q234" s="8" t="s">
        <v>38</v>
      </c>
      <c r="U234" s="8" t="str">
        <f>IF(COUNTIF(soi_input_variables!A:A,A234)&gt;0,"yes","no")</f>
        <v>yes</v>
      </c>
      <c r="V234" s="8" t="str">
        <f>IF(COUNTIF(midas_input_variables!A:A,A234)&gt;0,"yes","no")</f>
        <v>no</v>
      </c>
      <c r="W234" s="8" t="str">
        <f>IF(OR(COUNTIF(eucalc_variables_proxies!C:C,"*"&amp;A234&amp;"*")&gt;0,COUNTIF(eucalc_variables_proxies!F:F,"*"&amp;A234&amp;"*")&gt;0),"yes","no")</f>
        <v>no</v>
      </c>
      <c r="X234" s="8" t="str">
        <f>IF(COUNTIF(collected_variables_proxies!C:C,"*"&amp;A234&amp;"*")&gt;0,"yes","no")</f>
        <v>no</v>
      </c>
      <c r="Y234" s="8" t="str">
        <f t="shared" si="3"/>
        <v>yes</v>
      </c>
    </row>
    <row r="235" spans="1:26" ht="115.2">
      <c r="A235" s="140" t="s">
        <v>694</v>
      </c>
      <c r="B235" s="185" t="s">
        <v>695</v>
      </c>
      <c r="D235" s="2" t="s">
        <v>55</v>
      </c>
      <c r="E235" s="96" t="s">
        <v>629</v>
      </c>
      <c r="F235" s="2" t="s">
        <v>630</v>
      </c>
      <c r="G235" s="2" t="s">
        <v>33</v>
      </c>
      <c r="H235" s="1" t="s">
        <v>631</v>
      </c>
      <c r="I235" t="s">
        <v>526</v>
      </c>
      <c r="N235" s="2" t="s">
        <v>338</v>
      </c>
      <c r="O235" s="8" t="s">
        <v>48</v>
      </c>
      <c r="P235" s="8" t="s">
        <v>37</v>
      </c>
      <c r="Q235" s="8" t="s">
        <v>38</v>
      </c>
      <c r="U235" s="8" t="str">
        <f>IF(COUNTIF(soi_input_variables!A:A,A235)&gt;0,"yes","no")</f>
        <v>yes</v>
      </c>
      <c r="V235" s="8" t="str">
        <f>IF(COUNTIF(midas_input_variables!A:A,A235)&gt;0,"yes","no")</f>
        <v>no</v>
      </c>
      <c r="W235" s="8" t="str">
        <f>IF(OR(COUNTIF(eucalc_variables_proxies!C:C,"*"&amp;A235&amp;"*")&gt;0,COUNTIF(eucalc_variables_proxies!F:F,"*"&amp;A235&amp;"*")&gt;0),"yes","no")</f>
        <v>no</v>
      </c>
      <c r="X235" s="8" t="str">
        <f>IF(COUNTIF(collected_variables_proxies!C:C,"*"&amp;A235&amp;"*")&gt;0,"yes","no")</f>
        <v>no</v>
      </c>
      <c r="Y235" s="8" t="str">
        <f t="shared" si="3"/>
        <v>yes</v>
      </c>
    </row>
    <row r="236" spans="1:26" ht="115.2">
      <c r="A236" s="140" t="s">
        <v>696</v>
      </c>
      <c r="B236" s="185" t="s">
        <v>697</v>
      </c>
      <c r="D236" s="2" t="s">
        <v>55</v>
      </c>
      <c r="E236" s="96" t="s">
        <v>629</v>
      </c>
      <c r="F236" s="2" t="s">
        <v>630</v>
      </c>
      <c r="G236" s="2" t="s">
        <v>33</v>
      </c>
      <c r="H236" s="1" t="s">
        <v>631</v>
      </c>
      <c r="I236" t="s">
        <v>526</v>
      </c>
      <c r="N236" s="2" t="s">
        <v>338</v>
      </c>
      <c r="O236" s="8" t="s">
        <v>48</v>
      </c>
      <c r="P236" s="8" t="s">
        <v>37</v>
      </c>
      <c r="Q236" s="8" t="s">
        <v>38</v>
      </c>
      <c r="U236" s="8" t="str">
        <f>IF(COUNTIF(soi_input_variables!A:A,A236)&gt;0,"yes","no")</f>
        <v>yes</v>
      </c>
      <c r="V236" s="8" t="str">
        <f>IF(COUNTIF(midas_input_variables!A:A,A236)&gt;0,"yes","no")</f>
        <v>no</v>
      </c>
      <c r="W236" s="8" t="str">
        <f>IF(OR(COUNTIF(eucalc_variables_proxies!C:C,"*"&amp;A236&amp;"*")&gt;0,COUNTIF(eucalc_variables_proxies!F:F,"*"&amp;A236&amp;"*")&gt;0),"yes","no")</f>
        <v>no</v>
      </c>
      <c r="X236" s="8" t="str">
        <f>IF(COUNTIF(collected_variables_proxies!C:C,"*"&amp;A236&amp;"*")&gt;0,"yes","no")</f>
        <v>no</v>
      </c>
      <c r="Y236" s="8" t="str">
        <f t="shared" si="3"/>
        <v>yes</v>
      </c>
    </row>
    <row r="237" spans="1:26" ht="115.2">
      <c r="A237" s="140" t="s">
        <v>698</v>
      </c>
      <c r="B237" s="185" t="s">
        <v>699</v>
      </c>
      <c r="D237" s="2" t="s">
        <v>55</v>
      </c>
      <c r="E237" s="96" t="s">
        <v>629</v>
      </c>
      <c r="F237" s="2" t="s">
        <v>630</v>
      </c>
      <c r="G237" s="2" t="s">
        <v>33</v>
      </c>
      <c r="H237" s="1" t="s">
        <v>631</v>
      </c>
      <c r="I237" t="s">
        <v>526</v>
      </c>
      <c r="N237" s="2" t="s">
        <v>338</v>
      </c>
      <c r="O237" s="8" t="s">
        <v>48</v>
      </c>
      <c r="P237" s="8" t="s">
        <v>37</v>
      </c>
      <c r="Q237" s="8" t="s">
        <v>38</v>
      </c>
      <c r="U237" s="8" t="str">
        <f>IF(COUNTIF(soi_input_variables!A:A,A237)&gt;0,"yes","no")</f>
        <v>yes</v>
      </c>
      <c r="V237" s="8" t="str">
        <f>IF(COUNTIF(midas_input_variables!A:A,A237)&gt;0,"yes","no")</f>
        <v>no</v>
      </c>
      <c r="W237" s="8" t="str">
        <f>IF(OR(COUNTIF(eucalc_variables_proxies!C:C,"*"&amp;A237&amp;"*")&gt;0,COUNTIF(eucalc_variables_proxies!F:F,"*"&amp;A237&amp;"*")&gt;0),"yes","no")</f>
        <v>no</v>
      </c>
      <c r="X237" s="8" t="str">
        <f>IF(COUNTIF(collected_variables_proxies!C:C,"*"&amp;A237&amp;"*")&gt;0,"yes","no")</f>
        <v>no</v>
      </c>
      <c r="Y237" s="8" t="str">
        <f t="shared" si="3"/>
        <v>yes</v>
      </c>
    </row>
    <row r="238" spans="1:26" ht="115.2">
      <c r="A238" s="140" t="s">
        <v>700</v>
      </c>
      <c r="B238" s="185" t="s">
        <v>701</v>
      </c>
      <c r="D238" s="2" t="s">
        <v>55</v>
      </c>
      <c r="E238" s="96" t="s">
        <v>629</v>
      </c>
      <c r="F238" s="2" t="s">
        <v>630</v>
      </c>
      <c r="G238" s="2" t="s">
        <v>33</v>
      </c>
      <c r="H238" s="1" t="s">
        <v>631</v>
      </c>
      <c r="I238" t="s">
        <v>526</v>
      </c>
      <c r="N238" s="2" t="s">
        <v>338</v>
      </c>
      <c r="O238" s="8" t="s">
        <v>48</v>
      </c>
      <c r="P238" s="8" t="s">
        <v>37</v>
      </c>
      <c r="Q238" s="8" t="s">
        <v>38</v>
      </c>
      <c r="U238" s="8" t="str">
        <f>IF(COUNTIF(soi_input_variables!A:A,A238)&gt;0,"yes","no")</f>
        <v>yes</v>
      </c>
      <c r="V238" s="8" t="str">
        <f>IF(COUNTIF(midas_input_variables!A:A,A238)&gt;0,"yes","no")</f>
        <v>no</v>
      </c>
      <c r="W238" s="8" t="str">
        <f>IF(OR(COUNTIF(eucalc_variables_proxies!C:C,"*"&amp;A238&amp;"*")&gt;0,COUNTIF(eucalc_variables_proxies!F:F,"*"&amp;A238&amp;"*")&gt;0),"yes","no")</f>
        <v>no</v>
      </c>
      <c r="X238" s="8" t="str">
        <f>IF(COUNTIF(collected_variables_proxies!C:C,"*"&amp;A238&amp;"*")&gt;0,"yes","no")</f>
        <v>no</v>
      </c>
      <c r="Y238" s="8" t="str">
        <f t="shared" si="3"/>
        <v>yes</v>
      </c>
    </row>
    <row r="239" spans="1:26" ht="115.2">
      <c r="A239" s="140" t="s">
        <v>702</v>
      </c>
      <c r="B239" s="185" t="s">
        <v>703</v>
      </c>
      <c r="D239" s="2" t="s">
        <v>55</v>
      </c>
      <c r="E239" s="96" t="s">
        <v>629</v>
      </c>
      <c r="F239" s="2" t="s">
        <v>630</v>
      </c>
      <c r="G239" s="2" t="s">
        <v>33</v>
      </c>
      <c r="H239" s="1" t="s">
        <v>631</v>
      </c>
      <c r="I239" t="s">
        <v>526</v>
      </c>
      <c r="N239" s="2" t="s">
        <v>338</v>
      </c>
      <c r="O239" s="8" t="s">
        <v>48</v>
      </c>
      <c r="P239" s="8" t="s">
        <v>37</v>
      </c>
      <c r="Q239" s="8" t="s">
        <v>38</v>
      </c>
      <c r="U239" s="8" t="str">
        <f>IF(COUNTIF(soi_input_variables!A:A,A239)&gt;0,"yes","no")</f>
        <v>yes</v>
      </c>
      <c r="V239" s="8" t="str">
        <f>IF(COUNTIF(midas_input_variables!A:A,A239)&gt;0,"yes","no")</f>
        <v>no</v>
      </c>
      <c r="W239" s="8" t="str">
        <f>IF(OR(COUNTIF(eucalc_variables_proxies!C:C,"*"&amp;A239&amp;"*")&gt;0,COUNTIF(eucalc_variables_proxies!F:F,"*"&amp;A239&amp;"*")&gt;0),"yes","no")</f>
        <v>no</v>
      </c>
      <c r="X239" s="8" t="str">
        <f>IF(COUNTIF(collected_variables_proxies!C:C,"*"&amp;A239&amp;"*")&gt;0,"yes","no")</f>
        <v>no</v>
      </c>
      <c r="Y239" s="8" t="str">
        <f t="shared" si="3"/>
        <v>yes</v>
      </c>
    </row>
    <row r="240" spans="1:26" ht="115.2">
      <c r="A240" s="140" t="s">
        <v>704</v>
      </c>
      <c r="B240" s="185" t="s">
        <v>705</v>
      </c>
      <c r="D240" s="2" t="s">
        <v>55</v>
      </c>
      <c r="E240" s="96" t="s">
        <v>629</v>
      </c>
      <c r="F240" s="2" t="s">
        <v>630</v>
      </c>
      <c r="G240" s="2" t="s">
        <v>33</v>
      </c>
      <c r="H240" s="1" t="s">
        <v>631</v>
      </c>
      <c r="I240" t="s">
        <v>526</v>
      </c>
      <c r="N240" s="2" t="s">
        <v>338</v>
      </c>
      <c r="O240" s="8" t="s">
        <v>48</v>
      </c>
      <c r="P240" s="8" t="s">
        <v>37</v>
      </c>
      <c r="Q240" s="8" t="s">
        <v>38</v>
      </c>
      <c r="U240" s="8" t="str">
        <f>IF(COUNTIF(soi_input_variables!A:A,A240)&gt;0,"yes","no")</f>
        <v>yes</v>
      </c>
      <c r="V240" s="8" t="str">
        <f>IF(COUNTIF(midas_input_variables!A:A,A240)&gt;0,"yes","no")</f>
        <v>no</v>
      </c>
      <c r="W240" s="8" t="str">
        <f>IF(OR(COUNTIF(eucalc_variables_proxies!C:C,"*"&amp;A240&amp;"*")&gt;0,COUNTIF(eucalc_variables_proxies!F:F,"*"&amp;A240&amp;"*")&gt;0),"yes","no")</f>
        <v>no</v>
      </c>
      <c r="X240" s="8" t="str">
        <f>IF(COUNTIF(collected_variables_proxies!C:C,"*"&amp;A240&amp;"*")&gt;0,"yes","no")</f>
        <v>no</v>
      </c>
      <c r="Y240" s="8" t="str">
        <f t="shared" si="3"/>
        <v>yes</v>
      </c>
    </row>
    <row r="241" spans="1:26" ht="115.2">
      <c r="A241" s="140" t="s">
        <v>706</v>
      </c>
      <c r="B241" s="185" t="s">
        <v>707</v>
      </c>
      <c r="D241" s="2" t="s">
        <v>55</v>
      </c>
      <c r="E241" s="96" t="s">
        <v>629</v>
      </c>
      <c r="F241" s="2" t="s">
        <v>630</v>
      </c>
      <c r="G241" s="2" t="s">
        <v>33</v>
      </c>
      <c r="H241" s="1" t="s">
        <v>631</v>
      </c>
      <c r="I241" t="s">
        <v>526</v>
      </c>
      <c r="N241" s="2" t="s">
        <v>338</v>
      </c>
      <c r="O241" s="8" t="s">
        <v>48</v>
      </c>
      <c r="P241" s="8" t="s">
        <v>37</v>
      </c>
      <c r="Q241" s="8" t="s">
        <v>38</v>
      </c>
      <c r="U241" s="8" t="str">
        <f>IF(COUNTIF(soi_input_variables!A:A,A241)&gt;0,"yes","no")</f>
        <v>yes</v>
      </c>
      <c r="V241" s="8" t="str">
        <f>IF(COUNTIF(midas_input_variables!A:A,A241)&gt;0,"yes","no")</f>
        <v>no</v>
      </c>
      <c r="W241" s="8" t="str">
        <f>IF(OR(COUNTIF(eucalc_variables_proxies!C:C,"*"&amp;A241&amp;"*")&gt;0,COUNTIF(eucalc_variables_proxies!F:F,"*"&amp;A241&amp;"*")&gt;0),"yes","no")</f>
        <v>no</v>
      </c>
      <c r="X241" s="8" t="str">
        <f>IF(COUNTIF(collected_variables_proxies!C:C,"*"&amp;A241&amp;"*")&gt;0,"yes","no")</f>
        <v>no</v>
      </c>
      <c r="Y241" s="8" t="str">
        <f t="shared" si="3"/>
        <v>yes</v>
      </c>
    </row>
    <row r="242" spans="1:26" ht="115.2">
      <c r="A242" s="140" t="s">
        <v>708</v>
      </c>
      <c r="B242" s="185" t="s">
        <v>709</v>
      </c>
      <c r="D242" s="2" t="s">
        <v>55</v>
      </c>
      <c r="E242" s="96" t="s">
        <v>629</v>
      </c>
      <c r="F242" s="2" t="s">
        <v>630</v>
      </c>
      <c r="G242" s="2" t="s">
        <v>33</v>
      </c>
      <c r="H242" s="1" t="s">
        <v>631</v>
      </c>
      <c r="I242" t="s">
        <v>526</v>
      </c>
      <c r="N242" s="2" t="s">
        <v>338</v>
      </c>
      <c r="O242" s="8" t="s">
        <v>48</v>
      </c>
      <c r="P242" s="8" t="s">
        <v>37</v>
      </c>
      <c r="Q242" s="8" t="s">
        <v>38</v>
      </c>
      <c r="U242" s="8" t="str">
        <f>IF(COUNTIF(soi_input_variables!A:A,A242)&gt;0,"yes","no")</f>
        <v>yes</v>
      </c>
      <c r="V242" s="8" t="str">
        <f>IF(COUNTIF(midas_input_variables!A:A,A242)&gt;0,"yes","no")</f>
        <v>no</v>
      </c>
      <c r="W242" s="8" t="str">
        <f>IF(OR(COUNTIF(eucalc_variables_proxies!C:C,"*"&amp;A242&amp;"*")&gt;0,COUNTIF(eucalc_variables_proxies!F:F,"*"&amp;A242&amp;"*")&gt;0),"yes","no")</f>
        <v>no</v>
      </c>
      <c r="X242" s="8" t="str">
        <f>IF(COUNTIF(collected_variables_proxies!C:C,"*"&amp;A242&amp;"*")&gt;0,"yes","no")</f>
        <v>no</v>
      </c>
      <c r="Y242" s="8" t="str">
        <f t="shared" si="3"/>
        <v>yes</v>
      </c>
    </row>
    <row r="243" spans="1:26" ht="115.2">
      <c r="A243" s="140" t="s">
        <v>710</v>
      </c>
      <c r="B243" s="185" t="s">
        <v>711</v>
      </c>
      <c r="D243" s="2" t="s">
        <v>55</v>
      </c>
      <c r="E243" s="96" t="s">
        <v>629</v>
      </c>
      <c r="F243" s="2" t="s">
        <v>630</v>
      </c>
      <c r="G243" s="2" t="s">
        <v>33</v>
      </c>
      <c r="H243" s="1" t="s">
        <v>631</v>
      </c>
      <c r="I243" t="s">
        <v>526</v>
      </c>
      <c r="N243" s="2" t="s">
        <v>338</v>
      </c>
      <c r="O243" s="8" t="s">
        <v>48</v>
      </c>
      <c r="P243" s="8" t="s">
        <v>37</v>
      </c>
      <c r="Q243" s="8" t="s">
        <v>38</v>
      </c>
      <c r="U243" s="8" t="str">
        <f>IF(COUNTIF(soi_input_variables!A:A,A243)&gt;0,"yes","no")</f>
        <v>yes</v>
      </c>
      <c r="V243" s="8" t="str">
        <f>IF(COUNTIF(midas_input_variables!A:A,A243)&gt;0,"yes","no")</f>
        <v>no</v>
      </c>
      <c r="W243" s="8" t="str">
        <f>IF(OR(COUNTIF(eucalc_variables_proxies!C:C,"*"&amp;A243&amp;"*")&gt;0,COUNTIF(eucalc_variables_proxies!F:F,"*"&amp;A243&amp;"*")&gt;0),"yes","no")</f>
        <v>no</v>
      </c>
      <c r="X243" s="8" t="str">
        <f>IF(COUNTIF(collected_variables_proxies!C:C,"*"&amp;A243&amp;"*")&gt;0,"yes","no")</f>
        <v>no</v>
      </c>
      <c r="Y243" s="8" t="str">
        <f t="shared" si="3"/>
        <v>yes</v>
      </c>
    </row>
    <row r="244" spans="1:26" ht="115.2">
      <c r="A244" s="140" t="s">
        <v>712</v>
      </c>
      <c r="B244" s="185" t="s">
        <v>713</v>
      </c>
      <c r="D244" s="2" t="s">
        <v>55</v>
      </c>
      <c r="E244" s="96" t="s">
        <v>629</v>
      </c>
      <c r="F244" s="2" t="s">
        <v>630</v>
      </c>
      <c r="G244" s="2" t="s">
        <v>33</v>
      </c>
      <c r="H244" s="1" t="s">
        <v>631</v>
      </c>
      <c r="I244" t="s">
        <v>526</v>
      </c>
      <c r="N244" s="2" t="s">
        <v>338</v>
      </c>
      <c r="O244" s="8" t="s">
        <v>48</v>
      </c>
      <c r="P244" s="8" t="s">
        <v>37</v>
      </c>
      <c r="Q244" s="8" t="s">
        <v>38</v>
      </c>
      <c r="U244" s="8" t="str">
        <f>IF(COUNTIF(soi_input_variables!A:A,A244)&gt;0,"yes","no")</f>
        <v>yes</v>
      </c>
      <c r="V244" s="8" t="str">
        <f>IF(COUNTIF(midas_input_variables!A:A,A244)&gt;0,"yes","no")</f>
        <v>no</v>
      </c>
      <c r="W244" s="8" t="str">
        <f>IF(OR(COUNTIF(eucalc_variables_proxies!C:C,"*"&amp;A244&amp;"*")&gt;0,COUNTIF(eucalc_variables_proxies!F:F,"*"&amp;A244&amp;"*")&gt;0),"yes","no")</f>
        <v>no</v>
      </c>
      <c r="X244" s="8" t="str">
        <f>IF(COUNTIF(collected_variables_proxies!C:C,"*"&amp;A244&amp;"*")&gt;0,"yes","no")</f>
        <v>no</v>
      </c>
      <c r="Y244" s="8" t="str">
        <f t="shared" si="3"/>
        <v>yes</v>
      </c>
    </row>
    <row r="245" spans="1:26" ht="115.2">
      <c r="A245" s="140" t="s">
        <v>714</v>
      </c>
      <c r="B245" s="185" t="s">
        <v>715</v>
      </c>
      <c r="D245" s="2" t="s">
        <v>55</v>
      </c>
      <c r="E245" s="96" t="s">
        <v>629</v>
      </c>
      <c r="F245" s="2" t="s">
        <v>630</v>
      </c>
      <c r="G245" s="2" t="s">
        <v>33</v>
      </c>
      <c r="H245" s="1" t="s">
        <v>631</v>
      </c>
      <c r="I245" t="s">
        <v>526</v>
      </c>
      <c r="N245" s="2" t="s">
        <v>338</v>
      </c>
      <c r="O245" s="8" t="s">
        <v>48</v>
      </c>
      <c r="P245" s="8" t="s">
        <v>37</v>
      </c>
      <c r="Q245" s="8" t="s">
        <v>38</v>
      </c>
      <c r="U245" s="8" t="str">
        <f>IF(COUNTIF(soi_input_variables!A:A,A245)&gt;0,"yes","no")</f>
        <v>yes</v>
      </c>
      <c r="V245" s="8" t="str">
        <f>IF(COUNTIF(midas_input_variables!A:A,A245)&gt;0,"yes","no")</f>
        <v>no</v>
      </c>
      <c r="W245" s="8" t="str">
        <f>IF(OR(COUNTIF(eucalc_variables_proxies!C:C,"*"&amp;A245&amp;"*")&gt;0,COUNTIF(eucalc_variables_proxies!F:F,"*"&amp;A245&amp;"*")&gt;0),"yes","no")</f>
        <v>no</v>
      </c>
      <c r="X245" s="8" t="str">
        <f>IF(COUNTIF(collected_variables_proxies!C:C,"*"&amp;A245&amp;"*")&gt;0,"yes","no")</f>
        <v>no</v>
      </c>
      <c r="Y245" s="8" t="str">
        <f t="shared" si="3"/>
        <v>yes</v>
      </c>
    </row>
    <row r="246" spans="1:26" ht="115.2">
      <c r="A246" s="140" t="s">
        <v>716</v>
      </c>
      <c r="B246" s="185" t="s">
        <v>717</v>
      </c>
      <c r="D246" s="2" t="s">
        <v>55</v>
      </c>
      <c r="E246" s="96" t="s">
        <v>629</v>
      </c>
      <c r="F246" s="2" t="s">
        <v>630</v>
      </c>
      <c r="G246" s="2" t="s">
        <v>33</v>
      </c>
      <c r="H246" s="1" t="s">
        <v>631</v>
      </c>
      <c r="I246" t="s">
        <v>526</v>
      </c>
      <c r="N246" s="2" t="s">
        <v>338</v>
      </c>
      <c r="O246" s="8" t="s">
        <v>48</v>
      </c>
      <c r="P246" s="8" t="s">
        <v>37</v>
      </c>
      <c r="Q246" s="8" t="s">
        <v>38</v>
      </c>
      <c r="U246" s="8" t="str">
        <f>IF(COUNTIF(soi_input_variables!A:A,A246)&gt;0,"yes","no")</f>
        <v>yes</v>
      </c>
      <c r="V246" s="8" t="str">
        <f>IF(COUNTIF(midas_input_variables!A:A,A246)&gt;0,"yes","no")</f>
        <v>no</v>
      </c>
      <c r="W246" s="8" t="str">
        <f>IF(OR(COUNTIF(eucalc_variables_proxies!C:C,"*"&amp;A246&amp;"*")&gt;0,COUNTIF(eucalc_variables_proxies!F:F,"*"&amp;A246&amp;"*")&gt;0),"yes","no")</f>
        <v>no</v>
      </c>
      <c r="X246" s="8" t="str">
        <f>IF(COUNTIF(collected_variables_proxies!C:C,"*"&amp;A246&amp;"*")&gt;0,"yes","no")</f>
        <v>no</v>
      </c>
      <c r="Y246" s="8" t="str">
        <f t="shared" si="3"/>
        <v>yes</v>
      </c>
    </row>
    <row r="247" spans="1:26" ht="115.2">
      <c r="A247" s="140" t="s">
        <v>718</v>
      </c>
      <c r="B247" s="185" t="s">
        <v>719</v>
      </c>
      <c r="D247" s="2" t="s">
        <v>55</v>
      </c>
      <c r="E247" s="96" t="s">
        <v>629</v>
      </c>
      <c r="F247" s="2" t="s">
        <v>630</v>
      </c>
      <c r="G247" s="2" t="s">
        <v>33</v>
      </c>
      <c r="H247" s="1" t="s">
        <v>631</v>
      </c>
      <c r="I247" t="s">
        <v>526</v>
      </c>
      <c r="N247" s="2" t="s">
        <v>338</v>
      </c>
      <c r="O247" s="8" t="s">
        <v>48</v>
      </c>
      <c r="P247" s="8" t="s">
        <v>37</v>
      </c>
      <c r="Q247" s="8" t="s">
        <v>38</v>
      </c>
      <c r="U247" s="8" t="str">
        <f>IF(COUNTIF(soi_input_variables!A:A,A247)&gt;0,"yes","no")</f>
        <v>yes</v>
      </c>
      <c r="V247" s="8" t="str">
        <f>IF(COUNTIF(midas_input_variables!A:A,A247)&gt;0,"yes","no")</f>
        <v>no</v>
      </c>
      <c r="W247" s="8" t="str">
        <f>IF(OR(COUNTIF(eucalc_variables_proxies!C:C,"*"&amp;A247&amp;"*")&gt;0,COUNTIF(eucalc_variables_proxies!F:F,"*"&amp;A247&amp;"*")&gt;0),"yes","no")</f>
        <v>no</v>
      </c>
      <c r="X247" s="8" t="str">
        <f>IF(COUNTIF(collected_variables_proxies!C:C,"*"&amp;A247&amp;"*")&gt;0,"yes","no")</f>
        <v>no</v>
      </c>
      <c r="Y247" s="8" t="str">
        <f t="shared" si="3"/>
        <v>yes</v>
      </c>
    </row>
    <row r="248" spans="1:26" ht="115.2">
      <c r="A248" s="140" t="s">
        <v>720</v>
      </c>
      <c r="B248" s="185" t="s">
        <v>721</v>
      </c>
      <c r="D248" s="2" t="s">
        <v>55</v>
      </c>
      <c r="E248" s="96" t="s">
        <v>629</v>
      </c>
      <c r="F248" s="2" t="s">
        <v>630</v>
      </c>
      <c r="G248" s="2" t="s">
        <v>33</v>
      </c>
      <c r="H248" s="1" t="s">
        <v>631</v>
      </c>
      <c r="I248" t="s">
        <v>526</v>
      </c>
      <c r="N248" s="2" t="s">
        <v>338</v>
      </c>
      <c r="O248" s="8" t="s">
        <v>48</v>
      </c>
      <c r="P248" s="8" t="s">
        <v>37</v>
      </c>
      <c r="Q248" s="8" t="s">
        <v>38</v>
      </c>
      <c r="U248" s="8" t="str">
        <f>IF(COUNTIF(soi_input_variables!A:A,A248)&gt;0,"yes","no")</f>
        <v>yes</v>
      </c>
      <c r="V248" s="8" t="str">
        <f>IF(COUNTIF(midas_input_variables!A:A,A248)&gt;0,"yes","no")</f>
        <v>no</v>
      </c>
      <c r="W248" s="8" t="str">
        <f>IF(OR(COUNTIF(eucalc_variables_proxies!C:C,"*"&amp;A248&amp;"*")&gt;0,COUNTIF(eucalc_variables_proxies!F:F,"*"&amp;A248&amp;"*")&gt;0),"yes","no")</f>
        <v>no</v>
      </c>
      <c r="X248" s="8" t="str">
        <f>IF(COUNTIF(collected_variables_proxies!C:C,"*"&amp;A248&amp;"*")&gt;0,"yes","no")</f>
        <v>no</v>
      </c>
      <c r="Y248" s="8" t="str">
        <f t="shared" si="3"/>
        <v>yes</v>
      </c>
    </row>
    <row r="249" spans="1:26" ht="115.2">
      <c r="A249" s="140" t="s">
        <v>722</v>
      </c>
      <c r="B249" s="185" t="s">
        <v>723</v>
      </c>
      <c r="D249" s="2" t="s">
        <v>55</v>
      </c>
      <c r="E249" s="96" t="s">
        <v>629</v>
      </c>
      <c r="F249" s="2" t="s">
        <v>630</v>
      </c>
      <c r="G249" s="2" t="s">
        <v>33</v>
      </c>
      <c r="H249" s="1" t="s">
        <v>631</v>
      </c>
      <c r="I249" t="s">
        <v>526</v>
      </c>
      <c r="N249" s="2" t="s">
        <v>338</v>
      </c>
      <c r="O249" s="8" t="s">
        <v>48</v>
      </c>
      <c r="P249" s="8" t="s">
        <v>37</v>
      </c>
      <c r="Q249" s="8" t="s">
        <v>38</v>
      </c>
      <c r="U249" s="8" t="str">
        <f>IF(COUNTIF(soi_input_variables!A:A,A249)&gt;0,"yes","no")</f>
        <v>yes</v>
      </c>
      <c r="V249" s="8" t="str">
        <f>IF(COUNTIF(midas_input_variables!A:A,A249)&gt;0,"yes","no")</f>
        <v>no</v>
      </c>
      <c r="W249" s="8" t="str">
        <f>IF(OR(COUNTIF(eucalc_variables_proxies!C:C,"*"&amp;A249&amp;"*")&gt;0,COUNTIF(eucalc_variables_proxies!F:F,"*"&amp;A249&amp;"*")&gt;0),"yes","no")</f>
        <v>no</v>
      </c>
      <c r="X249" s="8" t="str">
        <f>IF(COUNTIF(collected_variables_proxies!C:C,"*"&amp;A249&amp;"*")&gt;0,"yes","no")</f>
        <v>no</v>
      </c>
      <c r="Y249" s="8" t="str">
        <f t="shared" si="3"/>
        <v>yes</v>
      </c>
    </row>
    <row r="250" spans="1:26" ht="115.2">
      <c r="A250" s="140" t="s">
        <v>724</v>
      </c>
      <c r="B250" s="185" t="s">
        <v>725</v>
      </c>
      <c r="D250" s="2" t="s">
        <v>55</v>
      </c>
      <c r="E250" s="96" t="s">
        <v>629</v>
      </c>
      <c r="F250" s="2" t="s">
        <v>630</v>
      </c>
      <c r="G250" s="2" t="s">
        <v>33</v>
      </c>
      <c r="H250" s="1" t="s">
        <v>631</v>
      </c>
      <c r="I250" t="s">
        <v>526</v>
      </c>
      <c r="N250" s="2" t="s">
        <v>338</v>
      </c>
      <c r="O250" s="8" t="s">
        <v>48</v>
      </c>
      <c r="P250" s="8" t="s">
        <v>37</v>
      </c>
      <c r="Q250" s="8" t="s">
        <v>38</v>
      </c>
      <c r="U250" s="8" t="str">
        <f>IF(COUNTIF(soi_input_variables!A:A,A250)&gt;0,"yes","no")</f>
        <v>yes</v>
      </c>
      <c r="V250" s="8" t="str">
        <f>IF(COUNTIF(midas_input_variables!A:A,A250)&gt;0,"yes","no")</f>
        <v>no</v>
      </c>
      <c r="W250" s="8" t="str">
        <f>IF(OR(COUNTIF(eucalc_variables_proxies!C:C,"*"&amp;A250&amp;"*")&gt;0,COUNTIF(eucalc_variables_proxies!F:F,"*"&amp;A250&amp;"*")&gt;0),"yes","no")</f>
        <v>no</v>
      </c>
      <c r="X250" s="8" t="str">
        <f>IF(COUNTIF(collected_variables_proxies!C:C,"*"&amp;A250&amp;"*")&gt;0,"yes","no")</f>
        <v>no</v>
      </c>
      <c r="Y250" s="8" t="str">
        <f t="shared" si="3"/>
        <v>yes</v>
      </c>
    </row>
    <row r="251" spans="1:26" ht="115.2">
      <c r="A251" s="140" t="s">
        <v>726</v>
      </c>
      <c r="B251" s="185" t="s">
        <v>727</v>
      </c>
      <c r="D251" s="2" t="s">
        <v>55</v>
      </c>
      <c r="E251" s="96" t="s">
        <v>629</v>
      </c>
      <c r="F251" s="2" t="s">
        <v>630</v>
      </c>
      <c r="G251" s="2" t="s">
        <v>33</v>
      </c>
      <c r="H251" s="1" t="s">
        <v>631</v>
      </c>
      <c r="I251" t="s">
        <v>526</v>
      </c>
      <c r="N251" s="2" t="s">
        <v>338</v>
      </c>
      <c r="O251" s="8" t="s">
        <v>48</v>
      </c>
      <c r="P251" s="8" t="s">
        <v>37</v>
      </c>
      <c r="Q251" s="8" t="s">
        <v>38</v>
      </c>
      <c r="U251" s="8" t="str">
        <f>IF(COUNTIF(soi_input_variables!A:A,A251)&gt;0,"yes","no")</f>
        <v>yes</v>
      </c>
      <c r="V251" s="8" t="str">
        <f>IF(COUNTIF(midas_input_variables!A:A,A251)&gt;0,"yes","no")</f>
        <v>no</v>
      </c>
      <c r="W251" s="8" t="str">
        <f>IF(OR(COUNTIF(eucalc_variables_proxies!C:C,"*"&amp;A251&amp;"*")&gt;0,COUNTIF(eucalc_variables_proxies!F:F,"*"&amp;A251&amp;"*")&gt;0),"yes","no")</f>
        <v>no</v>
      </c>
      <c r="X251" s="8" t="str">
        <f>IF(COUNTIF(collected_variables_proxies!C:C,"*"&amp;A251&amp;"*")&gt;0,"yes","no")</f>
        <v>no</v>
      </c>
      <c r="Y251" s="8" t="str">
        <f t="shared" si="3"/>
        <v>yes</v>
      </c>
    </row>
    <row r="252" spans="1:26" ht="115.2">
      <c r="A252" s="140" t="s">
        <v>728</v>
      </c>
      <c r="B252" s="185" t="s">
        <v>729</v>
      </c>
      <c r="D252" s="2" t="s">
        <v>55</v>
      </c>
      <c r="E252" s="96" t="s">
        <v>629</v>
      </c>
      <c r="F252" s="2" t="s">
        <v>630</v>
      </c>
      <c r="G252" s="2" t="s">
        <v>33</v>
      </c>
      <c r="H252" s="1" t="s">
        <v>631</v>
      </c>
      <c r="I252" t="s">
        <v>526</v>
      </c>
      <c r="N252" s="2" t="s">
        <v>338</v>
      </c>
      <c r="O252" s="8" t="s">
        <v>48</v>
      </c>
      <c r="P252" s="8" t="s">
        <v>37</v>
      </c>
      <c r="Q252" s="8" t="s">
        <v>38</v>
      </c>
      <c r="U252" s="8" t="str">
        <f>IF(COUNTIF(soi_input_variables!A:A,A252)&gt;0,"yes","no")</f>
        <v>yes</v>
      </c>
      <c r="V252" s="8" t="str">
        <f>IF(COUNTIF(midas_input_variables!A:A,A252)&gt;0,"yes","no")</f>
        <v>no</v>
      </c>
      <c r="W252" s="8" t="str">
        <f>IF(OR(COUNTIF(eucalc_variables_proxies!C:C,"*"&amp;A252&amp;"*")&gt;0,COUNTIF(eucalc_variables_proxies!F:F,"*"&amp;A252&amp;"*")&gt;0),"yes","no")</f>
        <v>no</v>
      </c>
      <c r="X252" s="8" t="str">
        <f>IF(COUNTIF(collected_variables_proxies!C:C,"*"&amp;A252&amp;"*")&gt;0,"yes","no")</f>
        <v>no</v>
      </c>
      <c r="Y252" s="8" t="str">
        <f t="shared" si="3"/>
        <v>yes</v>
      </c>
    </row>
    <row r="253" spans="1:26" ht="115.2">
      <c r="A253" s="140" t="s">
        <v>730</v>
      </c>
      <c r="B253" s="185" t="s">
        <v>731</v>
      </c>
      <c r="D253" s="2" t="s">
        <v>55</v>
      </c>
      <c r="E253" s="96" t="s">
        <v>629</v>
      </c>
      <c r="F253" s="2" t="s">
        <v>630</v>
      </c>
      <c r="G253" s="2" t="s">
        <v>33</v>
      </c>
      <c r="H253" s="1" t="s">
        <v>631</v>
      </c>
      <c r="I253" t="s">
        <v>526</v>
      </c>
      <c r="N253" s="2" t="s">
        <v>338</v>
      </c>
      <c r="O253" s="8" t="s">
        <v>48</v>
      </c>
      <c r="P253" s="8" t="s">
        <v>37</v>
      </c>
      <c r="Q253" s="8" t="s">
        <v>38</v>
      </c>
      <c r="U253" s="8" t="str">
        <f>IF(COUNTIF(soi_input_variables!A:A,A253)&gt;0,"yes","no")</f>
        <v>yes</v>
      </c>
      <c r="V253" s="8" t="str">
        <f>IF(COUNTIF(midas_input_variables!A:A,A253)&gt;0,"yes","no")</f>
        <v>no</v>
      </c>
      <c r="W253" s="8" t="str">
        <f>IF(OR(COUNTIF(eucalc_variables_proxies!C:C,"*"&amp;A253&amp;"*")&gt;0,COUNTIF(eucalc_variables_proxies!F:F,"*"&amp;A253&amp;"*")&gt;0),"yes","no")</f>
        <v>no</v>
      </c>
      <c r="X253" s="8" t="str">
        <f>IF(COUNTIF(collected_variables_proxies!C:C,"*"&amp;A253&amp;"*")&gt;0,"yes","no")</f>
        <v>no</v>
      </c>
      <c r="Y253" s="8" t="str">
        <f t="shared" si="3"/>
        <v>yes</v>
      </c>
      <c r="Z253">
        <v>0.5</v>
      </c>
    </row>
    <row r="254" spans="1:26" ht="115.2">
      <c r="A254" s="140" t="s">
        <v>732</v>
      </c>
      <c r="B254" s="185" t="s">
        <v>733</v>
      </c>
      <c r="D254" s="2" t="s">
        <v>55</v>
      </c>
      <c r="E254" s="96" t="s">
        <v>629</v>
      </c>
      <c r="F254" s="2" t="s">
        <v>630</v>
      </c>
      <c r="G254" s="2" t="s">
        <v>33</v>
      </c>
      <c r="H254" s="1" t="s">
        <v>631</v>
      </c>
      <c r="I254" t="s">
        <v>526</v>
      </c>
      <c r="N254" s="2" t="s">
        <v>338</v>
      </c>
      <c r="O254" s="8" t="s">
        <v>48</v>
      </c>
      <c r="P254" s="8" t="s">
        <v>37</v>
      </c>
      <c r="Q254" s="8" t="s">
        <v>38</v>
      </c>
      <c r="U254" s="8" t="str">
        <f>IF(COUNTIF(soi_input_variables!A:A,A254)&gt;0,"yes","no")</f>
        <v>yes</v>
      </c>
      <c r="V254" s="8" t="str">
        <f>IF(COUNTIF(midas_input_variables!A:A,A254)&gt;0,"yes","no")</f>
        <v>no</v>
      </c>
      <c r="W254" s="8" t="str">
        <f>IF(OR(COUNTIF(eucalc_variables_proxies!C:C,"*"&amp;A254&amp;"*")&gt;0,COUNTIF(eucalc_variables_proxies!F:F,"*"&amp;A254&amp;"*")&gt;0),"yes","no")</f>
        <v>no</v>
      </c>
      <c r="X254" s="8" t="str">
        <f>IF(COUNTIF(collected_variables_proxies!C:C,"*"&amp;A254&amp;"*")&gt;0,"yes","no")</f>
        <v>no</v>
      </c>
      <c r="Y254" s="8" t="str">
        <f t="shared" si="3"/>
        <v>yes</v>
      </c>
      <c r="Z254">
        <v>0.5</v>
      </c>
    </row>
    <row r="255" spans="1:26" ht="115.2">
      <c r="A255" s="140" t="s">
        <v>734</v>
      </c>
      <c r="B255" s="185" t="s">
        <v>735</v>
      </c>
      <c r="D255" s="2" t="s">
        <v>55</v>
      </c>
      <c r="E255" s="96" t="s">
        <v>629</v>
      </c>
      <c r="F255" s="2" t="s">
        <v>630</v>
      </c>
      <c r="G255" s="2" t="s">
        <v>33</v>
      </c>
      <c r="H255" s="1" t="s">
        <v>631</v>
      </c>
      <c r="I255" t="s">
        <v>526</v>
      </c>
      <c r="N255" s="2" t="s">
        <v>338</v>
      </c>
      <c r="O255" s="8" t="s">
        <v>48</v>
      </c>
      <c r="P255" s="8" t="s">
        <v>37</v>
      </c>
      <c r="Q255" s="8" t="s">
        <v>38</v>
      </c>
      <c r="U255" s="8" t="str">
        <f>IF(COUNTIF(soi_input_variables!A:A,A255)&gt;0,"yes","no")</f>
        <v>yes</v>
      </c>
      <c r="V255" s="8" t="str">
        <f>IF(COUNTIF(midas_input_variables!A:A,A255)&gt;0,"yes","no")</f>
        <v>no</v>
      </c>
      <c r="W255" s="8" t="str">
        <f>IF(OR(COUNTIF(eucalc_variables_proxies!C:C,"*"&amp;A255&amp;"*")&gt;0,COUNTIF(eucalc_variables_proxies!F:F,"*"&amp;A255&amp;"*")&gt;0),"yes","no")</f>
        <v>no</v>
      </c>
      <c r="X255" s="8" t="str">
        <f>IF(COUNTIF(collected_variables_proxies!C:C,"*"&amp;A255&amp;"*")&gt;0,"yes","no")</f>
        <v>no</v>
      </c>
      <c r="Y255" s="8" t="str">
        <f t="shared" si="3"/>
        <v>yes</v>
      </c>
      <c r="Z255">
        <v>0.5</v>
      </c>
    </row>
    <row r="256" spans="1:26" ht="115.2">
      <c r="A256" s="140" t="s">
        <v>736</v>
      </c>
      <c r="B256" s="185" t="s">
        <v>737</v>
      </c>
      <c r="D256" s="2" t="s">
        <v>55</v>
      </c>
      <c r="E256" s="96" t="s">
        <v>629</v>
      </c>
      <c r="F256" s="2" t="s">
        <v>630</v>
      </c>
      <c r="G256" s="2" t="s">
        <v>33</v>
      </c>
      <c r="H256" s="1" t="s">
        <v>631</v>
      </c>
      <c r="I256" t="s">
        <v>526</v>
      </c>
      <c r="N256" s="2" t="s">
        <v>338</v>
      </c>
      <c r="O256" s="8" t="s">
        <v>48</v>
      </c>
      <c r="P256" s="8" t="s">
        <v>37</v>
      </c>
      <c r="Q256" s="8" t="s">
        <v>38</v>
      </c>
      <c r="U256" s="8" t="str">
        <f>IF(COUNTIF(soi_input_variables!A:A,A256)&gt;0,"yes","no")</f>
        <v>yes</v>
      </c>
      <c r="V256" s="8" t="str">
        <f>IF(COUNTIF(midas_input_variables!A:A,A256)&gt;0,"yes","no")</f>
        <v>no</v>
      </c>
      <c r="W256" s="8" t="str">
        <f>IF(OR(COUNTIF(eucalc_variables_proxies!C:C,"*"&amp;A256&amp;"*")&gt;0,COUNTIF(eucalc_variables_proxies!F:F,"*"&amp;A256&amp;"*")&gt;0),"yes","no")</f>
        <v>no</v>
      </c>
      <c r="X256" s="8" t="str">
        <f>IF(COUNTIF(collected_variables_proxies!C:C,"*"&amp;A256&amp;"*")&gt;0,"yes","no")</f>
        <v>no</v>
      </c>
      <c r="Y256" s="8" t="str">
        <f t="shared" si="3"/>
        <v>yes</v>
      </c>
    </row>
    <row r="257" spans="1:26" ht="115.2">
      <c r="A257" s="140" t="s">
        <v>738</v>
      </c>
      <c r="B257" s="185" t="s">
        <v>739</v>
      </c>
      <c r="D257" s="2" t="s">
        <v>55</v>
      </c>
      <c r="E257" s="96" t="s">
        <v>629</v>
      </c>
      <c r="F257" s="2" t="s">
        <v>630</v>
      </c>
      <c r="G257" s="2" t="s">
        <v>33</v>
      </c>
      <c r="H257" s="1" t="s">
        <v>631</v>
      </c>
      <c r="I257" t="s">
        <v>526</v>
      </c>
      <c r="N257" s="2" t="s">
        <v>338</v>
      </c>
      <c r="O257" s="8" t="s">
        <v>48</v>
      </c>
      <c r="P257" s="8" t="s">
        <v>37</v>
      </c>
      <c r="Q257" s="8" t="s">
        <v>38</v>
      </c>
      <c r="U257" s="8" t="str">
        <f>IF(COUNTIF(soi_input_variables!A:A,A257)&gt;0,"yes","no")</f>
        <v>yes</v>
      </c>
      <c r="V257" s="8" t="str">
        <f>IF(COUNTIF(midas_input_variables!A:A,A257)&gt;0,"yes","no")</f>
        <v>no</v>
      </c>
      <c r="W257" s="8" t="str">
        <f>IF(OR(COUNTIF(eucalc_variables_proxies!C:C,"*"&amp;A257&amp;"*")&gt;0,COUNTIF(eucalc_variables_proxies!F:F,"*"&amp;A257&amp;"*")&gt;0),"yes","no")</f>
        <v>no</v>
      </c>
      <c r="X257" s="8" t="str">
        <f>IF(COUNTIF(collected_variables_proxies!C:C,"*"&amp;A257&amp;"*")&gt;0,"yes","no")</f>
        <v>no</v>
      </c>
      <c r="Y257" s="8" t="str">
        <f t="shared" si="3"/>
        <v>yes</v>
      </c>
    </row>
    <row r="258" spans="1:26" ht="47.7" customHeight="1">
      <c r="A258" s="140" t="s">
        <v>740</v>
      </c>
      <c r="B258" s="185" t="s">
        <v>741</v>
      </c>
      <c r="D258" s="2" t="s">
        <v>55</v>
      </c>
      <c r="E258" s="96" t="s">
        <v>629</v>
      </c>
      <c r="F258" s="2" t="s">
        <v>630</v>
      </c>
      <c r="G258" s="2" t="s">
        <v>33</v>
      </c>
      <c r="H258" s="1" t="s">
        <v>631</v>
      </c>
      <c r="I258" t="s">
        <v>526</v>
      </c>
      <c r="N258" s="2" t="s">
        <v>338</v>
      </c>
      <c r="O258" s="8" t="s">
        <v>48</v>
      </c>
      <c r="P258" s="8" t="s">
        <v>37</v>
      </c>
      <c r="Q258" s="8" t="s">
        <v>38</v>
      </c>
      <c r="U258" s="8" t="str">
        <f>IF(COUNTIF(soi_input_variables!A:A,A258)&gt;0,"yes","no")</f>
        <v>yes</v>
      </c>
      <c r="V258" s="8" t="str">
        <f>IF(COUNTIF(midas_input_variables!A:A,A258)&gt;0,"yes","no")</f>
        <v>no</v>
      </c>
      <c r="W258" s="8" t="str">
        <f>IF(OR(COUNTIF(eucalc_variables_proxies!C:C,"*"&amp;A258&amp;"*")&gt;0,COUNTIF(eucalc_variables_proxies!F:F,"*"&amp;A258&amp;"*")&gt;0),"yes","no")</f>
        <v>no</v>
      </c>
      <c r="X258" s="8" t="str">
        <f>IF(COUNTIF(collected_variables_proxies!C:C,"*"&amp;A258&amp;"*")&gt;0,"yes","no")</f>
        <v>no</v>
      </c>
      <c r="Y258" s="8" t="str">
        <f t="shared" ref="Y258:Y321" si="4">IF(OR(U258="yes",V258="yes",W258="yes",X258="yes"),"yes","no")</f>
        <v>yes</v>
      </c>
    </row>
    <row r="259" spans="1:26" ht="45" customHeight="1">
      <c r="A259" s="140" t="s">
        <v>742</v>
      </c>
      <c r="B259" s="185" t="s">
        <v>743</v>
      </c>
      <c r="D259" s="2" t="s">
        <v>55</v>
      </c>
      <c r="E259" s="96" t="s">
        <v>629</v>
      </c>
      <c r="F259" s="2" t="s">
        <v>630</v>
      </c>
      <c r="G259" s="2" t="s">
        <v>33</v>
      </c>
      <c r="H259" s="1" t="s">
        <v>631</v>
      </c>
      <c r="I259" t="s">
        <v>526</v>
      </c>
      <c r="N259" s="2" t="s">
        <v>338</v>
      </c>
      <c r="O259" s="8" t="s">
        <v>48</v>
      </c>
      <c r="P259" s="8" t="s">
        <v>37</v>
      </c>
      <c r="Q259" s="8" t="s">
        <v>38</v>
      </c>
      <c r="U259" s="8" t="str">
        <f>IF(COUNTIF(soi_input_variables!A:A,A259)&gt;0,"yes","no")</f>
        <v>yes</v>
      </c>
      <c r="V259" s="8" t="str">
        <f>IF(COUNTIF(midas_input_variables!A:A,A259)&gt;0,"yes","no")</f>
        <v>no</v>
      </c>
      <c r="W259" s="8" t="str">
        <f>IF(OR(COUNTIF(eucalc_variables_proxies!C:C,"*"&amp;A259&amp;"*")&gt;0,COUNTIF(eucalc_variables_proxies!F:F,"*"&amp;A259&amp;"*")&gt;0),"yes","no")</f>
        <v>no</v>
      </c>
      <c r="X259" s="8" t="str">
        <f>IF(COUNTIF(collected_variables_proxies!C:C,"*"&amp;A259&amp;"*")&gt;0,"yes","no")</f>
        <v>no</v>
      </c>
      <c r="Y259" s="8" t="str">
        <f t="shared" si="4"/>
        <v>yes</v>
      </c>
    </row>
    <row r="260" spans="1:26" ht="39.6" customHeight="1">
      <c r="A260" s="140" t="s">
        <v>744</v>
      </c>
      <c r="B260" s="185" t="s">
        <v>745</v>
      </c>
      <c r="D260" s="2" t="s">
        <v>55</v>
      </c>
      <c r="E260" s="96" t="s">
        <v>629</v>
      </c>
      <c r="F260" s="2" t="s">
        <v>630</v>
      </c>
      <c r="G260" s="2" t="s">
        <v>33</v>
      </c>
      <c r="H260" s="1" t="s">
        <v>631</v>
      </c>
      <c r="I260" t="s">
        <v>526</v>
      </c>
      <c r="N260" s="2" t="s">
        <v>338</v>
      </c>
      <c r="O260" s="8" t="s">
        <v>48</v>
      </c>
      <c r="P260" s="8" t="s">
        <v>37</v>
      </c>
      <c r="Q260" s="8" t="s">
        <v>38</v>
      </c>
      <c r="U260" s="8" t="str">
        <f>IF(COUNTIF(soi_input_variables!A:A,A260)&gt;0,"yes","no")</f>
        <v>yes</v>
      </c>
      <c r="V260" s="8" t="str">
        <f>IF(COUNTIF(midas_input_variables!A:A,A260)&gt;0,"yes","no")</f>
        <v>no</v>
      </c>
      <c r="W260" s="8" t="str">
        <f>IF(OR(COUNTIF(eucalc_variables_proxies!C:C,"*"&amp;A260&amp;"*")&gt;0,COUNTIF(eucalc_variables_proxies!F:F,"*"&amp;A260&amp;"*")&gt;0),"yes","no")</f>
        <v>no</v>
      </c>
      <c r="X260" s="8" t="str">
        <f>IF(COUNTIF(collected_variables_proxies!C:C,"*"&amp;A260&amp;"*")&gt;0,"yes","no")</f>
        <v>no</v>
      </c>
      <c r="Y260" s="8" t="str">
        <f t="shared" si="4"/>
        <v>yes</v>
      </c>
    </row>
    <row r="261" spans="1:26" ht="42.6" customHeight="1">
      <c r="A261" s="140" t="s">
        <v>746</v>
      </c>
      <c r="B261" s="185" t="s">
        <v>747</v>
      </c>
      <c r="D261" s="2" t="s">
        <v>55</v>
      </c>
      <c r="E261" s="96" t="s">
        <v>629</v>
      </c>
      <c r="F261" s="2" t="s">
        <v>630</v>
      </c>
      <c r="G261" s="2" t="s">
        <v>33</v>
      </c>
      <c r="H261" s="1" t="s">
        <v>631</v>
      </c>
      <c r="I261" t="s">
        <v>526</v>
      </c>
      <c r="N261" s="2" t="s">
        <v>338</v>
      </c>
      <c r="O261" s="8" t="s">
        <v>48</v>
      </c>
      <c r="P261" s="8" t="s">
        <v>37</v>
      </c>
      <c r="Q261" s="8" t="s">
        <v>38</v>
      </c>
      <c r="U261" s="8" t="str">
        <f>IF(COUNTIF(soi_input_variables!A:A,A261)&gt;0,"yes","no")</f>
        <v>yes</v>
      </c>
      <c r="V261" s="8" t="str">
        <f>IF(COUNTIF(midas_input_variables!A:A,A261)&gt;0,"yes","no")</f>
        <v>no</v>
      </c>
      <c r="W261" s="8" t="str">
        <f>IF(OR(COUNTIF(eucalc_variables_proxies!C:C,"*"&amp;A261&amp;"*")&gt;0,COUNTIF(eucalc_variables_proxies!F:F,"*"&amp;A261&amp;"*")&gt;0),"yes","no")</f>
        <v>no</v>
      </c>
      <c r="X261" s="8" t="str">
        <f>IF(COUNTIF(collected_variables_proxies!C:C,"*"&amp;A261&amp;"*")&gt;0,"yes","no")</f>
        <v>no</v>
      </c>
      <c r="Y261" s="8" t="str">
        <f t="shared" si="4"/>
        <v>yes</v>
      </c>
    </row>
    <row r="262" spans="1:26" ht="46.95" customHeight="1">
      <c r="A262" s="140" t="s">
        <v>748</v>
      </c>
      <c r="B262" s="2" t="s">
        <v>749</v>
      </c>
      <c r="D262" s="2" t="s">
        <v>55</v>
      </c>
      <c r="E262" s="96" t="s">
        <v>629</v>
      </c>
      <c r="F262" s="2" t="s">
        <v>630</v>
      </c>
      <c r="G262" s="2" t="s">
        <v>33</v>
      </c>
      <c r="H262" s="1" t="s">
        <v>631</v>
      </c>
      <c r="I262" t="s">
        <v>526</v>
      </c>
      <c r="N262" s="2" t="s">
        <v>338</v>
      </c>
      <c r="O262" s="8" t="s">
        <v>48</v>
      </c>
      <c r="P262" s="8" t="s">
        <v>37</v>
      </c>
      <c r="Q262" s="8" t="s">
        <v>38</v>
      </c>
      <c r="U262" s="8" t="str">
        <f>IF(COUNTIF(soi_input_variables!A:A,A262)&gt;0,"yes","no")</f>
        <v>yes</v>
      </c>
      <c r="V262" s="8" t="str">
        <f>IF(COUNTIF(midas_input_variables!A:A,A262)&gt;0,"yes","no")</f>
        <v>no</v>
      </c>
      <c r="W262" s="8" t="str">
        <f>IF(OR(COUNTIF(eucalc_variables_proxies!C:C,"*"&amp;A262&amp;"*")&gt;0,COUNTIF(eucalc_variables_proxies!F:F,"*"&amp;A262&amp;"*")&gt;0),"yes","no")</f>
        <v>no</v>
      </c>
      <c r="X262" s="8" t="str">
        <f>IF(COUNTIF(collected_variables_proxies!C:C,"*"&amp;A262&amp;"*")&gt;0,"yes","no")</f>
        <v>no</v>
      </c>
      <c r="Y262" s="8" t="str">
        <f t="shared" si="4"/>
        <v>yes</v>
      </c>
    </row>
    <row r="263" spans="1:26" ht="36" customHeight="1">
      <c r="A263" s="140" t="s">
        <v>750</v>
      </c>
      <c r="B263" s="185" t="s">
        <v>751</v>
      </c>
      <c r="D263" s="2" t="s">
        <v>55</v>
      </c>
      <c r="E263" s="96" t="s">
        <v>629</v>
      </c>
      <c r="F263" s="2" t="s">
        <v>630</v>
      </c>
      <c r="G263" s="2" t="s">
        <v>33</v>
      </c>
      <c r="H263" s="1" t="s">
        <v>631</v>
      </c>
      <c r="I263" t="s">
        <v>526</v>
      </c>
      <c r="N263" s="2" t="s">
        <v>338</v>
      </c>
      <c r="O263" s="8" t="s">
        <v>48</v>
      </c>
      <c r="P263" s="8" t="s">
        <v>37</v>
      </c>
      <c r="Q263" s="8" t="s">
        <v>38</v>
      </c>
      <c r="U263" s="8" t="str">
        <f>IF(COUNTIF(soi_input_variables!A:A,A263)&gt;0,"yes","no")</f>
        <v>yes</v>
      </c>
      <c r="V263" s="8" t="str">
        <f>IF(COUNTIF(midas_input_variables!A:A,A263)&gt;0,"yes","no")</f>
        <v>no</v>
      </c>
      <c r="W263" s="8" t="str">
        <f>IF(OR(COUNTIF(eucalc_variables_proxies!C:C,"*"&amp;A263&amp;"*")&gt;0,COUNTIF(eucalc_variables_proxies!F:F,"*"&amp;A263&amp;"*")&gt;0),"yes","no")</f>
        <v>no</v>
      </c>
      <c r="X263" s="8" t="str">
        <f>IF(COUNTIF(collected_variables_proxies!C:C,"*"&amp;A263&amp;"*")&gt;0,"yes","no")</f>
        <v>no</v>
      </c>
      <c r="Y263" s="8" t="str">
        <f t="shared" si="4"/>
        <v>yes</v>
      </c>
    </row>
    <row r="264" spans="1:26" ht="39" customHeight="1">
      <c r="A264" s="140" t="s">
        <v>752</v>
      </c>
      <c r="B264" s="185" t="s">
        <v>753</v>
      </c>
      <c r="D264" s="2" t="s">
        <v>55</v>
      </c>
      <c r="E264" s="96" t="s">
        <v>629</v>
      </c>
      <c r="F264" s="2" t="s">
        <v>630</v>
      </c>
      <c r="G264" s="2" t="s">
        <v>33</v>
      </c>
      <c r="H264" s="1" t="s">
        <v>631</v>
      </c>
      <c r="I264" t="s">
        <v>526</v>
      </c>
      <c r="N264" s="2" t="s">
        <v>338</v>
      </c>
      <c r="O264" s="8" t="s">
        <v>48</v>
      </c>
      <c r="P264" s="8" t="s">
        <v>37</v>
      </c>
      <c r="Q264" s="8" t="s">
        <v>38</v>
      </c>
      <c r="U264" s="8" t="str">
        <f>IF(COUNTIF(soi_input_variables!A:A,A264)&gt;0,"yes","no")</f>
        <v>yes</v>
      </c>
      <c r="V264" s="8" t="str">
        <f>IF(COUNTIF(midas_input_variables!A:A,A264)&gt;0,"yes","no")</f>
        <v>no</v>
      </c>
      <c r="W264" s="8" t="str">
        <f>IF(OR(COUNTIF(eucalc_variables_proxies!C:C,"*"&amp;A264&amp;"*")&gt;0,COUNTIF(eucalc_variables_proxies!F:F,"*"&amp;A264&amp;"*")&gt;0),"yes","no")</f>
        <v>no</v>
      </c>
      <c r="X264" s="8" t="str">
        <f>IF(COUNTIF(collected_variables_proxies!C:C,"*"&amp;A264&amp;"*")&gt;0,"yes","no")</f>
        <v>no</v>
      </c>
      <c r="Y264" s="8" t="str">
        <f t="shared" si="4"/>
        <v>yes</v>
      </c>
    </row>
    <row r="265" spans="1:26" ht="37.950000000000003" customHeight="1">
      <c r="A265" s="140" t="s">
        <v>754</v>
      </c>
      <c r="B265" s="185" t="s">
        <v>755</v>
      </c>
      <c r="D265" s="2" t="s">
        <v>55</v>
      </c>
      <c r="E265" s="96" t="s">
        <v>629</v>
      </c>
      <c r="F265" s="2" t="s">
        <v>630</v>
      </c>
      <c r="G265" s="2" t="s">
        <v>33</v>
      </c>
      <c r="H265" s="1" t="s">
        <v>631</v>
      </c>
      <c r="I265" t="s">
        <v>526</v>
      </c>
      <c r="N265" s="2" t="s">
        <v>338</v>
      </c>
      <c r="O265" s="8" t="s">
        <v>48</v>
      </c>
      <c r="P265" s="8" t="s">
        <v>37</v>
      </c>
      <c r="Q265" s="8" t="s">
        <v>38</v>
      </c>
      <c r="U265" s="8" t="str">
        <f>IF(COUNTIF(soi_input_variables!A:A,A265)&gt;0,"yes","no")</f>
        <v>yes</v>
      </c>
      <c r="V265" s="8" t="str">
        <f>IF(COUNTIF(midas_input_variables!A:A,A265)&gt;0,"yes","no")</f>
        <v>no</v>
      </c>
      <c r="W265" s="8" t="str">
        <f>IF(OR(COUNTIF(eucalc_variables_proxies!C:C,"*"&amp;A265&amp;"*")&gt;0,COUNTIF(eucalc_variables_proxies!F:F,"*"&amp;A265&amp;"*")&gt;0),"yes","no")</f>
        <v>no</v>
      </c>
      <c r="X265" s="8" t="str">
        <f>IF(COUNTIF(collected_variables_proxies!C:C,"*"&amp;A265&amp;"*")&gt;0,"yes","no")</f>
        <v>no</v>
      </c>
      <c r="Y265" s="8" t="str">
        <f t="shared" si="4"/>
        <v>yes</v>
      </c>
    </row>
    <row r="266" spans="1:26" ht="115.2">
      <c r="A266" s="140" t="s">
        <v>756</v>
      </c>
      <c r="B266" s="185" t="s">
        <v>757</v>
      </c>
      <c r="D266" s="2" t="s">
        <v>55</v>
      </c>
      <c r="E266" s="96" t="s">
        <v>629</v>
      </c>
      <c r="F266" s="2" t="s">
        <v>630</v>
      </c>
      <c r="G266" s="2" t="s">
        <v>33</v>
      </c>
      <c r="H266" s="1" t="s">
        <v>631</v>
      </c>
      <c r="I266" t="s">
        <v>526</v>
      </c>
      <c r="N266" s="2" t="s">
        <v>338</v>
      </c>
      <c r="O266" s="8" t="s">
        <v>48</v>
      </c>
      <c r="P266" s="8" t="s">
        <v>37</v>
      </c>
      <c r="Q266" s="8" t="s">
        <v>38</v>
      </c>
      <c r="U266" s="8" t="str">
        <f>IF(COUNTIF(soi_input_variables!A:A,A266)&gt;0,"yes","no")</f>
        <v>yes</v>
      </c>
      <c r="V266" s="8" t="str">
        <f>IF(COUNTIF(midas_input_variables!A:A,A266)&gt;0,"yes","no")</f>
        <v>no</v>
      </c>
      <c r="W266" s="8" t="str">
        <f>IF(OR(COUNTIF(eucalc_variables_proxies!C:C,"*"&amp;A266&amp;"*")&gt;0,COUNTIF(eucalc_variables_proxies!F:F,"*"&amp;A266&amp;"*")&gt;0),"yes","no")</f>
        <v>no</v>
      </c>
      <c r="X266" s="8" t="str">
        <f>IF(COUNTIF(collected_variables_proxies!C:C,"*"&amp;A266&amp;"*")&gt;0,"yes","no")</f>
        <v>no</v>
      </c>
      <c r="Y266" s="8" t="str">
        <f t="shared" si="4"/>
        <v>yes</v>
      </c>
    </row>
    <row r="267" spans="1:26" ht="115.2">
      <c r="A267" s="140" t="s">
        <v>758</v>
      </c>
      <c r="B267" s="185" t="s">
        <v>759</v>
      </c>
      <c r="D267" s="2" t="s">
        <v>55</v>
      </c>
      <c r="E267" s="96" t="s">
        <v>629</v>
      </c>
      <c r="F267" s="2" t="s">
        <v>630</v>
      </c>
      <c r="G267" s="2" t="s">
        <v>33</v>
      </c>
      <c r="H267" s="1" t="s">
        <v>631</v>
      </c>
      <c r="I267" t="s">
        <v>526</v>
      </c>
      <c r="N267" s="2" t="s">
        <v>338</v>
      </c>
      <c r="O267" s="8" t="s">
        <v>48</v>
      </c>
      <c r="P267" s="8" t="s">
        <v>37</v>
      </c>
      <c r="Q267" s="8" t="s">
        <v>38</v>
      </c>
      <c r="U267" s="8" t="str">
        <f>IF(COUNTIF(soi_input_variables!A:A,A267)&gt;0,"yes","no")</f>
        <v>yes</v>
      </c>
      <c r="V267" s="8" t="str">
        <f>IF(COUNTIF(midas_input_variables!A:A,A267)&gt;0,"yes","no")</f>
        <v>no</v>
      </c>
      <c r="W267" s="8" t="str">
        <f>IF(OR(COUNTIF(eucalc_variables_proxies!C:C,"*"&amp;A267&amp;"*")&gt;0,COUNTIF(eucalc_variables_proxies!F:F,"*"&amp;A267&amp;"*")&gt;0),"yes","no")</f>
        <v>no</v>
      </c>
      <c r="X267" s="8" t="str">
        <f>IF(COUNTIF(collected_variables_proxies!C:C,"*"&amp;A267&amp;"*")&gt;0,"yes","no")</f>
        <v>no</v>
      </c>
      <c r="Y267" s="8" t="str">
        <f t="shared" si="4"/>
        <v>yes</v>
      </c>
    </row>
    <row r="268" spans="1:26" ht="115.2">
      <c r="A268" s="140" t="s">
        <v>760</v>
      </c>
      <c r="B268" s="185" t="s">
        <v>761</v>
      </c>
      <c r="D268" s="2" t="s">
        <v>55</v>
      </c>
      <c r="E268" s="96" t="s">
        <v>629</v>
      </c>
      <c r="F268" s="2" t="s">
        <v>630</v>
      </c>
      <c r="G268" s="2" t="s">
        <v>33</v>
      </c>
      <c r="H268" s="1" t="s">
        <v>631</v>
      </c>
      <c r="I268" t="s">
        <v>526</v>
      </c>
      <c r="N268" s="2" t="s">
        <v>338</v>
      </c>
      <c r="O268" s="8" t="s">
        <v>48</v>
      </c>
      <c r="P268" s="8" t="s">
        <v>37</v>
      </c>
      <c r="Q268" s="8" t="s">
        <v>38</v>
      </c>
      <c r="U268" s="8" t="str">
        <f>IF(COUNTIF(soi_input_variables!A:A,A268)&gt;0,"yes","no")</f>
        <v>yes</v>
      </c>
      <c r="V268" s="8" t="str">
        <f>IF(COUNTIF(midas_input_variables!A:A,A268)&gt;0,"yes","no")</f>
        <v>no</v>
      </c>
      <c r="W268" s="8" t="str">
        <f>IF(OR(COUNTIF(eucalc_variables_proxies!C:C,"*"&amp;A268&amp;"*")&gt;0,COUNTIF(eucalc_variables_proxies!F:F,"*"&amp;A268&amp;"*")&gt;0),"yes","no")</f>
        <v>no</v>
      </c>
      <c r="X268" s="8" t="str">
        <f>IF(COUNTIF(collected_variables_proxies!C:C,"*"&amp;A268&amp;"*")&gt;0,"yes","no")</f>
        <v>no</v>
      </c>
      <c r="Y268" s="8" t="str">
        <f t="shared" si="4"/>
        <v>yes</v>
      </c>
    </row>
    <row r="269" spans="1:26" ht="32.700000000000003" customHeight="1">
      <c r="A269" s="140" t="s">
        <v>762</v>
      </c>
      <c r="B269" s="185" t="s">
        <v>763</v>
      </c>
      <c r="D269" s="2" t="s">
        <v>55</v>
      </c>
      <c r="E269" s="96" t="s">
        <v>629</v>
      </c>
      <c r="F269" s="2" t="s">
        <v>630</v>
      </c>
      <c r="G269" s="2" t="s">
        <v>33</v>
      </c>
      <c r="H269" s="1" t="s">
        <v>631</v>
      </c>
      <c r="I269" t="s">
        <v>526</v>
      </c>
      <c r="N269" s="2" t="s">
        <v>338</v>
      </c>
      <c r="O269" s="8" t="s">
        <v>48</v>
      </c>
      <c r="P269" s="8" t="s">
        <v>37</v>
      </c>
      <c r="Q269" s="8" t="s">
        <v>38</v>
      </c>
      <c r="U269" s="8" t="str">
        <f>IF(COUNTIF(soi_input_variables!A:A,A269)&gt;0,"yes","no")</f>
        <v>yes</v>
      </c>
      <c r="V269" s="8" t="str">
        <f>IF(COUNTIF(midas_input_variables!A:A,A269)&gt;0,"yes","no")</f>
        <v>no</v>
      </c>
      <c r="W269" s="8" t="str">
        <f>IF(OR(COUNTIF(eucalc_variables_proxies!C:C,"*"&amp;A269&amp;"*")&gt;0,COUNTIF(eucalc_variables_proxies!F:F,"*"&amp;A269&amp;"*")&gt;0),"yes","no")</f>
        <v>no</v>
      </c>
      <c r="X269" s="8" t="str">
        <f>IF(COUNTIF(collected_variables_proxies!C:C,"*"&amp;A269&amp;"*")&gt;0,"yes","no")</f>
        <v>no</v>
      </c>
      <c r="Y269" s="8" t="str">
        <f t="shared" si="4"/>
        <v>yes</v>
      </c>
      <c r="Z269">
        <v>0.1</v>
      </c>
    </row>
    <row r="270" spans="1:26" ht="115.2">
      <c r="A270" s="140" t="s">
        <v>764</v>
      </c>
      <c r="B270" s="185" t="s">
        <v>765</v>
      </c>
      <c r="D270" s="2" t="s">
        <v>55</v>
      </c>
      <c r="E270" s="96" t="s">
        <v>629</v>
      </c>
      <c r="F270" s="2" t="s">
        <v>630</v>
      </c>
      <c r="G270" s="2" t="s">
        <v>33</v>
      </c>
      <c r="H270" s="1" t="s">
        <v>631</v>
      </c>
      <c r="I270" t="s">
        <v>526</v>
      </c>
      <c r="N270" s="2" t="s">
        <v>338</v>
      </c>
      <c r="O270" s="8" t="s">
        <v>48</v>
      </c>
      <c r="P270" s="8" t="s">
        <v>37</v>
      </c>
      <c r="Q270" s="8" t="s">
        <v>38</v>
      </c>
      <c r="U270" s="8" t="str">
        <f>IF(COUNTIF(soi_input_variables!A:A,A270)&gt;0,"yes","no")</f>
        <v>yes</v>
      </c>
      <c r="V270" s="8" t="str">
        <f>IF(COUNTIF(midas_input_variables!A:A,A270)&gt;0,"yes","no")</f>
        <v>no</v>
      </c>
      <c r="W270" s="8" t="str">
        <f>IF(OR(COUNTIF(eucalc_variables_proxies!C:C,"*"&amp;A270&amp;"*")&gt;0,COUNTIF(eucalc_variables_proxies!F:F,"*"&amp;A270&amp;"*")&gt;0),"yes","no")</f>
        <v>no</v>
      </c>
      <c r="X270" s="8" t="str">
        <f>IF(COUNTIF(collected_variables_proxies!C:C,"*"&amp;A270&amp;"*")&gt;0,"yes","no")</f>
        <v>no</v>
      </c>
      <c r="Y270" s="8" t="str">
        <f t="shared" si="4"/>
        <v>yes</v>
      </c>
      <c r="Z270">
        <v>1</v>
      </c>
    </row>
    <row r="271" spans="1:26" ht="115.2">
      <c r="A271" s="140" t="s">
        <v>766</v>
      </c>
      <c r="B271" s="185" t="s">
        <v>767</v>
      </c>
      <c r="D271" s="2" t="s">
        <v>55</v>
      </c>
      <c r="E271" s="96" t="s">
        <v>629</v>
      </c>
      <c r="F271" s="2" t="s">
        <v>630</v>
      </c>
      <c r="G271" s="2" t="s">
        <v>33</v>
      </c>
      <c r="H271" s="1" t="s">
        <v>631</v>
      </c>
      <c r="I271" t="s">
        <v>526</v>
      </c>
      <c r="N271" s="2" t="s">
        <v>338</v>
      </c>
      <c r="O271" s="8" t="s">
        <v>48</v>
      </c>
      <c r="P271" s="8" t="s">
        <v>37</v>
      </c>
      <c r="Q271" s="8" t="s">
        <v>38</v>
      </c>
      <c r="U271" s="8" t="str">
        <f>IF(COUNTIF(soi_input_variables!A:A,A271)&gt;0,"yes","no")</f>
        <v>yes</v>
      </c>
      <c r="V271" s="8" t="str">
        <f>IF(COUNTIF(midas_input_variables!A:A,A271)&gt;0,"yes","no")</f>
        <v>no</v>
      </c>
      <c r="W271" s="8" t="str">
        <f>IF(OR(COUNTIF(eucalc_variables_proxies!C:C,"*"&amp;A271&amp;"*")&gt;0,COUNTIF(eucalc_variables_proxies!F:F,"*"&amp;A271&amp;"*")&gt;0),"yes","no")</f>
        <v>no</v>
      </c>
      <c r="X271" s="8" t="str">
        <f>IF(COUNTIF(collected_variables_proxies!C:C,"*"&amp;A271&amp;"*")&gt;0,"yes","no")</f>
        <v>no</v>
      </c>
      <c r="Y271" s="8" t="str">
        <f t="shared" si="4"/>
        <v>yes</v>
      </c>
    </row>
    <row r="272" spans="1:26" ht="115.2">
      <c r="A272" s="140" t="s">
        <v>768</v>
      </c>
      <c r="B272" s="185" t="s">
        <v>769</v>
      </c>
      <c r="D272" s="2" t="s">
        <v>55</v>
      </c>
      <c r="E272" s="96" t="s">
        <v>629</v>
      </c>
      <c r="F272" s="2" t="s">
        <v>630</v>
      </c>
      <c r="G272" s="2" t="s">
        <v>33</v>
      </c>
      <c r="H272" s="1" t="s">
        <v>631</v>
      </c>
      <c r="I272" t="s">
        <v>526</v>
      </c>
      <c r="N272" s="2" t="s">
        <v>338</v>
      </c>
      <c r="O272" s="8" t="s">
        <v>48</v>
      </c>
      <c r="P272" s="8" t="s">
        <v>37</v>
      </c>
      <c r="Q272" s="8" t="s">
        <v>38</v>
      </c>
      <c r="U272" s="8" t="str">
        <f>IF(COUNTIF(soi_input_variables!A:A,A272)&gt;0,"yes","no")</f>
        <v>yes</v>
      </c>
      <c r="V272" s="8" t="str">
        <f>IF(COUNTIF(midas_input_variables!A:A,A272)&gt;0,"yes","no")</f>
        <v>no</v>
      </c>
      <c r="W272" s="8" t="str">
        <f>IF(OR(COUNTIF(eucalc_variables_proxies!C:C,"*"&amp;A272&amp;"*")&gt;0,COUNTIF(eucalc_variables_proxies!F:F,"*"&amp;A272&amp;"*")&gt;0),"yes","no")</f>
        <v>no</v>
      </c>
      <c r="X272" s="8" t="str">
        <f>IF(COUNTIF(collected_variables_proxies!C:C,"*"&amp;A272&amp;"*")&gt;0,"yes","no")</f>
        <v>no</v>
      </c>
      <c r="Y272" s="8" t="str">
        <f t="shared" si="4"/>
        <v>yes</v>
      </c>
      <c r="Z272">
        <v>1</v>
      </c>
    </row>
    <row r="273" spans="1:26" ht="115.2">
      <c r="A273" s="140" t="s">
        <v>770</v>
      </c>
      <c r="B273" s="185" t="s">
        <v>771</v>
      </c>
      <c r="D273" s="2" t="s">
        <v>55</v>
      </c>
      <c r="E273" s="96" t="s">
        <v>629</v>
      </c>
      <c r="F273" s="2" t="s">
        <v>630</v>
      </c>
      <c r="G273" s="2" t="s">
        <v>33</v>
      </c>
      <c r="H273" s="1" t="s">
        <v>631</v>
      </c>
      <c r="I273" t="s">
        <v>526</v>
      </c>
      <c r="N273" s="2" t="s">
        <v>338</v>
      </c>
      <c r="O273" s="8" t="s">
        <v>48</v>
      </c>
      <c r="P273" s="8" t="s">
        <v>37</v>
      </c>
      <c r="Q273" s="8" t="s">
        <v>38</v>
      </c>
      <c r="U273" s="8" t="str">
        <f>IF(COUNTIF(soi_input_variables!A:A,A273)&gt;0,"yes","no")</f>
        <v>yes</v>
      </c>
      <c r="V273" s="8" t="str">
        <f>IF(COUNTIF(midas_input_variables!A:A,A273)&gt;0,"yes","no")</f>
        <v>no</v>
      </c>
      <c r="W273" s="8" t="str">
        <f>IF(OR(COUNTIF(eucalc_variables_proxies!C:C,"*"&amp;A273&amp;"*")&gt;0,COUNTIF(eucalc_variables_proxies!F:F,"*"&amp;A273&amp;"*")&gt;0),"yes","no")</f>
        <v>no</v>
      </c>
      <c r="X273" s="8" t="str">
        <f>IF(COUNTIF(collected_variables_proxies!C:C,"*"&amp;A273&amp;"*")&gt;0,"yes","no")</f>
        <v>no</v>
      </c>
      <c r="Y273" s="8" t="str">
        <f t="shared" si="4"/>
        <v>yes</v>
      </c>
    </row>
    <row r="274" spans="1:26" ht="115.2">
      <c r="A274" s="140" t="s">
        <v>772</v>
      </c>
      <c r="B274" s="185" t="s">
        <v>773</v>
      </c>
      <c r="D274" s="2" t="s">
        <v>55</v>
      </c>
      <c r="E274" s="96" t="s">
        <v>629</v>
      </c>
      <c r="F274" s="2" t="s">
        <v>630</v>
      </c>
      <c r="G274" s="2" t="s">
        <v>33</v>
      </c>
      <c r="H274" s="1" t="s">
        <v>631</v>
      </c>
      <c r="I274" t="s">
        <v>526</v>
      </c>
      <c r="N274" s="2" t="s">
        <v>338</v>
      </c>
      <c r="O274" s="8" t="s">
        <v>48</v>
      </c>
      <c r="P274" s="8" t="s">
        <v>37</v>
      </c>
      <c r="Q274" s="8" t="s">
        <v>38</v>
      </c>
      <c r="U274" s="8" t="str">
        <f>IF(COUNTIF(soi_input_variables!A:A,A274)&gt;0,"yes","no")</f>
        <v>yes</v>
      </c>
      <c r="V274" s="8" t="str">
        <f>IF(COUNTIF(midas_input_variables!A:A,A274)&gt;0,"yes","no")</f>
        <v>no</v>
      </c>
      <c r="W274" s="8" t="str">
        <f>IF(OR(COUNTIF(eucalc_variables_proxies!C:C,"*"&amp;A274&amp;"*")&gt;0,COUNTIF(eucalc_variables_proxies!F:F,"*"&amp;A274&amp;"*")&gt;0),"yes","no")</f>
        <v>no</v>
      </c>
      <c r="X274" s="8" t="str">
        <f>IF(COUNTIF(collected_variables_proxies!C:C,"*"&amp;A274&amp;"*")&gt;0,"yes","no")</f>
        <v>no</v>
      </c>
      <c r="Y274" s="8" t="str">
        <f t="shared" si="4"/>
        <v>yes</v>
      </c>
      <c r="Z274">
        <v>1</v>
      </c>
    </row>
    <row r="275" spans="1:26" ht="115.2">
      <c r="A275" s="140" t="s">
        <v>774</v>
      </c>
      <c r="B275" s="185" t="s">
        <v>775</v>
      </c>
      <c r="D275" s="2" t="s">
        <v>55</v>
      </c>
      <c r="E275" s="96" t="s">
        <v>629</v>
      </c>
      <c r="F275" s="2" t="s">
        <v>630</v>
      </c>
      <c r="G275" s="2" t="s">
        <v>33</v>
      </c>
      <c r="H275" s="1" t="s">
        <v>631</v>
      </c>
      <c r="I275" t="s">
        <v>526</v>
      </c>
      <c r="N275" s="2" t="s">
        <v>338</v>
      </c>
      <c r="O275" s="8" t="s">
        <v>48</v>
      </c>
      <c r="P275" s="8" t="s">
        <v>37</v>
      </c>
      <c r="Q275" s="8" t="s">
        <v>38</v>
      </c>
      <c r="U275" s="8" t="str">
        <f>IF(COUNTIF(soi_input_variables!A:A,A275)&gt;0,"yes","no")</f>
        <v>yes</v>
      </c>
      <c r="V275" s="8" t="str">
        <f>IF(COUNTIF(midas_input_variables!A:A,A275)&gt;0,"yes","no")</f>
        <v>no</v>
      </c>
      <c r="W275" s="8" t="str">
        <f>IF(OR(COUNTIF(eucalc_variables_proxies!C:C,"*"&amp;A275&amp;"*")&gt;0,COUNTIF(eucalc_variables_proxies!F:F,"*"&amp;A275&amp;"*")&gt;0),"yes","no")</f>
        <v>no</v>
      </c>
      <c r="X275" s="8" t="str">
        <f>IF(COUNTIF(collected_variables_proxies!C:C,"*"&amp;A275&amp;"*")&gt;0,"yes","no")</f>
        <v>no</v>
      </c>
      <c r="Y275" s="8" t="str">
        <f t="shared" si="4"/>
        <v>yes</v>
      </c>
    </row>
    <row r="276" spans="1:26" ht="115.2">
      <c r="A276" s="140" t="s">
        <v>776</v>
      </c>
      <c r="B276" s="185" t="s">
        <v>777</v>
      </c>
      <c r="D276" s="2" t="s">
        <v>55</v>
      </c>
      <c r="E276" s="96" t="s">
        <v>629</v>
      </c>
      <c r="F276" s="2" t="s">
        <v>630</v>
      </c>
      <c r="G276" s="2" t="s">
        <v>33</v>
      </c>
      <c r="H276" s="1" t="s">
        <v>631</v>
      </c>
      <c r="I276" t="s">
        <v>526</v>
      </c>
      <c r="N276" s="2" t="s">
        <v>338</v>
      </c>
      <c r="O276" s="8" t="s">
        <v>48</v>
      </c>
      <c r="P276" s="8" t="s">
        <v>37</v>
      </c>
      <c r="Q276" s="8" t="s">
        <v>38</v>
      </c>
      <c r="U276" s="8" t="str">
        <f>IF(COUNTIF(soi_input_variables!A:A,A276)&gt;0,"yes","no")</f>
        <v>yes</v>
      </c>
      <c r="V276" s="8" t="str">
        <f>IF(COUNTIF(midas_input_variables!A:A,A276)&gt;0,"yes","no")</f>
        <v>no</v>
      </c>
      <c r="W276" s="8" t="str">
        <f>IF(OR(COUNTIF(eucalc_variables_proxies!C:C,"*"&amp;A276&amp;"*")&gt;0,COUNTIF(eucalc_variables_proxies!F:F,"*"&amp;A276&amp;"*")&gt;0),"yes","no")</f>
        <v>no</v>
      </c>
      <c r="X276" s="8" t="str">
        <f>IF(COUNTIF(collected_variables_proxies!C:C,"*"&amp;A276&amp;"*")&gt;0,"yes","no")</f>
        <v>no</v>
      </c>
      <c r="Y276" s="8" t="str">
        <f t="shared" si="4"/>
        <v>yes</v>
      </c>
      <c r="Z276">
        <v>1</v>
      </c>
    </row>
    <row r="277" spans="1:26" ht="115.2">
      <c r="A277" s="140" t="s">
        <v>778</v>
      </c>
      <c r="B277" s="185" t="s">
        <v>779</v>
      </c>
      <c r="D277" s="2" t="s">
        <v>55</v>
      </c>
      <c r="E277" s="96" t="s">
        <v>629</v>
      </c>
      <c r="F277" s="2" t="s">
        <v>630</v>
      </c>
      <c r="G277" s="2" t="s">
        <v>33</v>
      </c>
      <c r="H277" s="1" t="s">
        <v>631</v>
      </c>
      <c r="I277" t="s">
        <v>526</v>
      </c>
      <c r="N277" s="2" t="s">
        <v>338</v>
      </c>
      <c r="O277" s="8" t="s">
        <v>48</v>
      </c>
      <c r="P277" s="8" t="s">
        <v>37</v>
      </c>
      <c r="Q277" s="8" t="s">
        <v>38</v>
      </c>
      <c r="U277" s="8" t="str">
        <f>IF(COUNTIF(soi_input_variables!A:A,A277)&gt;0,"yes","no")</f>
        <v>yes</v>
      </c>
      <c r="V277" s="8" t="str">
        <f>IF(COUNTIF(midas_input_variables!A:A,A277)&gt;0,"yes","no")</f>
        <v>no</v>
      </c>
      <c r="W277" s="8" t="str">
        <f>IF(OR(COUNTIF(eucalc_variables_proxies!C:C,"*"&amp;A277&amp;"*")&gt;0,COUNTIF(eucalc_variables_proxies!F:F,"*"&amp;A277&amp;"*")&gt;0),"yes","no")</f>
        <v>no</v>
      </c>
      <c r="X277" s="8" t="str">
        <f>IF(COUNTIF(collected_variables_proxies!C:C,"*"&amp;A277&amp;"*")&gt;0,"yes","no")</f>
        <v>no</v>
      </c>
      <c r="Y277" s="8" t="str">
        <f t="shared" si="4"/>
        <v>yes</v>
      </c>
    </row>
    <row r="278" spans="1:26" ht="115.2">
      <c r="A278" s="140" t="s">
        <v>780</v>
      </c>
      <c r="B278" s="185" t="s">
        <v>781</v>
      </c>
      <c r="D278" s="2" t="s">
        <v>55</v>
      </c>
      <c r="E278" s="96" t="s">
        <v>629</v>
      </c>
      <c r="F278" s="2" t="s">
        <v>630</v>
      </c>
      <c r="G278" s="2" t="s">
        <v>33</v>
      </c>
      <c r="H278" s="1" t="s">
        <v>631</v>
      </c>
      <c r="I278" t="s">
        <v>526</v>
      </c>
      <c r="N278" s="2" t="s">
        <v>338</v>
      </c>
      <c r="O278" s="8" t="s">
        <v>48</v>
      </c>
      <c r="P278" s="8" t="s">
        <v>37</v>
      </c>
      <c r="Q278" s="8" t="s">
        <v>38</v>
      </c>
      <c r="U278" s="8" t="str">
        <f>IF(COUNTIF(soi_input_variables!A:A,A278)&gt;0,"yes","no")</f>
        <v>yes</v>
      </c>
      <c r="V278" s="8" t="str">
        <f>IF(COUNTIF(midas_input_variables!A:A,A278)&gt;0,"yes","no")</f>
        <v>no</v>
      </c>
      <c r="W278" s="8" t="str">
        <f>IF(OR(COUNTIF(eucalc_variables_proxies!C:C,"*"&amp;A278&amp;"*")&gt;0,COUNTIF(eucalc_variables_proxies!F:F,"*"&amp;A278&amp;"*")&gt;0),"yes","no")</f>
        <v>no</v>
      </c>
      <c r="X278" s="8" t="str">
        <f>IF(COUNTIF(collected_variables_proxies!C:C,"*"&amp;A278&amp;"*")&gt;0,"yes","no")</f>
        <v>no</v>
      </c>
      <c r="Y278" s="8" t="str">
        <f t="shared" si="4"/>
        <v>yes</v>
      </c>
      <c r="Z278">
        <v>1</v>
      </c>
    </row>
    <row r="279" spans="1:26" ht="115.2">
      <c r="A279" s="140" t="s">
        <v>782</v>
      </c>
      <c r="B279" s="185" t="s">
        <v>783</v>
      </c>
      <c r="D279" s="2" t="s">
        <v>55</v>
      </c>
      <c r="E279" s="96" t="s">
        <v>629</v>
      </c>
      <c r="F279" s="2" t="s">
        <v>630</v>
      </c>
      <c r="G279" s="2" t="s">
        <v>33</v>
      </c>
      <c r="H279" s="1" t="s">
        <v>631</v>
      </c>
      <c r="I279" t="s">
        <v>526</v>
      </c>
      <c r="N279" s="2" t="s">
        <v>338</v>
      </c>
      <c r="O279" s="8" t="s">
        <v>48</v>
      </c>
      <c r="P279" s="8" t="s">
        <v>37</v>
      </c>
      <c r="Q279" s="8" t="s">
        <v>38</v>
      </c>
      <c r="U279" s="8" t="str">
        <f>IF(COUNTIF(soi_input_variables!A:A,A279)&gt;0,"yes","no")</f>
        <v>yes</v>
      </c>
      <c r="V279" s="8" t="str">
        <f>IF(COUNTIF(midas_input_variables!A:A,A279)&gt;0,"yes","no")</f>
        <v>no</v>
      </c>
      <c r="W279" s="8" t="str">
        <f>IF(OR(COUNTIF(eucalc_variables_proxies!C:C,"*"&amp;A279&amp;"*")&gt;0,COUNTIF(eucalc_variables_proxies!F:F,"*"&amp;A279&amp;"*")&gt;0),"yes","no")</f>
        <v>no</v>
      </c>
      <c r="X279" s="8" t="str">
        <f>IF(COUNTIF(collected_variables_proxies!C:C,"*"&amp;A279&amp;"*")&gt;0,"yes","no")</f>
        <v>no</v>
      </c>
      <c r="Y279" s="8" t="str">
        <f t="shared" si="4"/>
        <v>yes</v>
      </c>
    </row>
    <row r="280" spans="1:26" ht="115.2">
      <c r="A280" s="140" t="s">
        <v>784</v>
      </c>
      <c r="B280" s="185" t="s">
        <v>785</v>
      </c>
      <c r="D280" s="2" t="s">
        <v>55</v>
      </c>
      <c r="E280" s="96" t="s">
        <v>629</v>
      </c>
      <c r="F280" s="2" t="s">
        <v>630</v>
      </c>
      <c r="G280" s="2" t="s">
        <v>33</v>
      </c>
      <c r="H280" s="1" t="s">
        <v>631</v>
      </c>
      <c r="I280" t="s">
        <v>526</v>
      </c>
      <c r="N280" s="2" t="s">
        <v>338</v>
      </c>
      <c r="O280" s="8" t="s">
        <v>48</v>
      </c>
      <c r="P280" s="8" t="s">
        <v>37</v>
      </c>
      <c r="Q280" s="8" t="s">
        <v>38</v>
      </c>
      <c r="U280" s="8" t="str">
        <f>IF(COUNTIF(soi_input_variables!A:A,A280)&gt;0,"yes","no")</f>
        <v>yes</v>
      </c>
      <c r="V280" s="8" t="str">
        <f>IF(COUNTIF(midas_input_variables!A:A,A280)&gt;0,"yes","no")</f>
        <v>no</v>
      </c>
      <c r="W280" s="8" t="str">
        <f>IF(OR(COUNTIF(eucalc_variables_proxies!C:C,"*"&amp;A280&amp;"*")&gt;0,COUNTIF(eucalc_variables_proxies!F:F,"*"&amp;A280&amp;"*")&gt;0),"yes","no")</f>
        <v>no</v>
      </c>
      <c r="X280" s="8" t="str">
        <f>IF(COUNTIF(collected_variables_proxies!C:C,"*"&amp;A280&amp;"*")&gt;0,"yes","no")</f>
        <v>no</v>
      </c>
      <c r="Y280" s="8" t="str">
        <f t="shared" si="4"/>
        <v>yes</v>
      </c>
      <c r="Z280">
        <v>1</v>
      </c>
    </row>
    <row r="281" spans="1:26" ht="115.2">
      <c r="A281" s="140" t="s">
        <v>786</v>
      </c>
      <c r="B281" s="185" t="s">
        <v>787</v>
      </c>
      <c r="D281" s="2" t="s">
        <v>55</v>
      </c>
      <c r="E281" s="96" t="s">
        <v>629</v>
      </c>
      <c r="F281" s="2" t="s">
        <v>630</v>
      </c>
      <c r="G281" s="2" t="s">
        <v>33</v>
      </c>
      <c r="H281" s="1" t="s">
        <v>631</v>
      </c>
      <c r="I281" t="s">
        <v>526</v>
      </c>
      <c r="N281" s="2" t="s">
        <v>338</v>
      </c>
      <c r="O281" s="8" t="s">
        <v>48</v>
      </c>
      <c r="P281" s="8" t="s">
        <v>37</v>
      </c>
      <c r="Q281" s="8" t="s">
        <v>38</v>
      </c>
      <c r="U281" s="8" t="str">
        <f>IF(COUNTIF(soi_input_variables!A:A,A281)&gt;0,"yes","no")</f>
        <v>yes</v>
      </c>
      <c r="V281" s="8" t="str">
        <f>IF(COUNTIF(midas_input_variables!A:A,A281)&gt;0,"yes","no")</f>
        <v>no</v>
      </c>
      <c r="W281" s="8" t="str">
        <f>IF(OR(COUNTIF(eucalc_variables_proxies!C:C,"*"&amp;A281&amp;"*")&gt;0,COUNTIF(eucalc_variables_proxies!F:F,"*"&amp;A281&amp;"*")&gt;0),"yes","no")</f>
        <v>no</v>
      </c>
      <c r="X281" s="8" t="str">
        <f>IF(COUNTIF(collected_variables_proxies!C:C,"*"&amp;A281&amp;"*")&gt;0,"yes","no")</f>
        <v>no</v>
      </c>
      <c r="Y281" s="8" t="str">
        <f t="shared" si="4"/>
        <v>yes</v>
      </c>
    </row>
    <row r="282" spans="1:26" ht="115.2">
      <c r="A282" s="140" t="s">
        <v>788</v>
      </c>
      <c r="B282" s="185" t="s">
        <v>789</v>
      </c>
      <c r="D282" s="2" t="s">
        <v>55</v>
      </c>
      <c r="E282" s="96" t="s">
        <v>629</v>
      </c>
      <c r="F282" s="2" t="s">
        <v>630</v>
      </c>
      <c r="G282" s="2" t="s">
        <v>33</v>
      </c>
      <c r="H282" s="1" t="s">
        <v>631</v>
      </c>
      <c r="I282" t="s">
        <v>526</v>
      </c>
      <c r="N282" s="2" t="s">
        <v>338</v>
      </c>
      <c r="O282" s="8" t="s">
        <v>48</v>
      </c>
      <c r="P282" s="8" t="s">
        <v>37</v>
      </c>
      <c r="Q282" s="8" t="s">
        <v>38</v>
      </c>
      <c r="U282" s="8" t="str">
        <f>IF(COUNTIF(soi_input_variables!A:A,A282)&gt;0,"yes","no")</f>
        <v>yes</v>
      </c>
      <c r="V282" s="8" t="str">
        <f>IF(COUNTIF(midas_input_variables!A:A,A282)&gt;0,"yes","no")</f>
        <v>no</v>
      </c>
      <c r="W282" s="8" t="str">
        <f>IF(OR(COUNTIF(eucalc_variables_proxies!C:C,"*"&amp;A282&amp;"*")&gt;0,COUNTIF(eucalc_variables_proxies!F:F,"*"&amp;A282&amp;"*")&gt;0),"yes","no")</f>
        <v>no</v>
      </c>
      <c r="X282" s="8" t="str">
        <f>IF(COUNTIF(collected_variables_proxies!C:C,"*"&amp;A282&amp;"*")&gt;0,"yes","no")</f>
        <v>no</v>
      </c>
      <c r="Y282" s="8" t="str">
        <f t="shared" si="4"/>
        <v>yes</v>
      </c>
      <c r="Z282">
        <v>1</v>
      </c>
    </row>
    <row r="283" spans="1:26" ht="115.2">
      <c r="A283" s="140" t="s">
        <v>790</v>
      </c>
      <c r="B283" s="185" t="s">
        <v>791</v>
      </c>
      <c r="D283" s="2" t="s">
        <v>55</v>
      </c>
      <c r="E283" s="96" t="s">
        <v>629</v>
      </c>
      <c r="F283" s="2" t="s">
        <v>630</v>
      </c>
      <c r="G283" s="2" t="s">
        <v>33</v>
      </c>
      <c r="H283" s="1" t="s">
        <v>631</v>
      </c>
      <c r="I283" t="s">
        <v>526</v>
      </c>
      <c r="N283" s="2" t="s">
        <v>338</v>
      </c>
      <c r="O283" s="8" t="s">
        <v>48</v>
      </c>
      <c r="P283" s="8" t="s">
        <v>37</v>
      </c>
      <c r="Q283" s="8" t="s">
        <v>38</v>
      </c>
      <c r="U283" s="8" t="str">
        <f>IF(COUNTIF(soi_input_variables!A:A,A283)&gt;0,"yes","no")</f>
        <v>yes</v>
      </c>
      <c r="V283" s="8" t="str">
        <f>IF(COUNTIF(midas_input_variables!A:A,A283)&gt;0,"yes","no")</f>
        <v>no</v>
      </c>
      <c r="W283" s="8" t="str">
        <f>IF(OR(COUNTIF(eucalc_variables_proxies!C:C,"*"&amp;A283&amp;"*")&gt;0,COUNTIF(eucalc_variables_proxies!F:F,"*"&amp;A283&amp;"*")&gt;0),"yes","no")</f>
        <v>no</v>
      </c>
      <c r="X283" s="8" t="str">
        <f>IF(COUNTIF(collected_variables_proxies!C:C,"*"&amp;A283&amp;"*")&gt;0,"yes","no")</f>
        <v>no</v>
      </c>
      <c r="Y283" s="8" t="str">
        <f t="shared" si="4"/>
        <v>yes</v>
      </c>
    </row>
    <row r="284" spans="1:26" ht="115.2">
      <c r="A284" s="140" t="s">
        <v>792</v>
      </c>
      <c r="B284" s="185" t="s">
        <v>793</v>
      </c>
      <c r="D284" s="2" t="s">
        <v>55</v>
      </c>
      <c r="E284" s="96" t="s">
        <v>629</v>
      </c>
      <c r="F284" s="2" t="s">
        <v>630</v>
      </c>
      <c r="G284" s="2" t="s">
        <v>33</v>
      </c>
      <c r="H284" s="1" t="s">
        <v>631</v>
      </c>
      <c r="I284" t="s">
        <v>526</v>
      </c>
      <c r="N284" s="2" t="s">
        <v>338</v>
      </c>
      <c r="O284" s="8" t="s">
        <v>48</v>
      </c>
      <c r="P284" s="8" t="s">
        <v>37</v>
      </c>
      <c r="Q284" s="8" t="s">
        <v>38</v>
      </c>
      <c r="U284" s="8" t="str">
        <f>IF(COUNTIF(soi_input_variables!A:A,A284)&gt;0,"yes","no")</f>
        <v>yes</v>
      </c>
      <c r="V284" s="8" t="str">
        <f>IF(COUNTIF(midas_input_variables!A:A,A284)&gt;0,"yes","no")</f>
        <v>no</v>
      </c>
      <c r="W284" s="8" t="str">
        <f>IF(OR(COUNTIF(eucalc_variables_proxies!C:C,"*"&amp;A284&amp;"*")&gt;0,COUNTIF(eucalc_variables_proxies!F:F,"*"&amp;A284&amp;"*")&gt;0),"yes","no")</f>
        <v>no</v>
      </c>
      <c r="X284" s="8" t="str">
        <f>IF(COUNTIF(collected_variables_proxies!C:C,"*"&amp;A284&amp;"*")&gt;0,"yes","no")</f>
        <v>no</v>
      </c>
      <c r="Y284" s="8" t="str">
        <f t="shared" si="4"/>
        <v>yes</v>
      </c>
      <c r="Z284">
        <v>1</v>
      </c>
    </row>
    <row r="285" spans="1:26" ht="115.2">
      <c r="A285" s="140" t="s">
        <v>794</v>
      </c>
      <c r="B285" s="185" t="s">
        <v>795</v>
      </c>
      <c r="D285" s="2" t="s">
        <v>55</v>
      </c>
      <c r="E285" s="96" t="s">
        <v>629</v>
      </c>
      <c r="F285" s="2" t="s">
        <v>630</v>
      </c>
      <c r="G285" s="2" t="s">
        <v>33</v>
      </c>
      <c r="H285" s="1" t="s">
        <v>631</v>
      </c>
      <c r="I285" t="s">
        <v>526</v>
      </c>
      <c r="N285" s="2" t="s">
        <v>338</v>
      </c>
      <c r="O285" s="8" t="s">
        <v>48</v>
      </c>
      <c r="P285" s="8" t="s">
        <v>37</v>
      </c>
      <c r="Q285" s="8" t="s">
        <v>38</v>
      </c>
      <c r="U285" s="8" t="str">
        <f>IF(COUNTIF(soi_input_variables!A:A,A285)&gt;0,"yes","no")</f>
        <v>yes</v>
      </c>
      <c r="V285" s="8" t="str">
        <f>IF(COUNTIF(midas_input_variables!A:A,A285)&gt;0,"yes","no")</f>
        <v>no</v>
      </c>
      <c r="W285" s="8" t="str">
        <f>IF(OR(COUNTIF(eucalc_variables_proxies!C:C,"*"&amp;A285&amp;"*")&gt;0,COUNTIF(eucalc_variables_proxies!F:F,"*"&amp;A285&amp;"*")&gt;0),"yes","no")</f>
        <v>no</v>
      </c>
      <c r="X285" s="8" t="str">
        <f>IF(COUNTIF(collected_variables_proxies!C:C,"*"&amp;A285&amp;"*")&gt;0,"yes","no")</f>
        <v>no</v>
      </c>
      <c r="Y285" s="8" t="str">
        <f t="shared" si="4"/>
        <v>yes</v>
      </c>
    </row>
    <row r="286" spans="1:26" ht="115.2">
      <c r="A286" s="140" t="s">
        <v>796</v>
      </c>
      <c r="B286" s="185" t="s">
        <v>797</v>
      </c>
      <c r="D286" s="2" t="s">
        <v>55</v>
      </c>
      <c r="E286" s="96" t="s">
        <v>629</v>
      </c>
      <c r="F286" s="2" t="s">
        <v>630</v>
      </c>
      <c r="G286" s="2" t="s">
        <v>33</v>
      </c>
      <c r="H286" s="1" t="s">
        <v>631</v>
      </c>
      <c r="I286" t="s">
        <v>526</v>
      </c>
      <c r="N286" s="2" t="s">
        <v>338</v>
      </c>
      <c r="O286" s="8" t="s">
        <v>48</v>
      </c>
      <c r="P286" s="8" t="s">
        <v>37</v>
      </c>
      <c r="Q286" s="8" t="s">
        <v>38</v>
      </c>
      <c r="U286" s="8" t="str">
        <f>IF(COUNTIF(soi_input_variables!A:A,A286)&gt;0,"yes","no")</f>
        <v>yes</v>
      </c>
      <c r="V286" s="8" t="str">
        <f>IF(COUNTIF(midas_input_variables!A:A,A286)&gt;0,"yes","no")</f>
        <v>no</v>
      </c>
      <c r="W286" s="8" t="str">
        <f>IF(OR(COUNTIF(eucalc_variables_proxies!C:C,"*"&amp;A286&amp;"*")&gt;0,COUNTIF(eucalc_variables_proxies!F:F,"*"&amp;A286&amp;"*")&gt;0),"yes","no")</f>
        <v>no</v>
      </c>
      <c r="X286" s="8" t="str">
        <f>IF(COUNTIF(collected_variables_proxies!C:C,"*"&amp;A286&amp;"*")&gt;0,"yes","no")</f>
        <v>no</v>
      </c>
      <c r="Y286" s="8" t="str">
        <f t="shared" si="4"/>
        <v>yes</v>
      </c>
      <c r="Z286">
        <v>1</v>
      </c>
    </row>
    <row r="287" spans="1:26" ht="115.2">
      <c r="A287" s="140" t="s">
        <v>798</v>
      </c>
      <c r="B287" s="185" t="s">
        <v>799</v>
      </c>
      <c r="D287" s="2" t="s">
        <v>55</v>
      </c>
      <c r="E287" s="96" t="s">
        <v>629</v>
      </c>
      <c r="F287" s="2" t="s">
        <v>630</v>
      </c>
      <c r="G287" s="2" t="s">
        <v>33</v>
      </c>
      <c r="H287" s="1" t="s">
        <v>631</v>
      </c>
      <c r="I287" t="s">
        <v>526</v>
      </c>
      <c r="N287" s="2" t="s">
        <v>338</v>
      </c>
      <c r="O287" s="8" t="s">
        <v>48</v>
      </c>
      <c r="P287" s="8" t="s">
        <v>37</v>
      </c>
      <c r="Q287" s="8" t="s">
        <v>38</v>
      </c>
      <c r="U287" s="8" t="str">
        <f>IF(COUNTIF(soi_input_variables!A:A,A287)&gt;0,"yes","no")</f>
        <v>yes</v>
      </c>
      <c r="V287" s="8" t="str">
        <f>IF(COUNTIF(midas_input_variables!A:A,A287)&gt;0,"yes","no")</f>
        <v>no</v>
      </c>
      <c r="W287" s="8" t="str">
        <f>IF(OR(COUNTIF(eucalc_variables_proxies!C:C,"*"&amp;A287&amp;"*")&gt;0,COUNTIF(eucalc_variables_proxies!F:F,"*"&amp;A287&amp;"*")&gt;0),"yes","no")</f>
        <v>no</v>
      </c>
      <c r="X287" s="8" t="str">
        <f>IF(COUNTIF(collected_variables_proxies!C:C,"*"&amp;A287&amp;"*")&gt;0,"yes","no")</f>
        <v>no</v>
      </c>
      <c r="Y287" s="8" t="str">
        <f t="shared" si="4"/>
        <v>yes</v>
      </c>
    </row>
    <row r="288" spans="1:26" ht="115.2">
      <c r="A288" s="140" t="s">
        <v>800</v>
      </c>
      <c r="B288" s="185" t="s">
        <v>801</v>
      </c>
      <c r="D288" s="2" t="s">
        <v>55</v>
      </c>
      <c r="E288" s="96" t="s">
        <v>629</v>
      </c>
      <c r="F288" s="2" t="s">
        <v>630</v>
      </c>
      <c r="G288" s="2" t="s">
        <v>33</v>
      </c>
      <c r="H288" s="1" t="s">
        <v>631</v>
      </c>
      <c r="I288" t="s">
        <v>526</v>
      </c>
      <c r="N288" s="2" t="s">
        <v>338</v>
      </c>
      <c r="O288" s="8" t="s">
        <v>48</v>
      </c>
      <c r="P288" s="8" t="s">
        <v>37</v>
      </c>
      <c r="Q288" s="8" t="s">
        <v>38</v>
      </c>
      <c r="U288" s="8" t="str">
        <f>IF(COUNTIF(soi_input_variables!A:A,A288)&gt;0,"yes","no")</f>
        <v>yes</v>
      </c>
      <c r="V288" s="8" t="str">
        <f>IF(COUNTIF(midas_input_variables!A:A,A288)&gt;0,"yes","no")</f>
        <v>no</v>
      </c>
      <c r="W288" s="8" t="str">
        <f>IF(OR(COUNTIF(eucalc_variables_proxies!C:C,"*"&amp;A288&amp;"*")&gt;0,COUNTIF(eucalc_variables_proxies!F:F,"*"&amp;A288&amp;"*")&gt;0),"yes","no")</f>
        <v>no</v>
      </c>
      <c r="X288" s="8" t="str">
        <f>IF(COUNTIF(collected_variables_proxies!C:C,"*"&amp;A288&amp;"*")&gt;0,"yes","no")</f>
        <v>no</v>
      </c>
      <c r="Y288" s="8" t="str">
        <f t="shared" si="4"/>
        <v>yes</v>
      </c>
      <c r="Z288">
        <v>1</v>
      </c>
    </row>
    <row r="289" spans="1:26" ht="115.2">
      <c r="A289" s="140" t="s">
        <v>802</v>
      </c>
      <c r="B289" s="185" t="s">
        <v>803</v>
      </c>
      <c r="D289" s="2" t="s">
        <v>55</v>
      </c>
      <c r="E289" s="96" t="s">
        <v>629</v>
      </c>
      <c r="F289" s="2" t="s">
        <v>630</v>
      </c>
      <c r="G289" s="2" t="s">
        <v>33</v>
      </c>
      <c r="H289" s="1" t="s">
        <v>631</v>
      </c>
      <c r="I289" t="s">
        <v>526</v>
      </c>
      <c r="N289" s="2" t="s">
        <v>338</v>
      </c>
      <c r="O289" s="8" t="s">
        <v>48</v>
      </c>
      <c r="P289" s="8" t="s">
        <v>37</v>
      </c>
      <c r="Q289" s="8" t="s">
        <v>38</v>
      </c>
      <c r="U289" s="8" t="str">
        <f>IF(COUNTIF(soi_input_variables!A:A,A289)&gt;0,"yes","no")</f>
        <v>yes</v>
      </c>
      <c r="V289" s="8" t="str">
        <f>IF(COUNTIF(midas_input_variables!A:A,A289)&gt;0,"yes","no")</f>
        <v>no</v>
      </c>
      <c r="W289" s="8" t="str">
        <f>IF(OR(COUNTIF(eucalc_variables_proxies!C:C,"*"&amp;A289&amp;"*")&gt;0,COUNTIF(eucalc_variables_proxies!F:F,"*"&amp;A289&amp;"*")&gt;0),"yes","no")</f>
        <v>no</v>
      </c>
      <c r="X289" s="8" t="str">
        <f>IF(COUNTIF(collected_variables_proxies!C:C,"*"&amp;A289&amp;"*")&gt;0,"yes","no")</f>
        <v>no</v>
      </c>
      <c r="Y289" s="8" t="str">
        <f t="shared" si="4"/>
        <v>yes</v>
      </c>
    </row>
    <row r="290" spans="1:26" ht="115.2">
      <c r="A290" s="140" t="s">
        <v>804</v>
      </c>
      <c r="B290" s="185" t="s">
        <v>805</v>
      </c>
      <c r="D290" s="2" t="s">
        <v>55</v>
      </c>
      <c r="E290" s="96" t="s">
        <v>629</v>
      </c>
      <c r="F290" s="2" t="s">
        <v>630</v>
      </c>
      <c r="G290" s="2" t="s">
        <v>33</v>
      </c>
      <c r="H290" s="1" t="s">
        <v>631</v>
      </c>
      <c r="I290" t="s">
        <v>526</v>
      </c>
      <c r="N290" s="2" t="s">
        <v>338</v>
      </c>
      <c r="O290" s="8" t="s">
        <v>48</v>
      </c>
      <c r="P290" s="8" t="s">
        <v>37</v>
      </c>
      <c r="Q290" s="8" t="s">
        <v>38</v>
      </c>
      <c r="U290" s="8" t="str">
        <f>IF(COUNTIF(soi_input_variables!A:A,A290)&gt;0,"yes","no")</f>
        <v>yes</v>
      </c>
      <c r="V290" s="8" t="str">
        <f>IF(COUNTIF(midas_input_variables!A:A,A290)&gt;0,"yes","no")</f>
        <v>no</v>
      </c>
      <c r="W290" s="8" t="str">
        <f>IF(OR(COUNTIF(eucalc_variables_proxies!C:C,"*"&amp;A290&amp;"*")&gt;0,COUNTIF(eucalc_variables_proxies!F:F,"*"&amp;A290&amp;"*")&gt;0),"yes","no")</f>
        <v>no</v>
      </c>
      <c r="X290" s="8" t="str">
        <f>IF(COUNTIF(collected_variables_proxies!C:C,"*"&amp;A290&amp;"*")&gt;0,"yes","no")</f>
        <v>no</v>
      </c>
      <c r="Y290" s="8" t="str">
        <f t="shared" si="4"/>
        <v>yes</v>
      </c>
      <c r="Z290">
        <v>1</v>
      </c>
    </row>
    <row r="291" spans="1:26" ht="115.2">
      <c r="A291" s="140" t="s">
        <v>806</v>
      </c>
      <c r="B291" s="185" t="s">
        <v>807</v>
      </c>
      <c r="D291" s="2" t="s">
        <v>55</v>
      </c>
      <c r="E291" s="96" t="s">
        <v>629</v>
      </c>
      <c r="F291" s="2" t="s">
        <v>630</v>
      </c>
      <c r="G291" s="2" t="s">
        <v>33</v>
      </c>
      <c r="H291" s="1" t="s">
        <v>631</v>
      </c>
      <c r="I291" t="s">
        <v>526</v>
      </c>
      <c r="N291" s="2" t="s">
        <v>338</v>
      </c>
      <c r="O291" s="8" t="s">
        <v>48</v>
      </c>
      <c r="P291" s="8" t="s">
        <v>37</v>
      </c>
      <c r="Q291" s="8" t="s">
        <v>38</v>
      </c>
      <c r="U291" s="8" t="str">
        <f>IF(COUNTIF(soi_input_variables!A:A,A291)&gt;0,"yes","no")</f>
        <v>yes</v>
      </c>
      <c r="V291" s="8" t="str">
        <f>IF(COUNTIF(midas_input_variables!A:A,A291)&gt;0,"yes","no")</f>
        <v>no</v>
      </c>
      <c r="W291" s="8" t="str">
        <f>IF(OR(COUNTIF(eucalc_variables_proxies!C:C,"*"&amp;A291&amp;"*")&gt;0,COUNTIF(eucalc_variables_proxies!F:F,"*"&amp;A291&amp;"*")&gt;0),"yes","no")</f>
        <v>no</v>
      </c>
      <c r="X291" s="8" t="str">
        <f>IF(COUNTIF(collected_variables_proxies!C:C,"*"&amp;A291&amp;"*")&gt;0,"yes","no")</f>
        <v>no</v>
      </c>
      <c r="Y291" s="8" t="str">
        <f t="shared" si="4"/>
        <v>yes</v>
      </c>
    </row>
    <row r="292" spans="1:26" ht="115.2">
      <c r="A292" s="140" t="s">
        <v>808</v>
      </c>
      <c r="B292" s="185" t="s">
        <v>809</v>
      </c>
      <c r="D292" s="2" t="s">
        <v>55</v>
      </c>
      <c r="E292" s="96" t="s">
        <v>629</v>
      </c>
      <c r="F292" s="2" t="s">
        <v>630</v>
      </c>
      <c r="G292" s="2" t="s">
        <v>33</v>
      </c>
      <c r="H292" s="1" t="s">
        <v>631</v>
      </c>
      <c r="I292" t="s">
        <v>526</v>
      </c>
      <c r="N292" s="2" t="s">
        <v>338</v>
      </c>
      <c r="O292" s="8" t="s">
        <v>48</v>
      </c>
      <c r="P292" s="8" t="s">
        <v>37</v>
      </c>
      <c r="Q292" s="8" t="s">
        <v>38</v>
      </c>
      <c r="U292" s="8" t="str">
        <f>IF(COUNTIF(soi_input_variables!A:A,A292)&gt;0,"yes","no")</f>
        <v>yes</v>
      </c>
      <c r="V292" s="8" t="str">
        <f>IF(COUNTIF(midas_input_variables!A:A,A292)&gt;0,"yes","no")</f>
        <v>no</v>
      </c>
      <c r="W292" s="8" t="str">
        <f>IF(OR(COUNTIF(eucalc_variables_proxies!C:C,"*"&amp;A292&amp;"*")&gt;0,COUNTIF(eucalc_variables_proxies!F:F,"*"&amp;A292&amp;"*")&gt;0),"yes","no")</f>
        <v>no</v>
      </c>
      <c r="X292" s="8" t="str">
        <f>IF(COUNTIF(collected_variables_proxies!C:C,"*"&amp;A292&amp;"*")&gt;0,"yes","no")</f>
        <v>no</v>
      </c>
      <c r="Y292" s="8" t="str">
        <f t="shared" si="4"/>
        <v>yes</v>
      </c>
      <c r="Z292">
        <v>1</v>
      </c>
    </row>
    <row r="293" spans="1:26" ht="115.2">
      <c r="A293" s="140" t="s">
        <v>810</v>
      </c>
      <c r="B293" s="185" t="s">
        <v>811</v>
      </c>
      <c r="D293" s="2" t="s">
        <v>55</v>
      </c>
      <c r="E293" s="96" t="s">
        <v>629</v>
      </c>
      <c r="F293" s="2" t="s">
        <v>630</v>
      </c>
      <c r="G293" s="2" t="s">
        <v>33</v>
      </c>
      <c r="H293" s="1" t="s">
        <v>631</v>
      </c>
      <c r="I293" t="s">
        <v>526</v>
      </c>
      <c r="N293" s="2" t="s">
        <v>338</v>
      </c>
      <c r="O293" s="8" t="s">
        <v>48</v>
      </c>
      <c r="P293" s="8" t="s">
        <v>37</v>
      </c>
      <c r="Q293" s="8" t="s">
        <v>38</v>
      </c>
      <c r="U293" s="8" t="str">
        <f>IF(COUNTIF(soi_input_variables!A:A,A293)&gt;0,"yes","no")</f>
        <v>yes</v>
      </c>
      <c r="V293" s="8" t="str">
        <f>IF(COUNTIF(midas_input_variables!A:A,A293)&gt;0,"yes","no")</f>
        <v>no</v>
      </c>
      <c r="W293" s="8" t="str">
        <f>IF(OR(COUNTIF(eucalc_variables_proxies!C:C,"*"&amp;A293&amp;"*")&gt;0,COUNTIF(eucalc_variables_proxies!F:F,"*"&amp;A293&amp;"*")&gt;0),"yes","no")</f>
        <v>no</v>
      </c>
      <c r="X293" s="8" t="str">
        <f>IF(COUNTIF(collected_variables_proxies!C:C,"*"&amp;A293&amp;"*")&gt;0,"yes","no")</f>
        <v>no</v>
      </c>
      <c r="Y293" s="8" t="str">
        <f t="shared" si="4"/>
        <v>yes</v>
      </c>
    </row>
    <row r="294" spans="1:26" ht="115.2">
      <c r="A294" s="140" t="s">
        <v>812</v>
      </c>
      <c r="B294" s="185" t="s">
        <v>813</v>
      </c>
      <c r="D294" s="2" t="s">
        <v>55</v>
      </c>
      <c r="E294" s="96" t="s">
        <v>629</v>
      </c>
      <c r="F294" s="2" t="s">
        <v>630</v>
      </c>
      <c r="G294" s="2" t="s">
        <v>33</v>
      </c>
      <c r="H294" s="1" t="s">
        <v>631</v>
      </c>
      <c r="I294" t="s">
        <v>526</v>
      </c>
      <c r="N294" s="2" t="s">
        <v>338</v>
      </c>
      <c r="O294" s="8" t="s">
        <v>48</v>
      </c>
      <c r="P294" s="8" t="s">
        <v>37</v>
      </c>
      <c r="Q294" s="8" t="s">
        <v>38</v>
      </c>
      <c r="U294" s="8" t="str">
        <f>IF(COUNTIF(soi_input_variables!A:A,A294)&gt;0,"yes","no")</f>
        <v>yes</v>
      </c>
      <c r="V294" s="8" t="str">
        <f>IF(COUNTIF(midas_input_variables!A:A,A294)&gt;0,"yes","no")</f>
        <v>no</v>
      </c>
      <c r="W294" s="8" t="str">
        <f>IF(OR(COUNTIF(eucalc_variables_proxies!C:C,"*"&amp;A294&amp;"*")&gt;0,COUNTIF(eucalc_variables_proxies!F:F,"*"&amp;A294&amp;"*")&gt;0),"yes","no")</f>
        <v>no</v>
      </c>
      <c r="X294" s="8" t="str">
        <f>IF(COUNTIF(collected_variables_proxies!C:C,"*"&amp;A294&amp;"*")&gt;0,"yes","no")</f>
        <v>no</v>
      </c>
      <c r="Y294" s="8" t="str">
        <f t="shared" si="4"/>
        <v>yes</v>
      </c>
      <c r="Z294">
        <v>1</v>
      </c>
    </row>
    <row r="295" spans="1:26" ht="115.2">
      <c r="A295" s="140" t="s">
        <v>814</v>
      </c>
      <c r="B295" s="185" t="s">
        <v>815</v>
      </c>
      <c r="D295" s="2" t="s">
        <v>55</v>
      </c>
      <c r="E295" s="96" t="s">
        <v>629</v>
      </c>
      <c r="F295" s="2" t="s">
        <v>630</v>
      </c>
      <c r="G295" s="2" t="s">
        <v>33</v>
      </c>
      <c r="H295" s="1" t="s">
        <v>631</v>
      </c>
      <c r="I295" t="s">
        <v>526</v>
      </c>
      <c r="N295" s="2" t="s">
        <v>338</v>
      </c>
      <c r="O295" s="8" t="s">
        <v>48</v>
      </c>
      <c r="P295" s="8" t="s">
        <v>37</v>
      </c>
      <c r="Q295" s="8" t="s">
        <v>38</v>
      </c>
      <c r="U295" s="8" t="str">
        <f>IF(COUNTIF(soi_input_variables!A:A,A295)&gt;0,"yes","no")</f>
        <v>yes</v>
      </c>
      <c r="V295" s="8" t="str">
        <f>IF(COUNTIF(midas_input_variables!A:A,A295)&gt;0,"yes","no")</f>
        <v>no</v>
      </c>
      <c r="W295" s="8" t="str">
        <f>IF(OR(COUNTIF(eucalc_variables_proxies!C:C,"*"&amp;A295&amp;"*")&gt;0,COUNTIF(eucalc_variables_proxies!F:F,"*"&amp;A295&amp;"*")&gt;0),"yes","no")</f>
        <v>no</v>
      </c>
      <c r="X295" s="8" t="str">
        <f>IF(COUNTIF(collected_variables_proxies!C:C,"*"&amp;A295&amp;"*")&gt;0,"yes","no")</f>
        <v>no</v>
      </c>
      <c r="Y295" s="8" t="str">
        <f t="shared" si="4"/>
        <v>yes</v>
      </c>
    </row>
    <row r="296" spans="1:26" ht="115.2">
      <c r="A296" s="140" t="s">
        <v>816</v>
      </c>
      <c r="B296" s="185" t="s">
        <v>817</v>
      </c>
      <c r="D296" s="2" t="s">
        <v>55</v>
      </c>
      <c r="E296" s="96" t="s">
        <v>629</v>
      </c>
      <c r="F296" s="2" t="s">
        <v>630</v>
      </c>
      <c r="G296" s="2" t="s">
        <v>33</v>
      </c>
      <c r="H296" s="1" t="s">
        <v>631</v>
      </c>
      <c r="I296" t="s">
        <v>526</v>
      </c>
      <c r="N296" s="2" t="s">
        <v>338</v>
      </c>
      <c r="O296" s="8" t="s">
        <v>48</v>
      </c>
      <c r="P296" s="8" t="s">
        <v>37</v>
      </c>
      <c r="Q296" s="8" t="s">
        <v>38</v>
      </c>
      <c r="U296" s="8" t="str">
        <f>IF(COUNTIF(soi_input_variables!A:A,A296)&gt;0,"yes","no")</f>
        <v>yes</v>
      </c>
      <c r="V296" s="8" t="str">
        <f>IF(COUNTIF(midas_input_variables!A:A,A296)&gt;0,"yes","no")</f>
        <v>no</v>
      </c>
      <c r="W296" s="8" t="str">
        <f>IF(OR(COUNTIF(eucalc_variables_proxies!C:C,"*"&amp;A296&amp;"*")&gt;0,COUNTIF(eucalc_variables_proxies!F:F,"*"&amp;A296&amp;"*")&gt;0),"yes","no")</f>
        <v>no</v>
      </c>
      <c r="X296" s="8" t="str">
        <f>IF(COUNTIF(collected_variables_proxies!C:C,"*"&amp;A296&amp;"*")&gt;0,"yes","no")</f>
        <v>no</v>
      </c>
      <c r="Y296" s="8" t="str">
        <f t="shared" si="4"/>
        <v>yes</v>
      </c>
      <c r="Z296">
        <v>1</v>
      </c>
    </row>
    <row r="297" spans="1:26" ht="115.2">
      <c r="A297" s="140" t="s">
        <v>818</v>
      </c>
      <c r="B297" s="185" t="s">
        <v>819</v>
      </c>
      <c r="D297" s="2" t="s">
        <v>55</v>
      </c>
      <c r="E297" s="96" t="s">
        <v>629</v>
      </c>
      <c r="F297" s="2" t="s">
        <v>630</v>
      </c>
      <c r="G297" s="2" t="s">
        <v>33</v>
      </c>
      <c r="H297" s="1" t="s">
        <v>631</v>
      </c>
      <c r="I297" t="s">
        <v>526</v>
      </c>
      <c r="N297" s="2" t="s">
        <v>338</v>
      </c>
      <c r="O297" s="8" t="s">
        <v>48</v>
      </c>
      <c r="P297" s="8" t="s">
        <v>37</v>
      </c>
      <c r="Q297" s="8" t="s">
        <v>38</v>
      </c>
      <c r="U297" s="8" t="str">
        <f>IF(COUNTIF(soi_input_variables!A:A,A297)&gt;0,"yes","no")</f>
        <v>yes</v>
      </c>
      <c r="V297" s="8" t="str">
        <f>IF(COUNTIF(midas_input_variables!A:A,A297)&gt;0,"yes","no")</f>
        <v>no</v>
      </c>
      <c r="W297" s="8" t="str">
        <f>IF(OR(COUNTIF(eucalc_variables_proxies!C:C,"*"&amp;A297&amp;"*")&gt;0,COUNTIF(eucalc_variables_proxies!F:F,"*"&amp;A297&amp;"*")&gt;0),"yes","no")</f>
        <v>no</v>
      </c>
      <c r="X297" s="8" t="str">
        <f>IF(COUNTIF(collected_variables_proxies!C:C,"*"&amp;A297&amp;"*")&gt;0,"yes","no")</f>
        <v>no</v>
      </c>
      <c r="Y297" s="8" t="str">
        <f t="shared" si="4"/>
        <v>yes</v>
      </c>
    </row>
    <row r="298" spans="1:26" ht="115.2">
      <c r="A298" s="140" t="s">
        <v>820</v>
      </c>
      <c r="B298" s="185" t="s">
        <v>821</v>
      </c>
      <c r="D298" s="2" t="s">
        <v>55</v>
      </c>
      <c r="E298" s="96" t="s">
        <v>629</v>
      </c>
      <c r="F298" s="2" t="s">
        <v>630</v>
      </c>
      <c r="G298" s="2" t="s">
        <v>33</v>
      </c>
      <c r="H298" s="1" t="s">
        <v>631</v>
      </c>
      <c r="I298" t="s">
        <v>526</v>
      </c>
      <c r="N298" s="2" t="s">
        <v>338</v>
      </c>
      <c r="O298" s="8" t="s">
        <v>48</v>
      </c>
      <c r="P298" s="8" t="s">
        <v>37</v>
      </c>
      <c r="Q298" s="8" t="s">
        <v>38</v>
      </c>
      <c r="U298" s="8" t="str">
        <f>IF(COUNTIF(soi_input_variables!A:A,A298)&gt;0,"yes","no")</f>
        <v>yes</v>
      </c>
      <c r="V298" s="8" t="str">
        <f>IF(COUNTIF(midas_input_variables!A:A,A298)&gt;0,"yes","no")</f>
        <v>no</v>
      </c>
      <c r="W298" s="8" t="str">
        <f>IF(OR(COUNTIF(eucalc_variables_proxies!C:C,"*"&amp;A298&amp;"*")&gt;0,COUNTIF(eucalc_variables_proxies!F:F,"*"&amp;A298&amp;"*")&gt;0),"yes","no")</f>
        <v>no</v>
      </c>
      <c r="X298" s="8" t="str">
        <f>IF(COUNTIF(collected_variables_proxies!C:C,"*"&amp;A298&amp;"*")&gt;0,"yes","no")</f>
        <v>no</v>
      </c>
      <c r="Y298" s="8" t="str">
        <f t="shared" si="4"/>
        <v>yes</v>
      </c>
      <c r="Z298">
        <v>1</v>
      </c>
    </row>
    <row r="299" spans="1:26" ht="115.2">
      <c r="A299" s="140" t="s">
        <v>822</v>
      </c>
      <c r="B299" s="185" t="s">
        <v>823</v>
      </c>
      <c r="D299" s="2" t="s">
        <v>55</v>
      </c>
      <c r="E299" s="96" t="s">
        <v>629</v>
      </c>
      <c r="F299" s="2" t="s">
        <v>630</v>
      </c>
      <c r="G299" s="2" t="s">
        <v>33</v>
      </c>
      <c r="H299" s="1" t="s">
        <v>631</v>
      </c>
      <c r="I299" t="s">
        <v>526</v>
      </c>
      <c r="N299" s="2" t="s">
        <v>338</v>
      </c>
      <c r="O299" s="8" t="s">
        <v>48</v>
      </c>
      <c r="P299" s="8" t="s">
        <v>37</v>
      </c>
      <c r="Q299" s="8" t="s">
        <v>38</v>
      </c>
      <c r="U299" s="8" t="str">
        <f>IF(COUNTIF(soi_input_variables!A:A,A299)&gt;0,"yes","no")</f>
        <v>yes</v>
      </c>
      <c r="V299" s="8" t="str">
        <f>IF(COUNTIF(midas_input_variables!A:A,A299)&gt;0,"yes","no")</f>
        <v>no</v>
      </c>
      <c r="W299" s="8" t="str">
        <f>IF(OR(COUNTIF(eucalc_variables_proxies!C:C,"*"&amp;A299&amp;"*")&gt;0,COUNTIF(eucalc_variables_proxies!F:F,"*"&amp;A299&amp;"*")&gt;0),"yes","no")</f>
        <v>no</v>
      </c>
      <c r="X299" s="8" t="str">
        <f>IF(COUNTIF(collected_variables_proxies!C:C,"*"&amp;A299&amp;"*")&gt;0,"yes","no")</f>
        <v>no</v>
      </c>
      <c r="Y299" s="8" t="str">
        <f t="shared" si="4"/>
        <v>yes</v>
      </c>
    </row>
    <row r="300" spans="1:26" ht="115.2">
      <c r="A300" s="140" t="s">
        <v>824</v>
      </c>
      <c r="B300" s="185" t="s">
        <v>825</v>
      </c>
      <c r="D300" s="2" t="s">
        <v>55</v>
      </c>
      <c r="E300" s="96" t="s">
        <v>629</v>
      </c>
      <c r="F300" s="2" t="s">
        <v>630</v>
      </c>
      <c r="G300" s="2" t="s">
        <v>33</v>
      </c>
      <c r="H300" s="1" t="s">
        <v>631</v>
      </c>
      <c r="I300" t="s">
        <v>526</v>
      </c>
      <c r="N300" s="2" t="s">
        <v>338</v>
      </c>
      <c r="O300" s="8" t="s">
        <v>48</v>
      </c>
      <c r="P300" s="8" t="s">
        <v>37</v>
      </c>
      <c r="Q300" s="8" t="s">
        <v>38</v>
      </c>
      <c r="U300" s="8" t="str">
        <f>IF(COUNTIF(soi_input_variables!A:A,A300)&gt;0,"yes","no")</f>
        <v>yes</v>
      </c>
      <c r="V300" s="8" t="str">
        <f>IF(COUNTIF(midas_input_variables!A:A,A300)&gt;0,"yes","no")</f>
        <v>no</v>
      </c>
      <c r="W300" s="8" t="str">
        <f>IF(OR(COUNTIF(eucalc_variables_proxies!C:C,"*"&amp;A300&amp;"*")&gt;0,COUNTIF(eucalc_variables_proxies!F:F,"*"&amp;A300&amp;"*")&gt;0),"yes","no")</f>
        <v>no</v>
      </c>
      <c r="X300" s="8" t="str">
        <f>IF(COUNTIF(collected_variables_proxies!C:C,"*"&amp;A300&amp;"*")&gt;0,"yes","no")</f>
        <v>no</v>
      </c>
      <c r="Y300" s="8" t="str">
        <f t="shared" si="4"/>
        <v>yes</v>
      </c>
      <c r="Z300">
        <v>1</v>
      </c>
    </row>
    <row r="301" spans="1:26" ht="115.2">
      <c r="A301" s="140" t="s">
        <v>826</v>
      </c>
      <c r="B301" s="185" t="s">
        <v>827</v>
      </c>
      <c r="D301" s="2" t="s">
        <v>55</v>
      </c>
      <c r="E301" s="96" t="s">
        <v>629</v>
      </c>
      <c r="F301" s="2" t="s">
        <v>630</v>
      </c>
      <c r="G301" s="2" t="s">
        <v>33</v>
      </c>
      <c r="H301" s="1" t="s">
        <v>631</v>
      </c>
      <c r="I301" t="s">
        <v>526</v>
      </c>
      <c r="N301" s="2" t="s">
        <v>338</v>
      </c>
      <c r="O301" s="8" t="s">
        <v>48</v>
      </c>
      <c r="P301" s="8" t="s">
        <v>37</v>
      </c>
      <c r="Q301" s="8" t="s">
        <v>38</v>
      </c>
      <c r="U301" s="8" t="str">
        <f>IF(COUNTIF(soi_input_variables!A:A,A301)&gt;0,"yes","no")</f>
        <v>yes</v>
      </c>
      <c r="V301" s="8" t="str">
        <f>IF(COUNTIF(midas_input_variables!A:A,A301)&gt;0,"yes","no")</f>
        <v>no</v>
      </c>
      <c r="W301" s="8" t="str">
        <f>IF(OR(COUNTIF(eucalc_variables_proxies!C:C,"*"&amp;A301&amp;"*")&gt;0,COUNTIF(eucalc_variables_proxies!F:F,"*"&amp;A301&amp;"*")&gt;0),"yes","no")</f>
        <v>no</v>
      </c>
      <c r="X301" s="8" t="str">
        <f>IF(COUNTIF(collected_variables_proxies!C:C,"*"&amp;A301&amp;"*")&gt;0,"yes","no")</f>
        <v>no</v>
      </c>
      <c r="Y301" s="8" t="str">
        <f t="shared" si="4"/>
        <v>yes</v>
      </c>
    </row>
    <row r="302" spans="1:26" ht="115.2">
      <c r="A302" s="140" t="s">
        <v>828</v>
      </c>
      <c r="B302" s="199" t="s">
        <v>829</v>
      </c>
      <c r="D302" s="2" t="s">
        <v>55</v>
      </c>
      <c r="E302" s="96" t="s">
        <v>629</v>
      </c>
      <c r="F302" s="2" t="s">
        <v>630</v>
      </c>
      <c r="G302" s="2" t="s">
        <v>33</v>
      </c>
      <c r="H302" s="1" t="s">
        <v>631</v>
      </c>
      <c r="I302" t="s">
        <v>526</v>
      </c>
      <c r="N302" s="2" t="s">
        <v>338</v>
      </c>
      <c r="O302" s="8" t="s">
        <v>48</v>
      </c>
      <c r="P302" s="8" t="s">
        <v>37</v>
      </c>
      <c r="Q302" s="8" t="s">
        <v>38</v>
      </c>
      <c r="U302" s="8" t="str">
        <f>IF(COUNTIF(soi_input_variables!A:A,A302)&gt;0,"yes","no")</f>
        <v>yes</v>
      </c>
      <c r="V302" s="8" t="str">
        <f>IF(COUNTIF(midas_input_variables!A:A,A302)&gt;0,"yes","no")</f>
        <v>no</v>
      </c>
      <c r="W302" s="8" t="str">
        <f>IF(OR(COUNTIF(eucalc_variables_proxies!C:C,"*"&amp;A302&amp;"*")&gt;0,COUNTIF(eucalc_variables_proxies!F:F,"*"&amp;A302&amp;"*")&gt;0),"yes","no")</f>
        <v>no</v>
      </c>
      <c r="X302" s="8" t="str">
        <f>IF(COUNTIF(collected_variables_proxies!C:C,"*"&amp;A302&amp;"*")&gt;0,"yes","no")</f>
        <v>no</v>
      </c>
      <c r="Y302" s="8" t="str">
        <f t="shared" si="4"/>
        <v>yes</v>
      </c>
      <c r="Z302">
        <v>1</v>
      </c>
    </row>
    <row r="303" spans="1:26" ht="115.2">
      <c r="A303" s="140" t="s">
        <v>830</v>
      </c>
      <c r="B303" s="199" t="s">
        <v>831</v>
      </c>
      <c r="D303" s="2" t="s">
        <v>55</v>
      </c>
      <c r="E303" s="96" t="s">
        <v>629</v>
      </c>
      <c r="F303" s="2" t="s">
        <v>630</v>
      </c>
      <c r="G303" s="2" t="s">
        <v>33</v>
      </c>
      <c r="H303" s="1" t="s">
        <v>631</v>
      </c>
      <c r="I303" t="s">
        <v>526</v>
      </c>
      <c r="N303" s="2" t="s">
        <v>338</v>
      </c>
      <c r="O303" s="8" t="s">
        <v>48</v>
      </c>
      <c r="P303" s="8" t="s">
        <v>37</v>
      </c>
      <c r="Q303" s="8" t="s">
        <v>38</v>
      </c>
      <c r="U303" s="8" t="str">
        <f>IF(COUNTIF(soi_input_variables!A:A,A303)&gt;0,"yes","no")</f>
        <v>yes</v>
      </c>
      <c r="V303" s="8" t="str">
        <f>IF(COUNTIF(midas_input_variables!A:A,A303)&gt;0,"yes","no")</f>
        <v>no</v>
      </c>
      <c r="W303" s="8" t="str">
        <f>IF(OR(COUNTIF(eucalc_variables_proxies!C:C,"*"&amp;A303&amp;"*")&gt;0,COUNTIF(eucalc_variables_proxies!F:F,"*"&amp;A303&amp;"*")&gt;0),"yes","no")</f>
        <v>no</v>
      </c>
      <c r="X303" s="8" t="str">
        <f>IF(COUNTIF(collected_variables_proxies!C:C,"*"&amp;A303&amp;"*")&gt;0,"yes","no")</f>
        <v>no</v>
      </c>
      <c r="Y303" s="8" t="str">
        <f t="shared" si="4"/>
        <v>yes</v>
      </c>
    </row>
    <row r="304" spans="1:26" ht="115.2">
      <c r="A304" s="140" t="s">
        <v>832</v>
      </c>
      <c r="B304" s="2" t="s">
        <v>833</v>
      </c>
      <c r="D304" s="2" t="s">
        <v>55</v>
      </c>
      <c r="E304" s="96" t="s">
        <v>629</v>
      </c>
      <c r="F304" s="2" t="s">
        <v>630</v>
      </c>
      <c r="G304" s="2" t="s">
        <v>33</v>
      </c>
      <c r="H304" s="1" t="s">
        <v>631</v>
      </c>
      <c r="I304" t="s">
        <v>526</v>
      </c>
      <c r="N304" s="2" t="s">
        <v>338</v>
      </c>
      <c r="O304" s="8" t="s">
        <v>48</v>
      </c>
      <c r="P304" s="8" t="s">
        <v>37</v>
      </c>
      <c r="Q304" s="8" t="s">
        <v>38</v>
      </c>
      <c r="U304" s="8" t="str">
        <f>IF(COUNTIF(soi_input_variables!A:A,A304)&gt;0,"yes","no")</f>
        <v>yes</v>
      </c>
      <c r="V304" s="8" t="str">
        <f>IF(COUNTIF(midas_input_variables!A:A,A304)&gt;0,"yes","no")</f>
        <v>no</v>
      </c>
      <c r="W304" s="8" t="str">
        <f>IF(OR(COUNTIF(eucalc_variables_proxies!C:C,"*"&amp;A304&amp;"*")&gt;0,COUNTIF(eucalc_variables_proxies!F:F,"*"&amp;A304&amp;"*")&gt;0),"yes","no")</f>
        <v>no</v>
      </c>
      <c r="X304" s="8" t="str">
        <f>IF(COUNTIF(collected_variables_proxies!C:C,"*"&amp;A304&amp;"*")&gt;0,"yes","no")</f>
        <v>no</v>
      </c>
      <c r="Y304" s="8" t="str">
        <f t="shared" si="4"/>
        <v>yes</v>
      </c>
      <c r="Z304">
        <v>1</v>
      </c>
    </row>
    <row r="305" spans="1:26" ht="115.2">
      <c r="A305" s="140" t="s">
        <v>834</v>
      </c>
      <c r="B305" s="200" t="s">
        <v>835</v>
      </c>
      <c r="D305" s="2" t="s">
        <v>55</v>
      </c>
      <c r="E305" s="96" t="s">
        <v>629</v>
      </c>
      <c r="F305" s="2" t="s">
        <v>630</v>
      </c>
      <c r="G305" s="2" t="s">
        <v>33</v>
      </c>
      <c r="H305" s="1" t="s">
        <v>631</v>
      </c>
      <c r="I305" t="s">
        <v>526</v>
      </c>
      <c r="N305" s="2" t="s">
        <v>338</v>
      </c>
      <c r="O305" s="8" t="s">
        <v>48</v>
      </c>
      <c r="P305" s="8" t="s">
        <v>37</v>
      </c>
      <c r="Q305" s="8" t="s">
        <v>38</v>
      </c>
      <c r="U305" s="8" t="str">
        <f>IF(COUNTIF(soi_input_variables!A:A,A305)&gt;0,"yes","no")</f>
        <v>yes</v>
      </c>
      <c r="V305" s="8" t="str">
        <f>IF(COUNTIF(midas_input_variables!A:A,A305)&gt;0,"yes","no")</f>
        <v>no</v>
      </c>
      <c r="W305" s="8" t="str">
        <f>IF(OR(COUNTIF(eucalc_variables_proxies!C:C,"*"&amp;A305&amp;"*")&gt;0,COUNTIF(eucalc_variables_proxies!F:F,"*"&amp;A305&amp;"*")&gt;0),"yes","no")</f>
        <v>no</v>
      </c>
      <c r="X305" s="8" t="str">
        <f>IF(COUNTIF(collected_variables_proxies!C:C,"*"&amp;A305&amp;"*")&gt;0,"yes","no")</f>
        <v>no</v>
      </c>
      <c r="Y305" s="8" t="str">
        <f t="shared" si="4"/>
        <v>yes</v>
      </c>
    </row>
    <row r="306" spans="1:26" ht="115.2">
      <c r="A306" s="140" t="s">
        <v>836</v>
      </c>
      <c r="B306" s="199" t="s">
        <v>837</v>
      </c>
      <c r="D306" s="2" t="s">
        <v>55</v>
      </c>
      <c r="E306" s="96" t="s">
        <v>629</v>
      </c>
      <c r="F306" s="2" t="s">
        <v>630</v>
      </c>
      <c r="G306" s="2" t="s">
        <v>33</v>
      </c>
      <c r="H306" s="1" t="s">
        <v>631</v>
      </c>
      <c r="I306" t="s">
        <v>526</v>
      </c>
      <c r="N306" s="2" t="s">
        <v>338</v>
      </c>
      <c r="O306" s="8" t="s">
        <v>48</v>
      </c>
      <c r="P306" s="8" t="s">
        <v>37</v>
      </c>
      <c r="Q306" s="8" t="s">
        <v>38</v>
      </c>
      <c r="U306" s="8" t="str">
        <f>IF(COUNTIF(soi_input_variables!A:A,A306)&gt;0,"yes","no")</f>
        <v>yes</v>
      </c>
      <c r="V306" s="8" t="str">
        <f>IF(COUNTIF(midas_input_variables!A:A,A306)&gt;0,"yes","no")</f>
        <v>no</v>
      </c>
      <c r="W306" s="8" t="str">
        <f>IF(OR(COUNTIF(eucalc_variables_proxies!C:C,"*"&amp;A306&amp;"*")&gt;0,COUNTIF(eucalc_variables_proxies!F:F,"*"&amp;A306&amp;"*")&gt;0),"yes","no")</f>
        <v>no</v>
      </c>
      <c r="X306" s="8" t="str">
        <f>IF(COUNTIF(collected_variables_proxies!C:C,"*"&amp;A306&amp;"*")&gt;0,"yes","no")</f>
        <v>no</v>
      </c>
      <c r="Y306" s="8" t="str">
        <f t="shared" si="4"/>
        <v>yes</v>
      </c>
      <c r="Z306">
        <v>1</v>
      </c>
    </row>
    <row r="307" spans="1:26" ht="115.2">
      <c r="A307" s="140" t="s">
        <v>838</v>
      </c>
      <c r="B307" s="199" t="s">
        <v>839</v>
      </c>
      <c r="D307" s="2" t="s">
        <v>55</v>
      </c>
      <c r="E307" s="96" t="s">
        <v>629</v>
      </c>
      <c r="F307" s="2" t="s">
        <v>630</v>
      </c>
      <c r="G307" s="2" t="s">
        <v>33</v>
      </c>
      <c r="H307" s="1" t="s">
        <v>631</v>
      </c>
      <c r="I307" t="s">
        <v>526</v>
      </c>
      <c r="N307" s="2" t="s">
        <v>338</v>
      </c>
      <c r="O307" s="8" t="s">
        <v>48</v>
      </c>
      <c r="P307" s="8" t="s">
        <v>37</v>
      </c>
      <c r="Q307" s="8" t="s">
        <v>38</v>
      </c>
      <c r="U307" s="8" t="str">
        <f>IF(COUNTIF(soi_input_variables!A:A,A307)&gt;0,"yes","no")</f>
        <v>yes</v>
      </c>
      <c r="V307" s="8" t="str">
        <f>IF(COUNTIF(midas_input_variables!A:A,A307)&gt;0,"yes","no")</f>
        <v>no</v>
      </c>
      <c r="W307" s="8" t="str">
        <f>IF(OR(COUNTIF(eucalc_variables_proxies!C:C,"*"&amp;A307&amp;"*")&gt;0,COUNTIF(eucalc_variables_proxies!F:F,"*"&amp;A307&amp;"*")&gt;0),"yes","no")</f>
        <v>no</v>
      </c>
      <c r="X307" s="8" t="str">
        <f>IF(COUNTIF(collected_variables_proxies!C:C,"*"&amp;A307&amp;"*")&gt;0,"yes","no")</f>
        <v>no</v>
      </c>
      <c r="Y307" s="8" t="str">
        <f t="shared" si="4"/>
        <v>yes</v>
      </c>
    </row>
    <row r="308" spans="1:26" ht="115.2">
      <c r="A308" s="140" t="s">
        <v>840</v>
      </c>
      <c r="B308" s="185" t="s">
        <v>841</v>
      </c>
      <c r="D308" s="2" t="s">
        <v>55</v>
      </c>
      <c r="E308" s="96" t="s">
        <v>629</v>
      </c>
      <c r="F308" s="2" t="s">
        <v>630</v>
      </c>
      <c r="G308" s="2" t="s">
        <v>33</v>
      </c>
      <c r="H308" s="1" t="s">
        <v>631</v>
      </c>
      <c r="I308" t="s">
        <v>526</v>
      </c>
      <c r="N308" s="2" t="s">
        <v>338</v>
      </c>
      <c r="O308" s="8" t="s">
        <v>48</v>
      </c>
      <c r="P308" s="8" t="s">
        <v>37</v>
      </c>
      <c r="Q308" s="8" t="s">
        <v>38</v>
      </c>
      <c r="U308" s="8" t="str">
        <f>IF(COUNTIF(soi_input_variables!A:A,A308)&gt;0,"yes","no")</f>
        <v>yes</v>
      </c>
      <c r="V308" s="8" t="str">
        <f>IF(COUNTIF(midas_input_variables!A:A,A308)&gt;0,"yes","no")</f>
        <v>no</v>
      </c>
      <c r="W308" s="8" t="str">
        <f>IF(OR(COUNTIF(eucalc_variables_proxies!C:C,"*"&amp;A308&amp;"*")&gt;0,COUNTIF(eucalc_variables_proxies!F:F,"*"&amp;A308&amp;"*")&gt;0),"yes","no")</f>
        <v>no</v>
      </c>
      <c r="X308" s="8" t="str">
        <f>IF(COUNTIF(collected_variables_proxies!C:C,"*"&amp;A308&amp;"*")&gt;0,"yes","no")</f>
        <v>no</v>
      </c>
      <c r="Y308" s="8" t="str">
        <f t="shared" si="4"/>
        <v>yes</v>
      </c>
      <c r="Z308">
        <v>1</v>
      </c>
    </row>
    <row r="309" spans="1:26" ht="115.2">
      <c r="A309" s="140" t="s">
        <v>842</v>
      </c>
      <c r="B309" s="199" t="s">
        <v>843</v>
      </c>
      <c r="D309" s="2" t="s">
        <v>55</v>
      </c>
      <c r="E309" s="96" t="s">
        <v>629</v>
      </c>
      <c r="F309" s="2" t="s">
        <v>630</v>
      </c>
      <c r="G309" s="2" t="s">
        <v>33</v>
      </c>
      <c r="H309" s="1" t="s">
        <v>631</v>
      </c>
      <c r="I309" t="s">
        <v>526</v>
      </c>
      <c r="N309" s="2" t="s">
        <v>338</v>
      </c>
      <c r="O309" s="8" t="s">
        <v>48</v>
      </c>
      <c r="P309" s="8" t="s">
        <v>37</v>
      </c>
      <c r="Q309" s="8" t="s">
        <v>38</v>
      </c>
      <c r="U309" s="8" t="str">
        <f>IF(COUNTIF(soi_input_variables!A:A,A309)&gt;0,"yes","no")</f>
        <v>yes</v>
      </c>
      <c r="V309" s="8" t="str">
        <f>IF(COUNTIF(midas_input_variables!A:A,A309)&gt;0,"yes","no")</f>
        <v>no</v>
      </c>
      <c r="W309" s="8" t="str">
        <f>IF(OR(COUNTIF(eucalc_variables_proxies!C:C,"*"&amp;A309&amp;"*")&gt;0,COUNTIF(eucalc_variables_proxies!F:F,"*"&amp;A309&amp;"*")&gt;0),"yes","no")</f>
        <v>no</v>
      </c>
      <c r="X309" s="8" t="str">
        <f>IF(COUNTIF(collected_variables_proxies!C:C,"*"&amp;A309&amp;"*")&gt;0,"yes","no")</f>
        <v>no</v>
      </c>
      <c r="Y309" s="8" t="str">
        <f t="shared" si="4"/>
        <v>yes</v>
      </c>
      <c r="Z309">
        <v>1</v>
      </c>
    </row>
    <row r="310" spans="1:26" ht="115.2">
      <c r="A310" s="140" t="s">
        <v>844</v>
      </c>
      <c r="B310" s="199" t="s">
        <v>845</v>
      </c>
      <c r="D310" s="2" t="s">
        <v>55</v>
      </c>
      <c r="E310" s="96" t="s">
        <v>629</v>
      </c>
      <c r="F310" s="2" t="s">
        <v>630</v>
      </c>
      <c r="G310" s="2" t="s">
        <v>33</v>
      </c>
      <c r="H310" s="1" t="s">
        <v>631</v>
      </c>
      <c r="I310" t="s">
        <v>526</v>
      </c>
      <c r="N310" s="2" t="s">
        <v>338</v>
      </c>
      <c r="O310" s="8" t="s">
        <v>48</v>
      </c>
      <c r="P310" s="8" t="s">
        <v>37</v>
      </c>
      <c r="Q310" s="8" t="s">
        <v>38</v>
      </c>
      <c r="U310" s="8" t="str">
        <f>IF(COUNTIF(soi_input_variables!A:A,A310)&gt;0,"yes","no")</f>
        <v>yes</v>
      </c>
      <c r="V310" s="8" t="str">
        <f>IF(COUNTIF(midas_input_variables!A:A,A310)&gt;0,"yes","no")</f>
        <v>no</v>
      </c>
      <c r="W310" s="8" t="str">
        <f>IF(OR(COUNTIF(eucalc_variables_proxies!C:C,"*"&amp;A310&amp;"*")&gt;0,COUNTIF(eucalc_variables_proxies!F:F,"*"&amp;A310&amp;"*")&gt;0),"yes","no")</f>
        <v>no</v>
      </c>
      <c r="X310" s="8" t="str">
        <f>IF(COUNTIF(collected_variables_proxies!C:C,"*"&amp;A310&amp;"*")&gt;0,"yes","no")</f>
        <v>no</v>
      </c>
      <c r="Y310" s="8" t="str">
        <f t="shared" si="4"/>
        <v>yes</v>
      </c>
      <c r="Z310">
        <v>10</v>
      </c>
    </row>
    <row r="311" spans="1:26" ht="115.2">
      <c r="A311" s="140" t="s">
        <v>846</v>
      </c>
      <c r="B311" s="199" t="s">
        <v>847</v>
      </c>
      <c r="D311" s="2" t="s">
        <v>55</v>
      </c>
      <c r="E311" s="96" t="s">
        <v>629</v>
      </c>
      <c r="F311" s="2" t="s">
        <v>630</v>
      </c>
      <c r="G311" s="2" t="s">
        <v>33</v>
      </c>
      <c r="H311" s="1" t="s">
        <v>631</v>
      </c>
      <c r="I311" t="s">
        <v>526</v>
      </c>
      <c r="N311" s="2" t="s">
        <v>338</v>
      </c>
      <c r="O311" s="8" t="s">
        <v>48</v>
      </c>
      <c r="P311" s="8" t="s">
        <v>37</v>
      </c>
      <c r="Q311" s="8" t="s">
        <v>38</v>
      </c>
      <c r="U311" s="8" t="str">
        <f>IF(COUNTIF(soi_input_variables!A:A,A311)&gt;0,"yes","no")</f>
        <v>yes</v>
      </c>
      <c r="V311" s="8" t="str">
        <f>IF(COUNTIF(midas_input_variables!A:A,A311)&gt;0,"yes","no")</f>
        <v>no</v>
      </c>
      <c r="W311" s="8" t="str">
        <f>IF(OR(COUNTIF(eucalc_variables_proxies!C:C,"*"&amp;A311&amp;"*")&gt;0,COUNTIF(eucalc_variables_proxies!F:F,"*"&amp;A311&amp;"*")&gt;0),"yes","no")</f>
        <v>no</v>
      </c>
      <c r="X311" s="8" t="str">
        <f>IF(COUNTIF(collected_variables_proxies!C:C,"*"&amp;A311&amp;"*")&gt;0,"yes","no")</f>
        <v>no</v>
      </c>
      <c r="Y311" s="8" t="str">
        <f t="shared" si="4"/>
        <v>yes</v>
      </c>
    </row>
    <row r="312" spans="1:26" ht="115.2">
      <c r="A312" s="140" t="s">
        <v>848</v>
      </c>
      <c r="B312" s="199" t="s">
        <v>849</v>
      </c>
      <c r="D312" s="2" t="s">
        <v>55</v>
      </c>
      <c r="E312" s="96" t="s">
        <v>629</v>
      </c>
      <c r="F312" s="2" t="s">
        <v>630</v>
      </c>
      <c r="G312" s="2" t="s">
        <v>33</v>
      </c>
      <c r="H312" s="1" t="s">
        <v>631</v>
      </c>
      <c r="I312" t="s">
        <v>526</v>
      </c>
      <c r="N312" s="2" t="s">
        <v>338</v>
      </c>
      <c r="O312" s="8" t="s">
        <v>48</v>
      </c>
      <c r="P312" s="8" t="s">
        <v>37</v>
      </c>
      <c r="Q312" s="8" t="s">
        <v>38</v>
      </c>
      <c r="U312" s="8" t="str">
        <f>IF(COUNTIF(soi_input_variables!A:A,A312)&gt;0,"yes","no")</f>
        <v>yes</v>
      </c>
      <c r="V312" s="8" t="str">
        <f>IF(COUNTIF(midas_input_variables!A:A,A312)&gt;0,"yes","no")</f>
        <v>no</v>
      </c>
      <c r="W312" s="8" t="str">
        <f>IF(OR(COUNTIF(eucalc_variables_proxies!C:C,"*"&amp;A312&amp;"*")&gt;0,COUNTIF(eucalc_variables_proxies!F:F,"*"&amp;A312&amp;"*")&gt;0),"yes","no")</f>
        <v>no</v>
      </c>
      <c r="X312" s="8" t="str">
        <f>IF(COUNTIF(collected_variables_proxies!C:C,"*"&amp;A312&amp;"*")&gt;0,"yes","no")</f>
        <v>no</v>
      </c>
      <c r="Y312" s="8" t="str">
        <f t="shared" si="4"/>
        <v>yes</v>
      </c>
    </row>
    <row r="313" spans="1:26" ht="115.2">
      <c r="A313" s="140" t="s">
        <v>850</v>
      </c>
      <c r="B313" s="185" t="s">
        <v>851</v>
      </c>
      <c r="C313" s="1" t="s">
        <v>852</v>
      </c>
      <c r="D313" s="2" t="s">
        <v>55</v>
      </c>
      <c r="E313" s="96" t="s">
        <v>629</v>
      </c>
      <c r="F313" s="2" t="s">
        <v>630</v>
      </c>
      <c r="G313" s="2" t="s">
        <v>33</v>
      </c>
      <c r="H313" s="1" t="s">
        <v>631</v>
      </c>
      <c r="I313" t="s">
        <v>526</v>
      </c>
      <c r="N313" s="2" t="s">
        <v>338</v>
      </c>
      <c r="O313" s="8" t="s">
        <v>48</v>
      </c>
      <c r="P313" s="8" t="s">
        <v>37</v>
      </c>
      <c r="Q313" s="8" t="s">
        <v>38</v>
      </c>
      <c r="U313" s="8" t="str">
        <f>IF(COUNTIF(soi_input_variables!A:A,A313)&gt;0,"yes","no")</f>
        <v>yes</v>
      </c>
      <c r="V313" s="8" t="str">
        <f>IF(COUNTIF(midas_input_variables!A:A,A313)&gt;0,"yes","no")</f>
        <v>no</v>
      </c>
      <c r="W313" s="8" t="str">
        <f>IF(OR(COUNTIF(eucalc_variables_proxies!C:C,"*"&amp;A313&amp;"*")&gt;0,COUNTIF(eucalc_variables_proxies!F:F,"*"&amp;A313&amp;"*")&gt;0),"yes","no")</f>
        <v>no</v>
      </c>
      <c r="X313" s="8" t="str">
        <f>IF(COUNTIF(collected_variables_proxies!C:C,"*"&amp;A313&amp;"*")&gt;0,"yes","no")</f>
        <v>no</v>
      </c>
      <c r="Y313" s="8" t="str">
        <f t="shared" si="4"/>
        <v>yes</v>
      </c>
    </row>
    <row r="314" spans="1:26" ht="115.2">
      <c r="A314" s="140" t="s">
        <v>853</v>
      </c>
      <c r="B314" s="185" t="s">
        <v>854</v>
      </c>
      <c r="C314" s="1" t="s">
        <v>852</v>
      </c>
      <c r="D314" s="2" t="s">
        <v>55</v>
      </c>
      <c r="E314" s="96" t="s">
        <v>629</v>
      </c>
      <c r="F314" s="2" t="s">
        <v>630</v>
      </c>
      <c r="G314" s="2" t="s">
        <v>33</v>
      </c>
      <c r="H314" s="1" t="s">
        <v>631</v>
      </c>
      <c r="I314" t="s">
        <v>526</v>
      </c>
      <c r="N314" s="2" t="s">
        <v>338</v>
      </c>
      <c r="O314" s="8" t="s">
        <v>48</v>
      </c>
      <c r="P314" s="8" t="s">
        <v>37</v>
      </c>
      <c r="Q314" s="8" t="s">
        <v>38</v>
      </c>
      <c r="U314" s="8" t="str">
        <f>IF(COUNTIF(soi_input_variables!A:A,A314)&gt;0,"yes","no")</f>
        <v>yes</v>
      </c>
      <c r="V314" s="8" t="str">
        <f>IF(COUNTIF(midas_input_variables!A:A,A314)&gt;0,"yes","no")</f>
        <v>no</v>
      </c>
      <c r="W314" s="8" t="str">
        <f>IF(OR(COUNTIF(eucalc_variables_proxies!C:C,"*"&amp;A314&amp;"*")&gt;0,COUNTIF(eucalc_variables_proxies!F:F,"*"&amp;A314&amp;"*")&gt;0),"yes","no")</f>
        <v>no</v>
      </c>
      <c r="X314" s="8" t="str">
        <f>IF(COUNTIF(collected_variables_proxies!C:C,"*"&amp;A314&amp;"*")&gt;0,"yes","no")</f>
        <v>no</v>
      </c>
      <c r="Y314" s="8" t="str">
        <f t="shared" si="4"/>
        <v>yes</v>
      </c>
    </row>
    <row r="315" spans="1:26" ht="115.2">
      <c r="A315" s="140" t="s">
        <v>855</v>
      </c>
      <c r="B315" s="185" t="s">
        <v>856</v>
      </c>
      <c r="C315" s="1" t="s">
        <v>852</v>
      </c>
      <c r="D315" s="2" t="s">
        <v>55</v>
      </c>
      <c r="E315" s="96" t="s">
        <v>629</v>
      </c>
      <c r="F315" s="2" t="s">
        <v>630</v>
      </c>
      <c r="G315" s="2" t="s">
        <v>33</v>
      </c>
      <c r="H315" s="1" t="s">
        <v>631</v>
      </c>
      <c r="I315" t="s">
        <v>526</v>
      </c>
      <c r="N315" s="2" t="s">
        <v>338</v>
      </c>
      <c r="O315" s="8" t="s">
        <v>48</v>
      </c>
      <c r="P315" s="8" t="s">
        <v>37</v>
      </c>
      <c r="Q315" s="8" t="s">
        <v>38</v>
      </c>
      <c r="U315" s="8" t="str">
        <f>IF(COUNTIF(soi_input_variables!A:A,A315)&gt;0,"yes","no")</f>
        <v>yes</v>
      </c>
      <c r="V315" s="8" t="str">
        <f>IF(COUNTIF(midas_input_variables!A:A,A315)&gt;0,"yes","no")</f>
        <v>no</v>
      </c>
      <c r="W315" s="8" t="str">
        <f>IF(OR(COUNTIF(eucalc_variables_proxies!C:C,"*"&amp;A315&amp;"*")&gt;0,COUNTIF(eucalc_variables_proxies!F:F,"*"&amp;A315&amp;"*")&gt;0),"yes","no")</f>
        <v>no</v>
      </c>
      <c r="X315" s="8" t="str">
        <f>IF(COUNTIF(collected_variables_proxies!C:C,"*"&amp;A315&amp;"*")&gt;0,"yes","no")</f>
        <v>no</v>
      </c>
      <c r="Y315" s="8" t="str">
        <f t="shared" si="4"/>
        <v>yes</v>
      </c>
    </row>
    <row r="316" spans="1:26" ht="115.2">
      <c r="A316" s="140" t="s">
        <v>857</v>
      </c>
      <c r="B316" s="185" t="s">
        <v>858</v>
      </c>
      <c r="C316" s="1" t="s">
        <v>852</v>
      </c>
      <c r="D316" s="2" t="s">
        <v>55</v>
      </c>
      <c r="E316" s="96" t="s">
        <v>629</v>
      </c>
      <c r="F316" s="2" t="s">
        <v>630</v>
      </c>
      <c r="G316" s="2" t="s">
        <v>33</v>
      </c>
      <c r="H316" s="1" t="s">
        <v>631</v>
      </c>
      <c r="I316" t="s">
        <v>526</v>
      </c>
      <c r="N316" s="2" t="s">
        <v>338</v>
      </c>
      <c r="O316" s="8" t="s">
        <v>48</v>
      </c>
      <c r="P316" s="8" t="s">
        <v>37</v>
      </c>
      <c r="Q316" s="8" t="s">
        <v>38</v>
      </c>
      <c r="U316" s="8" t="str">
        <f>IF(COUNTIF(soi_input_variables!A:A,A316)&gt;0,"yes","no")</f>
        <v>yes</v>
      </c>
      <c r="V316" s="8" t="str">
        <f>IF(COUNTIF(midas_input_variables!A:A,A316)&gt;0,"yes","no")</f>
        <v>no</v>
      </c>
      <c r="W316" s="8" t="str">
        <f>IF(OR(COUNTIF(eucalc_variables_proxies!C:C,"*"&amp;A316&amp;"*")&gt;0,COUNTIF(eucalc_variables_proxies!F:F,"*"&amp;A316&amp;"*")&gt;0),"yes","no")</f>
        <v>no</v>
      </c>
      <c r="X316" s="8" t="str">
        <f>IF(COUNTIF(collected_variables_proxies!C:C,"*"&amp;A316&amp;"*")&gt;0,"yes","no")</f>
        <v>no</v>
      </c>
      <c r="Y316" s="8" t="str">
        <f t="shared" si="4"/>
        <v>yes</v>
      </c>
    </row>
    <row r="317" spans="1:26" ht="115.2">
      <c r="A317" s="140" t="s">
        <v>859</v>
      </c>
      <c r="B317" s="185" t="s">
        <v>860</v>
      </c>
      <c r="C317" s="1" t="s">
        <v>852</v>
      </c>
      <c r="D317" s="2" t="s">
        <v>55</v>
      </c>
      <c r="E317" s="96" t="s">
        <v>629</v>
      </c>
      <c r="F317" s="2" t="s">
        <v>630</v>
      </c>
      <c r="G317" s="2" t="s">
        <v>33</v>
      </c>
      <c r="H317" s="1" t="s">
        <v>631</v>
      </c>
      <c r="I317" t="s">
        <v>526</v>
      </c>
      <c r="N317" s="2" t="s">
        <v>338</v>
      </c>
      <c r="O317" s="8" t="s">
        <v>48</v>
      </c>
      <c r="P317" s="8" t="s">
        <v>37</v>
      </c>
      <c r="Q317" s="8" t="s">
        <v>38</v>
      </c>
      <c r="U317" s="8" t="str">
        <f>IF(COUNTIF(soi_input_variables!A:A,A317)&gt;0,"yes","no")</f>
        <v>yes</v>
      </c>
      <c r="V317" s="8" t="str">
        <f>IF(COUNTIF(midas_input_variables!A:A,A317)&gt;0,"yes","no")</f>
        <v>no</v>
      </c>
      <c r="W317" s="8" t="str">
        <f>IF(OR(COUNTIF(eucalc_variables_proxies!C:C,"*"&amp;A317&amp;"*")&gt;0,COUNTIF(eucalc_variables_proxies!F:F,"*"&amp;A317&amp;"*")&gt;0),"yes","no")</f>
        <v>no</v>
      </c>
      <c r="X317" s="8" t="str">
        <f>IF(COUNTIF(collected_variables_proxies!C:C,"*"&amp;A317&amp;"*")&gt;0,"yes","no")</f>
        <v>no</v>
      </c>
      <c r="Y317" s="8" t="str">
        <f t="shared" si="4"/>
        <v>yes</v>
      </c>
    </row>
    <row r="318" spans="1:26" ht="115.2">
      <c r="A318" s="140" t="s">
        <v>861</v>
      </c>
      <c r="B318" s="185" t="s">
        <v>862</v>
      </c>
      <c r="C318" s="1" t="s">
        <v>852</v>
      </c>
      <c r="D318" s="2" t="s">
        <v>55</v>
      </c>
      <c r="E318" s="96" t="s">
        <v>629</v>
      </c>
      <c r="F318" s="2" t="s">
        <v>630</v>
      </c>
      <c r="G318" s="2" t="s">
        <v>33</v>
      </c>
      <c r="H318" s="1" t="s">
        <v>631</v>
      </c>
      <c r="I318" t="s">
        <v>526</v>
      </c>
      <c r="N318" s="2" t="s">
        <v>338</v>
      </c>
      <c r="O318" s="8" t="s">
        <v>48</v>
      </c>
      <c r="P318" s="8" t="s">
        <v>37</v>
      </c>
      <c r="Q318" s="8" t="s">
        <v>38</v>
      </c>
      <c r="U318" s="8" t="str">
        <f>IF(COUNTIF(soi_input_variables!A:A,A318)&gt;0,"yes","no")</f>
        <v>yes</v>
      </c>
      <c r="V318" s="8" t="str">
        <f>IF(COUNTIF(midas_input_variables!A:A,A318)&gt;0,"yes","no")</f>
        <v>no</v>
      </c>
      <c r="W318" s="8" t="str">
        <f>IF(OR(COUNTIF(eucalc_variables_proxies!C:C,"*"&amp;A318&amp;"*")&gt;0,COUNTIF(eucalc_variables_proxies!F:F,"*"&amp;A318&amp;"*")&gt;0),"yes","no")</f>
        <v>no</v>
      </c>
      <c r="X318" s="8" t="str">
        <f>IF(COUNTIF(collected_variables_proxies!C:C,"*"&amp;A318&amp;"*")&gt;0,"yes","no")</f>
        <v>no</v>
      </c>
      <c r="Y318" s="8" t="str">
        <f t="shared" si="4"/>
        <v>yes</v>
      </c>
    </row>
    <row r="319" spans="1:26" ht="115.2">
      <c r="A319" s="140" t="s">
        <v>863</v>
      </c>
      <c r="B319" s="185" t="s">
        <v>864</v>
      </c>
      <c r="C319" s="1" t="s">
        <v>852</v>
      </c>
      <c r="D319" s="2" t="s">
        <v>55</v>
      </c>
      <c r="E319" s="96" t="s">
        <v>629</v>
      </c>
      <c r="F319" s="2" t="s">
        <v>630</v>
      </c>
      <c r="G319" s="2" t="s">
        <v>33</v>
      </c>
      <c r="H319" s="1" t="s">
        <v>631</v>
      </c>
      <c r="I319" t="s">
        <v>526</v>
      </c>
      <c r="N319" s="2" t="s">
        <v>338</v>
      </c>
      <c r="O319" s="8" t="s">
        <v>48</v>
      </c>
      <c r="P319" s="8" t="s">
        <v>37</v>
      </c>
      <c r="Q319" s="8" t="s">
        <v>38</v>
      </c>
      <c r="U319" s="8" t="str">
        <f>IF(COUNTIF(soi_input_variables!A:A,A319)&gt;0,"yes","no")</f>
        <v>yes</v>
      </c>
      <c r="V319" s="8" t="str">
        <f>IF(COUNTIF(midas_input_variables!A:A,A319)&gt;0,"yes","no")</f>
        <v>no</v>
      </c>
      <c r="W319" s="8" t="str">
        <f>IF(OR(COUNTIF(eucalc_variables_proxies!C:C,"*"&amp;A319&amp;"*")&gt;0,COUNTIF(eucalc_variables_proxies!F:F,"*"&amp;A319&amp;"*")&gt;0),"yes","no")</f>
        <v>no</v>
      </c>
      <c r="X319" s="8" t="str">
        <f>IF(COUNTIF(collected_variables_proxies!C:C,"*"&amp;A319&amp;"*")&gt;0,"yes","no")</f>
        <v>no</v>
      </c>
      <c r="Y319" s="8" t="str">
        <f t="shared" si="4"/>
        <v>yes</v>
      </c>
    </row>
    <row r="320" spans="1:26" ht="115.2">
      <c r="A320" s="140" t="s">
        <v>865</v>
      </c>
      <c r="B320" s="185" t="s">
        <v>866</v>
      </c>
      <c r="C320" s="1" t="s">
        <v>852</v>
      </c>
      <c r="D320" s="2" t="s">
        <v>55</v>
      </c>
      <c r="E320" s="96" t="s">
        <v>629</v>
      </c>
      <c r="F320" s="2" t="s">
        <v>630</v>
      </c>
      <c r="G320" s="2" t="s">
        <v>33</v>
      </c>
      <c r="H320" s="1" t="s">
        <v>631</v>
      </c>
      <c r="I320" t="s">
        <v>526</v>
      </c>
      <c r="N320" s="2" t="s">
        <v>338</v>
      </c>
      <c r="O320" s="8" t="s">
        <v>48</v>
      </c>
      <c r="P320" s="8" t="s">
        <v>37</v>
      </c>
      <c r="Q320" s="8" t="s">
        <v>38</v>
      </c>
      <c r="U320" s="8" t="str">
        <f>IF(COUNTIF(soi_input_variables!A:A,A320)&gt;0,"yes","no")</f>
        <v>yes</v>
      </c>
      <c r="V320" s="8" t="str">
        <f>IF(COUNTIF(midas_input_variables!A:A,A320)&gt;0,"yes","no")</f>
        <v>no</v>
      </c>
      <c r="W320" s="8" t="str">
        <f>IF(OR(COUNTIF(eucalc_variables_proxies!C:C,"*"&amp;A320&amp;"*")&gt;0,COUNTIF(eucalc_variables_proxies!F:F,"*"&amp;A320&amp;"*")&gt;0),"yes","no")</f>
        <v>no</v>
      </c>
      <c r="X320" s="8" t="str">
        <f>IF(COUNTIF(collected_variables_proxies!C:C,"*"&amp;A320&amp;"*")&gt;0,"yes","no")</f>
        <v>no</v>
      </c>
      <c r="Y320" s="8" t="str">
        <f t="shared" si="4"/>
        <v>yes</v>
      </c>
    </row>
    <row r="321" spans="1:26" ht="115.2">
      <c r="A321" s="140" t="s">
        <v>867</v>
      </c>
      <c r="B321" s="185" t="s">
        <v>868</v>
      </c>
      <c r="C321" s="1" t="s">
        <v>852</v>
      </c>
      <c r="D321" s="2" t="s">
        <v>55</v>
      </c>
      <c r="E321" s="96" t="s">
        <v>629</v>
      </c>
      <c r="F321" s="2" t="s">
        <v>630</v>
      </c>
      <c r="G321" s="2" t="s">
        <v>33</v>
      </c>
      <c r="H321" s="1" t="s">
        <v>631</v>
      </c>
      <c r="I321" t="s">
        <v>526</v>
      </c>
      <c r="N321" s="2" t="s">
        <v>338</v>
      </c>
      <c r="O321" s="8" t="s">
        <v>48</v>
      </c>
      <c r="P321" s="8" t="s">
        <v>37</v>
      </c>
      <c r="Q321" s="8" t="s">
        <v>38</v>
      </c>
      <c r="U321" s="8" t="str">
        <f>IF(COUNTIF(soi_input_variables!A:A,A321)&gt;0,"yes","no")</f>
        <v>yes</v>
      </c>
      <c r="V321" s="8" t="str">
        <f>IF(COUNTIF(midas_input_variables!A:A,A321)&gt;0,"yes","no")</f>
        <v>no</v>
      </c>
      <c r="W321" s="8" t="str">
        <f>IF(OR(COUNTIF(eucalc_variables_proxies!C:C,"*"&amp;A321&amp;"*")&gt;0,COUNTIF(eucalc_variables_proxies!F:F,"*"&amp;A321&amp;"*")&gt;0),"yes","no")</f>
        <v>no</v>
      </c>
      <c r="X321" s="8" t="str">
        <f>IF(COUNTIF(collected_variables_proxies!C:C,"*"&amp;A321&amp;"*")&gt;0,"yes","no")</f>
        <v>no</v>
      </c>
      <c r="Y321" s="8" t="str">
        <f t="shared" si="4"/>
        <v>yes</v>
      </c>
    </row>
    <row r="322" spans="1:26" ht="115.2">
      <c r="A322" s="140" t="s">
        <v>869</v>
      </c>
      <c r="B322" s="185" t="s">
        <v>870</v>
      </c>
      <c r="C322" s="1" t="s">
        <v>852</v>
      </c>
      <c r="D322" s="2" t="s">
        <v>55</v>
      </c>
      <c r="E322" s="96" t="s">
        <v>629</v>
      </c>
      <c r="F322" s="2" t="s">
        <v>630</v>
      </c>
      <c r="G322" s="2" t="s">
        <v>33</v>
      </c>
      <c r="H322" s="1" t="s">
        <v>631</v>
      </c>
      <c r="I322" t="s">
        <v>526</v>
      </c>
      <c r="N322" s="2" t="s">
        <v>338</v>
      </c>
      <c r="O322" s="8" t="s">
        <v>48</v>
      </c>
      <c r="P322" s="8" t="s">
        <v>37</v>
      </c>
      <c r="Q322" s="8" t="s">
        <v>38</v>
      </c>
      <c r="U322" s="8" t="str">
        <f>IF(COUNTIF(soi_input_variables!A:A,A322)&gt;0,"yes","no")</f>
        <v>yes</v>
      </c>
      <c r="V322" s="8" t="str">
        <f>IF(COUNTIF(midas_input_variables!A:A,A322)&gt;0,"yes","no")</f>
        <v>no</v>
      </c>
      <c r="W322" s="8" t="str">
        <f>IF(OR(COUNTIF(eucalc_variables_proxies!C:C,"*"&amp;A322&amp;"*")&gt;0,COUNTIF(eucalc_variables_proxies!F:F,"*"&amp;A322&amp;"*")&gt;0),"yes","no")</f>
        <v>no</v>
      </c>
      <c r="X322" s="8" t="str">
        <f>IF(COUNTIF(collected_variables_proxies!C:C,"*"&amp;A322&amp;"*")&gt;0,"yes","no")</f>
        <v>no</v>
      </c>
      <c r="Y322" s="8" t="str">
        <f t="shared" ref="Y322:Y385" si="5">IF(OR(U322="yes",V322="yes",W322="yes",X322="yes"),"yes","no")</f>
        <v>yes</v>
      </c>
    </row>
    <row r="323" spans="1:26" ht="115.2">
      <c r="A323" s="140" t="s">
        <v>871</v>
      </c>
      <c r="B323" s="185" t="s">
        <v>872</v>
      </c>
      <c r="C323" s="1" t="s">
        <v>852</v>
      </c>
      <c r="D323" s="2" t="s">
        <v>55</v>
      </c>
      <c r="E323" s="96" t="s">
        <v>629</v>
      </c>
      <c r="F323" s="2" t="s">
        <v>630</v>
      </c>
      <c r="G323" s="2" t="s">
        <v>33</v>
      </c>
      <c r="H323" s="1" t="s">
        <v>631</v>
      </c>
      <c r="I323" t="s">
        <v>526</v>
      </c>
      <c r="N323" s="2" t="s">
        <v>338</v>
      </c>
      <c r="O323" s="8" t="s">
        <v>48</v>
      </c>
      <c r="P323" s="8" t="s">
        <v>37</v>
      </c>
      <c r="Q323" s="8" t="s">
        <v>38</v>
      </c>
      <c r="U323" s="8" t="str">
        <f>IF(COUNTIF(soi_input_variables!A:A,A323)&gt;0,"yes","no")</f>
        <v>yes</v>
      </c>
      <c r="V323" s="8" t="str">
        <f>IF(COUNTIF(midas_input_variables!A:A,A323)&gt;0,"yes","no")</f>
        <v>no</v>
      </c>
      <c r="W323" s="8" t="str">
        <f>IF(OR(COUNTIF(eucalc_variables_proxies!C:C,"*"&amp;A323&amp;"*")&gt;0,COUNTIF(eucalc_variables_proxies!F:F,"*"&amp;A323&amp;"*")&gt;0),"yes","no")</f>
        <v>no</v>
      </c>
      <c r="X323" s="8" t="str">
        <f>IF(COUNTIF(collected_variables_proxies!C:C,"*"&amp;A323&amp;"*")&gt;0,"yes","no")</f>
        <v>no</v>
      </c>
      <c r="Y323" s="8" t="str">
        <f t="shared" si="5"/>
        <v>yes</v>
      </c>
    </row>
    <row r="324" spans="1:26" ht="115.2">
      <c r="A324" s="140" t="s">
        <v>873</v>
      </c>
      <c r="B324" s="185" t="s">
        <v>874</v>
      </c>
      <c r="D324" s="2" t="s">
        <v>55</v>
      </c>
      <c r="E324" s="96" t="s">
        <v>629</v>
      </c>
      <c r="F324" s="2" t="s">
        <v>630</v>
      </c>
      <c r="G324" s="2" t="s">
        <v>33</v>
      </c>
      <c r="H324" s="1" t="s">
        <v>631</v>
      </c>
      <c r="I324" t="s">
        <v>526</v>
      </c>
      <c r="N324" s="2" t="s">
        <v>338</v>
      </c>
      <c r="O324" s="8" t="s">
        <v>48</v>
      </c>
      <c r="P324" s="8" t="s">
        <v>37</v>
      </c>
      <c r="Q324" s="8" t="s">
        <v>38</v>
      </c>
      <c r="U324" s="8" t="str">
        <f>IF(COUNTIF(soi_input_variables!A:A,A324)&gt;0,"yes","no")</f>
        <v>yes</v>
      </c>
      <c r="V324" s="8" t="str">
        <f>IF(COUNTIF(midas_input_variables!A:A,A324)&gt;0,"yes","no")</f>
        <v>no</v>
      </c>
      <c r="W324" s="8" t="str">
        <f>IF(OR(COUNTIF(eucalc_variables_proxies!C:C,"*"&amp;A324&amp;"*")&gt;0,COUNTIF(eucalc_variables_proxies!F:F,"*"&amp;A324&amp;"*")&gt;0),"yes","no")</f>
        <v>no</v>
      </c>
      <c r="X324" s="8" t="str">
        <f>IF(COUNTIF(collected_variables_proxies!C:C,"*"&amp;A324&amp;"*")&gt;0,"yes","no")</f>
        <v>no</v>
      </c>
      <c r="Y324" s="8" t="str">
        <f t="shared" si="5"/>
        <v>yes</v>
      </c>
    </row>
    <row r="325" spans="1:26" ht="115.2">
      <c r="A325" s="140" t="s">
        <v>875</v>
      </c>
      <c r="B325" s="185" t="s">
        <v>876</v>
      </c>
      <c r="D325" s="2" t="s">
        <v>55</v>
      </c>
      <c r="E325" s="96" t="s">
        <v>629</v>
      </c>
      <c r="F325" s="2" t="s">
        <v>630</v>
      </c>
      <c r="G325" s="2" t="s">
        <v>33</v>
      </c>
      <c r="H325" s="1" t="s">
        <v>631</v>
      </c>
      <c r="I325" t="s">
        <v>526</v>
      </c>
      <c r="N325" s="2" t="s">
        <v>338</v>
      </c>
      <c r="O325" s="8" t="s">
        <v>48</v>
      </c>
      <c r="P325" s="8" t="s">
        <v>37</v>
      </c>
      <c r="Q325" s="8" t="s">
        <v>38</v>
      </c>
      <c r="U325" s="8" t="str">
        <f>IF(COUNTIF(soi_input_variables!A:A,A325)&gt;0,"yes","no")</f>
        <v>yes</v>
      </c>
      <c r="V325" s="8" t="str">
        <f>IF(COUNTIF(midas_input_variables!A:A,A325)&gt;0,"yes","no")</f>
        <v>no</v>
      </c>
      <c r="W325" s="8" t="str">
        <f>IF(OR(COUNTIF(eucalc_variables_proxies!C:C,"*"&amp;A325&amp;"*")&gt;0,COUNTIF(eucalc_variables_proxies!F:F,"*"&amp;A325&amp;"*")&gt;0),"yes","no")</f>
        <v>no</v>
      </c>
      <c r="X325" s="8" t="str">
        <f>IF(COUNTIF(collected_variables_proxies!C:C,"*"&amp;A325&amp;"*")&gt;0,"yes","no")</f>
        <v>no</v>
      </c>
      <c r="Y325" s="8" t="str">
        <f t="shared" si="5"/>
        <v>yes</v>
      </c>
    </row>
    <row r="326" spans="1:26" ht="115.2">
      <c r="A326" s="140" t="s">
        <v>877</v>
      </c>
      <c r="B326" s="185" t="s">
        <v>878</v>
      </c>
      <c r="D326" s="2" t="s">
        <v>55</v>
      </c>
      <c r="E326" s="96" t="s">
        <v>629</v>
      </c>
      <c r="F326" s="2" t="s">
        <v>630</v>
      </c>
      <c r="G326" s="2" t="s">
        <v>33</v>
      </c>
      <c r="H326" s="1" t="s">
        <v>631</v>
      </c>
      <c r="I326" t="s">
        <v>526</v>
      </c>
      <c r="N326" s="2" t="s">
        <v>338</v>
      </c>
      <c r="O326" s="8" t="s">
        <v>48</v>
      </c>
      <c r="P326" s="8" t="s">
        <v>37</v>
      </c>
      <c r="Q326" s="8" t="s">
        <v>38</v>
      </c>
      <c r="U326" s="8" t="str">
        <f>IF(COUNTIF(soi_input_variables!A:A,A326)&gt;0,"yes","no")</f>
        <v>yes</v>
      </c>
      <c r="V326" s="8" t="str">
        <f>IF(COUNTIF(midas_input_variables!A:A,A326)&gt;0,"yes","no")</f>
        <v>no</v>
      </c>
      <c r="W326" s="8" t="str">
        <f>IF(OR(COUNTIF(eucalc_variables_proxies!C:C,"*"&amp;A326&amp;"*")&gt;0,COUNTIF(eucalc_variables_proxies!F:F,"*"&amp;A326&amp;"*")&gt;0),"yes","no")</f>
        <v>no</v>
      </c>
      <c r="X326" s="8" t="str">
        <f>IF(COUNTIF(collected_variables_proxies!C:C,"*"&amp;A326&amp;"*")&gt;0,"yes","no")</f>
        <v>no</v>
      </c>
      <c r="Y326" s="8" t="str">
        <f t="shared" si="5"/>
        <v>yes</v>
      </c>
    </row>
    <row r="327" spans="1:26" ht="115.2">
      <c r="A327" s="140" t="s">
        <v>879</v>
      </c>
      <c r="B327" s="185" t="s">
        <v>880</v>
      </c>
      <c r="D327" s="2" t="s">
        <v>55</v>
      </c>
      <c r="E327" s="96" t="s">
        <v>629</v>
      </c>
      <c r="F327" s="2" t="s">
        <v>630</v>
      </c>
      <c r="G327" s="2" t="s">
        <v>33</v>
      </c>
      <c r="H327" s="1" t="s">
        <v>631</v>
      </c>
      <c r="I327" t="s">
        <v>526</v>
      </c>
      <c r="N327" s="2" t="s">
        <v>338</v>
      </c>
      <c r="O327" s="8" t="s">
        <v>48</v>
      </c>
      <c r="P327" s="8" t="s">
        <v>37</v>
      </c>
      <c r="Q327" s="8" t="s">
        <v>38</v>
      </c>
      <c r="U327" s="8" t="str">
        <f>IF(COUNTIF(soi_input_variables!A:A,A327)&gt;0,"yes","no")</f>
        <v>yes</v>
      </c>
      <c r="V327" s="8" t="str">
        <f>IF(COUNTIF(midas_input_variables!A:A,A327)&gt;0,"yes","no")</f>
        <v>no</v>
      </c>
      <c r="W327" s="8" t="str">
        <f>IF(OR(COUNTIF(eucalc_variables_proxies!C:C,"*"&amp;A327&amp;"*")&gt;0,COUNTIF(eucalc_variables_proxies!F:F,"*"&amp;A327&amp;"*")&gt;0),"yes","no")</f>
        <v>no</v>
      </c>
      <c r="X327" s="8" t="str">
        <f>IF(COUNTIF(collected_variables_proxies!C:C,"*"&amp;A327&amp;"*")&gt;0,"yes","no")</f>
        <v>no</v>
      </c>
      <c r="Y327" s="8" t="str">
        <f t="shared" si="5"/>
        <v>yes</v>
      </c>
    </row>
    <row r="328" spans="1:26" ht="115.2">
      <c r="A328" s="140" t="s">
        <v>881</v>
      </c>
      <c r="B328" s="185" t="s">
        <v>882</v>
      </c>
      <c r="D328" s="2" t="s">
        <v>55</v>
      </c>
      <c r="E328" s="96" t="s">
        <v>629</v>
      </c>
      <c r="F328" s="2" t="s">
        <v>630</v>
      </c>
      <c r="G328" s="2" t="s">
        <v>33</v>
      </c>
      <c r="H328" s="1" t="s">
        <v>631</v>
      </c>
      <c r="I328" t="s">
        <v>526</v>
      </c>
      <c r="N328" s="2" t="s">
        <v>338</v>
      </c>
      <c r="O328" s="8" t="s">
        <v>48</v>
      </c>
      <c r="P328" s="8" t="s">
        <v>37</v>
      </c>
      <c r="Q328" s="8" t="s">
        <v>38</v>
      </c>
      <c r="U328" s="8" t="str">
        <f>IF(COUNTIF(soi_input_variables!A:A,A328)&gt;0,"yes","no")</f>
        <v>yes</v>
      </c>
      <c r="V328" s="8" t="str">
        <f>IF(COUNTIF(midas_input_variables!A:A,A328)&gt;0,"yes","no")</f>
        <v>no</v>
      </c>
      <c r="W328" s="8" t="str">
        <f>IF(OR(COUNTIF(eucalc_variables_proxies!C:C,"*"&amp;A328&amp;"*")&gt;0,COUNTIF(eucalc_variables_proxies!F:F,"*"&amp;A328&amp;"*")&gt;0),"yes","no")</f>
        <v>no</v>
      </c>
      <c r="X328" s="8" t="str">
        <f>IF(COUNTIF(collected_variables_proxies!C:C,"*"&amp;A328&amp;"*")&gt;0,"yes","no")</f>
        <v>no</v>
      </c>
      <c r="Y328" s="8" t="str">
        <f t="shared" si="5"/>
        <v>yes</v>
      </c>
    </row>
    <row r="329" spans="1:26" ht="115.2">
      <c r="A329" s="140" t="s">
        <v>883</v>
      </c>
      <c r="B329" s="185" t="s">
        <v>884</v>
      </c>
      <c r="D329" s="2" t="s">
        <v>55</v>
      </c>
      <c r="E329" s="96" t="s">
        <v>629</v>
      </c>
      <c r="F329" s="2" t="s">
        <v>630</v>
      </c>
      <c r="G329" s="2" t="s">
        <v>33</v>
      </c>
      <c r="H329" s="1" t="s">
        <v>631</v>
      </c>
      <c r="I329" t="s">
        <v>526</v>
      </c>
      <c r="N329" s="2" t="s">
        <v>338</v>
      </c>
      <c r="O329" s="8" t="s">
        <v>48</v>
      </c>
      <c r="P329" s="8" t="s">
        <v>37</v>
      </c>
      <c r="Q329" s="8" t="s">
        <v>38</v>
      </c>
      <c r="U329" s="8" t="str">
        <f>IF(COUNTIF(soi_input_variables!A:A,A329)&gt;0,"yes","no")</f>
        <v>yes</v>
      </c>
      <c r="V329" s="8" t="str">
        <f>IF(COUNTIF(midas_input_variables!A:A,A329)&gt;0,"yes","no")</f>
        <v>no</v>
      </c>
      <c r="W329" s="8" t="str">
        <f>IF(OR(COUNTIF(eucalc_variables_proxies!C:C,"*"&amp;A329&amp;"*")&gt;0,COUNTIF(eucalc_variables_proxies!F:F,"*"&amp;A329&amp;"*")&gt;0),"yes","no")</f>
        <v>no</v>
      </c>
      <c r="X329" s="8" t="str">
        <f>IF(COUNTIF(collected_variables_proxies!C:C,"*"&amp;A329&amp;"*")&gt;0,"yes","no")</f>
        <v>no</v>
      </c>
      <c r="Y329" s="8" t="str">
        <f t="shared" si="5"/>
        <v>yes</v>
      </c>
      <c r="Z329">
        <v>500</v>
      </c>
    </row>
    <row r="330" spans="1:26" ht="115.2">
      <c r="A330" s="140" t="s">
        <v>885</v>
      </c>
      <c r="B330" s="185" t="s">
        <v>886</v>
      </c>
      <c r="D330" s="2" t="s">
        <v>55</v>
      </c>
      <c r="E330" s="96" t="s">
        <v>629</v>
      </c>
      <c r="F330" s="2" t="s">
        <v>630</v>
      </c>
      <c r="G330" s="2" t="s">
        <v>33</v>
      </c>
      <c r="H330" s="1" t="s">
        <v>631</v>
      </c>
      <c r="I330" t="s">
        <v>526</v>
      </c>
      <c r="N330" s="2" t="s">
        <v>338</v>
      </c>
      <c r="O330" s="8" t="s">
        <v>48</v>
      </c>
      <c r="P330" s="8" t="s">
        <v>37</v>
      </c>
      <c r="Q330" s="8" t="s">
        <v>38</v>
      </c>
      <c r="U330" s="8" t="str">
        <f>IF(COUNTIF(soi_input_variables!A:A,A330)&gt;0,"yes","no")</f>
        <v>yes</v>
      </c>
      <c r="V330" s="8" t="str">
        <f>IF(COUNTIF(midas_input_variables!A:A,A330)&gt;0,"yes","no")</f>
        <v>no</v>
      </c>
      <c r="W330" s="8" t="str">
        <f>IF(OR(COUNTIF(eucalc_variables_proxies!C:C,"*"&amp;A330&amp;"*")&gt;0,COUNTIF(eucalc_variables_proxies!F:F,"*"&amp;A330&amp;"*")&gt;0),"yes","no")</f>
        <v>no</v>
      </c>
      <c r="X330" s="8" t="str">
        <f>IF(COUNTIF(collected_variables_proxies!C:C,"*"&amp;A330&amp;"*")&gt;0,"yes","no")</f>
        <v>no</v>
      </c>
      <c r="Y330" s="8" t="str">
        <f t="shared" si="5"/>
        <v>yes</v>
      </c>
      <c r="Z330">
        <v>500</v>
      </c>
    </row>
    <row r="331" spans="1:26" ht="115.2">
      <c r="A331" s="140" t="s">
        <v>887</v>
      </c>
      <c r="B331" s="185" t="s">
        <v>888</v>
      </c>
      <c r="D331" s="2" t="s">
        <v>55</v>
      </c>
      <c r="E331" s="96" t="s">
        <v>629</v>
      </c>
      <c r="F331" s="2" t="s">
        <v>630</v>
      </c>
      <c r="G331" s="2" t="s">
        <v>33</v>
      </c>
      <c r="H331" s="1" t="s">
        <v>631</v>
      </c>
      <c r="I331" t="s">
        <v>526</v>
      </c>
      <c r="N331" s="2" t="s">
        <v>338</v>
      </c>
      <c r="O331" s="8" t="s">
        <v>48</v>
      </c>
      <c r="P331" s="8" t="s">
        <v>37</v>
      </c>
      <c r="Q331" s="8" t="s">
        <v>38</v>
      </c>
      <c r="U331" s="8" t="str">
        <f>IF(COUNTIF(soi_input_variables!A:A,A331)&gt;0,"yes","no")</f>
        <v>yes</v>
      </c>
      <c r="V331" s="8" t="str">
        <f>IF(COUNTIF(midas_input_variables!A:A,A331)&gt;0,"yes","no")</f>
        <v>no</v>
      </c>
      <c r="W331" s="8" t="str">
        <f>IF(OR(COUNTIF(eucalc_variables_proxies!C:C,"*"&amp;A331&amp;"*")&gt;0,COUNTIF(eucalc_variables_proxies!F:F,"*"&amp;A331&amp;"*")&gt;0),"yes","no")</f>
        <v>no</v>
      </c>
      <c r="X331" s="8" t="str">
        <f>IF(COUNTIF(collected_variables_proxies!C:C,"*"&amp;A331&amp;"*")&gt;0,"yes","no")</f>
        <v>no</v>
      </c>
      <c r="Y331" s="8" t="str">
        <f t="shared" si="5"/>
        <v>yes</v>
      </c>
      <c r="Z331">
        <v>500</v>
      </c>
    </row>
    <row r="332" spans="1:26" ht="115.2">
      <c r="A332" s="140" t="s">
        <v>889</v>
      </c>
      <c r="B332" s="185" t="s">
        <v>890</v>
      </c>
      <c r="D332" s="2" t="s">
        <v>55</v>
      </c>
      <c r="E332" s="96" t="s">
        <v>629</v>
      </c>
      <c r="F332" s="2" t="s">
        <v>630</v>
      </c>
      <c r="G332" s="2" t="s">
        <v>33</v>
      </c>
      <c r="H332" s="1" t="s">
        <v>631</v>
      </c>
      <c r="I332" t="s">
        <v>526</v>
      </c>
      <c r="N332" s="2" t="s">
        <v>338</v>
      </c>
      <c r="O332" s="8" t="s">
        <v>48</v>
      </c>
      <c r="P332" s="8" t="s">
        <v>37</v>
      </c>
      <c r="Q332" s="8" t="s">
        <v>38</v>
      </c>
      <c r="U332" s="8" t="str">
        <f>IF(COUNTIF(soi_input_variables!A:A,A332)&gt;0,"yes","no")</f>
        <v>yes</v>
      </c>
      <c r="V332" s="8" t="str">
        <f>IF(COUNTIF(midas_input_variables!A:A,A332)&gt;0,"yes","no")</f>
        <v>no</v>
      </c>
      <c r="W332" s="8" t="str">
        <f>IF(OR(COUNTIF(eucalc_variables_proxies!C:C,"*"&amp;A332&amp;"*")&gt;0,COUNTIF(eucalc_variables_proxies!F:F,"*"&amp;A332&amp;"*")&gt;0),"yes","no")</f>
        <v>no</v>
      </c>
      <c r="X332" s="8" t="str">
        <f>IF(COUNTIF(collected_variables_proxies!C:C,"*"&amp;A332&amp;"*")&gt;0,"yes","no")</f>
        <v>no</v>
      </c>
      <c r="Y332" s="8" t="str">
        <f t="shared" si="5"/>
        <v>yes</v>
      </c>
      <c r="Z332">
        <v>500</v>
      </c>
    </row>
    <row r="333" spans="1:26" ht="115.2">
      <c r="A333" s="140" t="s">
        <v>891</v>
      </c>
      <c r="B333" s="185" t="s">
        <v>892</v>
      </c>
      <c r="D333" s="2" t="s">
        <v>55</v>
      </c>
      <c r="E333" s="96" t="s">
        <v>629</v>
      </c>
      <c r="F333" s="2" t="s">
        <v>630</v>
      </c>
      <c r="G333" s="2" t="s">
        <v>33</v>
      </c>
      <c r="H333" s="1" t="s">
        <v>631</v>
      </c>
      <c r="I333" t="s">
        <v>526</v>
      </c>
      <c r="N333" s="2" t="s">
        <v>338</v>
      </c>
      <c r="O333" s="8" t="s">
        <v>48</v>
      </c>
      <c r="P333" s="8" t="s">
        <v>37</v>
      </c>
      <c r="Q333" s="8" t="s">
        <v>38</v>
      </c>
      <c r="U333" s="8" t="str">
        <f>IF(COUNTIF(soi_input_variables!A:A,A333)&gt;0,"yes","no")</f>
        <v>yes</v>
      </c>
      <c r="V333" s="8" t="str">
        <f>IF(COUNTIF(midas_input_variables!A:A,A333)&gt;0,"yes","no")</f>
        <v>no</v>
      </c>
      <c r="W333" s="8" t="str">
        <f>IF(OR(COUNTIF(eucalc_variables_proxies!C:C,"*"&amp;A333&amp;"*")&gt;0,COUNTIF(eucalc_variables_proxies!F:F,"*"&amp;A333&amp;"*")&gt;0),"yes","no")</f>
        <v>no</v>
      </c>
      <c r="X333" s="8" t="str">
        <f>IF(COUNTIF(collected_variables_proxies!C:C,"*"&amp;A333&amp;"*")&gt;0,"yes","no")</f>
        <v>no</v>
      </c>
      <c r="Y333" s="8" t="str">
        <f t="shared" si="5"/>
        <v>yes</v>
      </c>
      <c r="Z333">
        <v>500</v>
      </c>
    </row>
    <row r="334" spans="1:26" ht="115.2">
      <c r="A334" s="140" t="s">
        <v>893</v>
      </c>
      <c r="B334" s="2" t="s">
        <v>894</v>
      </c>
      <c r="D334" s="2" t="s">
        <v>55</v>
      </c>
      <c r="E334" s="96" t="s">
        <v>629</v>
      </c>
      <c r="F334" s="2" t="s">
        <v>630</v>
      </c>
      <c r="G334" s="2" t="s">
        <v>33</v>
      </c>
      <c r="H334" s="1" t="s">
        <v>631</v>
      </c>
      <c r="I334" t="s">
        <v>526</v>
      </c>
      <c r="N334" s="2" t="s">
        <v>338</v>
      </c>
      <c r="O334" s="8" t="s">
        <v>48</v>
      </c>
      <c r="P334" s="8" t="s">
        <v>37</v>
      </c>
      <c r="Q334" s="8" t="s">
        <v>38</v>
      </c>
      <c r="U334" s="8" t="str">
        <f>IF(COUNTIF(soi_input_variables!A:A,A334)&gt;0,"yes","no")</f>
        <v>yes</v>
      </c>
      <c r="V334" s="8" t="str">
        <f>IF(COUNTIF(midas_input_variables!A:A,A334)&gt;0,"yes","no")</f>
        <v>no</v>
      </c>
      <c r="W334" s="8" t="str">
        <f>IF(OR(COUNTIF(eucalc_variables_proxies!C:C,"*"&amp;A334&amp;"*")&gt;0,COUNTIF(eucalc_variables_proxies!F:F,"*"&amp;A334&amp;"*")&gt;0),"yes","no")</f>
        <v>no</v>
      </c>
      <c r="X334" s="8" t="str">
        <f>IF(COUNTIF(collected_variables_proxies!C:C,"*"&amp;A334&amp;"*")&gt;0,"yes","no")</f>
        <v>no</v>
      </c>
      <c r="Y334" s="8" t="str">
        <f t="shared" si="5"/>
        <v>yes</v>
      </c>
      <c r="Z334">
        <v>500</v>
      </c>
    </row>
    <row r="335" spans="1:26" ht="86.4">
      <c r="A335" s="1" t="s">
        <v>895</v>
      </c>
      <c r="B335" s="199" t="s">
        <v>896</v>
      </c>
      <c r="C335" s="1" t="s">
        <v>897</v>
      </c>
      <c r="D335" s="2" t="s">
        <v>55</v>
      </c>
      <c r="E335" s="17" t="s">
        <v>335</v>
      </c>
      <c r="F335" s="1" t="s">
        <v>336</v>
      </c>
      <c r="G335" s="2" t="s">
        <v>33</v>
      </c>
      <c r="H335" s="1" t="s">
        <v>631</v>
      </c>
      <c r="I335" t="s">
        <v>526</v>
      </c>
      <c r="N335" s="2" t="s">
        <v>338</v>
      </c>
      <c r="O335" s="8" t="s">
        <v>48</v>
      </c>
      <c r="P335" s="8" t="s">
        <v>37</v>
      </c>
      <c r="Q335" s="8" t="s">
        <v>38</v>
      </c>
      <c r="U335" s="8" t="str">
        <f>IF(COUNTIF(soi_input_variables!A:A,A335)&gt;0,"yes","no")</f>
        <v>no</v>
      </c>
      <c r="V335" s="8" t="str">
        <f>IF(COUNTIF(midas_input_variables!A:A,A335)&gt;0,"yes","no")</f>
        <v>no</v>
      </c>
      <c r="W335" s="8" t="str">
        <f>IF(OR(COUNTIF(eucalc_variables_proxies!C:C,"*"&amp;A335&amp;"*")&gt;0,COUNTIF(eucalc_variables_proxies!F:F,"*"&amp;A335&amp;"*")&gt;0),"yes","no")</f>
        <v>no</v>
      </c>
      <c r="X335" s="8" t="str">
        <f>IF(COUNTIF(collected_variables_proxies!C:C,"*"&amp;A335&amp;"*")&gt;0,"yes","no")</f>
        <v>no</v>
      </c>
      <c r="Y335" s="8" t="str">
        <f t="shared" si="5"/>
        <v>no</v>
      </c>
      <c r="Z335">
        <v>500</v>
      </c>
    </row>
    <row r="336" spans="1:26" ht="86.4">
      <c r="A336" s="141" t="s">
        <v>898</v>
      </c>
      <c r="B336" s="199" t="s">
        <v>899</v>
      </c>
      <c r="C336" s="1" t="s">
        <v>897</v>
      </c>
      <c r="D336" s="2" t="s">
        <v>55</v>
      </c>
      <c r="E336" s="17" t="s">
        <v>335</v>
      </c>
      <c r="F336" s="1" t="s">
        <v>336</v>
      </c>
      <c r="G336" s="2" t="s">
        <v>33</v>
      </c>
      <c r="H336" s="1" t="s">
        <v>631</v>
      </c>
      <c r="I336" t="s">
        <v>526</v>
      </c>
      <c r="M336" t="s">
        <v>472</v>
      </c>
      <c r="N336" s="2" t="s">
        <v>338</v>
      </c>
      <c r="O336" s="8" t="s">
        <v>48</v>
      </c>
      <c r="P336" s="8" t="s">
        <v>37</v>
      </c>
      <c r="Q336" s="8" t="s">
        <v>38</v>
      </c>
      <c r="U336" s="8" t="str">
        <f>IF(COUNTIF(soi_input_variables!A:A,A336)&gt;0,"yes","no")</f>
        <v>no</v>
      </c>
      <c r="V336" s="8" t="str">
        <f>IF(COUNTIF(midas_input_variables!A:A,A336)&gt;0,"yes","no")</f>
        <v>no</v>
      </c>
      <c r="W336" s="8" t="str">
        <f>IF(OR(COUNTIF(eucalc_variables_proxies!C:C,"*"&amp;A336&amp;"*")&gt;0,COUNTIF(eucalc_variables_proxies!F:F,"*"&amp;A336&amp;"*")&gt;0),"yes","no")</f>
        <v>no</v>
      </c>
      <c r="X336" s="8" t="str">
        <f>IF(COUNTIF(collected_variables_proxies!C:C,"*"&amp;A336&amp;"*")&gt;0,"yes","no")</f>
        <v>no</v>
      </c>
      <c r="Y336" s="8" t="str">
        <f t="shared" si="5"/>
        <v>no</v>
      </c>
      <c r="Z336">
        <v>500</v>
      </c>
    </row>
    <row r="337" spans="1:26" ht="86.4">
      <c r="A337" s="202" t="s">
        <v>900</v>
      </c>
      <c r="B337" s="199" t="s">
        <v>901</v>
      </c>
      <c r="C337" s="1" t="s">
        <v>902</v>
      </c>
      <c r="D337" s="2" t="s">
        <v>55</v>
      </c>
      <c r="E337" s="96" t="s">
        <v>335</v>
      </c>
      <c r="F337" s="1" t="s">
        <v>336</v>
      </c>
      <c r="G337" s="2" t="s">
        <v>33</v>
      </c>
      <c r="H337" s="1" t="s">
        <v>903</v>
      </c>
      <c r="I337" t="s">
        <v>526</v>
      </c>
      <c r="M337" t="s">
        <v>472</v>
      </c>
      <c r="N337" s="2" t="s">
        <v>338</v>
      </c>
      <c r="O337" s="8" t="s">
        <v>48</v>
      </c>
      <c r="P337" s="8" t="s">
        <v>37</v>
      </c>
      <c r="Q337" s="8" t="s">
        <v>38</v>
      </c>
      <c r="U337" s="8" t="str">
        <f>IF(COUNTIF(soi_input_variables!A:A,A337)&gt;0,"yes","no")</f>
        <v>no</v>
      </c>
      <c r="V337" s="8" t="str">
        <f>IF(COUNTIF(midas_input_variables!A:A,A337)&gt;0,"yes","no")</f>
        <v>no</v>
      </c>
      <c r="W337" s="8" t="str">
        <f>IF(OR(COUNTIF(eucalc_variables_proxies!C:C,"*"&amp;A337&amp;"*")&gt;0,COUNTIF(eucalc_variables_proxies!F:F,"*"&amp;A337&amp;"*")&gt;0),"yes","no")</f>
        <v>no</v>
      </c>
      <c r="X337" s="8" t="str">
        <f>IF(COUNTIF(collected_variables_proxies!C:C,"*"&amp;A337&amp;"*")&gt;0,"yes","no")</f>
        <v>no</v>
      </c>
      <c r="Y337" s="8" t="str">
        <f t="shared" si="5"/>
        <v>no</v>
      </c>
      <c r="Z337">
        <v>500</v>
      </c>
    </row>
    <row r="338" spans="1:26" ht="86.4">
      <c r="A338" s="1" t="s">
        <v>904</v>
      </c>
      <c r="B338" s="200" t="s">
        <v>905</v>
      </c>
      <c r="C338" s="1" t="s">
        <v>897</v>
      </c>
      <c r="D338" s="2" t="s">
        <v>55</v>
      </c>
      <c r="E338" s="17" t="s">
        <v>335</v>
      </c>
      <c r="F338" s="1" t="s">
        <v>336</v>
      </c>
      <c r="G338" s="2" t="s">
        <v>33</v>
      </c>
      <c r="H338" s="1" t="s">
        <v>631</v>
      </c>
      <c r="I338" t="s">
        <v>526</v>
      </c>
      <c r="M338" t="s">
        <v>472</v>
      </c>
      <c r="N338" s="2" t="s">
        <v>338</v>
      </c>
      <c r="O338" s="8" t="s">
        <v>48</v>
      </c>
      <c r="P338" s="8" t="s">
        <v>37</v>
      </c>
      <c r="Q338" s="8" t="s">
        <v>38</v>
      </c>
      <c r="U338" s="8" t="str">
        <f>IF(COUNTIF(soi_input_variables!A:A,A338)&gt;0,"yes","no")</f>
        <v>no</v>
      </c>
      <c r="V338" s="8" t="str">
        <f>IF(COUNTIF(midas_input_variables!A:A,A338)&gt;0,"yes","no")</f>
        <v>no</v>
      </c>
      <c r="W338" s="8" t="str">
        <f>IF(OR(COUNTIF(eucalc_variables_proxies!C:C,"*"&amp;A338&amp;"*")&gt;0,COUNTIF(eucalc_variables_proxies!F:F,"*"&amp;A338&amp;"*")&gt;0),"yes","no")</f>
        <v>no</v>
      </c>
      <c r="X338" s="8" t="str">
        <f>IF(COUNTIF(collected_variables_proxies!C:C,"*"&amp;A338&amp;"*")&gt;0,"yes","no")</f>
        <v>no</v>
      </c>
      <c r="Y338" s="8" t="str">
        <f t="shared" si="5"/>
        <v>no</v>
      </c>
      <c r="Z338">
        <v>500</v>
      </c>
    </row>
    <row r="339" spans="1:26" ht="86.4">
      <c r="A339" s="202" t="s">
        <v>906</v>
      </c>
      <c r="B339" s="199" t="s">
        <v>907</v>
      </c>
      <c r="C339" s="1" t="s">
        <v>897</v>
      </c>
      <c r="D339" s="2" t="s">
        <v>55</v>
      </c>
      <c r="E339" s="90" t="s">
        <v>335</v>
      </c>
      <c r="F339" s="1" t="s">
        <v>336</v>
      </c>
      <c r="G339" s="2" t="s">
        <v>33</v>
      </c>
      <c r="H339" s="1" t="s">
        <v>631</v>
      </c>
      <c r="I339" t="s">
        <v>526</v>
      </c>
      <c r="M339" t="s">
        <v>472</v>
      </c>
      <c r="N339" s="2" t="s">
        <v>338</v>
      </c>
      <c r="O339" s="8" t="s">
        <v>48</v>
      </c>
      <c r="P339" s="8" t="s">
        <v>37</v>
      </c>
      <c r="Q339" s="8" t="s">
        <v>38</v>
      </c>
      <c r="U339" s="8" t="str">
        <f>IF(COUNTIF(soi_input_variables!A:A,A339)&gt;0,"yes","no")</f>
        <v>no</v>
      </c>
      <c r="V339" s="8" t="str">
        <f>IF(COUNTIF(midas_input_variables!A:A,A339)&gt;0,"yes","no")</f>
        <v>no</v>
      </c>
      <c r="W339" s="8" t="str">
        <f>IF(OR(COUNTIF(eucalc_variables_proxies!C:C,"*"&amp;A339&amp;"*")&gt;0,COUNTIF(eucalc_variables_proxies!F:F,"*"&amp;A339&amp;"*")&gt;0),"yes","no")</f>
        <v>no</v>
      </c>
      <c r="X339" s="8" t="str">
        <f>IF(COUNTIF(collected_variables_proxies!C:C,"*"&amp;A339&amp;"*")&gt;0,"yes","no")</f>
        <v>no</v>
      </c>
      <c r="Y339" s="8" t="str">
        <f t="shared" si="5"/>
        <v>no</v>
      </c>
    </row>
    <row r="340" spans="1:26" ht="86.4">
      <c r="A340" s="202" t="s">
        <v>908</v>
      </c>
      <c r="B340" s="199" t="s">
        <v>909</v>
      </c>
      <c r="C340" s="1" t="s">
        <v>897</v>
      </c>
      <c r="D340" s="2" t="s">
        <v>55</v>
      </c>
      <c r="E340" s="17" t="s">
        <v>335</v>
      </c>
      <c r="F340" s="1" t="s">
        <v>336</v>
      </c>
      <c r="G340" s="2" t="s">
        <v>33</v>
      </c>
      <c r="H340" s="1" t="s">
        <v>631</v>
      </c>
      <c r="I340" t="s">
        <v>526</v>
      </c>
      <c r="M340" t="s">
        <v>472</v>
      </c>
      <c r="N340" s="2" t="s">
        <v>338</v>
      </c>
      <c r="O340" s="8" t="s">
        <v>48</v>
      </c>
      <c r="P340" s="8" t="s">
        <v>37</v>
      </c>
      <c r="Q340" s="8" t="s">
        <v>38</v>
      </c>
      <c r="U340" s="8" t="str">
        <f>IF(COUNTIF(soi_input_variables!A:A,A340)&gt;0,"yes","no")</f>
        <v>no</v>
      </c>
      <c r="V340" s="8" t="str">
        <f>IF(COUNTIF(midas_input_variables!A:A,A340)&gt;0,"yes","no")</f>
        <v>no</v>
      </c>
      <c r="W340" s="8" t="str">
        <f>IF(OR(COUNTIF(eucalc_variables_proxies!C:C,"*"&amp;A340&amp;"*")&gt;0,COUNTIF(eucalc_variables_proxies!F:F,"*"&amp;A340&amp;"*")&gt;0),"yes","no")</f>
        <v>no</v>
      </c>
      <c r="X340" s="8" t="str">
        <f>IF(COUNTIF(collected_variables_proxies!C:C,"*"&amp;A340&amp;"*")&gt;0,"yes","no")</f>
        <v>no</v>
      </c>
      <c r="Y340" s="8" t="str">
        <f t="shared" si="5"/>
        <v>no</v>
      </c>
    </row>
    <row r="341" spans="1:26" ht="24.6" customHeight="1">
      <c r="A341" s="1" t="s">
        <v>910</v>
      </c>
      <c r="B341" s="199" t="s">
        <v>911</v>
      </c>
      <c r="C341" s="1" t="s">
        <v>897</v>
      </c>
      <c r="D341" s="2" t="s">
        <v>55</v>
      </c>
      <c r="E341" s="17" t="s">
        <v>335</v>
      </c>
      <c r="F341" s="1" t="s">
        <v>336</v>
      </c>
      <c r="G341" s="2" t="s">
        <v>33</v>
      </c>
      <c r="H341" s="1" t="s">
        <v>631</v>
      </c>
      <c r="I341" t="s">
        <v>526</v>
      </c>
      <c r="N341" s="2" t="s">
        <v>338</v>
      </c>
      <c r="O341" s="8" t="s">
        <v>48</v>
      </c>
      <c r="P341" s="8" t="s">
        <v>37</v>
      </c>
      <c r="Q341" s="8" t="s">
        <v>38</v>
      </c>
      <c r="U341" s="8" t="str">
        <f>IF(COUNTIF(soi_input_variables!A:A,A341)&gt;0,"yes","no")</f>
        <v>no</v>
      </c>
      <c r="V341" s="8" t="str">
        <f>IF(COUNTIF(midas_input_variables!A:A,A341)&gt;0,"yes","no")</f>
        <v>no</v>
      </c>
      <c r="W341" s="8" t="str">
        <f>IF(OR(COUNTIF(eucalc_variables_proxies!C:C,"*"&amp;A341&amp;"*")&gt;0,COUNTIF(eucalc_variables_proxies!F:F,"*"&amp;A341&amp;"*")&gt;0),"yes","no")</f>
        <v>no</v>
      </c>
      <c r="X341" s="8" t="str">
        <f>IF(COUNTIF(collected_variables_proxies!C:C,"*"&amp;A341&amp;"*")&gt;0,"yes","no")</f>
        <v>no</v>
      </c>
      <c r="Y341" s="8" t="str">
        <f t="shared" si="5"/>
        <v>no</v>
      </c>
    </row>
    <row r="342" spans="1:26" ht="86.4">
      <c r="A342" s="1" t="s">
        <v>912</v>
      </c>
      <c r="B342" s="199" t="s">
        <v>913</v>
      </c>
      <c r="C342" s="1" t="s">
        <v>897</v>
      </c>
      <c r="D342" s="2" t="s">
        <v>55</v>
      </c>
      <c r="E342" s="17" t="s">
        <v>335</v>
      </c>
      <c r="F342" s="1" t="s">
        <v>336</v>
      </c>
      <c r="G342" s="2" t="s">
        <v>33</v>
      </c>
      <c r="H342" s="1" t="s">
        <v>631</v>
      </c>
      <c r="I342" t="s">
        <v>526</v>
      </c>
      <c r="M342" t="s">
        <v>472</v>
      </c>
      <c r="N342" s="2" t="s">
        <v>338</v>
      </c>
      <c r="O342" s="8" t="s">
        <v>48</v>
      </c>
      <c r="P342" s="8" t="s">
        <v>37</v>
      </c>
      <c r="Q342" s="8" t="s">
        <v>38</v>
      </c>
      <c r="U342" s="8" t="str">
        <f>IF(COUNTIF(soi_input_variables!A:A,A342)&gt;0,"yes","no")</f>
        <v>no</v>
      </c>
      <c r="V342" s="8" t="str">
        <f>IF(COUNTIF(midas_input_variables!A:A,A342)&gt;0,"yes","no")</f>
        <v>no</v>
      </c>
      <c r="W342" s="8" t="str">
        <f>IF(OR(COUNTIF(eucalc_variables_proxies!C:C,"*"&amp;A342&amp;"*")&gt;0,COUNTIF(eucalc_variables_proxies!F:F,"*"&amp;A342&amp;"*")&gt;0),"yes","no")</f>
        <v>no</v>
      </c>
      <c r="X342" s="8" t="str">
        <f>IF(COUNTIF(collected_variables_proxies!C:C,"*"&amp;A342&amp;"*")&gt;0,"yes","no")</f>
        <v>no</v>
      </c>
      <c r="Y342" s="8" t="str">
        <f t="shared" si="5"/>
        <v>no</v>
      </c>
    </row>
    <row r="343" spans="1:26" ht="86.4">
      <c r="A343" s="202" t="s">
        <v>914</v>
      </c>
      <c r="B343" s="199" t="s">
        <v>915</v>
      </c>
      <c r="C343" s="1" t="s">
        <v>897</v>
      </c>
      <c r="D343" s="2" t="s">
        <v>55</v>
      </c>
      <c r="E343" s="96" t="s">
        <v>335</v>
      </c>
      <c r="F343" s="1" t="s">
        <v>336</v>
      </c>
      <c r="G343" s="2" t="s">
        <v>33</v>
      </c>
      <c r="H343" s="1" t="s">
        <v>903</v>
      </c>
      <c r="I343" t="s">
        <v>526</v>
      </c>
      <c r="M343" t="s">
        <v>472</v>
      </c>
      <c r="N343" s="2" t="s">
        <v>338</v>
      </c>
      <c r="O343" s="8" t="s">
        <v>48</v>
      </c>
      <c r="P343" s="8" t="s">
        <v>37</v>
      </c>
      <c r="Q343" s="8" t="s">
        <v>38</v>
      </c>
      <c r="U343" s="8" t="str">
        <f>IF(COUNTIF(soi_input_variables!A:A,A343)&gt;0,"yes","no")</f>
        <v>yes</v>
      </c>
      <c r="V343" s="8" t="str">
        <f>IF(COUNTIF(midas_input_variables!A:A,A343)&gt;0,"yes","no")</f>
        <v>no</v>
      </c>
      <c r="W343" s="8" t="str">
        <f>IF(OR(COUNTIF(eucalc_variables_proxies!C:C,"*"&amp;A343&amp;"*")&gt;0,COUNTIF(eucalc_variables_proxies!F:F,"*"&amp;A343&amp;"*")&gt;0),"yes","no")</f>
        <v>no</v>
      </c>
      <c r="X343" s="8" t="str">
        <f>IF(COUNTIF(collected_variables_proxies!C:C,"*"&amp;A343&amp;"*")&gt;0,"yes","no")</f>
        <v>no</v>
      </c>
      <c r="Y343" s="8" t="str">
        <f t="shared" si="5"/>
        <v>yes</v>
      </c>
    </row>
    <row r="344" spans="1:26" ht="86.4">
      <c r="A344" s="141" t="s">
        <v>916</v>
      </c>
      <c r="B344" s="199" t="s">
        <v>917</v>
      </c>
      <c r="C344" s="1" t="s">
        <v>897</v>
      </c>
      <c r="D344" s="2" t="s">
        <v>55</v>
      </c>
      <c r="E344" s="17" t="s">
        <v>335</v>
      </c>
      <c r="F344" s="1" t="s">
        <v>336</v>
      </c>
      <c r="G344" s="2" t="s">
        <v>33</v>
      </c>
      <c r="H344" s="1" t="s">
        <v>631</v>
      </c>
      <c r="I344" t="s">
        <v>526</v>
      </c>
      <c r="M344" t="s">
        <v>472</v>
      </c>
      <c r="N344" s="2" t="s">
        <v>338</v>
      </c>
      <c r="O344" s="8" t="s">
        <v>48</v>
      </c>
      <c r="P344" s="8" t="s">
        <v>37</v>
      </c>
      <c r="Q344" s="8" t="s">
        <v>38</v>
      </c>
      <c r="U344" s="8" t="str">
        <f>IF(COUNTIF(soi_input_variables!A:A,A344)&gt;0,"yes","no")</f>
        <v>no</v>
      </c>
      <c r="V344" s="8" t="str">
        <f>IF(COUNTIF(midas_input_variables!A:A,A344)&gt;0,"yes","no")</f>
        <v>no</v>
      </c>
      <c r="W344" s="8" t="str">
        <f>IF(OR(COUNTIF(eucalc_variables_proxies!C:C,"*"&amp;A344&amp;"*")&gt;0,COUNTIF(eucalc_variables_proxies!F:F,"*"&amp;A344&amp;"*")&gt;0),"yes","no")</f>
        <v>no</v>
      </c>
      <c r="X344" s="8" t="str">
        <f>IF(COUNTIF(collected_variables_proxies!C:C,"*"&amp;A344&amp;"*")&gt;0,"yes","no")</f>
        <v>no</v>
      </c>
      <c r="Y344" s="8" t="str">
        <f t="shared" si="5"/>
        <v>no</v>
      </c>
    </row>
    <row r="345" spans="1:26" ht="86.4">
      <c r="A345" s="141" t="s">
        <v>918</v>
      </c>
      <c r="B345" s="199" t="s">
        <v>919</v>
      </c>
      <c r="C345" s="1" t="s">
        <v>897</v>
      </c>
      <c r="D345" s="2" t="s">
        <v>55</v>
      </c>
      <c r="E345" s="17" t="s">
        <v>335</v>
      </c>
      <c r="F345" s="1" t="s">
        <v>336</v>
      </c>
      <c r="G345" s="2" t="s">
        <v>33</v>
      </c>
      <c r="H345" s="1" t="s">
        <v>631</v>
      </c>
      <c r="I345" t="s">
        <v>526</v>
      </c>
      <c r="M345" t="s">
        <v>472</v>
      </c>
      <c r="N345" s="2" t="s">
        <v>338</v>
      </c>
      <c r="O345" s="8" t="s">
        <v>48</v>
      </c>
      <c r="P345" s="8" t="s">
        <v>37</v>
      </c>
      <c r="Q345" s="8" t="s">
        <v>38</v>
      </c>
      <c r="U345" s="8" t="str">
        <f>IF(COUNTIF(soi_input_variables!A:A,A345)&gt;0,"yes","no")</f>
        <v>no</v>
      </c>
      <c r="V345" s="8" t="str">
        <f>IF(COUNTIF(midas_input_variables!A:A,A345)&gt;0,"yes","no")</f>
        <v>no</v>
      </c>
      <c r="W345" s="8" t="str">
        <f>IF(OR(COUNTIF(eucalc_variables_proxies!C:C,"*"&amp;A345&amp;"*")&gt;0,COUNTIF(eucalc_variables_proxies!F:F,"*"&amp;A345&amp;"*")&gt;0),"yes","no")</f>
        <v>no</v>
      </c>
      <c r="X345" s="8" t="str">
        <f>IF(COUNTIF(collected_variables_proxies!C:C,"*"&amp;A345&amp;"*")&gt;0,"yes","no")</f>
        <v>no</v>
      </c>
      <c r="Y345" s="8" t="str">
        <f t="shared" si="5"/>
        <v>no</v>
      </c>
    </row>
    <row r="346" spans="1:26" ht="86.4">
      <c r="A346" s="141" t="s">
        <v>920</v>
      </c>
      <c r="B346" s="199" t="s">
        <v>921</v>
      </c>
      <c r="C346" s="1" t="s">
        <v>897</v>
      </c>
      <c r="D346" s="2" t="s">
        <v>55</v>
      </c>
      <c r="E346" s="96" t="s">
        <v>335</v>
      </c>
      <c r="F346" s="1" t="s">
        <v>336</v>
      </c>
      <c r="G346" s="2" t="s">
        <v>33</v>
      </c>
      <c r="H346" s="1" t="s">
        <v>631</v>
      </c>
      <c r="I346" t="s">
        <v>526</v>
      </c>
      <c r="M346" t="s">
        <v>472</v>
      </c>
      <c r="N346" s="2" t="s">
        <v>338</v>
      </c>
      <c r="O346" s="8" t="s">
        <v>48</v>
      </c>
      <c r="P346" s="8" t="s">
        <v>37</v>
      </c>
      <c r="Q346" s="8" t="s">
        <v>38</v>
      </c>
      <c r="U346" s="8" t="str">
        <f>IF(COUNTIF(soi_input_variables!A:A,A346)&gt;0,"yes","no")</f>
        <v>no</v>
      </c>
      <c r="V346" s="8" t="str">
        <f>IF(COUNTIF(midas_input_variables!A:A,A346)&gt;0,"yes","no")</f>
        <v>no</v>
      </c>
      <c r="W346" s="8" t="str">
        <f>IF(OR(COUNTIF(eucalc_variables_proxies!C:C,"*"&amp;A346&amp;"*")&gt;0,COUNTIF(eucalc_variables_proxies!F:F,"*"&amp;A346&amp;"*")&gt;0),"yes","no")</f>
        <v>no</v>
      </c>
      <c r="X346" s="8" t="str">
        <f>IF(COUNTIF(collected_variables_proxies!C:C,"*"&amp;A346&amp;"*")&gt;0,"yes","no")</f>
        <v>no</v>
      </c>
      <c r="Y346" s="8" t="str">
        <f t="shared" si="5"/>
        <v>no</v>
      </c>
    </row>
    <row r="347" spans="1:26" ht="86.4">
      <c r="A347" s="141" t="s">
        <v>922</v>
      </c>
      <c r="B347" s="199" t="s">
        <v>923</v>
      </c>
      <c r="C347" s="1" t="s">
        <v>897</v>
      </c>
      <c r="D347" s="2" t="s">
        <v>55</v>
      </c>
      <c r="E347" s="17" t="s">
        <v>335</v>
      </c>
      <c r="F347" s="1" t="s">
        <v>336</v>
      </c>
      <c r="G347" s="2" t="s">
        <v>33</v>
      </c>
      <c r="H347" s="1" t="s">
        <v>631</v>
      </c>
      <c r="I347" t="s">
        <v>526</v>
      </c>
      <c r="M347" t="s">
        <v>472</v>
      </c>
      <c r="N347" s="2" t="s">
        <v>338</v>
      </c>
      <c r="O347" s="8" t="s">
        <v>48</v>
      </c>
      <c r="P347" s="8" t="s">
        <v>37</v>
      </c>
      <c r="Q347" s="8" t="s">
        <v>38</v>
      </c>
      <c r="U347" s="8" t="str">
        <f>IF(COUNTIF(soi_input_variables!A:A,A347)&gt;0,"yes","no")</f>
        <v>no</v>
      </c>
      <c r="V347" s="8" t="str">
        <f>IF(COUNTIF(midas_input_variables!A:A,A347)&gt;0,"yes","no")</f>
        <v>no</v>
      </c>
      <c r="W347" s="8" t="str">
        <f>IF(OR(COUNTIF(eucalc_variables_proxies!C:C,"*"&amp;A347&amp;"*")&gt;0,COUNTIF(eucalc_variables_proxies!F:F,"*"&amp;A347&amp;"*")&gt;0),"yes","no")</f>
        <v>no</v>
      </c>
      <c r="X347" s="8" t="str">
        <f>IF(COUNTIF(collected_variables_proxies!C:C,"*"&amp;A347&amp;"*")&gt;0,"yes","no")</f>
        <v>no</v>
      </c>
      <c r="Y347" s="8" t="str">
        <f t="shared" si="5"/>
        <v>no</v>
      </c>
    </row>
    <row r="348" spans="1:26" ht="86.4">
      <c r="A348" s="141" t="s">
        <v>924</v>
      </c>
      <c r="B348" s="199" t="s">
        <v>925</v>
      </c>
      <c r="C348" s="1" t="s">
        <v>897</v>
      </c>
      <c r="D348" s="2" t="s">
        <v>55</v>
      </c>
      <c r="E348" s="17" t="s">
        <v>335</v>
      </c>
      <c r="F348" s="1" t="s">
        <v>336</v>
      </c>
      <c r="G348" s="2" t="s">
        <v>33</v>
      </c>
      <c r="H348" s="1" t="s">
        <v>631</v>
      </c>
      <c r="I348" t="s">
        <v>526</v>
      </c>
      <c r="M348" t="s">
        <v>472</v>
      </c>
      <c r="N348" s="2" t="s">
        <v>338</v>
      </c>
      <c r="O348" s="8" t="s">
        <v>48</v>
      </c>
      <c r="P348" s="8" t="s">
        <v>37</v>
      </c>
      <c r="Q348" s="8" t="s">
        <v>38</v>
      </c>
      <c r="U348" s="8" t="str">
        <f>IF(COUNTIF(soi_input_variables!A:A,A348)&gt;0,"yes","no")</f>
        <v>no</v>
      </c>
      <c r="V348" s="8" t="str">
        <f>IF(COUNTIF(midas_input_variables!A:A,A348)&gt;0,"yes","no")</f>
        <v>no</v>
      </c>
      <c r="W348" s="8" t="str">
        <f>IF(OR(COUNTIF(eucalc_variables_proxies!C:C,"*"&amp;A348&amp;"*")&gt;0,COUNTIF(eucalc_variables_proxies!F:F,"*"&amp;A348&amp;"*")&gt;0),"yes","no")</f>
        <v>no</v>
      </c>
      <c r="X348" s="8" t="str">
        <f>IF(COUNTIF(collected_variables_proxies!C:C,"*"&amp;A348&amp;"*")&gt;0,"yes","no")</f>
        <v>no</v>
      </c>
      <c r="Y348" s="8" t="str">
        <f t="shared" si="5"/>
        <v>no</v>
      </c>
    </row>
    <row r="349" spans="1:26" ht="86.4">
      <c r="A349" s="1" t="s">
        <v>926</v>
      </c>
      <c r="B349" s="199" t="s">
        <v>927</v>
      </c>
      <c r="C349" s="1" t="s">
        <v>897</v>
      </c>
      <c r="D349" s="2" t="s">
        <v>55</v>
      </c>
      <c r="E349" s="17" t="s">
        <v>335</v>
      </c>
      <c r="F349" s="1" t="s">
        <v>336</v>
      </c>
      <c r="G349" s="2" t="s">
        <v>33</v>
      </c>
      <c r="H349" s="1" t="s">
        <v>631</v>
      </c>
      <c r="I349" t="s">
        <v>526</v>
      </c>
      <c r="M349" t="s">
        <v>472</v>
      </c>
      <c r="N349" s="2" t="s">
        <v>338</v>
      </c>
      <c r="O349" s="8" t="s">
        <v>48</v>
      </c>
      <c r="P349" s="8" t="s">
        <v>37</v>
      </c>
      <c r="Q349" s="8" t="s">
        <v>38</v>
      </c>
      <c r="U349" s="8" t="str">
        <f>IF(COUNTIF(soi_input_variables!A:A,A349)&gt;0,"yes","no")</f>
        <v>no</v>
      </c>
      <c r="V349" s="8" t="str">
        <f>IF(COUNTIF(midas_input_variables!A:A,A349)&gt;0,"yes","no")</f>
        <v>no</v>
      </c>
      <c r="W349" s="8" t="str">
        <f>IF(OR(COUNTIF(eucalc_variables_proxies!C:C,"*"&amp;A349&amp;"*")&gt;0,COUNTIF(eucalc_variables_proxies!F:F,"*"&amp;A349&amp;"*")&gt;0),"yes","no")</f>
        <v>no</v>
      </c>
      <c r="X349" s="8" t="str">
        <f>IF(COUNTIF(collected_variables_proxies!C:C,"*"&amp;A349&amp;"*")&gt;0,"yes","no")</f>
        <v>no</v>
      </c>
      <c r="Y349" s="8" t="str">
        <f t="shared" si="5"/>
        <v>no</v>
      </c>
    </row>
    <row r="350" spans="1:26" ht="31.95" customHeight="1">
      <c r="A350" s="1" t="s">
        <v>928</v>
      </c>
      <c r="B350" s="199" t="s">
        <v>929</v>
      </c>
      <c r="C350" s="1" t="s">
        <v>897</v>
      </c>
      <c r="D350" s="2" t="s">
        <v>55</v>
      </c>
      <c r="E350" s="17" t="s">
        <v>335</v>
      </c>
      <c r="F350" s="1" t="s">
        <v>336</v>
      </c>
      <c r="G350" s="2" t="s">
        <v>33</v>
      </c>
      <c r="H350" s="1" t="s">
        <v>631</v>
      </c>
      <c r="I350" t="s">
        <v>526</v>
      </c>
      <c r="M350" t="s">
        <v>472</v>
      </c>
      <c r="N350" s="2" t="s">
        <v>338</v>
      </c>
      <c r="O350" s="8" t="s">
        <v>48</v>
      </c>
      <c r="P350" s="8" t="s">
        <v>37</v>
      </c>
      <c r="Q350" s="8" t="s">
        <v>38</v>
      </c>
      <c r="U350" s="8" t="str">
        <f>IF(COUNTIF(soi_input_variables!A:A,A350)&gt;0,"yes","no")</f>
        <v>no</v>
      </c>
      <c r="V350" s="8" t="str">
        <f>IF(COUNTIF(midas_input_variables!A:A,A350)&gt;0,"yes","no")</f>
        <v>no</v>
      </c>
      <c r="W350" s="8" t="str">
        <f>IF(OR(COUNTIF(eucalc_variables_proxies!C:C,"*"&amp;A350&amp;"*")&gt;0,COUNTIF(eucalc_variables_proxies!F:F,"*"&amp;A350&amp;"*")&gt;0),"yes","no")</f>
        <v>no</v>
      </c>
      <c r="X350" s="8" t="str">
        <f>IF(COUNTIF(collected_variables_proxies!C:C,"*"&amp;A350&amp;"*")&gt;0,"yes","no")</f>
        <v>no</v>
      </c>
      <c r="Y350" s="8" t="str">
        <f t="shared" si="5"/>
        <v>no</v>
      </c>
    </row>
    <row r="351" spans="1:26" ht="25.95" customHeight="1">
      <c r="A351" s="202" t="s">
        <v>930</v>
      </c>
      <c r="B351" s="199" t="s">
        <v>931</v>
      </c>
      <c r="C351" s="1" t="s">
        <v>897</v>
      </c>
      <c r="D351" s="2" t="s">
        <v>55</v>
      </c>
      <c r="E351" s="96" t="s">
        <v>335</v>
      </c>
      <c r="F351" s="1" t="s">
        <v>336</v>
      </c>
      <c r="G351" s="2" t="s">
        <v>33</v>
      </c>
      <c r="H351" s="1" t="s">
        <v>631</v>
      </c>
      <c r="I351" t="s">
        <v>526</v>
      </c>
      <c r="M351" t="s">
        <v>472</v>
      </c>
      <c r="N351" s="2" t="s">
        <v>338</v>
      </c>
      <c r="O351" s="8" t="s">
        <v>48</v>
      </c>
      <c r="P351" s="8" t="s">
        <v>37</v>
      </c>
      <c r="Q351" s="8" t="s">
        <v>38</v>
      </c>
      <c r="U351" s="8" t="str">
        <f>IF(COUNTIF(soi_input_variables!A:A,A351)&gt;0,"yes","no")</f>
        <v>no</v>
      </c>
      <c r="V351" s="8" t="str">
        <f>IF(COUNTIF(midas_input_variables!A:A,A351)&gt;0,"yes","no")</f>
        <v>no</v>
      </c>
      <c r="W351" s="8" t="str">
        <f>IF(OR(COUNTIF(eucalc_variables_proxies!C:C,"*"&amp;A351&amp;"*")&gt;0,COUNTIF(eucalc_variables_proxies!F:F,"*"&amp;A351&amp;"*")&gt;0),"yes","no")</f>
        <v>no</v>
      </c>
      <c r="X351" s="8" t="str">
        <f>IF(COUNTIF(collected_variables_proxies!C:C,"*"&amp;A351&amp;"*")&gt;0,"yes","no")</f>
        <v>no</v>
      </c>
      <c r="Y351" s="8" t="str">
        <f t="shared" si="5"/>
        <v>no</v>
      </c>
    </row>
    <row r="352" spans="1:26" ht="31.95" customHeight="1">
      <c r="A352" s="202" t="s">
        <v>932</v>
      </c>
      <c r="B352" s="199" t="s">
        <v>933</v>
      </c>
      <c r="C352" s="1" t="s">
        <v>897</v>
      </c>
      <c r="D352" s="2" t="s">
        <v>55</v>
      </c>
      <c r="E352" s="17" t="s">
        <v>335</v>
      </c>
      <c r="F352" s="1" t="s">
        <v>336</v>
      </c>
      <c r="G352" s="2" t="s">
        <v>33</v>
      </c>
      <c r="H352" s="1" t="s">
        <v>631</v>
      </c>
      <c r="I352" t="s">
        <v>526</v>
      </c>
      <c r="M352" t="s">
        <v>472</v>
      </c>
      <c r="N352" s="2" t="s">
        <v>338</v>
      </c>
      <c r="O352" s="8" t="s">
        <v>48</v>
      </c>
      <c r="P352" s="8" t="s">
        <v>37</v>
      </c>
      <c r="Q352" s="8" t="s">
        <v>38</v>
      </c>
      <c r="U352" s="8" t="str">
        <f>IF(COUNTIF(soi_input_variables!A:A,A352)&gt;0,"yes","no")</f>
        <v>no</v>
      </c>
      <c r="V352" s="8" t="str">
        <f>IF(COUNTIF(midas_input_variables!A:A,A352)&gt;0,"yes","no")</f>
        <v>no</v>
      </c>
      <c r="W352" s="8" t="str">
        <f>IF(OR(COUNTIF(eucalc_variables_proxies!C:C,"*"&amp;A352&amp;"*")&gt;0,COUNTIF(eucalc_variables_proxies!F:F,"*"&amp;A352&amp;"*")&gt;0),"yes","no")</f>
        <v>no</v>
      </c>
      <c r="X352" s="8" t="str">
        <f>IF(COUNTIF(collected_variables_proxies!C:C,"*"&amp;A352&amp;"*")&gt;0,"yes","no")</f>
        <v>no</v>
      </c>
      <c r="Y352" s="8" t="str">
        <f t="shared" si="5"/>
        <v>no</v>
      </c>
    </row>
    <row r="353" spans="1:25" ht="32.700000000000003" customHeight="1">
      <c r="A353" s="1" t="s">
        <v>934</v>
      </c>
      <c r="B353" s="199" t="s">
        <v>935</v>
      </c>
      <c r="C353" s="1" t="s">
        <v>897</v>
      </c>
      <c r="D353" s="2" t="s">
        <v>55</v>
      </c>
      <c r="E353" s="17" t="s">
        <v>335</v>
      </c>
      <c r="F353" s="1" t="s">
        <v>336</v>
      </c>
      <c r="G353" s="2" t="s">
        <v>33</v>
      </c>
      <c r="H353" s="1" t="s">
        <v>631</v>
      </c>
      <c r="I353" t="s">
        <v>526</v>
      </c>
      <c r="M353" t="s">
        <v>472</v>
      </c>
      <c r="N353" s="2" t="s">
        <v>338</v>
      </c>
      <c r="O353" s="8" t="s">
        <v>48</v>
      </c>
      <c r="P353" s="8" t="s">
        <v>37</v>
      </c>
      <c r="Q353" s="8" t="s">
        <v>38</v>
      </c>
      <c r="U353" s="8" t="str">
        <f>IF(COUNTIF(soi_input_variables!A:A,A353)&gt;0,"yes","no")</f>
        <v>no</v>
      </c>
      <c r="V353" s="8" t="str">
        <f>IF(COUNTIF(midas_input_variables!A:A,A353)&gt;0,"yes","no")</f>
        <v>no</v>
      </c>
      <c r="W353" s="8" t="str">
        <f>IF(OR(COUNTIF(eucalc_variables_proxies!C:C,"*"&amp;A353&amp;"*")&gt;0,COUNTIF(eucalc_variables_proxies!F:F,"*"&amp;A353&amp;"*")&gt;0),"yes","no")</f>
        <v>no</v>
      </c>
      <c r="X353" s="8" t="str">
        <f>IF(COUNTIF(collected_variables_proxies!C:C,"*"&amp;A353&amp;"*")&gt;0,"yes","no")</f>
        <v>no</v>
      </c>
      <c r="Y353" s="8" t="str">
        <f t="shared" si="5"/>
        <v>no</v>
      </c>
    </row>
    <row r="354" spans="1:25" ht="23.7" customHeight="1">
      <c r="A354" s="141" t="s">
        <v>936</v>
      </c>
      <c r="B354" s="199" t="s">
        <v>937</v>
      </c>
      <c r="C354" s="1" t="s">
        <v>897</v>
      </c>
      <c r="D354" s="2" t="s">
        <v>55</v>
      </c>
      <c r="E354" s="17" t="s">
        <v>335</v>
      </c>
      <c r="F354" s="1" t="s">
        <v>336</v>
      </c>
      <c r="G354" s="2" t="s">
        <v>33</v>
      </c>
      <c r="H354" s="1" t="s">
        <v>631</v>
      </c>
      <c r="I354" t="s">
        <v>526</v>
      </c>
      <c r="M354" t="s">
        <v>472</v>
      </c>
      <c r="N354" s="2" t="s">
        <v>338</v>
      </c>
      <c r="O354" s="8" t="s">
        <v>48</v>
      </c>
      <c r="P354" s="8" t="s">
        <v>37</v>
      </c>
      <c r="Q354" s="8" t="s">
        <v>38</v>
      </c>
      <c r="U354" s="8" t="str">
        <f>IF(COUNTIF(soi_input_variables!A:A,A354)&gt;0,"yes","no")</f>
        <v>no</v>
      </c>
      <c r="V354" s="8" t="str">
        <f>IF(COUNTIF(midas_input_variables!A:A,A354)&gt;0,"yes","no")</f>
        <v>no</v>
      </c>
      <c r="W354" s="8" t="str">
        <f>IF(OR(COUNTIF(eucalc_variables_proxies!C:C,"*"&amp;A354&amp;"*")&gt;0,COUNTIF(eucalc_variables_proxies!F:F,"*"&amp;A354&amp;"*")&gt;0),"yes","no")</f>
        <v>no</v>
      </c>
      <c r="X354" s="8" t="str">
        <f>IF(COUNTIF(collected_variables_proxies!C:C,"*"&amp;A354&amp;"*")&gt;0,"yes","no")</f>
        <v>no</v>
      </c>
      <c r="Y354" s="8" t="str">
        <f t="shared" si="5"/>
        <v>no</v>
      </c>
    </row>
    <row r="355" spans="1:25" ht="24.6" customHeight="1">
      <c r="A355" s="1" t="s">
        <v>938</v>
      </c>
      <c r="B355" s="199" t="s">
        <v>939</v>
      </c>
      <c r="C355" s="1" t="s">
        <v>897</v>
      </c>
      <c r="D355" s="2" t="s">
        <v>55</v>
      </c>
      <c r="E355" s="96" t="s">
        <v>335</v>
      </c>
      <c r="F355" s="1" t="s">
        <v>336</v>
      </c>
      <c r="G355" s="2" t="s">
        <v>33</v>
      </c>
      <c r="H355" s="1" t="s">
        <v>631</v>
      </c>
      <c r="I355" t="s">
        <v>526</v>
      </c>
      <c r="M355" t="s">
        <v>472</v>
      </c>
      <c r="N355" s="2" t="s">
        <v>338</v>
      </c>
      <c r="O355" s="8" t="s">
        <v>48</v>
      </c>
      <c r="P355" s="8" t="s">
        <v>37</v>
      </c>
      <c r="Q355" s="8" t="s">
        <v>38</v>
      </c>
      <c r="U355" s="8" t="str">
        <f>IF(COUNTIF(soi_input_variables!A:A,A355)&gt;0,"yes","no")</f>
        <v>no</v>
      </c>
      <c r="V355" s="8" t="str">
        <f>IF(COUNTIF(midas_input_variables!A:A,A355)&gt;0,"yes","no")</f>
        <v>no</v>
      </c>
      <c r="W355" s="8" t="str">
        <f>IF(OR(COUNTIF(eucalc_variables_proxies!C:C,"*"&amp;A355&amp;"*")&gt;0,COUNTIF(eucalc_variables_proxies!F:F,"*"&amp;A355&amp;"*")&gt;0),"yes","no")</f>
        <v>no</v>
      </c>
      <c r="X355" s="8" t="str">
        <f>IF(COUNTIF(collected_variables_proxies!C:C,"*"&amp;A355&amp;"*")&gt;0,"yes","no")</f>
        <v>no</v>
      </c>
      <c r="Y355" s="8" t="str">
        <f t="shared" si="5"/>
        <v>no</v>
      </c>
    </row>
    <row r="356" spans="1:25" ht="25.95" customHeight="1">
      <c r="A356" s="2" t="s">
        <v>940</v>
      </c>
      <c r="B356" s="199" t="s">
        <v>941</v>
      </c>
      <c r="C356" s="2"/>
      <c r="D356" s="2" t="s">
        <v>55</v>
      </c>
      <c r="E356" s="7" t="s">
        <v>942</v>
      </c>
      <c r="F356" s="2" t="s">
        <v>943</v>
      </c>
      <c r="G356" s="2" t="s">
        <v>33</v>
      </c>
      <c r="H356" s="2" t="s">
        <v>34</v>
      </c>
      <c r="I356" s="2" t="s">
        <v>944</v>
      </c>
      <c r="J356" s="2"/>
      <c r="K356" s="2"/>
      <c r="L356" s="2"/>
      <c r="M356" s="8"/>
      <c r="N356" s="2" t="s">
        <v>70</v>
      </c>
      <c r="O356" s="8" t="s">
        <v>48</v>
      </c>
      <c r="P356" s="8" t="s">
        <v>37</v>
      </c>
      <c r="Q356" s="8" t="s">
        <v>38</v>
      </c>
      <c r="S356" s="2"/>
      <c r="T356" s="2" t="s">
        <v>945</v>
      </c>
      <c r="U356" s="8" t="str">
        <f>IF(COUNTIF(soi_input_variables!A:A,A356)&gt;0,"yes","no")</f>
        <v>yes</v>
      </c>
      <c r="V356" s="8" t="str">
        <f>IF(COUNTIF(midas_input_variables!A:A,A356)&gt;0,"yes","no")</f>
        <v>no</v>
      </c>
      <c r="W356" s="8" t="str">
        <f>IF(OR(COUNTIF(eucalc_variables_proxies!C:C,"*"&amp;A356&amp;"*")&gt;0,COUNTIF(eucalc_variables_proxies!F:F,"*"&amp;A356&amp;"*")&gt;0),"yes","no")</f>
        <v>no</v>
      </c>
      <c r="X356" s="8" t="str">
        <f>IF(COUNTIF(collected_variables_proxies!C:C,"*"&amp;A356&amp;"*")&gt;0,"yes","no")</f>
        <v>no</v>
      </c>
      <c r="Y356" s="8" t="str">
        <f t="shared" si="5"/>
        <v>yes</v>
      </c>
    </row>
    <row r="357" spans="1:25" ht="23.7" customHeight="1">
      <c r="A357" s="2" t="s">
        <v>946</v>
      </c>
      <c r="B357" s="185" t="s">
        <v>947</v>
      </c>
      <c r="C357" s="2" t="s">
        <v>41</v>
      </c>
      <c r="D357" s="2" t="s">
        <v>42</v>
      </c>
      <c r="E357" s="14" t="s">
        <v>43</v>
      </c>
      <c r="F357" s="2" t="s">
        <v>44</v>
      </c>
      <c r="G357" s="2"/>
      <c r="H357" s="2" t="s">
        <v>45</v>
      </c>
      <c r="I357" s="8"/>
      <c r="J357" s="8"/>
      <c r="K357" s="2" t="s">
        <v>46</v>
      </c>
      <c r="L357" s="9"/>
      <c r="M357" s="8"/>
      <c r="N357" s="2" t="s">
        <v>47</v>
      </c>
      <c r="O357" s="8" t="s">
        <v>48</v>
      </c>
      <c r="P357" s="8" t="s">
        <v>49</v>
      </c>
      <c r="Q357" s="8" t="s">
        <v>38</v>
      </c>
      <c r="S357" s="2"/>
      <c r="T357" s="2"/>
      <c r="U357" s="8" t="str">
        <f>IF(COUNTIF(soi_input_variables!A:A,A357)&gt;0,"yes","no")</f>
        <v>yes</v>
      </c>
      <c r="V357" s="8" t="str">
        <f>IF(COUNTIF(midas_input_variables!A:A,A357)&gt;0,"yes","no")</f>
        <v>yes</v>
      </c>
      <c r="W357" s="8" t="str">
        <f>IF(OR(COUNTIF(eucalc_variables_proxies!C:C,"*"&amp;A357&amp;"*")&gt;0,COUNTIF(eucalc_variables_proxies!F:F,"*"&amp;A357&amp;"*")&gt;0),"yes","no")</f>
        <v>yes</v>
      </c>
      <c r="X357" s="8" t="str">
        <f>IF(COUNTIF(collected_variables_proxies!C:C,"*"&amp;A357&amp;"*")&gt;0,"yes","no")</f>
        <v>yes</v>
      </c>
      <c r="Y357" s="8" t="str">
        <f t="shared" si="5"/>
        <v>yes</v>
      </c>
    </row>
    <row r="358" spans="1:25" ht="22.2" customHeight="1">
      <c r="A358" s="2" t="s">
        <v>948</v>
      </c>
      <c r="B358" s="185" t="s">
        <v>949</v>
      </c>
      <c r="C358" s="2" t="s">
        <v>950</v>
      </c>
      <c r="D358" s="2" t="s">
        <v>951</v>
      </c>
      <c r="E358" s="7" t="s">
        <v>952</v>
      </c>
      <c r="F358" s="2" t="s">
        <v>953</v>
      </c>
      <c r="G358" s="2"/>
      <c r="H358" s="2" t="s">
        <v>34</v>
      </c>
      <c r="I358" s="2" t="s">
        <v>954</v>
      </c>
      <c r="J358" s="2"/>
      <c r="K358" s="2"/>
      <c r="L358" s="2"/>
      <c r="M358" s="8"/>
      <c r="N358" s="2" t="s">
        <v>158</v>
      </c>
      <c r="O358" s="8" t="s">
        <v>36</v>
      </c>
      <c r="P358" s="8" t="s">
        <v>37</v>
      </c>
      <c r="Q358" s="8" t="s">
        <v>38</v>
      </c>
      <c r="S358" s="2"/>
      <c r="T358" s="2"/>
      <c r="U358" s="8" t="str">
        <f>IF(COUNTIF(soi_input_variables!A:A,A358)&gt;0,"yes","no")</f>
        <v>yes</v>
      </c>
      <c r="V358" s="8" t="str">
        <f>IF(COUNTIF(midas_input_variables!A:A,A358)&gt;0,"yes","no")</f>
        <v>no</v>
      </c>
      <c r="W358" s="8" t="str">
        <f>IF(OR(COUNTIF(eucalc_variables_proxies!C:C,"*"&amp;A358&amp;"*")&gt;0,COUNTIF(eucalc_variables_proxies!F:F,"*"&amp;A358&amp;"*")&gt;0),"yes","no")</f>
        <v>no</v>
      </c>
      <c r="X358" s="8" t="str">
        <f>IF(COUNTIF(collected_variables_proxies!C:C,"*"&amp;A358&amp;"*")&gt;0,"yes","no")</f>
        <v>no</v>
      </c>
      <c r="Y358" s="8" t="str">
        <f t="shared" si="5"/>
        <v>yes</v>
      </c>
    </row>
    <row r="359" spans="1:25" ht="25.95" customHeight="1">
      <c r="A359" s="2" t="s">
        <v>955</v>
      </c>
      <c r="B359" s="185" t="s">
        <v>956</v>
      </c>
      <c r="C359" s="2" t="s">
        <v>957</v>
      </c>
      <c r="D359" s="2" t="s">
        <v>55</v>
      </c>
      <c r="E359" s="14" t="s">
        <v>958</v>
      </c>
      <c r="F359" s="2" t="s">
        <v>959</v>
      </c>
      <c r="G359" s="2" t="s">
        <v>33</v>
      </c>
      <c r="H359" s="2" t="s">
        <v>34</v>
      </c>
      <c r="I359" s="2" t="s">
        <v>960</v>
      </c>
      <c r="J359" s="2"/>
      <c r="K359" s="2"/>
      <c r="L359" s="2"/>
      <c r="M359" s="8"/>
      <c r="N359" s="2" t="s">
        <v>35</v>
      </c>
      <c r="O359" s="8" t="s">
        <v>36</v>
      </c>
      <c r="P359" s="8" t="s">
        <v>37</v>
      </c>
      <c r="Q359" s="8" t="s">
        <v>38</v>
      </c>
      <c r="S359" s="2"/>
      <c r="T359" s="2"/>
      <c r="U359" s="8" t="str">
        <f>IF(COUNTIF(soi_input_variables!A:A,A359)&gt;0,"yes","no")</f>
        <v>yes</v>
      </c>
      <c r="V359" s="8" t="str">
        <f>IF(COUNTIF(midas_input_variables!A:A,A359)&gt;0,"yes","no")</f>
        <v>no</v>
      </c>
      <c r="W359" s="8" t="str">
        <f>IF(OR(COUNTIF(eucalc_variables_proxies!C:C,"*"&amp;A359&amp;"*")&gt;0,COUNTIF(eucalc_variables_proxies!F:F,"*"&amp;A359&amp;"*")&gt;0),"yes","no")</f>
        <v>no</v>
      </c>
      <c r="X359" s="8" t="str">
        <f>IF(COUNTIF(collected_variables_proxies!C:C,"*"&amp;A359&amp;"*")&gt;0,"yes","no")</f>
        <v>no</v>
      </c>
      <c r="Y359" s="8" t="str">
        <f t="shared" si="5"/>
        <v>yes</v>
      </c>
    </row>
    <row r="360" spans="1:25" ht="24" customHeight="1">
      <c r="A360" s="2" t="s">
        <v>961</v>
      </c>
      <c r="B360" s="185" t="s">
        <v>962</v>
      </c>
      <c r="C360" s="2"/>
      <c r="D360" s="2" t="s">
        <v>963</v>
      </c>
      <c r="E360" s="7" t="s">
        <v>964</v>
      </c>
      <c r="F360" s="2" t="s">
        <v>965</v>
      </c>
      <c r="G360" s="2" t="s">
        <v>33</v>
      </c>
      <c r="H360" s="2" t="s">
        <v>337</v>
      </c>
      <c r="I360" s="8" t="s">
        <v>966</v>
      </c>
      <c r="J360" s="8" t="s">
        <v>967</v>
      </c>
      <c r="K360" s="2"/>
      <c r="L360" s="9"/>
      <c r="M360" s="8"/>
      <c r="N360" s="2" t="s">
        <v>968</v>
      </c>
      <c r="O360" s="8" t="s">
        <v>48</v>
      </c>
      <c r="P360" s="8" t="s">
        <v>49</v>
      </c>
      <c r="Q360" s="8" t="s">
        <v>38</v>
      </c>
      <c r="S360" s="2"/>
      <c r="T360" s="2"/>
      <c r="U360" s="8" t="str">
        <f>IF(COUNTIF(soi_input_variables!A:A,A360)&gt;0,"yes","no")</f>
        <v>yes</v>
      </c>
      <c r="V360" s="8" t="str">
        <f>IF(COUNTIF(midas_input_variables!A:A,A360)&gt;0,"yes","no")</f>
        <v>no</v>
      </c>
      <c r="W360" s="8" t="str">
        <f>IF(OR(COUNTIF(eucalc_variables_proxies!C:C,"*"&amp;A360&amp;"*")&gt;0,COUNTIF(eucalc_variables_proxies!F:F,"*"&amp;A360&amp;"*")&gt;0),"yes","no")</f>
        <v>yes</v>
      </c>
      <c r="X360" s="8" t="str">
        <f>IF(COUNTIF(collected_variables_proxies!C:C,"*"&amp;A360&amp;"*")&gt;0,"yes","no")</f>
        <v>yes</v>
      </c>
      <c r="Y360" s="8" t="str">
        <f t="shared" si="5"/>
        <v>yes</v>
      </c>
    </row>
    <row r="361" spans="1:25" ht="24.6" customHeight="1">
      <c r="A361" s="2" t="s">
        <v>969</v>
      </c>
      <c r="B361" s="185" t="s">
        <v>970</v>
      </c>
      <c r="C361" s="2"/>
      <c r="D361" s="2" t="s">
        <v>963</v>
      </c>
      <c r="E361" s="7" t="s">
        <v>964</v>
      </c>
      <c r="F361" s="2" t="s">
        <v>965</v>
      </c>
      <c r="G361" s="2" t="s">
        <v>33</v>
      </c>
      <c r="H361" s="2" t="s">
        <v>337</v>
      </c>
      <c r="I361" s="8" t="s">
        <v>966</v>
      </c>
      <c r="J361" s="8" t="s">
        <v>435</v>
      </c>
      <c r="K361" s="2"/>
      <c r="L361" s="9"/>
      <c r="M361" s="8"/>
      <c r="N361" s="2" t="s">
        <v>968</v>
      </c>
      <c r="O361" s="8" t="s">
        <v>48</v>
      </c>
      <c r="P361" s="8" t="s">
        <v>49</v>
      </c>
      <c r="Q361" s="8" t="s">
        <v>38</v>
      </c>
      <c r="S361" s="2"/>
      <c r="T361" s="2"/>
      <c r="U361" s="8" t="str">
        <f>IF(COUNTIF(soi_input_variables!A:A,A361)&gt;0,"yes","no")</f>
        <v>no</v>
      </c>
      <c r="V361" s="8" t="str">
        <f>IF(COUNTIF(midas_input_variables!A:A,A361)&gt;0,"yes","no")</f>
        <v>no</v>
      </c>
      <c r="W361" s="8" t="str">
        <f>IF(OR(COUNTIF(eucalc_variables_proxies!C:C,"*"&amp;A361&amp;"*")&gt;0,COUNTIF(eucalc_variables_proxies!F:F,"*"&amp;A361&amp;"*")&gt;0),"yes","no")</f>
        <v>yes</v>
      </c>
      <c r="X361" s="8" t="str">
        <f>IF(COUNTIF(collected_variables_proxies!C:C,"*"&amp;A361&amp;"*")&gt;0,"yes","no")</f>
        <v>yes</v>
      </c>
      <c r="Y361" s="8" t="str">
        <f t="shared" si="5"/>
        <v>yes</v>
      </c>
    </row>
    <row r="362" spans="1:25" ht="22.2" customHeight="1">
      <c r="A362" s="2" t="s">
        <v>971</v>
      </c>
      <c r="B362" s="185" t="s">
        <v>972</v>
      </c>
      <c r="C362" s="2"/>
      <c r="D362" s="2" t="s">
        <v>963</v>
      </c>
      <c r="E362" s="7" t="s">
        <v>964</v>
      </c>
      <c r="F362" s="2" t="s">
        <v>965</v>
      </c>
      <c r="G362" s="2" t="s">
        <v>33</v>
      </c>
      <c r="H362" s="2" t="s">
        <v>337</v>
      </c>
      <c r="I362" s="8" t="s">
        <v>966</v>
      </c>
      <c r="J362" s="8" t="s">
        <v>453</v>
      </c>
      <c r="K362" s="2"/>
      <c r="L362" s="9"/>
      <c r="M362" s="8"/>
      <c r="N362" s="2" t="s">
        <v>968</v>
      </c>
      <c r="O362" s="8" t="s">
        <v>48</v>
      </c>
      <c r="P362" s="8" t="s">
        <v>49</v>
      </c>
      <c r="Q362" s="8" t="s">
        <v>38</v>
      </c>
      <c r="S362" s="2"/>
      <c r="T362" s="2"/>
      <c r="U362" s="8" t="str">
        <f>IF(COUNTIF(soi_input_variables!A:A,A362)&gt;0,"yes","no")</f>
        <v>no</v>
      </c>
      <c r="V362" s="8" t="str">
        <f>IF(COUNTIF(midas_input_variables!A:A,A362)&gt;0,"yes","no")</f>
        <v>no</v>
      </c>
      <c r="W362" s="8" t="str">
        <f>IF(OR(COUNTIF(eucalc_variables_proxies!C:C,"*"&amp;A362&amp;"*")&gt;0,COUNTIF(eucalc_variables_proxies!F:F,"*"&amp;A362&amp;"*")&gt;0),"yes","no")</f>
        <v>yes</v>
      </c>
      <c r="X362" s="8" t="str">
        <f>IF(COUNTIF(collected_variables_proxies!C:C,"*"&amp;A362&amp;"*")&gt;0,"yes","no")</f>
        <v>yes</v>
      </c>
      <c r="Y362" s="8" t="str">
        <f t="shared" si="5"/>
        <v>yes</v>
      </c>
    </row>
    <row r="363" spans="1:25" ht="28.95" customHeight="1">
      <c r="A363" s="2" t="s">
        <v>973</v>
      </c>
      <c r="B363" s="185" t="s">
        <v>974</v>
      </c>
      <c r="C363" s="2"/>
      <c r="D363" s="2" t="s">
        <v>963</v>
      </c>
      <c r="E363" s="7" t="s">
        <v>964</v>
      </c>
      <c r="F363" s="2" t="s">
        <v>965</v>
      </c>
      <c r="G363" s="2" t="s">
        <v>33</v>
      </c>
      <c r="H363" s="2" t="s">
        <v>337</v>
      </c>
      <c r="I363" s="8" t="s">
        <v>966</v>
      </c>
      <c r="J363" s="8" t="s">
        <v>453</v>
      </c>
      <c r="K363" s="2"/>
      <c r="L363" s="9"/>
      <c r="M363" s="8"/>
      <c r="N363" s="2" t="s">
        <v>968</v>
      </c>
      <c r="O363" s="8" t="s">
        <v>48</v>
      </c>
      <c r="P363" s="8" t="s">
        <v>49</v>
      </c>
      <c r="Q363" s="8" t="s">
        <v>38</v>
      </c>
      <c r="S363" s="2"/>
      <c r="T363" s="2"/>
      <c r="U363" s="8" t="str">
        <f>IF(COUNTIF(soi_input_variables!A:A,A363)&gt;0,"yes","no")</f>
        <v>no</v>
      </c>
      <c r="V363" s="8" t="str">
        <f>IF(COUNTIF(midas_input_variables!A:A,A363)&gt;0,"yes","no")</f>
        <v>no</v>
      </c>
      <c r="W363" s="8" t="str">
        <f>IF(OR(COUNTIF(eucalc_variables_proxies!C:C,"*"&amp;A363&amp;"*")&gt;0,COUNTIF(eucalc_variables_proxies!F:F,"*"&amp;A363&amp;"*")&gt;0),"yes","no")</f>
        <v>yes</v>
      </c>
      <c r="X363" s="8" t="str">
        <f>IF(COUNTIF(collected_variables_proxies!C:C,"*"&amp;A363&amp;"*")&gt;0,"yes","no")</f>
        <v>yes</v>
      </c>
      <c r="Y363" s="8" t="str">
        <f t="shared" si="5"/>
        <v>yes</v>
      </c>
    </row>
    <row r="364" spans="1:25" ht="27.6" customHeight="1">
      <c r="A364" s="2" t="s">
        <v>975</v>
      </c>
      <c r="B364" s="185" t="s">
        <v>976</v>
      </c>
      <c r="C364" s="2"/>
      <c r="D364" s="2" t="s">
        <v>963</v>
      </c>
      <c r="E364" s="7" t="s">
        <v>964</v>
      </c>
      <c r="F364" s="2" t="s">
        <v>965</v>
      </c>
      <c r="G364" s="2" t="s">
        <v>33</v>
      </c>
      <c r="H364" s="2" t="s">
        <v>337</v>
      </c>
      <c r="I364" s="8" t="s">
        <v>966</v>
      </c>
      <c r="J364" s="8" t="s">
        <v>435</v>
      </c>
      <c r="K364" s="2"/>
      <c r="L364" s="9"/>
      <c r="M364" s="8"/>
      <c r="N364" s="2" t="s">
        <v>968</v>
      </c>
      <c r="O364" s="8" t="s">
        <v>48</v>
      </c>
      <c r="P364" s="8" t="s">
        <v>49</v>
      </c>
      <c r="Q364" s="8" t="s">
        <v>38</v>
      </c>
      <c r="S364" s="2"/>
      <c r="T364" s="2"/>
      <c r="U364" s="8" t="str">
        <f>IF(COUNTIF(soi_input_variables!A:A,A364)&gt;0,"yes","no")</f>
        <v>no</v>
      </c>
      <c r="V364" s="8" t="str">
        <f>IF(COUNTIF(midas_input_variables!A:A,A364)&gt;0,"yes","no")</f>
        <v>no</v>
      </c>
      <c r="W364" s="8" t="str">
        <f>IF(OR(COUNTIF(eucalc_variables_proxies!C:C,"*"&amp;A364&amp;"*")&gt;0,COUNTIF(eucalc_variables_proxies!F:F,"*"&amp;A364&amp;"*")&gt;0),"yes","no")</f>
        <v>yes</v>
      </c>
      <c r="X364" s="8" t="str">
        <f>IF(COUNTIF(collected_variables_proxies!C:C,"*"&amp;A364&amp;"*")&gt;0,"yes","no")</f>
        <v>yes</v>
      </c>
      <c r="Y364" s="8" t="str">
        <f t="shared" si="5"/>
        <v>yes</v>
      </c>
    </row>
    <row r="365" spans="1:25" ht="22.95" customHeight="1">
      <c r="A365" s="2" t="s">
        <v>977</v>
      </c>
      <c r="B365" s="185" t="s">
        <v>978</v>
      </c>
      <c r="C365" s="2"/>
      <c r="D365" s="2" t="s">
        <v>963</v>
      </c>
      <c r="E365" s="7" t="s">
        <v>964</v>
      </c>
      <c r="F365" s="2" t="s">
        <v>965</v>
      </c>
      <c r="G365" s="2" t="s">
        <v>33</v>
      </c>
      <c r="H365" s="2" t="s">
        <v>337</v>
      </c>
      <c r="I365" s="8" t="s">
        <v>966</v>
      </c>
      <c r="J365" s="8" t="s">
        <v>448</v>
      </c>
      <c r="K365" s="2"/>
      <c r="L365" s="9"/>
      <c r="M365" s="8"/>
      <c r="N365" s="2" t="s">
        <v>968</v>
      </c>
      <c r="O365" s="8" t="s">
        <v>48</v>
      </c>
      <c r="P365" s="8" t="s">
        <v>49</v>
      </c>
      <c r="Q365" s="8" t="s">
        <v>38</v>
      </c>
      <c r="S365" s="2"/>
      <c r="T365" s="2"/>
      <c r="U365" s="8" t="str">
        <f>IF(COUNTIF(soi_input_variables!A:A,A365)&gt;0,"yes","no")</f>
        <v>no</v>
      </c>
      <c r="V365" s="8" t="str">
        <f>IF(COUNTIF(midas_input_variables!A:A,A365)&gt;0,"yes","no")</f>
        <v>no</v>
      </c>
      <c r="W365" s="8" t="str">
        <f>IF(OR(COUNTIF(eucalc_variables_proxies!C:C,"*"&amp;A365&amp;"*")&gt;0,COUNTIF(eucalc_variables_proxies!F:F,"*"&amp;A365&amp;"*")&gt;0),"yes","no")</f>
        <v>yes</v>
      </c>
      <c r="X365" s="8" t="str">
        <f>IF(COUNTIF(collected_variables_proxies!C:C,"*"&amp;A365&amp;"*")&gt;0,"yes","no")</f>
        <v>yes</v>
      </c>
      <c r="Y365" s="8" t="str">
        <f t="shared" si="5"/>
        <v>yes</v>
      </c>
    </row>
    <row r="366" spans="1:25" ht="25.2" customHeight="1">
      <c r="A366" s="2" t="s">
        <v>979</v>
      </c>
      <c r="B366" s="185" t="s">
        <v>980</v>
      </c>
      <c r="C366" s="2"/>
      <c r="D366" s="2" t="s">
        <v>963</v>
      </c>
      <c r="E366" s="7" t="s">
        <v>964</v>
      </c>
      <c r="F366" s="2" t="s">
        <v>965</v>
      </c>
      <c r="G366" s="2" t="s">
        <v>33</v>
      </c>
      <c r="H366" s="2" t="s">
        <v>337</v>
      </c>
      <c r="I366" s="8" t="s">
        <v>966</v>
      </c>
      <c r="J366" s="8" t="s">
        <v>448</v>
      </c>
      <c r="K366" s="2"/>
      <c r="L366" s="9"/>
      <c r="M366" s="8"/>
      <c r="N366" s="2" t="s">
        <v>968</v>
      </c>
      <c r="O366" s="8" t="s">
        <v>48</v>
      </c>
      <c r="P366" s="8" t="s">
        <v>49</v>
      </c>
      <c r="Q366" s="8" t="s">
        <v>38</v>
      </c>
      <c r="S366" s="2"/>
      <c r="T366" s="2"/>
      <c r="U366" s="8" t="str">
        <f>IF(COUNTIF(soi_input_variables!A:A,A366)&gt;0,"yes","no")</f>
        <v>no</v>
      </c>
      <c r="V366" s="8" t="str">
        <f>IF(COUNTIF(midas_input_variables!A:A,A366)&gt;0,"yes","no")</f>
        <v>no</v>
      </c>
      <c r="W366" s="8" t="str">
        <f>IF(OR(COUNTIF(eucalc_variables_proxies!C:C,"*"&amp;A366&amp;"*")&gt;0,COUNTIF(eucalc_variables_proxies!F:F,"*"&amp;A366&amp;"*")&gt;0),"yes","no")</f>
        <v>yes</v>
      </c>
      <c r="X366" s="8" t="str">
        <f>IF(COUNTIF(collected_variables_proxies!C:C,"*"&amp;A366&amp;"*")&gt;0,"yes","no")</f>
        <v>yes</v>
      </c>
      <c r="Y366" s="8" t="str">
        <f t="shared" si="5"/>
        <v>yes</v>
      </c>
    </row>
    <row r="367" spans="1:25" ht="24" customHeight="1">
      <c r="A367" s="2" t="s">
        <v>981</v>
      </c>
      <c r="B367" s="185" t="s">
        <v>982</v>
      </c>
      <c r="C367" s="2"/>
      <c r="D367" s="2" t="s">
        <v>963</v>
      </c>
      <c r="E367" s="7" t="s">
        <v>964</v>
      </c>
      <c r="F367" s="2" t="s">
        <v>965</v>
      </c>
      <c r="G367" s="2" t="s">
        <v>33</v>
      </c>
      <c r="H367" s="2" t="s">
        <v>337</v>
      </c>
      <c r="I367" s="8" t="s">
        <v>966</v>
      </c>
      <c r="J367" s="8" t="s">
        <v>435</v>
      </c>
      <c r="K367" s="2"/>
      <c r="L367" s="9"/>
      <c r="M367" s="8"/>
      <c r="N367" s="2" t="s">
        <v>968</v>
      </c>
      <c r="O367" s="8" t="s">
        <v>48</v>
      </c>
      <c r="P367" s="8" t="s">
        <v>49</v>
      </c>
      <c r="Q367" s="8" t="s">
        <v>38</v>
      </c>
      <c r="S367" s="2"/>
      <c r="T367" s="2"/>
      <c r="U367" s="8" t="str">
        <f>IF(COUNTIF(soi_input_variables!A:A,A367)&gt;0,"yes","no")</f>
        <v>no</v>
      </c>
      <c r="V367" s="8" t="str">
        <f>IF(COUNTIF(midas_input_variables!A:A,A367)&gt;0,"yes","no")</f>
        <v>no</v>
      </c>
      <c r="W367" s="8" t="str">
        <f>IF(OR(COUNTIF(eucalc_variables_proxies!C:C,"*"&amp;A367&amp;"*")&gt;0,COUNTIF(eucalc_variables_proxies!F:F,"*"&amp;A367&amp;"*")&gt;0),"yes","no")</f>
        <v>yes</v>
      </c>
      <c r="X367" s="8" t="str">
        <f>IF(COUNTIF(collected_variables_proxies!C:C,"*"&amp;A367&amp;"*")&gt;0,"yes","no")</f>
        <v>yes</v>
      </c>
      <c r="Y367" s="8" t="str">
        <f t="shared" si="5"/>
        <v>yes</v>
      </c>
    </row>
    <row r="368" spans="1:25" ht="28.2" customHeight="1">
      <c r="A368" s="2" t="s">
        <v>983</v>
      </c>
      <c r="B368" s="185" t="s">
        <v>984</v>
      </c>
      <c r="C368" s="2"/>
      <c r="D368" s="2" t="s">
        <v>963</v>
      </c>
      <c r="E368" s="7" t="s">
        <v>964</v>
      </c>
      <c r="F368" s="2" t="s">
        <v>965</v>
      </c>
      <c r="G368" s="2" t="s">
        <v>33</v>
      </c>
      <c r="H368" s="2" t="s">
        <v>337</v>
      </c>
      <c r="I368" s="8" t="s">
        <v>966</v>
      </c>
      <c r="J368" s="8"/>
      <c r="K368" s="2"/>
      <c r="L368" s="9"/>
      <c r="M368" s="8"/>
      <c r="N368" s="2" t="s">
        <v>968</v>
      </c>
      <c r="O368" s="8" t="s">
        <v>48</v>
      </c>
      <c r="P368" s="8" t="s">
        <v>49</v>
      </c>
      <c r="Q368" s="8" t="s">
        <v>38</v>
      </c>
      <c r="S368" s="2"/>
      <c r="T368" s="2"/>
      <c r="U368" s="8" t="str">
        <f>IF(COUNTIF(soi_input_variables!A:A,A368)&gt;0,"yes","no")</f>
        <v>yes</v>
      </c>
      <c r="V368" s="8" t="str">
        <f>IF(COUNTIF(midas_input_variables!A:A,A368)&gt;0,"yes","no")</f>
        <v>no</v>
      </c>
      <c r="W368" s="8" t="str">
        <f>IF(OR(COUNTIF(eucalc_variables_proxies!C:C,"*"&amp;A368&amp;"*")&gt;0,COUNTIF(eucalc_variables_proxies!F:F,"*"&amp;A368&amp;"*")&gt;0),"yes","no")</f>
        <v>yes</v>
      </c>
      <c r="X368" s="8" t="str">
        <f>IF(COUNTIF(collected_variables_proxies!C:C,"*"&amp;A368&amp;"*")&gt;0,"yes","no")</f>
        <v>yes</v>
      </c>
      <c r="Y368" s="8" t="str">
        <f t="shared" si="5"/>
        <v>yes</v>
      </c>
    </row>
    <row r="369" spans="1:25" ht="33" customHeight="1">
      <c r="A369" s="2" t="s">
        <v>985</v>
      </c>
      <c r="B369" s="185" t="s">
        <v>986</v>
      </c>
      <c r="C369" s="2"/>
      <c r="D369" s="2" t="s">
        <v>963</v>
      </c>
      <c r="E369" s="7" t="s">
        <v>964</v>
      </c>
      <c r="F369" s="2" t="s">
        <v>965</v>
      </c>
      <c r="G369" s="2" t="s">
        <v>33</v>
      </c>
      <c r="H369" s="2" t="s">
        <v>337</v>
      </c>
      <c r="I369" s="8" t="s">
        <v>966</v>
      </c>
      <c r="J369" s="8"/>
      <c r="K369" s="2"/>
      <c r="L369" s="9"/>
      <c r="M369" s="8"/>
      <c r="N369" s="2" t="s">
        <v>968</v>
      </c>
      <c r="O369" s="8" t="s">
        <v>48</v>
      </c>
      <c r="P369" s="8" t="s">
        <v>49</v>
      </c>
      <c r="Q369" s="8" t="s">
        <v>38</v>
      </c>
      <c r="S369" s="2"/>
      <c r="T369" s="2"/>
      <c r="U369" s="8" t="str">
        <f>IF(COUNTIF(soi_input_variables!A:A,A369)&gt;0,"yes","no")</f>
        <v>yes</v>
      </c>
      <c r="V369" s="8" t="str">
        <f>IF(COUNTIF(midas_input_variables!A:A,A369)&gt;0,"yes","no")</f>
        <v>yes</v>
      </c>
      <c r="W369" s="8" t="str">
        <f>IF(OR(COUNTIF(eucalc_variables_proxies!C:C,"*"&amp;A369&amp;"*")&gt;0,COUNTIF(eucalc_variables_proxies!F:F,"*"&amp;A369&amp;"*")&gt;0),"yes","no")</f>
        <v>yes</v>
      </c>
      <c r="X369" s="8" t="str">
        <f>IF(COUNTIF(collected_variables_proxies!C:C,"*"&amp;A369&amp;"*")&gt;0,"yes","no")</f>
        <v>no</v>
      </c>
      <c r="Y369" s="8" t="str">
        <f t="shared" si="5"/>
        <v>yes</v>
      </c>
    </row>
    <row r="370" spans="1:25" ht="47.7" customHeight="1">
      <c r="A370" s="2" t="s">
        <v>987</v>
      </c>
      <c r="B370" s="185" t="s">
        <v>988</v>
      </c>
      <c r="C370" s="2"/>
      <c r="D370" s="2" t="s">
        <v>963</v>
      </c>
      <c r="E370" s="7" t="s">
        <v>964</v>
      </c>
      <c r="F370" s="2" t="s">
        <v>965</v>
      </c>
      <c r="G370" s="2" t="s">
        <v>33</v>
      </c>
      <c r="H370" s="2" t="s">
        <v>337</v>
      </c>
      <c r="I370" s="8" t="s">
        <v>966</v>
      </c>
      <c r="J370" s="8"/>
      <c r="K370" s="2"/>
      <c r="L370" s="9"/>
      <c r="M370" s="8"/>
      <c r="N370" s="2" t="s">
        <v>968</v>
      </c>
      <c r="O370" s="8" t="s">
        <v>48</v>
      </c>
      <c r="P370" s="8" t="s">
        <v>49</v>
      </c>
      <c r="Q370" s="8" t="s">
        <v>38</v>
      </c>
      <c r="S370" s="2"/>
      <c r="T370" s="2"/>
      <c r="U370" s="8" t="str">
        <f>IF(COUNTIF(soi_input_variables!A:A,A370)&gt;0,"yes","no")</f>
        <v>yes</v>
      </c>
      <c r="V370" s="8" t="str">
        <f>IF(COUNTIF(midas_input_variables!A:A,A370)&gt;0,"yes","no")</f>
        <v>no</v>
      </c>
      <c r="W370" s="8" t="str">
        <f>IF(OR(COUNTIF(eucalc_variables_proxies!C:C,"*"&amp;A370&amp;"*")&gt;0,COUNTIF(eucalc_variables_proxies!F:F,"*"&amp;A370&amp;"*")&gt;0),"yes","no")</f>
        <v>yes</v>
      </c>
      <c r="X370" s="8" t="str">
        <f>IF(COUNTIF(collected_variables_proxies!C:C,"*"&amp;A370&amp;"*")&gt;0,"yes","no")</f>
        <v>no</v>
      </c>
      <c r="Y370" s="8" t="str">
        <f t="shared" si="5"/>
        <v>yes</v>
      </c>
    </row>
    <row r="371" spans="1:25" ht="49.2" customHeight="1">
      <c r="A371" s="2" t="s">
        <v>989</v>
      </c>
      <c r="B371" s="185" t="s">
        <v>990</v>
      </c>
      <c r="C371" s="2"/>
      <c r="D371" s="2" t="s">
        <v>963</v>
      </c>
      <c r="E371" s="7" t="s">
        <v>964</v>
      </c>
      <c r="F371" s="2" t="s">
        <v>965</v>
      </c>
      <c r="G371" s="2" t="s">
        <v>33</v>
      </c>
      <c r="H371" s="2" t="s">
        <v>337</v>
      </c>
      <c r="I371" s="8" t="s">
        <v>966</v>
      </c>
      <c r="J371" s="8"/>
      <c r="K371" s="2"/>
      <c r="L371" s="9"/>
      <c r="M371" s="8"/>
      <c r="N371" s="2" t="s">
        <v>968</v>
      </c>
      <c r="O371" s="8" t="s">
        <v>48</v>
      </c>
      <c r="P371" s="8" t="s">
        <v>49</v>
      </c>
      <c r="Q371" s="8" t="s">
        <v>38</v>
      </c>
      <c r="S371" s="2"/>
      <c r="T371" s="2"/>
      <c r="U371" s="8" t="str">
        <f>IF(COUNTIF(soi_input_variables!A:A,A371)&gt;0,"yes","no")</f>
        <v>yes</v>
      </c>
      <c r="V371" s="8" t="str">
        <f>IF(COUNTIF(midas_input_variables!A:A,A371)&gt;0,"yes","no")</f>
        <v>no</v>
      </c>
      <c r="W371" s="8" t="str">
        <f>IF(OR(COUNTIF(eucalc_variables_proxies!C:C,"*"&amp;A371&amp;"*")&gt;0,COUNTIF(eucalc_variables_proxies!F:F,"*"&amp;A371&amp;"*")&gt;0),"yes","no")</f>
        <v>yes</v>
      </c>
      <c r="X371" s="8" t="str">
        <f>IF(COUNTIF(collected_variables_proxies!C:C,"*"&amp;A371&amp;"*")&gt;0,"yes","no")</f>
        <v>yes</v>
      </c>
      <c r="Y371" s="8" t="str">
        <f t="shared" si="5"/>
        <v>yes</v>
      </c>
    </row>
    <row r="372" spans="1:25" ht="47.7" customHeight="1">
      <c r="A372" s="2" t="s">
        <v>991</v>
      </c>
      <c r="B372" s="185" t="s">
        <v>992</v>
      </c>
      <c r="C372" s="2"/>
      <c r="D372" s="2" t="s">
        <v>963</v>
      </c>
      <c r="E372" s="7" t="s">
        <v>964</v>
      </c>
      <c r="F372" s="2" t="s">
        <v>965</v>
      </c>
      <c r="G372" s="2" t="s">
        <v>33</v>
      </c>
      <c r="H372" s="2" t="s">
        <v>337</v>
      </c>
      <c r="I372" s="8" t="s">
        <v>966</v>
      </c>
      <c r="J372" s="8"/>
      <c r="K372" s="2"/>
      <c r="L372" s="9"/>
      <c r="M372" s="8"/>
      <c r="N372" s="2" t="s">
        <v>968</v>
      </c>
      <c r="O372" s="8" t="s">
        <v>48</v>
      </c>
      <c r="P372" s="8" t="s">
        <v>49</v>
      </c>
      <c r="Q372" s="8" t="s">
        <v>38</v>
      </c>
      <c r="S372" s="2"/>
      <c r="T372" s="2"/>
      <c r="U372" s="8" t="str">
        <f>IF(COUNTIF(soi_input_variables!A:A,A372)&gt;0,"yes","no")</f>
        <v>yes</v>
      </c>
      <c r="V372" s="8" t="str">
        <f>IF(COUNTIF(midas_input_variables!A:A,A372)&gt;0,"yes","no")</f>
        <v>no</v>
      </c>
      <c r="W372" s="8" t="str">
        <f>IF(OR(COUNTIF(eucalc_variables_proxies!C:C,"*"&amp;A372&amp;"*")&gt;0,COUNTIF(eucalc_variables_proxies!F:F,"*"&amp;A372&amp;"*")&gt;0),"yes","no")</f>
        <v>yes</v>
      </c>
      <c r="X372" s="8" t="str">
        <f>IF(COUNTIF(collected_variables_proxies!C:C,"*"&amp;A372&amp;"*")&gt;0,"yes","no")</f>
        <v>yes</v>
      </c>
      <c r="Y372" s="8" t="str">
        <f t="shared" si="5"/>
        <v>yes</v>
      </c>
    </row>
    <row r="373" spans="1:25" ht="47.7" customHeight="1">
      <c r="A373" s="2" t="s">
        <v>993</v>
      </c>
      <c r="B373" s="185" t="s">
        <v>994</v>
      </c>
      <c r="C373" s="2"/>
      <c r="D373" s="2" t="s">
        <v>963</v>
      </c>
      <c r="E373" s="7" t="s">
        <v>964</v>
      </c>
      <c r="F373" s="2" t="s">
        <v>965</v>
      </c>
      <c r="G373" s="2" t="s">
        <v>33</v>
      </c>
      <c r="H373" s="2" t="s">
        <v>337</v>
      </c>
      <c r="I373" s="8" t="s">
        <v>966</v>
      </c>
      <c r="J373" s="8"/>
      <c r="K373" s="2"/>
      <c r="L373" s="9"/>
      <c r="M373" s="8"/>
      <c r="N373" s="2" t="s">
        <v>968</v>
      </c>
      <c r="O373" s="8" t="s">
        <v>48</v>
      </c>
      <c r="P373" s="8" t="s">
        <v>49</v>
      </c>
      <c r="Q373" s="8" t="s">
        <v>38</v>
      </c>
      <c r="S373" s="2"/>
      <c r="T373" s="2"/>
      <c r="U373" s="8" t="str">
        <f>IF(COUNTIF(soi_input_variables!A:A,A373)&gt;0,"yes","no")</f>
        <v>no</v>
      </c>
      <c r="V373" s="8" t="str">
        <f>IF(COUNTIF(midas_input_variables!A:A,A373)&gt;0,"yes","no")</f>
        <v>no</v>
      </c>
      <c r="W373" s="8" t="str">
        <f>IF(OR(COUNTIF(eucalc_variables_proxies!C:C,"*"&amp;A373&amp;"*")&gt;0,COUNTIF(eucalc_variables_proxies!F:F,"*"&amp;A373&amp;"*")&gt;0),"yes","no")</f>
        <v>yes</v>
      </c>
      <c r="X373" s="8" t="str">
        <f>IF(COUNTIF(collected_variables_proxies!C:C,"*"&amp;A373&amp;"*")&gt;0,"yes","no")</f>
        <v>yes</v>
      </c>
      <c r="Y373" s="8" t="str">
        <f t="shared" si="5"/>
        <v>yes</v>
      </c>
    </row>
    <row r="374" spans="1:25" ht="63.6" customHeight="1">
      <c r="A374" s="2" t="s">
        <v>995</v>
      </c>
      <c r="B374" s="185" t="s">
        <v>996</v>
      </c>
      <c r="C374" s="2"/>
      <c r="D374" s="2" t="s">
        <v>963</v>
      </c>
      <c r="E374" s="7" t="s">
        <v>964</v>
      </c>
      <c r="F374" s="2" t="s">
        <v>965</v>
      </c>
      <c r="G374" s="2" t="s">
        <v>33</v>
      </c>
      <c r="H374" s="2" t="s">
        <v>337</v>
      </c>
      <c r="I374" s="8" t="s">
        <v>966</v>
      </c>
      <c r="J374" s="8"/>
      <c r="K374" s="2"/>
      <c r="L374" s="9"/>
      <c r="M374" s="8"/>
      <c r="N374" s="2" t="s">
        <v>968</v>
      </c>
      <c r="O374" s="8" t="s">
        <v>48</v>
      </c>
      <c r="P374" s="8" t="s">
        <v>49</v>
      </c>
      <c r="Q374" s="8" t="s">
        <v>38</v>
      </c>
      <c r="S374" s="2"/>
      <c r="T374" s="2"/>
      <c r="U374" s="8" t="str">
        <f>IF(COUNTIF(soi_input_variables!A:A,A374)&gt;0,"yes","no")</f>
        <v>no</v>
      </c>
      <c r="V374" s="8" t="str">
        <f>IF(COUNTIF(midas_input_variables!A:A,A374)&gt;0,"yes","no")</f>
        <v>no</v>
      </c>
      <c r="W374" s="8" t="str">
        <f>IF(OR(COUNTIF(eucalc_variables_proxies!C:C,"*"&amp;A374&amp;"*")&gt;0,COUNTIF(eucalc_variables_proxies!F:F,"*"&amp;A374&amp;"*")&gt;0),"yes","no")</f>
        <v>yes</v>
      </c>
      <c r="X374" s="8" t="str">
        <f>IF(COUNTIF(collected_variables_proxies!C:C,"*"&amp;A374&amp;"*")&gt;0,"yes","no")</f>
        <v>yes</v>
      </c>
      <c r="Y374" s="8" t="str">
        <f t="shared" si="5"/>
        <v>yes</v>
      </c>
    </row>
    <row r="375" spans="1:25" ht="58.95" customHeight="1">
      <c r="A375" s="2" t="s">
        <v>997</v>
      </c>
      <c r="B375" s="185" t="s">
        <v>998</v>
      </c>
      <c r="C375" s="2"/>
      <c r="D375" s="2" t="s">
        <v>963</v>
      </c>
      <c r="E375" s="7" t="s">
        <v>964</v>
      </c>
      <c r="F375" s="2" t="s">
        <v>965</v>
      </c>
      <c r="G375" s="2" t="s">
        <v>33</v>
      </c>
      <c r="H375" s="2" t="s">
        <v>337</v>
      </c>
      <c r="I375" s="8" t="s">
        <v>966</v>
      </c>
      <c r="J375" s="8"/>
      <c r="K375" s="2"/>
      <c r="L375" s="9"/>
      <c r="M375" s="8"/>
      <c r="N375" s="2" t="s">
        <v>968</v>
      </c>
      <c r="O375" s="8" t="s">
        <v>48</v>
      </c>
      <c r="P375" s="8" t="s">
        <v>49</v>
      </c>
      <c r="Q375" s="8" t="s">
        <v>38</v>
      </c>
      <c r="S375" s="2"/>
      <c r="T375" s="2"/>
      <c r="U375" s="8" t="str">
        <f>IF(COUNTIF(soi_input_variables!A:A,A375)&gt;0,"yes","no")</f>
        <v>yes</v>
      </c>
      <c r="V375" s="8" t="str">
        <f>IF(COUNTIF(midas_input_variables!A:A,A375)&gt;0,"yes","no")</f>
        <v>no</v>
      </c>
      <c r="W375" s="8" t="str">
        <f>IF(OR(COUNTIF(eucalc_variables_proxies!C:C,"*"&amp;A375&amp;"*")&gt;0,COUNTIF(eucalc_variables_proxies!F:F,"*"&amp;A375&amp;"*")&gt;0),"yes","no")</f>
        <v>yes</v>
      </c>
      <c r="X375" s="8" t="str">
        <f>IF(COUNTIF(collected_variables_proxies!C:C,"*"&amp;A375&amp;"*")&gt;0,"yes","no")</f>
        <v>yes</v>
      </c>
      <c r="Y375" s="8" t="str">
        <f t="shared" si="5"/>
        <v>yes</v>
      </c>
    </row>
    <row r="376" spans="1:25" ht="61.2" customHeight="1">
      <c r="A376" s="2" t="s">
        <v>999</v>
      </c>
      <c r="B376" s="185" t="s">
        <v>1000</v>
      </c>
      <c r="C376" s="2"/>
      <c r="D376" s="2" t="s">
        <v>963</v>
      </c>
      <c r="E376" s="7" t="s">
        <v>964</v>
      </c>
      <c r="F376" s="2" t="s">
        <v>965</v>
      </c>
      <c r="G376" s="2" t="s">
        <v>33</v>
      </c>
      <c r="H376" s="2" t="s">
        <v>337</v>
      </c>
      <c r="I376" s="8" t="s">
        <v>966</v>
      </c>
      <c r="J376" s="8"/>
      <c r="K376" s="2"/>
      <c r="L376" s="9"/>
      <c r="M376" s="8"/>
      <c r="N376" s="2" t="s">
        <v>968</v>
      </c>
      <c r="O376" s="8" t="s">
        <v>48</v>
      </c>
      <c r="P376" s="8" t="s">
        <v>49</v>
      </c>
      <c r="Q376" s="8" t="s">
        <v>38</v>
      </c>
      <c r="S376" s="2"/>
      <c r="T376" s="2"/>
      <c r="U376" s="8" t="str">
        <f>IF(COUNTIF(soi_input_variables!A:A,A376)&gt;0,"yes","no")</f>
        <v>no</v>
      </c>
      <c r="V376" s="8" t="str">
        <f>IF(COUNTIF(midas_input_variables!A:A,A376)&gt;0,"yes","no")</f>
        <v>yes</v>
      </c>
      <c r="W376" s="8" t="str">
        <f>IF(OR(COUNTIF(eucalc_variables_proxies!C:C,"*"&amp;A376&amp;"*")&gt;0,COUNTIF(eucalc_variables_proxies!F:F,"*"&amp;A376&amp;"*")&gt;0),"yes","no")</f>
        <v>yes</v>
      </c>
      <c r="X376" s="8" t="str">
        <f>IF(COUNTIF(collected_variables_proxies!C:C,"*"&amp;A376&amp;"*")&gt;0,"yes","no")</f>
        <v>yes</v>
      </c>
      <c r="Y376" s="8" t="str">
        <f t="shared" si="5"/>
        <v>yes</v>
      </c>
    </row>
    <row r="377" spans="1:25" ht="45" customHeight="1">
      <c r="A377" s="2" t="s">
        <v>1001</v>
      </c>
      <c r="B377" s="185" t="s">
        <v>1002</v>
      </c>
      <c r="C377" s="2"/>
      <c r="D377" s="2" t="s">
        <v>963</v>
      </c>
      <c r="E377" s="7" t="s">
        <v>964</v>
      </c>
      <c r="F377" s="2" t="s">
        <v>965</v>
      </c>
      <c r="G377" s="2" t="s">
        <v>33</v>
      </c>
      <c r="H377" s="2" t="s">
        <v>337</v>
      </c>
      <c r="I377" s="8" t="s">
        <v>966</v>
      </c>
      <c r="J377" s="8"/>
      <c r="K377" s="2"/>
      <c r="L377" s="9"/>
      <c r="M377" s="8"/>
      <c r="N377" s="2" t="s">
        <v>968</v>
      </c>
      <c r="O377" s="8" t="s">
        <v>48</v>
      </c>
      <c r="P377" s="8" t="s">
        <v>49</v>
      </c>
      <c r="Q377" s="8" t="s">
        <v>38</v>
      </c>
      <c r="S377" s="2"/>
      <c r="T377" s="2"/>
      <c r="U377" s="8" t="str">
        <f>IF(COUNTIF(soi_input_variables!A:A,A377)&gt;0,"yes","no")</f>
        <v>yes</v>
      </c>
      <c r="V377" s="8" t="str">
        <f>IF(COUNTIF(midas_input_variables!A:A,A377)&gt;0,"yes","no")</f>
        <v>no</v>
      </c>
      <c r="W377" s="8" t="str">
        <f>IF(OR(COUNTIF(eucalc_variables_proxies!C:C,"*"&amp;A377&amp;"*")&gt;0,COUNTIF(eucalc_variables_proxies!F:F,"*"&amp;A377&amp;"*")&gt;0),"yes","no")</f>
        <v>yes</v>
      </c>
      <c r="X377" s="8" t="str">
        <f>IF(COUNTIF(collected_variables_proxies!C:C,"*"&amp;A377&amp;"*")&gt;0,"yes","no")</f>
        <v>yes</v>
      </c>
      <c r="Y377" s="8" t="str">
        <f t="shared" si="5"/>
        <v>yes</v>
      </c>
    </row>
    <row r="378" spans="1:25" ht="44.7" customHeight="1">
      <c r="A378" s="2" t="s">
        <v>1003</v>
      </c>
      <c r="B378" s="185" t="s">
        <v>1004</v>
      </c>
      <c r="C378" s="2"/>
      <c r="D378" s="2" t="s">
        <v>963</v>
      </c>
      <c r="E378" s="7" t="s">
        <v>964</v>
      </c>
      <c r="F378" s="2" t="s">
        <v>965</v>
      </c>
      <c r="G378" s="2" t="s">
        <v>33</v>
      </c>
      <c r="H378" s="2" t="s">
        <v>337</v>
      </c>
      <c r="I378" s="8" t="s">
        <v>966</v>
      </c>
      <c r="J378" s="8"/>
      <c r="K378" s="2"/>
      <c r="L378" s="9"/>
      <c r="M378" s="8"/>
      <c r="N378" s="2" t="s">
        <v>968</v>
      </c>
      <c r="O378" s="8" t="s">
        <v>48</v>
      </c>
      <c r="P378" s="8" t="s">
        <v>49</v>
      </c>
      <c r="Q378" s="8" t="s">
        <v>38</v>
      </c>
      <c r="S378" s="2"/>
      <c r="T378" s="2"/>
      <c r="U378" s="8" t="str">
        <f>IF(COUNTIF(soi_input_variables!A:A,A378)&gt;0,"yes","no")</f>
        <v>yes</v>
      </c>
      <c r="V378" s="8" t="str">
        <f>IF(COUNTIF(midas_input_variables!A:A,A378)&gt;0,"yes","no")</f>
        <v>no</v>
      </c>
      <c r="W378" s="8" t="str">
        <f>IF(OR(COUNTIF(eucalc_variables_proxies!C:C,"*"&amp;A378&amp;"*")&gt;0,COUNTIF(eucalc_variables_proxies!F:F,"*"&amp;A378&amp;"*")&gt;0),"yes","no")</f>
        <v>yes</v>
      </c>
      <c r="X378" s="8" t="str">
        <f>IF(COUNTIF(collected_variables_proxies!C:C,"*"&amp;A378&amp;"*")&gt;0,"yes","no")</f>
        <v>yes</v>
      </c>
      <c r="Y378" s="8" t="str">
        <f t="shared" si="5"/>
        <v>yes</v>
      </c>
    </row>
    <row r="379" spans="1:25" ht="50.7" customHeight="1">
      <c r="A379" s="1" t="s">
        <v>1005</v>
      </c>
      <c r="B379" s="199" t="s">
        <v>1006</v>
      </c>
      <c r="C379" s="1" t="s">
        <v>1007</v>
      </c>
      <c r="D379" s="2" t="s">
        <v>55</v>
      </c>
      <c r="E379" s="17" t="s">
        <v>1008</v>
      </c>
      <c r="F379" s="1" t="s">
        <v>1009</v>
      </c>
      <c r="G379" s="2" t="s">
        <v>33</v>
      </c>
      <c r="H379" s="1" t="s">
        <v>525</v>
      </c>
      <c r="I379" s="1" t="s">
        <v>1010</v>
      </c>
      <c r="N379" s="2" t="s">
        <v>61</v>
      </c>
      <c r="O379" s="8" t="s">
        <v>48</v>
      </c>
      <c r="P379" s="8" t="s">
        <v>37</v>
      </c>
      <c r="Q379" s="8" t="s">
        <v>38</v>
      </c>
      <c r="U379" s="8" t="str">
        <f>IF(COUNTIF(soi_input_variables!A:A,A379)&gt;0,"yes","no")</f>
        <v>no</v>
      </c>
      <c r="V379" s="8" t="str">
        <f>IF(COUNTIF(midas_input_variables!A:A,A379)&gt;0,"yes","no")</f>
        <v>no</v>
      </c>
      <c r="W379" s="8" t="str">
        <f>IF(OR(COUNTIF(eucalc_variables_proxies!C:C,"*"&amp;A379&amp;"*")&gt;0,COUNTIF(eucalc_variables_proxies!F:F,"*"&amp;A379&amp;"*")&gt;0),"yes","no")</f>
        <v>no</v>
      </c>
      <c r="X379" s="8" t="str">
        <f>IF(COUNTIF(collected_variables_proxies!C:C,"*"&amp;A379&amp;"*")&gt;0,"yes","no")</f>
        <v>no</v>
      </c>
      <c r="Y379" s="8" t="str">
        <f t="shared" si="5"/>
        <v>no</v>
      </c>
    </row>
    <row r="380" spans="1:25" ht="58.95" customHeight="1">
      <c r="A380" s="1" t="s">
        <v>1011</v>
      </c>
      <c r="B380" s="200" t="s">
        <v>1012</v>
      </c>
      <c r="C380" s="1" t="s">
        <v>1007</v>
      </c>
      <c r="D380" s="2" t="s">
        <v>55</v>
      </c>
      <c r="E380" s="17" t="s">
        <v>1008</v>
      </c>
      <c r="F380" s="1" t="s">
        <v>1009</v>
      </c>
      <c r="G380" s="2" t="s">
        <v>33</v>
      </c>
      <c r="H380" s="1" t="s">
        <v>631</v>
      </c>
      <c r="I380" s="1" t="s">
        <v>1010</v>
      </c>
      <c r="N380" s="2" t="s">
        <v>61</v>
      </c>
      <c r="O380" s="8" t="s">
        <v>48</v>
      </c>
      <c r="P380" s="8" t="s">
        <v>37</v>
      </c>
      <c r="Q380" s="8" t="s">
        <v>38</v>
      </c>
      <c r="U380" s="8" t="str">
        <f>IF(COUNTIF(soi_input_variables!A:A,A380)&gt;0,"yes","no")</f>
        <v>no</v>
      </c>
      <c r="V380" s="8" t="str">
        <f>IF(COUNTIF(midas_input_variables!A:A,A380)&gt;0,"yes","no")</f>
        <v>no</v>
      </c>
      <c r="W380" s="8" t="str">
        <f>IF(OR(COUNTIF(eucalc_variables_proxies!C:C,"*"&amp;A380&amp;"*")&gt;0,COUNTIF(eucalc_variables_proxies!F:F,"*"&amp;A380&amp;"*")&gt;0),"yes","no")</f>
        <v>no</v>
      </c>
      <c r="X380" s="8" t="str">
        <f>IF(COUNTIF(collected_variables_proxies!C:C,"*"&amp;A380&amp;"*")&gt;0,"yes","no")</f>
        <v>no</v>
      </c>
      <c r="Y380" s="8" t="str">
        <f t="shared" si="5"/>
        <v>no</v>
      </c>
    </row>
    <row r="381" spans="1:25" ht="62.7" customHeight="1">
      <c r="A381" s="1" t="s">
        <v>1013</v>
      </c>
      <c r="B381" s="199" t="s">
        <v>1014</v>
      </c>
      <c r="C381" s="1" t="s">
        <v>1015</v>
      </c>
      <c r="D381" s="2" t="s">
        <v>55</v>
      </c>
      <c r="E381" s="17" t="s">
        <v>1008</v>
      </c>
      <c r="F381" s="1" t="s">
        <v>1009</v>
      </c>
      <c r="G381" s="2" t="s">
        <v>33</v>
      </c>
      <c r="H381" s="1" t="s">
        <v>1016</v>
      </c>
      <c r="I381" s="1" t="s">
        <v>1010</v>
      </c>
      <c r="N381" s="2" t="s">
        <v>61</v>
      </c>
      <c r="O381" s="8" t="s">
        <v>48</v>
      </c>
      <c r="P381" s="8" t="s">
        <v>37</v>
      </c>
      <c r="Q381" s="8" t="s">
        <v>38</v>
      </c>
      <c r="U381" s="8" t="str">
        <f>IF(COUNTIF(soi_input_variables!A:A,A381)&gt;0,"yes","no")</f>
        <v>no</v>
      </c>
      <c r="V381" s="8" t="str">
        <f>IF(COUNTIF(midas_input_variables!A:A,A381)&gt;0,"yes","no")</f>
        <v>no</v>
      </c>
      <c r="W381" s="8" t="str">
        <f>IF(OR(COUNTIF(eucalc_variables_proxies!C:C,"*"&amp;A381&amp;"*")&gt;0,COUNTIF(eucalc_variables_proxies!F:F,"*"&amp;A381&amp;"*")&gt;0),"yes","no")</f>
        <v>no</v>
      </c>
      <c r="X381" s="8" t="str">
        <f>IF(COUNTIF(collected_variables_proxies!C:C,"*"&amp;A381&amp;"*")&gt;0,"yes","no")</f>
        <v>no</v>
      </c>
      <c r="Y381" s="8" t="str">
        <f t="shared" si="5"/>
        <v>no</v>
      </c>
    </row>
    <row r="382" spans="1:25" ht="61.95" customHeight="1">
      <c r="A382" s="1" t="s">
        <v>1017</v>
      </c>
      <c r="B382" s="200" t="s">
        <v>1018</v>
      </c>
      <c r="C382" s="1" t="s">
        <v>1007</v>
      </c>
      <c r="D382" s="2" t="s">
        <v>55</v>
      </c>
      <c r="E382" s="17" t="s">
        <v>1008</v>
      </c>
      <c r="F382" s="1" t="s">
        <v>1009</v>
      </c>
      <c r="G382" s="2" t="s">
        <v>33</v>
      </c>
      <c r="H382" s="1" t="s">
        <v>58</v>
      </c>
      <c r="I382" s="1" t="s">
        <v>1010</v>
      </c>
      <c r="N382" s="2" t="s">
        <v>61</v>
      </c>
      <c r="O382" s="8" t="s">
        <v>48</v>
      </c>
      <c r="P382" s="8" t="s">
        <v>37</v>
      </c>
      <c r="Q382" s="8" t="s">
        <v>38</v>
      </c>
      <c r="U382" s="8" t="str">
        <f>IF(COUNTIF(soi_input_variables!A:A,A382)&gt;0,"yes","no")</f>
        <v>no</v>
      </c>
      <c r="V382" s="8" t="str">
        <f>IF(COUNTIF(midas_input_variables!A:A,A382)&gt;0,"yes","no")</f>
        <v>no</v>
      </c>
      <c r="W382" s="8" t="str">
        <f>IF(OR(COUNTIF(eucalc_variables_proxies!C:C,"*"&amp;A382&amp;"*")&gt;0,COUNTIF(eucalc_variables_proxies!F:F,"*"&amp;A382&amp;"*")&gt;0),"yes","no")</f>
        <v>no</v>
      </c>
      <c r="X382" s="8" t="str">
        <f>IF(COUNTIF(collected_variables_proxies!C:C,"*"&amp;A382&amp;"*")&gt;0,"yes","no")</f>
        <v>no</v>
      </c>
      <c r="Y382" s="8" t="str">
        <f t="shared" si="5"/>
        <v>no</v>
      </c>
    </row>
    <row r="383" spans="1:25" ht="60" customHeight="1">
      <c r="A383" s="1" t="s">
        <v>1019</v>
      </c>
      <c r="B383" s="200" t="s">
        <v>1020</v>
      </c>
      <c r="C383" s="1" t="s">
        <v>1007</v>
      </c>
      <c r="D383" s="2" t="s">
        <v>55</v>
      </c>
      <c r="E383" s="17" t="s">
        <v>1008</v>
      </c>
      <c r="F383" s="1" t="s">
        <v>1009</v>
      </c>
      <c r="G383" s="2" t="s">
        <v>33</v>
      </c>
      <c r="H383" s="1" t="s">
        <v>58</v>
      </c>
      <c r="I383" s="1" t="s">
        <v>1010</v>
      </c>
      <c r="N383" s="2" t="s">
        <v>61</v>
      </c>
      <c r="O383" s="8" t="s">
        <v>48</v>
      </c>
      <c r="P383" s="8" t="s">
        <v>37</v>
      </c>
      <c r="Q383" s="8" t="s">
        <v>38</v>
      </c>
      <c r="U383" s="8" t="str">
        <f>IF(COUNTIF(soi_input_variables!A:A,A383)&gt;0,"yes","no")</f>
        <v>no</v>
      </c>
      <c r="V383" s="8" t="str">
        <f>IF(COUNTIF(midas_input_variables!A:A,A383)&gt;0,"yes","no")</f>
        <v>no</v>
      </c>
      <c r="W383" s="8" t="str">
        <f>IF(OR(COUNTIF(eucalc_variables_proxies!C:C,"*"&amp;A383&amp;"*")&gt;0,COUNTIF(eucalc_variables_proxies!F:F,"*"&amp;A383&amp;"*")&gt;0),"yes","no")</f>
        <v>no</v>
      </c>
      <c r="X383" s="8" t="str">
        <f>IF(COUNTIF(collected_variables_proxies!C:C,"*"&amp;A383&amp;"*")&gt;0,"yes","no")</f>
        <v>no</v>
      </c>
      <c r="Y383" s="8" t="str">
        <f t="shared" si="5"/>
        <v>no</v>
      </c>
    </row>
    <row r="384" spans="1:25" ht="61.2" customHeight="1">
      <c r="A384" s="1" t="s">
        <v>1021</v>
      </c>
      <c r="B384" s="199" t="s">
        <v>1022</v>
      </c>
      <c r="C384" s="1" t="s">
        <v>1007</v>
      </c>
      <c r="D384" s="2" t="s">
        <v>55</v>
      </c>
      <c r="E384" s="17" t="s">
        <v>1008</v>
      </c>
      <c r="F384" s="1" t="s">
        <v>1009</v>
      </c>
      <c r="G384" s="2" t="s">
        <v>33</v>
      </c>
      <c r="H384" s="1" t="s">
        <v>631</v>
      </c>
      <c r="I384" s="1" t="s">
        <v>1010</v>
      </c>
      <c r="N384" s="2" t="s">
        <v>61</v>
      </c>
      <c r="O384" s="8" t="s">
        <v>48</v>
      </c>
      <c r="P384" s="8" t="s">
        <v>37</v>
      </c>
      <c r="Q384" s="8" t="s">
        <v>38</v>
      </c>
      <c r="U384" s="8" t="str">
        <f>IF(COUNTIF(soi_input_variables!A:A,A384)&gt;0,"yes","no")</f>
        <v>no</v>
      </c>
      <c r="V384" s="8" t="str">
        <f>IF(COUNTIF(midas_input_variables!A:A,A384)&gt;0,"yes","no")</f>
        <v>no</v>
      </c>
      <c r="W384" s="8" t="str">
        <f>IF(OR(COUNTIF(eucalc_variables_proxies!C:C,"*"&amp;A384&amp;"*")&gt;0,COUNTIF(eucalc_variables_proxies!F:F,"*"&amp;A384&amp;"*")&gt;0),"yes","no")</f>
        <v>no</v>
      </c>
      <c r="X384" s="8" t="str">
        <f>IF(COUNTIF(collected_variables_proxies!C:C,"*"&amp;A384&amp;"*")&gt;0,"yes","no")</f>
        <v>no</v>
      </c>
      <c r="Y384" s="8" t="str">
        <f t="shared" si="5"/>
        <v>no</v>
      </c>
    </row>
    <row r="385" spans="1:25" ht="48" customHeight="1">
      <c r="A385" s="202" t="s">
        <v>1023</v>
      </c>
      <c r="B385" s="199" t="s">
        <v>1024</v>
      </c>
      <c r="C385" s="1" t="s">
        <v>1007</v>
      </c>
      <c r="D385" s="2" t="s">
        <v>55</v>
      </c>
      <c r="E385" s="17" t="s">
        <v>1008</v>
      </c>
      <c r="F385" s="1" t="s">
        <v>1009</v>
      </c>
      <c r="G385" s="2" t="s">
        <v>33</v>
      </c>
      <c r="H385" s="1" t="s">
        <v>903</v>
      </c>
      <c r="I385" s="1" t="s">
        <v>1010</v>
      </c>
      <c r="N385" s="2" t="s">
        <v>61</v>
      </c>
      <c r="O385" s="8" t="s">
        <v>48</v>
      </c>
      <c r="P385" s="8" t="s">
        <v>37</v>
      </c>
      <c r="Q385" s="8" t="s">
        <v>38</v>
      </c>
      <c r="U385" s="8" t="str">
        <f>IF(COUNTIF(soi_input_variables!A:A,A385)&gt;0,"yes","no")</f>
        <v>no</v>
      </c>
      <c r="V385" s="8" t="str">
        <f>IF(COUNTIF(midas_input_variables!A:A,A385)&gt;0,"yes","no")</f>
        <v>no</v>
      </c>
      <c r="W385" s="8" t="str">
        <f>IF(OR(COUNTIF(eucalc_variables_proxies!C:C,"*"&amp;A385&amp;"*")&gt;0,COUNTIF(eucalc_variables_proxies!F:F,"*"&amp;A385&amp;"*")&gt;0),"yes","no")</f>
        <v>no</v>
      </c>
      <c r="X385" s="8" t="str">
        <f>IF(COUNTIF(collected_variables_proxies!C:C,"*"&amp;A385&amp;"*")&gt;0,"yes","no")</f>
        <v>no</v>
      </c>
      <c r="Y385" s="8" t="str">
        <f t="shared" si="5"/>
        <v>no</v>
      </c>
    </row>
    <row r="386" spans="1:25" ht="46.95" customHeight="1">
      <c r="A386" s="1" t="s">
        <v>1025</v>
      </c>
      <c r="B386" s="199" t="s">
        <v>1026</v>
      </c>
      <c r="C386" s="1" t="s">
        <v>1007</v>
      </c>
      <c r="D386" s="2" t="s">
        <v>55</v>
      </c>
      <c r="E386" s="17" t="s">
        <v>1008</v>
      </c>
      <c r="F386" s="1" t="s">
        <v>1009</v>
      </c>
      <c r="G386" s="2" t="s">
        <v>33</v>
      </c>
      <c r="H386" s="1" t="s">
        <v>631</v>
      </c>
      <c r="I386" s="1" t="s">
        <v>1010</v>
      </c>
      <c r="N386" s="2" t="s">
        <v>61</v>
      </c>
      <c r="O386" s="8" t="s">
        <v>48</v>
      </c>
      <c r="P386" s="8" t="s">
        <v>37</v>
      </c>
      <c r="Q386" s="8" t="s">
        <v>38</v>
      </c>
      <c r="U386" s="8" t="str">
        <f>IF(COUNTIF(soi_input_variables!A:A,A386)&gt;0,"yes","no")</f>
        <v>no</v>
      </c>
      <c r="V386" s="8" t="str">
        <f>IF(COUNTIF(midas_input_variables!A:A,A386)&gt;0,"yes","no")</f>
        <v>no</v>
      </c>
      <c r="W386" s="8" t="str">
        <f>IF(OR(COUNTIF(eucalc_variables_proxies!C:C,"*"&amp;A386&amp;"*")&gt;0,COUNTIF(eucalc_variables_proxies!F:F,"*"&amp;A386&amp;"*")&gt;0),"yes","no")</f>
        <v>no</v>
      </c>
      <c r="X386" s="8" t="str">
        <f>IF(COUNTIF(collected_variables_proxies!C:C,"*"&amp;A386&amp;"*")&gt;0,"yes","no")</f>
        <v>no</v>
      </c>
      <c r="Y386" s="8" t="str">
        <f t="shared" ref="Y386:Y449" si="6">IF(OR(U386="yes",V386="yes",W386="yes",X386="yes"),"yes","no")</f>
        <v>no</v>
      </c>
    </row>
    <row r="387" spans="1:25" ht="43.95" customHeight="1">
      <c r="A387" s="1" t="s">
        <v>1027</v>
      </c>
      <c r="B387" s="199" t="s">
        <v>1028</v>
      </c>
      <c r="C387" s="1" t="s">
        <v>1007</v>
      </c>
      <c r="D387" s="2" t="s">
        <v>55</v>
      </c>
      <c r="E387" s="17" t="s">
        <v>1008</v>
      </c>
      <c r="F387" s="1" t="s">
        <v>1009</v>
      </c>
      <c r="G387" s="2" t="s">
        <v>33</v>
      </c>
      <c r="H387" s="1" t="s">
        <v>631</v>
      </c>
      <c r="I387" s="1" t="s">
        <v>1010</v>
      </c>
      <c r="N387" s="2" t="s">
        <v>61</v>
      </c>
      <c r="O387" s="8" t="s">
        <v>48</v>
      </c>
      <c r="P387" s="8" t="s">
        <v>37</v>
      </c>
      <c r="Q387" s="8" t="s">
        <v>38</v>
      </c>
      <c r="U387" s="8" t="str">
        <f>IF(COUNTIF(soi_input_variables!A:A,A387)&gt;0,"yes","no")</f>
        <v>no</v>
      </c>
      <c r="V387" s="8" t="str">
        <f>IF(COUNTIF(midas_input_variables!A:A,A387)&gt;0,"yes","no")</f>
        <v>no</v>
      </c>
      <c r="W387" s="8" t="str">
        <f>IF(OR(COUNTIF(eucalc_variables_proxies!C:C,"*"&amp;A387&amp;"*")&gt;0,COUNTIF(eucalc_variables_proxies!F:F,"*"&amp;A387&amp;"*")&gt;0),"yes","no")</f>
        <v>no</v>
      </c>
      <c r="X387" s="8" t="str">
        <f>IF(COUNTIF(collected_variables_proxies!C:C,"*"&amp;A387&amp;"*")&gt;0,"yes","no")</f>
        <v>no</v>
      </c>
      <c r="Y387" s="8" t="str">
        <f t="shared" si="6"/>
        <v>no</v>
      </c>
    </row>
    <row r="388" spans="1:25" ht="59.7" customHeight="1">
      <c r="A388" s="1" t="s">
        <v>1029</v>
      </c>
      <c r="B388" s="199" t="s">
        <v>1030</v>
      </c>
      <c r="C388" s="1" t="s">
        <v>1007</v>
      </c>
      <c r="D388" s="2" t="s">
        <v>55</v>
      </c>
      <c r="E388" s="17" t="s">
        <v>1008</v>
      </c>
      <c r="F388" s="1" t="s">
        <v>1009</v>
      </c>
      <c r="G388" s="2" t="s">
        <v>33</v>
      </c>
      <c r="H388" s="1" t="s">
        <v>631</v>
      </c>
      <c r="I388" s="1" t="s">
        <v>1010</v>
      </c>
      <c r="N388" s="2" t="s">
        <v>61</v>
      </c>
      <c r="O388" s="8" t="s">
        <v>48</v>
      </c>
      <c r="P388" s="8" t="s">
        <v>37</v>
      </c>
      <c r="Q388" s="8" t="s">
        <v>38</v>
      </c>
      <c r="U388" s="8" t="str">
        <f>IF(COUNTIF(soi_input_variables!A:A,A388)&gt;0,"yes","no")</f>
        <v>no</v>
      </c>
      <c r="V388" s="8" t="str">
        <f>IF(COUNTIF(midas_input_variables!A:A,A388)&gt;0,"yes","no")</f>
        <v>no</v>
      </c>
      <c r="W388" s="8" t="str">
        <f>IF(OR(COUNTIF(eucalc_variables_proxies!C:C,"*"&amp;A388&amp;"*")&gt;0,COUNTIF(eucalc_variables_proxies!F:F,"*"&amp;A388&amp;"*")&gt;0),"yes","no")</f>
        <v>no</v>
      </c>
      <c r="X388" s="8" t="str">
        <f>IF(COUNTIF(collected_variables_proxies!C:C,"*"&amp;A388&amp;"*")&gt;0,"yes","no")</f>
        <v>no</v>
      </c>
      <c r="Y388" s="8" t="str">
        <f t="shared" si="6"/>
        <v>no</v>
      </c>
    </row>
    <row r="389" spans="1:25" ht="60" customHeight="1">
      <c r="A389" s="1" t="s">
        <v>1031</v>
      </c>
      <c r="B389" s="199" t="s">
        <v>1032</v>
      </c>
      <c r="C389" s="1" t="s">
        <v>1007</v>
      </c>
      <c r="D389" s="2" t="s">
        <v>55</v>
      </c>
      <c r="E389" s="17" t="s">
        <v>1008</v>
      </c>
      <c r="F389" s="1" t="s">
        <v>1009</v>
      </c>
      <c r="G389" s="2" t="s">
        <v>33</v>
      </c>
      <c r="H389" s="1" t="s">
        <v>631</v>
      </c>
      <c r="I389" s="1" t="s">
        <v>1010</v>
      </c>
      <c r="N389" s="2" t="s">
        <v>61</v>
      </c>
      <c r="O389" s="8" t="s">
        <v>48</v>
      </c>
      <c r="P389" s="8" t="s">
        <v>37</v>
      </c>
      <c r="Q389" s="8" t="s">
        <v>38</v>
      </c>
      <c r="U389" s="8" t="str">
        <f>IF(COUNTIF(soi_input_variables!A:A,A389)&gt;0,"yes","no")</f>
        <v>no</v>
      </c>
      <c r="V389" s="8" t="str">
        <f>IF(COUNTIF(midas_input_variables!A:A,A389)&gt;0,"yes","no")</f>
        <v>no</v>
      </c>
      <c r="W389" s="8" t="str">
        <f>IF(OR(COUNTIF(eucalc_variables_proxies!C:C,"*"&amp;A389&amp;"*")&gt;0,COUNTIF(eucalc_variables_proxies!F:F,"*"&amp;A389&amp;"*")&gt;0),"yes","no")</f>
        <v>no</v>
      </c>
      <c r="X389" s="8" t="str">
        <f>IF(COUNTIF(collected_variables_proxies!C:C,"*"&amp;A389&amp;"*")&gt;0,"yes","no")</f>
        <v>no</v>
      </c>
      <c r="Y389" s="8" t="str">
        <f t="shared" si="6"/>
        <v>no</v>
      </c>
    </row>
    <row r="390" spans="1:25" ht="61.95" customHeight="1">
      <c r="A390" s="202" t="s">
        <v>1033</v>
      </c>
      <c r="B390" s="199" t="s">
        <v>1034</v>
      </c>
      <c r="C390" s="1" t="s">
        <v>1007</v>
      </c>
      <c r="D390" s="2" t="s">
        <v>55</v>
      </c>
      <c r="E390" s="17" t="s">
        <v>1008</v>
      </c>
      <c r="F390" s="1" t="s">
        <v>1009</v>
      </c>
      <c r="G390" s="2" t="s">
        <v>33</v>
      </c>
      <c r="H390" s="1" t="s">
        <v>58</v>
      </c>
      <c r="I390" s="1" t="s">
        <v>1010</v>
      </c>
      <c r="N390" s="2" t="s">
        <v>61</v>
      </c>
      <c r="O390" s="8" t="s">
        <v>48</v>
      </c>
      <c r="P390" s="8" t="s">
        <v>37</v>
      </c>
      <c r="Q390" s="8" t="s">
        <v>38</v>
      </c>
      <c r="U390" s="8" t="str">
        <f>IF(COUNTIF(soi_input_variables!A:A,A390)&gt;0,"yes","no")</f>
        <v>no</v>
      </c>
      <c r="V390" s="8" t="str">
        <f>IF(COUNTIF(midas_input_variables!A:A,A390)&gt;0,"yes","no")</f>
        <v>no</v>
      </c>
      <c r="W390" s="8" t="str">
        <f>IF(OR(COUNTIF(eucalc_variables_proxies!C:C,"*"&amp;A390&amp;"*")&gt;0,COUNTIF(eucalc_variables_proxies!F:F,"*"&amp;A390&amp;"*")&gt;0),"yes","no")</f>
        <v>no</v>
      </c>
      <c r="X390" s="8" t="str">
        <f>IF(COUNTIF(collected_variables_proxies!C:C,"*"&amp;A390&amp;"*")&gt;0,"yes","no")</f>
        <v>no</v>
      </c>
      <c r="Y390" s="8" t="str">
        <f t="shared" si="6"/>
        <v>no</v>
      </c>
    </row>
    <row r="391" spans="1:25" ht="64.2" customHeight="1">
      <c r="A391" s="1" t="s">
        <v>1035</v>
      </c>
      <c r="B391" s="199" t="s">
        <v>1036</v>
      </c>
      <c r="C391" s="1" t="s">
        <v>1007</v>
      </c>
      <c r="D391" s="2" t="s">
        <v>55</v>
      </c>
      <c r="E391" s="17" t="s">
        <v>1008</v>
      </c>
      <c r="F391" s="1" t="s">
        <v>1009</v>
      </c>
      <c r="G391" s="2" t="s">
        <v>33</v>
      </c>
      <c r="H391" s="1" t="s">
        <v>631</v>
      </c>
      <c r="I391" s="1" t="s">
        <v>1010</v>
      </c>
      <c r="N391" s="2" t="s">
        <v>61</v>
      </c>
      <c r="O391" s="8" t="s">
        <v>48</v>
      </c>
      <c r="P391" s="8" t="s">
        <v>37</v>
      </c>
      <c r="Q391" s="8" t="s">
        <v>38</v>
      </c>
      <c r="U391" s="8" t="str">
        <f>IF(COUNTIF(soi_input_variables!A:A,A391)&gt;0,"yes","no")</f>
        <v>no</v>
      </c>
      <c r="V391" s="8" t="str">
        <f>IF(COUNTIF(midas_input_variables!A:A,A391)&gt;0,"yes","no")</f>
        <v>no</v>
      </c>
      <c r="W391" s="8" t="str">
        <f>IF(OR(COUNTIF(eucalc_variables_proxies!C:C,"*"&amp;A391&amp;"*")&gt;0,COUNTIF(eucalc_variables_proxies!F:F,"*"&amp;A391&amp;"*")&gt;0),"yes","no")</f>
        <v>no</v>
      </c>
      <c r="X391" s="8" t="str">
        <f>IF(COUNTIF(collected_variables_proxies!C:C,"*"&amp;A391&amp;"*")&gt;0,"yes","no")</f>
        <v>no</v>
      </c>
      <c r="Y391" s="8" t="str">
        <f t="shared" si="6"/>
        <v>no</v>
      </c>
    </row>
    <row r="392" spans="1:25" ht="64.2" customHeight="1">
      <c r="A392" s="1" t="s">
        <v>1037</v>
      </c>
      <c r="B392" s="199" t="s">
        <v>1038</v>
      </c>
      <c r="C392" s="1" t="s">
        <v>1007</v>
      </c>
      <c r="D392" s="2" t="s">
        <v>55</v>
      </c>
      <c r="E392" s="17" t="s">
        <v>1008</v>
      </c>
      <c r="F392" s="1" t="s">
        <v>1009</v>
      </c>
      <c r="G392" s="2" t="s">
        <v>33</v>
      </c>
      <c r="H392" s="1" t="s">
        <v>58</v>
      </c>
      <c r="I392" s="1" t="s">
        <v>1010</v>
      </c>
      <c r="N392" s="2" t="s">
        <v>61</v>
      </c>
      <c r="O392" s="8" t="s">
        <v>48</v>
      </c>
      <c r="P392" s="8" t="s">
        <v>37</v>
      </c>
      <c r="Q392" s="8" t="s">
        <v>38</v>
      </c>
      <c r="U392" s="8" t="str">
        <f>IF(COUNTIF(soi_input_variables!A:A,A392)&gt;0,"yes","no")</f>
        <v>no</v>
      </c>
      <c r="V392" s="8" t="str">
        <f>IF(COUNTIF(midas_input_variables!A:A,A392)&gt;0,"yes","no")</f>
        <v>no</v>
      </c>
      <c r="W392" s="8" t="str">
        <f>IF(OR(COUNTIF(eucalc_variables_proxies!C:C,"*"&amp;A392&amp;"*")&gt;0,COUNTIF(eucalc_variables_proxies!F:F,"*"&amp;A392&amp;"*")&gt;0),"yes","no")</f>
        <v>no</v>
      </c>
      <c r="X392" s="8" t="str">
        <f>IF(COUNTIF(collected_variables_proxies!C:C,"*"&amp;A392&amp;"*")&gt;0,"yes","no")</f>
        <v>no</v>
      </c>
      <c r="Y392" s="8" t="str">
        <f t="shared" si="6"/>
        <v>no</v>
      </c>
    </row>
    <row r="393" spans="1:25" ht="50.7" customHeight="1">
      <c r="A393" s="202" t="s">
        <v>1039</v>
      </c>
      <c r="B393" s="199" t="s">
        <v>1040</v>
      </c>
      <c r="C393" s="1" t="s">
        <v>1007</v>
      </c>
      <c r="D393" s="2" t="s">
        <v>55</v>
      </c>
      <c r="E393" s="17" t="s">
        <v>1008</v>
      </c>
      <c r="F393" s="1" t="s">
        <v>1009</v>
      </c>
      <c r="G393" s="2" t="s">
        <v>33</v>
      </c>
      <c r="H393" s="1" t="s">
        <v>58</v>
      </c>
      <c r="I393" s="1" t="s">
        <v>1010</v>
      </c>
      <c r="N393" s="2" t="s">
        <v>61</v>
      </c>
      <c r="O393" s="8" t="s">
        <v>48</v>
      </c>
      <c r="P393" s="8" t="s">
        <v>37</v>
      </c>
      <c r="Q393" s="8" t="s">
        <v>38</v>
      </c>
      <c r="U393" s="8" t="str">
        <f>IF(COUNTIF(soi_input_variables!A:A,A393)&gt;0,"yes","no")</f>
        <v>no</v>
      </c>
      <c r="V393" s="8" t="str">
        <f>IF(COUNTIF(midas_input_variables!A:A,A393)&gt;0,"yes","no")</f>
        <v>no</v>
      </c>
      <c r="W393" s="8" t="str">
        <f>IF(OR(COUNTIF(eucalc_variables_proxies!C:C,"*"&amp;A393&amp;"*")&gt;0,COUNTIF(eucalc_variables_proxies!F:F,"*"&amp;A393&amp;"*")&gt;0),"yes","no")</f>
        <v>no</v>
      </c>
      <c r="X393" s="8" t="str">
        <f>IF(COUNTIF(collected_variables_proxies!C:C,"*"&amp;A393&amp;"*")&gt;0,"yes","no")</f>
        <v>no</v>
      </c>
      <c r="Y393" s="8" t="str">
        <f t="shared" si="6"/>
        <v>no</v>
      </c>
    </row>
    <row r="394" spans="1:25" ht="33.6" customHeight="1">
      <c r="A394" s="202" t="s">
        <v>1041</v>
      </c>
      <c r="B394" s="199" t="s">
        <v>1042</v>
      </c>
      <c r="C394" s="1" t="s">
        <v>1007</v>
      </c>
      <c r="D394" s="2" t="s">
        <v>55</v>
      </c>
      <c r="E394" s="17" t="s">
        <v>1008</v>
      </c>
      <c r="F394" s="1" t="s">
        <v>1009</v>
      </c>
      <c r="G394" s="2" t="s">
        <v>33</v>
      </c>
      <c r="H394" s="1" t="s">
        <v>58</v>
      </c>
      <c r="I394" s="1" t="s">
        <v>1010</v>
      </c>
      <c r="N394" s="2" t="s">
        <v>61</v>
      </c>
      <c r="O394" s="8" t="s">
        <v>48</v>
      </c>
      <c r="P394" s="8" t="s">
        <v>37</v>
      </c>
      <c r="Q394" s="8" t="s">
        <v>38</v>
      </c>
      <c r="U394" s="8" t="str">
        <f>IF(COUNTIF(soi_input_variables!A:A,A394)&gt;0,"yes","no")</f>
        <v>no</v>
      </c>
      <c r="V394" s="8" t="str">
        <f>IF(COUNTIF(midas_input_variables!A:A,A394)&gt;0,"yes","no")</f>
        <v>no</v>
      </c>
      <c r="W394" s="8" t="str">
        <f>IF(OR(COUNTIF(eucalc_variables_proxies!C:C,"*"&amp;A394&amp;"*")&gt;0,COUNTIF(eucalc_variables_proxies!F:F,"*"&amp;A394&amp;"*")&gt;0),"yes","no")</f>
        <v>no</v>
      </c>
      <c r="X394" s="8" t="str">
        <f>IF(COUNTIF(collected_variables_proxies!C:C,"*"&amp;A394&amp;"*")&gt;0,"yes","no")</f>
        <v>no</v>
      </c>
      <c r="Y394" s="8" t="str">
        <f t="shared" si="6"/>
        <v>no</v>
      </c>
    </row>
    <row r="395" spans="1:25" ht="46.95" customHeight="1">
      <c r="A395" s="202" t="s">
        <v>1043</v>
      </c>
      <c r="B395" s="199" t="s">
        <v>1044</v>
      </c>
      <c r="C395" s="1" t="s">
        <v>1007</v>
      </c>
      <c r="D395" s="2" t="s">
        <v>55</v>
      </c>
      <c r="E395" s="17" t="s">
        <v>1008</v>
      </c>
      <c r="F395" s="1" t="s">
        <v>1009</v>
      </c>
      <c r="G395" s="2" t="s">
        <v>33</v>
      </c>
      <c r="H395" s="1" t="s">
        <v>58</v>
      </c>
      <c r="I395" s="1" t="s">
        <v>1010</v>
      </c>
      <c r="N395" s="2" t="s">
        <v>61</v>
      </c>
      <c r="O395" s="8" t="s">
        <v>48</v>
      </c>
      <c r="P395" s="8" t="s">
        <v>37</v>
      </c>
      <c r="Q395" s="8" t="s">
        <v>38</v>
      </c>
      <c r="U395" s="8" t="str">
        <f>IF(COUNTIF(soi_input_variables!A:A,A395)&gt;0,"yes","no")</f>
        <v>no</v>
      </c>
      <c r="V395" s="8" t="str">
        <f>IF(COUNTIF(midas_input_variables!A:A,A395)&gt;0,"yes","no")</f>
        <v>no</v>
      </c>
      <c r="W395" s="8" t="str">
        <f>IF(OR(COUNTIF(eucalc_variables_proxies!C:C,"*"&amp;A395&amp;"*")&gt;0,COUNTIF(eucalc_variables_proxies!F:F,"*"&amp;A395&amp;"*")&gt;0),"yes","no")</f>
        <v>no</v>
      </c>
      <c r="X395" s="8" t="str">
        <f>IF(COUNTIF(collected_variables_proxies!C:C,"*"&amp;A395&amp;"*")&gt;0,"yes","no")</f>
        <v>no</v>
      </c>
      <c r="Y395" s="8" t="str">
        <f t="shared" si="6"/>
        <v>no</v>
      </c>
    </row>
    <row r="396" spans="1:25" ht="36.6" customHeight="1">
      <c r="A396" s="202" t="s">
        <v>1045</v>
      </c>
      <c r="B396" s="199" t="s">
        <v>1046</v>
      </c>
      <c r="C396" s="1" t="s">
        <v>1007</v>
      </c>
      <c r="D396" s="2" t="s">
        <v>55</v>
      </c>
      <c r="E396" s="17" t="s">
        <v>1008</v>
      </c>
      <c r="F396" s="1" t="s">
        <v>1009</v>
      </c>
      <c r="G396" s="2" t="s">
        <v>33</v>
      </c>
      <c r="H396" s="1" t="s">
        <v>58</v>
      </c>
      <c r="I396" s="1" t="s">
        <v>1010</v>
      </c>
      <c r="N396" s="2" t="s">
        <v>61</v>
      </c>
      <c r="O396" s="8" t="s">
        <v>48</v>
      </c>
      <c r="P396" s="8" t="s">
        <v>37</v>
      </c>
      <c r="Q396" s="8" t="s">
        <v>38</v>
      </c>
      <c r="U396" s="8" t="str">
        <f>IF(COUNTIF(soi_input_variables!A:A,A396)&gt;0,"yes","no")</f>
        <v>no</v>
      </c>
      <c r="V396" s="8" t="str">
        <f>IF(COUNTIF(midas_input_variables!A:A,A396)&gt;0,"yes","no")</f>
        <v>no</v>
      </c>
      <c r="W396" s="8" t="str">
        <f>IF(OR(COUNTIF(eucalc_variables_proxies!C:C,"*"&amp;A396&amp;"*")&gt;0,COUNTIF(eucalc_variables_proxies!F:F,"*"&amp;A396&amp;"*")&gt;0),"yes","no")</f>
        <v>no</v>
      </c>
      <c r="X396" s="8" t="str">
        <f>IF(COUNTIF(collected_variables_proxies!C:C,"*"&amp;A396&amp;"*")&gt;0,"yes","no")</f>
        <v>no</v>
      </c>
      <c r="Y396" s="8" t="str">
        <f t="shared" si="6"/>
        <v>no</v>
      </c>
    </row>
    <row r="397" spans="1:25" ht="44.7" customHeight="1">
      <c r="A397" s="1" t="s">
        <v>1047</v>
      </c>
      <c r="B397" s="199" t="s">
        <v>1048</v>
      </c>
      <c r="D397" s="2" t="s">
        <v>55</v>
      </c>
      <c r="E397" s="17" t="s">
        <v>1008</v>
      </c>
      <c r="F397" s="1" t="s">
        <v>1009</v>
      </c>
      <c r="G397" s="2" t="s">
        <v>33</v>
      </c>
      <c r="H397" s="1" t="s">
        <v>525</v>
      </c>
      <c r="I397" s="1" t="s">
        <v>1010</v>
      </c>
      <c r="N397" s="2" t="s">
        <v>61</v>
      </c>
      <c r="O397" s="8" t="s">
        <v>48</v>
      </c>
      <c r="P397" s="8" t="s">
        <v>37</v>
      </c>
      <c r="Q397" s="8" t="s">
        <v>38</v>
      </c>
      <c r="U397" s="8" t="str">
        <f>IF(COUNTIF(soi_input_variables!A:A,A397)&gt;0,"yes","no")</f>
        <v>no</v>
      </c>
      <c r="V397" s="8" t="str">
        <f>IF(COUNTIF(midas_input_variables!A:A,A397)&gt;0,"yes","no")</f>
        <v>no</v>
      </c>
      <c r="W397" s="8" t="str">
        <f>IF(OR(COUNTIF(eucalc_variables_proxies!C:C,"*"&amp;A397&amp;"*")&gt;0,COUNTIF(eucalc_variables_proxies!F:F,"*"&amp;A397&amp;"*")&gt;0),"yes","no")</f>
        <v>no</v>
      </c>
      <c r="X397" s="8" t="str">
        <f>IF(COUNTIF(collected_variables_proxies!C:C,"*"&amp;A397&amp;"*")&gt;0,"yes","no")</f>
        <v>no</v>
      </c>
      <c r="Y397" s="8" t="str">
        <f t="shared" si="6"/>
        <v>no</v>
      </c>
    </row>
    <row r="398" spans="1:25" ht="45.6" customHeight="1">
      <c r="A398" s="1" t="s">
        <v>1049</v>
      </c>
      <c r="B398" s="199" t="s">
        <v>1050</v>
      </c>
      <c r="D398" s="2" t="s">
        <v>55</v>
      </c>
      <c r="E398" s="17" t="s">
        <v>1008</v>
      </c>
      <c r="F398" s="1" t="s">
        <v>1009</v>
      </c>
      <c r="G398" s="2" t="s">
        <v>33</v>
      </c>
      <c r="H398" s="1" t="s">
        <v>525</v>
      </c>
      <c r="I398" s="1" t="s">
        <v>1010</v>
      </c>
      <c r="N398" s="2" t="s">
        <v>61</v>
      </c>
      <c r="O398" s="8" t="s">
        <v>48</v>
      </c>
      <c r="P398" s="8" t="s">
        <v>37</v>
      </c>
      <c r="Q398" s="8" t="s">
        <v>38</v>
      </c>
      <c r="U398" s="8" t="str">
        <f>IF(COUNTIF(soi_input_variables!A:A,A398)&gt;0,"yes","no")</f>
        <v>no</v>
      </c>
      <c r="V398" s="8" t="str">
        <f>IF(COUNTIF(midas_input_variables!A:A,A398)&gt;0,"yes","no")</f>
        <v>no</v>
      </c>
      <c r="W398" s="8" t="str">
        <f>IF(OR(COUNTIF(eucalc_variables_proxies!C:C,"*"&amp;A398&amp;"*")&gt;0,COUNTIF(eucalc_variables_proxies!F:F,"*"&amp;A398&amp;"*")&gt;0),"yes","no")</f>
        <v>no</v>
      </c>
      <c r="X398" s="8" t="str">
        <f>IF(COUNTIF(collected_variables_proxies!C:C,"*"&amp;A398&amp;"*")&gt;0,"yes","no")</f>
        <v>no</v>
      </c>
      <c r="Y398" s="8" t="str">
        <f t="shared" si="6"/>
        <v>no</v>
      </c>
    </row>
    <row r="399" spans="1:25" ht="52.2" customHeight="1">
      <c r="A399" s="1" t="s">
        <v>1051</v>
      </c>
      <c r="B399" s="199" t="s">
        <v>1052</v>
      </c>
      <c r="D399" s="2" t="s">
        <v>55</v>
      </c>
      <c r="E399" s="17" t="s">
        <v>1008</v>
      </c>
      <c r="F399" s="1" t="s">
        <v>1009</v>
      </c>
      <c r="G399" s="2" t="s">
        <v>33</v>
      </c>
      <c r="H399" s="1" t="s">
        <v>525</v>
      </c>
      <c r="I399" s="1" t="s">
        <v>1010</v>
      </c>
      <c r="N399" s="2" t="s">
        <v>61</v>
      </c>
      <c r="O399" s="8" t="s">
        <v>48</v>
      </c>
      <c r="P399" s="8" t="s">
        <v>37</v>
      </c>
      <c r="Q399" s="8" t="s">
        <v>38</v>
      </c>
      <c r="U399" s="8" t="str">
        <f>IF(COUNTIF(soi_input_variables!A:A,A399)&gt;0,"yes","no")</f>
        <v>no</v>
      </c>
      <c r="V399" s="8" t="str">
        <f>IF(COUNTIF(midas_input_variables!A:A,A399)&gt;0,"yes","no")</f>
        <v>no</v>
      </c>
      <c r="W399" s="8" t="str">
        <f>IF(OR(COUNTIF(eucalc_variables_proxies!C:C,"*"&amp;A399&amp;"*")&gt;0,COUNTIF(eucalc_variables_proxies!F:F,"*"&amp;A399&amp;"*")&gt;0),"yes","no")</f>
        <v>no</v>
      </c>
      <c r="X399" s="8" t="str">
        <f>IF(COUNTIF(collected_variables_proxies!C:C,"*"&amp;A399&amp;"*")&gt;0,"yes","no")</f>
        <v>no</v>
      </c>
      <c r="Y399" s="8" t="str">
        <f t="shared" si="6"/>
        <v>no</v>
      </c>
    </row>
    <row r="400" spans="1:25" ht="47.7" customHeight="1">
      <c r="A400" s="1" t="s">
        <v>1053</v>
      </c>
      <c r="B400" s="199" t="s">
        <v>1054</v>
      </c>
      <c r="D400" s="2" t="s">
        <v>55</v>
      </c>
      <c r="E400" s="17" t="s">
        <v>1008</v>
      </c>
      <c r="F400" s="1" t="s">
        <v>1009</v>
      </c>
      <c r="G400" s="2" t="s">
        <v>33</v>
      </c>
      <c r="H400" s="1" t="s">
        <v>525</v>
      </c>
      <c r="I400" s="1" t="s">
        <v>1010</v>
      </c>
      <c r="N400" s="2" t="s">
        <v>61</v>
      </c>
      <c r="O400" s="8" t="s">
        <v>48</v>
      </c>
      <c r="P400" s="8" t="s">
        <v>37</v>
      </c>
      <c r="Q400" s="8" t="s">
        <v>38</v>
      </c>
      <c r="U400" s="8" t="str">
        <f>IF(COUNTIF(soi_input_variables!A:A,A400)&gt;0,"yes","no")</f>
        <v>no</v>
      </c>
      <c r="V400" s="8" t="str">
        <f>IF(COUNTIF(midas_input_variables!A:A,A400)&gt;0,"yes","no")</f>
        <v>no</v>
      </c>
      <c r="W400" s="8" t="str">
        <f>IF(OR(COUNTIF(eucalc_variables_proxies!C:C,"*"&amp;A400&amp;"*")&gt;0,COUNTIF(eucalc_variables_proxies!F:F,"*"&amp;A400&amp;"*")&gt;0),"yes","no")</f>
        <v>no</v>
      </c>
      <c r="X400" s="8" t="str">
        <f>IF(COUNTIF(collected_variables_proxies!C:C,"*"&amp;A400&amp;"*")&gt;0,"yes","no")</f>
        <v>no</v>
      </c>
      <c r="Y400" s="8" t="str">
        <f t="shared" si="6"/>
        <v>no</v>
      </c>
    </row>
    <row r="401" spans="1:26" ht="37.200000000000003" customHeight="1">
      <c r="A401" s="1" t="s">
        <v>1055</v>
      </c>
      <c r="B401" s="199" t="s">
        <v>1056</v>
      </c>
      <c r="D401" s="2" t="s">
        <v>55</v>
      </c>
      <c r="E401" s="17" t="s">
        <v>1008</v>
      </c>
      <c r="F401" s="1" t="s">
        <v>1009</v>
      </c>
      <c r="G401" s="2" t="s">
        <v>33</v>
      </c>
      <c r="H401" s="1" t="s">
        <v>525</v>
      </c>
      <c r="I401" s="1" t="s">
        <v>1010</v>
      </c>
      <c r="N401" s="2" t="s">
        <v>61</v>
      </c>
      <c r="O401" s="8" t="s">
        <v>48</v>
      </c>
      <c r="P401" s="8" t="s">
        <v>37</v>
      </c>
      <c r="Q401" s="8" t="s">
        <v>38</v>
      </c>
      <c r="U401" s="8" t="str">
        <f>IF(COUNTIF(soi_input_variables!A:A,A401)&gt;0,"yes","no")</f>
        <v>no</v>
      </c>
      <c r="V401" s="8" t="str">
        <f>IF(COUNTIF(midas_input_variables!A:A,A401)&gt;0,"yes","no")</f>
        <v>no</v>
      </c>
      <c r="W401" s="8" t="str">
        <f>IF(OR(COUNTIF(eucalc_variables_proxies!C:C,"*"&amp;A401&amp;"*")&gt;0,COUNTIF(eucalc_variables_proxies!F:F,"*"&amp;A401&amp;"*")&gt;0),"yes","no")</f>
        <v>no</v>
      </c>
      <c r="X401" s="8" t="str">
        <f>IF(COUNTIF(collected_variables_proxies!C:C,"*"&amp;A401&amp;"*")&gt;0,"yes","no")</f>
        <v>no</v>
      </c>
      <c r="Y401" s="8" t="str">
        <f t="shared" si="6"/>
        <v>no</v>
      </c>
    </row>
    <row r="402" spans="1:26" ht="35.700000000000003" customHeight="1">
      <c r="A402" s="1" t="s">
        <v>1057</v>
      </c>
      <c r="B402" s="199" t="s">
        <v>1058</v>
      </c>
      <c r="D402" s="2" t="s">
        <v>55</v>
      </c>
      <c r="E402" s="17" t="s">
        <v>1008</v>
      </c>
      <c r="F402" s="1" t="s">
        <v>1009</v>
      </c>
      <c r="G402" s="2" t="s">
        <v>33</v>
      </c>
      <c r="H402" s="1" t="s">
        <v>525</v>
      </c>
      <c r="I402" s="1" t="s">
        <v>1010</v>
      </c>
      <c r="N402" s="2" t="s">
        <v>61</v>
      </c>
      <c r="O402" s="8" t="s">
        <v>48</v>
      </c>
      <c r="P402" s="8" t="s">
        <v>37</v>
      </c>
      <c r="Q402" s="8" t="s">
        <v>38</v>
      </c>
      <c r="U402" s="8" t="str">
        <f>IF(COUNTIF(soi_input_variables!A:A,A402)&gt;0,"yes","no")</f>
        <v>no</v>
      </c>
      <c r="V402" s="8" t="str">
        <f>IF(COUNTIF(midas_input_variables!A:A,A402)&gt;0,"yes","no")</f>
        <v>no</v>
      </c>
      <c r="W402" s="8" t="str">
        <f>IF(OR(COUNTIF(eucalc_variables_proxies!C:C,"*"&amp;A402&amp;"*")&gt;0,COUNTIF(eucalc_variables_proxies!F:F,"*"&amp;A402&amp;"*")&gt;0),"yes","no")</f>
        <v>no</v>
      </c>
      <c r="X402" s="8" t="str">
        <f>IF(COUNTIF(collected_variables_proxies!C:C,"*"&amp;A402&amp;"*")&gt;0,"yes","no")</f>
        <v>no</v>
      </c>
      <c r="Y402" s="8" t="str">
        <f t="shared" si="6"/>
        <v>no</v>
      </c>
      <c r="Z402">
        <v>0.5</v>
      </c>
    </row>
    <row r="403" spans="1:26" ht="48.6" customHeight="1">
      <c r="A403" s="1" t="s">
        <v>1059</v>
      </c>
      <c r="B403" s="199" t="s">
        <v>1060</v>
      </c>
      <c r="D403" s="2" t="s">
        <v>55</v>
      </c>
      <c r="E403" s="17" t="s">
        <v>1008</v>
      </c>
      <c r="F403" s="1" t="s">
        <v>1009</v>
      </c>
      <c r="G403" s="2" t="s">
        <v>33</v>
      </c>
      <c r="H403" s="1" t="s">
        <v>525</v>
      </c>
      <c r="I403" s="1" t="s">
        <v>1010</v>
      </c>
      <c r="N403" s="2" t="s">
        <v>61</v>
      </c>
      <c r="O403" s="8" t="s">
        <v>48</v>
      </c>
      <c r="P403" s="8" t="s">
        <v>37</v>
      </c>
      <c r="Q403" s="8" t="s">
        <v>38</v>
      </c>
      <c r="U403" s="8" t="str">
        <f>IF(COUNTIF(soi_input_variables!A:A,A403)&gt;0,"yes","no")</f>
        <v>no</v>
      </c>
      <c r="V403" s="8" t="str">
        <f>IF(COUNTIF(midas_input_variables!A:A,A403)&gt;0,"yes","no")</f>
        <v>no</v>
      </c>
      <c r="W403" s="8" t="str">
        <f>IF(OR(COUNTIF(eucalc_variables_proxies!C:C,"*"&amp;A403&amp;"*")&gt;0,COUNTIF(eucalc_variables_proxies!F:F,"*"&amp;A403&amp;"*")&gt;0),"yes","no")</f>
        <v>no</v>
      </c>
      <c r="X403" s="8" t="str">
        <f>IF(COUNTIF(collected_variables_proxies!C:C,"*"&amp;A403&amp;"*")&gt;0,"yes","no")</f>
        <v>no</v>
      </c>
      <c r="Y403" s="8" t="str">
        <f t="shared" si="6"/>
        <v>no</v>
      </c>
      <c r="Z403">
        <v>0.5</v>
      </c>
    </row>
    <row r="404" spans="1:26" ht="57" customHeight="1">
      <c r="A404" s="1" t="s">
        <v>1061</v>
      </c>
      <c r="B404" s="199" t="s">
        <v>1062</v>
      </c>
      <c r="D404" s="2" t="s">
        <v>55</v>
      </c>
      <c r="E404" s="17" t="s">
        <v>1008</v>
      </c>
      <c r="F404" s="1" t="s">
        <v>1009</v>
      </c>
      <c r="G404" s="2" t="s">
        <v>33</v>
      </c>
      <c r="H404" s="1" t="s">
        <v>525</v>
      </c>
      <c r="I404" s="1" t="s">
        <v>1010</v>
      </c>
      <c r="N404" s="2" t="s">
        <v>61</v>
      </c>
      <c r="O404" s="8" t="s">
        <v>48</v>
      </c>
      <c r="P404" s="8" t="s">
        <v>37</v>
      </c>
      <c r="Q404" s="8" t="s">
        <v>38</v>
      </c>
      <c r="U404" s="8" t="str">
        <f>IF(COUNTIF(soi_input_variables!A:A,A404)&gt;0,"yes","no")</f>
        <v>no</v>
      </c>
      <c r="V404" s="8" t="str">
        <f>IF(COUNTIF(midas_input_variables!A:A,A404)&gt;0,"yes","no")</f>
        <v>no</v>
      </c>
      <c r="W404" s="8" t="str">
        <f>IF(OR(COUNTIF(eucalc_variables_proxies!C:C,"*"&amp;A404&amp;"*")&gt;0,COUNTIF(eucalc_variables_proxies!F:F,"*"&amp;A404&amp;"*")&gt;0),"yes","no")</f>
        <v>no</v>
      </c>
      <c r="X404" s="8" t="str">
        <f>IF(COUNTIF(collected_variables_proxies!C:C,"*"&amp;A404&amp;"*")&gt;0,"yes","no")</f>
        <v>no</v>
      </c>
      <c r="Y404" s="8" t="str">
        <f t="shared" si="6"/>
        <v>no</v>
      </c>
      <c r="Z404">
        <v>0.5</v>
      </c>
    </row>
    <row r="405" spans="1:26" ht="61.2" customHeight="1">
      <c r="A405" s="1" t="s">
        <v>1063</v>
      </c>
      <c r="B405" s="199" t="s">
        <v>1064</v>
      </c>
      <c r="D405" s="2" t="s">
        <v>55</v>
      </c>
      <c r="E405" s="17" t="s">
        <v>1008</v>
      </c>
      <c r="F405" s="1" t="s">
        <v>1009</v>
      </c>
      <c r="G405" s="2" t="s">
        <v>33</v>
      </c>
      <c r="H405" s="1" t="s">
        <v>525</v>
      </c>
      <c r="I405" s="1" t="s">
        <v>1010</v>
      </c>
      <c r="N405" s="2" t="s">
        <v>61</v>
      </c>
      <c r="O405" s="8" t="s">
        <v>48</v>
      </c>
      <c r="P405" s="8" t="s">
        <v>37</v>
      </c>
      <c r="Q405" s="8" t="s">
        <v>38</v>
      </c>
      <c r="U405" s="8" t="str">
        <f>IF(COUNTIF(soi_input_variables!A:A,A405)&gt;0,"yes","no")</f>
        <v>no</v>
      </c>
      <c r="V405" s="8" t="str">
        <f>IF(COUNTIF(midas_input_variables!A:A,A405)&gt;0,"yes","no")</f>
        <v>no</v>
      </c>
      <c r="W405" s="8" t="str">
        <f>IF(OR(COUNTIF(eucalc_variables_proxies!C:C,"*"&amp;A405&amp;"*")&gt;0,COUNTIF(eucalc_variables_proxies!F:F,"*"&amp;A405&amp;"*")&gt;0),"yes","no")</f>
        <v>no</v>
      </c>
      <c r="X405" s="8" t="str">
        <f>IF(COUNTIF(collected_variables_proxies!C:C,"*"&amp;A405&amp;"*")&gt;0,"yes","no")</f>
        <v>no</v>
      </c>
      <c r="Y405" s="8" t="str">
        <f t="shared" si="6"/>
        <v>no</v>
      </c>
    </row>
    <row r="406" spans="1:26" ht="62.7" customHeight="1">
      <c r="A406" s="202" t="s">
        <v>1065</v>
      </c>
      <c r="B406" s="199" t="s">
        <v>1066</v>
      </c>
      <c r="D406" s="2" t="s">
        <v>55</v>
      </c>
      <c r="E406" s="17" t="s">
        <v>1008</v>
      </c>
      <c r="F406" s="1" t="s">
        <v>1009</v>
      </c>
      <c r="G406" s="2" t="s">
        <v>33</v>
      </c>
      <c r="H406" s="1" t="s">
        <v>525</v>
      </c>
      <c r="I406" s="1" t="s">
        <v>1010</v>
      </c>
      <c r="N406" s="2" t="s">
        <v>61</v>
      </c>
      <c r="O406" s="8" t="s">
        <v>48</v>
      </c>
      <c r="P406" s="8" t="s">
        <v>37</v>
      </c>
      <c r="Q406" s="8" t="s">
        <v>38</v>
      </c>
      <c r="U406" s="8" t="str">
        <f>IF(COUNTIF(soi_input_variables!A:A,A406)&gt;0,"yes","no")</f>
        <v>no</v>
      </c>
      <c r="V406" s="8" t="str">
        <f>IF(COUNTIF(midas_input_variables!A:A,A406)&gt;0,"yes","no")</f>
        <v>no</v>
      </c>
      <c r="W406" s="8" t="str">
        <f>IF(OR(COUNTIF(eucalc_variables_proxies!C:C,"*"&amp;A406&amp;"*")&gt;0,COUNTIF(eucalc_variables_proxies!F:F,"*"&amp;A406&amp;"*")&gt;0),"yes","no")</f>
        <v>no</v>
      </c>
      <c r="X406" s="8" t="str">
        <f>IF(COUNTIF(collected_variables_proxies!C:C,"*"&amp;A406&amp;"*")&gt;0,"yes","no")</f>
        <v>no</v>
      </c>
      <c r="Y406" s="8" t="str">
        <f t="shared" si="6"/>
        <v>no</v>
      </c>
    </row>
    <row r="407" spans="1:26" ht="48" customHeight="1">
      <c r="A407" s="1" t="s">
        <v>1067</v>
      </c>
      <c r="B407" s="199" t="s">
        <v>1068</v>
      </c>
      <c r="D407" s="2" t="s">
        <v>55</v>
      </c>
      <c r="E407" s="17" t="s">
        <v>1008</v>
      </c>
      <c r="F407" s="1" t="s">
        <v>1009</v>
      </c>
      <c r="G407" s="2" t="s">
        <v>33</v>
      </c>
      <c r="H407" s="1" t="s">
        <v>525</v>
      </c>
      <c r="I407" s="1" t="s">
        <v>1010</v>
      </c>
      <c r="N407" s="2" t="s">
        <v>61</v>
      </c>
      <c r="O407" s="8" t="s">
        <v>48</v>
      </c>
      <c r="P407" s="8" t="s">
        <v>37</v>
      </c>
      <c r="Q407" s="8" t="s">
        <v>38</v>
      </c>
      <c r="U407" s="8" t="str">
        <f>IF(COUNTIF(soi_input_variables!A:A,A407)&gt;0,"yes","no")</f>
        <v>no</v>
      </c>
      <c r="V407" s="8" t="str">
        <f>IF(COUNTIF(midas_input_variables!A:A,A407)&gt;0,"yes","no")</f>
        <v>no</v>
      </c>
      <c r="W407" s="8" t="str">
        <f>IF(OR(COUNTIF(eucalc_variables_proxies!C:C,"*"&amp;A407&amp;"*")&gt;0,COUNTIF(eucalc_variables_proxies!F:F,"*"&amp;A407&amp;"*")&gt;0),"yes","no")</f>
        <v>no</v>
      </c>
      <c r="X407" s="8" t="str">
        <f>IF(COUNTIF(collected_variables_proxies!C:C,"*"&amp;A407&amp;"*")&gt;0,"yes","no")</f>
        <v>no</v>
      </c>
      <c r="Y407" s="8" t="str">
        <f t="shared" si="6"/>
        <v>no</v>
      </c>
    </row>
    <row r="408" spans="1:26" ht="45.6" customHeight="1">
      <c r="A408" s="1" t="s">
        <v>1069</v>
      </c>
      <c r="B408" s="199" t="s">
        <v>1070</v>
      </c>
      <c r="D408" s="2" t="s">
        <v>55</v>
      </c>
      <c r="E408" s="17" t="s">
        <v>1008</v>
      </c>
      <c r="F408" s="1" t="s">
        <v>1009</v>
      </c>
      <c r="G408" s="2" t="s">
        <v>33</v>
      </c>
      <c r="H408" s="1" t="s">
        <v>525</v>
      </c>
      <c r="I408" s="1" t="s">
        <v>1010</v>
      </c>
      <c r="N408" s="2" t="s">
        <v>61</v>
      </c>
      <c r="O408" s="8" t="s">
        <v>48</v>
      </c>
      <c r="P408" s="8" t="s">
        <v>37</v>
      </c>
      <c r="Q408" s="8" t="s">
        <v>38</v>
      </c>
      <c r="U408" s="8" t="str">
        <f>IF(COUNTIF(soi_input_variables!A:A,A408)&gt;0,"yes","no")</f>
        <v>no</v>
      </c>
      <c r="V408" s="8" t="str">
        <f>IF(COUNTIF(midas_input_variables!A:A,A408)&gt;0,"yes","no")</f>
        <v>no</v>
      </c>
      <c r="W408" s="8" t="str">
        <f>IF(OR(COUNTIF(eucalc_variables_proxies!C:C,"*"&amp;A408&amp;"*")&gt;0,COUNTIF(eucalc_variables_proxies!F:F,"*"&amp;A408&amp;"*")&gt;0),"yes","no")</f>
        <v>no</v>
      </c>
      <c r="X408" s="8" t="str">
        <f>IF(COUNTIF(collected_variables_proxies!C:C,"*"&amp;A408&amp;"*")&gt;0,"yes","no")</f>
        <v>no</v>
      </c>
      <c r="Y408" s="8" t="str">
        <f t="shared" si="6"/>
        <v>no</v>
      </c>
      <c r="Z408">
        <v>10</v>
      </c>
    </row>
    <row r="409" spans="1:26" ht="44.7" customHeight="1">
      <c r="A409" s="1" t="s">
        <v>1071</v>
      </c>
      <c r="B409" s="200" t="s">
        <v>1072</v>
      </c>
      <c r="D409" s="2" t="s">
        <v>55</v>
      </c>
      <c r="E409" s="17" t="s">
        <v>1008</v>
      </c>
      <c r="F409" s="1" t="s">
        <v>1009</v>
      </c>
      <c r="G409" s="2" t="s">
        <v>33</v>
      </c>
      <c r="H409" s="1" t="s">
        <v>525</v>
      </c>
      <c r="I409" s="1" t="s">
        <v>1010</v>
      </c>
      <c r="N409" s="2" t="s">
        <v>61</v>
      </c>
      <c r="O409" s="8" t="s">
        <v>48</v>
      </c>
      <c r="P409" s="8" t="s">
        <v>37</v>
      </c>
      <c r="Q409" s="8" t="s">
        <v>38</v>
      </c>
      <c r="U409" s="8" t="str">
        <f>IF(COUNTIF(soi_input_variables!A:A,A409)&gt;0,"yes","no")</f>
        <v>no</v>
      </c>
      <c r="V409" s="8" t="str">
        <f>IF(COUNTIF(midas_input_variables!A:A,A409)&gt;0,"yes","no")</f>
        <v>no</v>
      </c>
      <c r="W409" s="8" t="str">
        <f>IF(OR(COUNTIF(eucalc_variables_proxies!C:C,"*"&amp;A409&amp;"*")&gt;0,COUNTIF(eucalc_variables_proxies!F:F,"*"&amp;A409&amp;"*")&gt;0),"yes","no")</f>
        <v>no</v>
      </c>
      <c r="X409" s="8" t="str">
        <f>IF(COUNTIF(collected_variables_proxies!C:C,"*"&amp;A409&amp;"*")&gt;0,"yes","no")</f>
        <v>no</v>
      </c>
      <c r="Y409" s="8" t="str">
        <f t="shared" si="6"/>
        <v>no</v>
      </c>
      <c r="Z409">
        <v>100</v>
      </c>
    </row>
    <row r="410" spans="1:26" ht="46.2" customHeight="1">
      <c r="A410" s="1" t="s">
        <v>1073</v>
      </c>
      <c r="B410" s="199" t="s">
        <v>1074</v>
      </c>
      <c r="D410" s="2" t="s">
        <v>55</v>
      </c>
      <c r="E410" s="17" t="s">
        <v>1008</v>
      </c>
      <c r="F410" s="1" t="s">
        <v>1009</v>
      </c>
      <c r="G410" s="2" t="s">
        <v>33</v>
      </c>
      <c r="H410" s="1" t="s">
        <v>525</v>
      </c>
      <c r="I410" s="1" t="s">
        <v>1010</v>
      </c>
      <c r="N410" s="2" t="s">
        <v>61</v>
      </c>
      <c r="O410" s="8" t="s">
        <v>48</v>
      </c>
      <c r="P410" s="8" t="s">
        <v>37</v>
      </c>
      <c r="Q410" s="8" t="s">
        <v>38</v>
      </c>
      <c r="U410" s="8" t="str">
        <f>IF(COUNTIF(soi_input_variables!A:A,A410)&gt;0,"yes","no")</f>
        <v>no</v>
      </c>
      <c r="V410" s="8" t="str">
        <f>IF(COUNTIF(midas_input_variables!A:A,A410)&gt;0,"yes","no")</f>
        <v>no</v>
      </c>
      <c r="W410" s="8" t="str">
        <f>IF(OR(COUNTIF(eucalc_variables_proxies!C:C,"*"&amp;A410&amp;"*")&gt;0,COUNTIF(eucalc_variables_proxies!F:F,"*"&amp;A410&amp;"*")&gt;0),"yes","no")</f>
        <v>no</v>
      </c>
      <c r="X410" s="8" t="str">
        <f>IF(COUNTIF(collected_variables_proxies!C:C,"*"&amp;A410&amp;"*")&gt;0,"yes","no")</f>
        <v>no</v>
      </c>
      <c r="Y410" s="8" t="str">
        <f t="shared" si="6"/>
        <v>no</v>
      </c>
    </row>
    <row r="411" spans="1:26" ht="46.95" customHeight="1">
      <c r="A411" s="1" t="s">
        <v>1075</v>
      </c>
      <c r="B411" s="199" t="s">
        <v>1076</v>
      </c>
      <c r="D411" s="2" t="s">
        <v>55</v>
      </c>
      <c r="E411" s="17" t="s">
        <v>1008</v>
      </c>
      <c r="F411" s="1" t="s">
        <v>1009</v>
      </c>
      <c r="G411" s="2" t="s">
        <v>33</v>
      </c>
      <c r="H411" s="1" t="s">
        <v>525</v>
      </c>
      <c r="I411" s="1" t="s">
        <v>1010</v>
      </c>
      <c r="N411" s="2" t="s">
        <v>61</v>
      </c>
      <c r="O411" s="8" t="s">
        <v>48</v>
      </c>
      <c r="P411" s="8" t="s">
        <v>37</v>
      </c>
      <c r="Q411" s="8" t="s">
        <v>38</v>
      </c>
      <c r="U411" s="8" t="str">
        <f>IF(COUNTIF(soi_input_variables!A:A,A411)&gt;0,"yes","no")</f>
        <v>no</v>
      </c>
      <c r="V411" s="8" t="str">
        <f>IF(COUNTIF(midas_input_variables!A:A,A411)&gt;0,"yes","no")</f>
        <v>no</v>
      </c>
      <c r="W411" s="8" t="str">
        <f>IF(OR(COUNTIF(eucalc_variables_proxies!C:C,"*"&amp;A411&amp;"*")&gt;0,COUNTIF(eucalc_variables_proxies!F:F,"*"&amp;A411&amp;"*")&gt;0),"yes","no")</f>
        <v>no</v>
      </c>
      <c r="X411" s="8" t="str">
        <f>IF(COUNTIF(collected_variables_proxies!C:C,"*"&amp;A411&amp;"*")&gt;0,"yes","no")</f>
        <v>no</v>
      </c>
      <c r="Y411" s="8" t="str">
        <f t="shared" si="6"/>
        <v>no</v>
      </c>
    </row>
    <row r="412" spans="1:26" ht="44.7" customHeight="1">
      <c r="A412" s="1" t="s">
        <v>1077</v>
      </c>
      <c r="B412" s="199" t="s">
        <v>1078</v>
      </c>
      <c r="D412" s="2" t="s">
        <v>55</v>
      </c>
      <c r="E412" s="17" t="s">
        <v>1008</v>
      </c>
      <c r="F412" s="1" t="s">
        <v>1009</v>
      </c>
      <c r="G412" s="2" t="s">
        <v>33</v>
      </c>
      <c r="H412" s="1" t="s">
        <v>525</v>
      </c>
      <c r="I412" s="1" t="s">
        <v>1010</v>
      </c>
      <c r="N412" s="2" t="s">
        <v>61</v>
      </c>
      <c r="O412" s="8" t="s">
        <v>48</v>
      </c>
      <c r="P412" s="8" t="s">
        <v>37</v>
      </c>
      <c r="Q412" s="8" t="s">
        <v>38</v>
      </c>
      <c r="U412" s="8" t="str">
        <f>IF(COUNTIF(soi_input_variables!A:A,A412)&gt;0,"yes","no")</f>
        <v>no</v>
      </c>
      <c r="V412" s="8" t="str">
        <f>IF(COUNTIF(midas_input_variables!A:A,A412)&gt;0,"yes","no")</f>
        <v>no</v>
      </c>
      <c r="W412" s="8" t="str">
        <f>IF(OR(COUNTIF(eucalc_variables_proxies!C:C,"*"&amp;A412&amp;"*")&gt;0,COUNTIF(eucalc_variables_proxies!F:F,"*"&amp;A412&amp;"*")&gt;0),"yes","no")</f>
        <v>no</v>
      </c>
      <c r="X412" s="8" t="str">
        <f>IF(COUNTIF(collected_variables_proxies!C:C,"*"&amp;A412&amp;"*")&gt;0,"yes","no")</f>
        <v>no</v>
      </c>
      <c r="Y412" s="8" t="str">
        <f t="shared" si="6"/>
        <v>no</v>
      </c>
    </row>
    <row r="413" spans="1:26" ht="50.7" customHeight="1">
      <c r="A413" s="1" t="s">
        <v>1079</v>
      </c>
      <c r="B413" s="199" t="s">
        <v>1080</v>
      </c>
      <c r="D413" s="2" t="s">
        <v>55</v>
      </c>
      <c r="E413" s="17" t="s">
        <v>1008</v>
      </c>
      <c r="F413" s="1" t="s">
        <v>1009</v>
      </c>
      <c r="G413" s="2" t="s">
        <v>33</v>
      </c>
      <c r="H413" s="1" t="s">
        <v>525</v>
      </c>
      <c r="I413" s="1" t="s">
        <v>1010</v>
      </c>
      <c r="N413" s="2" t="s">
        <v>61</v>
      </c>
      <c r="O413" s="8" t="s">
        <v>48</v>
      </c>
      <c r="P413" s="8" t="s">
        <v>37</v>
      </c>
      <c r="Q413" s="8" t="s">
        <v>38</v>
      </c>
      <c r="U413" s="8" t="str">
        <f>IF(COUNTIF(soi_input_variables!A:A,A413)&gt;0,"yes","no")</f>
        <v>no</v>
      </c>
      <c r="V413" s="8" t="str">
        <f>IF(COUNTIF(midas_input_variables!A:A,A413)&gt;0,"yes","no")</f>
        <v>no</v>
      </c>
      <c r="W413" s="8" t="str">
        <f>IF(OR(COUNTIF(eucalc_variables_proxies!C:C,"*"&amp;A413&amp;"*")&gt;0,COUNTIF(eucalc_variables_proxies!F:F,"*"&amp;A413&amp;"*")&gt;0),"yes","no")</f>
        <v>no</v>
      </c>
      <c r="X413" s="8" t="str">
        <f>IF(COUNTIF(collected_variables_proxies!C:C,"*"&amp;A413&amp;"*")&gt;0,"yes","no")</f>
        <v>no</v>
      </c>
      <c r="Y413" s="8" t="str">
        <f t="shared" si="6"/>
        <v>no</v>
      </c>
    </row>
    <row r="414" spans="1:26" ht="34.200000000000003" customHeight="1">
      <c r="A414" s="1" t="s">
        <v>1081</v>
      </c>
      <c r="B414" s="185" t="s">
        <v>1082</v>
      </c>
      <c r="C414" s="185" t="s">
        <v>1083</v>
      </c>
      <c r="D414" s="2" t="s">
        <v>55</v>
      </c>
      <c r="E414" s="96" t="s">
        <v>1084</v>
      </c>
      <c r="F414" s="1" t="s">
        <v>1085</v>
      </c>
      <c r="G414" s="2" t="s">
        <v>33</v>
      </c>
      <c r="H414" s="1" t="s">
        <v>525</v>
      </c>
      <c r="I414" s="1" t="s">
        <v>1010</v>
      </c>
      <c r="N414" s="2" t="s">
        <v>61</v>
      </c>
      <c r="O414" s="8" t="s">
        <v>48</v>
      </c>
      <c r="P414" s="8" t="s">
        <v>37</v>
      </c>
      <c r="Q414" s="8" t="s">
        <v>38</v>
      </c>
      <c r="U414" s="8" t="str">
        <f>IF(COUNTIF(soi_input_variables!A:A,A414)&gt;0,"yes","no")</f>
        <v>no</v>
      </c>
      <c r="V414" s="8" t="str">
        <f>IF(COUNTIF(midas_input_variables!A:A,A414)&gt;0,"yes","no")</f>
        <v>no</v>
      </c>
      <c r="W414" s="8" t="str">
        <f>IF(OR(COUNTIF(eucalc_variables_proxies!C:C,"*"&amp;A414&amp;"*")&gt;0,COUNTIF(eucalc_variables_proxies!F:F,"*"&amp;A414&amp;"*")&gt;0),"yes","no")</f>
        <v>no</v>
      </c>
      <c r="X414" s="8" t="str">
        <f>IF(COUNTIF(collected_variables_proxies!C:C,"*"&amp;A414&amp;"*")&gt;0,"yes","no")</f>
        <v>no</v>
      </c>
      <c r="Y414" s="8" t="str">
        <f t="shared" si="6"/>
        <v>no</v>
      </c>
    </row>
    <row r="415" spans="1:26" ht="34.950000000000003" customHeight="1">
      <c r="A415" s="1" t="s">
        <v>1086</v>
      </c>
      <c r="B415" s="185" t="s">
        <v>1087</v>
      </c>
      <c r="C415" s="185" t="s">
        <v>1088</v>
      </c>
      <c r="D415" s="2" t="s">
        <v>55</v>
      </c>
      <c r="E415" s="96" t="s">
        <v>1084</v>
      </c>
      <c r="F415" s="1" t="s">
        <v>1085</v>
      </c>
      <c r="G415" s="2" t="s">
        <v>33</v>
      </c>
      <c r="H415" s="1" t="s">
        <v>631</v>
      </c>
      <c r="I415" s="1" t="s">
        <v>1010</v>
      </c>
      <c r="N415" s="2" t="s">
        <v>61</v>
      </c>
      <c r="O415" s="8" t="s">
        <v>48</v>
      </c>
      <c r="P415" s="8" t="s">
        <v>37</v>
      </c>
      <c r="Q415" s="8" t="s">
        <v>38</v>
      </c>
      <c r="U415" s="8" t="str">
        <f>IF(COUNTIF(soi_input_variables!A:A,A415)&gt;0,"yes","no")</f>
        <v>no</v>
      </c>
      <c r="V415" s="8" t="str">
        <f>IF(COUNTIF(midas_input_variables!A:A,A415)&gt;0,"yes","no")</f>
        <v>no</v>
      </c>
      <c r="W415" s="8" t="str">
        <f>IF(OR(COUNTIF(eucalc_variables_proxies!C:C,"*"&amp;A415&amp;"*")&gt;0,COUNTIF(eucalc_variables_proxies!F:F,"*"&amp;A415&amp;"*")&gt;0),"yes","no")</f>
        <v>no</v>
      </c>
      <c r="X415" s="8" t="str">
        <f>IF(COUNTIF(collected_variables_proxies!C:C,"*"&amp;A415&amp;"*")&gt;0,"yes","no")</f>
        <v>no</v>
      </c>
      <c r="Y415" s="8" t="str">
        <f t="shared" si="6"/>
        <v>no</v>
      </c>
    </row>
    <row r="416" spans="1:26" ht="36" customHeight="1">
      <c r="A416" s="1" t="s">
        <v>1089</v>
      </c>
      <c r="B416" s="185" t="s">
        <v>1090</v>
      </c>
      <c r="C416" s="185" t="s">
        <v>482</v>
      </c>
      <c r="D416" s="2" t="s">
        <v>55</v>
      </c>
      <c r="E416" s="96" t="s">
        <v>1084</v>
      </c>
      <c r="F416" s="1" t="s">
        <v>1085</v>
      </c>
      <c r="G416" s="2" t="s">
        <v>33</v>
      </c>
      <c r="H416" s="1" t="s">
        <v>631</v>
      </c>
      <c r="I416" s="1" t="s">
        <v>1010</v>
      </c>
      <c r="N416" s="2" t="s">
        <v>61</v>
      </c>
      <c r="O416" s="8" t="s">
        <v>48</v>
      </c>
      <c r="P416" s="8" t="s">
        <v>37</v>
      </c>
      <c r="Q416" s="8" t="s">
        <v>38</v>
      </c>
      <c r="U416" s="8" t="str">
        <f>IF(COUNTIF(soi_input_variables!A:A,A416)&gt;0,"yes","no")</f>
        <v>no</v>
      </c>
      <c r="V416" s="8" t="str">
        <f>IF(COUNTIF(midas_input_variables!A:A,A416)&gt;0,"yes","no")</f>
        <v>no</v>
      </c>
      <c r="W416" s="8" t="str">
        <f>IF(OR(COUNTIF(eucalc_variables_proxies!C:C,"*"&amp;A416&amp;"*")&gt;0,COUNTIF(eucalc_variables_proxies!F:F,"*"&amp;A416&amp;"*")&gt;0),"yes","no")</f>
        <v>no</v>
      </c>
      <c r="X416" s="8" t="str">
        <f>IF(COUNTIF(collected_variables_proxies!C:C,"*"&amp;A416&amp;"*")&gt;0,"yes","no")</f>
        <v>no</v>
      </c>
      <c r="Y416" s="8" t="str">
        <f t="shared" si="6"/>
        <v>no</v>
      </c>
    </row>
    <row r="417" spans="1:26" ht="45.6" customHeight="1">
      <c r="A417" s="1" t="s">
        <v>1091</v>
      </c>
      <c r="B417" s="185" t="s">
        <v>1092</v>
      </c>
      <c r="C417" s="185" t="s">
        <v>1093</v>
      </c>
      <c r="D417" s="2" t="s">
        <v>55</v>
      </c>
      <c r="E417" s="96" t="s">
        <v>1084</v>
      </c>
      <c r="F417" s="1" t="s">
        <v>1085</v>
      </c>
      <c r="G417" s="2" t="s">
        <v>33</v>
      </c>
      <c r="H417" s="1" t="s">
        <v>1094</v>
      </c>
      <c r="I417" s="1" t="s">
        <v>1010</v>
      </c>
      <c r="N417" s="2" t="s">
        <v>61</v>
      </c>
      <c r="O417" s="8" t="s">
        <v>48</v>
      </c>
      <c r="P417" s="8" t="s">
        <v>37</v>
      </c>
      <c r="Q417" s="8" t="s">
        <v>38</v>
      </c>
      <c r="U417" s="8" t="str">
        <f>IF(COUNTIF(soi_input_variables!A:A,A417)&gt;0,"yes","no")</f>
        <v>no</v>
      </c>
      <c r="V417" s="8" t="str">
        <f>IF(COUNTIF(midas_input_variables!A:A,A417)&gt;0,"yes","no")</f>
        <v>no</v>
      </c>
      <c r="W417" s="8" t="str">
        <f>IF(OR(COUNTIF(eucalc_variables_proxies!C:C,"*"&amp;A417&amp;"*")&gt;0,COUNTIF(eucalc_variables_proxies!F:F,"*"&amp;A417&amp;"*")&gt;0),"yes","no")</f>
        <v>no</v>
      </c>
      <c r="X417" s="8" t="str">
        <f>IF(COUNTIF(collected_variables_proxies!C:C,"*"&amp;A417&amp;"*")&gt;0,"yes","no")</f>
        <v>no</v>
      </c>
      <c r="Y417" s="8" t="str">
        <f t="shared" si="6"/>
        <v>no</v>
      </c>
    </row>
    <row r="418" spans="1:26" ht="50.7" customHeight="1">
      <c r="A418" s="1" t="s">
        <v>1095</v>
      </c>
      <c r="B418" s="185" t="s">
        <v>1096</v>
      </c>
      <c r="C418" s="185" t="s">
        <v>1097</v>
      </c>
      <c r="D418" s="2" t="s">
        <v>55</v>
      </c>
      <c r="E418" s="96" t="s">
        <v>1084</v>
      </c>
      <c r="F418" s="1" t="s">
        <v>1085</v>
      </c>
      <c r="G418" s="2" t="s">
        <v>33</v>
      </c>
      <c r="H418" s="1" t="s">
        <v>1094</v>
      </c>
      <c r="I418" s="1" t="s">
        <v>1010</v>
      </c>
      <c r="N418" s="2" t="s">
        <v>61</v>
      </c>
      <c r="O418" s="8" t="s">
        <v>48</v>
      </c>
      <c r="P418" s="8" t="s">
        <v>37</v>
      </c>
      <c r="Q418" s="8" t="s">
        <v>38</v>
      </c>
      <c r="U418" s="8" t="str">
        <f>IF(COUNTIF(soi_input_variables!A:A,A418)&gt;0,"yes","no")</f>
        <v>no</v>
      </c>
      <c r="V418" s="8" t="str">
        <f>IF(COUNTIF(midas_input_variables!A:A,A418)&gt;0,"yes","no")</f>
        <v>no</v>
      </c>
      <c r="W418" s="8" t="str">
        <f>IF(OR(COUNTIF(eucalc_variables_proxies!C:C,"*"&amp;A418&amp;"*")&gt;0,COUNTIF(eucalc_variables_proxies!F:F,"*"&amp;A418&amp;"*")&gt;0),"yes","no")</f>
        <v>no</v>
      </c>
      <c r="X418" s="8" t="str">
        <f>IF(COUNTIF(collected_variables_proxies!C:C,"*"&amp;A418&amp;"*")&gt;0,"yes","no")</f>
        <v>no</v>
      </c>
      <c r="Y418" s="8" t="str">
        <f t="shared" si="6"/>
        <v>no</v>
      </c>
      <c r="Z418">
        <v>100</v>
      </c>
    </row>
    <row r="419" spans="1:26" ht="50.7" customHeight="1">
      <c r="A419" s="1" t="s">
        <v>1098</v>
      </c>
      <c r="B419" s="185" t="s">
        <v>1099</v>
      </c>
      <c r="C419" s="185" t="s">
        <v>1100</v>
      </c>
      <c r="D419" s="2" t="s">
        <v>55</v>
      </c>
      <c r="E419" s="96" t="s">
        <v>1084</v>
      </c>
      <c r="F419" s="1" t="s">
        <v>1085</v>
      </c>
      <c r="G419" s="2" t="s">
        <v>33</v>
      </c>
      <c r="H419" s="1" t="s">
        <v>631</v>
      </c>
      <c r="I419" s="1" t="s">
        <v>1010</v>
      </c>
      <c r="N419" s="2" t="s">
        <v>61</v>
      </c>
      <c r="O419" s="8" t="s">
        <v>48</v>
      </c>
      <c r="P419" s="8" t="s">
        <v>37</v>
      </c>
      <c r="Q419" s="8" t="s">
        <v>38</v>
      </c>
      <c r="U419" s="8" t="str">
        <f>IF(COUNTIF(soi_input_variables!A:A,A419)&gt;0,"yes","no")</f>
        <v>no</v>
      </c>
      <c r="V419" s="8" t="str">
        <f>IF(COUNTIF(midas_input_variables!A:A,A419)&gt;0,"yes","no")</f>
        <v>no</v>
      </c>
      <c r="W419" s="8" t="str">
        <f>IF(OR(COUNTIF(eucalc_variables_proxies!C:C,"*"&amp;A419&amp;"*")&gt;0,COUNTIF(eucalc_variables_proxies!F:F,"*"&amp;A419&amp;"*")&gt;0),"yes","no")</f>
        <v>no</v>
      </c>
      <c r="X419" s="8" t="str">
        <f>IF(COUNTIF(collected_variables_proxies!C:C,"*"&amp;A419&amp;"*")&gt;0,"yes","no")</f>
        <v>no</v>
      </c>
      <c r="Y419" s="8" t="str">
        <f t="shared" si="6"/>
        <v>no</v>
      </c>
    </row>
    <row r="420" spans="1:26" ht="33.6" customHeight="1">
      <c r="A420" s="1" t="s">
        <v>1101</v>
      </c>
      <c r="B420" s="185" t="s">
        <v>1102</v>
      </c>
      <c r="C420" s="185" t="s">
        <v>1103</v>
      </c>
      <c r="D420" s="2" t="s">
        <v>55</v>
      </c>
      <c r="E420" s="96" t="s">
        <v>1084</v>
      </c>
      <c r="F420" s="1" t="s">
        <v>1085</v>
      </c>
      <c r="G420" s="2" t="s">
        <v>33</v>
      </c>
      <c r="H420" s="1" t="s">
        <v>1094</v>
      </c>
      <c r="I420" s="1" t="s">
        <v>1010</v>
      </c>
      <c r="N420" s="2" t="s">
        <v>61</v>
      </c>
      <c r="O420" s="8" t="s">
        <v>48</v>
      </c>
      <c r="P420" s="8" t="s">
        <v>37</v>
      </c>
      <c r="Q420" s="8" t="s">
        <v>38</v>
      </c>
      <c r="U420" s="8" t="str">
        <f>IF(COUNTIF(soi_input_variables!A:A,A420)&gt;0,"yes","no")</f>
        <v>no</v>
      </c>
      <c r="V420" s="8" t="str">
        <f>IF(COUNTIF(midas_input_variables!A:A,A420)&gt;0,"yes","no")</f>
        <v>no</v>
      </c>
      <c r="W420" s="8" t="str">
        <f>IF(OR(COUNTIF(eucalc_variables_proxies!C:C,"*"&amp;A420&amp;"*")&gt;0,COUNTIF(eucalc_variables_proxies!F:F,"*"&amp;A420&amp;"*")&gt;0),"yes","no")</f>
        <v>no</v>
      </c>
      <c r="X420" s="8" t="str">
        <f>IF(COUNTIF(collected_variables_proxies!C:C,"*"&amp;A420&amp;"*")&gt;0,"yes","no")</f>
        <v>no</v>
      </c>
      <c r="Y420" s="8" t="str">
        <f t="shared" si="6"/>
        <v>no</v>
      </c>
    </row>
    <row r="421" spans="1:26" ht="30.6" customHeight="1">
      <c r="A421" s="1" t="s">
        <v>1104</v>
      </c>
      <c r="B421" s="185" t="s">
        <v>1105</v>
      </c>
      <c r="C421" s="1" t="s">
        <v>1106</v>
      </c>
      <c r="D421" s="2" t="s">
        <v>55</v>
      </c>
      <c r="E421" s="96" t="s">
        <v>1084</v>
      </c>
      <c r="F421" s="1" t="s">
        <v>1085</v>
      </c>
      <c r="G421" s="2" t="s">
        <v>33</v>
      </c>
      <c r="H421" s="1" t="s">
        <v>1094</v>
      </c>
      <c r="I421" s="1" t="s">
        <v>1010</v>
      </c>
      <c r="N421" s="2" t="s">
        <v>61</v>
      </c>
      <c r="O421" s="8" t="s">
        <v>48</v>
      </c>
      <c r="P421" s="8" t="s">
        <v>37</v>
      </c>
      <c r="Q421" s="8" t="s">
        <v>38</v>
      </c>
      <c r="U421" s="8" t="str">
        <f>IF(COUNTIF(soi_input_variables!A:A,A421)&gt;0,"yes","no")</f>
        <v>no</v>
      </c>
      <c r="V421" s="8" t="str">
        <f>IF(COUNTIF(midas_input_variables!A:A,A421)&gt;0,"yes","no")</f>
        <v>no</v>
      </c>
      <c r="W421" s="8" t="str">
        <f>IF(OR(COUNTIF(eucalc_variables_proxies!C:C,"*"&amp;A421&amp;"*")&gt;0,COUNTIF(eucalc_variables_proxies!F:F,"*"&amp;A421&amp;"*")&gt;0),"yes","no")</f>
        <v>no</v>
      </c>
      <c r="X421" s="8" t="str">
        <f>IF(COUNTIF(collected_variables_proxies!C:C,"*"&amp;A421&amp;"*")&gt;0,"yes","no")</f>
        <v>no</v>
      </c>
      <c r="Y421" s="8" t="str">
        <f t="shared" si="6"/>
        <v>no</v>
      </c>
      <c r="Z421">
        <v>0.5</v>
      </c>
    </row>
    <row r="422" spans="1:26" ht="34.200000000000003" customHeight="1">
      <c r="A422" s="1" t="s">
        <v>1107</v>
      </c>
      <c r="B422" s="185" t="s">
        <v>1108</v>
      </c>
      <c r="C422" s="1" t="s">
        <v>1109</v>
      </c>
      <c r="D422" s="2" t="s">
        <v>55</v>
      </c>
      <c r="E422" s="96" t="s">
        <v>1084</v>
      </c>
      <c r="F422" s="1" t="s">
        <v>1085</v>
      </c>
      <c r="G422" s="2" t="s">
        <v>33</v>
      </c>
      <c r="H422" s="1" t="s">
        <v>1094</v>
      </c>
      <c r="I422" s="1" t="s">
        <v>1010</v>
      </c>
      <c r="N422" s="2" t="s">
        <v>61</v>
      </c>
      <c r="O422" s="8" t="s">
        <v>48</v>
      </c>
      <c r="P422" s="8" t="s">
        <v>37</v>
      </c>
      <c r="Q422" s="8" t="s">
        <v>38</v>
      </c>
      <c r="U422" s="8" t="str">
        <f>IF(COUNTIF(soi_input_variables!A:A,A422)&gt;0,"yes","no")</f>
        <v>no</v>
      </c>
      <c r="V422" s="8" t="str">
        <f>IF(COUNTIF(midas_input_variables!A:A,A422)&gt;0,"yes","no")</f>
        <v>no</v>
      </c>
      <c r="W422" s="8" t="str">
        <f>IF(OR(COUNTIF(eucalc_variables_proxies!C:C,"*"&amp;A422&amp;"*")&gt;0,COUNTIF(eucalc_variables_proxies!F:F,"*"&amp;A422&amp;"*")&gt;0),"yes","no")</f>
        <v>no</v>
      </c>
      <c r="X422" s="8" t="str">
        <f>IF(COUNTIF(collected_variables_proxies!C:C,"*"&amp;A422&amp;"*")&gt;0,"yes","no")</f>
        <v>no</v>
      </c>
      <c r="Y422" s="8" t="str">
        <f t="shared" si="6"/>
        <v>no</v>
      </c>
      <c r="Z422">
        <v>1</v>
      </c>
    </row>
    <row r="423" spans="1:26" ht="36" customHeight="1">
      <c r="A423" s="1" t="s">
        <v>1110</v>
      </c>
      <c r="B423" s="185" t="s">
        <v>1111</v>
      </c>
      <c r="C423" s="1" t="s">
        <v>1112</v>
      </c>
      <c r="D423" s="2" t="s">
        <v>55</v>
      </c>
      <c r="E423" s="96" t="s">
        <v>1084</v>
      </c>
      <c r="F423" s="1" t="s">
        <v>1085</v>
      </c>
      <c r="G423" s="2" t="s">
        <v>33</v>
      </c>
      <c r="H423" s="1" t="s">
        <v>1094</v>
      </c>
      <c r="I423" s="1" t="s">
        <v>1010</v>
      </c>
      <c r="N423" s="2" t="s">
        <v>61</v>
      </c>
      <c r="O423" s="8" t="s">
        <v>48</v>
      </c>
      <c r="P423" s="8" t="s">
        <v>37</v>
      </c>
      <c r="Q423" s="8" t="s">
        <v>38</v>
      </c>
      <c r="U423" s="8" t="str">
        <f>IF(COUNTIF(soi_input_variables!A:A,A423)&gt;0,"yes","no")</f>
        <v>no</v>
      </c>
      <c r="V423" s="8" t="str">
        <f>IF(COUNTIF(midas_input_variables!A:A,A423)&gt;0,"yes","no")</f>
        <v>no</v>
      </c>
      <c r="W423" s="8" t="str">
        <f>IF(OR(COUNTIF(eucalc_variables_proxies!C:C,"*"&amp;A423&amp;"*")&gt;0,COUNTIF(eucalc_variables_proxies!F:F,"*"&amp;A423&amp;"*")&gt;0),"yes","no")</f>
        <v>no</v>
      </c>
      <c r="X423" s="8" t="str">
        <f>IF(COUNTIF(collected_variables_proxies!C:C,"*"&amp;A423&amp;"*")&gt;0,"yes","no")</f>
        <v>no</v>
      </c>
      <c r="Y423" s="8" t="str">
        <f t="shared" si="6"/>
        <v>no</v>
      </c>
      <c r="Z423">
        <v>100</v>
      </c>
    </row>
    <row r="424" spans="1:26" ht="35.700000000000003" customHeight="1">
      <c r="A424" s="1" t="s">
        <v>1113</v>
      </c>
      <c r="B424" s="185" t="s">
        <v>1114</v>
      </c>
      <c r="C424" s="1" t="s">
        <v>1115</v>
      </c>
      <c r="D424" s="2" t="s">
        <v>55</v>
      </c>
      <c r="E424" s="96" t="s">
        <v>1084</v>
      </c>
      <c r="F424" s="1" t="s">
        <v>1085</v>
      </c>
      <c r="G424" s="2" t="s">
        <v>33</v>
      </c>
      <c r="H424" s="1" t="s">
        <v>1094</v>
      </c>
      <c r="I424" s="1" t="s">
        <v>1010</v>
      </c>
      <c r="N424" s="2" t="s">
        <v>61</v>
      </c>
      <c r="O424" s="8" t="s">
        <v>48</v>
      </c>
      <c r="P424" s="8" t="s">
        <v>37</v>
      </c>
      <c r="Q424" s="8" t="s">
        <v>38</v>
      </c>
      <c r="U424" s="8" t="str">
        <f>IF(COUNTIF(soi_input_variables!A:A,A424)&gt;0,"yes","no")</f>
        <v>no</v>
      </c>
      <c r="V424" s="8" t="str">
        <f>IF(COUNTIF(midas_input_variables!A:A,A424)&gt;0,"yes","no")</f>
        <v>no</v>
      </c>
      <c r="W424" s="8" t="str">
        <f>IF(OR(COUNTIF(eucalc_variables_proxies!C:C,"*"&amp;A424&amp;"*")&gt;0,COUNTIF(eucalc_variables_proxies!F:F,"*"&amp;A424&amp;"*")&gt;0),"yes","no")</f>
        <v>no</v>
      </c>
      <c r="X424" s="8" t="str">
        <f>IF(COUNTIF(collected_variables_proxies!C:C,"*"&amp;A424&amp;"*")&gt;0,"yes","no")</f>
        <v>no</v>
      </c>
      <c r="Y424" s="8" t="str">
        <f t="shared" si="6"/>
        <v>no</v>
      </c>
      <c r="Z424">
        <v>100</v>
      </c>
    </row>
    <row r="425" spans="1:26" ht="36.6" customHeight="1">
      <c r="A425" s="1" t="s">
        <v>1116</v>
      </c>
      <c r="B425" s="185" t="s">
        <v>1117</v>
      </c>
      <c r="C425" s="1" t="s">
        <v>1118</v>
      </c>
      <c r="D425" s="2" t="s">
        <v>55</v>
      </c>
      <c r="E425" s="96" t="s">
        <v>1084</v>
      </c>
      <c r="F425" s="1" t="s">
        <v>1085</v>
      </c>
      <c r="G425" s="2" t="s">
        <v>33</v>
      </c>
      <c r="H425" s="1" t="s">
        <v>1094</v>
      </c>
      <c r="I425" s="1" t="s">
        <v>1010</v>
      </c>
      <c r="N425" s="2" t="s">
        <v>61</v>
      </c>
      <c r="O425" s="8" t="s">
        <v>48</v>
      </c>
      <c r="P425" s="8" t="s">
        <v>37</v>
      </c>
      <c r="Q425" s="8" t="s">
        <v>38</v>
      </c>
      <c r="U425" s="8" t="str">
        <f>IF(COUNTIF(soi_input_variables!A:A,A425)&gt;0,"yes","no")</f>
        <v>no</v>
      </c>
      <c r="V425" s="8" t="str">
        <f>IF(COUNTIF(midas_input_variables!A:A,A425)&gt;0,"yes","no")</f>
        <v>no</v>
      </c>
      <c r="W425" s="8" t="str">
        <f>IF(OR(COUNTIF(eucalc_variables_proxies!C:C,"*"&amp;A425&amp;"*")&gt;0,COUNTIF(eucalc_variables_proxies!F:F,"*"&amp;A425&amp;"*")&gt;0),"yes","no")</f>
        <v>no</v>
      </c>
      <c r="X425" s="8" t="str">
        <f>IF(COUNTIF(collected_variables_proxies!C:C,"*"&amp;A425&amp;"*")&gt;0,"yes","no")</f>
        <v>no</v>
      </c>
      <c r="Y425" s="8" t="str">
        <f t="shared" si="6"/>
        <v>no</v>
      </c>
      <c r="Z425">
        <v>100</v>
      </c>
    </row>
    <row r="426" spans="1:26" ht="48" customHeight="1">
      <c r="A426" s="1" t="s">
        <v>1119</v>
      </c>
      <c r="B426" s="185" t="s">
        <v>1120</v>
      </c>
      <c r="C426" s="1" t="s">
        <v>1121</v>
      </c>
      <c r="D426" s="2" t="s">
        <v>55</v>
      </c>
      <c r="E426" s="96" t="s">
        <v>1084</v>
      </c>
      <c r="F426" s="1" t="s">
        <v>1085</v>
      </c>
      <c r="G426" s="2" t="s">
        <v>33</v>
      </c>
      <c r="H426" s="1" t="s">
        <v>1094</v>
      </c>
      <c r="I426" s="1" t="s">
        <v>1010</v>
      </c>
      <c r="N426" s="2" t="s">
        <v>61</v>
      </c>
      <c r="O426" s="8" t="s">
        <v>48</v>
      </c>
      <c r="P426" s="8" t="s">
        <v>37</v>
      </c>
      <c r="Q426" s="8" t="s">
        <v>38</v>
      </c>
      <c r="U426" s="8" t="str">
        <f>IF(COUNTIF(soi_input_variables!A:A,A426)&gt;0,"yes","no")</f>
        <v>no</v>
      </c>
      <c r="V426" s="8" t="str">
        <f>IF(COUNTIF(midas_input_variables!A:A,A426)&gt;0,"yes","no")</f>
        <v>no</v>
      </c>
      <c r="W426" s="8" t="str">
        <f>IF(OR(COUNTIF(eucalc_variables_proxies!C:C,"*"&amp;A426&amp;"*")&gt;0,COUNTIF(eucalc_variables_proxies!F:F,"*"&amp;A426&amp;"*")&gt;0),"yes","no")</f>
        <v>no</v>
      </c>
      <c r="X426" s="8" t="str">
        <f>IF(COUNTIF(collected_variables_proxies!C:C,"*"&amp;A426&amp;"*")&gt;0,"yes","no")</f>
        <v>no</v>
      </c>
      <c r="Y426" s="8" t="str">
        <f t="shared" si="6"/>
        <v>no</v>
      </c>
      <c r="Z426">
        <v>100</v>
      </c>
    </row>
    <row r="427" spans="1:26" ht="46.95" customHeight="1">
      <c r="A427" s="1" t="s">
        <v>1122</v>
      </c>
      <c r="B427" s="185" t="s">
        <v>1123</v>
      </c>
      <c r="C427" s="1" t="s">
        <v>1124</v>
      </c>
      <c r="D427" s="2" t="s">
        <v>55</v>
      </c>
      <c r="E427" s="96" t="s">
        <v>1084</v>
      </c>
      <c r="F427" s="1" t="s">
        <v>1085</v>
      </c>
      <c r="G427" s="2" t="s">
        <v>33</v>
      </c>
      <c r="H427" s="1" t="s">
        <v>1094</v>
      </c>
      <c r="I427" s="1" t="s">
        <v>1010</v>
      </c>
      <c r="N427" s="2" t="s">
        <v>61</v>
      </c>
      <c r="O427" s="8" t="s">
        <v>48</v>
      </c>
      <c r="P427" s="8" t="s">
        <v>37</v>
      </c>
      <c r="Q427" s="8" t="s">
        <v>38</v>
      </c>
      <c r="U427" s="8" t="str">
        <f>IF(COUNTIF(soi_input_variables!A:A,A427)&gt;0,"yes","no")</f>
        <v>no</v>
      </c>
      <c r="V427" s="8" t="str">
        <f>IF(COUNTIF(midas_input_variables!A:A,A427)&gt;0,"yes","no")</f>
        <v>no</v>
      </c>
      <c r="W427" s="8" t="str">
        <f>IF(OR(COUNTIF(eucalc_variables_proxies!C:C,"*"&amp;A427&amp;"*")&gt;0,COUNTIF(eucalc_variables_proxies!F:F,"*"&amp;A427&amp;"*")&gt;0),"yes","no")</f>
        <v>no</v>
      </c>
      <c r="X427" s="8" t="str">
        <f>IF(COUNTIF(collected_variables_proxies!C:C,"*"&amp;A427&amp;"*")&gt;0,"yes","no")</f>
        <v>no</v>
      </c>
      <c r="Y427" s="8" t="str">
        <f t="shared" si="6"/>
        <v>no</v>
      </c>
      <c r="Z427">
        <v>100</v>
      </c>
    </row>
    <row r="428" spans="1:26" ht="37.950000000000003" customHeight="1">
      <c r="A428" s="1" t="s">
        <v>1125</v>
      </c>
      <c r="B428" s="185" t="s">
        <v>1126</v>
      </c>
      <c r="C428" s="1" t="s">
        <v>1127</v>
      </c>
      <c r="D428" s="2" t="s">
        <v>55</v>
      </c>
      <c r="E428" s="96" t="s">
        <v>1084</v>
      </c>
      <c r="F428" s="1" t="s">
        <v>1085</v>
      </c>
      <c r="G428" s="2" t="s">
        <v>33</v>
      </c>
      <c r="H428" s="1" t="s">
        <v>1094</v>
      </c>
      <c r="I428" s="1" t="s">
        <v>1010</v>
      </c>
      <c r="N428" s="2" t="s">
        <v>61</v>
      </c>
      <c r="O428" s="8" t="s">
        <v>48</v>
      </c>
      <c r="P428" s="8" t="s">
        <v>37</v>
      </c>
      <c r="Q428" s="8" t="s">
        <v>38</v>
      </c>
      <c r="U428" s="8" t="str">
        <f>IF(COUNTIF(soi_input_variables!A:A,A428)&gt;0,"yes","no")</f>
        <v>no</v>
      </c>
      <c r="V428" s="8" t="str">
        <f>IF(COUNTIF(midas_input_variables!A:A,A428)&gt;0,"yes","no")</f>
        <v>no</v>
      </c>
      <c r="W428" s="8" t="str">
        <f>IF(OR(COUNTIF(eucalc_variables_proxies!C:C,"*"&amp;A428&amp;"*")&gt;0,COUNTIF(eucalc_variables_proxies!F:F,"*"&amp;A428&amp;"*")&gt;0),"yes","no")</f>
        <v>no</v>
      </c>
      <c r="X428" s="8" t="str">
        <f>IF(COUNTIF(collected_variables_proxies!C:C,"*"&amp;A428&amp;"*")&gt;0,"yes","no")</f>
        <v>no</v>
      </c>
      <c r="Y428" s="8" t="str">
        <f t="shared" si="6"/>
        <v>no</v>
      </c>
      <c r="Z428">
        <v>100</v>
      </c>
    </row>
    <row r="429" spans="1:26" ht="23.7" customHeight="1">
      <c r="A429" s="1" t="s">
        <v>1128</v>
      </c>
      <c r="B429" s="185" t="s">
        <v>1129</v>
      </c>
      <c r="C429" s="1" t="s">
        <v>1130</v>
      </c>
      <c r="D429" s="2" t="s">
        <v>55</v>
      </c>
      <c r="E429" s="96" t="s">
        <v>1084</v>
      </c>
      <c r="F429" s="1" t="s">
        <v>1085</v>
      </c>
      <c r="G429" s="2" t="s">
        <v>33</v>
      </c>
      <c r="H429" s="1" t="s">
        <v>1094</v>
      </c>
      <c r="I429" s="1" t="s">
        <v>1010</v>
      </c>
      <c r="N429" s="2" t="s">
        <v>61</v>
      </c>
      <c r="O429" s="8" t="s">
        <v>48</v>
      </c>
      <c r="P429" s="8" t="s">
        <v>37</v>
      </c>
      <c r="Q429" s="8" t="s">
        <v>38</v>
      </c>
      <c r="U429" s="8" t="str">
        <f>IF(COUNTIF(soi_input_variables!A:A,A429)&gt;0,"yes","no")</f>
        <v>no</v>
      </c>
      <c r="V429" s="8" t="str">
        <f>IF(COUNTIF(midas_input_variables!A:A,A429)&gt;0,"yes","no")</f>
        <v>no</v>
      </c>
      <c r="W429" s="8" t="str">
        <f>IF(OR(COUNTIF(eucalc_variables_proxies!C:C,"*"&amp;A429&amp;"*")&gt;0,COUNTIF(eucalc_variables_proxies!F:F,"*"&amp;A429&amp;"*")&gt;0),"yes","no")</f>
        <v>no</v>
      </c>
      <c r="X429" s="8" t="str">
        <f>IF(COUNTIF(collected_variables_proxies!C:C,"*"&amp;A429&amp;"*")&gt;0,"yes","no")</f>
        <v>no</v>
      </c>
      <c r="Y429" s="8" t="str">
        <f t="shared" si="6"/>
        <v>no</v>
      </c>
      <c r="Z429">
        <v>100</v>
      </c>
    </row>
    <row r="430" spans="1:26" ht="30.6" customHeight="1">
      <c r="A430" s="1" t="s">
        <v>1131</v>
      </c>
      <c r="B430" s="185" t="s">
        <v>1132</v>
      </c>
      <c r="C430" s="1" t="s">
        <v>1133</v>
      </c>
      <c r="D430" s="2" t="s">
        <v>55</v>
      </c>
      <c r="E430" s="96" t="s">
        <v>1084</v>
      </c>
      <c r="F430" s="1" t="s">
        <v>1085</v>
      </c>
      <c r="G430" s="2" t="s">
        <v>33</v>
      </c>
      <c r="H430" s="1" t="s">
        <v>1094</v>
      </c>
      <c r="I430" s="1" t="s">
        <v>1010</v>
      </c>
      <c r="N430" s="2" t="s">
        <v>61</v>
      </c>
      <c r="O430" s="8" t="s">
        <v>48</v>
      </c>
      <c r="P430" s="8" t="s">
        <v>37</v>
      </c>
      <c r="Q430" s="8" t="s">
        <v>38</v>
      </c>
      <c r="U430" s="8" t="str">
        <f>IF(COUNTIF(soi_input_variables!A:A,A430)&gt;0,"yes","no")</f>
        <v>no</v>
      </c>
      <c r="V430" s="8" t="str">
        <f>IF(COUNTIF(midas_input_variables!A:A,A430)&gt;0,"yes","no")</f>
        <v>no</v>
      </c>
      <c r="W430" s="8" t="str">
        <f>IF(OR(COUNTIF(eucalc_variables_proxies!C:C,"*"&amp;A430&amp;"*")&gt;0,COUNTIF(eucalc_variables_proxies!F:F,"*"&amp;A430&amp;"*")&gt;0),"yes","no")</f>
        <v>no</v>
      </c>
      <c r="X430" s="8" t="str">
        <f>IF(COUNTIF(collected_variables_proxies!C:C,"*"&amp;A430&amp;"*")&gt;0,"yes","no")</f>
        <v>no</v>
      </c>
      <c r="Y430" s="8" t="str">
        <f t="shared" si="6"/>
        <v>no</v>
      </c>
      <c r="Z430">
        <v>100</v>
      </c>
    </row>
    <row r="431" spans="1:26" ht="22.95" customHeight="1">
      <c r="A431" s="1" t="s">
        <v>1134</v>
      </c>
      <c r="B431" s="185" t="s">
        <v>1135</v>
      </c>
      <c r="C431" s="1" t="s">
        <v>1136</v>
      </c>
      <c r="D431" s="2" t="s">
        <v>55</v>
      </c>
      <c r="E431" s="96" t="s">
        <v>1084</v>
      </c>
      <c r="F431" s="1" t="s">
        <v>1085</v>
      </c>
      <c r="G431" s="2" t="s">
        <v>33</v>
      </c>
      <c r="H431" s="1" t="s">
        <v>1094</v>
      </c>
      <c r="I431" s="1" t="s">
        <v>1010</v>
      </c>
      <c r="N431" s="2" t="s">
        <v>61</v>
      </c>
      <c r="O431" s="8" t="s">
        <v>48</v>
      </c>
      <c r="P431" s="8" t="s">
        <v>37</v>
      </c>
      <c r="Q431" s="8" t="s">
        <v>38</v>
      </c>
      <c r="U431" s="8" t="str">
        <f>IF(COUNTIF(soi_input_variables!A:A,A431)&gt;0,"yes","no")</f>
        <v>no</v>
      </c>
      <c r="V431" s="8" t="str">
        <f>IF(COUNTIF(midas_input_variables!A:A,A431)&gt;0,"yes","no")</f>
        <v>no</v>
      </c>
      <c r="W431" s="8" t="str">
        <f>IF(OR(COUNTIF(eucalc_variables_proxies!C:C,"*"&amp;A431&amp;"*")&gt;0,COUNTIF(eucalc_variables_proxies!F:F,"*"&amp;A431&amp;"*")&gt;0),"yes","no")</f>
        <v>no</v>
      </c>
      <c r="X431" s="8" t="str">
        <f>IF(COUNTIF(collected_variables_proxies!C:C,"*"&amp;A431&amp;"*")&gt;0,"yes","no")</f>
        <v>no</v>
      </c>
      <c r="Y431" s="8" t="str">
        <f t="shared" si="6"/>
        <v>no</v>
      </c>
    </row>
    <row r="432" spans="1:26" ht="40.200000000000003" customHeight="1">
      <c r="A432" s="1" t="s">
        <v>1137</v>
      </c>
      <c r="B432" s="185" t="s">
        <v>1138</v>
      </c>
      <c r="C432" s="1" t="s">
        <v>1139</v>
      </c>
      <c r="D432" s="2" t="s">
        <v>55</v>
      </c>
      <c r="E432" s="96" t="s">
        <v>1084</v>
      </c>
      <c r="F432" s="1" t="s">
        <v>1085</v>
      </c>
      <c r="G432" s="2" t="s">
        <v>33</v>
      </c>
      <c r="H432" s="1" t="s">
        <v>1094</v>
      </c>
      <c r="I432" s="1" t="s">
        <v>1010</v>
      </c>
      <c r="N432" s="2" t="s">
        <v>61</v>
      </c>
      <c r="O432" s="8" t="s">
        <v>48</v>
      </c>
      <c r="P432" s="8" t="s">
        <v>37</v>
      </c>
      <c r="Q432" s="8" t="s">
        <v>38</v>
      </c>
      <c r="U432" s="8" t="str">
        <f>IF(COUNTIF(soi_input_variables!A:A,A432)&gt;0,"yes","no")</f>
        <v>no</v>
      </c>
      <c r="V432" s="8" t="str">
        <f>IF(COUNTIF(midas_input_variables!A:A,A432)&gt;0,"yes","no")</f>
        <v>no</v>
      </c>
      <c r="W432" s="8" t="str">
        <f>IF(OR(COUNTIF(eucalc_variables_proxies!C:C,"*"&amp;A432&amp;"*")&gt;0,COUNTIF(eucalc_variables_proxies!F:F,"*"&amp;A432&amp;"*")&gt;0),"yes","no")</f>
        <v>no</v>
      </c>
      <c r="X432" s="8" t="str">
        <f>IF(COUNTIF(collected_variables_proxies!C:C,"*"&amp;A432&amp;"*")&gt;0,"yes","no")</f>
        <v>no</v>
      </c>
      <c r="Y432" s="8" t="str">
        <f t="shared" si="6"/>
        <v>no</v>
      </c>
    </row>
    <row r="433" spans="1:26" ht="19.2" customHeight="1">
      <c r="A433" s="1" t="s">
        <v>1140</v>
      </c>
      <c r="B433" s="185" t="s">
        <v>1141</v>
      </c>
      <c r="C433" s="1" t="s">
        <v>1142</v>
      </c>
      <c r="D433" s="2" t="s">
        <v>55</v>
      </c>
      <c r="E433" s="96" t="s">
        <v>1084</v>
      </c>
      <c r="F433" s="1" t="s">
        <v>1085</v>
      </c>
      <c r="G433" s="2" t="s">
        <v>33</v>
      </c>
      <c r="H433" s="1" t="s">
        <v>1094</v>
      </c>
      <c r="I433" s="1" t="s">
        <v>1010</v>
      </c>
      <c r="N433" s="2" t="s">
        <v>61</v>
      </c>
      <c r="O433" s="8" t="s">
        <v>48</v>
      </c>
      <c r="P433" s="8" t="s">
        <v>37</v>
      </c>
      <c r="Q433" s="8" t="s">
        <v>38</v>
      </c>
      <c r="U433" s="8" t="str">
        <f>IF(COUNTIF(soi_input_variables!A:A,A433)&gt;0,"yes","no")</f>
        <v>no</v>
      </c>
      <c r="V433" s="8" t="str">
        <f>IF(COUNTIF(midas_input_variables!A:A,A433)&gt;0,"yes","no")</f>
        <v>no</v>
      </c>
      <c r="W433" s="8" t="str">
        <f>IF(OR(COUNTIF(eucalc_variables_proxies!C:C,"*"&amp;A433&amp;"*")&gt;0,COUNTIF(eucalc_variables_proxies!F:F,"*"&amp;A433&amp;"*")&gt;0),"yes","no")</f>
        <v>no</v>
      </c>
      <c r="X433" s="8" t="str">
        <f>IF(COUNTIF(collected_variables_proxies!C:C,"*"&amp;A433&amp;"*")&gt;0,"yes","no")</f>
        <v>no</v>
      </c>
      <c r="Y433" s="8" t="str">
        <f t="shared" si="6"/>
        <v>no</v>
      </c>
    </row>
    <row r="434" spans="1:26" ht="21" customHeight="1">
      <c r="A434" s="1" t="s">
        <v>1143</v>
      </c>
      <c r="B434" s="185" t="s">
        <v>1144</v>
      </c>
      <c r="C434" s="1" t="s">
        <v>1145</v>
      </c>
      <c r="D434" s="2" t="s">
        <v>55</v>
      </c>
      <c r="E434" s="96" t="s">
        <v>1084</v>
      </c>
      <c r="F434" s="1" t="s">
        <v>1085</v>
      </c>
      <c r="G434" s="2" t="s">
        <v>33</v>
      </c>
      <c r="H434" s="1" t="s">
        <v>1094</v>
      </c>
      <c r="I434" s="1" t="s">
        <v>1010</v>
      </c>
      <c r="N434" s="2" t="s">
        <v>61</v>
      </c>
      <c r="O434" s="8" t="s">
        <v>48</v>
      </c>
      <c r="P434" s="8" t="s">
        <v>37</v>
      </c>
      <c r="Q434" s="8" t="s">
        <v>38</v>
      </c>
      <c r="U434" s="8" t="str">
        <f>IF(COUNTIF(soi_input_variables!A:A,A434)&gt;0,"yes","no")</f>
        <v>no</v>
      </c>
      <c r="V434" s="8" t="str">
        <f>IF(COUNTIF(midas_input_variables!A:A,A434)&gt;0,"yes","no")</f>
        <v>no</v>
      </c>
      <c r="W434" s="8" t="str">
        <f>IF(OR(COUNTIF(eucalc_variables_proxies!C:C,"*"&amp;A434&amp;"*")&gt;0,COUNTIF(eucalc_variables_proxies!F:F,"*"&amp;A434&amp;"*")&gt;0),"yes","no")</f>
        <v>no</v>
      </c>
      <c r="X434" s="8" t="str">
        <f>IF(COUNTIF(collected_variables_proxies!C:C,"*"&amp;A434&amp;"*")&gt;0,"yes","no")</f>
        <v>no</v>
      </c>
      <c r="Y434" s="8" t="str">
        <f t="shared" si="6"/>
        <v>no</v>
      </c>
    </row>
    <row r="435" spans="1:26" ht="22.95" customHeight="1">
      <c r="A435" s="2" t="s">
        <v>1146</v>
      </c>
      <c r="B435" s="185" t="s">
        <v>1147</v>
      </c>
      <c r="C435" s="2" t="s">
        <v>1148</v>
      </c>
      <c r="D435" s="2" t="s">
        <v>1149</v>
      </c>
      <c r="E435" s="7" t="s">
        <v>1150</v>
      </c>
      <c r="F435" s="2" t="s">
        <v>1151</v>
      </c>
      <c r="G435" s="2" t="s">
        <v>33</v>
      </c>
      <c r="H435" s="2" t="s">
        <v>34</v>
      </c>
      <c r="I435" s="2" t="s">
        <v>960</v>
      </c>
      <c r="J435" s="2"/>
      <c r="K435" s="2"/>
      <c r="L435" s="2"/>
      <c r="M435" s="8"/>
      <c r="N435" s="2" t="s">
        <v>158</v>
      </c>
      <c r="O435" s="8" t="s">
        <v>36</v>
      </c>
      <c r="P435" s="8" t="s">
        <v>37</v>
      </c>
      <c r="Q435" s="8" t="s">
        <v>38</v>
      </c>
      <c r="S435" s="2"/>
      <c r="T435" s="2"/>
      <c r="U435" s="8" t="str">
        <f>IF(COUNTIF(soi_input_variables!A:A,A435)&gt;0,"yes","no")</f>
        <v>yes</v>
      </c>
      <c r="V435" s="8" t="str">
        <f>IF(COUNTIF(midas_input_variables!A:A,A435)&gt;0,"yes","no")</f>
        <v>no</v>
      </c>
      <c r="W435" s="8" t="str">
        <f>IF(OR(COUNTIF(eucalc_variables_proxies!C:C,"*"&amp;A435&amp;"*")&gt;0,COUNTIF(eucalc_variables_proxies!F:F,"*"&amp;A435&amp;"*")&gt;0),"yes","no")</f>
        <v>no</v>
      </c>
      <c r="X435" s="8" t="str">
        <f>IF(COUNTIF(collected_variables_proxies!C:C,"*"&amp;A435&amp;"*")&gt;0,"yes","no")</f>
        <v>no</v>
      </c>
      <c r="Y435" s="8" t="str">
        <f t="shared" si="6"/>
        <v>yes</v>
      </c>
    </row>
    <row r="436" spans="1:26" ht="20.7" customHeight="1">
      <c r="A436" s="2" t="s">
        <v>1152</v>
      </c>
      <c r="B436" s="185" t="s">
        <v>1153</v>
      </c>
      <c r="C436" s="2" t="s">
        <v>41</v>
      </c>
      <c r="D436" s="2" t="s">
        <v>42</v>
      </c>
      <c r="E436" s="14" t="s">
        <v>43</v>
      </c>
      <c r="F436" s="2" t="s">
        <v>44</v>
      </c>
      <c r="G436" s="2"/>
      <c r="H436" s="2" t="s">
        <v>137</v>
      </c>
      <c r="I436" s="8"/>
      <c r="J436" s="8"/>
      <c r="K436" s="2" t="s">
        <v>46</v>
      </c>
      <c r="L436" s="9"/>
      <c r="M436" s="8"/>
      <c r="N436" s="2" t="s">
        <v>47</v>
      </c>
      <c r="O436" s="8" t="s">
        <v>48</v>
      </c>
      <c r="P436" s="8" t="s">
        <v>49</v>
      </c>
      <c r="Q436" s="8" t="s">
        <v>38</v>
      </c>
      <c r="S436" s="2"/>
      <c r="T436" s="2"/>
      <c r="U436" s="8" t="str">
        <f>IF(COUNTIF(soi_input_variables!A:A,A436)&gt;0,"yes","no")</f>
        <v>no</v>
      </c>
      <c r="V436" s="8" t="str">
        <f>IF(COUNTIF(midas_input_variables!A:A,A436)&gt;0,"yes","no")</f>
        <v>no</v>
      </c>
      <c r="W436" s="8" t="str">
        <f>IF(OR(COUNTIF(eucalc_variables_proxies!C:C,"*"&amp;A436&amp;"*")&gt;0,COUNTIF(eucalc_variables_proxies!F:F,"*"&amp;A436&amp;"*")&gt;0),"yes","no")</f>
        <v>no</v>
      </c>
      <c r="X436" s="8" t="str">
        <f>IF(COUNTIF(collected_variables_proxies!C:C,"*"&amp;A436&amp;"*")&gt;0,"yes","no")</f>
        <v>no</v>
      </c>
      <c r="Y436" s="8" t="str">
        <f t="shared" si="6"/>
        <v>no</v>
      </c>
    </row>
    <row r="437" spans="1:26" ht="48" customHeight="1">
      <c r="A437" s="2" t="s">
        <v>1154</v>
      </c>
      <c r="B437" s="185" t="s">
        <v>1155</v>
      </c>
      <c r="C437" s="2"/>
      <c r="D437" s="2" t="s">
        <v>55</v>
      </c>
      <c r="E437" s="7" t="s">
        <v>76</v>
      </c>
      <c r="F437" s="2" t="s">
        <v>77</v>
      </c>
      <c r="G437" s="2" t="s">
        <v>33</v>
      </c>
      <c r="H437" s="2"/>
      <c r="J437" s="8"/>
      <c r="K437" s="2"/>
      <c r="L437" s="9"/>
      <c r="M437" s="8"/>
      <c r="N437" s="18" t="s">
        <v>79</v>
      </c>
      <c r="O437" s="8" t="s">
        <v>48</v>
      </c>
      <c r="P437" s="8" t="s">
        <v>37</v>
      </c>
      <c r="Q437" s="8" t="s">
        <v>38</v>
      </c>
      <c r="S437" s="2"/>
      <c r="T437" s="2"/>
      <c r="U437" s="8" t="str">
        <f>IF(COUNTIF(soi_input_variables!A:A,A437)&gt;0,"yes","no")</f>
        <v>yes</v>
      </c>
      <c r="V437" s="8" t="str">
        <f>IF(COUNTIF(midas_input_variables!A:A,A437)&gt;0,"yes","no")</f>
        <v>no</v>
      </c>
      <c r="W437" s="8" t="str">
        <f>IF(OR(COUNTIF(eucalc_variables_proxies!C:C,"*"&amp;A437&amp;"*")&gt;0,COUNTIF(eucalc_variables_proxies!F:F,"*"&amp;A437&amp;"*")&gt;0),"yes","no")</f>
        <v>no</v>
      </c>
      <c r="X437" s="8" t="str">
        <f>IF(COUNTIF(collected_variables_proxies!C:C,"*"&amp;A437&amp;"*")&gt;0,"yes","no")</f>
        <v>no</v>
      </c>
      <c r="Y437" s="8" t="str">
        <f t="shared" si="6"/>
        <v>yes</v>
      </c>
    </row>
    <row r="438" spans="1:26" ht="63" customHeight="1">
      <c r="A438" s="2" t="s">
        <v>1156</v>
      </c>
      <c r="B438" s="185" t="s">
        <v>1157</v>
      </c>
      <c r="C438" s="2" t="s">
        <v>41</v>
      </c>
      <c r="D438" s="2" t="s">
        <v>42</v>
      </c>
      <c r="E438" s="14" t="s">
        <v>43</v>
      </c>
      <c r="F438" s="2" t="s">
        <v>44</v>
      </c>
      <c r="G438" s="2"/>
      <c r="H438" s="2" t="s">
        <v>137</v>
      </c>
      <c r="I438" s="8"/>
      <c r="J438" s="8"/>
      <c r="K438" s="2" t="s">
        <v>1158</v>
      </c>
      <c r="L438" s="9"/>
      <c r="M438" s="8"/>
      <c r="N438" s="2" t="s">
        <v>47</v>
      </c>
      <c r="O438" s="8" t="s">
        <v>48</v>
      </c>
      <c r="P438" s="8" t="s">
        <v>49</v>
      </c>
      <c r="Q438" s="8" t="s">
        <v>38</v>
      </c>
      <c r="S438" s="2"/>
      <c r="T438" s="2"/>
      <c r="U438" s="8" t="str">
        <f>IF(COUNTIF(soi_input_variables!A:A,A438)&gt;0,"yes","no")</f>
        <v>yes</v>
      </c>
      <c r="V438" s="8" t="str">
        <f>IF(COUNTIF(midas_input_variables!A:A,A438)&gt;0,"yes","no")</f>
        <v>yes</v>
      </c>
      <c r="W438" s="8" t="str">
        <f>IF(OR(COUNTIF(eucalc_variables_proxies!C:C,"*"&amp;A438&amp;"*")&gt;0,COUNTIF(eucalc_variables_proxies!F:F,"*"&amp;A438&amp;"*")&gt;0),"yes","no")</f>
        <v>yes</v>
      </c>
      <c r="X438" s="8" t="str">
        <f>IF(COUNTIF(collected_variables_proxies!C:C,"*"&amp;A438&amp;"*")&gt;0,"yes","no")</f>
        <v>no</v>
      </c>
      <c r="Y438" s="8" t="str">
        <f t="shared" si="6"/>
        <v>yes</v>
      </c>
    </row>
    <row r="439" spans="1:26" ht="35.700000000000003" customHeight="1">
      <c r="A439" s="2" t="s">
        <v>1159</v>
      </c>
      <c r="B439" s="185" t="s">
        <v>1160</v>
      </c>
      <c r="C439" s="2"/>
      <c r="D439" s="2" t="s">
        <v>55</v>
      </c>
      <c r="E439" s="7" t="s">
        <v>1161</v>
      </c>
      <c r="F439" s="2" t="s">
        <v>1162</v>
      </c>
      <c r="G439" s="2" t="s">
        <v>33</v>
      </c>
      <c r="H439" s="2" t="s">
        <v>34</v>
      </c>
      <c r="I439" s="8" t="s">
        <v>157</v>
      </c>
      <c r="J439" s="8"/>
      <c r="K439" s="2"/>
      <c r="L439" s="9"/>
      <c r="M439" s="8"/>
      <c r="N439" s="2" t="s">
        <v>1163</v>
      </c>
      <c r="O439" s="8" t="s">
        <v>48</v>
      </c>
      <c r="P439" s="8" t="s">
        <v>88</v>
      </c>
      <c r="Q439" s="8" t="s">
        <v>38</v>
      </c>
      <c r="S439" s="2"/>
      <c r="T439" s="2"/>
      <c r="U439" s="8" t="str">
        <f>IF(COUNTIF(soi_input_variables!A:A,A439)&gt;0,"yes","no")</f>
        <v>yes</v>
      </c>
      <c r="V439" s="8" t="str">
        <f>IF(COUNTIF(midas_input_variables!A:A,A439)&gt;0,"yes","no")</f>
        <v>no</v>
      </c>
      <c r="W439" s="8" t="str">
        <f>IF(OR(COUNTIF(eucalc_variables_proxies!C:C,"*"&amp;A439&amp;"*")&gt;0,COUNTIF(eucalc_variables_proxies!F:F,"*"&amp;A439&amp;"*")&gt;0),"yes","no")</f>
        <v>no</v>
      </c>
      <c r="X439" s="8" t="str">
        <f>IF(COUNTIF(collected_variables_proxies!C:C,"*"&amp;A439&amp;"*")&gt;0,"yes","no")</f>
        <v>no</v>
      </c>
      <c r="Y439" s="8" t="str">
        <f t="shared" si="6"/>
        <v>yes</v>
      </c>
    </row>
    <row r="440" spans="1:26" ht="39" customHeight="1">
      <c r="A440" s="2" t="s">
        <v>1164</v>
      </c>
      <c r="B440" s="185" t="s">
        <v>1165</v>
      </c>
      <c r="C440" s="2"/>
      <c r="D440" s="2" t="s">
        <v>55</v>
      </c>
      <c r="E440" s="7" t="s">
        <v>1166</v>
      </c>
      <c r="F440" s="2" t="s">
        <v>1167</v>
      </c>
      <c r="G440" s="2" t="s">
        <v>33</v>
      </c>
      <c r="H440" s="2" t="s">
        <v>34</v>
      </c>
      <c r="I440" s="8" t="s">
        <v>157</v>
      </c>
      <c r="J440" s="8"/>
      <c r="K440" s="2"/>
      <c r="L440" s="9"/>
      <c r="M440" s="8" t="s">
        <v>472</v>
      </c>
      <c r="N440" s="2" t="s">
        <v>1163</v>
      </c>
      <c r="O440" s="8" t="s">
        <v>48</v>
      </c>
      <c r="P440" s="8" t="s">
        <v>88</v>
      </c>
      <c r="Q440" s="8" t="s">
        <v>38</v>
      </c>
      <c r="S440" s="2"/>
      <c r="T440" s="2"/>
      <c r="U440" s="8" t="str">
        <f>IF(COUNTIF(soi_input_variables!A:A,A440)&gt;0,"yes","no")</f>
        <v>no</v>
      </c>
      <c r="V440" s="8" t="str">
        <f>IF(COUNTIF(midas_input_variables!A:A,A440)&gt;0,"yes","no")</f>
        <v>no</v>
      </c>
      <c r="W440" s="8" t="str">
        <f>IF(OR(COUNTIF(eucalc_variables_proxies!C:C,"*"&amp;A440&amp;"*")&gt;0,COUNTIF(eucalc_variables_proxies!F:F,"*"&amp;A440&amp;"*")&gt;0),"yes","no")</f>
        <v>yes</v>
      </c>
      <c r="X440" s="8" t="str">
        <f>IF(COUNTIF(collected_variables_proxies!C:C,"*"&amp;A440&amp;"*")&gt;0,"yes","no")</f>
        <v>yes</v>
      </c>
      <c r="Y440" s="8" t="str">
        <f t="shared" si="6"/>
        <v>yes</v>
      </c>
    </row>
    <row r="441" spans="1:26" ht="129.6">
      <c r="A441" s="2" t="s">
        <v>1168</v>
      </c>
      <c r="B441" s="185" t="s">
        <v>1169</v>
      </c>
      <c r="C441" s="2" t="s">
        <v>1170</v>
      </c>
      <c r="D441" s="2" t="s">
        <v>55</v>
      </c>
      <c r="E441" s="14" t="s">
        <v>1171</v>
      </c>
      <c r="F441" s="2" t="s">
        <v>1172</v>
      </c>
      <c r="G441" s="2" t="s">
        <v>33</v>
      </c>
      <c r="H441" s="2" t="s">
        <v>34</v>
      </c>
      <c r="I441" s="8" t="s">
        <v>157</v>
      </c>
      <c r="J441" s="8"/>
      <c r="K441" s="2"/>
      <c r="L441" s="9"/>
      <c r="M441" s="8"/>
      <c r="N441" s="2" t="s">
        <v>158</v>
      </c>
      <c r="O441" s="8" t="s">
        <v>36</v>
      </c>
      <c r="P441" s="8" t="s">
        <v>62</v>
      </c>
      <c r="Q441" s="8" t="s">
        <v>38</v>
      </c>
      <c r="S441" s="2"/>
      <c r="T441" s="2"/>
      <c r="U441" s="8" t="str">
        <f>IF(COUNTIF(soi_input_variables!A:A,A441)&gt;0,"yes","no")</f>
        <v>yes</v>
      </c>
      <c r="V441" s="8" t="str">
        <f>IF(COUNTIF(midas_input_variables!A:A,A441)&gt;0,"yes","no")</f>
        <v>no</v>
      </c>
      <c r="W441" s="8" t="str">
        <f>IF(OR(COUNTIF(eucalc_variables_proxies!C:C,"*"&amp;A441&amp;"*")&gt;0,COUNTIF(eucalc_variables_proxies!F:F,"*"&amp;A441&amp;"*")&gt;0),"yes","no")</f>
        <v>no</v>
      </c>
      <c r="X441" s="8" t="str">
        <f>IF(COUNTIF(collected_variables_proxies!C:C,"*"&amp;A441&amp;"*")&gt;0,"yes","no")</f>
        <v>no</v>
      </c>
      <c r="Y441" s="8" t="str">
        <f t="shared" si="6"/>
        <v>yes</v>
      </c>
    </row>
    <row r="442" spans="1:26" ht="86.4">
      <c r="A442" s="2" t="s">
        <v>1173</v>
      </c>
      <c r="B442" s="185" t="s">
        <v>1174</v>
      </c>
      <c r="C442" s="2" t="s">
        <v>1175</v>
      </c>
      <c r="D442" s="2" t="s">
        <v>55</v>
      </c>
      <c r="E442" s="7" t="s">
        <v>1166</v>
      </c>
      <c r="F442" s="2" t="s">
        <v>1167</v>
      </c>
      <c r="G442" s="2" t="s">
        <v>33</v>
      </c>
      <c r="H442" s="2" t="s">
        <v>156</v>
      </c>
      <c r="I442" s="8" t="s">
        <v>157</v>
      </c>
      <c r="J442" s="8"/>
      <c r="K442" s="2"/>
      <c r="L442" s="9"/>
      <c r="M442" s="8"/>
      <c r="N442" s="2" t="s">
        <v>1163</v>
      </c>
      <c r="O442" s="8" t="s">
        <v>48</v>
      </c>
      <c r="P442" s="8" t="s">
        <v>88</v>
      </c>
      <c r="Q442" s="8" t="s">
        <v>38</v>
      </c>
      <c r="S442" s="2"/>
      <c r="T442" s="2"/>
      <c r="U442" s="8" t="str">
        <f>IF(COUNTIF(soi_input_variables!A:A,A442)&gt;0,"yes","no")</f>
        <v>yes</v>
      </c>
      <c r="V442" s="8" t="str">
        <f>IF(COUNTIF(midas_input_variables!A:A,A442)&gt;0,"yes","no")</f>
        <v>no</v>
      </c>
      <c r="W442" s="8" t="str">
        <f>IF(OR(COUNTIF(eucalc_variables_proxies!C:C,"*"&amp;A442&amp;"*")&gt;0,COUNTIF(eucalc_variables_proxies!F:F,"*"&amp;A442&amp;"*")&gt;0),"yes","no")</f>
        <v>yes</v>
      </c>
      <c r="X442" s="8" t="str">
        <f>IF(COUNTIF(collected_variables_proxies!C:C,"*"&amp;A442&amp;"*")&gt;0,"yes","no")</f>
        <v>yes</v>
      </c>
      <c r="Y442" s="8" t="str">
        <f t="shared" si="6"/>
        <v>yes</v>
      </c>
    </row>
    <row r="443" spans="1:26" ht="86.4">
      <c r="A443" s="200" t="s">
        <v>1176</v>
      </c>
      <c r="B443" s="185" t="s">
        <v>1177</v>
      </c>
      <c r="C443" s="2" t="s">
        <v>1178</v>
      </c>
      <c r="D443" s="2" t="s">
        <v>55</v>
      </c>
      <c r="E443" s="7" t="s">
        <v>1166</v>
      </c>
      <c r="F443" s="2" t="s">
        <v>1167</v>
      </c>
      <c r="G443" s="2" t="s">
        <v>33</v>
      </c>
      <c r="H443" s="2" t="s">
        <v>161</v>
      </c>
      <c r="I443" s="8" t="s">
        <v>157</v>
      </c>
      <c r="J443" s="8"/>
      <c r="K443" s="2"/>
      <c r="L443" s="9"/>
      <c r="M443" s="8"/>
      <c r="N443" s="2" t="s">
        <v>1163</v>
      </c>
      <c r="O443" s="8" t="s">
        <v>48</v>
      </c>
      <c r="P443" s="8" t="s">
        <v>88</v>
      </c>
      <c r="Q443" s="8" t="s">
        <v>38</v>
      </c>
      <c r="S443" s="2"/>
      <c r="T443" s="2"/>
      <c r="U443" s="8" t="str">
        <f>IF(COUNTIF(soi_input_variables!A:A,A443)&gt;0,"yes","no")</f>
        <v>yes</v>
      </c>
      <c r="V443" s="8" t="str">
        <f>IF(COUNTIF(midas_input_variables!A:A,A443)&gt;0,"yes","no")</f>
        <v>no</v>
      </c>
      <c r="W443" s="8" t="str">
        <f>IF(OR(COUNTIF(eucalc_variables_proxies!C:C,"*"&amp;A443&amp;"*")&gt;0,COUNTIF(eucalc_variables_proxies!F:F,"*"&amp;A443&amp;"*")&gt;0),"yes","no")</f>
        <v>yes</v>
      </c>
      <c r="X443" s="8" t="str">
        <f>IF(COUNTIF(collected_variables_proxies!C:C,"*"&amp;A443&amp;"*")&gt;0,"yes","no")</f>
        <v>no</v>
      </c>
      <c r="Y443" s="8" t="str">
        <f t="shared" si="6"/>
        <v>yes</v>
      </c>
    </row>
    <row r="444" spans="1:26" ht="86.4">
      <c r="A444" s="2" t="s">
        <v>1179</v>
      </c>
      <c r="B444" s="185" t="s">
        <v>1180</v>
      </c>
      <c r="C444" s="2" t="s">
        <v>1181</v>
      </c>
      <c r="D444" s="2" t="s">
        <v>55</v>
      </c>
      <c r="E444" s="7" t="s">
        <v>1166</v>
      </c>
      <c r="F444" s="2" t="s">
        <v>1167</v>
      </c>
      <c r="G444" s="2" t="s">
        <v>33</v>
      </c>
      <c r="H444" s="2" t="s">
        <v>488</v>
      </c>
      <c r="I444" s="8" t="s">
        <v>157</v>
      </c>
      <c r="J444" s="8"/>
      <c r="K444" s="2"/>
      <c r="L444" s="9"/>
      <c r="M444" s="8"/>
      <c r="N444" s="2" t="s">
        <v>1163</v>
      </c>
      <c r="O444" s="8" t="s">
        <v>48</v>
      </c>
      <c r="P444" s="8" t="s">
        <v>88</v>
      </c>
      <c r="Q444" s="8" t="s">
        <v>38</v>
      </c>
      <c r="S444" s="2"/>
      <c r="T444" s="2"/>
      <c r="U444" s="8" t="str">
        <f>IF(COUNTIF(soi_input_variables!A:A,A444)&gt;0,"yes","no")</f>
        <v>no</v>
      </c>
      <c r="V444" s="8" t="str">
        <f>IF(COUNTIF(midas_input_variables!A:A,A444)&gt;0,"yes","no")</f>
        <v>no</v>
      </c>
      <c r="W444" s="8" t="str">
        <f>IF(OR(COUNTIF(eucalc_variables_proxies!C:C,"*"&amp;A444&amp;"*")&gt;0,COUNTIF(eucalc_variables_proxies!F:F,"*"&amp;A444&amp;"*")&gt;0),"yes","no")</f>
        <v>yes</v>
      </c>
      <c r="X444" s="8" t="str">
        <f>IF(COUNTIF(collected_variables_proxies!C:C,"*"&amp;A444&amp;"*")&gt;0,"yes","no")</f>
        <v>no</v>
      </c>
      <c r="Y444" s="8" t="str">
        <f t="shared" si="6"/>
        <v>yes</v>
      </c>
    </row>
    <row r="445" spans="1:26" ht="86.4">
      <c r="A445" s="2" t="s">
        <v>1182</v>
      </c>
      <c r="B445" s="185" t="s">
        <v>1183</v>
      </c>
      <c r="C445" s="2" t="s">
        <v>1184</v>
      </c>
      <c r="D445" s="2" t="s">
        <v>55</v>
      </c>
      <c r="E445" s="7" t="s">
        <v>1166</v>
      </c>
      <c r="F445" s="2" t="s">
        <v>1167</v>
      </c>
      <c r="G445" s="2" t="s">
        <v>33</v>
      </c>
      <c r="H445" s="2" t="s">
        <v>34</v>
      </c>
      <c r="I445" s="8" t="s">
        <v>157</v>
      </c>
      <c r="J445" s="8"/>
      <c r="K445" s="2"/>
      <c r="L445" s="9"/>
      <c r="M445" s="8"/>
      <c r="N445" s="2" t="s">
        <v>1163</v>
      </c>
      <c r="O445" s="8" t="s">
        <v>48</v>
      </c>
      <c r="P445" s="8" t="s">
        <v>88</v>
      </c>
      <c r="Q445" s="8" t="s">
        <v>38</v>
      </c>
      <c r="S445" s="2"/>
      <c r="T445" s="2"/>
      <c r="U445" s="8" t="str">
        <f>IF(COUNTIF(soi_input_variables!A:A,A445)&gt;0,"yes","no")</f>
        <v>no</v>
      </c>
      <c r="V445" s="8" t="str">
        <f>IF(COUNTIF(midas_input_variables!A:A,A445)&gt;0,"yes","no")</f>
        <v>no</v>
      </c>
      <c r="W445" s="8" t="str">
        <f>IF(OR(COUNTIF(eucalc_variables_proxies!C:C,"*"&amp;A445&amp;"*")&gt;0,COUNTIF(eucalc_variables_proxies!F:F,"*"&amp;A445&amp;"*")&gt;0),"yes","no")</f>
        <v>yes</v>
      </c>
      <c r="X445" s="8" t="str">
        <f>IF(COUNTIF(collected_variables_proxies!C:C,"*"&amp;A445&amp;"*")&gt;0,"yes","no")</f>
        <v>no</v>
      </c>
      <c r="Y445" s="8" t="str">
        <f t="shared" si="6"/>
        <v>yes</v>
      </c>
    </row>
    <row r="446" spans="1:26" ht="86.4">
      <c r="A446" s="2" t="s">
        <v>1185</v>
      </c>
      <c r="B446" s="185" t="s">
        <v>1186</v>
      </c>
      <c r="C446" s="2" t="s">
        <v>1187</v>
      </c>
      <c r="D446" s="2" t="s">
        <v>55</v>
      </c>
      <c r="E446" s="7" t="s">
        <v>1166</v>
      </c>
      <c r="F446" s="2" t="s">
        <v>1167</v>
      </c>
      <c r="G446" s="2" t="s">
        <v>33</v>
      </c>
      <c r="H446" s="2" t="s">
        <v>34</v>
      </c>
      <c r="I446" s="8" t="s">
        <v>157</v>
      </c>
      <c r="J446" s="8"/>
      <c r="K446" s="2"/>
      <c r="L446" s="9"/>
      <c r="M446" s="8"/>
      <c r="N446" s="2" t="s">
        <v>1163</v>
      </c>
      <c r="O446" s="8" t="s">
        <v>48</v>
      </c>
      <c r="P446" s="8" t="s">
        <v>88</v>
      </c>
      <c r="Q446" s="8" t="s">
        <v>38</v>
      </c>
      <c r="S446" s="2"/>
      <c r="T446" s="2"/>
      <c r="U446" s="8" t="str">
        <f>IF(COUNTIF(soi_input_variables!A:A,A446)&gt;0,"yes","no")</f>
        <v>no</v>
      </c>
      <c r="V446" s="8" t="str">
        <f>IF(COUNTIF(midas_input_variables!A:A,A446)&gt;0,"yes","no")</f>
        <v>no</v>
      </c>
      <c r="W446" s="8" t="str">
        <f>IF(OR(COUNTIF(eucalc_variables_proxies!C:C,"*"&amp;A446&amp;"*")&gt;0,COUNTIF(eucalc_variables_proxies!F:F,"*"&amp;A446&amp;"*")&gt;0),"yes","no")</f>
        <v>yes</v>
      </c>
      <c r="X446" s="8" t="str">
        <f>IF(COUNTIF(collected_variables_proxies!C:C,"*"&amp;A446&amp;"*")&gt;0,"yes","no")</f>
        <v>no</v>
      </c>
      <c r="Y446" s="8" t="str">
        <f t="shared" si="6"/>
        <v>yes</v>
      </c>
    </row>
    <row r="447" spans="1:26" ht="86.4">
      <c r="A447" s="2" t="s">
        <v>1188</v>
      </c>
      <c r="B447" s="185" t="s">
        <v>1189</v>
      </c>
      <c r="C447" s="2" t="s">
        <v>1190</v>
      </c>
      <c r="D447" s="2" t="s">
        <v>55</v>
      </c>
      <c r="E447" s="7" t="s">
        <v>1166</v>
      </c>
      <c r="F447" s="2" t="s">
        <v>1167</v>
      </c>
      <c r="G447" s="2" t="s">
        <v>33</v>
      </c>
      <c r="H447" s="2" t="s">
        <v>34</v>
      </c>
      <c r="I447" s="8" t="s">
        <v>157</v>
      </c>
      <c r="J447" s="8"/>
      <c r="K447" s="2"/>
      <c r="L447" s="9"/>
      <c r="M447" s="8"/>
      <c r="N447" s="2" t="s">
        <v>1163</v>
      </c>
      <c r="O447" s="8" t="s">
        <v>48</v>
      </c>
      <c r="P447" s="8" t="s">
        <v>88</v>
      </c>
      <c r="Q447" s="8" t="s">
        <v>38</v>
      </c>
      <c r="S447" s="2"/>
      <c r="T447" s="2"/>
      <c r="U447" s="8" t="str">
        <f>IF(COUNTIF(soi_input_variables!A:A,A447)&gt;0,"yes","no")</f>
        <v>no</v>
      </c>
      <c r="V447" s="8" t="str">
        <f>IF(COUNTIF(midas_input_variables!A:A,A447)&gt;0,"yes","no")</f>
        <v>no</v>
      </c>
      <c r="W447" s="8" t="str">
        <f>IF(OR(COUNTIF(eucalc_variables_proxies!C:C,"*"&amp;A447&amp;"*")&gt;0,COUNTIF(eucalc_variables_proxies!F:F,"*"&amp;A447&amp;"*")&gt;0),"yes","no")</f>
        <v>yes</v>
      </c>
      <c r="X447" s="8" t="str">
        <f>IF(COUNTIF(collected_variables_proxies!C:C,"*"&amp;A447&amp;"*")&gt;0,"yes","no")</f>
        <v>no</v>
      </c>
      <c r="Y447" s="8" t="str">
        <f t="shared" si="6"/>
        <v>yes</v>
      </c>
      <c r="Z447">
        <v>100</v>
      </c>
    </row>
    <row r="448" spans="1:26" ht="115.2">
      <c r="A448" s="2" t="s">
        <v>1191</v>
      </c>
      <c r="B448" s="185" t="s">
        <v>1192</v>
      </c>
      <c r="C448" s="2" t="s">
        <v>1193</v>
      </c>
      <c r="D448" s="2" t="s">
        <v>55</v>
      </c>
      <c r="E448" s="7" t="s">
        <v>1166</v>
      </c>
      <c r="F448" s="2" t="s">
        <v>1167</v>
      </c>
      <c r="G448" s="2" t="s">
        <v>33</v>
      </c>
      <c r="H448" s="2" t="s">
        <v>34</v>
      </c>
      <c r="I448" s="8" t="s">
        <v>157</v>
      </c>
      <c r="J448" s="8"/>
      <c r="K448" s="2"/>
      <c r="L448" s="9"/>
      <c r="M448" s="8"/>
      <c r="N448" s="2" t="s">
        <v>1163</v>
      </c>
      <c r="O448" s="8" t="s">
        <v>48</v>
      </c>
      <c r="P448" s="8" t="s">
        <v>88</v>
      </c>
      <c r="Q448" s="8" t="s">
        <v>38</v>
      </c>
      <c r="S448" s="2"/>
      <c r="T448" s="2"/>
      <c r="U448" s="8" t="str">
        <f>IF(COUNTIF(soi_input_variables!A:A,A448)&gt;0,"yes","no")</f>
        <v>no</v>
      </c>
      <c r="V448" s="8" t="str">
        <f>IF(COUNTIF(midas_input_variables!A:A,A448)&gt;0,"yes","no")</f>
        <v>no</v>
      </c>
      <c r="W448" s="8" t="str">
        <f>IF(OR(COUNTIF(eucalc_variables_proxies!C:C,"*"&amp;A448&amp;"*")&gt;0,COUNTIF(eucalc_variables_proxies!F:F,"*"&amp;A448&amp;"*")&gt;0),"yes","no")</f>
        <v>yes</v>
      </c>
      <c r="X448" s="8" t="str">
        <f>IF(COUNTIF(collected_variables_proxies!C:C,"*"&amp;A448&amp;"*")&gt;0,"yes","no")</f>
        <v>no</v>
      </c>
      <c r="Y448" s="8" t="str">
        <f t="shared" si="6"/>
        <v>yes</v>
      </c>
    </row>
    <row r="449" spans="1:26" ht="100.8">
      <c r="A449" s="2" t="s">
        <v>1194</v>
      </c>
      <c r="B449" s="185" t="s">
        <v>1195</v>
      </c>
      <c r="C449" s="2" t="s">
        <v>1196</v>
      </c>
      <c r="D449" s="2" t="s">
        <v>55</v>
      </c>
      <c r="E449" s="7" t="s">
        <v>1166</v>
      </c>
      <c r="F449" s="2" t="s">
        <v>1167</v>
      </c>
      <c r="G449" s="2" t="s">
        <v>33</v>
      </c>
      <c r="H449" s="2" t="s">
        <v>164</v>
      </c>
      <c r="I449" s="8" t="s">
        <v>157</v>
      </c>
      <c r="J449" s="8"/>
      <c r="K449" s="2"/>
      <c r="L449" s="9"/>
      <c r="M449" s="8"/>
      <c r="N449" s="2" t="s">
        <v>1163</v>
      </c>
      <c r="O449" s="8" t="s">
        <v>48</v>
      </c>
      <c r="P449" s="8" t="s">
        <v>88</v>
      </c>
      <c r="Q449" s="8" t="s">
        <v>38</v>
      </c>
      <c r="S449" s="2"/>
      <c r="T449" s="2"/>
      <c r="U449" s="8" t="str">
        <f>IF(COUNTIF(soi_input_variables!A:A,A449)&gt;0,"yes","no")</f>
        <v>yes</v>
      </c>
      <c r="V449" s="8" t="str">
        <f>IF(COUNTIF(midas_input_variables!A:A,A449)&gt;0,"yes","no")</f>
        <v>no</v>
      </c>
      <c r="W449" s="8" t="str">
        <f>IF(OR(COUNTIF(eucalc_variables_proxies!C:C,"*"&amp;A449&amp;"*")&gt;0,COUNTIF(eucalc_variables_proxies!F:F,"*"&amp;A449&amp;"*")&gt;0),"yes","no")</f>
        <v>yes</v>
      </c>
      <c r="X449" s="8" t="str">
        <f>IF(COUNTIF(collected_variables_proxies!C:C,"*"&amp;A449&amp;"*")&gt;0,"yes","no")</f>
        <v>yes</v>
      </c>
      <c r="Y449" s="8" t="str">
        <f t="shared" si="6"/>
        <v>yes</v>
      </c>
      <c r="Z449">
        <v>100</v>
      </c>
    </row>
    <row r="450" spans="1:26" ht="86.4">
      <c r="A450" s="2" t="s">
        <v>1197</v>
      </c>
      <c r="B450" s="185" t="s">
        <v>1198</v>
      </c>
      <c r="C450" s="2" t="s">
        <v>1199</v>
      </c>
      <c r="D450" s="2" t="s">
        <v>55</v>
      </c>
      <c r="E450" s="7" t="s">
        <v>1166</v>
      </c>
      <c r="F450" s="2" t="s">
        <v>1167</v>
      </c>
      <c r="G450" s="2" t="s">
        <v>33</v>
      </c>
      <c r="H450" s="2" t="s">
        <v>34</v>
      </c>
      <c r="I450" s="8" t="s">
        <v>157</v>
      </c>
      <c r="J450" s="8"/>
      <c r="K450" s="2"/>
      <c r="L450" s="9"/>
      <c r="M450" s="8"/>
      <c r="N450" s="2" t="s">
        <v>1163</v>
      </c>
      <c r="O450" s="8" t="s">
        <v>48</v>
      </c>
      <c r="P450" s="8" t="s">
        <v>88</v>
      </c>
      <c r="Q450" s="8" t="s">
        <v>38</v>
      </c>
      <c r="S450" s="2"/>
      <c r="T450" s="2"/>
      <c r="U450" s="8" t="str">
        <f>IF(COUNTIF(soi_input_variables!A:A,A450)&gt;0,"yes","no")</f>
        <v>no</v>
      </c>
      <c r="V450" s="8" t="str">
        <f>IF(COUNTIF(midas_input_variables!A:A,A450)&gt;0,"yes","no")</f>
        <v>no</v>
      </c>
      <c r="W450" s="8" t="str">
        <f>IF(OR(COUNTIF(eucalc_variables_proxies!C:C,"*"&amp;A450&amp;"*")&gt;0,COUNTIF(eucalc_variables_proxies!F:F,"*"&amp;A450&amp;"*")&gt;0),"yes","no")</f>
        <v>yes</v>
      </c>
      <c r="X450" s="8" t="str">
        <f>IF(COUNTIF(collected_variables_proxies!C:C,"*"&amp;A450&amp;"*")&gt;0,"yes","no")</f>
        <v>no</v>
      </c>
      <c r="Y450" s="8" t="str">
        <f t="shared" ref="Y450:Y513" si="7">IF(OR(U450="yes",V450="yes",W450="yes",X450="yes"),"yes","no")</f>
        <v>yes</v>
      </c>
      <c r="Z450">
        <v>100</v>
      </c>
    </row>
    <row r="451" spans="1:26" ht="86.4">
      <c r="A451" s="2" t="s">
        <v>1200</v>
      </c>
      <c r="B451" s="185" t="s">
        <v>1201</v>
      </c>
      <c r="C451" s="2" t="s">
        <v>1202</v>
      </c>
      <c r="D451" s="2" t="s">
        <v>55</v>
      </c>
      <c r="E451" s="7" t="s">
        <v>1166</v>
      </c>
      <c r="F451" s="2" t="s">
        <v>1167</v>
      </c>
      <c r="G451" s="2" t="s">
        <v>33</v>
      </c>
      <c r="H451" s="2" t="s">
        <v>517</v>
      </c>
      <c r="I451" s="8" t="s">
        <v>157</v>
      </c>
      <c r="J451" s="8"/>
      <c r="K451" s="2"/>
      <c r="L451" s="9"/>
      <c r="M451" s="8"/>
      <c r="N451" s="2" t="s">
        <v>1163</v>
      </c>
      <c r="O451" s="8" t="s">
        <v>48</v>
      </c>
      <c r="P451" s="8" t="s">
        <v>88</v>
      </c>
      <c r="Q451" s="8" t="s">
        <v>38</v>
      </c>
      <c r="S451" s="2"/>
      <c r="T451" s="2"/>
      <c r="U451" s="8" t="str">
        <f>IF(COUNTIF(soi_input_variables!A:A,A451)&gt;0,"yes","no")</f>
        <v>no</v>
      </c>
      <c r="V451" s="8" t="str">
        <f>IF(COUNTIF(midas_input_variables!A:A,A451)&gt;0,"yes","no")</f>
        <v>no</v>
      </c>
      <c r="W451" s="8" t="str">
        <f>IF(OR(COUNTIF(eucalc_variables_proxies!C:C,"*"&amp;A451&amp;"*")&gt;0,COUNTIF(eucalc_variables_proxies!F:F,"*"&amp;A451&amp;"*")&gt;0),"yes","no")</f>
        <v>yes</v>
      </c>
      <c r="X451" s="8" t="str">
        <f>IF(COUNTIF(collected_variables_proxies!C:C,"*"&amp;A451&amp;"*")&gt;0,"yes","no")</f>
        <v>no</v>
      </c>
      <c r="Y451" s="8" t="str">
        <f t="shared" si="7"/>
        <v>yes</v>
      </c>
      <c r="Z451">
        <v>100</v>
      </c>
    </row>
    <row r="452" spans="1:26" ht="86.4">
      <c r="A452" s="2" t="s">
        <v>1203</v>
      </c>
      <c r="B452" s="199" t="s">
        <v>1204</v>
      </c>
      <c r="C452" s="2"/>
      <c r="D452" s="2" t="s">
        <v>55</v>
      </c>
      <c r="E452" s="7" t="s">
        <v>335</v>
      </c>
      <c r="F452" s="2" t="s">
        <v>336</v>
      </c>
      <c r="G452" s="2" t="s">
        <v>33</v>
      </c>
      <c r="H452" s="2" t="s">
        <v>337</v>
      </c>
      <c r="I452" s="8"/>
      <c r="J452" s="8"/>
      <c r="K452" s="2"/>
      <c r="L452" s="2"/>
      <c r="M452" s="8"/>
      <c r="N452" s="2" t="s">
        <v>338</v>
      </c>
      <c r="O452" s="8" t="s">
        <v>48</v>
      </c>
      <c r="P452" s="8" t="s">
        <v>37</v>
      </c>
      <c r="Q452" s="8" t="s">
        <v>38</v>
      </c>
      <c r="S452" s="2"/>
      <c r="T452" s="2"/>
      <c r="U452" s="8" t="str">
        <f>IF(COUNTIF(soi_input_variables!A:A,A452)&gt;0,"yes","no")</f>
        <v>yes</v>
      </c>
      <c r="V452" s="8" t="str">
        <f>IF(COUNTIF(midas_input_variables!A:A,A452)&gt;0,"yes","no")</f>
        <v>no</v>
      </c>
      <c r="W452" s="8" t="str">
        <f>IF(OR(COUNTIF(eucalc_variables_proxies!C:C,"*"&amp;A452&amp;"*")&gt;0,COUNTIF(eucalc_variables_proxies!F:F,"*"&amp;A452&amp;"*")&gt;0),"yes","no")</f>
        <v>no</v>
      </c>
      <c r="X452" s="8" t="str">
        <f>IF(COUNTIF(collected_variables_proxies!C:C,"*"&amp;A452&amp;"*")&gt;0,"yes","no")</f>
        <v>no</v>
      </c>
      <c r="Y452" s="8" t="str">
        <f t="shared" si="7"/>
        <v>yes</v>
      </c>
      <c r="Z452">
        <v>100</v>
      </c>
    </row>
    <row r="453" spans="1:26" ht="86.4">
      <c r="A453" s="2" t="s">
        <v>1205</v>
      </c>
      <c r="B453" s="199" t="s">
        <v>1206</v>
      </c>
      <c r="C453" s="2"/>
      <c r="D453" s="2" t="s">
        <v>55</v>
      </c>
      <c r="E453" s="7" t="s">
        <v>335</v>
      </c>
      <c r="F453" s="2" t="s">
        <v>336</v>
      </c>
      <c r="G453" s="2" t="s">
        <v>33</v>
      </c>
      <c r="H453" s="2" t="s">
        <v>337</v>
      </c>
      <c r="I453" s="8"/>
      <c r="J453" s="8"/>
      <c r="K453" s="2"/>
      <c r="L453" s="2"/>
      <c r="M453" s="8"/>
      <c r="N453" s="2" t="s">
        <v>338</v>
      </c>
      <c r="O453" s="8" t="s">
        <v>48</v>
      </c>
      <c r="P453" s="8" t="s">
        <v>37</v>
      </c>
      <c r="Q453" s="8" t="s">
        <v>38</v>
      </c>
      <c r="S453" s="2"/>
      <c r="T453" s="2"/>
      <c r="U453" s="8" t="str">
        <f>IF(COUNTIF(soi_input_variables!A:A,A453)&gt;0,"yes","no")</f>
        <v>no</v>
      </c>
      <c r="V453" s="8" t="str">
        <f>IF(COUNTIF(midas_input_variables!A:A,A453)&gt;0,"yes","no")</f>
        <v>no</v>
      </c>
      <c r="W453" s="8" t="str">
        <f>IF(OR(COUNTIF(eucalc_variables_proxies!C:C,"*"&amp;A453&amp;"*")&gt;0,COUNTIF(eucalc_variables_proxies!F:F,"*"&amp;A453&amp;"*")&gt;0),"yes","no")</f>
        <v>no</v>
      </c>
      <c r="X453" s="8" t="str">
        <f>IF(COUNTIF(collected_variables_proxies!C:C,"*"&amp;A453&amp;"*")&gt;0,"yes","no")</f>
        <v>no</v>
      </c>
      <c r="Y453" s="8" t="str">
        <f t="shared" si="7"/>
        <v>no</v>
      </c>
    </row>
    <row r="454" spans="1:26" ht="86.4">
      <c r="A454" s="2" t="s">
        <v>1207</v>
      </c>
      <c r="B454" s="199" t="s">
        <v>1208</v>
      </c>
      <c r="C454" s="2"/>
      <c r="D454" s="2" t="s">
        <v>55</v>
      </c>
      <c r="E454" s="7" t="s">
        <v>335</v>
      </c>
      <c r="F454" s="2" t="s">
        <v>336</v>
      </c>
      <c r="G454" s="2" t="s">
        <v>33</v>
      </c>
      <c r="H454" s="2" t="s">
        <v>337</v>
      </c>
      <c r="I454" s="8"/>
      <c r="J454" s="8"/>
      <c r="K454" s="2"/>
      <c r="L454" s="2"/>
      <c r="M454" s="8"/>
      <c r="N454" s="2" t="s">
        <v>338</v>
      </c>
      <c r="O454" s="8" t="s">
        <v>48</v>
      </c>
      <c r="P454" s="8" t="s">
        <v>37</v>
      </c>
      <c r="Q454" s="8" t="s">
        <v>38</v>
      </c>
      <c r="S454" s="2"/>
      <c r="T454" s="2"/>
      <c r="U454" s="8" t="str">
        <f>IF(COUNTIF(soi_input_variables!A:A,A454)&gt;0,"yes","no")</f>
        <v>no</v>
      </c>
      <c r="V454" s="8" t="str">
        <f>IF(COUNTIF(midas_input_variables!A:A,A454)&gt;0,"yes","no")</f>
        <v>no</v>
      </c>
      <c r="W454" s="8" t="str">
        <f>IF(OR(COUNTIF(eucalc_variables_proxies!C:C,"*"&amp;A454&amp;"*")&gt;0,COUNTIF(eucalc_variables_proxies!F:F,"*"&amp;A454&amp;"*")&gt;0),"yes","no")</f>
        <v>no</v>
      </c>
      <c r="X454" s="8" t="str">
        <f>IF(COUNTIF(collected_variables_proxies!C:C,"*"&amp;A454&amp;"*")&gt;0,"yes","no")</f>
        <v>no</v>
      </c>
      <c r="Y454" s="8" t="str">
        <f t="shared" si="7"/>
        <v>no</v>
      </c>
    </row>
    <row r="455" spans="1:26" ht="86.4">
      <c r="A455" s="2" t="s">
        <v>1209</v>
      </c>
      <c r="B455" s="185" t="s">
        <v>1210</v>
      </c>
      <c r="C455" s="2"/>
      <c r="D455" s="2" t="s">
        <v>55</v>
      </c>
      <c r="E455" s="7" t="s">
        <v>335</v>
      </c>
      <c r="F455" s="2" t="s">
        <v>336</v>
      </c>
      <c r="G455" s="2" t="s">
        <v>33</v>
      </c>
      <c r="H455" s="2" t="s">
        <v>337</v>
      </c>
      <c r="I455" s="8"/>
      <c r="J455" s="8"/>
      <c r="K455" s="2"/>
      <c r="L455" s="2"/>
      <c r="M455" s="8"/>
      <c r="N455" s="2" t="s">
        <v>338</v>
      </c>
      <c r="O455" s="8" t="s">
        <v>48</v>
      </c>
      <c r="P455" s="8" t="s">
        <v>37</v>
      </c>
      <c r="Q455" s="8" t="s">
        <v>38</v>
      </c>
      <c r="S455" s="2"/>
      <c r="T455" s="2"/>
      <c r="U455" s="8" t="str">
        <f>IF(COUNTIF(soi_input_variables!A:A,A455)&gt;0,"yes","no")</f>
        <v>no</v>
      </c>
      <c r="V455" s="8" t="str">
        <f>IF(COUNTIF(midas_input_variables!A:A,A455)&gt;0,"yes","no")</f>
        <v>no</v>
      </c>
      <c r="W455" s="8" t="str">
        <f>IF(OR(COUNTIF(eucalc_variables_proxies!C:C,"*"&amp;A455&amp;"*")&gt;0,COUNTIF(eucalc_variables_proxies!F:F,"*"&amp;A455&amp;"*")&gt;0),"yes","no")</f>
        <v>no</v>
      </c>
      <c r="X455" s="8" t="str">
        <f>IF(COUNTIF(collected_variables_proxies!C:C,"*"&amp;A455&amp;"*")&gt;0,"yes","no")</f>
        <v>no</v>
      </c>
      <c r="Y455" s="8" t="str">
        <f t="shared" si="7"/>
        <v>no</v>
      </c>
      <c r="Z455">
        <v>500</v>
      </c>
    </row>
    <row r="456" spans="1:26" ht="86.4">
      <c r="A456" s="2" t="s">
        <v>1211</v>
      </c>
      <c r="B456" s="185" t="s">
        <v>1212</v>
      </c>
      <c r="C456" s="2"/>
      <c r="D456" s="2" t="s">
        <v>55</v>
      </c>
      <c r="E456" s="7" t="s">
        <v>335</v>
      </c>
      <c r="F456" s="2" t="s">
        <v>336</v>
      </c>
      <c r="G456" s="2" t="s">
        <v>33</v>
      </c>
      <c r="H456" s="2" t="s">
        <v>337</v>
      </c>
      <c r="I456" s="8"/>
      <c r="J456" s="8"/>
      <c r="K456" s="2"/>
      <c r="L456" s="2"/>
      <c r="M456" s="8"/>
      <c r="N456" s="2" t="s">
        <v>338</v>
      </c>
      <c r="O456" s="8" t="s">
        <v>48</v>
      </c>
      <c r="P456" s="8" t="s">
        <v>37</v>
      </c>
      <c r="Q456" s="8" t="s">
        <v>38</v>
      </c>
      <c r="S456" s="2"/>
      <c r="T456" s="2"/>
      <c r="U456" s="8" t="str">
        <f>IF(COUNTIF(soi_input_variables!A:A,A456)&gt;0,"yes","no")</f>
        <v>no</v>
      </c>
      <c r="V456" s="8" t="str">
        <f>IF(COUNTIF(midas_input_variables!A:A,A456)&gt;0,"yes","no")</f>
        <v>no</v>
      </c>
      <c r="W456" s="8" t="str">
        <f>IF(OR(COUNTIF(eucalc_variables_proxies!C:C,"*"&amp;A456&amp;"*")&gt;0,COUNTIF(eucalc_variables_proxies!F:F,"*"&amp;A456&amp;"*")&gt;0),"yes","no")</f>
        <v>no</v>
      </c>
      <c r="X456" s="8" t="str">
        <f>IF(COUNTIF(collected_variables_proxies!C:C,"*"&amp;A456&amp;"*")&gt;0,"yes","no")</f>
        <v>no</v>
      </c>
      <c r="Y456" s="8" t="str">
        <f t="shared" si="7"/>
        <v>no</v>
      </c>
      <c r="Z456">
        <v>500</v>
      </c>
    </row>
    <row r="457" spans="1:26" ht="86.4">
      <c r="A457" s="2" t="s">
        <v>1213</v>
      </c>
      <c r="B457" s="199" t="s">
        <v>1214</v>
      </c>
      <c r="C457" s="2"/>
      <c r="D457" s="2" t="s">
        <v>55</v>
      </c>
      <c r="E457" s="7" t="s">
        <v>335</v>
      </c>
      <c r="F457" s="2" t="s">
        <v>336</v>
      </c>
      <c r="G457" s="2" t="s">
        <v>33</v>
      </c>
      <c r="H457" s="2" t="s">
        <v>337</v>
      </c>
      <c r="I457" s="8"/>
      <c r="J457" s="8"/>
      <c r="K457" s="2"/>
      <c r="L457" s="2"/>
      <c r="M457" s="8"/>
      <c r="N457" s="2" t="s">
        <v>338</v>
      </c>
      <c r="O457" s="8" t="s">
        <v>48</v>
      </c>
      <c r="P457" s="8" t="s">
        <v>37</v>
      </c>
      <c r="Q457" s="8" t="s">
        <v>38</v>
      </c>
      <c r="S457" s="2"/>
      <c r="T457" s="2"/>
      <c r="U457" s="8" t="str">
        <f>IF(COUNTIF(soi_input_variables!A:A,A457)&gt;0,"yes","no")</f>
        <v>no</v>
      </c>
      <c r="V457" s="8" t="str">
        <f>IF(COUNTIF(midas_input_variables!A:A,A457)&gt;0,"yes","no")</f>
        <v>no</v>
      </c>
      <c r="W457" s="8" t="str">
        <f>IF(OR(COUNTIF(eucalc_variables_proxies!C:C,"*"&amp;A457&amp;"*")&gt;0,COUNTIF(eucalc_variables_proxies!F:F,"*"&amp;A457&amp;"*")&gt;0),"yes","no")</f>
        <v>no</v>
      </c>
      <c r="X457" s="8" t="str">
        <f>IF(COUNTIF(collected_variables_proxies!C:C,"*"&amp;A457&amp;"*")&gt;0,"yes","no")</f>
        <v>no</v>
      </c>
      <c r="Y457" s="8" t="str">
        <f t="shared" si="7"/>
        <v>no</v>
      </c>
      <c r="Z457">
        <v>500</v>
      </c>
    </row>
    <row r="458" spans="1:26" ht="86.4">
      <c r="A458" s="2" t="s">
        <v>1215</v>
      </c>
      <c r="B458" s="185" t="s">
        <v>1216</v>
      </c>
      <c r="C458" s="2"/>
      <c r="D458" s="2" t="s">
        <v>55</v>
      </c>
      <c r="E458" s="7" t="s">
        <v>335</v>
      </c>
      <c r="F458" s="2" t="s">
        <v>336</v>
      </c>
      <c r="G458" s="2" t="s">
        <v>33</v>
      </c>
      <c r="H458" s="2" t="s">
        <v>337</v>
      </c>
      <c r="I458" s="8"/>
      <c r="J458" s="8"/>
      <c r="K458" s="2"/>
      <c r="L458" s="2"/>
      <c r="M458" s="8"/>
      <c r="N458" s="2" t="s">
        <v>338</v>
      </c>
      <c r="O458" s="8" t="s">
        <v>48</v>
      </c>
      <c r="P458" s="8" t="s">
        <v>37</v>
      </c>
      <c r="Q458" s="8" t="s">
        <v>38</v>
      </c>
      <c r="S458" s="2"/>
      <c r="T458" s="2"/>
      <c r="U458" s="8" t="str">
        <f>IF(COUNTIF(soi_input_variables!A:A,A458)&gt;0,"yes","no")</f>
        <v>no</v>
      </c>
      <c r="V458" s="8" t="str">
        <f>IF(COUNTIF(midas_input_variables!A:A,A458)&gt;0,"yes","no")</f>
        <v>no</v>
      </c>
      <c r="W458" s="8" t="str">
        <f>IF(OR(COUNTIF(eucalc_variables_proxies!C:C,"*"&amp;A458&amp;"*")&gt;0,COUNTIF(eucalc_variables_proxies!F:F,"*"&amp;A458&amp;"*")&gt;0),"yes","no")</f>
        <v>no</v>
      </c>
      <c r="X458" s="8" t="str">
        <f>IF(COUNTIF(collected_variables_proxies!C:C,"*"&amp;A458&amp;"*")&gt;0,"yes","no")</f>
        <v>no</v>
      </c>
      <c r="Y458" s="8" t="str">
        <f t="shared" si="7"/>
        <v>no</v>
      </c>
      <c r="Z458">
        <v>500</v>
      </c>
    </row>
    <row r="459" spans="1:26" ht="86.4">
      <c r="A459" s="2" t="s">
        <v>1217</v>
      </c>
      <c r="B459" s="185" t="s">
        <v>1218</v>
      </c>
      <c r="C459" s="2"/>
      <c r="D459" s="2" t="s">
        <v>55</v>
      </c>
      <c r="E459" s="7" t="s">
        <v>335</v>
      </c>
      <c r="F459" s="2" t="s">
        <v>336</v>
      </c>
      <c r="G459" s="2" t="s">
        <v>33</v>
      </c>
      <c r="H459" s="2" t="s">
        <v>337</v>
      </c>
      <c r="I459" s="8"/>
      <c r="J459" s="8"/>
      <c r="K459" s="2"/>
      <c r="L459" s="2"/>
      <c r="M459" s="8"/>
      <c r="N459" s="2" t="s">
        <v>338</v>
      </c>
      <c r="O459" s="8" t="s">
        <v>48</v>
      </c>
      <c r="P459" s="8" t="s">
        <v>37</v>
      </c>
      <c r="Q459" s="8" t="s">
        <v>38</v>
      </c>
      <c r="S459" s="2"/>
      <c r="T459" s="2"/>
      <c r="U459" s="8" t="str">
        <f>IF(COUNTIF(soi_input_variables!A:A,A459)&gt;0,"yes","no")</f>
        <v>no</v>
      </c>
      <c r="V459" s="8" t="str">
        <f>IF(COUNTIF(midas_input_variables!A:A,A459)&gt;0,"yes","no")</f>
        <v>no</v>
      </c>
      <c r="W459" s="8" t="str">
        <f>IF(OR(COUNTIF(eucalc_variables_proxies!C:C,"*"&amp;A459&amp;"*")&gt;0,COUNTIF(eucalc_variables_proxies!F:F,"*"&amp;A459&amp;"*")&gt;0),"yes","no")</f>
        <v>no</v>
      </c>
      <c r="X459" s="8" t="str">
        <f>IF(COUNTIF(collected_variables_proxies!C:C,"*"&amp;A459&amp;"*")&gt;0,"yes","no")</f>
        <v>no</v>
      </c>
      <c r="Y459" s="8" t="str">
        <f t="shared" si="7"/>
        <v>no</v>
      </c>
      <c r="Z459">
        <v>500</v>
      </c>
    </row>
    <row r="460" spans="1:26" ht="86.4">
      <c r="A460" s="2" t="s">
        <v>1219</v>
      </c>
      <c r="B460" s="199" t="s">
        <v>1220</v>
      </c>
      <c r="C460" s="2"/>
      <c r="D460" s="2" t="s">
        <v>55</v>
      </c>
      <c r="E460" s="7" t="s">
        <v>335</v>
      </c>
      <c r="F460" s="2" t="s">
        <v>336</v>
      </c>
      <c r="G460" s="2" t="s">
        <v>33</v>
      </c>
      <c r="H460" s="2" t="s">
        <v>337</v>
      </c>
      <c r="I460" s="8"/>
      <c r="J460" s="8"/>
      <c r="K460" s="2"/>
      <c r="L460" s="2"/>
      <c r="M460" s="8"/>
      <c r="N460" s="2" t="s">
        <v>338</v>
      </c>
      <c r="O460" s="8" t="s">
        <v>48</v>
      </c>
      <c r="P460" s="8" t="s">
        <v>37</v>
      </c>
      <c r="Q460" s="8" t="s">
        <v>38</v>
      </c>
      <c r="S460" s="2"/>
      <c r="T460" s="2"/>
      <c r="U460" s="8" t="str">
        <f>IF(COUNTIF(soi_input_variables!A:A,A460)&gt;0,"yes","no")</f>
        <v>no</v>
      </c>
      <c r="V460" s="8" t="str">
        <f>IF(COUNTIF(midas_input_variables!A:A,A460)&gt;0,"yes","no")</f>
        <v>no</v>
      </c>
      <c r="W460" s="8" t="str">
        <f>IF(OR(COUNTIF(eucalc_variables_proxies!C:C,"*"&amp;A460&amp;"*")&gt;0,COUNTIF(eucalc_variables_proxies!F:F,"*"&amp;A460&amp;"*")&gt;0),"yes","no")</f>
        <v>no</v>
      </c>
      <c r="X460" s="8" t="str">
        <f>IF(COUNTIF(collected_variables_proxies!C:C,"*"&amp;A460&amp;"*")&gt;0,"yes","no")</f>
        <v>no</v>
      </c>
      <c r="Y460" s="8" t="str">
        <f t="shared" si="7"/>
        <v>no</v>
      </c>
      <c r="Z460">
        <v>500</v>
      </c>
    </row>
    <row r="461" spans="1:26" ht="86.4">
      <c r="A461" s="2" t="s">
        <v>1221</v>
      </c>
      <c r="B461" s="199" t="s">
        <v>1222</v>
      </c>
      <c r="C461" s="2"/>
      <c r="D461" s="2" t="s">
        <v>55</v>
      </c>
      <c r="E461" s="7" t="s">
        <v>335</v>
      </c>
      <c r="F461" s="2" t="s">
        <v>336</v>
      </c>
      <c r="G461" s="2" t="s">
        <v>33</v>
      </c>
      <c r="H461" s="2" t="s">
        <v>337</v>
      </c>
      <c r="I461" s="8"/>
      <c r="J461" s="8"/>
      <c r="K461" s="2"/>
      <c r="L461" s="2"/>
      <c r="M461" s="8"/>
      <c r="N461" s="2" t="s">
        <v>338</v>
      </c>
      <c r="O461" s="8" t="s">
        <v>48</v>
      </c>
      <c r="P461" s="8" t="s">
        <v>37</v>
      </c>
      <c r="Q461" s="8" t="s">
        <v>38</v>
      </c>
      <c r="S461" s="2"/>
      <c r="T461" s="2"/>
      <c r="U461" s="8" t="str">
        <f>IF(COUNTIF(soi_input_variables!A:A,A461)&gt;0,"yes","no")</f>
        <v>no</v>
      </c>
      <c r="V461" s="8" t="str">
        <f>IF(COUNTIF(midas_input_variables!A:A,A461)&gt;0,"yes","no")</f>
        <v>no</v>
      </c>
      <c r="W461" s="8" t="str">
        <f>IF(OR(COUNTIF(eucalc_variables_proxies!C:C,"*"&amp;A461&amp;"*")&gt;0,COUNTIF(eucalc_variables_proxies!F:F,"*"&amp;A461&amp;"*")&gt;0),"yes","no")</f>
        <v>no</v>
      </c>
      <c r="X461" s="8" t="str">
        <f>IF(COUNTIF(collected_variables_proxies!C:C,"*"&amp;A461&amp;"*")&gt;0,"yes","no")</f>
        <v>no</v>
      </c>
      <c r="Y461" s="8" t="str">
        <f t="shared" si="7"/>
        <v>no</v>
      </c>
      <c r="Z461">
        <v>500</v>
      </c>
    </row>
    <row r="462" spans="1:26" ht="86.4">
      <c r="A462" s="200" t="s">
        <v>1223</v>
      </c>
      <c r="B462" s="199" t="s">
        <v>1224</v>
      </c>
      <c r="C462" s="2"/>
      <c r="D462" s="2" t="s">
        <v>55</v>
      </c>
      <c r="E462" s="7" t="s">
        <v>335</v>
      </c>
      <c r="F462" s="2" t="s">
        <v>336</v>
      </c>
      <c r="G462" s="2" t="s">
        <v>33</v>
      </c>
      <c r="H462" s="2" t="s">
        <v>337</v>
      </c>
      <c r="I462" s="8"/>
      <c r="J462" s="8"/>
      <c r="K462" s="2"/>
      <c r="L462" s="2"/>
      <c r="M462" s="8"/>
      <c r="N462" s="2" t="s">
        <v>338</v>
      </c>
      <c r="O462" s="8" t="s">
        <v>48</v>
      </c>
      <c r="P462" s="8" t="s">
        <v>37</v>
      </c>
      <c r="Q462" s="8" t="s">
        <v>38</v>
      </c>
      <c r="S462" s="2"/>
      <c r="T462" s="2"/>
      <c r="U462" s="8" t="str">
        <f>IF(COUNTIF(soi_input_variables!A:A,A462)&gt;0,"yes","no")</f>
        <v>no</v>
      </c>
      <c r="V462" s="8" t="str">
        <f>IF(COUNTIF(midas_input_variables!A:A,A462)&gt;0,"yes","no")</f>
        <v>no</v>
      </c>
      <c r="W462" s="8" t="str">
        <f>IF(OR(COUNTIF(eucalc_variables_proxies!C:C,"*"&amp;A462&amp;"*")&gt;0,COUNTIF(eucalc_variables_proxies!F:F,"*"&amp;A462&amp;"*")&gt;0),"yes","no")</f>
        <v>no</v>
      </c>
      <c r="X462" s="8" t="str">
        <f>IF(COUNTIF(collected_variables_proxies!C:C,"*"&amp;A462&amp;"*")&gt;0,"yes","no")</f>
        <v>no</v>
      </c>
      <c r="Y462" s="8" t="str">
        <f t="shared" si="7"/>
        <v>no</v>
      </c>
      <c r="Z462">
        <v>500</v>
      </c>
    </row>
    <row r="463" spans="1:26" ht="86.4">
      <c r="A463" s="2" t="s">
        <v>1225</v>
      </c>
      <c r="B463" s="199" t="s">
        <v>1226</v>
      </c>
      <c r="C463" s="2"/>
      <c r="D463" s="2" t="s">
        <v>55</v>
      </c>
      <c r="E463" s="7" t="s">
        <v>335</v>
      </c>
      <c r="F463" s="2" t="s">
        <v>336</v>
      </c>
      <c r="G463" s="2" t="s">
        <v>33</v>
      </c>
      <c r="H463" s="2" t="s">
        <v>337</v>
      </c>
      <c r="I463" s="8"/>
      <c r="J463" s="8"/>
      <c r="K463" s="2"/>
      <c r="L463" s="2"/>
      <c r="M463" s="8"/>
      <c r="N463" s="2" t="s">
        <v>338</v>
      </c>
      <c r="O463" s="8" t="s">
        <v>48</v>
      </c>
      <c r="P463" s="8" t="s">
        <v>37</v>
      </c>
      <c r="Q463" s="8" t="s">
        <v>38</v>
      </c>
      <c r="S463" s="2"/>
      <c r="T463" s="2"/>
      <c r="U463" s="8" t="str">
        <f>IF(COUNTIF(soi_input_variables!A:A,A463)&gt;0,"yes","no")</f>
        <v>no</v>
      </c>
      <c r="V463" s="8" t="str">
        <f>IF(COUNTIF(midas_input_variables!A:A,A463)&gt;0,"yes","no")</f>
        <v>no</v>
      </c>
      <c r="W463" s="8" t="str">
        <f>IF(OR(COUNTIF(eucalc_variables_proxies!C:C,"*"&amp;A463&amp;"*")&gt;0,COUNTIF(eucalc_variables_proxies!F:F,"*"&amp;A463&amp;"*")&gt;0),"yes","no")</f>
        <v>no</v>
      </c>
      <c r="X463" s="8" t="str">
        <f>IF(COUNTIF(collected_variables_proxies!C:C,"*"&amp;A463&amp;"*")&gt;0,"yes","no")</f>
        <v>no</v>
      </c>
      <c r="Y463" s="8" t="str">
        <f t="shared" si="7"/>
        <v>no</v>
      </c>
      <c r="Z463">
        <v>500</v>
      </c>
    </row>
    <row r="464" spans="1:26" ht="46.2" customHeight="1">
      <c r="A464" s="2" t="s">
        <v>1227</v>
      </c>
      <c r="B464" s="199" t="s">
        <v>1228</v>
      </c>
      <c r="C464" s="2"/>
      <c r="D464" s="2" t="s">
        <v>55</v>
      </c>
      <c r="E464" s="7" t="s">
        <v>335</v>
      </c>
      <c r="F464" s="2" t="s">
        <v>336</v>
      </c>
      <c r="G464" s="2" t="s">
        <v>33</v>
      </c>
      <c r="H464" s="2" t="s">
        <v>337</v>
      </c>
      <c r="I464" s="8"/>
      <c r="J464" s="8"/>
      <c r="K464" s="2"/>
      <c r="L464" s="2"/>
      <c r="M464" s="8"/>
      <c r="N464" s="2" t="s">
        <v>338</v>
      </c>
      <c r="O464" s="8" t="s">
        <v>48</v>
      </c>
      <c r="P464" s="8" t="s">
        <v>37</v>
      </c>
      <c r="Q464" s="8" t="s">
        <v>38</v>
      </c>
      <c r="S464" s="2"/>
      <c r="T464" s="2"/>
      <c r="U464" s="8" t="str">
        <f>IF(COUNTIF(soi_input_variables!A:A,A464)&gt;0,"yes","no")</f>
        <v>no</v>
      </c>
      <c r="V464" s="8" t="str">
        <f>IF(COUNTIF(midas_input_variables!A:A,A464)&gt;0,"yes","no")</f>
        <v>no</v>
      </c>
      <c r="W464" s="8" t="str">
        <f>IF(OR(COUNTIF(eucalc_variables_proxies!C:C,"*"&amp;A464&amp;"*")&gt;0,COUNTIF(eucalc_variables_proxies!F:F,"*"&amp;A464&amp;"*")&gt;0),"yes","no")</f>
        <v>no</v>
      </c>
      <c r="X464" s="8" t="str">
        <f>IF(COUNTIF(collected_variables_proxies!C:C,"*"&amp;A464&amp;"*")&gt;0,"yes","no")</f>
        <v>no</v>
      </c>
      <c r="Y464" s="8" t="str">
        <f t="shared" si="7"/>
        <v>no</v>
      </c>
      <c r="Z464">
        <v>500</v>
      </c>
    </row>
    <row r="465" spans="1:26" ht="40.200000000000003" customHeight="1">
      <c r="A465" s="2" t="s">
        <v>1229</v>
      </c>
      <c r="B465" s="185" t="s">
        <v>1230</v>
      </c>
      <c r="C465" s="2"/>
      <c r="D465" s="2" t="s">
        <v>55</v>
      </c>
      <c r="E465" s="7" t="s">
        <v>335</v>
      </c>
      <c r="F465" s="2" t="s">
        <v>336</v>
      </c>
      <c r="G465" s="2" t="s">
        <v>33</v>
      </c>
      <c r="H465" s="2" t="s">
        <v>337</v>
      </c>
      <c r="I465" s="8"/>
      <c r="J465" s="8"/>
      <c r="K465" s="2"/>
      <c r="L465" s="2"/>
      <c r="M465" s="8"/>
      <c r="N465" s="2" t="s">
        <v>338</v>
      </c>
      <c r="O465" s="8" t="s">
        <v>48</v>
      </c>
      <c r="P465" s="8" t="s">
        <v>37</v>
      </c>
      <c r="Q465" s="8" t="s">
        <v>38</v>
      </c>
      <c r="S465" s="2"/>
      <c r="T465" s="2"/>
      <c r="U465" s="8" t="str">
        <f>IF(COUNTIF(soi_input_variables!A:A,A465)&gt;0,"yes","no")</f>
        <v>yes</v>
      </c>
      <c r="V465" s="8" t="str">
        <f>IF(COUNTIF(midas_input_variables!A:A,A465)&gt;0,"yes","no")</f>
        <v>no</v>
      </c>
      <c r="W465" s="8" t="str">
        <f>IF(OR(COUNTIF(eucalc_variables_proxies!C:C,"*"&amp;A465&amp;"*")&gt;0,COUNTIF(eucalc_variables_proxies!F:F,"*"&amp;A465&amp;"*")&gt;0),"yes","no")</f>
        <v>no</v>
      </c>
      <c r="X465" s="8" t="str">
        <f>IF(COUNTIF(collected_variables_proxies!C:C,"*"&amp;A465&amp;"*")&gt;0,"yes","no")</f>
        <v>no</v>
      </c>
      <c r="Y465" s="8" t="str">
        <f t="shared" si="7"/>
        <v>yes</v>
      </c>
      <c r="Z465">
        <v>500</v>
      </c>
    </row>
    <row r="466" spans="1:26" ht="40.200000000000003" customHeight="1">
      <c r="A466" s="2" t="s">
        <v>1231</v>
      </c>
      <c r="B466" s="185" t="s">
        <v>1232</v>
      </c>
      <c r="C466" s="2"/>
      <c r="D466" s="2" t="s">
        <v>55</v>
      </c>
      <c r="E466" s="7" t="s">
        <v>335</v>
      </c>
      <c r="F466" s="2" t="s">
        <v>336</v>
      </c>
      <c r="G466" s="2" t="s">
        <v>33</v>
      </c>
      <c r="H466" s="2" t="s">
        <v>337</v>
      </c>
      <c r="I466" s="8"/>
      <c r="J466" s="8"/>
      <c r="K466" s="2"/>
      <c r="L466" s="2"/>
      <c r="M466" s="8"/>
      <c r="N466" s="2" t="s">
        <v>338</v>
      </c>
      <c r="O466" s="8" t="s">
        <v>48</v>
      </c>
      <c r="P466" s="8" t="s">
        <v>37</v>
      </c>
      <c r="Q466" s="8" t="s">
        <v>38</v>
      </c>
      <c r="S466" s="2"/>
      <c r="T466" s="2"/>
      <c r="U466" s="8" t="str">
        <f>IF(COUNTIF(soi_input_variables!A:A,A466)&gt;0,"yes","no")</f>
        <v>no</v>
      </c>
      <c r="V466" s="8" t="str">
        <f>IF(COUNTIF(midas_input_variables!A:A,A466)&gt;0,"yes","no")</f>
        <v>no</v>
      </c>
      <c r="W466" s="8" t="str">
        <f>IF(OR(COUNTIF(eucalc_variables_proxies!C:C,"*"&amp;A466&amp;"*")&gt;0,COUNTIF(eucalc_variables_proxies!F:F,"*"&amp;A466&amp;"*")&gt;0),"yes","no")</f>
        <v>no</v>
      </c>
      <c r="X466" s="8" t="str">
        <f>IF(COUNTIF(collected_variables_proxies!C:C,"*"&amp;A466&amp;"*")&gt;0,"yes","no")</f>
        <v>no</v>
      </c>
      <c r="Y466" s="8" t="str">
        <f t="shared" si="7"/>
        <v>no</v>
      </c>
      <c r="Z466">
        <v>500</v>
      </c>
    </row>
    <row r="467" spans="1:26" ht="39.6" customHeight="1">
      <c r="A467" s="2" t="s">
        <v>1233</v>
      </c>
      <c r="B467" s="199" t="s">
        <v>1234</v>
      </c>
      <c r="C467" s="2"/>
      <c r="D467" s="2" t="s">
        <v>55</v>
      </c>
      <c r="E467" s="7" t="s">
        <v>335</v>
      </c>
      <c r="F467" s="2" t="s">
        <v>336</v>
      </c>
      <c r="G467" s="2" t="s">
        <v>33</v>
      </c>
      <c r="H467" s="2" t="s">
        <v>337</v>
      </c>
      <c r="I467" s="8"/>
      <c r="J467" s="8"/>
      <c r="K467" s="2"/>
      <c r="L467" s="2"/>
      <c r="M467" s="8"/>
      <c r="N467" s="2" t="s">
        <v>338</v>
      </c>
      <c r="O467" s="8" t="s">
        <v>48</v>
      </c>
      <c r="P467" s="8" t="s">
        <v>37</v>
      </c>
      <c r="Q467" s="8" t="s">
        <v>38</v>
      </c>
      <c r="S467" s="2"/>
      <c r="T467" s="2"/>
      <c r="U467" s="8" t="str">
        <f>IF(COUNTIF(soi_input_variables!A:A,A467)&gt;0,"yes","no")</f>
        <v>no</v>
      </c>
      <c r="V467" s="8" t="str">
        <f>IF(COUNTIF(midas_input_variables!A:A,A467)&gt;0,"yes","no")</f>
        <v>no</v>
      </c>
      <c r="W467" s="8" t="str">
        <f>IF(OR(COUNTIF(eucalc_variables_proxies!C:C,"*"&amp;A467&amp;"*")&gt;0,COUNTIF(eucalc_variables_proxies!F:F,"*"&amp;A467&amp;"*")&gt;0),"yes","no")</f>
        <v>no</v>
      </c>
      <c r="X467" s="8" t="str">
        <f>IF(COUNTIF(collected_variables_proxies!C:C,"*"&amp;A467&amp;"*")&gt;0,"yes","no")</f>
        <v>no</v>
      </c>
      <c r="Y467" s="8" t="str">
        <f t="shared" si="7"/>
        <v>no</v>
      </c>
      <c r="Z467">
        <v>500</v>
      </c>
    </row>
    <row r="468" spans="1:26" ht="33.6" customHeight="1">
      <c r="A468" s="2" t="s">
        <v>1235</v>
      </c>
      <c r="B468" s="199" t="s">
        <v>1236</v>
      </c>
      <c r="C468" s="2"/>
      <c r="D468" s="2" t="s">
        <v>55</v>
      </c>
      <c r="E468" s="7" t="s">
        <v>335</v>
      </c>
      <c r="F468" s="2" t="s">
        <v>336</v>
      </c>
      <c r="G468" s="2" t="s">
        <v>33</v>
      </c>
      <c r="H468" s="2" t="s">
        <v>337</v>
      </c>
      <c r="I468" s="8"/>
      <c r="J468" s="8"/>
      <c r="K468" s="2"/>
      <c r="L468" s="2"/>
      <c r="M468" s="8"/>
      <c r="N468" s="2" t="s">
        <v>338</v>
      </c>
      <c r="O468" s="8" t="s">
        <v>48</v>
      </c>
      <c r="P468" s="8" t="s">
        <v>37</v>
      </c>
      <c r="Q468" s="8" t="s">
        <v>38</v>
      </c>
      <c r="S468" s="2"/>
      <c r="T468" s="2"/>
      <c r="U468" s="8" t="str">
        <f>IF(COUNTIF(soi_input_variables!A:A,A468)&gt;0,"yes","no")</f>
        <v>no</v>
      </c>
      <c r="V468" s="8" t="str">
        <f>IF(COUNTIF(midas_input_variables!A:A,A468)&gt;0,"yes","no")</f>
        <v>no</v>
      </c>
      <c r="W468" s="8" t="str">
        <f>IF(OR(COUNTIF(eucalc_variables_proxies!C:C,"*"&amp;A468&amp;"*")&gt;0,COUNTIF(eucalc_variables_proxies!F:F,"*"&amp;A468&amp;"*")&gt;0),"yes","no")</f>
        <v>no</v>
      </c>
      <c r="X468" s="8" t="str">
        <f>IF(COUNTIF(collected_variables_proxies!C:C,"*"&amp;A468&amp;"*")&gt;0,"yes","no")</f>
        <v>no</v>
      </c>
      <c r="Y468" s="8" t="str">
        <f t="shared" si="7"/>
        <v>no</v>
      </c>
      <c r="Z468">
        <v>500</v>
      </c>
    </row>
    <row r="469" spans="1:26" ht="45" customHeight="1">
      <c r="A469" s="2" t="s">
        <v>1237</v>
      </c>
      <c r="B469" s="185" t="s">
        <v>1238</v>
      </c>
      <c r="C469" s="2"/>
      <c r="D469" s="2" t="s">
        <v>55</v>
      </c>
      <c r="E469" s="7" t="s">
        <v>335</v>
      </c>
      <c r="F469" s="2" t="s">
        <v>336</v>
      </c>
      <c r="G469" s="2" t="s">
        <v>33</v>
      </c>
      <c r="H469" s="2" t="s">
        <v>337</v>
      </c>
      <c r="I469" s="8"/>
      <c r="J469" s="8"/>
      <c r="K469" s="2"/>
      <c r="L469" s="2"/>
      <c r="M469" s="8"/>
      <c r="N469" s="2" t="s">
        <v>338</v>
      </c>
      <c r="O469" s="8" t="s">
        <v>48</v>
      </c>
      <c r="P469" s="8" t="s">
        <v>37</v>
      </c>
      <c r="Q469" s="8" t="s">
        <v>38</v>
      </c>
      <c r="S469" s="2"/>
      <c r="T469" s="2"/>
      <c r="U469" s="8" t="str">
        <f>IF(COUNTIF(soi_input_variables!A:A,A469)&gt;0,"yes","no")</f>
        <v>no</v>
      </c>
      <c r="V469" s="8" t="str">
        <f>IF(COUNTIF(midas_input_variables!A:A,A469)&gt;0,"yes","no")</f>
        <v>no</v>
      </c>
      <c r="W469" s="8" t="str">
        <f>IF(OR(COUNTIF(eucalc_variables_proxies!C:C,"*"&amp;A469&amp;"*")&gt;0,COUNTIF(eucalc_variables_proxies!F:F,"*"&amp;A469&amp;"*")&gt;0),"yes","no")</f>
        <v>no</v>
      </c>
      <c r="X469" s="8" t="str">
        <f>IF(COUNTIF(collected_variables_proxies!C:C,"*"&amp;A469&amp;"*")&gt;0,"yes","no")</f>
        <v>no</v>
      </c>
      <c r="Y469" s="8" t="str">
        <f t="shared" si="7"/>
        <v>no</v>
      </c>
      <c r="Z469">
        <v>500</v>
      </c>
    </row>
    <row r="470" spans="1:26" ht="45.6" customHeight="1">
      <c r="A470" s="2" t="s">
        <v>1239</v>
      </c>
      <c r="B470" s="199" t="s">
        <v>1240</v>
      </c>
      <c r="C470" s="2"/>
      <c r="D470" s="2" t="s">
        <v>55</v>
      </c>
      <c r="E470" s="7" t="s">
        <v>335</v>
      </c>
      <c r="F470" s="2" t="s">
        <v>336</v>
      </c>
      <c r="G470" s="2" t="s">
        <v>33</v>
      </c>
      <c r="H470" s="2" t="s">
        <v>337</v>
      </c>
      <c r="I470" s="8"/>
      <c r="J470" s="8"/>
      <c r="K470" s="2"/>
      <c r="L470" s="2"/>
      <c r="M470" s="8"/>
      <c r="N470" s="2" t="s">
        <v>338</v>
      </c>
      <c r="O470" s="8" t="s">
        <v>48</v>
      </c>
      <c r="P470" s="8" t="s">
        <v>37</v>
      </c>
      <c r="Q470" s="8" t="s">
        <v>38</v>
      </c>
      <c r="S470" s="2"/>
      <c r="T470" s="2" t="s">
        <v>1241</v>
      </c>
      <c r="U470" s="8" t="str">
        <f>IF(COUNTIF(soi_input_variables!A:A,A470)&gt;0,"yes","no")</f>
        <v>yes</v>
      </c>
      <c r="V470" s="8" t="str">
        <f>IF(COUNTIF(midas_input_variables!A:A,A470)&gt;0,"yes","no")</f>
        <v>no</v>
      </c>
      <c r="W470" s="8" t="str">
        <f>IF(OR(COUNTIF(eucalc_variables_proxies!C:C,"*"&amp;A470&amp;"*")&gt;0,COUNTIF(eucalc_variables_proxies!F:F,"*"&amp;A470&amp;"*")&gt;0),"yes","no")</f>
        <v>no</v>
      </c>
      <c r="X470" s="8" t="str">
        <f>IF(COUNTIF(collected_variables_proxies!C:C,"*"&amp;A470&amp;"*")&gt;0,"yes","no")</f>
        <v>no</v>
      </c>
      <c r="Y470" s="8" t="str">
        <f t="shared" si="7"/>
        <v>yes</v>
      </c>
      <c r="Z470">
        <v>500</v>
      </c>
    </row>
    <row r="471" spans="1:26" ht="44.7" customHeight="1">
      <c r="A471" s="2" t="s">
        <v>1242</v>
      </c>
      <c r="B471" s="185" t="s">
        <v>1243</v>
      </c>
      <c r="C471" s="2"/>
      <c r="D471" s="2" t="s">
        <v>55</v>
      </c>
      <c r="E471" s="7" t="s">
        <v>335</v>
      </c>
      <c r="F471" s="2" t="s">
        <v>336</v>
      </c>
      <c r="G471" s="2" t="s">
        <v>33</v>
      </c>
      <c r="H471" s="2" t="s">
        <v>337</v>
      </c>
      <c r="I471" s="8"/>
      <c r="J471" s="8"/>
      <c r="K471" s="2"/>
      <c r="L471" s="2"/>
      <c r="M471" s="8"/>
      <c r="N471" s="2" t="s">
        <v>338</v>
      </c>
      <c r="O471" s="8" t="s">
        <v>48</v>
      </c>
      <c r="P471" s="8" t="s">
        <v>37</v>
      </c>
      <c r="Q471" s="8" t="s">
        <v>38</v>
      </c>
      <c r="S471" s="2"/>
      <c r="T471" s="2"/>
      <c r="U471" s="8" t="str">
        <f>IF(COUNTIF(soi_input_variables!A:A,A471)&gt;0,"yes","no")</f>
        <v>yes</v>
      </c>
      <c r="V471" s="8" t="str">
        <f>IF(COUNTIF(midas_input_variables!A:A,A471)&gt;0,"yes","no")</f>
        <v>no</v>
      </c>
      <c r="W471" s="8" t="str">
        <f>IF(OR(COUNTIF(eucalc_variables_proxies!C:C,"*"&amp;A471&amp;"*")&gt;0,COUNTIF(eucalc_variables_proxies!F:F,"*"&amp;A471&amp;"*")&gt;0),"yes","no")</f>
        <v>no</v>
      </c>
      <c r="X471" s="8" t="str">
        <f>IF(COUNTIF(collected_variables_proxies!C:C,"*"&amp;A471&amp;"*")&gt;0,"yes","no")</f>
        <v>no</v>
      </c>
      <c r="Y471" s="8" t="str">
        <f t="shared" si="7"/>
        <v>yes</v>
      </c>
      <c r="Z471">
        <v>500</v>
      </c>
    </row>
    <row r="472" spans="1:26" ht="46.2" customHeight="1">
      <c r="A472" s="2" t="s">
        <v>1244</v>
      </c>
      <c r="B472" s="199" t="s">
        <v>1245</v>
      </c>
      <c r="C472" s="2"/>
      <c r="D472" s="2" t="s">
        <v>55</v>
      </c>
      <c r="E472" s="7" t="s">
        <v>335</v>
      </c>
      <c r="F472" s="2" t="s">
        <v>336</v>
      </c>
      <c r="G472" s="2" t="s">
        <v>33</v>
      </c>
      <c r="H472" s="2" t="s">
        <v>337</v>
      </c>
      <c r="I472" s="8"/>
      <c r="J472" s="8"/>
      <c r="K472" s="2"/>
      <c r="L472" s="2"/>
      <c r="M472" s="8"/>
      <c r="N472" s="2" t="s">
        <v>338</v>
      </c>
      <c r="O472" s="8" t="s">
        <v>48</v>
      </c>
      <c r="P472" s="8" t="s">
        <v>37</v>
      </c>
      <c r="Q472" s="8" t="s">
        <v>38</v>
      </c>
      <c r="S472" s="2"/>
      <c r="T472" s="2"/>
      <c r="U472" s="8" t="str">
        <f>IF(COUNTIF(soi_input_variables!A:A,A472)&gt;0,"yes","no")</f>
        <v>no</v>
      </c>
      <c r="V472" s="8" t="str">
        <f>IF(COUNTIF(midas_input_variables!A:A,A472)&gt;0,"yes","no")</f>
        <v>no</v>
      </c>
      <c r="W472" s="8" t="str">
        <f>IF(OR(COUNTIF(eucalc_variables_proxies!C:C,"*"&amp;A472&amp;"*")&gt;0,COUNTIF(eucalc_variables_proxies!F:F,"*"&amp;A472&amp;"*")&gt;0),"yes","no")</f>
        <v>no</v>
      </c>
      <c r="X472" s="8" t="str">
        <f>IF(COUNTIF(collected_variables_proxies!C:C,"*"&amp;A472&amp;"*")&gt;0,"yes","no")</f>
        <v>no</v>
      </c>
      <c r="Y472" s="8" t="str">
        <f t="shared" si="7"/>
        <v>no</v>
      </c>
      <c r="Z472">
        <v>500</v>
      </c>
    </row>
    <row r="473" spans="1:26" ht="49.95" customHeight="1">
      <c r="A473" s="2" t="s">
        <v>1246</v>
      </c>
      <c r="B473" s="199" t="s">
        <v>1247</v>
      </c>
      <c r="C473" s="2"/>
      <c r="D473" s="2" t="s">
        <v>55</v>
      </c>
      <c r="E473" s="7" t="s">
        <v>335</v>
      </c>
      <c r="F473" s="2" t="s">
        <v>336</v>
      </c>
      <c r="G473" s="2" t="s">
        <v>33</v>
      </c>
      <c r="H473" s="2" t="s">
        <v>337</v>
      </c>
      <c r="I473" s="8"/>
      <c r="J473" s="8"/>
      <c r="K473" s="2"/>
      <c r="L473" s="2"/>
      <c r="M473" s="8"/>
      <c r="N473" s="2" t="s">
        <v>338</v>
      </c>
      <c r="O473" s="8" t="s">
        <v>48</v>
      </c>
      <c r="P473" s="8" t="s">
        <v>37</v>
      </c>
      <c r="Q473" s="8" t="s">
        <v>38</v>
      </c>
      <c r="S473" s="19"/>
      <c r="T473" s="2" t="s">
        <v>1248</v>
      </c>
      <c r="U473" s="8" t="str">
        <f>IF(COUNTIF(soi_input_variables!A:A,A473)&gt;0,"yes","no")</f>
        <v>yes</v>
      </c>
      <c r="V473" s="8" t="str">
        <f>IF(COUNTIF(midas_input_variables!A:A,A473)&gt;0,"yes","no")</f>
        <v>no</v>
      </c>
      <c r="W473" s="8" t="str">
        <f>IF(OR(COUNTIF(eucalc_variables_proxies!C:C,"*"&amp;A473&amp;"*")&gt;0,COUNTIF(eucalc_variables_proxies!F:F,"*"&amp;A473&amp;"*")&gt;0),"yes","no")</f>
        <v>no</v>
      </c>
      <c r="X473" s="8" t="str">
        <f>IF(COUNTIF(collected_variables_proxies!C:C,"*"&amp;A473&amp;"*")&gt;0,"yes","no")</f>
        <v>no</v>
      </c>
      <c r="Y473" s="8" t="str">
        <f t="shared" si="7"/>
        <v>yes</v>
      </c>
      <c r="Z473">
        <v>500</v>
      </c>
    </row>
    <row r="474" spans="1:26" ht="49.2" customHeight="1">
      <c r="A474" s="2" t="s">
        <v>1249</v>
      </c>
      <c r="B474" s="185" t="s">
        <v>1250</v>
      </c>
      <c r="C474" s="2"/>
      <c r="D474" s="2" t="s">
        <v>55</v>
      </c>
      <c r="E474" s="7" t="s">
        <v>335</v>
      </c>
      <c r="F474" s="2" t="s">
        <v>336</v>
      </c>
      <c r="G474" s="2" t="s">
        <v>33</v>
      </c>
      <c r="H474" s="2" t="s">
        <v>337</v>
      </c>
      <c r="I474" s="8"/>
      <c r="J474" s="8"/>
      <c r="K474" s="2"/>
      <c r="L474" s="2"/>
      <c r="M474" s="8"/>
      <c r="N474" s="2" t="s">
        <v>338</v>
      </c>
      <c r="O474" s="8" t="s">
        <v>48</v>
      </c>
      <c r="P474" s="8" t="s">
        <v>37</v>
      </c>
      <c r="Q474" s="8" t="s">
        <v>38</v>
      </c>
      <c r="S474" s="2"/>
      <c r="T474" s="2"/>
      <c r="U474" s="8" t="str">
        <f>IF(COUNTIF(soi_input_variables!A:A,A474)&gt;0,"yes","no")</f>
        <v>yes</v>
      </c>
      <c r="V474" s="8" t="str">
        <f>IF(COUNTIF(midas_input_variables!A:A,A474)&gt;0,"yes","no")</f>
        <v>no</v>
      </c>
      <c r="W474" s="8" t="str">
        <f>IF(OR(COUNTIF(eucalc_variables_proxies!C:C,"*"&amp;A474&amp;"*")&gt;0,COUNTIF(eucalc_variables_proxies!F:F,"*"&amp;A474&amp;"*")&gt;0),"yes","no")</f>
        <v>no</v>
      </c>
      <c r="X474" s="8" t="str">
        <f>IF(COUNTIF(collected_variables_proxies!C:C,"*"&amp;A474&amp;"*")&gt;0,"yes","no")</f>
        <v>no</v>
      </c>
      <c r="Y474" s="8" t="str">
        <f t="shared" si="7"/>
        <v>yes</v>
      </c>
      <c r="Z474">
        <v>500</v>
      </c>
    </row>
    <row r="475" spans="1:26" ht="54" customHeight="1">
      <c r="A475" s="2" t="s">
        <v>1251</v>
      </c>
      <c r="B475" s="199" t="s">
        <v>1252</v>
      </c>
      <c r="C475" s="2"/>
      <c r="D475" s="2" t="s">
        <v>55</v>
      </c>
      <c r="E475" s="7" t="s">
        <v>335</v>
      </c>
      <c r="F475" s="2" t="s">
        <v>336</v>
      </c>
      <c r="G475" s="2" t="s">
        <v>33</v>
      </c>
      <c r="H475" s="2" t="s">
        <v>337</v>
      </c>
      <c r="I475" s="8"/>
      <c r="J475" s="8"/>
      <c r="K475" s="2"/>
      <c r="L475" s="2"/>
      <c r="M475" s="8"/>
      <c r="N475" s="2" t="s">
        <v>338</v>
      </c>
      <c r="O475" s="8" t="s">
        <v>48</v>
      </c>
      <c r="P475" s="8" t="s">
        <v>37</v>
      </c>
      <c r="Q475" s="8" t="s">
        <v>38</v>
      </c>
      <c r="S475" s="2"/>
      <c r="T475" s="2"/>
      <c r="U475" s="8" t="str">
        <f>IF(COUNTIF(soi_input_variables!A:A,A475)&gt;0,"yes","no")</f>
        <v>no</v>
      </c>
      <c r="V475" s="8" t="str">
        <f>IF(COUNTIF(midas_input_variables!A:A,A475)&gt;0,"yes","no")</f>
        <v>no</v>
      </c>
      <c r="W475" s="8" t="str">
        <f>IF(OR(COUNTIF(eucalc_variables_proxies!C:C,"*"&amp;A475&amp;"*")&gt;0,COUNTIF(eucalc_variables_proxies!F:F,"*"&amp;A475&amp;"*")&gt;0),"yes","no")</f>
        <v>no</v>
      </c>
      <c r="X475" s="8" t="str">
        <f>IF(COUNTIF(collected_variables_proxies!C:C,"*"&amp;A475&amp;"*")&gt;0,"yes","no")</f>
        <v>no</v>
      </c>
      <c r="Y475" s="8" t="str">
        <f t="shared" si="7"/>
        <v>no</v>
      </c>
      <c r="Z475">
        <v>500</v>
      </c>
    </row>
    <row r="476" spans="1:26" ht="43.2" customHeight="1">
      <c r="A476" s="2" t="s">
        <v>1253</v>
      </c>
      <c r="B476" s="199" t="s">
        <v>1254</v>
      </c>
      <c r="C476" s="2"/>
      <c r="D476" s="2" t="s">
        <v>55</v>
      </c>
      <c r="E476" s="7" t="s">
        <v>335</v>
      </c>
      <c r="F476" s="2" t="s">
        <v>336</v>
      </c>
      <c r="G476" s="2" t="s">
        <v>33</v>
      </c>
      <c r="H476" s="2" t="s">
        <v>337</v>
      </c>
      <c r="I476" s="8"/>
      <c r="J476" s="8"/>
      <c r="K476" s="2"/>
      <c r="L476" s="2"/>
      <c r="M476" s="8"/>
      <c r="N476" s="2" t="s">
        <v>338</v>
      </c>
      <c r="O476" s="8" t="s">
        <v>48</v>
      </c>
      <c r="P476" s="8" t="s">
        <v>37</v>
      </c>
      <c r="Q476" s="8" t="s">
        <v>38</v>
      </c>
      <c r="S476" s="2"/>
      <c r="T476" s="2"/>
      <c r="U476" s="8" t="str">
        <f>IF(COUNTIF(soi_input_variables!A:A,A476)&gt;0,"yes","no")</f>
        <v>no</v>
      </c>
      <c r="V476" s="8" t="str">
        <f>IF(COUNTIF(midas_input_variables!A:A,A476)&gt;0,"yes","no")</f>
        <v>no</v>
      </c>
      <c r="W476" s="8" t="str">
        <f>IF(OR(COUNTIF(eucalc_variables_proxies!C:C,"*"&amp;A476&amp;"*")&gt;0,COUNTIF(eucalc_variables_proxies!F:F,"*"&amp;A476&amp;"*")&gt;0),"yes","no")</f>
        <v>no</v>
      </c>
      <c r="X476" s="8" t="str">
        <f>IF(COUNTIF(collected_variables_proxies!C:C,"*"&amp;A476&amp;"*")&gt;0,"yes","no")</f>
        <v>no</v>
      </c>
      <c r="Y476" s="8" t="str">
        <f t="shared" si="7"/>
        <v>no</v>
      </c>
      <c r="Z476">
        <v>500</v>
      </c>
    </row>
    <row r="477" spans="1:26" ht="26.7" customHeight="1">
      <c r="A477" s="2" t="s">
        <v>1255</v>
      </c>
      <c r="B477" s="185" t="s">
        <v>1256</v>
      </c>
      <c r="C477" s="2"/>
      <c r="D477" s="2" t="s">
        <v>55</v>
      </c>
      <c r="E477" s="7" t="s">
        <v>335</v>
      </c>
      <c r="F477" s="2" t="s">
        <v>336</v>
      </c>
      <c r="G477" s="2" t="s">
        <v>33</v>
      </c>
      <c r="H477" s="2" t="s">
        <v>337</v>
      </c>
      <c r="I477" s="8"/>
      <c r="J477" s="8"/>
      <c r="K477" s="2"/>
      <c r="L477" s="2"/>
      <c r="M477" s="8"/>
      <c r="N477" s="2" t="s">
        <v>338</v>
      </c>
      <c r="O477" s="8" t="s">
        <v>48</v>
      </c>
      <c r="P477" s="8" t="s">
        <v>37</v>
      </c>
      <c r="Q477" s="8" t="s">
        <v>38</v>
      </c>
      <c r="S477" s="2"/>
      <c r="T477" s="2"/>
      <c r="U477" s="8" t="str">
        <f>IF(COUNTIF(soi_input_variables!A:A,A477)&gt;0,"yes","no")</f>
        <v>no</v>
      </c>
      <c r="V477" s="8" t="str">
        <f>IF(COUNTIF(midas_input_variables!A:A,A477)&gt;0,"yes","no")</f>
        <v>no</v>
      </c>
      <c r="W477" s="8" t="str">
        <f>IF(OR(COUNTIF(eucalc_variables_proxies!C:C,"*"&amp;A477&amp;"*")&gt;0,COUNTIF(eucalc_variables_proxies!F:F,"*"&amp;A477&amp;"*")&gt;0),"yes","no")</f>
        <v>no</v>
      </c>
      <c r="X477" s="8" t="str">
        <f>IF(COUNTIF(collected_variables_proxies!C:C,"*"&amp;A477&amp;"*")&gt;0,"yes","no")</f>
        <v>no</v>
      </c>
      <c r="Y477" s="8" t="str">
        <f t="shared" si="7"/>
        <v>no</v>
      </c>
      <c r="Z477">
        <v>500</v>
      </c>
    </row>
    <row r="478" spans="1:26" ht="26.7" customHeight="1">
      <c r="A478" s="2" t="s">
        <v>1257</v>
      </c>
      <c r="B478" s="185" t="s">
        <v>1258</v>
      </c>
      <c r="C478" s="2"/>
      <c r="D478" s="2" t="s">
        <v>55</v>
      </c>
      <c r="E478" s="7" t="s">
        <v>335</v>
      </c>
      <c r="F478" s="2" t="s">
        <v>336</v>
      </c>
      <c r="G478" s="2" t="s">
        <v>33</v>
      </c>
      <c r="H478" s="2" t="s">
        <v>337</v>
      </c>
      <c r="I478" s="8"/>
      <c r="J478" s="8"/>
      <c r="K478" s="2"/>
      <c r="L478" s="2"/>
      <c r="M478" s="8"/>
      <c r="N478" s="2" t="s">
        <v>338</v>
      </c>
      <c r="O478" s="8" t="s">
        <v>48</v>
      </c>
      <c r="P478" s="8" t="s">
        <v>37</v>
      </c>
      <c r="Q478" s="8" t="s">
        <v>38</v>
      </c>
      <c r="S478" s="2"/>
      <c r="T478" s="2"/>
      <c r="U478" s="8" t="str">
        <f>IF(COUNTIF(soi_input_variables!A:A,A478)&gt;0,"yes","no")</f>
        <v>yes</v>
      </c>
      <c r="V478" s="8" t="str">
        <f>IF(COUNTIF(midas_input_variables!A:A,A478)&gt;0,"yes","no")</f>
        <v>no</v>
      </c>
      <c r="W478" s="8" t="str">
        <f>IF(OR(COUNTIF(eucalc_variables_proxies!C:C,"*"&amp;A478&amp;"*")&gt;0,COUNTIF(eucalc_variables_proxies!F:F,"*"&amp;A478&amp;"*")&gt;0),"yes","no")</f>
        <v>no</v>
      </c>
      <c r="X478" s="8" t="str">
        <f>IF(COUNTIF(collected_variables_proxies!C:C,"*"&amp;A478&amp;"*")&gt;0,"yes","no")</f>
        <v>no</v>
      </c>
      <c r="Y478" s="8" t="str">
        <f t="shared" si="7"/>
        <v>yes</v>
      </c>
      <c r="Z478">
        <v>500</v>
      </c>
    </row>
    <row r="479" spans="1:26" ht="55.2" customHeight="1">
      <c r="A479" s="2" t="s">
        <v>1259</v>
      </c>
      <c r="B479" s="199" t="s">
        <v>1260</v>
      </c>
      <c r="C479" s="2"/>
      <c r="D479" s="2" t="s">
        <v>55</v>
      </c>
      <c r="E479" s="7" t="s">
        <v>335</v>
      </c>
      <c r="F479" s="2" t="s">
        <v>336</v>
      </c>
      <c r="G479" s="2" t="s">
        <v>33</v>
      </c>
      <c r="H479" s="2" t="s">
        <v>337</v>
      </c>
      <c r="I479" s="8"/>
      <c r="J479" s="8"/>
      <c r="K479" s="2"/>
      <c r="L479" s="2"/>
      <c r="M479" s="8"/>
      <c r="N479" s="2" t="s">
        <v>338</v>
      </c>
      <c r="O479" s="8" t="s">
        <v>48</v>
      </c>
      <c r="P479" s="8" t="s">
        <v>37</v>
      </c>
      <c r="Q479" s="8" t="s">
        <v>38</v>
      </c>
      <c r="S479" s="2"/>
      <c r="T479" s="2"/>
      <c r="U479" s="8" t="str">
        <f>IF(COUNTIF(soi_input_variables!A:A,A479)&gt;0,"yes","no")</f>
        <v>no</v>
      </c>
      <c r="V479" s="8" t="str">
        <f>IF(COUNTIF(midas_input_variables!A:A,A479)&gt;0,"yes","no")</f>
        <v>no</v>
      </c>
      <c r="W479" s="8" t="str">
        <f>IF(OR(COUNTIF(eucalc_variables_proxies!C:C,"*"&amp;A479&amp;"*")&gt;0,COUNTIF(eucalc_variables_proxies!F:F,"*"&amp;A479&amp;"*")&gt;0),"yes","no")</f>
        <v>no</v>
      </c>
      <c r="X479" s="8" t="str">
        <f>IF(COUNTIF(collected_variables_proxies!C:C,"*"&amp;A479&amp;"*")&gt;0,"yes","no")</f>
        <v>no</v>
      </c>
      <c r="Y479" s="8" t="str">
        <f t="shared" si="7"/>
        <v>no</v>
      </c>
      <c r="Z479">
        <v>500</v>
      </c>
    </row>
    <row r="480" spans="1:26" ht="22.2" customHeight="1">
      <c r="A480" s="2" t="s">
        <v>1261</v>
      </c>
      <c r="B480" s="185" t="s">
        <v>1262</v>
      </c>
      <c r="C480" s="2"/>
      <c r="D480" s="2" t="s">
        <v>55</v>
      </c>
      <c r="E480" s="7" t="s">
        <v>335</v>
      </c>
      <c r="F480" s="2" t="s">
        <v>336</v>
      </c>
      <c r="G480" s="2" t="s">
        <v>33</v>
      </c>
      <c r="H480" s="2" t="s">
        <v>337</v>
      </c>
      <c r="I480" s="8"/>
      <c r="J480" s="8"/>
      <c r="K480" s="2"/>
      <c r="L480" s="2"/>
      <c r="M480" s="8"/>
      <c r="N480" s="2" t="s">
        <v>338</v>
      </c>
      <c r="O480" s="8" t="s">
        <v>48</v>
      </c>
      <c r="P480" s="8" t="s">
        <v>37</v>
      </c>
      <c r="Q480" s="8" t="s">
        <v>38</v>
      </c>
      <c r="S480" s="2"/>
      <c r="T480" s="2"/>
      <c r="U480" s="8" t="str">
        <f>IF(COUNTIF(soi_input_variables!A:A,A480)&gt;0,"yes","no")</f>
        <v>no</v>
      </c>
      <c r="V480" s="8" t="str">
        <f>IF(COUNTIF(midas_input_variables!A:A,A480)&gt;0,"yes","no")</f>
        <v>no</v>
      </c>
      <c r="W480" s="8" t="str">
        <f>IF(OR(COUNTIF(eucalc_variables_proxies!C:C,"*"&amp;A480&amp;"*")&gt;0,COUNTIF(eucalc_variables_proxies!F:F,"*"&amp;A480&amp;"*")&gt;0),"yes","no")</f>
        <v>no</v>
      </c>
      <c r="X480" s="8" t="str">
        <f>IF(COUNTIF(collected_variables_proxies!C:C,"*"&amp;A480&amp;"*")&gt;0,"yes","no")</f>
        <v>no</v>
      </c>
      <c r="Y480" s="8" t="str">
        <f t="shared" si="7"/>
        <v>no</v>
      </c>
      <c r="Z480">
        <v>500</v>
      </c>
    </row>
    <row r="481" spans="1:26" ht="19.95" customHeight="1">
      <c r="A481" s="2" t="s">
        <v>1263</v>
      </c>
      <c r="B481" s="185" t="s">
        <v>1264</v>
      </c>
      <c r="C481" s="2"/>
      <c r="D481" s="2" t="s">
        <v>55</v>
      </c>
      <c r="E481" s="7" t="s">
        <v>335</v>
      </c>
      <c r="F481" s="2" t="s">
        <v>336</v>
      </c>
      <c r="G481" s="2" t="s">
        <v>33</v>
      </c>
      <c r="H481" s="2" t="s">
        <v>337</v>
      </c>
      <c r="I481" s="8"/>
      <c r="J481" s="8"/>
      <c r="K481" s="2"/>
      <c r="L481" s="2"/>
      <c r="M481" s="8"/>
      <c r="N481" s="2" t="s">
        <v>338</v>
      </c>
      <c r="O481" s="8" t="s">
        <v>48</v>
      </c>
      <c r="P481" s="8" t="s">
        <v>37</v>
      </c>
      <c r="Q481" s="8" t="s">
        <v>38</v>
      </c>
      <c r="S481" s="2"/>
      <c r="T481" s="2"/>
      <c r="U481" s="8" t="str">
        <f>IF(COUNTIF(soi_input_variables!A:A,A481)&gt;0,"yes","no")</f>
        <v>no</v>
      </c>
      <c r="V481" s="8" t="str">
        <f>IF(COUNTIF(midas_input_variables!A:A,A481)&gt;0,"yes","no")</f>
        <v>no</v>
      </c>
      <c r="W481" s="8" t="str">
        <f>IF(OR(COUNTIF(eucalc_variables_proxies!C:C,"*"&amp;A481&amp;"*")&gt;0,COUNTIF(eucalc_variables_proxies!F:F,"*"&amp;A481&amp;"*")&gt;0),"yes","no")</f>
        <v>no</v>
      </c>
      <c r="X481" s="8" t="str">
        <f>IF(COUNTIF(collected_variables_proxies!C:C,"*"&amp;A481&amp;"*")&gt;0,"yes","no")</f>
        <v>no</v>
      </c>
      <c r="Y481" s="8" t="str">
        <f t="shared" si="7"/>
        <v>no</v>
      </c>
      <c r="Z481">
        <v>500</v>
      </c>
    </row>
    <row r="482" spans="1:26" ht="19.2" customHeight="1">
      <c r="A482" s="2" t="s">
        <v>1265</v>
      </c>
      <c r="B482" s="199" t="s">
        <v>1266</v>
      </c>
      <c r="C482" s="2"/>
      <c r="D482" s="2" t="s">
        <v>55</v>
      </c>
      <c r="E482" s="7" t="s">
        <v>335</v>
      </c>
      <c r="F482" s="2" t="s">
        <v>336</v>
      </c>
      <c r="G482" s="2" t="s">
        <v>33</v>
      </c>
      <c r="H482" s="2" t="s">
        <v>337</v>
      </c>
      <c r="I482" s="8"/>
      <c r="J482" s="8"/>
      <c r="K482" s="2"/>
      <c r="L482" s="2"/>
      <c r="M482" s="8"/>
      <c r="N482" s="2" t="s">
        <v>338</v>
      </c>
      <c r="O482" s="8" t="s">
        <v>48</v>
      </c>
      <c r="P482" s="8" t="s">
        <v>37</v>
      </c>
      <c r="Q482" s="8" t="s">
        <v>38</v>
      </c>
      <c r="S482" s="2"/>
      <c r="T482" s="2"/>
      <c r="U482" s="8" t="str">
        <f>IF(COUNTIF(soi_input_variables!A:A,A482)&gt;0,"yes","no")</f>
        <v>no</v>
      </c>
      <c r="V482" s="8" t="str">
        <f>IF(COUNTIF(midas_input_variables!A:A,A482)&gt;0,"yes","no")</f>
        <v>no</v>
      </c>
      <c r="W482" s="8" t="str">
        <f>IF(OR(COUNTIF(eucalc_variables_proxies!C:C,"*"&amp;A482&amp;"*")&gt;0,COUNTIF(eucalc_variables_proxies!F:F,"*"&amp;A482&amp;"*")&gt;0),"yes","no")</f>
        <v>no</v>
      </c>
      <c r="X482" s="8" t="str">
        <f>IF(COUNTIF(collected_variables_proxies!C:C,"*"&amp;A482&amp;"*")&gt;0,"yes","no")</f>
        <v>no</v>
      </c>
      <c r="Y482" s="8" t="str">
        <f t="shared" si="7"/>
        <v>no</v>
      </c>
      <c r="Z482">
        <v>500</v>
      </c>
    </row>
    <row r="483" spans="1:26" ht="16.95" customHeight="1">
      <c r="A483" s="2" t="s">
        <v>1267</v>
      </c>
      <c r="B483" s="199" t="s">
        <v>1268</v>
      </c>
      <c r="C483" s="2"/>
      <c r="D483" s="2" t="s">
        <v>55</v>
      </c>
      <c r="E483" s="7" t="s">
        <v>335</v>
      </c>
      <c r="F483" s="2" t="s">
        <v>336</v>
      </c>
      <c r="G483" s="2" t="s">
        <v>33</v>
      </c>
      <c r="H483" s="2" t="s">
        <v>337</v>
      </c>
      <c r="I483" s="8"/>
      <c r="J483" s="8"/>
      <c r="K483" s="2"/>
      <c r="L483" s="2"/>
      <c r="M483" s="8"/>
      <c r="N483" s="2" t="s">
        <v>338</v>
      </c>
      <c r="O483" s="8" t="s">
        <v>48</v>
      </c>
      <c r="P483" s="8" t="s">
        <v>37</v>
      </c>
      <c r="Q483" s="8" t="s">
        <v>38</v>
      </c>
      <c r="S483" s="2"/>
      <c r="T483" s="2"/>
      <c r="U483" s="8" t="str">
        <f>IF(COUNTIF(soi_input_variables!A:A,A483)&gt;0,"yes","no")</f>
        <v>no</v>
      </c>
      <c r="V483" s="8" t="str">
        <f>IF(COUNTIF(midas_input_variables!A:A,A483)&gt;0,"yes","no")</f>
        <v>no</v>
      </c>
      <c r="W483" s="8" t="str">
        <f>IF(OR(COUNTIF(eucalc_variables_proxies!C:C,"*"&amp;A483&amp;"*")&gt;0,COUNTIF(eucalc_variables_proxies!F:F,"*"&amp;A483&amp;"*")&gt;0),"yes","no")</f>
        <v>no</v>
      </c>
      <c r="X483" s="8" t="str">
        <f>IF(COUNTIF(collected_variables_proxies!C:C,"*"&amp;A483&amp;"*")&gt;0,"yes","no")</f>
        <v>no</v>
      </c>
      <c r="Y483" s="8" t="str">
        <f t="shared" si="7"/>
        <v>no</v>
      </c>
      <c r="Z483">
        <v>500</v>
      </c>
    </row>
    <row r="484" spans="1:26" ht="16.2" customHeight="1">
      <c r="A484" s="2" t="s">
        <v>1269</v>
      </c>
      <c r="B484" s="199" t="s">
        <v>1270</v>
      </c>
      <c r="C484" s="2"/>
      <c r="D484" s="2" t="s">
        <v>55</v>
      </c>
      <c r="E484" s="7" t="s">
        <v>335</v>
      </c>
      <c r="F484" s="2" t="s">
        <v>336</v>
      </c>
      <c r="G484" s="2" t="s">
        <v>33</v>
      </c>
      <c r="H484" s="2" t="s">
        <v>337</v>
      </c>
      <c r="I484" s="8"/>
      <c r="J484" s="8"/>
      <c r="K484" s="2"/>
      <c r="L484" s="2"/>
      <c r="M484" s="8"/>
      <c r="N484" s="2" t="s">
        <v>338</v>
      </c>
      <c r="O484" s="8" t="s">
        <v>48</v>
      </c>
      <c r="P484" s="8" t="s">
        <v>37</v>
      </c>
      <c r="Q484" s="8" t="s">
        <v>38</v>
      </c>
      <c r="S484" s="2"/>
      <c r="T484" s="2"/>
      <c r="U484" s="8" t="str">
        <f>IF(COUNTIF(soi_input_variables!A:A,A484)&gt;0,"yes","no")</f>
        <v>no</v>
      </c>
      <c r="V484" s="8" t="str">
        <f>IF(COUNTIF(midas_input_variables!A:A,A484)&gt;0,"yes","no")</f>
        <v>no</v>
      </c>
      <c r="W484" s="8" t="str">
        <f>IF(OR(COUNTIF(eucalc_variables_proxies!C:C,"*"&amp;A484&amp;"*")&gt;0,COUNTIF(eucalc_variables_proxies!F:F,"*"&amp;A484&amp;"*")&gt;0),"yes","no")</f>
        <v>no</v>
      </c>
      <c r="X484" s="8" t="str">
        <f>IF(COUNTIF(collected_variables_proxies!C:C,"*"&amp;A484&amp;"*")&gt;0,"yes","no")</f>
        <v>no</v>
      </c>
      <c r="Y484" s="8" t="str">
        <f t="shared" si="7"/>
        <v>no</v>
      </c>
      <c r="Z484">
        <v>500</v>
      </c>
    </row>
    <row r="485" spans="1:26" ht="19.2" customHeight="1">
      <c r="A485" s="2" t="s">
        <v>1271</v>
      </c>
      <c r="B485" s="199" t="s">
        <v>1272</v>
      </c>
      <c r="C485" s="2"/>
      <c r="D485" s="2" t="s">
        <v>55</v>
      </c>
      <c r="E485" s="7" t="s">
        <v>335</v>
      </c>
      <c r="F485" s="2" t="s">
        <v>336</v>
      </c>
      <c r="G485" s="2" t="s">
        <v>33</v>
      </c>
      <c r="H485" s="2" t="s">
        <v>337</v>
      </c>
      <c r="I485" s="8"/>
      <c r="J485" s="8"/>
      <c r="K485" s="2"/>
      <c r="L485" s="2"/>
      <c r="M485" s="8"/>
      <c r="N485" s="2" t="s">
        <v>338</v>
      </c>
      <c r="O485" s="8" t="s">
        <v>48</v>
      </c>
      <c r="P485" s="8" t="s">
        <v>37</v>
      </c>
      <c r="Q485" s="8" t="s">
        <v>38</v>
      </c>
      <c r="S485" s="2"/>
      <c r="T485" s="2"/>
      <c r="U485" s="8" t="str">
        <f>IF(COUNTIF(soi_input_variables!A:A,A485)&gt;0,"yes","no")</f>
        <v>no</v>
      </c>
      <c r="V485" s="8" t="str">
        <f>IF(COUNTIF(midas_input_variables!A:A,A485)&gt;0,"yes","no")</f>
        <v>no</v>
      </c>
      <c r="W485" s="8" t="str">
        <f>IF(OR(COUNTIF(eucalc_variables_proxies!C:C,"*"&amp;A485&amp;"*")&gt;0,COUNTIF(eucalc_variables_proxies!F:F,"*"&amp;A485&amp;"*")&gt;0),"yes","no")</f>
        <v>no</v>
      </c>
      <c r="X485" s="8" t="str">
        <f>IF(COUNTIF(collected_variables_proxies!C:C,"*"&amp;A485&amp;"*")&gt;0,"yes","no")</f>
        <v>no</v>
      </c>
      <c r="Y485" s="8" t="str">
        <f t="shared" si="7"/>
        <v>no</v>
      </c>
      <c r="Z485">
        <v>500</v>
      </c>
    </row>
    <row r="486" spans="1:26" ht="44.7" customHeight="1">
      <c r="A486" s="2" t="s">
        <v>1273</v>
      </c>
      <c r="B486" s="185" t="s">
        <v>1274</v>
      </c>
      <c r="C486" s="2"/>
      <c r="D486" s="2" t="s">
        <v>55</v>
      </c>
      <c r="E486" s="7" t="s">
        <v>335</v>
      </c>
      <c r="F486" s="2" t="s">
        <v>336</v>
      </c>
      <c r="G486" s="2" t="s">
        <v>33</v>
      </c>
      <c r="H486" s="2" t="s">
        <v>337</v>
      </c>
      <c r="I486" s="8"/>
      <c r="J486" s="8"/>
      <c r="K486" s="2"/>
      <c r="L486" s="2"/>
      <c r="M486" s="8"/>
      <c r="N486" s="2" t="s">
        <v>338</v>
      </c>
      <c r="O486" s="8" t="s">
        <v>48</v>
      </c>
      <c r="P486" s="8" t="s">
        <v>37</v>
      </c>
      <c r="Q486" s="8" t="s">
        <v>38</v>
      </c>
      <c r="S486" s="2"/>
      <c r="T486" s="2"/>
      <c r="U486" s="8" t="str">
        <f>IF(COUNTIF(soi_input_variables!A:A,A486)&gt;0,"yes","no")</f>
        <v>no</v>
      </c>
      <c r="V486" s="8" t="str">
        <f>IF(COUNTIF(midas_input_variables!A:A,A486)&gt;0,"yes","no")</f>
        <v>no</v>
      </c>
      <c r="W486" s="8" t="str">
        <f>IF(OR(COUNTIF(eucalc_variables_proxies!C:C,"*"&amp;A486&amp;"*")&gt;0,COUNTIF(eucalc_variables_proxies!F:F,"*"&amp;A486&amp;"*")&gt;0),"yes","no")</f>
        <v>no</v>
      </c>
      <c r="X486" s="8" t="str">
        <f>IF(COUNTIF(collected_variables_proxies!C:C,"*"&amp;A486&amp;"*")&gt;0,"yes","no")</f>
        <v>no</v>
      </c>
      <c r="Y486" s="8" t="str">
        <f t="shared" si="7"/>
        <v>no</v>
      </c>
      <c r="Z486">
        <v>500</v>
      </c>
    </row>
    <row r="487" spans="1:26" ht="23.7" customHeight="1">
      <c r="A487" s="2" t="s">
        <v>1275</v>
      </c>
      <c r="B487" s="199" t="s">
        <v>1276</v>
      </c>
      <c r="C487" s="2"/>
      <c r="D487" s="2" t="s">
        <v>55</v>
      </c>
      <c r="E487" s="7" t="s">
        <v>335</v>
      </c>
      <c r="F487" s="2" t="s">
        <v>336</v>
      </c>
      <c r="G487" s="2" t="s">
        <v>33</v>
      </c>
      <c r="H487" s="2" t="s">
        <v>337</v>
      </c>
      <c r="I487" s="8"/>
      <c r="J487" s="8"/>
      <c r="K487" s="2"/>
      <c r="L487" s="2"/>
      <c r="M487" s="8"/>
      <c r="N487" s="2" t="s">
        <v>338</v>
      </c>
      <c r="O487" s="8" t="s">
        <v>48</v>
      </c>
      <c r="P487" s="8" t="s">
        <v>37</v>
      </c>
      <c r="Q487" s="8" t="s">
        <v>38</v>
      </c>
      <c r="S487" s="2"/>
      <c r="T487" s="2"/>
      <c r="U487" s="8" t="str">
        <f>IF(COUNTIF(soi_input_variables!A:A,A487)&gt;0,"yes","no")</f>
        <v>no</v>
      </c>
      <c r="V487" s="8" t="str">
        <f>IF(COUNTIF(midas_input_variables!A:A,A487)&gt;0,"yes","no")</f>
        <v>no</v>
      </c>
      <c r="W487" s="8" t="str">
        <f>IF(OR(COUNTIF(eucalc_variables_proxies!C:C,"*"&amp;A487&amp;"*")&gt;0,COUNTIF(eucalc_variables_proxies!F:F,"*"&amp;A487&amp;"*")&gt;0),"yes","no")</f>
        <v>no</v>
      </c>
      <c r="X487" s="8" t="str">
        <f>IF(COUNTIF(collected_variables_proxies!C:C,"*"&amp;A487&amp;"*")&gt;0,"yes","no")</f>
        <v>no</v>
      </c>
      <c r="Y487" s="8" t="str">
        <f t="shared" si="7"/>
        <v>no</v>
      </c>
      <c r="Z487">
        <v>500</v>
      </c>
    </row>
    <row r="488" spans="1:26" ht="19.95" customHeight="1">
      <c r="A488" s="2" t="s">
        <v>1277</v>
      </c>
      <c r="B488" s="199" t="s">
        <v>1278</v>
      </c>
      <c r="C488" s="2"/>
      <c r="D488" s="2" t="s">
        <v>55</v>
      </c>
      <c r="E488" s="7" t="s">
        <v>335</v>
      </c>
      <c r="F488" s="2" t="s">
        <v>336</v>
      </c>
      <c r="G488" s="2" t="s">
        <v>33</v>
      </c>
      <c r="H488" s="2" t="s">
        <v>337</v>
      </c>
      <c r="I488" s="8"/>
      <c r="J488" s="8"/>
      <c r="K488" s="2"/>
      <c r="L488" s="2"/>
      <c r="M488" s="8"/>
      <c r="N488" s="2" t="s">
        <v>338</v>
      </c>
      <c r="O488" s="8" t="s">
        <v>48</v>
      </c>
      <c r="P488" s="8" t="s">
        <v>37</v>
      </c>
      <c r="Q488" s="8" t="s">
        <v>38</v>
      </c>
      <c r="S488" s="2"/>
      <c r="T488" s="2"/>
      <c r="U488" s="8" t="str">
        <f>IF(COUNTIF(soi_input_variables!A:A,A488)&gt;0,"yes","no")</f>
        <v>no</v>
      </c>
      <c r="V488" s="8" t="str">
        <f>IF(COUNTIF(midas_input_variables!A:A,A488)&gt;0,"yes","no")</f>
        <v>no</v>
      </c>
      <c r="W488" s="8" t="str">
        <f>IF(OR(COUNTIF(eucalc_variables_proxies!C:C,"*"&amp;A488&amp;"*")&gt;0,COUNTIF(eucalc_variables_proxies!F:F,"*"&amp;A488&amp;"*")&gt;0),"yes","no")</f>
        <v>no</v>
      </c>
      <c r="X488" s="8" t="str">
        <f>IF(COUNTIF(collected_variables_proxies!C:C,"*"&amp;A488&amp;"*")&gt;0,"yes","no")</f>
        <v>no</v>
      </c>
      <c r="Y488" s="8" t="str">
        <f t="shared" si="7"/>
        <v>no</v>
      </c>
      <c r="Z488">
        <v>500</v>
      </c>
    </row>
    <row r="489" spans="1:26" ht="35.700000000000003" customHeight="1">
      <c r="A489" s="2" t="s">
        <v>1279</v>
      </c>
      <c r="B489" s="199" t="s">
        <v>1280</v>
      </c>
      <c r="C489" s="2"/>
      <c r="D489" s="2" t="s">
        <v>55</v>
      </c>
      <c r="E489" s="7" t="s">
        <v>335</v>
      </c>
      <c r="F489" s="2" t="s">
        <v>336</v>
      </c>
      <c r="G489" s="2" t="s">
        <v>33</v>
      </c>
      <c r="H489" s="2" t="s">
        <v>337</v>
      </c>
      <c r="I489" s="8"/>
      <c r="J489" s="8"/>
      <c r="K489" s="2"/>
      <c r="L489" s="2"/>
      <c r="M489" s="8"/>
      <c r="N489" s="2" t="s">
        <v>338</v>
      </c>
      <c r="O489" s="8" t="s">
        <v>48</v>
      </c>
      <c r="P489" s="8" t="s">
        <v>37</v>
      </c>
      <c r="Q489" s="8" t="s">
        <v>38</v>
      </c>
      <c r="S489" s="2"/>
      <c r="T489" s="2"/>
      <c r="U489" s="8" t="str">
        <f>IF(COUNTIF(soi_input_variables!A:A,A489)&gt;0,"yes","no")</f>
        <v>no</v>
      </c>
      <c r="V489" s="8" t="str">
        <f>IF(COUNTIF(midas_input_variables!A:A,A489)&gt;0,"yes","no")</f>
        <v>no</v>
      </c>
      <c r="W489" s="8" t="str">
        <f>IF(OR(COUNTIF(eucalc_variables_proxies!C:C,"*"&amp;A489&amp;"*")&gt;0,COUNTIF(eucalc_variables_proxies!F:F,"*"&amp;A489&amp;"*")&gt;0),"yes","no")</f>
        <v>no</v>
      </c>
      <c r="X489" s="8" t="str">
        <f>IF(COUNTIF(collected_variables_proxies!C:C,"*"&amp;A489&amp;"*")&gt;0,"yes","no")</f>
        <v>no</v>
      </c>
      <c r="Y489" s="8" t="str">
        <f t="shared" si="7"/>
        <v>no</v>
      </c>
      <c r="Z489">
        <v>500</v>
      </c>
    </row>
    <row r="490" spans="1:26" ht="24.6" customHeight="1">
      <c r="A490" s="2" t="s">
        <v>1281</v>
      </c>
      <c r="B490" s="185" t="s">
        <v>1282</v>
      </c>
      <c r="C490" s="2"/>
      <c r="D490" s="2" t="s">
        <v>55</v>
      </c>
      <c r="E490" s="7" t="s">
        <v>335</v>
      </c>
      <c r="F490" s="2" t="s">
        <v>336</v>
      </c>
      <c r="G490" s="2" t="s">
        <v>33</v>
      </c>
      <c r="H490" s="2" t="s">
        <v>337</v>
      </c>
      <c r="I490" s="8"/>
      <c r="J490" s="8"/>
      <c r="K490" s="2"/>
      <c r="L490" s="2"/>
      <c r="M490" s="8"/>
      <c r="N490" s="2" t="s">
        <v>338</v>
      </c>
      <c r="O490" s="8" t="s">
        <v>48</v>
      </c>
      <c r="P490" s="8" t="s">
        <v>37</v>
      </c>
      <c r="Q490" s="8" t="s">
        <v>38</v>
      </c>
      <c r="S490" s="2"/>
      <c r="T490" s="2"/>
      <c r="U490" s="8" t="str">
        <f>IF(COUNTIF(soi_input_variables!A:A,A490)&gt;0,"yes","no")</f>
        <v>no</v>
      </c>
      <c r="V490" s="8" t="str">
        <f>IF(COUNTIF(midas_input_variables!A:A,A490)&gt;0,"yes","no")</f>
        <v>no</v>
      </c>
      <c r="W490" s="8" t="str">
        <f>IF(OR(COUNTIF(eucalc_variables_proxies!C:C,"*"&amp;A490&amp;"*")&gt;0,COUNTIF(eucalc_variables_proxies!F:F,"*"&amp;A490&amp;"*")&gt;0),"yes","no")</f>
        <v>no</v>
      </c>
      <c r="X490" s="8" t="str">
        <f>IF(COUNTIF(collected_variables_proxies!C:C,"*"&amp;A490&amp;"*")&gt;0,"yes","no")</f>
        <v>no</v>
      </c>
      <c r="Y490" s="8" t="str">
        <f t="shared" si="7"/>
        <v>no</v>
      </c>
      <c r="Z490">
        <v>500</v>
      </c>
    </row>
    <row r="491" spans="1:26" ht="24.6" customHeight="1">
      <c r="A491" s="2" t="s">
        <v>1283</v>
      </c>
      <c r="B491" s="199" t="s">
        <v>1284</v>
      </c>
      <c r="C491" s="2"/>
      <c r="D491" s="2" t="s">
        <v>55</v>
      </c>
      <c r="E491" s="7" t="s">
        <v>335</v>
      </c>
      <c r="F491" s="2" t="s">
        <v>336</v>
      </c>
      <c r="G491" s="2" t="s">
        <v>33</v>
      </c>
      <c r="H491" s="2" t="s">
        <v>337</v>
      </c>
      <c r="I491" s="8"/>
      <c r="J491" s="8"/>
      <c r="K491" s="2"/>
      <c r="L491" s="2"/>
      <c r="M491" s="8"/>
      <c r="N491" s="2" t="s">
        <v>338</v>
      </c>
      <c r="O491" s="8" t="s">
        <v>48</v>
      </c>
      <c r="P491" s="8" t="s">
        <v>37</v>
      </c>
      <c r="Q491" s="8" t="s">
        <v>38</v>
      </c>
      <c r="S491" s="2"/>
      <c r="T491" s="2"/>
      <c r="U491" s="8" t="str">
        <f>IF(COUNTIF(soi_input_variables!A:A,A491)&gt;0,"yes","no")</f>
        <v>no</v>
      </c>
      <c r="V491" s="8" t="str">
        <f>IF(COUNTIF(midas_input_variables!A:A,A491)&gt;0,"yes","no")</f>
        <v>no</v>
      </c>
      <c r="W491" s="8" t="str">
        <f>IF(OR(COUNTIF(eucalc_variables_proxies!C:C,"*"&amp;A491&amp;"*")&gt;0,COUNTIF(eucalc_variables_proxies!F:F,"*"&amp;A491&amp;"*")&gt;0),"yes","no")</f>
        <v>no</v>
      </c>
      <c r="X491" s="8" t="str">
        <f>IF(COUNTIF(collected_variables_proxies!C:C,"*"&amp;A491&amp;"*")&gt;0,"yes","no")</f>
        <v>no</v>
      </c>
      <c r="Y491" s="8" t="str">
        <f t="shared" si="7"/>
        <v>no</v>
      </c>
      <c r="Z491">
        <v>500</v>
      </c>
    </row>
    <row r="492" spans="1:26" ht="22.2" customHeight="1">
      <c r="A492" s="2" t="s">
        <v>1285</v>
      </c>
      <c r="B492" s="185" t="s">
        <v>1286</v>
      </c>
      <c r="C492" s="2"/>
      <c r="D492" s="2" t="s">
        <v>55</v>
      </c>
      <c r="E492" s="7" t="s">
        <v>335</v>
      </c>
      <c r="F492" s="2" t="s">
        <v>336</v>
      </c>
      <c r="G492" s="2" t="s">
        <v>33</v>
      </c>
      <c r="H492" s="2" t="s">
        <v>337</v>
      </c>
      <c r="I492" s="8"/>
      <c r="J492" s="8"/>
      <c r="K492" s="2"/>
      <c r="L492" s="2"/>
      <c r="M492" s="8"/>
      <c r="N492" s="2" t="s">
        <v>338</v>
      </c>
      <c r="O492" s="8" t="s">
        <v>48</v>
      </c>
      <c r="P492" s="8" t="s">
        <v>37</v>
      </c>
      <c r="Q492" s="8" t="s">
        <v>38</v>
      </c>
      <c r="S492" s="2"/>
      <c r="T492" s="2"/>
      <c r="U492" s="8" t="str">
        <f>IF(COUNTIF(soi_input_variables!A:A,A492)&gt;0,"yes","no")</f>
        <v>yes</v>
      </c>
      <c r="V492" s="8" t="str">
        <f>IF(COUNTIF(midas_input_variables!A:A,A492)&gt;0,"yes","no")</f>
        <v>no</v>
      </c>
      <c r="W492" s="8" t="str">
        <f>IF(OR(COUNTIF(eucalc_variables_proxies!C:C,"*"&amp;A492&amp;"*")&gt;0,COUNTIF(eucalc_variables_proxies!F:F,"*"&amp;A492&amp;"*")&gt;0),"yes","no")</f>
        <v>no</v>
      </c>
      <c r="X492" s="8" t="str">
        <f>IF(COUNTIF(collected_variables_proxies!C:C,"*"&amp;A492&amp;"*")&gt;0,"yes","no")</f>
        <v>no</v>
      </c>
      <c r="Y492" s="8" t="str">
        <f t="shared" si="7"/>
        <v>yes</v>
      </c>
      <c r="Z492">
        <v>500</v>
      </c>
    </row>
    <row r="493" spans="1:26" ht="27" customHeight="1">
      <c r="A493" s="2" t="s">
        <v>1287</v>
      </c>
      <c r="B493" s="185" t="s">
        <v>1288</v>
      </c>
      <c r="C493" s="2" t="s">
        <v>1289</v>
      </c>
      <c r="D493" s="2" t="s">
        <v>83</v>
      </c>
      <c r="E493" s="7" t="s">
        <v>84</v>
      </c>
      <c r="F493" s="2" t="s">
        <v>85</v>
      </c>
      <c r="G493" s="2"/>
      <c r="H493" s="2" t="s">
        <v>86</v>
      </c>
      <c r="I493" s="8"/>
      <c r="J493" s="8"/>
      <c r="K493" s="2"/>
      <c r="L493" s="9"/>
      <c r="M493" s="8"/>
      <c r="N493" s="2" t="s">
        <v>1290</v>
      </c>
      <c r="O493" s="8" t="s">
        <v>36</v>
      </c>
      <c r="P493" s="8" t="s">
        <v>88</v>
      </c>
      <c r="Q493" s="8" t="s">
        <v>38</v>
      </c>
      <c r="S493" s="2"/>
      <c r="T493" s="2"/>
      <c r="U493" s="8" t="str">
        <f>IF(COUNTIF(soi_input_variables!A:A,A493)&gt;0,"yes","no")</f>
        <v>no</v>
      </c>
      <c r="V493" s="8" t="str">
        <f>IF(COUNTIF(midas_input_variables!A:A,A493)&gt;0,"yes","no")</f>
        <v>no</v>
      </c>
      <c r="W493" s="8" t="str">
        <f>IF(OR(COUNTIF(eucalc_variables_proxies!C:C,"*"&amp;A493&amp;"*")&gt;0,COUNTIF(eucalc_variables_proxies!F:F,"*"&amp;A493&amp;"*")&gt;0),"yes","no")</f>
        <v>no</v>
      </c>
      <c r="X493" s="8" t="str">
        <f>IF(COUNTIF(collected_variables_proxies!C:C,"*"&amp;A493&amp;"*")&gt;0,"yes","no")</f>
        <v>no</v>
      </c>
      <c r="Y493" s="8" t="str">
        <f t="shared" si="7"/>
        <v>no</v>
      </c>
      <c r="Z493">
        <v>0.1</v>
      </c>
    </row>
    <row r="494" spans="1:26" ht="21.6" customHeight="1">
      <c r="A494" s="200" t="s">
        <v>1291</v>
      </c>
      <c r="B494" s="199" t="s">
        <v>1292</v>
      </c>
      <c r="C494" s="2" t="s">
        <v>1293</v>
      </c>
      <c r="D494" s="2" t="s">
        <v>83</v>
      </c>
      <c r="E494" s="7" t="s">
        <v>84</v>
      </c>
      <c r="F494" s="2" t="s">
        <v>85</v>
      </c>
      <c r="G494" s="2"/>
      <c r="H494" s="2" t="s">
        <v>86</v>
      </c>
      <c r="I494" s="8"/>
      <c r="J494" s="8"/>
      <c r="K494" s="2"/>
      <c r="L494" s="9"/>
      <c r="M494" s="8"/>
      <c r="N494" s="200" t="s">
        <v>1290</v>
      </c>
      <c r="O494" s="8" t="s">
        <v>36</v>
      </c>
      <c r="P494" s="8" t="s">
        <v>88</v>
      </c>
      <c r="Q494" s="8" t="s">
        <v>38</v>
      </c>
      <c r="S494" s="2"/>
      <c r="T494" s="2"/>
      <c r="U494" s="8" t="str">
        <f>IF(COUNTIF(soi_input_variables!A:A,A494)&gt;0,"yes","no")</f>
        <v>yes</v>
      </c>
      <c r="V494" s="8" t="str">
        <f>IF(COUNTIF(midas_input_variables!A:A,A494)&gt;0,"yes","no")</f>
        <v>no</v>
      </c>
      <c r="W494" s="8" t="str">
        <f>IF(OR(COUNTIF(eucalc_variables_proxies!C:C,"*"&amp;A494&amp;"*")&gt;0,COUNTIF(eucalc_variables_proxies!F:F,"*"&amp;A494&amp;"*")&gt;0),"yes","no")</f>
        <v>yes</v>
      </c>
      <c r="X494" s="8" t="str">
        <f>IF(COUNTIF(collected_variables_proxies!C:C,"*"&amp;A494&amp;"*")&gt;0,"yes","no")</f>
        <v>yes</v>
      </c>
      <c r="Y494" s="8" t="str">
        <f t="shared" si="7"/>
        <v>yes</v>
      </c>
      <c r="Z494">
        <v>0.1</v>
      </c>
    </row>
    <row r="495" spans="1:26" ht="24.6" customHeight="1">
      <c r="A495" s="2" t="s">
        <v>1294</v>
      </c>
      <c r="B495" s="185" t="s">
        <v>1295</v>
      </c>
      <c r="C495" s="2" t="s">
        <v>1296</v>
      </c>
      <c r="D495" s="2" t="s">
        <v>83</v>
      </c>
      <c r="E495" s="7" t="s">
        <v>84</v>
      </c>
      <c r="F495" s="2" t="s">
        <v>85</v>
      </c>
      <c r="G495" s="2"/>
      <c r="H495" s="2" t="s">
        <v>86</v>
      </c>
      <c r="I495" s="8"/>
      <c r="J495" s="8"/>
      <c r="K495" s="2"/>
      <c r="L495" s="9"/>
      <c r="M495" s="8"/>
      <c r="N495" s="2" t="s">
        <v>1290</v>
      </c>
      <c r="O495" s="8" t="s">
        <v>36</v>
      </c>
      <c r="P495" s="8" t="s">
        <v>88</v>
      </c>
      <c r="Q495" s="8" t="s">
        <v>38</v>
      </c>
      <c r="S495" s="2"/>
      <c r="T495" s="2"/>
      <c r="U495" s="8" t="str">
        <f>IF(COUNTIF(soi_input_variables!A:A,A495)&gt;0,"yes","no")</f>
        <v>no</v>
      </c>
      <c r="V495" s="8" t="str">
        <f>IF(COUNTIF(midas_input_variables!A:A,A495)&gt;0,"yes","no")</f>
        <v>no</v>
      </c>
      <c r="W495" s="8" t="str">
        <f>IF(OR(COUNTIF(eucalc_variables_proxies!C:C,"*"&amp;A495&amp;"*")&gt;0,COUNTIF(eucalc_variables_proxies!F:F,"*"&amp;A495&amp;"*")&gt;0),"yes","no")</f>
        <v>no</v>
      </c>
      <c r="X495" s="8" t="str">
        <f>IF(COUNTIF(collected_variables_proxies!C:C,"*"&amp;A495&amp;"*")&gt;0,"yes","no")</f>
        <v>no</v>
      </c>
      <c r="Y495" s="8" t="str">
        <f t="shared" si="7"/>
        <v>no</v>
      </c>
      <c r="Z495">
        <v>0.1</v>
      </c>
    </row>
    <row r="496" spans="1:26" ht="21" customHeight="1">
      <c r="A496" s="200" t="s">
        <v>1297</v>
      </c>
      <c r="B496" s="2" t="s">
        <v>1298</v>
      </c>
      <c r="C496" s="201" t="s">
        <v>1299</v>
      </c>
      <c r="D496" s="11" t="s">
        <v>83</v>
      </c>
      <c r="E496" s="12" t="s">
        <v>84</v>
      </c>
      <c r="F496" s="12" t="s">
        <v>85</v>
      </c>
      <c r="G496" s="11"/>
      <c r="H496" s="2" t="s">
        <v>168</v>
      </c>
      <c r="I496" s="8"/>
      <c r="J496" s="8"/>
      <c r="K496" s="2"/>
      <c r="L496" s="9"/>
      <c r="M496" s="8"/>
      <c r="N496" s="200" t="s">
        <v>70</v>
      </c>
      <c r="O496" s="8" t="s">
        <v>36</v>
      </c>
      <c r="P496" s="8" t="s">
        <v>88</v>
      </c>
      <c r="Q496" s="8" t="s">
        <v>38</v>
      </c>
      <c r="S496" s="2"/>
      <c r="T496" s="2"/>
      <c r="U496" s="8" t="str">
        <f>IF(COUNTIF(soi_input_variables!A:A,A496)&gt;0,"yes","no")</f>
        <v>no</v>
      </c>
      <c r="V496" s="8" t="str">
        <f>IF(COUNTIF(midas_input_variables!A:A,A496)&gt;0,"yes","no")</f>
        <v>no</v>
      </c>
      <c r="W496" s="8" t="str">
        <f>IF(OR(COUNTIF(eucalc_variables_proxies!C:C,"*"&amp;A496&amp;"*")&gt;0,COUNTIF(eucalc_variables_proxies!F:F,"*"&amp;A496&amp;"*")&gt;0),"yes","no")</f>
        <v>no</v>
      </c>
      <c r="X496" s="8" t="str">
        <f>IF(COUNTIF(collected_variables_proxies!C:C,"*"&amp;A496&amp;"*")&gt;0,"yes","no")</f>
        <v>no</v>
      </c>
      <c r="Y496" s="8" t="str">
        <f t="shared" si="7"/>
        <v>no</v>
      </c>
      <c r="Z496">
        <v>0.1</v>
      </c>
    </row>
    <row r="497" spans="1:26" ht="25.95" customHeight="1">
      <c r="A497" s="2" t="s">
        <v>1300</v>
      </c>
      <c r="B497" s="2" t="s">
        <v>1301</v>
      </c>
      <c r="C497" s="201" t="s">
        <v>1302</v>
      </c>
      <c r="D497" s="11" t="s">
        <v>83</v>
      </c>
      <c r="E497" s="12" t="s">
        <v>84</v>
      </c>
      <c r="F497" s="12" t="s">
        <v>85</v>
      </c>
      <c r="G497" s="11"/>
      <c r="H497" s="2" t="s">
        <v>168</v>
      </c>
      <c r="I497" s="8"/>
      <c r="J497" s="8"/>
      <c r="K497" s="2"/>
      <c r="L497" s="9"/>
      <c r="M497" s="8"/>
      <c r="N497" s="200" t="s">
        <v>70</v>
      </c>
      <c r="O497" s="8" t="s">
        <v>36</v>
      </c>
      <c r="P497" s="8" t="s">
        <v>88</v>
      </c>
      <c r="Q497" s="8" t="s">
        <v>38</v>
      </c>
      <c r="S497" s="2"/>
      <c r="T497" s="2"/>
      <c r="U497" s="8" t="str">
        <f>IF(COUNTIF(soi_input_variables!A:A,A497)&gt;0,"yes","no")</f>
        <v>no</v>
      </c>
      <c r="V497" s="8" t="str">
        <f>IF(COUNTIF(midas_input_variables!A:A,A497)&gt;0,"yes","no")</f>
        <v>no</v>
      </c>
      <c r="W497" s="8" t="str">
        <f>IF(OR(COUNTIF(eucalc_variables_proxies!C:C,"*"&amp;A497&amp;"*")&gt;0,COUNTIF(eucalc_variables_proxies!F:F,"*"&amp;A497&amp;"*")&gt;0),"yes","no")</f>
        <v>no</v>
      </c>
      <c r="X497" s="8" t="str">
        <f>IF(COUNTIF(collected_variables_proxies!C:C,"*"&amp;A497&amp;"*")&gt;0,"yes","no")</f>
        <v>no</v>
      </c>
      <c r="Y497" s="8" t="str">
        <f t="shared" si="7"/>
        <v>no</v>
      </c>
      <c r="Z497">
        <v>0.1</v>
      </c>
    </row>
    <row r="498" spans="1:26" ht="24.6" customHeight="1">
      <c r="A498" s="2" t="s">
        <v>1303</v>
      </c>
      <c r="B498" s="2" t="s">
        <v>1304</v>
      </c>
      <c r="C498" s="201" t="s">
        <v>1305</v>
      </c>
      <c r="D498" s="11" t="s">
        <v>83</v>
      </c>
      <c r="E498" s="12" t="s">
        <v>84</v>
      </c>
      <c r="F498" s="12" t="s">
        <v>85</v>
      </c>
      <c r="G498" s="11"/>
      <c r="H498" s="2" t="s">
        <v>168</v>
      </c>
      <c r="I498" s="8"/>
      <c r="J498" s="8"/>
      <c r="K498" s="2"/>
      <c r="L498" s="9"/>
      <c r="M498" s="8"/>
      <c r="N498" s="200" t="s">
        <v>70</v>
      </c>
      <c r="O498" s="8" t="s">
        <v>36</v>
      </c>
      <c r="P498" s="8" t="s">
        <v>88</v>
      </c>
      <c r="Q498" s="8" t="s">
        <v>38</v>
      </c>
      <c r="S498" s="2"/>
      <c r="T498" s="2"/>
      <c r="U498" s="8" t="str">
        <f>IF(COUNTIF(soi_input_variables!A:A,A498)&gt;0,"yes","no")</f>
        <v>no</v>
      </c>
      <c r="V498" s="8" t="str">
        <f>IF(COUNTIF(midas_input_variables!A:A,A498)&gt;0,"yes","no")</f>
        <v>no</v>
      </c>
      <c r="W498" s="8" t="str">
        <f>IF(OR(COUNTIF(eucalc_variables_proxies!C:C,"*"&amp;A498&amp;"*")&gt;0,COUNTIF(eucalc_variables_proxies!F:F,"*"&amp;A498&amp;"*")&gt;0),"yes","no")</f>
        <v>no</v>
      </c>
      <c r="X498" s="8" t="str">
        <f>IF(COUNTIF(collected_variables_proxies!C:C,"*"&amp;A498&amp;"*")&gt;0,"yes","no")</f>
        <v>no</v>
      </c>
      <c r="Y498" s="8" t="str">
        <f t="shared" si="7"/>
        <v>no</v>
      </c>
      <c r="Z498">
        <v>0.1</v>
      </c>
    </row>
    <row r="499" spans="1:26" ht="24.6" customHeight="1">
      <c r="A499" s="2" t="s">
        <v>1306</v>
      </c>
      <c r="B499" s="2" t="s">
        <v>1307</v>
      </c>
      <c r="C499" s="201" t="s">
        <v>1308</v>
      </c>
      <c r="D499" s="11" t="s">
        <v>83</v>
      </c>
      <c r="E499" s="12" t="s">
        <v>84</v>
      </c>
      <c r="F499" s="12" t="s">
        <v>85</v>
      </c>
      <c r="G499" s="11"/>
      <c r="H499" s="2" t="s">
        <v>168</v>
      </c>
      <c r="I499" s="8"/>
      <c r="J499" s="8"/>
      <c r="K499" s="2"/>
      <c r="L499" s="9"/>
      <c r="M499" s="8"/>
      <c r="N499" s="200" t="s">
        <v>70</v>
      </c>
      <c r="O499" s="8" t="s">
        <v>36</v>
      </c>
      <c r="P499" s="8" t="s">
        <v>88</v>
      </c>
      <c r="Q499" s="8" t="s">
        <v>38</v>
      </c>
      <c r="S499" s="2"/>
      <c r="T499" s="2"/>
      <c r="U499" s="8" t="str">
        <f>IF(COUNTIF(soi_input_variables!A:A,A499)&gt;0,"yes","no")</f>
        <v>no</v>
      </c>
      <c r="V499" s="8" t="str">
        <f>IF(COUNTIF(midas_input_variables!A:A,A499)&gt;0,"yes","no")</f>
        <v>no</v>
      </c>
      <c r="W499" s="8" t="str">
        <f>IF(OR(COUNTIF(eucalc_variables_proxies!C:C,"*"&amp;A499&amp;"*")&gt;0,COUNTIF(eucalc_variables_proxies!F:F,"*"&amp;A499&amp;"*")&gt;0),"yes","no")</f>
        <v>no</v>
      </c>
      <c r="X499" s="8" t="str">
        <f>IF(COUNTIF(collected_variables_proxies!C:C,"*"&amp;A499&amp;"*")&gt;0,"yes","no")</f>
        <v>no</v>
      </c>
      <c r="Y499" s="8" t="str">
        <f t="shared" si="7"/>
        <v>no</v>
      </c>
      <c r="Z499">
        <v>0.1</v>
      </c>
    </row>
    <row r="500" spans="1:26" ht="27.6" customHeight="1">
      <c r="A500" s="2" t="s">
        <v>1309</v>
      </c>
      <c r="B500" s="185" t="s">
        <v>1310</v>
      </c>
      <c r="C500" s="2" t="s">
        <v>1311</v>
      </c>
      <c r="D500" s="11" t="s">
        <v>83</v>
      </c>
      <c r="E500" s="12" t="s">
        <v>84</v>
      </c>
      <c r="F500" s="12" t="s">
        <v>85</v>
      </c>
      <c r="G500" s="11"/>
      <c r="H500" s="2" t="s">
        <v>168</v>
      </c>
      <c r="I500" s="8" t="s">
        <v>1312</v>
      </c>
      <c r="J500" s="8"/>
      <c r="K500" s="2"/>
      <c r="L500" s="9"/>
      <c r="M500" s="8" t="s">
        <v>1313</v>
      </c>
      <c r="N500" s="2" t="s">
        <v>171</v>
      </c>
      <c r="O500" s="8" t="s">
        <v>172</v>
      </c>
      <c r="P500" s="8" t="s">
        <v>88</v>
      </c>
      <c r="Q500" s="8" t="s">
        <v>38</v>
      </c>
      <c r="S500" s="2"/>
      <c r="T500" s="2"/>
      <c r="U500" s="8" t="str">
        <f>IF(COUNTIF(soi_input_variables!A:A,A500)&gt;0,"yes","no")</f>
        <v>no</v>
      </c>
      <c r="V500" s="8" t="str">
        <f>IF(COUNTIF(midas_input_variables!A:A,A500)&gt;0,"yes","no")</f>
        <v>no</v>
      </c>
      <c r="W500" s="8" t="str">
        <f>IF(OR(COUNTIF(eucalc_variables_proxies!C:C,"*"&amp;A500&amp;"*")&gt;0,COUNTIF(eucalc_variables_proxies!F:F,"*"&amp;A500&amp;"*")&gt;0),"yes","no")</f>
        <v>no</v>
      </c>
      <c r="X500" s="8" t="str">
        <f>IF(COUNTIF(collected_variables_proxies!C:C,"*"&amp;A500&amp;"*")&gt;0,"yes","no")</f>
        <v>no</v>
      </c>
      <c r="Y500" s="8" t="str">
        <f t="shared" si="7"/>
        <v>no</v>
      </c>
    </row>
    <row r="501" spans="1:26" ht="37.950000000000003" customHeight="1">
      <c r="A501" s="2" t="s">
        <v>1314</v>
      </c>
      <c r="B501" s="185" t="s">
        <v>1315</v>
      </c>
      <c r="C501" s="2" t="s">
        <v>1316</v>
      </c>
      <c r="D501" s="11" t="s">
        <v>83</v>
      </c>
      <c r="E501" s="12" t="s">
        <v>84</v>
      </c>
      <c r="F501" s="12" t="s">
        <v>85</v>
      </c>
      <c r="G501" s="11"/>
      <c r="H501" s="2" t="s">
        <v>168</v>
      </c>
      <c r="I501" s="8" t="s">
        <v>1312</v>
      </c>
      <c r="J501" s="8"/>
      <c r="K501" s="2"/>
      <c r="L501" s="9"/>
      <c r="M501" s="8"/>
      <c r="N501" s="2" t="s">
        <v>171</v>
      </c>
      <c r="O501" s="8" t="s">
        <v>172</v>
      </c>
      <c r="P501" s="8" t="s">
        <v>88</v>
      </c>
      <c r="Q501" s="8" t="s">
        <v>38</v>
      </c>
      <c r="S501" s="2"/>
      <c r="T501" s="2"/>
      <c r="U501" s="8" t="str">
        <f>IF(COUNTIF(soi_input_variables!A:A,A501)&gt;0,"yes","no")</f>
        <v>yes</v>
      </c>
      <c r="V501" s="8" t="str">
        <f>IF(COUNTIF(midas_input_variables!A:A,A501)&gt;0,"yes","no")</f>
        <v>no</v>
      </c>
      <c r="W501" s="8" t="str">
        <f>IF(OR(COUNTIF(eucalc_variables_proxies!C:C,"*"&amp;A501&amp;"*")&gt;0,COUNTIF(eucalc_variables_proxies!F:F,"*"&amp;A501&amp;"*")&gt;0),"yes","no")</f>
        <v>no</v>
      </c>
      <c r="X501" s="8" t="str">
        <f>IF(COUNTIF(collected_variables_proxies!C:C,"*"&amp;A501&amp;"*")&gt;0,"yes","no")</f>
        <v>no</v>
      </c>
      <c r="Y501" s="8" t="str">
        <f t="shared" si="7"/>
        <v>yes</v>
      </c>
    </row>
    <row r="502" spans="1:26" ht="37.950000000000003" customHeight="1">
      <c r="A502" s="2" t="s">
        <v>1317</v>
      </c>
      <c r="B502" s="185" t="s">
        <v>1318</v>
      </c>
      <c r="C502" s="2" t="s">
        <v>1319</v>
      </c>
      <c r="D502" s="11" t="s">
        <v>83</v>
      </c>
      <c r="E502" s="12" t="s">
        <v>84</v>
      </c>
      <c r="F502" s="12" t="s">
        <v>85</v>
      </c>
      <c r="G502" s="11"/>
      <c r="H502" s="2" t="s">
        <v>168</v>
      </c>
      <c r="I502" s="8" t="s">
        <v>1312</v>
      </c>
      <c r="J502" s="8"/>
      <c r="K502" s="2"/>
      <c r="L502" s="9"/>
      <c r="M502" s="8"/>
      <c r="N502" s="2" t="s">
        <v>171</v>
      </c>
      <c r="O502" s="8" t="s">
        <v>172</v>
      </c>
      <c r="P502" s="8" t="s">
        <v>88</v>
      </c>
      <c r="Q502" s="8" t="s">
        <v>38</v>
      </c>
      <c r="S502" s="2"/>
      <c r="T502" s="2"/>
      <c r="U502" s="8" t="str">
        <f>IF(COUNTIF(soi_input_variables!A:A,A502)&gt;0,"yes","no")</f>
        <v>no</v>
      </c>
      <c r="V502" s="8" t="str">
        <f>IF(COUNTIF(midas_input_variables!A:A,A502)&gt;0,"yes","no")</f>
        <v>no</v>
      </c>
      <c r="W502" s="8" t="str">
        <f>IF(OR(COUNTIF(eucalc_variables_proxies!C:C,"*"&amp;A502&amp;"*")&gt;0,COUNTIF(eucalc_variables_proxies!F:F,"*"&amp;A502&amp;"*")&gt;0),"yes","no")</f>
        <v>no</v>
      </c>
      <c r="X502" s="8" t="str">
        <f>IF(COUNTIF(collected_variables_proxies!C:C,"*"&amp;A502&amp;"*")&gt;0,"yes","no")</f>
        <v>no</v>
      </c>
      <c r="Y502" s="8" t="str">
        <f t="shared" si="7"/>
        <v>no</v>
      </c>
    </row>
    <row r="503" spans="1:26" ht="35.700000000000003" customHeight="1">
      <c r="A503" s="2" t="s">
        <v>1320</v>
      </c>
      <c r="B503" s="185" t="s">
        <v>1321</v>
      </c>
      <c r="C503" s="2" t="s">
        <v>1322</v>
      </c>
      <c r="D503" s="11" t="s">
        <v>83</v>
      </c>
      <c r="E503" s="12" t="s">
        <v>84</v>
      </c>
      <c r="F503" s="12" t="s">
        <v>85</v>
      </c>
      <c r="G503" s="11"/>
      <c r="H503" s="2" t="s">
        <v>168</v>
      </c>
      <c r="I503" s="8" t="s">
        <v>1312</v>
      </c>
      <c r="J503" s="8"/>
      <c r="K503" s="2"/>
      <c r="L503" s="9"/>
      <c r="M503" s="8"/>
      <c r="N503" s="2" t="s">
        <v>171</v>
      </c>
      <c r="O503" s="8" t="s">
        <v>172</v>
      </c>
      <c r="P503" s="8" t="s">
        <v>88</v>
      </c>
      <c r="Q503" s="8" t="s">
        <v>38</v>
      </c>
      <c r="S503" s="2"/>
      <c r="T503" s="2"/>
      <c r="U503" s="8" t="str">
        <f>IF(COUNTIF(soi_input_variables!A:A,A503)&gt;0,"yes","no")</f>
        <v>no</v>
      </c>
      <c r="V503" s="8" t="str">
        <f>IF(COUNTIF(midas_input_variables!A:A,A503)&gt;0,"yes","no")</f>
        <v>no</v>
      </c>
      <c r="W503" s="8" t="str">
        <f>IF(OR(COUNTIF(eucalc_variables_proxies!C:C,"*"&amp;A503&amp;"*")&gt;0,COUNTIF(eucalc_variables_proxies!F:F,"*"&amp;A503&amp;"*")&gt;0),"yes","no")</f>
        <v>no</v>
      </c>
      <c r="X503" s="8" t="str">
        <f>IF(COUNTIF(collected_variables_proxies!C:C,"*"&amp;A503&amp;"*")&gt;0,"yes","no")</f>
        <v>no</v>
      </c>
      <c r="Y503" s="8" t="str">
        <f t="shared" si="7"/>
        <v>no</v>
      </c>
    </row>
    <row r="504" spans="1:26" ht="35.700000000000003" customHeight="1">
      <c r="A504" s="2" t="s">
        <v>1323</v>
      </c>
      <c r="B504" s="185" t="s">
        <v>1324</v>
      </c>
      <c r="C504" s="2" t="s">
        <v>1325</v>
      </c>
      <c r="D504" s="11" t="s">
        <v>83</v>
      </c>
      <c r="E504" s="12" t="s">
        <v>84</v>
      </c>
      <c r="F504" s="12" t="s">
        <v>85</v>
      </c>
      <c r="G504" s="11"/>
      <c r="H504" s="2" t="s">
        <v>168</v>
      </c>
      <c r="I504" s="8" t="s">
        <v>1312</v>
      </c>
      <c r="J504" s="8"/>
      <c r="K504" s="2"/>
      <c r="L504" s="9"/>
      <c r="M504" s="8" t="s">
        <v>1313</v>
      </c>
      <c r="N504" s="2" t="s">
        <v>171</v>
      </c>
      <c r="O504" s="8" t="s">
        <v>172</v>
      </c>
      <c r="P504" s="8" t="s">
        <v>88</v>
      </c>
      <c r="Q504" s="8" t="s">
        <v>38</v>
      </c>
      <c r="S504" s="2"/>
      <c r="T504" s="2"/>
      <c r="U504" s="8" t="str">
        <f>IF(COUNTIF(soi_input_variables!A:A,A504)&gt;0,"yes","no")</f>
        <v>no</v>
      </c>
      <c r="V504" s="8" t="str">
        <f>IF(COUNTIF(midas_input_variables!A:A,A504)&gt;0,"yes","no")</f>
        <v>no</v>
      </c>
      <c r="W504" s="8" t="str">
        <f>IF(OR(COUNTIF(eucalc_variables_proxies!C:C,"*"&amp;A504&amp;"*")&gt;0,COUNTIF(eucalc_variables_proxies!F:F,"*"&amp;A504&amp;"*")&gt;0),"yes","no")</f>
        <v>no</v>
      </c>
      <c r="X504" s="8" t="str">
        <f>IF(COUNTIF(collected_variables_proxies!C:C,"*"&amp;A504&amp;"*")&gt;0,"yes","no")</f>
        <v>no</v>
      </c>
      <c r="Y504" s="8" t="str">
        <f t="shared" si="7"/>
        <v>no</v>
      </c>
    </row>
    <row r="505" spans="1:26" ht="36.6" customHeight="1">
      <c r="A505" s="2" t="s">
        <v>1326</v>
      </c>
      <c r="B505" s="185" t="s">
        <v>1327</v>
      </c>
      <c r="C505" s="2" t="s">
        <v>1328</v>
      </c>
      <c r="D505" s="11" t="s">
        <v>83</v>
      </c>
      <c r="E505" s="12" t="s">
        <v>84</v>
      </c>
      <c r="F505" s="12" t="s">
        <v>85</v>
      </c>
      <c r="G505" s="11"/>
      <c r="H505" s="2" t="s">
        <v>168</v>
      </c>
      <c r="I505" s="8" t="s">
        <v>1312</v>
      </c>
      <c r="J505" s="8"/>
      <c r="K505" s="2"/>
      <c r="L505" s="9"/>
      <c r="M505" s="8" t="s">
        <v>170</v>
      </c>
      <c r="N505" s="2" t="s">
        <v>171</v>
      </c>
      <c r="O505" s="8" t="s">
        <v>172</v>
      </c>
      <c r="P505" s="8" t="s">
        <v>88</v>
      </c>
      <c r="Q505" s="8" t="s">
        <v>38</v>
      </c>
      <c r="S505" s="2"/>
      <c r="T505" s="2"/>
      <c r="U505" s="8" t="str">
        <f>IF(COUNTIF(soi_input_variables!A:A,A505)&gt;0,"yes","no")</f>
        <v>yes</v>
      </c>
      <c r="V505" s="8" t="str">
        <f>IF(COUNTIF(midas_input_variables!A:A,A505)&gt;0,"yes","no")</f>
        <v>no</v>
      </c>
      <c r="W505" s="8" t="str">
        <f>IF(OR(COUNTIF(eucalc_variables_proxies!C:C,"*"&amp;A505&amp;"*")&gt;0,COUNTIF(eucalc_variables_proxies!F:F,"*"&amp;A505&amp;"*")&gt;0),"yes","no")</f>
        <v>no</v>
      </c>
      <c r="X505" s="8" t="str">
        <f>IF(COUNTIF(collected_variables_proxies!C:C,"*"&amp;A505&amp;"*")&gt;0,"yes","no")</f>
        <v>no</v>
      </c>
      <c r="Y505" s="8" t="str">
        <f t="shared" si="7"/>
        <v>yes</v>
      </c>
    </row>
    <row r="506" spans="1:26" ht="39.6" customHeight="1">
      <c r="A506" s="2" t="s">
        <v>1329</v>
      </c>
      <c r="B506" s="185" t="s">
        <v>1330</v>
      </c>
      <c r="C506" s="2" t="s">
        <v>1331</v>
      </c>
      <c r="D506" s="11" t="s">
        <v>83</v>
      </c>
      <c r="E506" s="12" t="s">
        <v>84</v>
      </c>
      <c r="F506" s="12" t="s">
        <v>85</v>
      </c>
      <c r="G506" s="11"/>
      <c r="H506" s="2" t="s">
        <v>168</v>
      </c>
      <c r="I506" s="8" t="s">
        <v>1312</v>
      </c>
      <c r="J506" s="8"/>
      <c r="K506" s="2"/>
      <c r="L506" s="9"/>
      <c r="M506" s="8"/>
      <c r="N506" s="2" t="s">
        <v>171</v>
      </c>
      <c r="O506" s="8" t="s">
        <v>172</v>
      </c>
      <c r="P506" s="8" t="s">
        <v>88</v>
      </c>
      <c r="Q506" s="8" t="s">
        <v>38</v>
      </c>
      <c r="S506" s="2"/>
      <c r="T506" s="2"/>
      <c r="U506" s="8" t="str">
        <f>IF(COUNTIF(soi_input_variables!A:A,A506)&gt;0,"yes","no")</f>
        <v>no</v>
      </c>
      <c r="V506" s="8" t="str">
        <f>IF(COUNTIF(midas_input_variables!A:A,A506)&gt;0,"yes","no")</f>
        <v>no</v>
      </c>
      <c r="W506" s="8" t="str">
        <f>IF(OR(COUNTIF(eucalc_variables_proxies!C:C,"*"&amp;A506&amp;"*")&gt;0,COUNTIF(eucalc_variables_proxies!F:F,"*"&amp;A506&amp;"*")&gt;0),"yes","no")</f>
        <v>no</v>
      </c>
      <c r="X506" s="8" t="str">
        <f>IF(COUNTIF(collected_variables_proxies!C:C,"*"&amp;A506&amp;"*")&gt;0,"yes","no")</f>
        <v>no</v>
      </c>
      <c r="Y506" s="8" t="str">
        <f t="shared" si="7"/>
        <v>no</v>
      </c>
    </row>
    <row r="507" spans="1:26" ht="38.700000000000003" customHeight="1">
      <c r="A507" s="2" t="s">
        <v>1332</v>
      </c>
      <c r="B507" s="185" t="s">
        <v>1333</v>
      </c>
      <c r="C507" s="2" t="s">
        <v>1334</v>
      </c>
      <c r="D507" s="11" t="s">
        <v>83</v>
      </c>
      <c r="E507" s="12" t="s">
        <v>84</v>
      </c>
      <c r="F507" s="12" t="s">
        <v>85</v>
      </c>
      <c r="G507" s="11"/>
      <c r="H507" s="2" t="s">
        <v>168</v>
      </c>
      <c r="I507" s="8" t="s">
        <v>1312</v>
      </c>
      <c r="J507" s="8"/>
      <c r="K507" s="2"/>
      <c r="L507" s="9"/>
      <c r="M507" s="8"/>
      <c r="N507" s="2" t="s">
        <v>171</v>
      </c>
      <c r="O507" s="8" t="s">
        <v>172</v>
      </c>
      <c r="P507" s="8" t="s">
        <v>88</v>
      </c>
      <c r="Q507" s="8" t="s">
        <v>38</v>
      </c>
      <c r="S507" s="2"/>
      <c r="T507" s="2"/>
      <c r="U507" s="8" t="str">
        <f>IF(COUNTIF(soi_input_variables!A:A,A507)&gt;0,"yes","no")</f>
        <v>yes</v>
      </c>
      <c r="V507" s="8" t="str">
        <f>IF(COUNTIF(midas_input_variables!A:A,A507)&gt;0,"yes","no")</f>
        <v>no</v>
      </c>
      <c r="W507" s="8" t="str">
        <f>IF(OR(COUNTIF(eucalc_variables_proxies!C:C,"*"&amp;A507&amp;"*")&gt;0,COUNTIF(eucalc_variables_proxies!F:F,"*"&amp;A507&amp;"*")&gt;0),"yes","no")</f>
        <v>no</v>
      </c>
      <c r="X507" s="8" t="str">
        <f>IF(COUNTIF(collected_variables_proxies!C:C,"*"&amp;A507&amp;"*")&gt;0,"yes","no")</f>
        <v>no</v>
      </c>
      <c r="Y507" s="8" t="str">
        <f t="shared" si="7"/>
        <v>yes</v>
      </c>
    </row>
    <row r="508" spans="1:26" ht="40.200000000000003" customHeight="1">
      <c r="A508" s="2" t="s">
        <v>1335</v>
      </c>
      <c r="B508" s="185" t="s">
        <v>1336</v>
      </c>
      <c r="C508" s="2" t="s">
        <v>1337</v>
      </c>
      <c r="D508" s="11" t="s">
        <v>83</v>
      </c>
      <c r="E508" s="12" t="s">
        <v>84</v>
      </c>
      <c r="F508" s="12" t="s">
        <v>85</v>
      </c>
      <c r="G508" s="11"/>
      <c r="H508" s="2" t="s">
        <v>168</v>
      </c>
      <c r="I508" s="8" t="s">
        <v>1312</v>
      </c>
      <c r="J508" s="8"/>
      <c r="K508" s="2"/>
      <c r="L508" s="9"/>
      <c r="M508" s="8"/>
      <c r="N508" s="2" t="s">
        <v>171</v>
      </c>
      <c r="O508" s="8" t="s">
        <v>172</v>
      </c>
      <c r="P508" s="8" t="s">
        <v>88</v>
      </c>
      <c r="Q508" s="8" t="s">
        <v>38</v>
      </c>
      <c r="S508" s="2"/>
      <c r="T508" s="2"/>
      <c r="U508" s="8" t="str">
        <f>IF(COUNTIF(soi_input_variables!A:A,A508)&gt;0,"yes","no")</f>
        <v>no</v>
      </c>
      <c r="V508" s="8" t="str">
        <f>IF(COUNTIF(midas_input_variables!A:A,A508)&gt;0,"yes","no")</f>
        <v>no</v>
      </c>
      <c r="W508" s="8" t="str">
        <f>IF(OR(COUNTIF(eucalc_variables_proxies!C:C,"*"&amp;A508&amp;"*")&gt;0,COUNTIF(eucalc_variables_proxies!F:F,"*"&amp;A508&amp;"*")&gt;0),"yes","no")</f>
        <v>no</v>
      </c>
      <c r="X508" s="8" t="str">
        <f>IF(COUNTIF(collected_variables_proxies!C:C,"*"&amp;A508&amp;"*")&gt;0,"yes","no")</f>
        <v>no</v>
      </c>
      <c r="Y508" s="8" t="str">
        <f t="shared" si="7"/>
        <v>no</v>
      </c>
    </row>
    <row r="509" spans="1:26" ht="41.7" customHeight="1">
      <c r="A509" s="2" t="s">
        <v>1338</v>
      </c>
      <c r="B509" s="185" t="s">
        <v>1339</v>
      </c>
      <c r="C509" s="2" t="s">
        <v>1340</v>
      </c>
      <c r="D509" s="11" t="s">
        <v>83</v>
      </c>
      <c r="E509" s="12" t="s">
        <v>84</v>
      </c>
      <c r="F509" s="12" t="s">
        <v>85</v>
      </c>
      <c r="G509" s="11"/>
      <c r="H509" s="2" t="s">
        <v>168</v>
      </c>
      <c r="I509" s="8" t="s">
        <v>1312</v>
      </c>
      <c r="J509" s="8"/>
      <c r="K509" s="2"/>
      <c r="L509" s="9"/>
      <c r="M509" s="8"/>
      <c r="N509" s="2" t="s">
        <v>171</v>
      </c>
      <c r="O509" s="8" t="s">
        <v>172</v>
      </c>
      <c r="P509" s="8" t="s">
        <v>88</v>
      </c>
      <c r="Q509" s="8" t="s">
        <v>38</v>
      </c>
      <c r="S509" s="2"/>
      <c r="T509" s="2"/>
      <c r="U509" s="8" t="str">
        <f>IF(COUNTIF(soi_input_variables!A:A,A509)&gt;0,"yes","no")</f>
        <v>yes</v>
      </c>
      <c r="V509" s="8" t="str">
        <f>IF(COUNTIF(midas_input_variables!A:A,A509)&gt;0,"yes","no")</f>
        <v>no</v>
      </c>
      <c r="W509" s="8" t="str">
        <f>IF(OR(COUNTIF(eucalc_variables_proxies!C:C,"*"&amp;A509&amp;"*")&gt;0,COUNTIF(eucalc_variables_proxies!F:F,"*"&amp;A509&amp;"*")&gt;0),"yes","no")</f>
        <v>no</v>
      </c>
      <c r="X509" s="8" t="str">
        <f>IF(COUNTIF(collected_variables_proxies!C:C,"*"&amp;A509&amp;"*")&gt;0,"yes","no")</f>
        <v>no</v>
      </c>
      <c r="Y509" s="8" t="str">
        <f t="shared" si="7"/>
        <v>yes</v>
      </c>
    </row>
    <row r="510" spans="1:26" ht="40.950000000000003" customHeight="1">
      <c r="A510" s="2" t="s">
        <v>1341</v>
      </c>
      <c r="B510" s="185" t="s">
        <v>1342</v>
      </c>
      <c r="C510" s="2" t="s">
        <v>1343</v>
      </c>
      <c r="D510" s="11" t="s">
        <v>83</v>
      </c>
      <c r="E510" s="12" t="s">
        <v>84</v>
      </c>
      <c r="F510" s="12" t="s">
        <v>85</v>
      </c>
      <c r="G510" s="11"/>
      <c r="H510" s="2" t="s">
        <v>168</v>
      </c>
      <c r="I510" s="8" t="s">
        <v>1312</v>
      </c>
      <c r="J510" s="8"/>
      <c r="K510" s="2"/>
      <c r="L510" s="9"/>
      <c r="M510" s="8"/>
      <c r="N510" s="2" t="s">
        <v>171</v>
      </c>
      <c r="O510" s="8" t="s">
        <v>172</v>
      </c>
      <c r="P510" s="8" t="s">
        <v>88</v>
      </c>
      <c r="Q510" s="8" t="s">
        <v>38</v>
      </c>
      <c r="S510" s="2"/>
      <c r="T510" s="2"/>
      <c r="U510" s="8" t="str">
        <f>IF(COUNTIF(soi_input_variables!A:A,A510)&gt;0,"yes","no")</f>
        <v>no</v>
      </c>
      <c r="V510" s="8" t="str">
        <f>IF(COUNTIF(midas_input_variables!A:A,A510)&gt;0,"yes","no")</f>
        <v>no</v>
      </c>
      <c r="W510" s="8" t="str">
        <f>IF(OR(COUNTIF(eucalc_variables_proxies!C:C,"*"&amp;A510&amp;"*")&gt;0,COUNTIF(eucalc_variables_proxies!F:F,"*"&amp;A510&amp;"*")&gt;0),"yes","no")</f>
        <v>no</v>
      </c>
      <c r="X510" s="8" t="str">
        <f>IF(COUNTIF(collected_variables_proxies!C:C,"*"&amp;A510&amp;"*")&gt;0,"yes","no")</f>
        <v>no</v>
      </c>
      <c r="Y510" s="8" t="str">
        <f t="shared" si="7"/>
        <v>no</v>
      </c>
    </row>
    <row r="511" spans="1:26" ht="48" customHeight="1">
      <c r="A511" s="2" t="s">
        <v>1344</v>
      </c>
      <c r="B511" s="185" t="s">
        <v>1345</v>
      </c>
      <c r="C511" s="2" t="s">
        <v>1346</v>
      </c>
      <c r="D511" s="11" t="s">
        <v>83</v>
      </c>
      <c r="E511" s="12" t="s">
        <v>84</v>
      </c>
      <c r="F511" s="12" t="s">
        <v>85</v>
      </c>
      <c r="G511" s="11"/>
      <c r="H511" s="2" t="s">
        <v>168</v>
      </c>
      <c r="I511" s="8" t="s">
        <v>1312</v>
      </c>
      <c r="J511" s="8"/>
      <c r="K511" s="2"/>
      <c r="L511" s="9"/>
      <c r="M511" s="8"/>
      <c r="N511" s="2" t="s">
        <v>171</v>
      </c>
      <c r="O511" s="8" t="s">
        <v>172</v>
      </c>
      <c r="P511" s="8" t="s">
        <v>88</v>
      </c>
      <c r="Q511" s="8" t="s">
        <v>38</v>
      </c>
      <c r="S511" s="2"/>
      <c r="T511" s="2"/>
      <c r="U511" s="8" t="str">
        <f>IF(COUNTIF(soi_input_variables!A:A,A511)&gt;0,"yes","no")</f>
        <v>no</v>
      </c>
      <c r="V511" s="8" t="str">
        <f>IF(COUNTIF(midas_input_variables!A:A,A511)&gt;0,"yes","no")</f>
        <v>no</v>
      </c>
      <c r="W511" s="8" t="str">
        <f>IF(OR(COUNTIF(eucalc_variables_proxies!C:C,"*"&amp;A511&amp;"*")&gt;0,COUNTIF(eucalc_variables_proxies!F:F,"*"&amp;A511&amp;"*")&gt;0),"yes","no")</f>
        <v>no</v>
      </c>
      <c r="X511" s="8" t="str">
        <f>IF(COUNTIF(collected_variables_proxies!C:C,"*"&amp;A511&amp;"*")&gt;0,"yes","no")</f>
        <v>no</v>
      </c>
      <c r="Y511" s="8" t="str">
        <f t="shared" si="7"/>
        <v>no</v>
      </c>
    </row>
    <row r="512" spans="1:26" ht="43.95" customHeight="1">
      <c r="A512" s="2" t="s">
        <v>1347</v>
      </c>
      <c r="B512" s="185" t="s">
        <v>1348</v>
      </c>
      <c r="C512" s="2" t="s">
        <v>1349</v>
      </c>
      <c r="D512" s="11" t="s">
        <v>83</v>
      </c>
      <c r="E512" s="12" t="s">
        <v>84</v>
      </c>
      <c r="F512" s="12" t="s">
        <v>85</v>
      </c>
      <c r="G512" s="11"/>
      <c r="H512" s="2" t="s">
        <v>168</v>
      </c>
      <c r="I512" s="8" t="s">
        <v>1312</v>
      </c>
      <c r="J512" s="8"/>
      <c r="K512" s="2"/>
      <c r="L512" s="9"/>
      <c r="M512" s="8"/>
      <c r="N512" s="2" t="s">
        <v>171</v>
      </c>
      <c r="O512" s="8" t="s">
        <v>172</v>
      </c>
      <c r="P512" s="8" t="s">
        <v>88</v>
      </c>
      <c r="Q512" s="8" t="s">
        <v>38</v>
      </c>
      <c r="S512" s="2"/>
      <c r="T512" s="2"/>
      <c r="U512" s="8" t="str">
        <f>IF(COUNTIF(soi_input_variables!A:A,A512)&gt;0,"yes","no")</f>
        <v>no</v>
      </c>
      <c r="V512" s="8" t="str">
        <f>IF(COUNTIF(midas_input_variables!A:A,A512)&gt;0,"yes","no")</f>
        <v>no</v>
      </c>
      <c r="W512" s="8" t="str">
        <f>IF(OR(COUNTIF(eucalc_variables_proxies!C:C,"*"&amp;A512&amp;"*")&gt;0,COUNTIF(eucalc_variables_proxies!F:F,"*"&amp;A512&amp;"*")&gt;0),"yes","no")</f>
        <v>no</v>
      </c>
      <c r="X512" s="8" t="str">
        <f>IF(COUNTIF(collected_variables_proxies!C:C,"*"&amp;A512&amp;"*")&gt;0,"yes","no")</f>
        <v>no</v>
      </c>
      <c r="Y512" s="8" t="str">
        <f t="shared" si="7"/>
        <v>no</v>
      </c>
    </row>
    <row r="513" spans="1:26" ht="47.7" customHeight="1">
      <c r="A513" s="2" t="s">
        <v>1350</v>
      </c>
      <c r="B513" s="185" t="s">
        <v>1351</v>
      </c>
      <c r="C513" s="2" t="s">
        <v>1352</v>
      </c>
      <c r="D513" s="11" t="s">
        <v>83</v>
      </c>
      <c r="E513" s="12" t="s">
        <v>84</v>
      </c>
      <c r="F513" s="12" t="s">
        <v>85</v>
      </c>
      <c r="G513" s="11"/>
      <c r="H513" s="2" t="s">
        <v>168</v>
      </c>
      <c r="I513" s="8" t="s">
        <v>1312</v>
      </c>
      <c r="J513" s="8"/>
      <c r="K513" s="2"/>
      <c r="L513" s="9"/>
      <c r="M513" s="8"/>
      <c r="N513" s="2" t="s">
        <v>171</v>
      </c>
      <c r="O513" s="8" t="s">
        <v>172</v>
      </c>
      <c r="P513" s="8" t="s">
        <v>88</v>
      </c>
      <c r="Q513" s="8" t="s">
        <v>38</v>
      </c>
      <c r="S513" s="2"/>
      <c r="T513" s="2"/>
      <c r="U513" s="8" t="str">
        <f>IF(COUNTIF(soi_input_variables!A:A,A513)&gt;0,"yes","no")</f>
        <v>no</v>
      </c>
      <c r="V513" s="8" t="str">
        <f>IF(COUNTIF(midas_input_variables!A:A,A513)&gt;0,"yes","no")</f>
        <v>no</v>
      </c>
      <c r="W513" s="8" t="str">
        <f>IF(OR(COUNTIF(eucalc_variables_proxies!C:C,"*"&amp;A513&amp;"*")&gt;0,COUNTIF(eucalc_variables_proxies!F:F,"*"&amp;A513&amp;"*")&gt;0),"yes","no")</f>
        <v>no</v>
      </c>
      <c r="X513" s="8" t="str">
        <f>IF(COUNTIF(collected_variables_proxies!C:C,"*"&amp;A513&amp;"*")&gt;0,"yes","no")</f>
        <v>no</v>
      </c>
      <c r="Y513" s="8" t="str">
        <f t="shared" si="7"/>
        <v>no</v>
      </c>
    </row>
    <row r="514" spans="1:26" ht="36" customHeight="1">
      <c r="A514" s="2" t="s">
        <v>1353</v>
      </c>
      <c r="B514" s="185" t="s">
        <v>1354</v>
      </c>
      <c r="C514" s="2"/>
      <c r="D514" s="2" t="s">
        <v>55</v>
      </c>
      <c r="E514" s="136" t="s">
        <v>76</v>
      </c>
      <c r="F514" s="2" t="s">
        <v>77</v>
      </c>
      <c r="G514" s="2" t="s">
        <v>33</v>
      </c>
      <c r="H514" s="2" t="s">
        <v>78</v>
      </c>
      <c r="J514" s="8"/>
      <c r="K514" s="2"/>
      <c r="L514" s="9"/>
      <c r="M514" s="8"/>
      <c r="N514" s="18" t="s">
        <v>79</v>
      </c>
      <c r="O514" s="8" t="s">
        <v>48</v>
      </c>
      <c r="P514" s="8" t="s">
        <v>37</v>
      </c>
      <c r="Q514" s="8" t="s">
        <v>38</v>
      </c>
      <c r="S514" s="2"/>
      <c r="T514" s="2"/>
      <c r="U514" s="8" t="str">
        <f>IF(COUNTIF(soi_input_variables!A:A,A514)&gt;0,"yes","no")</f>
        <v>yes</v>
      </c>
      <c r="V514" s="8" t="str">
        <f>IF(COUNTIF(midas_input_variables!A:A,A514)&gt;0,"yes","no")</f>
        <v>no</v>
      </c>
      <c r="W514" s="8" t="str">
        <f>IF(OR(COUNTIF(eucalc_variables_proxies!C:C,"*"&amp;A514&amp;"*")&gt;0,COUNTIF(eucalc_variables_proxies!F:F,"*"&amp;A514&amp;"*")&gt;0),"yes","no")</f>
        <v>no</v>
      </c>
      <c r="X514" s="8" t="str">
        <f>IF(COUNTIF(collected_variables_proxies!C:C,"*"&amp;A514&amp;"*")&gt;0,"yes","no")</f>
        <v>no</v>
      </c>
      <c r="Y514" s="8" t="str">
        <f t="shared" ref="Y514:Y577" si="8">IF(OR(U514="yes",V514="yes",W514="yes",X514="yes"),"yes","no")</f>
        <v>yes</v>
      </c>
      <c r="Z514">
        <v>500</v>
      </c>
    </row>
    <row r="515" spans="1:26" ht="39" customHeight="1">
      <c r="A515" s="2" t="s">
        <v>1355</v>
      </c>
      <c r="B515" s="185" t="s">
        <v>1356</v>
      </c>
      <c r="C515" s="2" t="s">
        <v>1357</v>
      </c>
      <c r="D515" s="2" t="s">
        <v>55</v>
      </c>
      <c r="E515" s="136" t="s">
        <v>1358</v>
      </c>
      <c r="F515" s="2" t="s">
        <v>1359</v>
      </c>
      <c r="G515" s="2" t="s">
        <v>33</v>
      </c>
      <c r="H515" s="2" t="s">
        <v>34</v>
      </c>
      <c r="I515" s="2" t="s">
        <v>157</v>
      </c>
      <c r="J515" s="8"/>
      <c r="K515" s="2"/>
      <c r="L515" s="2"/>
      <c r="M515" s="8"/>
      <c r="N515" s="2" t="s">
        <v>1163</v>
      </c>
      <c r="O515" s="8" t="s">
        <v>48</v>
      </c>
      <c r="P515" s="8" t="s">
        <v>37</v>
      </c>
      <c r="Q515" s="8" t="s">
        <v>38</v>
      </c>
      <c r="S515" s="2"/>
      <c r="T515" s="2"/>
      <c r="U515" s="8" t="str">
        <f>IF(COUNTIF(soi_input_variables!A:A,A515)&gt;0,"yes","no")</f>
        <v>yes</v>
      </c>
      <c r="V515" s="8" t="str">
        <f>IF(COUNTIF(midas_input_variables!A:A,A515)&gt;0,"yes","no")</f>
        <v>no</v>
      </c>
      <c r="W515" s="8" t="str">
        <f>IF(OR(COUNTIF(eucalc_variables_proxies!C:C,"*"&amp;A515&amp;"*")&gt;0,COUNTIF(eucalc_variables_proxies!F:F,"*"&amp;A515&amp;"*")&gt;0),"yes","no")</f>
        <v>no</v>
      </c>
      <c r="X515" s="8" t="str">
        <f>IF(COUNTIF(collected_variables_proxies!C:C,"*"&amp;A515&amp;"*")&gt;0,"yes","no")</f>
        <v>no</v>
      </c>
      <c r="Y515" s="8" t="str">
        <f t="shared" si="8"/>
        <v>yes</v>
      </c>
      <c r="Z515">
        <v>500</v>
      </c>
    </row>
    <row r="516" spans="1:26" ht="36" customHeight="1">
      <c r="A516" s="2" t="s">
        <v>1360</v>
      </c>
      <c r="B516" s="2" t="s">
        <v>1361</v>
      </c>
      <c r="C516" s="201" t="s">
        <v>1362</v>
      </c>
      <c r="D516" s="12" t="s">
        <v>83</v>
      </c>
      <c r="E516" s="12" t="s">
        <v>84</v>
      </c>
      <c r="F516" s="12" t="s">
        <v>85</v>
      </c>
      <c r="G516" s="11"/>
      <c r="H516" s="2" t="s">
        <v>168</v>
      </c>
      <c r="I516" s="8"/>
      <c r="J516" s="8"/>
      <c r="K516" s="2"/>
      <c r="L516" s="9"/>
      <c r="M516" s="8"/>
      <c r="N516" s="2" t="s">
        <v>171</v>
      </c>
      <c r="O516" s="8" t="s">
        <v>36</v>
      </c>
      <c r="P516" s="8" t="s">
        <v>88</v>
      </c>
      <c r="Q516" s="8" t="s">
        <v>38</v>
      </c>
      <c r="S516" s="2"/>
      <c r="T516" s="2"/>
      <c r="U516" s="8" t="str">
        <f>IF(COUNTIF(soi_input_variables!A:A,A516)&gt;0,"yes","no")</f>
        <v>no</v>
      </c>
      <c r="V516" s="8" t="str">
        <f>IF(COUNTIF(midas_input_variables!A:A,A516)&gt;0,"yes","no")</f>
        <v>no</v>
      </c>
      <c r="W516" s="8" t="str">
        <f>IF(OR(COUNTIF(eucalc_variables_proxies!C:C,"*"&amp;A516&amp;"*")&gt;0,COUNTIF(eucalc_variables_proxies!F:F,"*"&amp;A516&amp;"*")&gt;0),"yes","no")</f>
        <v>no</v>
      </c>
      <c r="X516" s="8" t="str">
        <f>IF(COUNTIF(collected_variables_proxies!C:C,"*"&amp;A516&amp;"*")&gt;0,"yes","no")</f>
        <v>no</v>
      </c>
      <c r="Y516" s="8" t="str">
        <f t="shared" si="8"/>
        <v>no</v>
      </c>
    </row>
    <row r="517" spans="1:26" ht="39.6" customHeight="1">
      <c r="A517" s="200" t="s">
        <v>1363</v>
      </c>
      <c r="B517" s="200" t="s">
        <v>1361</v>
      </c>
      <c r="C517" s="201" t="s">
        <v>1364</v>
      </c>
      <c r="D517" s="12" t="s">
        <v>83</v>
      </c>
      <c r="E517" s="12" t="s">
        <v>84</v>
      </c>
      <c r="F517" s="12" t="s">
        <v>85</v>
      </c>
      <c r="G517" s="11"/>
      <c r="H517" s="2" t="s">
        <v>168</v>
      </c>
      <c r="I517" s="8"/>
      <c r="J517" s="8"/>
      <c r="K517" s="2"/>
      <c r="L517" s="9"/>
      <c r="M517" s="8"/>
      <c r="N517" s="200" t="s">
        <v>1365</v>
      </c>
      <c r="O517" s="8" t="s">
        <v>36</v>
      </c>
      <c r="P517" s="8" t="s">
        <v>88</v>
      </c>
      <c r="Q517" s="8" t="s">
        <v>38</v>
      </c>
      <c r="S517" s="2"/>
      <c r="T517" s="2"/>
      <c r="U517" s="8" t="str">
        <f>IF(COUNTIF(soi_input_variables!A:A,A517)&gt;0,"yes","no")</f>
        <v>no</v>
      </c>
      <c r="V517" s="8" t="str">
        <f>IF(COUNTIF(midas_input_variables!A:A,A517)&gt;0,"yes","no")</f>
        <v>no</v>
      </c>
      <c r="W517" s="8" t="str">
        <f>IF(OR(COUNTIF(eucalc_variables_proxies!C:C,"*"&amp;A517&amp;"*")&gt;0,COUNTIF(eucalc_variables_proxies!F:F,"*"&amp;A517&amp;"*")&gt;0),"yes","no")</f>
        <v>no</v>
      </c>
      <c r="X517" s="8" t="str">
        <f>IF(COUNTIF(collected_variables_proxies!C:C,"*"&amp;A517&amp;"*")&gt;0,"yes","no")</f>
        <v>no</v>
      </c>
      <c r="Y517" s="8" t="str">
        <f t="shared" si="8"/>
        <v>no</v>
      </c>
      <c r="Z517">
        <v>0.1</v>
      </c>
    </row>
    <row r="518" spans="1:26" ht="37.950000000000003" customHeight="1">
      <c r="A518" s="200" t="s">
        <v>1366</v>
      </c>
      <c r="B518" s="2" t="s">
        <v>1367</v>
      </c>
      <c r="C518" s="201" t="s">
        <v>1368</v>
      </c>
      <c r="D518" s="12" t="s">
        <v>83</v>
      </c>
      <c r="E518" s="12" t="s">
        <v>84</v>
      </c>
      <c r="F518" s="12" t="s">
        <v>85</v>
      </c>
      <c r="G518" s="11"/>
      <c r="H518" s="2" t="s">
        <v>168</v>
      </c>
      <c r="I518" s="8"/>
      <c r="J518" s="8"/>
      <c r="K518" s="2"/>
      <c r="L518" s="9"/>
      <c r="M518" s="8"/>
      <c r="N518" s="2" t="s">
        <v>171</v>
      </c>
      <c r="O518" s="8" t="s">
        <v>36</v>
      </c>
      <c r="P518" s="8" t="s">
        <v>88</v>
      </c>
      <c r="Q518" s="8" t="s">
        <v>38</v>
      </c>
      <c r="S518" s="2"/>
      <c r="T518" s="2"/>
      <c r="U518" s="8" t="str">
        <f>IF(COUNTIF(soi_input_variables!A:A,A518)&gt;0,"yes","no")</f>
        <v>no</v>
      </c>
      <c r="V518" s="8" t="str">
        <f>IF(COUNTIF(midas_input_variables!A:A,A518)&gt;0,"yes","no")</f>
        <v>no</v>
      </c>
      <c r="W518" s="8" t="str">
        <f>IF(OR(COUNTIF(eucalc_variables_proxies!C:C,"*"&amp;A518&amp;"*")&gt;0,COUNTIF(eucalc_variables_proxies!F:F,"*"&amp;A518&amp;"*")&gt;0),"yes","no")</f>
        <v>no</v>
      </c>
      <c r="X518" s="8" t="str">
        <f>IF(COUNTIF(collected_variables_proxies!C:C,"*"&amp;A518&amp;"*")&gt;0,"yes","no")</f>
        <v>no</v>
      </c>
      <c r="Y518" s="8" t="str">
        <f t="shared" si="8"/>
        <v>no</v>
      </c>
    </row>
    <row r="519" spans="1:26" ht="45" customHeight="1">
      <c r="A519" s="200" t="s">
        <v>1369</v>
      </c>
      <c r="B519" s="200" t="s">
        <v>1367</v>
      </c>
      <c r="C519" s="201" t="s">
        <v>1370</v>
      </c>
      <c r="D519" s="12" t="s">
        <v>83</v>
      </c>
      <c r="E519" s="12" t="s">
        <v>84</v>
      </c>
      <c r="F519" s="12" t="s">
        <v>85</v>
      </c>
      <c r="G519" s="11"/>
      <c r="H519" s="2" t="s">
        <v>168</v>
      </c>
      <c r="I519" s="8"/>
      <c r="J519" s="8"/>
      <c r="K519" s="2"/>
      <c r="L519" s="9"/>
      <c r="M519" s="8"/>
      <c r="N519" s="200" t="s">
        <v>35</v>
      </c>
      <c r="O519" s="8" t="s">
        <v>36</v>
      </c>
      <c r="P519" s="8" t="s">
        <v>88</v>
      </c>
      <c r="Q519" s="8" t="s">
        <v>38</v>
      </c>
      <c r="S519" s="2"/>
      <c r="T519" s="2"/>
      <c r="U519" s="8" t="str">
        <f>IF(COUNTIF(soi_input_variables!A:A,A519)&gt;0,"yes","no")</f>
        <v>no</v>
      </c>
      <c r="V519" s="8" t="str">
        <f>IF(COUNTIF(midas_input_variables!A:A,A519)&gt;0,"yes","no")</f>
        <v>no</v>
      </c>
      <c r="W519" s="8" t="str">
        <f>IF(OR(COUNTIF(eucalc_variables_proxies!C:C,"*"&amp;A519&amp;"*")&gt;0,COUNTIF(eucalc_variables_proxies!F:F,"*"&amp;A519&amp;"*")&gt;0),"yes","no")</f>
        <v>no</v>
      </c>
      <c r="X519" s="8" t="str">
        <f>IF(COUNTIF(collected_variables_proxies!C:C,"*"&amp;A519&amp;"*")&gt;0,"yes","no")</f>
        <v>no</v>
      </c>
      <c r="Y519" s="8" t="str">
        <f t="shared" si="8"/>
        <v>no</v>
      </c>
      <c r="Z519">
        <v>0.1</v>
      </c>
    </row>
    <row r="520" spans="1:26" ht="34.950000000000003" customHeight="1">
      <c r="A520" s="200" t="s">
        <v>1371</v>
      </c>
      <c r="B520" s="2" t="s">
        <v>1372</v>
      </c>
      <c r="C520" s="201" t="s">
        <v>1373</v>
      </c>
      <c r="D520" s="12" t="s">
        <v>83</v>
      </c>
      <c r="E520" s="12" t="s">
        <v>84</v>
      </c>
      <c r="F520" s="12" t="s">
        <v>85</v>
      </c>
      <c r="G520" s="11"/>
      <c r="H520" s="2" t="s">
        <v>168</v>
      </c>
      <c r="I520" s="8"/>
      <c r="J520" s="8"/>
      <c r="K520" s="2"/>
      <c r="L520" s="9"/>
      <c r="M520" s="8"/>
      <c r="N520" s="2" t="s">
        <v>171</v>
      </c>
      <c r="O520" s="8" t="s">
        <v>36</v>
      </c>
      <c r="P520" s="8" t="s">
        <v>88</v>
      </c>
      <c r="Q520" s="8" t="s">
        <v>38</v>
      </c>
      <c r="S520" s="2"/>
      <c r="T520" s="2"/>
      <c r="U520" s="8" t="str">
        <f>IF(COUNTIF(soi_input_variables!A:A,A520)&gt;0,"yes","no")</f>
        <v>no</v>
      </c>
      <c r="V520" s="8" t="str">
        <f>IF(COUNTIF(midas_input_variables!A:A,A520)&gt;0,"yes","no")</f>
        <v>no</v>
      </c>
      <c r="W520" s="8" t="str">
        <f>IF(OR(COUNTIF(eucalc_variables_proxies!C:C,"*"&amp;A520&amp;"*")&gt;0,COUNTIF(eucalc_variables_proxies!F:F,"*"&amp;A520&amp;"*")&gt;0),"yes","no")</f>
        <v>no</v>
      </c>
      <c r="X520" s="8" t="str">
        <f>IF(COUNTIF(collected_variables_proxies!C:C,"*"&amp;A520&amp;"*")&gt;0,"yes","no")</f>
        <v>no</v>
      </c>
      <c r="Y520" s="8" t="str">
        <f t="shared" si="8"/>
        <v>no</v>
      </c>
    </row>
    <row r="521" spans="1:26" ht="35.700000000000003" customHeight="1">
      <c r="A521" s="2" t="s">
        <v>1374</v>
      </c>
      <c r="B521" s="2" t="s">
        <v>1375</v>
      </c>
      <c r="C521" s="201" t="s">
        <v>1376</v>
      </c>
      <c r="D521" s="12" t="s">
        <v>83</v>
      </c>
      <c r="E521" s="12" t="s">
        <v>84</v>
      </c>
      <c r="F521" s="12" t="s">
        <v>85</v>
      </c>
      <c r="G521" s="11"/>
      <c r="H521" s="2" t="s">
        <v>168</v>
      </c>
      <c r="I521" s="8"/>
      <c r="J521" s="8"/>
      <c r="K521" s="2"/>
      <c r="L521" s="9"/>
      <c r="M521" s="8"/>
      <c r="N521" s="2" t="s">
        <v>171</v>
      </c>
      <c r="O521" s="8" t="s">
        <v>36</v>
      </c>
      <c r="P521" s="8" t="s">
        <v>88</v>
      </c>
      <c r="Q521" s="8" t="s">
        <v>38</v>
      </c>
      <c r="S521" s="2"/>
      <c r="T521" s="2"/>
      <c r="U521" s="8" t="str">
        <f>IF(COUNTIF(soi_input_variables!A:A,A521)&gt;0,"yes","no")</f>
        <v>no</v>
      </c>
      <c r="V521" s="8" t="str">
        <f>IF(COUNTIF(midas_input_variables!A:A,A521)&gt;0,"yes","no")</f>
        <v>no</v>
      </c>
      <c r="W521" s="8" t="str">
        <f>IF(OR(COUNTIF(eucalc_variables_proxies!C:C,"*"&amp;A521&amp;"*")&gt;0,COUNTIF(eucalc_variables_proxies!F:F,"*"&amp;A521&amp;"*")&gt;0),"yes","no")</f>
        <v>no</v>
      </c>
      <c r="X521" s="8" t="str">
        <f>IF(COUNTIF(collected_variables_proxies!C:C,"*"&amp;A521&amp;"*")&gt;0,"yes","no")</f>
        <v>no</v>
      </c>
      <c r="Y521" s="8" t="str">
        <f t="shared" si="8"/>
        <v>no</v>
      </c>
    </row>
    <row r="522" spans="1:26" ht="31.2" customHeight="1">
      <c r="A522" s="200" t="s">
        <v>1377</v>
      </c>
      <c r="B522" s="200" t="s">
        <v>1375</v>
      </c>
      <c r="C522" s="201" t="s">
        <v>1378</v>
      </c>
      <c r="D522" s="12" t="s">
        <v>83</v>
      </c>
      <c r="E522" s="12" t="s">
        <v>84</v>
      </c>
      <c r="F522" s="12" t="s">
        <v>85</v>
      </c>
      <c r="G522" s="11"/>
      <c r="H522" s="2" t="s">
        <v>168</v>
      </c>
      <c r="I522" s="8"/>
      <c r="J522" s="8"/>
      <c r="K522" s="2"/>
      <c r="L522" s="9"/>
      <c r="M522" s="8"/>
      <c r="N522" s="200" t="s">
        <v>35</v>
      </c>
      <c r="O522" s="8" t="s">
        <v>36</v>
      </c>
      <c r="P522" s="8" t="s">
        <v>88</v>
      </c>
      <c r="Q522" s="8" t="s">
        <v>38</v>
      </c>
      <c r="S522" s="2"/>
      <c r="T522" s="2"/>
      <c r="U522" s="8" t="str">
        <f>IF(COUNTIF(soi_input_variables!A:A,A522)&gt;0,"yes","no")</f>
        <v>no</v>
      </c>
      <c r="V522" s="8" t="str">
        <f>IF(COUNTIF(midas_input_variables!A:A,A522)&gt;0,"yes","no")</f>
        <v>no</v>
      </c>
      <c r="W522" s="8" t="str">
        <f>IF(OR(COUNTIF(eucalc_variables_proxies!C:C,"*"&amp;A522&amp;"*")&gt;0,COUNTIF(eucalc_variables_proxies!F:F,"*"&amp;A522&amp;"*")&gt;0),"yes","no")</f>
        <v>no</v>
      </c>
      <c r="X522" s="8" t="str">
        <f>IF(COUNTIF(collected_variables_proxies!C:C,"*"&amp;A522&amp;"*")&gt;0,"yes","no")</f>
        <v>no</v>
      </c>
      <c r="Y522" s="8" t="str">
        <f t="shared" si="8"/>
        <v>no</v>
      </c>
      <c r="Z522">
        <v>0.1</v>
      </c>
    </row>
    <row r="523" spans="1:26" ht="30" customHeight="1">
      <c r="A523" s="2" t="s">
        <v>1379</v>
      </c>
      <c r="B523" s="185" t="s">
        <v>1380</v>
      </c>
      <c r="C523" s="201" t="s">
        <v>1381</v>
      </c>
      <c r="D523" s="12" t="s">
        <v>83</v>
      </c>
      <c r="E523" s="12" t="s">
        <v>84</v>
      </c>
      <c r="F523" s="12" t="s">
        <v>85</v>
      </c>
      <c r="G523" s="11"/>
      <c r="H523" s="2" t="s">
        <v>168</v>
      </c>
      <c r="I523" s="8"/>
      <c r="J523" s="8"/>
      <c r="K523" s="2"/>
      <c r="L523" s="9"/>
      <c r="M523" s="8"/>
      <c r="N523" s="2" t="s">
        <v>171</v>
      </c>
      <c r="O523" s="8" t="s">
        <v>36</v>
      </c>
      <c r="P523" s="8" t="s">
        <v>88</v>
      </c>
      <c r="Q523" s="8" t="s">
        <v>38</v>
      </c>
      <c r="S523" s="2"/>
      <c r="T523" s="2"/>
      <c r="U523" s="8" t="str">
        <f>IF(COUNTIF(soi_input_variables!A:A,A523)&gt;0,"yes","no")</f>
        <v>no</v>
      </c>
      <c r="V523" s="8" t="str">
        <f>IF(COUNTIF(midas_input_variables!A:A,A523)&gt;0,"yes","no")</f>
        <v>no</v>
      </c>
      <c r="W523" s="8" t="str">
        <f>IF(OR(COUNTIF(eucalc_variables_proxies!C:C,"*"&amp;A523&amp;"*")&gt;0,COUNTIF(eucalc_variables_proxies!F:F,"*"&amp;A523&amp;"*")&gt;0),"yes","no")</f>
        <v>no</v>
      </c>
      <c r="X523" s="8" t="str">
        <f>IF(COUNTIF(collected_variables_proxies!C:C,"*"&amp;A523&amp;"*")&gt;0,"yes","no")</f>
        <v>no</v>
      </c>
      <c r="Y523" s="8" t="str">
        <f t="shared" si="8"/>
        <v>no</v>
      </c>
    </row>
    <row r="524" spans="1:26" ht="36.6" customHeight="1">
      <c r="A524" s="200" t="s">
        <v>1382</v>
      </c>
      <c r="B524" s="200" t="s">
        <v>1380</v>
      </c>
      <c r="C524" s="201" t="s">
        <v>1383</v>
      </c>
      <c r="D524" s="12" t="s">
        <v>83</v>
      </c>
      <c r="E524" s="12" t="s">
        <v>84</v>
      </c>
      <c r="F524" s="12" t="s">
        <v>85</v>
      </c>
      <c r="G524" s="11"/>
      <c r="H524" s="2" t="s">
        <v>168</v>
      </c>
      <c r="I524" s="8"/>
      <c r="J524" s="8"/>
      <c r="K524" s="2"/>
      <c r="L524" s="9"/>
      <c r="M524" s="8"/>
      <c r="N524" s="200" t="s">
        <v>1365</v>
      </c>
      <c r="O524" s="8" t="s">
        <v>36</v>
      </c>
      <c r="P524" s="8" t="s">
        <v>88</v>
      </c>
      <c r="Q524" s="8" t="s">
        <v>38</v>
      </c>
      <c r="S524" s="2"/>
      <c r="T524" s="2"/>
      <c r="U524" s="8" t="str">
        <f>IF(COUNTIF(soi_input_variables!A:A,A524)&gt;0,"yes","no")</f>
        <v>no</v>
      </c>
      <c r="V524" s="8" t="str">
        <f>IF(COUNTIF(midas_input_variables!A:A,A524)&gt;0,"yes","no")</f>
        <v>no</v>
      </c>
      <c r="W524" s="8" t="str">
        <f>IF(OR(COUNTIF(eucalc_variables_proxies!C:C,"*"&amp;A524&amp;"*")&gt;0,COUNTIF(eucalc_variables_proxies!F:F,"*"&amp;A524&amp;"*")&gt;0),"yes","no")</f>
        <v>no</v>
      </c>
      <c r="X524" s="8" t="str">
        <f>IF(COUNTIF(collected_variables_proxies!C:C,"*"&amp;A524&amp;"*")&gt;0,"yes","no")</f>
        <v>no</v>
      </c>
      <c r="Y524" s="8" t="str">
        <f t="shared" si="8"/>
        <v>no</v>
      </c>
      <c r="Z524">
        <v>0.1</v>
      </c>
    </row>
    <row r="525" spans="1:26" ht="37.950000000000003" customHeight="1">
      <c r="A525" s="200" t="s">
        <v>1384</v>
      </c>
      <c r="B525" s="185" t="s">
        <v>1385</v>
      </c>
      <c r="C525" s="201" t="s">
        <v>1386</v>
      </c>
      <c r="D525" s="12" t="s">
        <v>83</v>
      </c>
      <c r="E525" s="12" t="s">
        <v>84</v>
      </c>
      <c r="F525" s="12" t="s">
        <v>85</v>
      </c>
      <c r="G525" s="11"/>
      <c r="H525" s="2" t="s">
        <v>168</v>
      </c>
      <c r="I525" s="8"/>
      <c r="J525" s="8"/>
      <c r="K525" s="2"/>
      <c r="L525" s="9"/>
      <c r="M525" s="8"/>
      <c r="N525" s="2" t="s">
        <v>171</v>
      </c>
      <c r="O525" s="8" t="s">
        <v>36</v>
      </c>
      <c r="P525" s="8" t="s">
        <v>88</v>
      </c>
      <c r="Q525" s="8" t="s">
        <v>38</v>
      </c>
      <c r="S525" s="2"/>
      <c r="T525" s="2"/>
      <c r="U525" s="8" t="str">
        <f>IF(COUNTIF(soi_input_variables!A:A,A525)&gt;0,"yes","no")</f>
        <v>no</v>
      </c>
      <c r="V525" s="8" t="str">
        <f>IF(COUNTIF(midas_input_variables!A:A,A525)&gt;0,"yes","no")</f>
        <v>no</v>
      </c>
      <c r="W525" s="8" t="str">
        <f>IF(OR(COUNTIF(eucalc_variables_proxies!C:C,"*"&amp;A525&amp;"*")&gt;0,COUNTIF(eucalc_variables_proxies!F:F,"*"&amp;A525&amp;"*")&gt;0),"yes","no")</f>
        <v>no</v>
      </c>
      <c r="X525" s="8" t="str">
        <f>IF(COUNTIF(collected_variables_proxies!C:C,"*"&amp;A525&amp;"*")&gt;0,"yes","no")</f>
        <v>no</v>
      </c>
      <c r="Y525" s="8" t="str">
        <f t="shared" si="8"/>
        <v>no</v>
      </c>
    </row>
    <row r="526" spans="1:26" ht="34.950000000000003" customHeight="1">
      <c r="A526" s="2" t="s">
        <v>1387</v>
      </c>
      <c r="B526" s="185" t="s">
        <v>1388</v>
      </c>
      <c r="C526" s="2" t="s">
        <v>9359</v>
      </c>
      <c r="D526" s="2" t="s">
        <v>55</v>
      </c>
      <c r="E526" s="136" t="s">
        <v>1389</v>
      </c>
      <c r="F526" s="2" t="s">
        <v>1390</v>
      </c>
      <c r="G526" s="2" t="s">
        <v>33</v>
      </c>
      <c r="H526" s="2" t="s">
        <v>34</v>
      </c>
      <c r="I526" s="2" t="s">
        <v>157</v>
      </c>
      <c r="J526" s="8"/>
      <c r="K526" s="2"/>
      <c r="L526" s="2"/>
      <c r="M526" s="8"/>
      <c r="N526" s="2" t="s">
        <v>1391</v>
      </c>
      <c r="O526" s="8" t="s">
        <v>48</v>
      </c>
      <c r="P526" s="8" t="s">
        <v>62</v>
      </c>
      <c r="Q526" s="8" t="s">
        <v>38</v>
      </c>
      <c r="S526" s="2"/>
      <c r="T526" s="2"/>
      <c r="U526" s="8" t="str">
        <f>IF(COUNTIF(soi_input_variables!A:A,A526)&gt;0,"yes","no")</f>
        <v>yes</v>
      </c>
      <c r="V526" s="8" t="str">
        <f>IF(COUNTIF(midas_input_variables!A:A,A526)&gt;0,"yes","no")</f>
        <v>no</v>
      </c>
      <c r="W526" s="8" t="str">
        <f>IF(OR(COUNTIF(eucalc_variables_proxies!C:C,"*"&amp;A526&amp;"*")&gt;0,COUNTIF(eucalc_variables_proxies!F:F,"*"&amp;A526&amp;"*")&gt;0),"yes","no")</f>
        <v>yes</v>
      </c>
      <c r="X526" s="8" t="str">
        <f>IF(COUNTIF(collected_variables_proxies!C:C,"*"&amp;A526&amp;"*")&gt;0,"yes","no")</f>
        <v>yes</v>
      </c>
      <c r="Y526" s="8" t="str">
        <f t="shared" si="8"/>
        <v>yes</v>
      </c>
      <c r="Z526">
        <v>500</v>
      </c>
    </row>
    <row r="527" spans="1:26" ht="34.950000000000003" customHeight="1">
      <c r="A527" s="200" t="s">
        <v>1392</v>
      </c>
      <c r="B527" s="199" t="s">
        <v>1393</v>
      </c>
      <c r="C527" s="2" t="s">
        <v>41</v>
      </c>
      <c r="D527" s="2" t="s">
        <v>42</v>
      </c>
      <c r="E527" s="14" t="s">
        <v>43</v>
      </c>
      <c r="F527" s="2" t="s">
        <v>44</v>
      </c>
      <c r="G527" s="2"/>
      <c r="H527" s="2" t="s">
        <v>1394</v>
      </c>
      <c r="I527" s="8"/>
      <c r="J527" s="8"/>
      <c r="K527" s="2"/>
      <c r="L527" s="9"/>
      <c r="M527" s="8"/>
      <c r="N527" s="2" t="s">
        <v>47</v>
      </c>
      <c r="O527" s="8" t="s">
        <v>48</v>
      </c>
      <c r="P527" s="8" t="s">
        <v>49</v>
      </c>
      <c r="Q527" s="8" t="s">
        <v>38</v>
      </c>
      <c r="S527" s="2"/>
      <c r="T527" s="2"/>
      <c r="U527" s="8" t="str">
        <f>IF(COUNTIF(soi_input_variables!A:A,A527)&gt;0,"yes","no")</f>
        <v>no</v>
      </c>
      <c r="V527" s="8" t="str">
        <f>IF(COUNTIF(midas_input_variables!A:A,A527)&gt;0,"yes","no")</f>
        <v>no</v>
      </c>
      <c r="W527" s="8" t="str">
        <f>IF(OR(COUNTIF(eucalc_variables_proxies!C:C,"*"&amp;A527&amp;"*")&gt;0,COUNTIF(eucalc_variables_proxies!F:F,"*"&amp;A527&amp;"*")&gt;0),"yes","no")</f>
        <v>no</v>
      </c>
      <c r="X527" s="8" t="str">
        <f>IF(COUNTIF(collected_variables_proxies!C:C,"*"&amp;A527&amp;"*")&gt;0,"yes","no")</f>
        <v>yes</v>
      </c>
      <c r="Y527" s="8" t="str">
        <f t="shared" si="8"/>
        <v>yes</v>
      </c>
      <c r="Z527">
        <v>500</v>
      </c>
    </row>
    <row r="528" spans="1:26" ht="48" customHeight="1">
      <c r="A528" s="2" t="s">
        <v>1395</v>
      </c>
      <c r="B528" s="185" t="s">
        <v>1396</v>
      </c>
      <c r="C528" s="2" t="s">
        <v>41</v>
      </c>
      <c r="D528" s="2" t="s">
        <v>42</v>
      </c>
      <c r="E528" s="14" t="s">
        <v>43</v>
      </c>
      <c r="F528" s="2" t="s">
        <v>44</v>
      </c>
      <c r="G528" s="2"/>
      <c r="H528" s="2" t="s">
        <v>137</v>
      </c>
      <c r="I528" s="8"/>
      <c r="J528" s="8"/>
      <c r="K528" s="2" t="s">
        <v>1397</v>
      </c>
      <c r="L528" s="9"/>
      <c r="M528" s="8"/>
      <c r="N528" s="2" t="s">
        <v>47</v>
      </c>
      <c r="O528" s="8" t="s">
        <v>48</v>
      </c>
      <c r="P528" s="8" t="s">
        <v>49</v>
      </c>
      <c r="Q528" s="8" t="s">
        <v>38</v>
      </c>
      <c r="S528" s="2"/>
      <c r="T528" s="2"/>
      <c r="U528" s="8" t="str">
        <f>IF(COUNTIF(soi_input_variables!A:A,A528)&gt;0,"yes","no")</f>
        <v>no</v>
      </c>
      <c r="V528" s="8" t="str">
        <f>IF(COUNTIF(midas_input_variables!A:A,A528)&gt;0,"yes","no")</f>
        <v>yes</v>
      </c>
      <c r="W528" s="8" t="str">
        <f>IF(OR(COUNTIF(eucalc_variables_proxies!C:C,"*"&amp;A528&amp;"*")&gt;0,COUNTIF(eucalc_variables_proxies!F:F,"*"&amp;A528&amp;"*")&gt;0),"yes","no")</f>
        <v>yes</v>
      </c>
      <c r="X528" s="8" t="str">
        <f>IF(COUNTIF(collected_variables_proxies!C:C,"*"&amp;A528&amp;"*")&gt;0,"yes","no")</f>
        <v>no</v>
      </c>
      <c r="Y528" s="8" t="str">
        <f t="shared" si="8"/>
        <v>yes</v>
      </c>
      <c r="Z528">
        <v>500</v>
      </c>
    </row>
    <row r="529" spans="1:26" ht="34.950000000000003" customHeight="1">
      <c r="A529" s="2" t="s">
        <v>1398</v>
      </c>
      <c r="B529" s="185" t="s">
        <v>1399</v>
      </c>
      <c r="C529" s="2" t="s">
        <v>41</v>
      </c>
      <c r="D529" s="2" t="s">
        <v>42</v>
      </c>
      <c r="E529" s="14" t="s">
        <v>43</v>
      </c>
      <c r="F529" s="2" t="s">
        <v>44</v>
      </c>
      <c r="G529" s="2"/>
      <c r="H529" s="2" t="s">
        <v>137</v>
      </c>
      <c r="I529" s="8"/>
      <c r="J529" s="8"/>
      <c r="K529" s="2" t="s">
        <v>140</v>
      </c>
      <c r="L529" s="9"/>
      <c r="M529" s="8"/>
      <c r="N529" s="2" t="s">
        <v>47</v>
      </c>
      <c r="O529" s="8" t="s">
        <v>48</v>
      </c>
      <c r="P529" s="8" t="s">
        <v>49</v>
      </c>
      <c r="Q529" s="8" t="s">
        <v>38</v>
      </c>
      <c r="S529" s="2"/>
      <c r="T529" s="2"/>
      <c r="U529" s="8" t="str">
        <f>IF(COUNTIF(soi_input_variables!A:A,A529)&gt;0,"yes","no")</f>
        <v>no</v>
      </c>
      <c r="V529" s="8" t="str">
        <f>IF(COUNTIF(midas_input_variables!A:A,A529)&gt;0,"yes","no")</f>
        <v>yes</v>
      </c>
      <c r="W529" s="8" t="str">
        <f>IF(OR(COUNTIF(eucalc_variables_proxies!C:C,"*"&amp;A529&amp;"*")&gt;0,COUNTIF(eucalc_variables_proxies!F:F,"*"&amp;A529&amp;"*")&gt;0),"yes","no")</f>
        <v>yes</v>
      </c>
      <c r="X529" s="8" t="str">
        <f>IF(COUNTIF(collected_variables_proxies!C:C,"*"&amp;A529&amp;"*")&gt;0,"yes","no")</f>
        <v>no</v>
      </c>
      <c r="Y529" s="8" t="str">
        <f t="shared" si="8"/>
        <v>yes</v>
      </c>
      <c r="Z529">
        <v>500</v>
      </c>
    </row>
    <row r="530" spans="1:26" ht="45" customHeight="1">
      <c r="A530" s="2" t="s">
        <v>1400</v>
      </c>
      <c r="B530" s="199" t="s">
        <v>1401</v>
      </c>
      <c r="C530" s="2" t="s">
        <v>1402</v>
      </c>
      <c r="D530" s="2" t="s">
        <v>55</v>
      </c>
      <c r="E530" s="7" t="s">
        <v>1403</v>
      </c>
      <c r="F530" s="2" t="s">
        <v>1404</v>
      </c>
      <c r="G530" s="2" t="s">
        <v>33</v>
      </c>
      <c r="H530" s="2" t="s">
        <v>156</v>
      </c>
      <c r="I530" s="8" t="s">
        <v>466</v>
      </c>
      <c r="J530" s="8"/>
      <c r="K530" s="2" t="s">
        <v>471</v>
      </c>
      <c r="L530" s="9"/>
      <c r="M530" s="8"/>
      <c r="N530" s="2" t="s">
        <v>158</v>
      </c>
      <c r="O530" s="8" t="s">
        <v>36</v>
      </c>
      <c r="P530" s="8" t="s">
        <v>37</v>
      </c>
      <c r="Q530" s="8" t="s">
        <v>38</v>
      </c>
      <c r="S530" s="2"/>
      <c r="T530" s="2"/>
      <c r="U530" s="8" t="str">
        <f>IF(COUNTIF(soi_input_variables!A:A,A530)&gt;0,"yes","no")</f>
        <v>no</v>
      </c>
      <c r="V530" s="8" t="str">
        <f>IF(COUNTIF(midas_input_variables!A:A,A530)&gt;0,"yes","no")</f>
        <v>no</v>
      </c>
      <c r="W530" s="8" t="str">
        <f>IF(OR(COUNTIF(eucalc_variables_proxies!C:C,"*"&amp;A530&amp;"*")&gt;0,COUNTIF(eucalc_variables_proxies!F:F,"*"&amp;A530&amp;"*")&gt;0),"yes","no")</f>
        <v>no</v>
      </c>
      <c r="X530" s="8" t="str">
        <f>IF(COUNTIF(collected_variables_proxies!C:C,"*"&amp;A530&amp;"*")&gt;0,"yes","no")</f>
        <v>no</v>
      </c>
      <c r="Y530" s="8" t="str">
        <f t="shared" si="8"/>
        <v>no</v>
      </c>
      <c r="Z530">
        <v>500</v>
      </c>
    </row>
    <row r="531" spans="1:26" ht="37.950000000000003" customHeight="1">
      <c r="A531" s="2" t="s">
        <v>1405</v>
      </c>
      <c r="B531" s="199" t="s">
        <v>1406</v>
      </c>
      <c r="C531" s="2" t="s">
        <v>1402</v>
      </c>
      <c r="D531" s="2" t="s">
        <v>55</v>
      </c>
      <c r="E531" s="7" t="s">
        <v>1403</v>
      </c>
      <c r="F531" s="2" t="s">
        <v>1404</v>
      </c>
      <c r="G531" s="2" t="s">
        <v>33</v>
      </c>
      <c r="H531" s="2" t="s">
        <v>161</v>
      </c>
      <c r="I531" s="8" t="s">
        <v>466</v>
      </c>
      <c r="J531" s="8"/>
      <c r="K531" s="2" t="s">
        <v>471</v>
      </c>
      <c r="L531" s="9"/>
      <c r="M531" s="8"/>
      <c r="N531" s="2" t="s">
        <v>158</v>
      </c>
      <c r="O531" s="8" t="s">
        <v>36</v>
      </c>
      <c r="P531" s="8" t="s">
        <v>37</v>
      </c>
      <c r="Q531" s="8" t="s">
        <v>38</v>
      </c>
      <c r="S531" s="2"/>
      <c r="T531" s="2"/>
      <c r="U531" s="8" t="str">
        <f>IF(COUNTIF(soi_input_variables!A:A,A531)&gt;0,"yes","no")</f>
        <v>no</v>
      </c>
      <c r="V531" s="8" t="str">
        <f>IF(COUNTIF(midas_input_variables!A:A,A531)&gt;0,"yes","no")</f>
        <v>no</v>
      </c>
      <c r="W531" s="8" t="str">
        <f>IF(OR(COUNTIF(eucalc_variables_proxies!C:C,"*"&amp;A531&amp;"*")&gt;0,COUNTIF(eucalc_variables_proxies!F:F,"*"&amp;A531&amp;"*")&gt;0),"yes","no")</f>
        <v>no</v>
      </c>
      <c r="X531" s="8" t="str">
        <f>IF(COUNTIF(collected_variables_proxies!C:C,"*"&amp;A531&amp;"*")&gt;0,"yes","no")</f>
        <v>no</v>
      </c>
      <c r="Y531" s="8" t="str">
        <f t="shared" si="8"/>
        <v>no</v>
      </c>
      <c r="Z531">
        <v>500</v>
      </c>
    </row>
    <row r="532" spans="1:26" ht="32.700000000000003" customHeight="1">
      <c r="A532" s="2" t="s">
        <v>1407</v>
      </c>
      <c r="B532" s="199" t="s">
        <v>1408</v>
      </c>
      <c r="C532" s="2" t="s">
        <v>1402</v>
      </c>
      <c r="D532" s="2" t="s">
        <v>55</v>
      </c>
      <c r="E532" s="7" t="s">
        <v>1403</v>
      </c>
      <c r="F532" s="2" t="s">
        <v>1404</v>
      </c>
      <c r="G532" s="2" t="s">
        <v>33</v>
      </c>
      <c r="H532" s="2" t="s">
        <v>164</v>
      </c>
      <c r="I532" s="8" t="s">
        <v>466</v>
      </c>
      <c r="J532" s="8"/>
      <c r="K532" s="2" t="s">
        <v>471</v>
      </c>
      <c r="L532" s="9"/>
      <c r="M532" s="8"/>
      <c r="N532" s="2" t="s">
        <v>158</v>
      </c>
      <c r="O532" s="8" t="s">
        <v>36</v>
      </c>
      <c r="P532" s="8" t="s">
        <v>37</v>
      </c>
      <c r="Q532" s="8" t="s">
        <v>38</v>
      </c>
      <c r="S532" s="2"/>
      <c r="T532" s="2"/>
      <c r="U532" s="8" t="str">
        <f>IF(COUNTIF(soi_input_variables!A:A,A532)&gt;0,"yes","no")</f>
        <v>no</v>
      </c>
      <c r="V532" s="8" t="str">
        <f>IF(COUNTIF(midas_input_variables!A:A,A532)&gt;0,"yes","no")</f>
        <v>no</v>
      </c>
      <c r="W532" s="8" t="str">
        <f>IF(OR(COUNTIF(eucalc_variables_proxies!C:C,"*"&amp;A532&amp;"*")&gt;0,COUNTIF(eucalc_variables_proxies!F:F,"*"&amp;A532&amp;"*")&gt;0),"yes","no")</f>
        <v>no</v>
      </c>
      <c r="X532" s="8" t="str">
        <f>IF(COUNTIF(collected_variables_proxies!C:C,"*"&amp;A532&amp;"*")&gt;0,"yes","no")</f>
        <v>no</v>
      </c>
      <c r="Y532" s="8" t="str">
        <f t="shared" si="8"/>
        <v>no</v>
      </c>
      <c r="Z532">
        <v>500</v>
      </c>
    </row>
    <row r="533" spans="1:26" ht="34.950000000000003" customHeight="1">
      <c r="A533" s="2" t="s">
        <v>1409</v>
      </c>
      <c r="B533" s="185" t="s">
        <v>1410</v>
      </c>
      <c r="C533" s="2" t="s">
        <v>1411</v>
      </c>
      <c r="D533" s="2" t="s">
        <v>42</v>
      </c>
      <c r="E533" s="14" t="s">
        <v>43</v>
      </c>
      <c r="F533" s="2" t="s">
        <v>44</v>
      </c>
      <c r="G533" s="2"/>
      <c r="H533" s="2" t="s">
        <v>137</v>
      </c>
      <c r="I533" s="8"/>
      <c r="J533" s="8"/>
      <c r="K533" s="2"/>
      <c r="L533" s="9"/>
      <c r="M533" s="8"/>
      <c r="N533" s="2" t="s">
        <v>47</v>
      </c>
      <c r="O533" s="8" t="s">
        <v>48</v>
      </c>
      <c r="P533" s="8" t="s">
        <v>49</v>
      </c>
      <c r="Q533" s="8" t="s">
        <v>38</v>
      </c>
      <c r="S533" s="2"/>
      <c r="T533" s="2"/>
      <c r="U533" s="8" t="str">
        <f>IF(COUNTIF(soi_input_variables!A:A,A533)&gt;0,"yes","no")</f>
        <v>no</v>
      </c>
      <c r="V533" s="8" t="str">
        <f>IF(COUNTIF(midas_input_variables!A:A,A533)&gt;0,"yes","no")</f>
        <v>no</v>
      </c>
      <c r="W533" s="8" t="str">
        <f>IF(OR(COUNTIF(eucalc_variables_proxies!C:C,"*"&amp;A533&amp;"*")&gt;0,COUNTIF(eucalc_variables_proxies!F:F,"*"&amp;A533&amp;"*")&gt;0),"yes","no")</f>
        <v>no</v>
      </c>
      <c r="X533" s="8" t="str">
        <f>IF(COUNTIF(collected_variables_proxies!C:C,"*"&amp;A533&amp;"*")&gt;0,"yes","no")</f>
        <v>no</v>
      </c>
      <c r="Y533" s="8" t="str">
        <f t="shared" si="8"/>
        <v>no</v>
      </c>
      <c r="Z533">
        <v>500</v>
      </c>
    </row>
    <row r="534" spans="1:26" ht="36.6" customHeight="1">
      <c r="A534" s="2" t="s">
        <v>1412</v>
      </c>
      <c r="B534" s="199" t="s">
        <v>1413</v>
      </c>
      <c r="C534" s="2"/>
      <c r="D534" s="2" t="s">
        <v>55</v>
      </c>
      <c r="E534" s="7" t="s">
        <v>1414</v>
      </c>
      <c r="F534" s="2" t="s">
        <v>1415</v>
      </c>
      <c r="G534" s="2" t="s">
        <v>33</v>
      </c>
      <c r="H534" s="2" t="s">
        <v>309</v>
      </c>
      <c r="I534" s="8"/>
      <c r="J534" s="8"/>
      <c r="K534" s="2"/>
      <c r="L534" s="2"/>
      <c r="M534" s="8"/>
      <c r="N534" s="2" t="s">
        <v>70</v>
      </c>
      <c r="O534" s="8" t="s">
        <v>36</v>
      </c>
      <c r="P534" s="8" t="s">
        <v>62</v>
      </c>
      <c r="Q534" s="8" t="s">
        <v>38</v>
      </c>
      <c r="S534" s="2"/>
      <c r="T534" s="2"/>
      <c r="U534" s="8" t="str">
        <f>IF(COUNTIF(soi_input_variables!A:A,A534)&gt;0,"yes","no")</f>
        <v>no</v>
      </c>
      <c r="V534" s="8" t="str">
        <f>IF(COUNTIF(midas_input_variables!A:A,A534)&gt;0,"yes","no")</f>
        <v>no</v>
      </c>
      <c r="W534" s="8" t="str">
        <f>IF(OR(COUNTIF(eucalc_variables_proxies!C:C,"*"&amp;A534&amp;"*")&gt;0,COUNTIF(eucalc_variables_proxies!F:F,"*"&amp;A534&amp;"*")&gt;0),"yes","no")</f>
        <v>no</v>
      </c>
      <c r="X534" s="8" t="str">
        <f>IF(COUNTIF(collected_variables_proxies!C:C,"*"&amp;A534&amp;"*")&gt;0,"yes","no")</f>
        <v>no</v>
      </c>
      <c r="Y534" s="8" t="str">
        <f t="shared" si="8"/>
        <v>no</v>
      </c>
      <c r="Z534">
        <v>500</v>
      </c>
    </row>
    <row r="535" spans="1:26" ht="34.200000000000003" customHeight="1">
      <c r="A535" s="2" t="s">
        <v>1416</v>
      </c>
      <c r="B535" s="185" t="s">
        <v>1417</v>
      </c>
      <c r="C535" s="2"/>
      <c r="D535" s="2" t="s">
        <v>55</v>
      </c>
      <c r="E535" s="7" t="s">
        <v>1418</v>
      </c>
      <c r="F535" s="2" t="s">
        <v>1419</v>
      </c>
      <c r="G535" s="2" t="s">
        <v>33</v>
      </c>
      <c r="H535" s="2" t="s">
        <v>34</v>
      </c>
      <c r="I535" s="8"/>
      <c r="J535" s="8"/>
      <c r="K535" s="2"/>
      <c r="L535" s="9"/>
      <c r="M535" s="8"/>
      <c r="N535" s="2" t="s">
        <v>70</v>
      </c>
      <c r="O535" s="8" t="s">
        <v>48</v>
      </c>
      <c r="P535" s="8" t="s">
        <v>88</v>
      </c>
      <c r="Q535" s="8" t="s">
        <v>38</v>
      </c>
      <c r="S535" s="2"/>
      <c r="T535" s="2"/>
      <c r="U535" s="8" t="str">
        <f>IF(COUNTIF(soi_input_variables!A:A,A535)&gt;0,"yes","no")</f>
        <v>no</v>
      </c>
      <c r="V535" s="8" t="str">
        <f>IF(COUNTIF(midas_input_variables!A:A,A535)&gt;0,"yes","no")</f>
        <v>no</v>
      </c>
      <c r="W535" s="8" t="str">
        <f>IF(OR(COUNTIF(eucalc_variables_proxies!C:C,"*"&amp;A535&amp;"*")&gt;0,COUNTIF(eucalc_variables_proxies!F:F,"*"&amp;A535&amp;"*")&gt;0),"yes","no")</f>
        <v>no</v>
      </c>
      <c r="X535" s="8" t="str">
        <f>IF(COUNTIF(collected_variables_proxies!C:C,"*"&amp;A535&amp;"*")&gt;0,"yes","no")</f>
        <v>no</v>
      </c>
      <c r="Y535" s="8" t="str">
        <f t="shared" si="8"/>
        <v>no</v>
      </c>
      <c r="Z535">
        <v>500</v>
      </c>
    </row>
    <row r="536" spans="1:26" ht="31.2" customHeight="1">
      <c r="A536" s="2" t="s">
        <v>1420</v>
      </c>
      <c r="B536" s="199" t="s">
        <v>1421</v>
      </c>
      <c r="C536" s="2"/>
      <c r="D536" s="2" t="s">
        <v>55</v>
      </c>
      <c r="E536" s="7" t="s">
        <v>469</v>
      </c>
      <c r="F536" s="2" t="s">
        <v>470</v>
      </c>
      <c r="G536" s="2" t="s">
        <v>33</v>
      </c>
      <c r="H536" s="2" t="s">
        <v>34</v>
      </c>
      <c r="I536" s="8" t="s">
        <v>466</v>
      </c>
      <c r="J536" s="8"/>
      <c r="K536" s="2" t="s">
        <v>471</v>
      </c>
      <c r="L536" s="9"/>
      <c r="M536" s="8"/>
      <c r="N536" s="2" t="s">
        <v>70</v>
      </c>
      <c r="O536" s="8" t="s">
        <v>48</v>
      </c>
      <c r="P536" s="8" t="s">
        <v>62</v>
      </c>
      <c r="Q536" s="8" t="s">
        <v>38</v>
      </c>
      <c r="S536" s="2"/>
      <c r="T536" s="2"/>
      <c r="U536" s="8" t="str">
        <f>IF(COUNTIF(soi_input_variables!A:A,A536)&gt;0,"yes","no")</f>
        <v>yes</v>
      </c>
      <c r="V536" s="8" t="str">
        <f>IF(COUNTIF(midas_input_variables!A:A,A536)&gt;0,"yes","no")</f>
        <v>no</v>
      </c>
      <c r="W536" s="8" t="str">
        <f>IF(OR(COUNTIF(eucalc_variables_proxies!C:C,"*"&amp;A536&amp;"*")&gt;0,COUNTIF(eucalc_variables_proxies!F:F,"*"&amp;A536&amp;"*")&gt;0),"yes","no")</f>
        <v>no</v>
      </c>
      <c r="X536" s="8" t="str">
        <f>IF(COUNTIF(collected_variables_proxies!C:C,"*"&amp;A536&amp;"*")&gt;0,"yes","no")</f>
        <v>no</v>
      </c>
      <c r="Y536" s="8" t="str">
        <f t="shared" si="8"/>
        <v>yes</v>
      </c>
    </row>
    <row r="537" spans="1:26" ht="25.95" customHeight="1">
      <c r="A537" s="2" t="s">
        <v>1422</v>
      </c>
      <c r="B537" s="199" t="s">
        <v>1423</v>
      </c>
      <c r="C537" s="2" t="s">
        <v>575</v>
      </c>
      <c r="D537" s="2" t="s">
        <v>55</v>
      </c>
      <c r="E537" s="7" t="s">
        <v>469</v>
      </c>
      <c r="F537" s="2" t="s">
        <v>470</v>
      </c>
      <c r="G537" s="2" t="s">
        <v>33</v>
      </c>
      <c r="H537" s="2" t="s">
        <v>156</v>
      </c>
      <c r="I537" s="8" t="s">
        <v>466</v>
      </c>
      <c r="J537" s="8"/>
      <c r="K537" s="2" t="s">
        <v>471</v>
      </c>
      <c r="L537" s="9"/>
      <c r="M537" s="8"/>
      <c r="N537" s="2" t="s">
        <v>70</v>
      </c>
      <c r="O537" s="8" t="s">
        <v>48</v>
      </c>
      <c r="P537" s="8" t="s">
        <v>62</v>
      </c>
      <c r="Q537" s="8" t="s">
        <v>38</v>
      </c>
      <c r="S537" s="2"/>
      <c r="T537" s="2"/>
      <c r="U537" s="8" t="str">
        <f>IF(COUNTIF(soi_input_variables!A:A,A537)&gt;0,"yes","no")</f>
        <v>no</v>
      </c>
      <c r="V537" s="8" t="str">
        <f>IF(COUNTIF(midas_input_variables!A:A,A537)&gt;0,"yes","no")</f>
        <v>no</v>
      </c>
      <c r="W537" s="8" t="str">
        <f>IF(OR(COUNTIF(eucalc_variables_proxies!C:C,"*"&amp;A537&amp;"*")&gt;0,COUNTIF(eucalc_variables_proxies!F:F,"*"&amp;A537&amp;"*")&gt;0),"yes","no")</f>
        <v>no</v>
      </c>
      <c r="X537" s="8" t="str">
        <f>IF(COUNTIF(collected_variables_proxies!C:C,"*"&amp;A537&amp;"*")&gt;0,"yes","no")</f>
        <v>no</v>
      </c>
      <c r="Y537" s="8" t="str">
        <f t="shared" si="8"/>
        <v>no</v>
      </c>
    </row>
    <row r="538" spans="1:26" ht="31.2" customHeight="1">
      <c r="A538" s="2" t="s">
        <v>1424</v>
      </c>
      <c r="B538" s="199" t="s">
        <v>1425</v>
      </c>
      <c r="C538" s="2"/>
      <c r="D538" s="2" t="s">
        <v>55</v>
      </c>
      <c r="E538" s="7" t="s">
        <v>469</v>
      </c>
      <c r="F538" s="2" t="s">
        <v>470</v>
      </c>
      <c r="G538" s="2" t="s">
        <v>33</v>
      </c>
      <c r="H538" s="2" t="s">
        <v>161</v>
      </c>
      <c r="I538" s="8" t="s">
        <v>466</v>
      </c>
      <c r="J538" s="8"/>
      <c r="K538" s="2" t="s">
        <v>471</v>
      </c>
      <c r="L538" s="9"/>
      <c r="M538" s="8"/>
      <c r="N538" s="2" t="s">
        <v>70</v>
      </c>
      <c r="O538" s="8" t="s">
        <v>48</v>
      </c>
      <c r="P538" s="8" t="s">
        <v>62</v>
      </c>
      <c r="Q538" s="8" t="s">
        <v>38</v>
      </c>
      <c r="S538" s="2"/>
      <c r="T538" s="2"/>
      <c r="U538" s="8" t="str">
        <f>IF(COUNTIF(soi_input_variables!A:A,A538)&gt;0,"yes","no")</f>
        <v>no</v>
      </c>
      <c r="V538" s="8" t="str">
        <f>IF(COUNTIF(midas_input_variables!A:A,A538)&gt;0,"yes","no")</f>
        <v>no</v>
      </c>
      <c r="W538" s="8" t="str">
        <f>IF(OR(COUNTIF(eucalc_variables_proxies!C:C,"*"&amp;A538&amp;"*")&gt;0,COUNTIF(eucalc_variables_proxies!F:F,"*"&amp;A538&amp;"*")&gt;0),"yes","no")</f>
        <v>no</v>
      </c>
      <c r="X538" s="8" t="str">
        <f>IF(COUNTIF(collected_variables_proxies!C:C,"*"&amp;A538&amp;"*")&gt;0,"yes","no")</f>
        <v>no</v>
      </c>
      <c r="Y538" s="8" t="str">
        <f t="shared" si="8"/>
        <v>no</v>
      </c>
    </row>
    <row r="539" spans="1:26" ht="34.950000000000003" customHeight="1">
      <c r="A539" s="2" t="s">
        <v>1426</v>
      </c>
      <c r="B539" s="199" t="s">
        <v>1427</v>
      </c>
      <c r="C539" s="2"/>
      <c r="D539" s="2" t="s">
        <v>55</v>
      </c>
      <c r="E539" s="7" t="s">
        <v>469</v>
      </c>
      <c r="F539" s="2" t="s">
        <v>470</v>
      </c>
      <c r="G539" s="2" t="s">
        <v>33</v>
      </c>
      <c r="H539" s="2" t="s">
        <v>164</v>
      </c>
      <c r="I539" s="8" t="s">
        <v>466</v>
      </c>
      <c r="J539" s="8"/>
      <c r="K539" s="2" t="s">
        <v>471</v>
      </c>
      <c r="L539" s="9"/>
      <c r="M539" s="8"/>
      <c r="N539" s="2" t="s">
        <v>70</v>
      </c>
      <c r="O539" s="8" t="s">
        <v>48</v>
      </c>
      <c r="P539" s="8" t="s">
        <v>62</v>
      </c>
      <c r="Q539" s="8" t="s">
        <v>38</v>
      </c>
      <c r="S539" s="2"/>
      <c r="T539" s="2"/>
      <c r="U539" s="8" t="str">
        <f>IF(COUNTIF(soi_input_variables!A:A,A539)&gt;0,"yes","no")</f>
        <v>no</v>
      </c>
      <c r="V539" s="8" t="str">
        <f>IF(COUNTIF(midas_input_variables!A:A,A539)&gt;0,"yes","no")</f>
        <v>no</v>
      </c>
      <c r="W539" s="8" t="str">
        <f>IF(OR(COUNTIF(eucalc_variables_proxies!C:C,"*"&amp;A539&amp;"*")&gt;0,COUNTIF(eucalc_variables_proxies!F:F,"*"&amp;A539&amp;"*")&gt;0),"yes","no")</f>
        <v>no</v>
      </c>
      <c r="X539" s="8" t="str">
        <f>IF(COUNTIF(collected_variables_proxies!C:C,"*"&amp;A539&amp;"*")&gt;0,"yes","no")</f>
        <v>no</v>
      </c>
      <c r="Y539" s="8" t="str">
        <f t="shared" si="8"/>
        <v>no</v>
      </c>
    </row>
    <row r="540" spans="1:26" ht="37.950000000000003" customHeight="1">
      <c r="A540" s="2" t="s">
        <v>1428</v>
      </c>
      <c r="B540" s="185" t="s">
        <v>1429</v>
      </c>
      <c r="C540" s="2" t="s">
        <v>582</v>
      </c>
      <c r="D540" s="2" t="s">
        <v>55</v>
      </c>
      <c r="E540" s="7" t="s">
        <v>583</v>
      </c>
      <c r="F540" s="2" t="s">
        <v>584</v>
      </c>
      <c r="G540" s="2" t="s">
        <v>33</v>
      </c>
      <c r="H540" s="2" t="s">
        <v>34</v>
      </c>
      <c r="I540" s="8"/>
      <c r="J540" s="8"/>
      <c r="K540" s="2"/>
      <c r="L540" s="9"/>
      <c r="M540" s="8"/>
      <c r="N540" s="2" t="s">
        <v>35</v>
      </c>
      <c r="O540" s="8" t="s">
        <v>36</v>
      </c>
      <c r="P540" s="8" t="s">
        <v>62</v>
      </c>
      <c r="Q540" s="8" t="s">
        <v>38</v>
      </c>
      <c r="S540" s="2"/>
      <c r="T540" s="2"/>
      <c r="U540" s="8" t="str">
        <f>IF(COUNTIF(soi_input_variables!A:A,A540)&gt;0,"yes","no")</f>
        <v>no</v>
      </c>
      <c r="V540" s="8" t="str">
        <f>IF(COUNTIF(midas_input_variables!A:A,A540)&gt;0,"yes","no")</f>
        <v>no</v>
      </c>
      <c r="W540" s="8" t="str">
        <f>IF(OR(COUNTIF(eucalc_variables_proxies!C:C,"*"&amp;A540&amp;"*")&gt;0,COUNTIF(eucalc_variables_proxies!F:F,"*"&amp;A540&amp;"*")&gt;0),"yes","no")</f>
        <v>no</v>
      </c>
      <c r="X540" s="8" t="str">
        <f>IF(COUNTIF(collected_variables_proxies!C:C,"*"&amp;A540&amp;"*")&gt;0,"yes","no")</f>
        <v>no</v>
      </c>
      <c r="Y540" s="8" t="str">
        <f t="shared" si="8"/>
        <v>no</v>
      </c>
      <c r="Z540">
        <v>500</v>
      </c>
    </row>
    <row r="541" spans="1:26" ht="33.6" customHeight="1">
      <c r="A541" s="2" t="s">
        <v>1430</v>
      </c>
      <c r="B541" s="199" t="s">
        <v>1431</v>
      </c>
      <c r="C541" s="2"/>
      <c r="D541" s="2" t="s">
        <v>55</v>
      </c>
      <c r="E541" s="14" t="s">
        <v>587</v>
      </c>
      <c r="F541" s="2" t="s">
        <v>588</v>
      </c>
      <c r="G541" s="2" t="s">
        <v>33</v>
      </c>
      <c r="H541" s="2" t="s">
        <v>34</v>
      </c>
      <c r="I541" s="8" t="s">
        <v>68</v>
      </c>
      <c r="J541" s="8"/>
      <c r="K541" s="2"/>
      <c r="L541" s="9"/>
      <c r="M541" s="8" t="s">
        <v>472</v>
      </c>
      <c r="N541" s="2" t="s">
        <v>70</v>
      </c>
      <c r="O541" s="8" t="s">
        <v>48</v>
      </c>
      <c r="P541" s="8" t="s">
        <v>88</v>
      </c>
      <c r="Q541" s="8" t="s">
        <v>38</v>
      </c>
      <c r="S541" s="2"/>
      <c r="T541" s="2"/>
      <c r="U541" s="8" t="str">
        <f>IF(COUNTIF(soi_input_variables!A:A,A541)&gt;0,"yes","no")</f>
        <v>no</v>
      </c>
      <c r="V541" s="8" t="str">
        <f>IF(COUNTIF(midas_input_variables!A:A,A541)&gt;0,"yes","no")</f>
        <v>no</v>
      </c>
      <c r="W541" s="8" t="str">
        <f>IF(OR(COUNTIF(eucalc_variables_proxies!C:C,"*"&amp;A541&amp;"*")&gt;0,COUNTIF(eucalc_variables_proxies!F:F,"*"&amp;A541&amp;"*")&gt;0),"yes","no")</f>
        <v>no</v>
      </c>
      <c r="X541" s="8" t="str">
        <f>IF(COUNTIF(collected_variables_proxies!C:C,"*"&amp;A541&amp;"*")&gt;0,"yes","no")</f>
        <v>no</v>
      </c>
      <c r="Y541" s="8" t="str">
        <f t="shared" si="8"/>
        <v>no</v>
      </c>
      <c r="Z541">
        <v>500</v>
      </c>
    </row>
    <row r="542" spans="1:26" ht="24.6" customHeight="1">
      <c r="A542" s="2" t="s">
        <v>1432</v>
      </c>
      <c r="B542" s="199" t="s">
        <v>1433</v>
      </c>
      <c r="C542" s="2"/>
      <c r="D542" s="2" t="s">
        <v>55</v>
      </c>
      <c r="E542" s="14" t="s">
        <v>587</v>
      </c>
      <c r="F542" s="2" t="s">
        <v>588</v>
      </c>
      <c r="G542" s="2" t="s">
        <v>33</v>
      </c>
      <c r="H542" s="2" t="s">
        <v>34</v>
      </c>
      <c r="I542" s="8" t="s">
        <v>68</v>
      </c>
      <c r="J542" s="8"/>
      <c r="K542" s="2"/>
      <c r="L542" s="9"/>
      <c r="M542" s="8"/>
      <c r="N542" s="2" t="s">
        <v>70</v>
      </c>
      <c r="O542" s="8" t="s">
        <v>48</v>
      </c>
      <c r="P542" s="8" t="s">
        <v>88</v>
      </c>
      <c r="Q542" s="8" t="s">
        <v>38</v>
      </c>
      <c r="S542" s="2"/>
      <c r="T542" s="2"/>
      <c r="U542" s="8" t="str">
        <f>IF(COUNTIF(soi_input_variables!A:A,A542)&gt;0,"yes","no")</f>
        <v>no</v>
      </c>
      <c r="V542" s="8" t="str">
        <f>IF(COUNTIF(midas_input_variables!A:A,A542)&gt;0,"yes","no")</f>
        <v>no</v>
      </c>
      <c r="W542" s="8" t="str">
        <f>IF(OR(COUNTIF(eucalc_variables_proxies!C:C,"*"&amp;A542&amp;"*")&gt;0,COUNTIF(eucalc_variables_proxies!F:F,"*"&amp;A542&amp;"*")&gt;0),"yes","no")</f>
        <v>no</v>
      </c>
      <c r="X542" s="8" t="str">
        <f>IF(COUNTIF(collected_variables_proxies!C:C,"*"&amp;A542&amp;"*")&gt;0,"yes","no")</f>
        <v>no</v>
      </c>
      <c r="Y542" s="8" t="str">
        <f t="shared" si="8"/>
        <v>no</v>
      </c>
      <c r="Z542">
        <v>500</v>
      </c>
    </row>
    <row r="543" spans="1:26" ht="34.950000000000003" customHeight="1">
      <c r="A543" s="2" t="s">
        <v>1434</v>
      </c>
      <c r="B543" s="199" t="s">
        <v>1435</v>
      </c>
      <c r="C543" s="2"/>
      <c r="D543" s="2" t="s">
        <v>55</v>
      </c>
      <c r="E543" s="14" t="s">
        <v>587</v>
      </c>
      <c r="F543" s="2" t="s">
        <v>588</v>
      </c>
      <c r="G543" s="2" t="s">
        <v>33</v>
      </c>
      <c r="H543" s="2" t="s">
        <v>34</v>
      </c>
      <c r="I543" s="8" t="s">
        <v>68</v>
      </c>
      <c r="J543" s="8"/>
      <c r="K543" s="2"/>
      <c r="L543" s="9"/>
      <c r="M543" s="8"/>
      <c r="N543" s="2" t="s">
        <v>70</v>
      </c>
      <c r="O543" s="8" t="s">
        <v>48</v>
      </c>
      <c r="P543" s="8" t="s">
        <v>88</v>
      </c>
      <c r="Q543" s="8" t="s">
        <v>38</v>
      </c>
      <c r="S543" s="2"/>
      <c r="T543" s="2"/>
      <c r="U543" s="8" t="str">
        <f>IF(COUNTIF(soi_input_variables!A:A,A543)&gt;0,"yes","no")</f>
        <v>no</v>
      </c>
      <c r="V543" s="8" t="str">
        <f>IF(COUNTIF(midas_input_variables!A:A,A543)&gt;0,"yes","no")</f>
        <v>no</v>
      </c>
      <c r="W543" s="8" t="str">
        <f>IF(OR(COUNTIF(eucalc_variables_proxies!C:C,"*"&amp;A543&amp;"*")&gt;0,COUNTIF(eucalc_variables_proxies!F:F,"*"&amp;A543&amp;"*")&gt;0),"yes","no")</f>
        <v>no</v>
      </c>
      <c r="X543" s="8" t="str">
        <f>IF(COUNTIF(collected_variables_proxies!C:C,"*"&amp;A543&amp;"*")&gt;0,"yes","no")</f>
        <v>no</v>
      </c>
      <c r="Y543" s="8" t="str">
        <f t="shared" si="8"/>
        <v>no</v>
      </c>
      <c r="Z543">
        <v>500</v>
      </c>
    </row>
    <row r="544" spans="1:26" ht="35.700000000000003" customHeight="1">
      <c r="A544" s="2" t="s">
        <v>1436</v>
      </c>
      <c r="B544" s="199" t="s">
        <v>1437</v>
      </c>
      <c r="C544" s="2"/>
      <c r="D544" s="2" t="s">
        <v>55</v>
      </c>
      <c r="E544" s="14" t="s">
        <v>587</v>
      </c>
      <c r="F544" s="2" t="s">
        <v>588</v>
      </c>
      <c r="G544" s="2" t="s">
        <v>33</v>
      </c>
      <c r="H544" s="2" t="s">
        <v>34</v>
      </c>
      <c r="I544" s="8" t="s">
        <v>68</v>
      </c>
      <c r="J544" s="8"/>
      <c r="K544" s="2"/>
      <c r="L544" s="9"/>
      <c r="M544" s="8"/>
      <c r="N544" s="2" t="s">
        <v>70</v>
      </c>
      <c r="O544" s="8" t="s">
        <v>48</v>
      </c>
      <c r="P544" s="8" t="s">
        <v>88</v>
      </c>
      <c r="Q544" s="8" t="s">
        <v>38</v>
      </c>
      <c r="S544" s="2"/>
      <c r="T544" s="2"/>
      <c r="U544" s="8" t="str">
        <f>IF(COUNTIF(soi_input_variables!A:A,A544)&gt;0,"yes","no")</f>
        <v>no</v>
      </c>
      <c r="V544" s="8" t="str">
        <f>IF(COUNTIF(midas_input_variables!A:A,A544)&gt;0,"yes","no")</f>
        <v>no</v>
      </c>
      <c r="W544" s="8" t="str">
        <f>IF(OR(COUNTIF(eucalc_variables_proxies!C:C,"*"&amp;A544&amp;"*")&gt;0,COUNTIF(eucalc_variables_proxies!F:F,"*"&amp;A544&amp;"*")&gt;0),"yes","no")</f>
        <v>no</v>
      </c>
      <c r="X544" s="8" t="str">
        <f>IF(COUNTIF(collected_variables_proxies!C:C,"*"&amp;A544&amp;"*")&gt;0,"yes","no")</f>
        <v>no</v>
      </c>
      <c r="Y544" s="8" t="str">
        <f t="shared" si="8"/>
        <v>no</v>
      </c>
      <c r="Z544">
        <v>500</v>
      </c>
    </row>
    <row r="545" spans="1:26" ht="37.200000000000003" customHeight="1">
      <c r="A545" s="2" t="s">
        <v>1438</v>
      </c>
      <c r="B545" s="199" t="s">
        <v>1439</v>
      </c>
      <c r="C545" s="2"/>
      <c r="D545" s="2" t="s">
        <v>55</v>
      </c>
      <c r="E545" s="14" t="s">
        <v>587</v>
      </c>
      <c r="F545" s="2" t="s">
        <v>588</v>
      </c>
      <c r="G545" s="2" t="s">
        <v>33</v>
      </c>
      <c r="H545" s="2" t="s">
        <v>34</v>
      </c>
      <c r="I545" s="8" t="s">
        <v>68</v>
      </c>
      <c r="J545" s="8"/>
      <c r="K545" s="2"/>
      <c r="L545" s="9"/>
      <c r="M545" s="8"/>
      <c r="N545" s="2" t="s">
        <v>70</v>
      </c>
      <c r="O545" s="8" t="s">
        <v>48</v>
      </c>
      <c r="P545" s="8" t="s">
        <v>88</v>
      </c>
      <c r="Q545" s="8" t="s">
        <v>38</v>
      </c>
      <c r="S545" s="2"/>
      <c r="T545" s="2"/>
      <c r="U545" s="8" t="str">
        <f>IF(COUNTIF(soi_input_variables!A:A,A545)&gt;0,"yes","no")</f>
        <v>no</v>
      </c>
      <c r="V545" s="8" t="str">
        <f>IF(COUNTIF(midas_input_variables!A:A,A545)&gt;0,"yes","no")</f>
        <v>no</v>
      </c>
      <c r="W545" s="8" t="str">
        <f>IF(OR(COUNTIF(eucalc_variables_proxies!C:C,"*"&amp;A545&amp;"*")&gt;0,COUNTIF(eucalc_variables_proxies!F:F,"*"&amp;A545&amp;"*")&gt;0),"yes","no")</f>
        <v>no</v>
      </c>
      <c r="X545" s="8" t="str">
        <f>IF(COUNTIF(collected_variables_proxies!C:C,"*"&amp;A545&amp;"*")&gt;0,"yes","no")</f>
        <v>no</v>
      </c>
      <c r="Y545" s="8" t="str">
        <f t="shared" si="8"/>
        <v>no</v>
      </c>
      <c r="Z545">
        <v>500</v>
      </c>
    </row>
    <row r="546" spans="1:26" ht="34.950000000000003" customHeight="1">
      <c r="A546" s="2" t="s">
        <v>1440</v>
      </c>
      <c r="B546" s="199" t="s">
        <v>1441</v>
      </c>
      <c r="C546" s="2"/>
      <c r="D546" s="2" t="s">
        <v>55</v>
      </c>
      <c r="E546" s="14" t="s">
        <v>587</v>
      </c>
      <c r="F546" s="2" t="s">
        <v>588</v>
      </c>
      <c r="G546" s="2" t="s">
        <v>33</v>
      </c>
      <c r="H546" s="2" t="s">
        <v>34</v>
      </c>
      <c r="I546" s="8" t="s">
        <v>68</v>
      </c>
      <c r="J546" s="8"/>
      <c r="K546" s="2"/>
      <c r="L546" s="9"/>
      <c r="M546" s="8"/>
      <c r="N546" s="2" t="s">
        <v>70</v>
      </c>
      <c r="O546" s="8" t="s">
        <v>48</v>
      </c>
      <c r="P546" s="8" t="s">
        <v>88</v>
      </c>
      <c r="Q546" s="8" t="s">
        <v>38</v>
      </c>
      <c r="S546" s="2"/>
      <c r="T546" s="2"/>
      <c r="U546" s="8" t="str">
        <f>IF(COUNTIF(soi_input_variables!A:A,A546)&gt;0,"yes","no")</f>
        <v>no</v>
      </c>
      <c r="V546" s="8" t="str">
        <f>IF(COUNTIF(midas_input_variables!A:A,A546)&gt;0,"yes","no")</f>
        <v>no</v>
      </c>
      <c r="W546" s="8" t="str">
        <f>IF(OR(COUNTIF(eucalc_variables_proxies!C:C,"*"&amp;A546&amp;"*")&gt;0,COUNTIF(eucalc_variables_proxies!F:F,"*"&amp;A546&amp;"*")&gt;0),"yes","no")</f>
        <v>no</v>
      </c>
      <c r="X546" s="8" t="str">
        <f>IF(COUNTIF(collected_variables_proxies!C:C,"*"&amp;A546&amp;"*")&gt;0,"yes","no")</f>
        <v>no</v>
      </c>
      <c r="Y546" s="8" t="str">
        <f t="shared" si="8"/>
        <v>no</v>
      </c>
      <c r="Z546">
        <v>500</v>
      </c>
    </row>
    <row r="547" spans="1:26" ht="27.6" customHeight="1">
      <c r="A547" s="2" t="s">
        <v>1442</v>
      </c>
      <c r="B547" s="199" t="s">
        <v>1443</v>
      </c>
      <c r="C547" s="2"/>
      <c r="D547" s="2" t="s">
        <v>55</v>
      </c>
      <c r="E547" s="14" t="s">
        <v>587</v>
      </c>
      <c r="F547" s="2" t="s">
        <v>588</v>
      </c>
      <c r="G547" s="2" t="s">
        <v>33</v>
      </c>
      <c r="H547" s="2" t="s">
        <v>34</v>
      </c>
      <c r="I547" s="8" t="s">
        <v>68</v>
      </c>
      <c r="J547" s="8"/>
      <c r="K547" s="2"/>
      <c r="L547" s="9"/>
      <c r="M547" s="8"/>
      <c r="N547" s="2" t="s">
        <v>70</v>
      </c>
      <c r="O547" s="8" t="s">
        <v>48</v>
      </c>
      <c r="P547" s="15" t="s">
        <v>88</v>
      </c>
      <c r="Q547" s="8" t="s">
        <v>38</v>
      </c>
      <c r="S547" s="2"/>
      <c r="T547" s="2"/>
      <c r="U547" s="8" t="str">
        <f>IF(COUNTIF(soi_input_variables!A:A,A547)&gt;0,"yes","no")</f>
        <v>no</v>
      </c>
      <c r="V547" s="8" t="str">
        <f>IF(COUNTIF(midas_input_variables!A:A,A547)&gt;0,"yes","no")</f>
        <v>no</v>
      </c>
      <c r="W547" s="8" t="str">
        <f>IF(OR(COUNTIF(eucalc_variables_proxies!C:C,"*"&amp;A547&amp;"*")&gt;0,COUNTIF(eucalc_variables_proxies!F:F,"*"&amp;A547&amp;"*")&gt;0),"yes","no")</f>
        <v>no</v>
      </c>
      <c r="X547" s="8" t="str">
        <f>IF(COUNTIF(collected_variables_proxies!C:C,"*"&amp;A547&amp;"*")&gt;0,"yes","no")</f>
        <v>no</v>
      </c>
      <c r="Y547" s="8" t="str">
        <f t="shared" si="8"/>
        <v>no</v>
      </c>
      <c r="Z547">
        <v>500</v>
      </c>
    </row>
    <row r="548" spans="1:26" ht="33.6" customHeight="1">
      <c r="A548" s="2" t="s">
        <v>1444</v>
      </c>
      <c r="B548" s="199" t="s">
        <v>1445</v>
      </c>
      <c r="C548" s="2"/>
      <c r="D548" s="2" t="s">
        <v>55</v>
      </c>
      <c r="E548" s="14" t="s">
        <v>587</v>
      </c>
      <c r="F548" s="2" t="s">
        <v>588</v>
      </c>
      <c r="G548" s="2" t="s">
        <v>33</v>
      </c>
      <c r="H548" s="2" t="s">
        <v>34</v>
      </c>
      <c r="I548" s="8" t="s">
        <v>68</v>
      </c>
      <c r="J548" s="8"/>
      <c r="K548" s="2"/>
      <c r="L548" s="9"/>
      <c r="M548" s="8"/>
      <c r="N548" s="2" t="s">
        <v>70</v>
      </c>
      <c r="O548" s="8" t="s">
        <v>48</v>
      </c>
      <c r="P548" s="8" t="s">
        <v>88</v>
      </c>
      <c r="Q548" s="8" t="s">
        <v>38</v>
      </c>
      <c r="S548" s="2"/>
      <c r="T548" s="2"/>
      <c r="U548" s="8" t="str">
        <f>IF(COUNTIF(soi_input_variables!A:A,A548)&gt;0,"yes","no")</f>
        <v>no</v>
      </c>
      <c r="V548" s="8" t="str">
        <f>IF(COUNTIF(midas_input_variables!A:A,A548)&gt;0,"yes","no")</f>
        <v>no</v>
      </c>
      <c r="W548" s="8" t="str">
        <f>IF(OR(COUNTIF(eucalc_variables_proxies!C:C,"*"&amp;A548&amp;"*")&gt;0,COUNTIF(eucalc_variables_proxies!F:F,"*"&amp;A548&amp;"*")&gt;0),"yes","no")</f>
        <v>no</v>
      </c>
      <c r="X548" s="8" t="str">
        <f>IF(COUNTIF(collected_variables_proxies!C:C,"*"&amp;A548&amp;"*")&gt;0,"yes","no")</f>
        <v>no</v>
      </c>
      <c r="Y548" s="8" t="str">
        <f t="shared" si="8"/>
        <v>no</v>
      </c>
      <c r="Z548">
        <v>500</v>
      </c>
    </row>
    <row r="549" spans="1:26" ht="31.95" customHeight="1">
      <c r="A549" s="2" t="s">
        <v>1446</v>
      </c>
      <c r="B549" s="199" t="s">
        <v>1447</v>
      </c>
      <c r="C549" s="2"/>
      <c r="D549" s="2" t="s">
        <v>55</v>
      </c>
      <c r="E549" s="14" t="s">
        <v>587</v>
      </c>
      <c r="F549" s="2" t="s">
        <v>588</v>
      </c>
      <c r="G549" s="2" t="s">
        <v>33</v>
      </c>
      <c r="H549" s="2" t="s">
        <v>34</v>
      </c>
      <c r="I549" s="8" t="s">
        <v>68</v>
      </c>
      <c r="J549" s="8"/>
      <c r="K549" s="2"/>
      <c r="L549" s="9"/>
      <c r="M549" s="8"/>
      <c r="N549" s="2" t="s">
        <v>70</v>
      </c>
      <c r="O549" s="8" t="s">
        <v>48</v>
      </c>
      <c r="P549" s="8" t="s">
        <v>88</v>
      </c>
      <c r="Q549" s="8" t="s">
        <v>38</v>
      </c>
      <c r="S549" s="2"/>
      <c r="T549" s="2"/>
      <c r="U549" s="8" t="str">
        <f>IF(COUNTIF(soi_input_variables!A:A,A549)&gt;0,"yes","no")</f>
        <v>no</v>
      </c>
      <c r="V549" s="8" t="str">
        <f>IF(COUNTIF(midas_input_variables!A:A,A549)&gt;0,"yes","no")</f>
        <v>no</v>
      </c>
      <c r="W549" s="8" t="str">
        <f>IF(OR(COUNTIF(eucalc_variables_proxies!C:C,"*"&amp;A549&amp;"*")&gt;0,COUNTIF(eucalc_variables_proxies!F:F,"*"&amp;A549&amp;"*")&gt;0),"yes","no")</f>
        <v>no</v>
      </c>
      <c r="X549" s="8" t="str">
        <f>IF(COUNTIF(collected_variables_proxies!C:C,"*"&amp;A549&amp;"*")&gt;0,"yes","no")</f>
        <v>no</v>
      </c>
      <c r="Y549" s="8" t="str">
        <f t="shared" si="8"/>
        <v>no</v>
      </c>
      <c r="Z549">
        <v>500</v>
      </c>
    </row>
    <row r="550" spans="1:26" ht="34.200000000000003" customHeight="1">
      <c r="A550" s="2" t="s">
        <v>1448</v>
      </c>
      <c r="B550" s="199" t="s">
        <v>1449</v>
      </c>
      <c r="C550" s="2"/>
      <c r="D550" s="2" t="s">
        <v>55</v>
      </c>
      <c r="E550" s="14" t="s">
        <v>587</v>
      </c>
      <c r="F550" s="2" t="s">
        <v>588</v>
      </c>
      <c r="G550" s="2" t="s">
        <v>33</v>
      </c>
      <c r="H550" s="2" t="s">
        <v>34</v>
      </c>
      <c r="I550" s="8" t="s">
        <v>68</v>
      </c>
      <c r="J550" s="8"/>
      <c r="K550" s="2"/>
      <c r="L550" s="9"/>
      <c r="M550" s="8"/>
      <c r="N550" s="2" t="s">
        <v>70</v>
      </c>
      <c r="O550" s="8" t="s">
        <v>48</v>
      </c>
      <c r="P550" s="8" t="s">
        <v>88</v>
      </c>
      <c r="Q550" s="8" t="s">
        <v>38</v>
      </c>
      <c r="S550" s="2"/>
      <c r="T550" s="2"/>
      <c r="U550" s="8" t="str">
        <f>IF(COUNTIF(soi_input_variables!A:A,A550)&gt;0,"yes","no")</f>
        <v>no</v>
      </c>
      <c r="V550" s="8" t="str">
        <f>IF(COUNTIF(midas_input_variables!A:A,A550)&gt;0,"yes","no")</f>
        <v>no</v>
      </c>
      <c r="W550" s="8" t="str">
        <f>IF(OR(COUNTIF(eucalc_variables_proxies!C:C,"*"&amp;A550&amp;"*")&gt;0,COUNTIF(eucalc_variables_proxies!F:F,"*"&amp;A550&amp;"*")&gt;0),"yes","no")</f>
        <v>no</v>
      </c>
      <c r="X550" s="8" t="str">
        <f>IF(COUNTIF(collected_variables_proxies!C:C,"*"&amp;A550&amp;"*")&gt;0,"yes","no")</f>
        <v>no</v>
      </c>
      <c r="Y550" s="8" t="str">
        <f t="shared" si="8"/>
        <v>no</v>
      </c>
      <c r="Z550">
        <v>500</v>
      </c>
    </row>
    <row r="551" spans="1:26" ht="36.6" customHeight="1">
      <c r="A551" s="2" t="s">
        <v>1450</v>
      </c>
      <c r="B551" s="199" t="s">
        <v>1451</v>
      </c>
      <c r="C551" s="2"/>
      <c r="D551" s="2" t="s">
        <v>55</v>
      </c>
      <c r="E551" s="14" t="s">
        <v>587</v>
      </c>
      <c r="F551" s="2" t="s">
        <v>588</v>
      </c>
      <c r="G551" s="2" t="s">
        <v>33</v>
      </c>
      <c r="H551" s="2" t="s">
        <v>34</v>
      </c>
      <c r="I551" s="8" t="s">
        <v>68</v>
      </c>
      <c r="J551" s="8"/>
      <c r="K551" s="2"/>
      <c r="L551" s="9"/>
      <c r="M551" s="8"/>
      <c r="N551" s="2" t="s">
        <v>70</v>
      </c>
      <c r="O551" s="8" t="s">
        <v>48</v>
      </c>
      <c r="P551" s="8" t="s">
        <v>88</v>
      </c>
      <c r="Q551" s="8" t="s">
        <v>38</v>
      </c>
      <c r="S551" s="2"/>
      <c r="T551" s="2"/>
      <c r="U551" s="8" t="str">
        <f>IF(COUNTIF(soi_input_variables!A:A,A551)&gt;0,"yes","no")</f>
        <v>no</v>
      </c>
      <c r="V551" s="8" t="str">
        <f>IF(COUNTIF(midas_input_variables!A:A,A551)&gt;0,"yes","no")</f>
        <v>no</v>
      </c>
      <c r="W551" s="8" t="str">
        <f>IF(OR(COUNTIF(eucalc_variables_proxies!C:C,"*"&amp;A551&amp;"*")&gt;0,COUNTIF(eucalc_variables_proxies!F:F,"*"&amp;A551&amp;"*")&gt;0),"yes","no")</f>
        <v>no</v>
      </c>
      <c r="X551" s="8" t="str">
        <f>IF(COUNTIF(collected_variables_proxies!C:C,"*"&amp;A551&amp;"*")&gt;0,"yes","no")</f>
        <v>no</v>
      </c>
      <c r="Y551" s="8" t="str">
        <f t="shared" si="8"/>
        <v>no</v>
      </c>
      <c r="Z551">
        <v>500</v>
      </c>
    </row>
    <row r="552" spans="1:26" ht="36.6" customHeight="1">
      <c r="A552" s="2" t="s">
        <v>1452</v>
      </c>
      <c r="B552" s="199" t="s">
        <v>1453</v>
      </c>
      <c r="C552" s="2"/>
      <c r="D552" s="2" t="s">
        <v>55</v>
      </c>
      <c r="E552" s="14" t="s">
        <v>587</v>
      </c>
      <c r="F552" s="2" t="s">
        <v>588</v>
      </c>
      <c r="G552" s="2" t="s">
        <v>33</v>
      </c>
      <c r="H552" s="2" t="s">
        <v>34</v>
      </c>
      <c r="I552" s="8" t="s">
        <v>68</v>
      </c>
      <c r="J552" s="8"/>
      <c r="K552" s="2"/>
      <c r="L552" s="9"/>
      <c r="M552" s="8"/>
      <c r="N552" s="2" t="s">
        <v>70</v>
      </c>
      <c r="O552" s="8" t="s">
        <v>48</v>
      </c>
      <c r="P552" s="8" t="s">
        <v>88</v>
      </c>
      <c r="Q552" s="8" t="s">
        <v>38</v>
      </c>
      <c r="S552" s="2"/>
      <c r="T552" s="2"/>
      <c r="U552" s="8" t="str">
        <f>IF(COUNTIF(soi_input_variables!A:A,A552)&gt;0,"yes","no")</f>
        <v>no</v>
      </c>
      <c r="V552" s="8" t="str">
        <f>IF(COUNTIF(midas_input_variables!A:A,A552)&gt;0,"yes","no")</f>
        <v>no</v>
      </c>
      <c r="W552" s="8" t="str">
        <f>IF(OR(COUNTIF(eucalc_variables_proxies!C:C,"*"&amp;A552&amp;"*")&gt;0,COUNTIF(eucalc_variables_proxies!F:F,"*"&amp;A552&amp;"*")&gt;0),"yes","no")</f>
        <v>no</v>
      </c>
      <c r="X552" s="8" t="str">
        <f>IF(COUNTIF(collected_variables_proxies!C:C,"*"&amp;A552&amp;"*")&gt;0,"yes","no")</f>
        <v>no</v>
      </c>
      <c r="Y552" s="8" t="str">
        <f t="shared" si="8"/>
        <v>no</v>
      </c>
      <c r="Z552">
        <v>500</v>
      </c>
    </row>
    <row r="553" spans="1:26" ht="37.200000000000003" customHeight="1">
      <c r="A553" s="2" t="s">
        <v>1454</v>
      </c>
      <c r="B553" s="199" t="s">
        <v>1455</v>
      </c>
      <c r="C553" s="2"/>
      <c r="D553" s="2" t="s">
        <v>55</v>
      </c>
      <c r="E553" s="14" t="s">
        <v>587</v>
      </c>
      <c r="F553" s="2" t="s">
        <v>588</v>
      </c>
      <c r="G553" s="2" t="s">
        <v>33</v>
      </c>
      <c r="H553" s="2" t="s">
        <v>34</v>
      </c>
      <c r="I553" s="8" t="s">
        <v>68</v>
      </c>
      <c r="J553" s="8"/>
      <c r="K553" s="2"/>
      <c r="L553" s="9"/>
      <c r="M553" s="8"/>
      <c r="N553" s="2" t="s">
        <v>70</v>
      </c>
      <c r="O553" s="8" t="s">
        <v>48</v>
      </c>
      <c r="P553" s="8" t="s">
        <v>88</v>
      </c>
      <c r="Q553" s="8" t="s">
        <v>38</v>
      </c>
      <c r="S553" s="2"/>
      <c r="T553" s="2"/>
      <c r="U553" s="8" t="str">
        <f>IF(COUNTIF(soi_input_variables!A:A,A553)&gt;0,"yes","no")</f>
        <v>no</v>
      </c>
      <c r="V553" s="8" t="str">
        <f>IF(COUNTIF(midas_input_variables!A:A,A553)&gt;0,"yes","no")</f>
        <v>no</v>
      </c>
      <c r="W553" s="8" t="str">
        <f>IF(OR(COUNTIF(eucalc_variables_proxies!C:C,"*"&amp;A553&amp;"*")&gt;0,COUNTIF(eucalc_variables_proxies!F:F,"*"&amp;A553&amp;"*")&gt;0),"yes","no")</f>
        <v>no</v>
      </c>
      <c r="X553" s="8" t="str">
        <f>IF(COUNTIF(collected_variables_proxies!C:C,"*"&amp;A553&amp;"*")&gt;0,"yes","no")</f>
        <v>no</v>
      </c>
      <c r="Y553" s="8" t="str">
        <f t="shared" si="8"/>
        <v>no</v>
      </c>
      <c r="Z553">
        <v>500</v>
      </c>
    </row>
    <row r="554" spans="1:26" ht="39.6" customHeight="1">
      <c r="A554" s="2" t="s">
        <v>1456</v>
      </c>
      <c r="B554" s="199" t="s">
        <v>1457</v>
      </c>
      <c r="C554" s="2"/>
      <c r="D554" s="2" t="s">
        <v>55</v>
      </c>
      <c r="E554" s="14" t="s">
        <v>587</v>
      </c>
      <c r="F554" s="2" t="s">
        <v>588</v>
      </c>
      <c r="G554" s="2" t="s">
        <v>33</v>
      </c>
      <c r="H554" s="2" t="s">
        <v>34</v>
      </c>
      <c r="I554" s="8" t="s">
        <v>68</v>
      </c>
      <c r="J554" s="8"/>
      <c r="K554" s="2"/>
      <c r="L554" s="9"/>
      <c r="M554" s="8"/>
      <c r="N554" s="2" t="s">
        <v>70</v>
      </c>
      <c r="O554" s="8" t="s">
        <v>48</v>
      </c>
      <c r="P554" s="8" t="s">
        <v>88</v>
      </c>
      <c r="Q554" s="8" t="s">
        <v>38</v>
      </c>
      <c r="S554" s="2"/>
      <c r="T554" s="2"/>
      <c r="U554" s="8" t="str">
        <f>IF(COUNTIF(soi_input_variables!A:A,A554)&gt;0,"yes","no")</f>
        <v>no</v>
      </c>
      <c r="V554" s="8" t="str">
        <f>IF(COUNTIF(midas_input_variables!A:A,A554)&gt;0,"yes","no")</f>
        <v>no</v>
      </c>
      <c r="W554" s="8" t="str">
        <f>IF(OR(COUNTIF(eucalc_variables_proxies!C:C,"*"&amp;A554&amp;"*")&gt;0,COUNTIF(eucalc_variables_proxies!F:F,"*"&amp;A554&amp;"*")&gt;0),"yes","no")</f>
        <v>no</v>
      </c>
      <c r="X554" s="8" t="str">
        <f>IF(COUNTIF(collected_variables_proxies!C:C,"*"&amp;A554&amp;"*")&gt;0,"yes","no")</f>
        <v>no</v>
      </c>
      <c r="Y554" s="8" t="str">
        <f t="shared" si="8"/>
        <v>no</v>
      </c>
      <c r="Z554">
        <v>500</v>
      </c>
    </row>
    <row r="555" spans="1:26" ht="33.6" customHeight="1">
      <c r="A555" s="2" t="s">
        <v>1458</v>
      </c>
      <c r="B555" s="199" t="s">
        <v>1459</v>
      </c>
      <c r="C555" s="2"/>
      <c r="D555" s="2" t="s">
        <v>55</v>
      </c>
      <c r="E555" s="14" t="s">
        <v>587</v>
      </c>
      <c r="F555" s="2" t="s">
        <v>588</v>
      </c>
      <c r="G555" s="2" t="s">
        <v>33</v>
      </c>
      <c r="H555" s="2" t="s">
        <v>34</v>
      </c>
      <c r="I555" s="8" t="s">
        <v>68</v>
      </c>
      <c r="J555" s="8"/>
      <c r="K555" s="2"/>
      <c r="L555" s="9"/>
      <c r="M555" s="8"/>
      <c r="N555" s="2" t="s">
        <v>70</v>
      </c>
      <c r="O555" s="8" t="s">
        <v>48</v>
      </c>
      <c r="P555" s="8" t="s">
        <v>88</v>
      </c>
      <c r="Q555" s="8" t="s">
        <v>38</v>
      </c>
      <c r="S555" s="2"/>
      <c r="T555" s="2"/>
      <c r="U555" s="8" t="str">
        <f>IF(COUNTIF(soi_input_variables!A:A,A555)&gt;0,"yes","no")</f>
        <v>no</v>
      </c>
      <c r="V555" s="8" t="str">
        <f>IF(COUNTIF(midas_input_variables!A:A,A555)&gt;0,"yes","no")</f>
        <v>no</v>
      </c>
      <c r="W555" s="8" t="str">
        <f>IF(OR(COUNTIF(eucalc_variables_proxies!C:C,"*"&amp;A555&amp;"*")&gt;0,COUNTIF(eucalc_variables_proxies!F:F,"*"&amp;A555&amp;"*")&gt;0),"yes","no")</f>
        <v>no</v>
      </c>
      <c r="X555" s="8" t="str">
        <f>IF(COUNTIF(collected_variables_proxies!C:C,"*"&amp;A555&amp;"*")&gt;0,"yes","no")</f>
        <v>no</v>
      </c>
      <c r="Y555" s="8" t="str">
        <f t="shared" si="8"/>
        <v>no</v>
      </c>
      <c r="Z555">
        <v>500</v>
      </c>
    </row>
    <row r="556" spans="1:26" ht="48.6" customHeight="1">
      <c r="A556" s="2" t="s">
        <v>1460</v>
      </c>
      <c r="B556" s="199" t="s">
        <v>1461</v>
      </c>
      <c r="C556" s="2"/>
      <c r="D556" s="2" t="s">
        <v>55</v>
      </c>
      <c r="E556" s="14" t="s">
        <v>587</v>
      </c>
      <c r="F556" s="2" t="s">
        <v>588</v>
      </c>
      <c r="G556" s="2" t="s">
        <v>33</v>
      </c>
      <c r="H556" s="2" t="s">
        <v>34</v>
      </c>
      <c r="I556" s="8" t="s">
        <v>68</v>
      </c>
      <c r="J556" s="8"/>
      <c r="K556" s="2"/>
      <c r="L556" s="9"/>
      <c r="M556" s="8"/>
      <c r="N556" s="2" t="s">
        <v>70</v>
      </c>
      <c r="O556" s="8" t="s">
        <v>48</v>
      </c>
      <c r="P556" s="8" t="s">
        <v>88</v>
      </c>
      <c r="Q556" s="8" t="s">
        <v>38</v>
      </c>
      <c r="S556" s="2"/>
      <c r="T556" s="2"/>
      <c r="U556" s="8" t="str">
        <f>IF(COUNTIF(soi_input_variables!A:A,A556)&gt;0,"yes","no")</f>
        <v>no</v>
      </c>
      <c r="V556" s="8" t="str">
        <f>IF(COUNTIF(midas_input_variables!A:A,A556)&gt;0,"yes","no")</f>
        <v>no</v>
      </c>
      <c r="W556" s="8" t="str">
        <f>IF(OR(COUNTIF(eucalc_variables_proxies!C:C,"*"&amp;A556&amp;"*")&gt;0,COUNTIF(eucalc_variables_proxies!F:F,"*"&amp;A556&amp;"*")&gt;0),"yes","no")</f>
        <v>no</v>
      </c>
      <c r="X556" s="8" t="str">
        <f>IF(COUNTIF(collected_variables_proxies!C:C,"*"&amp;A556&amp;"*")&gt;0,"yes","no")</f>
        <v>no</v>
      </c>
      <c r="Y556" s="8" t="str">
        <f t="shared" si="8"/>
        <v>no</v>
      </c>
      <c r="Z556">
        <v>500</v>
      </c>
    </row>
    <row r="557" spans="1:26" ht="33.6" customHeight="1">
      <c r="A557" s="2" t="s">
        <v>1462</v>
      </c>
      <c r="B557" s="199" t="s">
        <v>1463</v>
      </c>
      <c r="C557" s="2"/>
      <c r="D557" s="2" t="s">
        <v>55</v>
      </c>
      <c r="E557" s="14" t="s">
        <v>587</v>
      </c>
      <c r="F557" s="2" t="s">
        <v>588</v>
      </c>
      <c r="G557" s="2" t="s">
        <v>33</v>
      </c>
      <c r="H557" s="2" t="s">
        <v>34</v>
      </c>
      <c r="I557" s="8" t="s">
        <v>68</v>
      </c>
      <c r="J557" s="8"/>
      <c r="K557" s="2"/>
      <c r="L557" s="9"/>
      <c r="M557" s="8"/>
      <c r="N557" s="2" t="s">
        <v>70</v>
      </c>
      <c r="O557" s="8" t="s">
        <v>48</v>
      </c>
      <c r="P557" s="8" t="s">
        <v>88</v>
      </c>
      <c r="Q557" s="8" t="s">
        <v>38</v>
      </c>
      <c r="S557" s="2"/>
      <c r="T557" s="2"/>
      <c r="U557" s="8" t="str">
        <f>IF(COUNTIF(soi_input_variables!A:A,A557)&gt;0,"yes","no")</f>
        <v>no</v>
      </c>
      <c r="V557" s="8" t="str">
        <f>IF(COUNTIF(midas_input_variables!A:A,A557)&gt;0,"yes","no")</f>
        <v>no</v>
      </c>
      <c r="W557" s="8" t="str">
        <f>IF(OR(COUNTIF(eucalc_variables_proxies!C:C,"*"&amp;A557&amp;"*")&gt;0,COUNTIF(eucalc_variables_proxies!F:F,"*"&amp;A557&amp;"*")&gt;0),"yes","no")</f>
        <v>no</v>
      </c>
      <c r="X557" s="8" t="str">
        <f>IF(COUNTIF(collected_variables_proxies!C:C,"*"&amp;A557&amp;"*")&gt;0,"yes","no")</f>
        <v>no</v>
      </c>
      <c r="Y557" s="8" t="str">
        <f t="shared" si="8"/>
        <v>no</v>
      </c>
      <c r="Z557">
        <v>500</v>
      </c>
    </row>
    <row r="558" spans="1:26" ht="46.2" customHeight="1">
      <c r="A558" s="2" t="s">
        <v>1464</v>
      </c>
      <c r="B558" s="199" t="s">
        <v>1465</v>
      </c>
      <c r="C558" s="2"/>
      <c r="D558" s="2" t="s">
        <v>55</v>
      </c>
      <c r="E558" s="14" t="s">
        <v>587</v>
      </c>
      <c r="F558" s="2" t="s">
        <v>588</v>
      </c>
      <c r="G558" s="2" t="s">
        <v>33</v>
      </c>
      <c r="H558" s="2" t="s">
        <v>34</v>
      </c>
      <c r="I558" s="8" t="s">
        <v>68</v>
      </c>
      <c r="J558" s="8"/>
      <c r="K558" s="2"/>
      <c r="L558" s="9"/>
      <c r="M558" s="8"/>
      <c r="N558" s="2" t="s">
        <v>70</v>
      </c>
      <c r="O558" s="8" t="s">
        <v>48</v>
      </c>
      <c r="P558" s="8" t="s">
        <v>88</v>
      </c>
      <c r="Q558" s="8" t="s">
        <v>38</v>
      </c>
      <c r="S558" s="2"/>
      <c r="T558" s="2"/>
      <c r="U558" s="8" t="str">
        <f>IF(COUNTIF(soi_input_variables!A:A,A558)&gt;0,"yes","no")</f>
        <v>no</v>
      </c>
      <c r="V558" s="8" t="str">
        <f>IF(COUNTIF(midas_input_variables!A:A,A558)&gt;0,"yes","no")</f>
        <v>no</v>
      </c>
      <c r="W558" s="8" t="str">
        <f>IF(OR(COUNTIF(eucalc_variables_proxies!C:C,"*"&amp;A558&amp;"*")&gt;0,COUNTIF(eucalc_variables_proxies!F:F,"*"&amp;A558&amp;"*")&gt;0),"yes","no")</f>
        <v>no</v>
      </c>
      <c r="X558" s="8" t="str">
        <f>IF(COUNTIF(collected_variables_proxies!C:C,"*"&amp;A558&amp;"*")&gt;0,"yes","no")</f>
        <v>no</v>
      </c>
      <c r="Y558" s="8" t="str">
        <f t="shared" si="8"/>
        <v>no</v>
      </c>
      <c r="Z558">
        <v>500</v>
      </c>
    </row>
    <row r="559" spans="1:26" ht="18.600000000000001" customHeight="1">
      <c r="A559" s="200" t="s">
        <v>1466</v>
      </c>
      <c r="B559" s="199" t="s">
        <v>1467</v>
      </c>
      <c r="C559" s="2"/>
      <c r="D559" s="2" t="s">
        <v>55</v>
      </c>
      <c r="E559" s="14" t="s">
        <v>587</v>
      </c>
      <c r="F559" s="2" t="s">
        <v>588</v>
      </c>
      <c r="G559" s="2" t="s">
        <v>33</v>
      </c>
      <c r="H559" s="2" t="s">
        <v>34</v>
      </c>
      <c r="I559" s="8" t="s">
        <v>68</v>
      </c>
      <c r="J559" s="8"/>
      <c r="K559" s="2"/>
      <c r="L559" s="9"/>
      <c r="M559" s="8"/>
      <c r="N559" s="2" t="s">
        <v>70</v>
      </c>
      <c r="O559" s="8" t="s">
        <v>48</v>
      </c>
      <c r="P559" s="8" t="s">
        <v>88</v>
      </c>
      <c r="Q559" s="8" t="s">
        <v>38</v>
      </c>
      <c r="S559" s="2"/>
      <c r="T559" s="2"/>
      <c r="U559" s="8" t="str">
        <f>IF(COUNTIF(soi_input_variables!A:A,A559)&gt;0,"yes","no")</f>
        <v>no</v>
      </c>
      <c r="V559" s="8" t="str">
        <f>IF(COUNTIF(midas_input_variables!A:A,A559)&gt;0,"yes","no")</f>
        <v>no</v>
      </c>
      <c r="W559" s="8" t="str">
        <f>IF(OR(COUNTIF(eucalc_variables_proxies!C:C,"*"&amp;A559&amp;"*")&gt;0,COUNTIF(eucalc_variables_proxies!F:F,"*"&amp;A559&amp;"*")&gt;0),"yes","no")</f>
        <v>no</v>
      </c>
      <c r="X559" s="8" t="str">
        <f>IF(COUNTIF(collected_variables_proxies!C:C,"*"&amp;A559&amp;"*")&gt;0,"yes","no")</f>
        <v>no</v>
      </c>
      <c r="Y559" s="8" t="str">
        <f t="shared" si="8"/>
        <v>no</v>
      </c>
      <c r="Z559">
        <v>500</v>
      </c>
    </row>
    <row r="560" spans="1:26" ht="36" customHeight="1">
      <c r="A560" s="2" t="s">
        <v>1468</v>
      </c>
      <c r="B560" s="199" t="s">
        <v>1469</v>
      </c>
      <c r="C560" s="2"/>
      <c r="D560" s="2" t="s">
        <v>55</v>
      </c>
      <c r="E560" s="14" t="s">
        <v>587</v>
      </c>
      <c r="F560" s="2" t="s">
        <v>588</v>
      </c>
      <c r="G560" s="2" t="s">
        <v>33</v>
      </c>
      <c r="H560" s="2" t="s">
        <v>34</v>
      </c>
      <c r="I560" s="8" t="s">
        <v>68</v>
      </c>
      <c r="J560" s="8"/>
      <c r="K560" s="2"/>
      <c r="L560" s="9"/>
      <c r="M560" s="8"/>
      <c r="N560" s="2" t="s">
        <v>70</v>
      </c>
      <c r="O560" s="8" t="s">
        <v>48</v>
      </c>
      <c r="P560" s="8" t="s">
        <v>88</v>
      </c>
      <c r="Q560" s="8" t="s">
        <v>38</v>
      </c>
      <c r="S560" s="2"/>
      <c r="T560" s="2"/>
      <c r="U560" s="8" t="str">
        <f>IF(COUNTIF(soi_input_variables!A:A,A560)&gt;0,"yes","no")</f>
        <v>no</v>
      </c>
      <c r="V560" s="8" t="str">
        <f>IF(COUNTIF(midas_input_variables!A:A,A560)&gt;0,"yes","no")</f>
        <v>no</v>
      </c>
      <c r="W560" s="8" t="str">
        <f>IF(OR(COUNTIF(eucalc_variables_proxies!C:C,"*"&amp;A560&amp;"*")&gt;0,COUNTIF(eucalc_variables_proxies!F:F,"*"&amp;A560&amp;"*")&gt;0),"yes","no")</f>
        <v>no</v>
      </c>
      <c r="X560" s="8" t="str">
        <f>IF(COUNTIF(collected_variables_proxies!C:C,"*"&amp;A560&amp;"*")&gt;0,"yes","no")</f>
        <v>no</v>
      </c>
      <c r="Y560" s="8" t="str">
        <f t="shared" si="8"/>
        <v>no</v>
      </c>
      <c r="Z560">
        <v>500</v>
      </c>
    </row>
    <row r="561" spans="1:26" ht="34.950000000000003" customHeight="1">
      <c r="A561" s="2" t="s">
        <v>1470</v>
      </c>
      <c r="B561" s="199" t="s">
        <v>1471</v>
      </c>
      <c r="C561" s="2" t="s">
        <v>54</v>
      </c>
      <c r="D561" s="2" t="s">
        <v>55</v>
      </c>
      <c r="E561" s="7" t="s">
        <v>1472</v>
      </c>
      <c r="F561" s="2" t="s">
        <v>1473</v>
      </c>
      <c r="G561" s="2" t="s">
        <v>33</v>
      </c>
      <c r="H561" s="2" t="s">
        <v>58</v>
      </c>
      <c r="I561" s="8" t="s">
        <v>59</v>
      </c>
      <c r="J561" s="8"/>
      <c r="K561" s="2"/>
      <c r="L561" s="9" t="s">
        <v>1474</v>
      </c>
      <c r="M561" s="8"/>
      <c r="N561" s="2" t="s">
        <v>61</v>
      </c>
      <c r="O561" s="8" t="s">
        <v>48</v>
      </c>
      <c r="P561" s="8" t="s">
        <v>62</v>
      </c>
      <c r="Q561" s="8" t="s">
        <v>38</v>
      </c>
      <c r="S561" s="2"/>
      <c r="T561" s="2"/>
      <c r="U561" s="8" t="str">
        <f>IF(COUNTIF(soi_input_variables!A:A,A561)&gt;0,"yes","no")</f>
        <v>no</v>
      </c>
      <c r="V561" s="8" t="str">
        <f>IF(COUNTIF(midas_input_variables!A:A,A561)&gt;0,"yes","no")</f>
        <v>yes</v>
      </c>
      <c r="W561" s="8" t="str">
        <f>IF(OR(COUNTIF(eucalc_variables_proxies!C:C,"*"&amp;A561&amp;"*")&gt;0,COUNTIF(eucalc_variables_proxies!F:F,"*"&amp;A561&amp;"*")&gt;0),"yes","no")</f>
        <v>yes</v>
      </c>
      <c r="X561" s="8" t="str">
        <f>IF(COUNTIF(collected_variables_proxies!C:C,"*"&amp;A561&amp;"*")&gt;0,"yes","no")</f>
        <v>yes</v>
      </c>
      <c r="Y561" s="8" t="str">
        <f t="shared" si="8"/>
        <v>yes</v>
      </c>
      <c r="Z561">
        <v>500</v>
      </c>
    </row>
    <row r="562" spans="1:26" ht="31.2" customHeight="1">
      <c r="A562" s="2" t="s">
        <v>1475</v>
      </c>
      <c r="B562" s="199" t="s">
        <v>1476</v>
      </c>
      <c r="C562" s="2" t="s">
        <v>1477</v>
      </c>
      <c r="D562" s="2" t="s">
        <v>55</v>
      </c>
      <c r="E562" s="7" t="s">
        <v>1478</v>
      </c>
      <c r="F562" s="2" t="s">
        <v>1479</v>
      </c>
      <c r="G562" s="2" t="s">
        <v>33</v>
      </c>
      <c r="H562" s="2" t="s">
        <v>58</v>
      </c>
      <c r="I562" s="8" t="s">
        <v>68</v>
      </c>
      <c r="J562" s="8"/>
      <c r="K562" s="2"/>
      <c r="L562" s="9"/>
      <c r="M562" s="8"/>
      <c r="N562" s="2" t="s">
        <v>70</v>
      </c>
      <c r="O562" s="8" t="s">
        <v>48</v>
      </c>
      <c r="P562" s="8" t="s">
        <v>62</v>
      </c>
      <c r="Q562" s="8" t="s">
        <v>38</v>
      </c>
      <c r="S562" s="2"/>
      <c r="T562" s="2"/>
      <c r="U562" s="8" t="str">
        <f>IF(COUNTIF(soi_input_variables!A:A,A562)&gt;0,"yes","no")</f>
        <v>no</v>
      </c>
      <c r="V562" s="8" t="str">
        <f>IF(COUNTIF(midas_input_variables!A:A,A562)&gt;0,"yes","no")</f>
        <v>no</v>
      </c>
      <c r="W562" s="8" t="str">
        <f>IF(OR(COUNTIF(eucalc_variables_proxies!C:C,"*"&amp;A562&amp;"*")&gt;0,COUNTIF(eucalc_variables_proxies!F:F,"*"&amp;A562&amp;"*")&gt;0),"yes","no")</f>
        <v>no</v>
      </c>
      <c r="X562" s="8" t="str">
        <f>IF(COUNTIF(collected_variables_proxies!C:C,"*"&amp;A562&amp;"*")&gt;0,"yes","no")</f>
        <v>yes</v>
      </c>
      <c r="Y562" s="8" t="str">
        <f t="shared" si="8"/>
        <v>yes</v>
      </c>
      <c r="Z562">
        <v>500</v>
      </c>
    </row>
    <row r="563" spans="1:26" ht="37.200000000000003" customHeight="1">
      <c r="A563" s="2" t="s">
        <v>1480</v>
      </c>
      <c r="B563" s="185" t="s">
        <v>1481</v>
      </c>
      <c r="C563" s="2"/>
      <c r="D563" s="2" t="s">
        <v>55</v>
      </c>
      <c r="E563" s="7" t="s">
        <v>76</v>
      </c>
      <c r="F563" s="2" t="s">
        <v>77</v>
      </c>
      <c r="G563" s="2" t="s">
        <v>33</v>
      </c>
      <c r="H563" s="2" t="s">
        <v>78</v>
      </c>
      <c r="J563" s="8"/>
      <c r="K563" s="2"/>
      <c r="L563" s="9"/>
      <c r="M563" s="8"/>
      <c r="N563" s="18" t="s">
        <v>79</v>
      </c>
      <c r="O563" s="8" t="s">
        <v>48</v>
      </c>
      <c r="P563" s="8" t="s">
        <v>37</v>
      </c>
      <c r="Q563" s="8" t="s">
        <v>38</v>
      </c>
      <c r="S563" s="2"/>
      <c r="T563" s="2"/>
      <c r="U563" s="8" t="str">
        <f>IF(COUNTIF(soi_input_variables!A:A,A563)&gt;0,"yes","no")</f>
        <v>yes</v>
      </c>
      <c r="V563" s="8" t="str">
        <f>IF(COUNTIF(midas_input_variables!A:A,A563)&gt;0,"yes","no")</f>
        <v>no</v>
      </c>
      <c r="W563" s="8" t="str">
        <f>IF(OR(COUNTIF(eucalc_variables_proxies!C:C,"*"&amp;A563&amp;"*")&gt;0,COUNTIF(eucalc_variables_proxies!F:F,"*"&amp;A563&amp;"*")&gt;0),"yes","no")</f>
        <v>no</v>
      </c>
      <c r="X563" s="8" t="str">
        <f>IF(COUNTIF(collected_variables_proxies!C:C,"*"&amp;A563&amp;"*")&gt;0,"yes","no")</f>
        <v>no</v>
      </c>
      <c r="Y563" s="8" t="str">
        <f t="shared" si="8"/>
        <v>yes</v>
      </c>
      <c r="Z563">
        <v>500</v>
      </c>
    </row>
    <row r="564" spans="1:26" ht="33.6" customHeight="1">
      <c r="A564" s="2" t="s">
        <v>1482</v>
      </c>
      <c r="B564" s="185" t="s">
        <v>1483</v>
      </c>
      <c r="C564" s="2" t="s">
        <v>41</v>
      </c>
      <c r="D564" s="2" t="s">
        <v>42</v>
      </c>
      <c r="E564" s="14" t="s">
        <v>43</v>
      </c>
      <c r="F564" s="2" t="s">
        <v>44</v>
      </c>
      <c r="G564" s="2"/>
      <c r="H564" s="2" t="s">
        <v>1484</v>
      </c>
      <c r="I564" s="8"/>
      <c r="J564" s="8"/>
      <c r="K564" s="2"/>
      <c r="L564" s="9"/>
      <c r="M564" s="8"/>
      <c r="N564" s="2" t="s">
        <v>47</v>
      </c>
      <c r="O564" s="8" t="s">
        <v>48</v>
      </c>
      <c r="P564" s="8" t="s">
        <v>49</v>
      </c>
      <c r="Q564" s="8" t="s">
        <v>38</v>
      </c>
      <c r="S564" s="2"/>
      <c r="T564" s="2"/>
      <c r="U564" s="8" t="str">
        <f>IF(COUNTIF(soi_input_variables!A:A,A564)&gt;0,"yes","no")</f>
        <v>no</v>
      </c>
      <c r="V564" s="8" t="str">
        <f>IF(COUNTIF(midas_input_variables!A:A,A564)&gt;0,"yes","no")</f>
        <v>no</v>
      </c>
      <c r="W564" s="8" t="str">
        <f>IF(OR(COUNTIF(eucalc_variables_proxies!C:C,"*"&amp;A564&amp;"*")&gt;0,COUNTIF(eucalc_variables_proxies!F:F,"*"&amp;A564&amp;"*")&gt;0),"yes","no")</f>
        <v>yes</v>
      </c>
      <c r="X564" s="8" t="str">
        <f>IF(COUNTIF(collected_variables_proxies!C:C,"*"&amp;A564&amp;"*")&gt;0,"yes","no")</f>
        <v>yes</v>
      </c>
      <c r="Y564" s="8" t="str">
        <f t="shared" si="8"/>
        <v>yes</v>
      </c>
      <c r="Z564">
        <v>500</v>
      </c>
    </row>
    <row r="565" spans="1:26" ht="33" customHeight="1">
      <c r="A565" s="2" t="s">
        <v>1485</v>
      </c>
      <c r="B565" s="185" t="s">
        <v>1486</v>
      </c>
      <c r="C565" s="2" t="s">
        <v>41</v>
      </c>
      <c r="D565" s="2" t="s">
        <v>42</v>
      </c>
      <c r="E565" s="14" t="s">
        <v>43</v>
      </c>
      <c r="F565" s="2" t="s">
        <v>44</v>
      </c>
      <c r="G565" s="2"/>
      <c r="H565" s="2" t="s">
        <v>45</v>
      </c>
      <c r="I565" s="8"/>
      <c r="J565" s="8"/>
      <c r="K565" s="2" t="s">
        <v>46</v>
      </c>
      <c r="L565" s="9"/>
      <c r="M565" s="8"/>
      <c r="N565" s="2" t="s">
        <v>47</v>
      </c>
      <c r="O565" s="8" t="s">
        <v>48</v>
      </c>
      <c r="P565" s="8" t="s">
        <v>49</v>
      </c>
      <c r="Q565" s="8" t="s">
        <v>38</v>
      </c>
      <c r="S565" s="2"/>
      <c r="T565" s="2"/>
      <c r="U565" s="8" t="str">
        <f>IF(COUNTIF(soi_input_variables!A:A,A565)&gt;0,"yes","no")</f>
        <v>yes</v>
      </c>
      <c r="V565" s="8" t="str">
        <f>IF(COUNTIF(midas_input_variables!A:A,A565)&gt;0,"yes","no")</f>
        <v>no</v>
      </c>
      <c r="W565" s="8" t="str">
        <f>IF(OR(COUNTIF(eucalc_variables_proxies!C:C,"*"&amp;A565&amp;"*")&gt;0,COUNTIF(eucalc_variables_proxies!F:F,"*"&amp;A565&amp;"*")&gt;0),"yes","no")</f>
        <v>yes</v>
      </c>
      <c r="X565" s="8" t="str">
        <f>IF(COUNTIF(collected_variables_proxies!C:C,"*"&amp;A565&amp;"*")&gt;0,"yes","no")</f>
        <v>no</v>
      </c>
      <c r="Y565" s="8" t="str">
        <f t="shared" si="8"/>
        <v>yes</v>
      </c>
      <c r="Z565">
        <v>500</v>
      </c>
    </row>
    <row r="566" spans="1:26" ht="30.6" customHeight="1">
      <c r="A566" s="2" t="s">
        <v>1487</v>
      </c>
      <c r="B566" s="185" t="s">
        <v>1488</v>
      </c>
      <c r="C566" s="2" t="s">
        <v>41</v>
      </c>
      <c r="D566" s="2" t="s">
        <v>42</v>
      </c>
      <c r="E566" s="14" t="s">
        <v>43</v>
      </c>
      <c r="F566" s="2" t="s">
        <v>44</v>
      </c>
      <c r="G566" s="2"/>
      <c r="H566" s="2" t="s">
        <v>137</v>
      </c>
      <c r="I566" s="8"/>
      <c r="J566" s="8"/>
      <c r="K566" s="2" t="s">
        <v>46</v>
      </c>
      <c r="L566" s="9"/>
      <c r="M566" s="8"/>
      <c r="N566" s="2" t="s">
        <v>47</v>
      </c>
      <c r="O566" s="8" t="s">
        <v>48</v>
      </c>
      <c r="P566" s="8" t="s">
        <v>49</v>
      </c>
      <c r="Q566" s="8" t="s">
        <v>38</v>
      </c>
      <c r="S566" s="2"/>
      <c r="T566" s="2"/>
      <c r="U566" s="8" t="str">
        <f>IF(COUNTIF(soi_input_variables!A:A,A566)&gt;0,"yes","no")</f>
        <v>no</v>
      </c>
      <c r="V566" s="8" t="str">
        <f>IF(COUNTIF(midas_input_variables!A:A,A566)&gt;0,"yes","no")</f>
        <v>no</v>
      </c>
      <c r="W566" s="8" t="str">
        <f>IF(OR(COUNTIF(eucalc_variables_proxies!C:C,"*"&amp;A566&amp;"*")&gt;0,COUNTIF(eucalc_variables_proxies!F:F,"*"&amp;A566&amp;"*")&gt;0),"yes","no")</f>
        <v>no</v>
      </c>
      <c r="X566" s="8" t="str">
        <f>IF(COUNTIF(collected_variables_proxies!C:C,"*"&amp;A566&amp;"*")&gt;0,"yes","no")</f>
        <v>no</v>
      </c>
      <c r="Y566" s="8" t="str">
        <f t="shared" si="8"/>
        <v>no</v>
      </c>
      <c r="Z566">
        <v>500</v>
      </c>
    </row>
    <row r="567" spans="1:26" ht="31.2" customHeight="1">
      <c r="A567" s="200" t="s">
        <v>1489</v>
      </c>
      <c r="B567" s="200" t="s">
        <v>1490</v>
      </c>
      <c r="C567" s="201" t="s">
        <v>1491</v>
      </c>
      <c r="D567" s="12" t="s">
        <v>83</v>
      </c>
      <c r="E567" s="12" t="s">
        <v>84</v>
      </c>
      <c r="F567" s="12" t="s">
        <v>85</v>
      </c>
      <c r="G567" s="11"/>
      <c r="H567" s="2" t="s">
        <v>168</v>
      </c>
      <c r="I567" s="8"/>
      <c r="J567" s="8"/>
      <c r="K567" s="2"/>
      <c r="L567" s="9"/>
      <c r="M567" s="8"/>
      <c r="N567" s="2" t="s">
        <v>171</v>
      </c>
      <c r="O567" s="8" t="s">
        <v>36</v>
      </c>
      <c r="P567" s="8" t="s">
        <v>88</v>
      </c>
      <c r="Q567" s="8" t="s">
        <v>38</v>
      </c>
      <c r="S567" s="2"/>
      <c r="T567" s="2"/>
      <c r="U567" s="8" t="str">
        <f>IF(COUNTIF(soi_input_variables!A:A,A567)&gt;0,"yes","no")</f>
        <v>no</v>
      </c>
      <c r="V567" s="8" t="str">
        <f>IF(COUNTIF(midas_input_variables!A:A,A567)&gt;0,"yes","no")</f>
        <v>no</v>
      </c>
      <c r="W567" s="8" t="str">
        <f>IF(OR(COUNTIF(eucalc_variables_proxies!C:C,"*"&amp;A567&amp;"*")&gt;0,COUNTIF(eucalc_variables_proxies!F:F,"*"&amp;A567&amp;"*")&gt;0),"yes","no")</f>
        <v>no</v>
      </c>
      <c r="X567" s="8" t="str">
        <f>IF(COUNTIF(collected_variables_proxies!C:C,"*"&amp;A567&amp;"*")&gt;0,"yes","no")</f>
        <v>no</v>
      </c>
      <c r="Y567" s="8" t="str">
        <f t="shared" si="8"/>
        <v>no</v>
      </c>
    </row>
    <row r="568" spans="1:26" ht="32.700000000000003" customHeight="1">
      <c r="A568" s="200" t="s">
        <v>1492</v>
      </c>
      <c r="B568" s="200" t="s">
        <v>1493</v>
      </c>
      <c r="C568" s="201" t="s">
        <v>1494</v>
      </c>
      <c r="D568" s="12" t="s">
        <v>83</v>
      </c>
      <c r="E568" s="12" t="s">
        <v>84</v>
      </c>
      <c r="F568" s="12" t="s">
        <v>85</v>
      </c>
      <c r="G568" s="11"/>
      <c r="H568" s="2" t="s">
        <v>168</v>
      </c>
      <c r="I568" s="8"/>
      <c r="J568" s="8"/>
      <c r="K568" s="2"/>
      <c r="L568" s="9"/>
      <c r="M568" s="8"/>
      <c r="N568" s="2" t="s">
        <v>171</v>
      </c>
      <c r="O568" s="8" t="s">
        <v>36</v>
      </c>
      <c r="P568" s="8" t="s">
        <v>88</v>
      </c>
      <c r="Q568" s="8" t="s">
        <v>38</v>
      </c>
      <c r="S568" s="2"/>
      <c r="T568" s="2"/>
      <c r="U568" s="8" t="str">
        <f>IF(COUNTIF(soi_input_variables!A:A,A568)&gt;0,"yes","no")</f>
        <v>no</v>
      </c>
      <c r="V568" s="8" t="str">
        <f>IF(COUNTIF(midas_input_variables!A:A,A568)&gt;0,"yes","no")</f>
        <v>no</v>
      </c>
      <c r="W568" s="8" t="str">
        <f>IF(OR(COUNTIF(eucalc_variables_proxies!C:C,"*"&amp;A568&amp;"*")&gt;0,COUNTIF(eucalc_variables_proxies!F:F,"*"&amp;A568&amp;"*")&gt;0),"yes","no")</f>
        <v>no</v>
      </c>
      <c r="X568" s="8" t="str">
        <f>IF(COUNTIF(collected_variables_proxies!C:C,"*"&amp;A568&amp;"*")&gt;0,"yes","no")</f>
        <v>no</v>
      </c>
      <c r="Y568" s="8" t="str">
        <f t="shared" si="8"/>
        <v>no</v>
      </c>
    </row>
    <row r="569" spans="1:26" ht="48" customHeight="1">
      <c r="A569" s="2" t="s">
        <v>1495</v>
      </c>
      <c r="B569" s="185" t="s">
        <v>1496</v>
      </c>
      <c r="C569" s="2" t="s">
        <v>41</v>
      </c>
      <c r="D569" s="2" t="s">
        <v>42</v>
      </c>
      <c r="E569" s="14" t="s">
        <v>43</v>
      </c>
      <c r="F569" s="2" t="s">
        <v>44</v>
      </c>
      <c r="G569" s="2"/>
      <c r="H569" s="2" t="s">
        <v>137</v>
      </c>
      <c r="I569" s="8"/>
      <c r="J569" s="8" t="s">
        <v>1497</v>
      </c>
      <c r="K569" s="2" t="s">
        <v>46</v>
      </c>
      <c r="L569" s="9"/>
      <c r="M569" s="8"/>
      <c r="N569" s="2" t="s">
        <v>47</v>
      </c>
      <c r="O569" s="8" t="s">
        <v>48</v>
      </c>
      <c r="P569" s="8" t="s">
        <v>49</v>
      </c>
      <c r="Q569" s="8" t="s">
        <v>38</v>
      </c>
      <c r="S569" s="2"/>
      <c r="T569" s="2"/>
      <c r="U569" s="8" t="str">
        <f>IF(COUNTIF(soi_input_variables!A:A,A569)&gt;0,"yes","no")</f>
        <v>no</v>
      </c>
      <c r="V569" s="8" t="str">
        <f>IF(COUNTIF(midas_input_variables!A:A,A569)&gt;0,"yes","no")</f>
        <v>yes</v>
      </c>
      <c r="W569" s="8" t="str">
        <f>IF(OR(COUNTIF(eucalc_variables_proxies!C:C,"*"&amp;A569&amp;"*")&gt;0,COUNTIF(eucalc_variables_proxies!F:F,"*"&amp;A569&amp;"*")&gt;0),"yes","no")</f>
        <v>yes</v>
      </c>
      <c r="X569" s="8" t="str">
        <f>IF(COUNTIF(collected_variables_proxies!C:C,"*"&amp;A569&amp;"*")&gt;0,"yes","no")</f>
        <v>no</v>
      </c>
      <c r="Y569" s="8" t="str">
        <f t="shared" si="8"/>
        <v>yes</v>
      </c>
      <c r="Z569">
        <v>500</v>
      </c>
    </row>
    <row r="570" spans="1:26" ht="33.6" customHeight="1">
      <c r="A570" s="2" t="s">
        <v>1498</v>
      </c>
      <c r="B570" s="185" t="s">
        <v>1499</v>
      </c>
      <c r="C570" s="2" t="s">
        <v>41</v>
      </c>
      <c r="D570" s="2" t="s">
        <v>42</v>
      </c>
      <c r="E570" s="14" t="s">
        <v>43</v>
      </c>
      <c r="F570" s="2" t="s">
        <v>44</v>
      </c>
      <c r="G570" s="2"/>
      <c r="H570" s="2" t="s">
        <v>45</v>
      </c>
      <c r="I570" s="8"/>
      <c r="J570" s="8"/>
      <c r="K570" s="2" t="s">
        <v>46</v>
      </c>
      <c r="L570" s="9"/>
      <c r="M570" s="8"/>
      <c r="N570" s="2" t="s">
        <v>47</v>
      </c>
      <c r="O570" s="8" t="s">
        <v>48</v>
      </c>
      <c r="P570" s="8" t="s">
        <v>49</v>
      </c>
      <c r="Q570" s="8" t="s">
        <v>38</v>
      </c>
      <c r="S570" s="2"/>
      <c r="T570" s="2"/>
      <c r="U570" s="8" t="str">
        <f>IF(COUNTIF(soi_input_variables!A:A,A570)&gt;0,"yes","no")</f>
        <v>yes</v>
      </c>
      <c r="V570" s="8" t="str">
        <f>IF(COUNTIF(midas_input_variables!A:A,A570)&gt;0,"yes","no")</f>
        <v>yes</v>
      </c>
      <c r="W570" s="8" t="str">
        <f>IF(OR(COUNTIF(eucalc_variables_proxies!C:C,"*"&amp;A570&amp;"*")&gt;0,COUNTIF(eucalc_variables_proxies!F:F,"*"&amp;A570&amp;"*")&gt;0),"yes","no")</f>
        <v>yes</v>
      </c>
      <c r="X570" s="8" t="str">
        <f>IF(COUNTIF(collected_variables_proxies!C:C,"*"&amp;A570&amp;"*")&gt;0,"yes","no")</f>
        <v>yes</v>
      </c>
      <c r="Y570" s="8" t="str">
        <f t="shared" si="8"/>
        <v>yes</v>
      </c>
      <c r="Z570">
        <v>500</v>
      </c>
    </row>
    <row r="571" spans="1:26" ht="36.6" customHeight="1">
      <c r="A571" s="140" t="s">
        <v>1500</v>
      </c>
      <c r="B571" s="199" t="s">
        <v>1501</v>
      </c>
      <c r="C571" s="1" t="s">
        <v>1502</v>
      </c>
      <c r="D571" s="1" t="s">
        <v>1503</v>
      </c>
      <c r="E571" s="17" t="s">
        <v>1504</v>
      </c>
      <c r="F571" s="1" t="s">
        <v>1505</v>
      </c>
      <c r="G571" s="2" t="s">
        <v>33</v>
      </c>
      <c r="H571" s="1" t="s">
        <v>903</v>
      </c>
      <c r="I571" t="s">
        <v>526</v>
      </c>
      <c r="N571" s="2" t="s">
        <v>338</v>
      </c>
      <c r="O571" s="8" t="s">
        <v>48</v>
      </c>
      <c r="P571" s="8" t="s">
        <v>37</v>
      </c>
      <c r="Q571" s="8" t="s">
        <v>38</v>
      </c>
      <c r="U571" s="8" t="str">
        <f>IF(COUNTIF(soi_input_variables!A:A,A571)&gt;0,"yes","no")</f>
        <v>no</v>
      </c>
      <c r="V571" s="8" t="str">
        <f>IF(COUNTIF(midas_input_variables!A:A,A571)&gt;0,"yes","no")</f>
        <v>no</v>
      </c>
      <c r="W571" s="8" t="str">
        <f>IF(OR(COUNTIF(eucalc_variables_proxies!C:C,"*"&amp;A571&amp;"*")&gt;0,COUNTIF(eucalc_variables_proxies!F:F,"*"&amp;A571&amp;"*")&gt;0),"yes","no")</f>
        <v>no</v>
      </c>
      <c r="X571" s="8" t="str">
        <f>IF(COUNTIF(collected_variables_proxies!C:C,"*"&amp;A571&amp;"*")&gt;0,"yes","no")</f>
        <v>no</v>
      </c>
      <c r="Y571" s="8" t="str">
        <f t="shared" si="8"/>
        <v>no</v>
      </c>
      <c r="Z571">
        <v>500</v>
      </c>
    </row>
    <row r="572" spans="1:26" ht="35.700000000000003" customHeight="1">
      <c r="A572" s="140" t="s">
        <v>1506</v>
      </c>
      <c r="B572" s="199" t="s">
        <v>1507</v>
      </c>
      <c r="C572" s="1" t="s">
        <v>1502</v>
      </c>
      <c r="D572" s="1" t="s">
        <v>1503</v>
      </c>
      <c r="E572" s="17" t="s">
        <v>1504</v>
      </c>
      <c r="F572" s="1" t="s">
        <v>1505</v>
      </c>
      <c r="G572" s="2" t="s">
        <v>33</v>
      </c>
      <c r="H572" s="1" t="s">
        <v>903</v>
      </c>
      <c r="I572" t="s">
        <v>526</v>
      </c>
      <c r="N572" s="2" t="s">
        <v>338</v>
      </c>
      <c r="O572" s="8" t="s">
        <v>48</v>
      </c>
      <c r="P572" s="8" t="s">
        <v>37</v>
      </c>
      <c r="Q572" s="8" t="s">
        <v>38</v>
      </c>
      <c r="U572" s="8" t="str">
        <f>IF(COUNTIF(soi_input_variables!A:A,A572)&gt;0,"yes","no")</f>
        <v>no</v>
      </c>
      <c r="V572" s="8" t="str">
        <f>IF(COUNTIF(midas_input_variables!A:A,A572)&gt;0,"yes","no")</f>
        <v>no</v>
      </c>
      <c r="W572" s="8" t="str">
        <f>IF(OR(COUNTIF(eucalc_variables_proxies!C:C,"*"&amp;A572&amp;"*")&gt;0,COUNTIF(eucalc_variables_proxies!F:F,"*"&amp;A572&amp;"*")&gt;0),"yes","no")</f>
        <v>no</v>
      </c>
      <c r="X572" s="8" t="str">
        <f>IF(COUNTIF(collected_variables_proxies!C:C,"*"&amp;A572&amp;"*")&gt;0,"yes","no")</f>
        <v>no</v>
      </c>
      <c r="Y572" s="8" t="str">
        <f t="shared" si="8"/>
        <v>no</v>
      </c>
      <c r="Z572">
        <v>500</v>
      </c>
    </row>
    <row r="573" spans="1:26" ht="34.200000000000003" customHeight="1">
      <c r="A573" s="2" t="s">
        <v>1508</v>
      </c>
      <c r="B573" s="185" t="s">
        <v>1509</v>
      </c>
      <c r="C573" s="2" t="s">
        <v>1510</v>
      </c>
      <c r="D573" s="2" t="s">
        <v>1511</v>
      </c>
      <c r="E573" s="136" t="s">
        <v>1512</v>
      </c>
      <c r="F573" s="2" t="s">
        <v>1513</v>
      </c>
      <c r="G573" s="2" t="s">
        <v>33</v>
      </c>
      <c r="H573" s="2" t="s">
        <v>903</v>
      </c>
      <c r="I573" t="s">
        <v>526</v>
      </c>
      <c r="J573" s="8"/>
      <c r="K573" s="2"/>
      <c r="L573" s="2"/>
      <c r="M573" s="8"/>
      <c r="N573" s="2" t="s">
        <v>338</v>
      </c>
      <c r="O573" s="8" t="s">
        <v>48</v>
      </c>
      <c r="P573" s="8" t="s">
        <v>49</v>
      </c>
      <c r="Q573" s="8" t="s">
        <v>38</v>
      </c>
      <c r="S573" s="2"/>
      <c r="T573" s="2"/>
      <c r="U573" s="8" t="str">
        <f>IF(COUNTIF(soi_input_variables!A:A,A573)&gt;0,"yes","no")</f>
        <v>no</v>
      </c>
      <c r="V573" s="8" t="str">
        <f>IF(COUNTIF(midas_input_variables!A:A,A573)&gt;0,"yes","no")</f>
        <v>no</v>
      </c>
      <c r="W573" s="8" t="str">
        <f>IF(OR(COUNTIF(eucalc_variables_proxies!C:C,"*"&amp;A573&amp;"*")&gt;0,COUNTIF(eucalc_variables_proxies!F:F,"*"&amp;A573&amp;"*")&gt;0),"yes","no")</f>
        <v>yes</v>
      </c>
      <c r="X573" s="8" t="str">
        <f>IF(COUNTIF(collected_variables_proxies!C:C,"*"&amp;A573&amp;"*")&gt;0,"yes","no")</f>
        <v>no</v>
      </c>
      <c r="Y573" s="8" t="str">
        <f t="shared" si="8"/>
        <v>yes</v>
      </c>
      <c r="Z573">
        <v>100</v>
      </c>
    </row>
    <row r="574" spans="1:26" ht="28.2" customHeight="1">
      <c r="A574" s="2" t="s">
        <v>1514</v>
      </c>
      <c r="B574" s="199" t="s">
        <v>1515</v>
      </c>
      <c r="C574" s="2"/>
      <c r="D574" s="2" t="s">
        <v>963</v>
      </c>
      <c r="E574" s="7" t="s">
        <v>964</v>
      </c>
      <c r="F574" s="2" t="s">
        <v>965</v>
      </c>
      <c r="G574" s="2" t="s">
        <v>33</v>
      </c>
      <c r="H574" s="2" t="s">
        <v>337</v>
      </c>
      <c r="I574" s="8" t="s">
        <v>1516</v>
      </c>
      <c r="J574" s="8" t="s">
        <v>435</v>
      </c>
      <c r="K574" s="2"/>
      <c r="L574" s="9"/>
      <c r="M574" s="8"/>
      <c r="N574" s="2" t="s">
        <v>70</v>
      </c>
      <c r="O574" s="8" t="s">
        <v>48</v>
      </c>
      <c r="P574" s="8" t="s">
        <v>49</v>
      </c>
      <c r="Q574" s="8" t="s">
        <v>38</v>
      </c>
      <c r="S574" s="2"/>
      <c r="T574" s="2"/>
      <c r="U574" s="8" t="str">
        <f>IF(COUNTIF(soi_input_variables!A:A,A574)&gt;0,"yes","no")</f>
        <v>no</v>
      </c>
      <c r="V574" s="8" t="str">
        <f>IF(COUNTIF(midas_input_variables!A:A,A574)&gt;0,"yes","no")</f>
        <v>no</v>
      </c>
      <c r="W574" s="8" t="str">
        <f>IF(OR(COUNTIF(eucalc_variables_proxies!C:C,"*"&amp;A574&amp;"*")&gt;0,COUNTIF(eucalc_variables_proxies!F:F,"*"&amp;A574&amp;"*")&gt;0),"yes","no")</f>
        <v>no</v>
      </c>
      <c r="X574" s="8" t="str">
        <f>IF(COUNTIF(collected_variables_proxies!C:C,"*"&amp;A574&amp;"*")&gt;0,"yes","no")</f>
        <v>no</v>
      </c>
      <c r="Y574" s="8" t="str">
        <f t="shared" si="8"/>
        <v>no</v>
      </c>
      <c r="Z574">
        <v>500</v>
      </c>
    </row>
    <row r="575" spans="1:26" ht="26.7" customHeight="1">
      <c r="A575" s="140" t="s">
        <v>1517</v>
      </c>
      <c r="B575" s="199" t="s">
        <v>1518</v>
      </c>
      <c r="D575" s="1" t="s">
        <v>105</v>
      </c>
      <c r="E575" s="17" t="s">
        <v>106</v>
      </c>
      <c r="F575" s="1" t="s">
        <v>107</v>
      </c>
      <c r="G575" s="1" t="s">
        <v>108</v>
      </c>
      <c r="H575" s="1" t="s">
        <v>58</v>
      </c>
      <c r="N575" s="2" t="s">
        <v>70</v>
      </c>
      <c r="O575" s="8" t="s">
        <v>48</v>
      </c>
      <c r="P575" s="8" t="s">
        <v>49</v>
      </c>
      <c r="Q575" s="8" t="s">
        <v>38</v>
      </c>
      <c r="U575" s="8" t="str">
        <f>IF(COUNTIF(soi_input_variables!A:A,A575)&gt;0,"yes","no")</f>
        <v>no</v>
      </c>
      <c r="V575" s="8" t="str">
        <f>IF(COUNTIF(midas_input_variables!A:A,A575)&gt;0,"yes","no")</f>
        <v>yes</v>
      </c>
      <c r="W575" s="8" t="str">
        <f>IF(OR(COUNTIF(eucalc_variables_proxies!C:C,"*"&amp;A575&amp;"*")&gt;0,COUNTIF(eucalc_variables_proxies!F:F,"*"&amp;A575&amp;"*")&gt;0),"yes","no")</f>
        <v>yes</v>
      </c>
      <c r="X575" s="8" t="str">
        <f>IF(COUNTIF(collected_variables_proxies!C:C,"*"&amp;A575&amp;"*")&gt;0,"yes","no")</f>
        <v>no</v>
      </c>
      <c r="Y575" s="8" t="str">
        <f t="shared" si="8"/>
        <v>yes</v>
      </c>
      <c r="Z575">
        <v>500</v>
      </c>
    </row>
    <row r="576" spans="1:26" ht="33" customHeight="1">
      <c r="A576" s="2" t="s">
        <v>1519</v>
      </c>
      <c r="B576" s="185" t="s">
        <v>1520</v>
      </c>
      <c r="C576" s="2"/>
      <c r="D576" s="2" t="s">
        <v>963</v>
      </c>
      <c r="E576" s="7" t="s">
        <v>964</v>
      </c>
      <c r="F576" s="2" t="s">
        <v>965</v>
      </c>
      <c r="G576" s="2" t="s">
        <v>33</v>
      </c>
      <c r="H576" s="2" t="s">
        <v>337</v>
      </c>
      <c r="I576" s="8" t="s">
        <v>1516</v>
      </c>
      <c r="J576" s="8" t="s">
        <v>967</v>
      </c>
      <c r="K576" s="2"/>
      <c r="L576" s="9"/>
      <c r="M576" s="8"/>
      <c r="N576" s="2" t="s">
        <v>70</v>
      </c>
      <c r="O576" s="8" t="s">
        <v>48</v>
      </c>
      <c r="P576" s="8" t="s">
        <v>49</v>
      </c>
      <c r="Q576" s="8" t="s">
        <v>38</v>
      </c>
      <c r="S576" s="2"/>
      <c r="T576" s="2"/>
      <c r="U576" s="8" t="str">
        <f>IF(COUNTIF(soi_input_variables!A:A,A576)&gt;0,"yes","no")</f>
        <v>no</v>
      </c>
      <c r="V576" s="8" t="str">
        <f>IF(COUNTIF(midas_input_variables!A:A,A576)&gt;0,"yes","no")</f>
        <v>no</v>
      </c>
      <c r="W576" s="8" t="str">
        <f>IF(OR(COUNTIF(eucalc_variables_proxies!C:C,"*"&amp;A576&amp;"*")&gt;0,COUNTIF(eucalc_variables_proxies!F:F,"*"&amp;A576&amp;"*")&gt;0),"yes","no")</f>
        <v>no</v>
      </c>
      <c r="X576" s="8" t="str">
        <f>IF(COUNTIF(collected_variables_proxies!C:C,"*"&amp;A576&amp;"*")&gt;0,"yes","no")</f>
        <v>no</v>
      </c>
      <c r="Y576" s="8" t="str">
        <f t="shared" si="8"/>
        <v>no</v>
      </c>
      <c r="Z576">
        <v>500</v>
      </c>
    </row>
    <row r="577" spans="1:26" ht="48" customHeight="1">
      <c r="A577" s="2" t="s">
        <v>1521</v>
      </c>
      <c r="B577" s="185" t="s">
        <v>1522</v>
      </c>
      <c r="D577" s="2" t="s">
        <v>1523</v>
      </c>
      <c r="E577" s="17" t="s">
        <v>1524</v>
      </c>
      <c r="F577" s="2" t="s">
        <v>1525</v>
      </c>
      <c r="G577" s="2" t="s">
        <v>1526</v>
      </c>
      <c r="H577" s="2" t="s">
        <v>525</v>
      </c>
      <c r="I577" s="8"/>
      <c r="J577" s="8"/>
      <c r="K577" s="2"/>
      <c r="L577" s="2"/>
      <c r="M577" s="8"/>
      <c r="N577" s="2" t="s">
        <v>70</v>
      </c>
      <c r="O577" s="8" t="s">
        <v>48</v>
      </c>
      <c r="P577" s="8" t="s">
        <v>88</v>
      </c>
      <c r="Q577" s="8" t="s">
        <v>38</v>
      </c>
      <c r="S577" s="2"/>
      <c r="T577" s="2"/>
      <c r="U577" s="8" t="str">
        <f>IF(COUNTIF(soi_input_variables!A:A,A577)&gt;0,"yes","no")</f>
        <v>no</v>
      </c>
      <c r="V577" s="8" t="str">
        <f>IF(COUNTIF(midas_input_variables!A:A,A577)&gt;0,"yes","no")</f>
        <v>no</v>
      </c>
      <c r="W577" s="8" t="str">
        <f>IF(OR(COUNTIF(eucalc_variables_proxies!C:C,"*"&amp;A577&amp;"*")&gt;0,COUNTIF(eucalc_variables_proxies!F:F,"*"&amp;A577&amp;"*")&gt;0),"yes","no")</f>
        <v>yes</v>
      </c>
      <c r="X577" s="8" t="str">
        <f>IF(COUNTIF(collected_variables_proxies!C:C,"*"&amp;A577&amp;"*")&gt;0,"yes","no")</f>
        <v>yes</v>
      </c>
      <c r="Y577" s="8" t="str">
        <f t="shared" si="8"/>
        <v>yes</v>
      </c>
      <c r="Z577">
        <v>500</v>
      </c>
    </row>
    <row r="578" spans="1:26" ht="45" customHeight="1">
      <c r="A578" s="187" t="s">
        <v>1527</v>
      </c>
      <c r="B578" s="187" t="s">
        <v>1528</v>
      </c>
      <c r="D578" s="1" t="s">
        <v>105</v>
      </c>
      <c r="E578" s="17" t="s">
        <v>106</v>
      </c>
      <c r="F578" s="1" t="s">
        <v>107</v>
      </c>
      <c r="G578" s="1" t="s">
        <v>108</v>
      </c>
      <c r="H578" s="1" t="s">
        <v>903</v>
      </c>
      <c r="I578" t="s">
        <v>68</v>
      </c>
      <c r="N578" s="2" t="s">
        <v>70</v>
      </c>
      <c r="O578" s="8" t="s">
        <v>48</v>
      </c>
      <c r="P578" s="8" t="s">
        <v>49</v>
      </c>
      <c r="Q578" s="8" t="s">
        <v>38</v>
      </c>
      <c r="U578" s="8" t="str">
        <f>IF(COUNTIF(soi_input_variables!A:A,A578)&gt;0,"yes","no")</f>
        <v>yes</v>
      </c>
      <c r="V578" s="8" t="str">
        <f>IF(COUNTIF(midas_input_variables!A:A,A578)&gt;0,"yes","no")</f>
        <v>yes</v>
      </c>
      <c r="W578" s="8" t="str">
        <f>IF(OR(COUNTIF(eucalc_variables_proxies!C:C,"*"&amp;A578&amp;"*")&gt;0,COUNTIF(eucalc_variables_proxies!F:F,"*"&amp;A578&amp;"*")&gt;0),"yes","no")</f>
        <v>no</v>
      </c>
      <c r="X578" s="8" t="str">
        <f>IF(COUNTIF(collected_variables_proxies!C:C,"*"&amp;A578&amp;"*")&gt;0,"yes","no")</f>
        <v>no</v>
      </c>
      <c r="Y578" s="8" t="str">
        <f t="shared" ref="Y578:Y643" si="9">IF(OR(U578="yes",V578="yes",W578="yes",X578="yes"),"yes","no")</f>
        <v>yes</v>
      </c>
      <c r="Z578">
        <v>500</v>
      </c>
    </row>
    <row r="579" spans="1:26" ht="49.2" customHeight="1">
      <c r="A579" s="2" t="s">
        <v>1529</v>
      </c>
      <c r="B579" s="185" t="s">
        <v>1530</v>
      </c>
      <c r="D579" s="200" t="s">
        <v>1523</v>
      </c>
      <c r="E579" s="17" t="s">
        <v>1524</v>
      </c>
      <c r="F579" s="2" t="s">
        <v>1525</v>
      </c>
      <c r="G579" s="2" t="s">
        <v>1526</v>
      </c>
      <c r="H579" s="2" t="s">
        <v>525</v>
      </c>
      <c r="I579" s="8"/>
      <c r="J579" s="8"/>
      <c r="K579" s="2"/>
      <c r="L579" s="2"/>
      <c r="M579" s="8"/>
      <c r="N579" s="2" t="s">
        <v>70</v>
      </c>
      <c r="O579" s="8" t="s">
        <v>48</v>
      </c>
      <c r="P579" s="8" t="s">
        <v>88</v>
      </c>
      <c r="Q579" s="8" t="s">
        <v>38</v>
      </c>
      <c r="S579" s="2"/>
      <c r="T579" s="2"/>
      <c r="U579" s="8" t="str">
        <f>IF(COUNTIF(soi_input_variables!A:A,A579)&gt;0,"yes","no")</f>
        <v>no</v>
      </c>
      <c r="V579" s="8" t="str">
        <f>IF(COUNTIF(midas_input_variables!A:A,A579)&gt;0,"yes","no")</f>
        <v>no</v>
      </c>
      <c r="W579" s="8" t="str">
        <f>IF(OR(COUNTIF(eucalc_variables_proxies!C:C,"*"&amp;A579&amp;"*")&gt;0,COUNTIF(eucalc_variables_proxies!F:F,"*"&amp;A579&amp;"*")&gt;0),"yes","no")</f>
        <v>yes</v>
      </c>
      <c r="X579" s="8" t="str">
        <f>IF(COUNTIF(collected_variables_proxies!C:C,"*"&amp;A579&amp;"*")&gt;0,"yes","no")</f>
        <v>yes</v>
      </c>
      <c r="Y579" s="8" t="str">
        <f t="shared" si="9"/>
        <v>yes</v>
      </c>
      <c r="Z579">
        <v>500</v>
      </c>
    </row>
    <row r="580" spans="1:26" ht="37.200000000000003" customHeight="1">
      <c r="A580" s="1" t="s">
        <v>1531</v>
      </c>
      <c r="B580" s="185" t="s">
        <v>1532</v>
      </c>
      <c r="C580" s="2"/>
      <c r="D580" s="2" t="s">
        <v>1511</v>
      </c>
      <c r="E580" s="136" t="s">
        <v>1533</v>
      </c>
      <c r="F580" s="2" t="s">
        <v>1534</v>
      </c>
      <c r="G580" s="2" t="s">
        <v>33</v>
      </c>
      <c r="H580" s="2" t="s">
        <v>631</v>
      </c>
      <c r="I580" s="8" t="s">
        <v>1516</v>
      </c>
      <c r="J580" s="8"/>
      <c r="K580" s="2"/>
      <c r="L580" s="9"/>
      <c r="M580" s="8"/>
      <c r="N580" s="2" t="s">
        <v>70</v>
      </c>
      <c r="O580" s="8" t="s">
        <v>48</v>
      </c>
      <c r="P580" s="8" t="s">
        <v>49</v>
      </c>
      <c r="Q580" s="8" t="s">
        <v>38</v>
      </c>
      <c r="S580" s="2"/>
      <c r="T580" s="2"/>
      <c r="U580" s="8" t="str">
        <f>IF(COUNTIF(soi_input_variables!A:A,A580)&gt;0,"yes","no")</f>
        <v>no</v>
      </c>
      <c r="V580" s="8" t="str">
        <f>IF(COUNTIF(midas_input_variables!A:A,A580)&gt;0,"yes","no")</f>
        <v>no</v>
      </c>
      <c r="W580" s="8" t="str">
        <f>IF(OR(COUNTIF(eucalc_variables_proxies!C:C,"*"&amp;A580&amp;"*")&gt;0,COUNTIF(eucalc_variables_proxies!F:F,"*"&amp;A580&amp;"*")&gt;0),"yes","no")</f>
        <v>yes</v>
      </c>
      <c r="X580" s="8" t="str">
        <f>IF(COUNTIF(collected_variables_proxies!C:C,"*"&amp;A580&amp;"*")&gt;0,"yes","no")</f>
        <v>yes</v>
      </c>
      <c r="Y580" s="8" t="str">
        <f t="shared" si="9"/>
        <v>yes</v>
      </c>
      <c r="Z580">
        <v>500</v>
      </c>
    </row>
    <row r="581" spans="1:26" ht="45.6" customHeight="1">
      <c r="A581" s="1" t="s">
        <v>1535</v>
      </c>
      <c r="B581" s="185" t="s">
        <v>1536</v>
      </c>
      <c r="C581" s="2"/>
      <c r="D581" s="2" t="s">
        <v>1511</v>
      </c>
      <c r="E581" s="136" t="s">
        <v>1533</v>
      </c>
      <c r="F581" s="2" t="s">
        <v>1534</v>
      </c>
      <c r="G581" s="2" t="s">
        <v>33</v>
      </c>
      <c r="H581" s="2" t="s">
        <v>631</v>
      </c>
      <c r="I581" s="8" t="s">
        <v>1516</v>
      </c>
      <c r="J581" s="8"/>
      <c r="K581" s="2"/>
      <c r="L581" s="9"/>
      <c r="M581" s="8"/>
      <c r="N581" s="2" t="s">
        <v>70</v>
      </c>
      <c r="O581" s="8" t="s">
        <v>48</v>
      </c>
      <c r="P581" s="8" t="s">
        <v>49</v>
      </c>
      <c r="Q581" s="8" t="s">
        <v>38</v>
      </c>
      <c r="S581" s="2"/>
      <c r="T581" s="2"/>
      <c r="U581" s="8" t="str">
        <f>IF(COUNTIF(soi_input_variables!A:A,A581)&gt;0,"yes","no")</f>
        <v>no</v>
      </c>
      <c r="V581" s="8" t="str">
        <f>IF(COUNTIF(midas_input_variables!A:A,A581)&gt;0,"yes","no")</f>
        <v>no</v>
      </c>
      <c r="W581" s="8" t="str">
        <f>IF(OR(COUNTIF(eucalc_variables_proxies!C:C,"*"&amp;A581&amp;"*")&gt;0,COUNTIF(eucalc_variables_proxies!F:F,"*"&amp;A581&amp;"*")&gt;0),"yes","no")</f>
        <v>yes</v>
      </c>
      <c r="X581" s="8" t="str">
        <f>IF(COUNTIF(collected_variables_proxies!C:C,"*"&amp;A581&amp;"*")&gt;0,"yes","no")</f>
        <v>yes</v>
      </c>
      <c r="Y581" s="8" t="str">
        <f t="shared" si="9"/>
        <v>yes</v>
      </c>
      <c r="Z581">
        <v>500</v>
      </c>
    </row>
    <row r="582" spans="1:26" ht="40.950000000000003" customHeight="1">
      <c r="A582" s="2" t="s">
        <v>1537</v>
      </c>
      <c r="B582" s="185" t="s">
        <v>1538</v>
      </c>
      <c r="C582" s="2"/>
      <c r="D582" s="2" t="s">
        <v>1523</v>
      </c>
      <c r="E582" s="17" t="s">
        <v>1524</v>
      </c>
      <c r="F582" s="2" t="s">
        <v>1525</v>
      </c>
      <c r="G582" s="2" t="s">
        <v>1526</v>
      </c>
      <c r="H582" s="2" t="s">
        <v>525</v>
      </c>
      <c r="I582" s="8"/>
      <c r="J582" s="8"/>
      <c r="K582" s="2"/>
      <c r="L582" s="2"/>
      <c r="M582" s="8"/>
      <c r="N582" s="2" t="s">
        <v>70</v>
      </c>
      <c r="O582" s="8" t="s">
        <v>48</v>
      </c>
      <c r="P582" s="8" t="s">
        <v>88</v>
      </c>
      <c r="Q582" s="8" t="s">
        <v>38</v>
      </c>
      <c r="S582" s="2"/>
      <c r="T582" s="2"/>
      <c r="U582" s="8" t="str">
        <f>IF(COUNTIF(soi_input_variables!A:A,A582)&gt;0,"yes","no")</f>
        <v>no</v>
      </c>
      <c r="V582" s="8" t="str">
        <f>IF(COUNTIF(midas_input_variables!A:A,A582)&gt;0,"yes","no")</f>
        <v>no</v>
      </c>
      <c r="W582" s="8" t="str">
        <f>IF(OR(COUNTIF(eucalc_variables_proxies!C:C,"*"&amp;A582&amp;"*")&gt;0,COUNTIF(eucalc_variables_proxies!F:F,"*"&amp;A582&amp;"*")&gt;0),"yes","no")</f>
        <v>yes</v>
      </c>
      <c r="X582" s="8" t="str">
        <f>IF(COUNTIF(collected_variables_proxies!C:C,"*"&amp;A582&amp;"*")&gt;0,"yes","no")</f>
        <v>yes</v>
      </c>
      <c r="Y582" s="8" t="str">
        <f t="shared" si="9"/>
        <v>yes</v>
      </c>
      <c r="Z582">
        <v>500</v>
      </c>
    </row>
    <row r="583" spans="1:26" ht="46.2" customHeight="1">
      <c r="A583" s="141" t="s">
        <v>1539</v>
      </c>
      <c r="B583" s="199" t="s">
        <v>1540</v>
      </c>
      <c r="D583" s="1" t="s">
        <v>105</v>
      </c>
      <c r="E583" s="17" t="s">
        <v>106</v>
      </c>
      <c r="F583" s="1" t="s">
        <v>107</v>
      </c>
      <c r="G583" s="1" t="s">
        <v>108</v>
      </c>
      <c r="H583" s="1" t="s">
        <v>34</v>
      </c>
      <c r="N583" s="2" t="s">
        <v>70</v>
      </c>
      <c r="O583" s="8" t="s">
        <v>48</v>
      </c>
      <c r="P583" s="8" t="s">
        <v>49</v>
      </c>
      <c r="Q583" s="8" t="s">
        <v>38</v>
      </c>
      <c r="U583" s="8" t="str">
        <f>IF(COUNTIF(soi_input_variables!A:A,A583)&gt;0,"yes","no")</f>
        <v>no</v>
      </c>
      <c r="V583" s="8" t="str">
        <f>IF(COUNTIF(midas_input_variables!A:A,A583)&gt;0,"yes","no")</f>
        <v>no</v>
      </c>
      <c r="W583" s="8" t="str">
        <f>IF(OR(COUNTIF(eucalc_variables_proxies!C:C,"*"&amp;A583&amp;"*")&gt;0,COUNTIF(eucalc_variables_proxies!F:F,"*"&amp;A583&amp;"*")&gt;0),"yes","no")</f>
        <v>no</v>
      </c>
      <c r="X583" s="8" t="str">
        <f>IF(COUNTIF(collected_variables_proxies!C:C,"*"&amp;A583&amp;"*")&gt;0,"yes","no")</f>
        <v>no</v>
      </c>
      <c r="Y583" s="8" t="str">
        <f t="shared" si="9"/>
        <v>no</v>
      </c>
      <c r="Z583">
        <v>500</v>
      </c>
    </row>
    <row r="584" spans="1:26" ht="49.2" customHeight="1">
      <c r="A584" s="2" t="s">
        <v>1541</v>
      </c>
      <c r="B584" s="185" t="s">
        <v>1542</v>
      </c>
      <c r="D584" s="2" t="s">
        <v>1543</v>
      </c>
      <c r="E584" s="7" t="s">
        <v>1544</v>
      </c>
      <c r="F584" s="2" t="s">
        <v>1545</v>
      </c>
      <c r="G584" s="2"/>
      <c r="H584" s="2" t="s">
        <v>58</v>
      </c>
      <c r="N584" s="2" t="s">
        <v>70</v>
      </c>
      <c r="O584" s="8" t="s">
        <v>48</v>
      </c>
      <c r="P584" s="8" t="s">
        <v>49</v>
      </c>
      <c r="Q584" s="8" t="s">
        <v>38</v>
      </c>
      <c r="U584" s="8" t="str">
        <f>IF(COUNTIF(soi_input_variables!A:A,A584)&gt;0,"yes","no")</f>
        <v>no</v>
      </c>
      <c r="V584" s="8" t="str">
        <f>IF(COUNTIF(midas_input_variables!A:A,A584)&gt;0,"yes","no")</f>
        <v>no</v>
      </c>
      <c r="W584" s="8" t="str">
        <f>IF(OR(COUNTIF(eucalc_variables_proxies!C:C,"*"&amp;A584&amp;"*")&gt;0,COUNTIF(eucalc_variables_proxies!F:F,"*"&amp;A584&amp;"*")&gt;0),"yes","no")</f>
        <v>no</v>
      </c>
      <c r="X584" s="8" t="str">
        <f>IF(COUNTIF(collected_variables_proxies!C:C,"*"&amp;A584&amp;"*")&gt;0,"yes","no")</f>
        <v>no</v>
      </c>
      <c r="Y584" s="8" t="str">
        <f t="shared" si="9"/>
        <v>no</v>
      </c>
      <c r="Z584">
        <v>500</v>
      </c>
    </row>
    <row r="585" spans="1:26" ht="37.950000000000003" customHeight="1">
      <c r="A585" s="2" t="s">
        <v>1546</v>
      </c>
      <c r="B585" s="185" t="s">
        <v>1547</v>
      </c>
      <c r="C585" s="2"/>
      <c r="D585" s="2" t="s">
        <v>963</v>
      </c>
      <c r="E585" s="7" t="s">
        <v>964</v>
      </c>
      <c r="F585" s="2" t="s">
        <v>965</v>
      </c>
      <c r="G585" s="2" t="s">
        <v>33</v>
      </c>
      <c r="H585" s="2" t="s">
        <v>337</v>
      </c>
      <c r="I585" s="8" t="s">
        <v>1516</v>
      </c>
      <c r="J585" s="8" t="s">
        <v>435</v>
      </c>
      <c r="K585" s="2"/>
      <c r="L585" s="9"/>
      <c r="M585" s="8"/>
      <c r="N585" s="2" t="s">
        <v>70</v>
      </c>
      <c r="O585" s="8" t="s">
        <v>48</v>
      </c>
      <c r="P585" s="8" t="s">
        <v>49</v>
      </c>
      <c r="Q585" s="8" t="s">
        <v>38</v>
      </c>
      <c r="S585" s="2"/>
      <c r="T585" s="2"/>
      <c r="U585" s="8" t="str">
        <f>IF(COUNTIF(soi_input_variables!A:A,A585)&gt;0,"yes","no")</f>
        <v>no</v>
      </c>
      <c r="V585" s="8" t="str">
        <f>IF(COUNTIF(midas_input_variables!A:A,A585)&gt;0,"yes","no")</f>
        <v>no</v>
      </c>
      <c r="W585" s="8" t="str">
        <f>IF(OR(COUNTIF(eucalc_variables_proxies!C:C,"*"&amp;A585&amp;"*")&gt;0,COUNTIF(eucalc_variables_proxies!F:F,"*"&amp;A585&amp;"*")&gt;0),"yes","no")</f>
        <v>no</v>
      </c>
      <c r="X585" s="8" t="str">
        <f>IF(COUNTIF(collected_variables_proxies!C:C,"*"&amp;A585&amp;"*")&gt;0,"yes","no")</f>
        <v>no</v>
      </c>
      <c r="Y585" s="8" t="str">
        <f t="shared" si="9"/>
        <v>no</v>
      </c>
      <c r="Z585">
        <v>500</v>
      </c>
    </row>
    <row r="586" spans="1:26" ht="51.6" customHeight="1">
      <c r="A586" s="2" t="s">
        <v>1548</v>
      </c>
      <c r="B586" s="185" t="s">
        <v>1549</v>
      </c>
      <c r="C586" s="2"/>
      <c r="D586" s="2" t="s">
        <v>963</v>
      </c>
      <c r="E586" s="7" t="s">
        <v>964</v>
      </c>
      <c r="F586" s="2" t="s">
        <v>965</v>
      </c>
      <c r="G586" s="2" t="s">
        <v>33</v>
      </c>
      <c r="H586" s="2" t="s">
        <v>337</v>
      </c>
      <c r="I586" s="8" t="s">
        <v>1516</v>
      </c>
      <c r="J586" s="8" t="s">
        <v>453</v>
      </c>
      <c r="K586" s="2"/>
      <c r="L586" s="9"/>
      <c r="M586" s="8"/>
      <c r="N586" s="2" t="s">
        <v>70</v>
      </c>
      <c r="O586" s="8" t="s">
        <v>48</v>
      </c>
      <c r="P586" s="8" t="s">
        <v>49</v>
      </c>
      <c r="Q586" s="8" t="s">
        <v>38</v>
      </c>
      <c r="S586" s="2"/>
      <c r="T586" s="2"/>
      <c r="U586" s="8" t="str">
        <f>IF(COUNTIF(soi_input_variables!A:A,A586)&gt;0,"yes","no")</f>
        <v>no</v>
      </c>
      <c r="V586" s="8" t="str">
        <f>IF(COUNTIF(midas_input_variables!A:A,A586)&gt;0,"yes","no")</f>
        <v>no</v>
      </c>
      <c r="W586" s="8" t="str">
        <f>IF(OR(COUNTIF(eucalc_variables_proxies!C:C,"*"&amp;A586&amp;"*")&gt;0,COUNTIF(eucalc_variables_proxies!F:F,"*"&amp;A586&amp;"*")&gt;0),"yes","no")</f>
        <v>no</v>
      </c>
      <c r="X586" s="8" t="str">
        <f>IF(COUNTIF(collected_variables_proxies!C:C,"*"&amp;A586&amp;"*")&gt;0,"yes","no")</f>
        <v>no</v>
      </c>
      <c r="Y586" s="8" t="str">
        <f t="shared" si="9"/>
        <v>no</v>
      </c>
      <c r="Z586">
        <v>500</v>
      </c>
    </row>
    <row r="587" spans="1:26" ht="50.7" customHeight="1">
      <c r="A587" s="2" t="s">
        <v>1550</v>
      </c>
      <c r="B587" s="185" t="s">
        <v>1551</v>
      </c>
      <c r="C587" s="2"/>
      <c r="D587" s="2" t="s">
        <v>963</v>
      </c>
      <c r="E587" s="7" t="s">
        <v>964</v>
      </c>
      <c r="F587" s="2" t="s">
        <v>965</v>
      </c>
      <c r="G587" s="2" t="s">
        <v>33</v>
      </c>
      <c r="H587" s="2" t="s">
        <v>337</v>
      </c>
      <c r="I587" s="8" t="s">
        <v>1516</v>
      </c>
      <c r="J587" s="8" t="s">
        <v>453</v>
      </c>
      <c r="K587" s="2"/>
      <c r="L587" s="9"/>
      <c r="M587" s="8"/>
      <c r="N587" s="2" t="s">
        <v>70</v>
      </c>
      <c r="O587" s="8" t="s">
        <v>48</v>
      </c>
      <c r="P587" s="8" t="s">
        <v>49</v>
      </c>
      <c r="Q587" s="8" t="s">
        <v>38</v>
      </c>
      <c r="S587" s="2"/>
      <c r="T587" s="2"/>
      <c r="U587" s="8" t="str">
        <f>IF(COUNTIF(soi_input_variables!A:A,A587)&gt;0,"yes","no")</f>
        <v>no</v>
      </c>
      <c r="V587" s="8" t="str">
        <f>IF(COUNTIF(midas_input_variables!A:A,A587)&gt;0,"yes","no")</f>
        <v>no</v>
      </c>
      <c r="W587" s="8" t="str">
        <f>IF(OR(COUNTIF(eucalc_variables_proxies!C:C,"*"&amp;A587&amp;"*")&gt;0,COUNTIF(eucalc_variables_proxies!F:F,"*"&amp;A587&amp;"*")&gt;0),"yes","no")</f>
        <v>no</v>
      </c>
      <c r="X587" s="8" t="str">
        <f>IF(COUNTIF(collected_variables_proxies!C:C,"*"&amp;A587&amp;"*")&gt;0,"yes","no")</f>
        <v>no</v>
      </c>
      <c r="Y587" s="8" t="str">
        <f t="shared" si="9"/>
        <v>no</v>
      </c>
      <c r="Z587">
        <v>500</v>
      </c>
    </row>
    <row r="588" spans="1:26" ht="48.6" customHeight="1">
      <c r="A588" s="2" t="s">
        <v>1552</v>
      </c>
      <c r="B588" s="185" t="s">
        <v>1553</v>
      </c>
      <c r="C588" s="2"/>
      <c r="D588" s="2" t="s">
        <v>963</v>
      </c>
      <c r="E588" s="7" t="s">
        <v>964</v>
      </c>
      <c r="F588" s="2" t="s">
        <v>965</v>
      </c>
      <c r="G588" s="2" t="s">
        <v>33</v>
      </c>
      <c r="H588" s="2" t="s">
        <v>337</v>
      </c>
      <c r="I588" s="8" t="s">
        <v>1516</v>
      </c>
      <c r="J588" s="8" t="s">
        <v>435</v>
      </c>
      <c r="K588" s="2"/>
      <c r="L588" s="9"/>
      <c r="M588" s="8"/>
      <c r="N588" s="2" t="s">
        <v>70</v>
      </c>
      <c r="O588" s="8" t="s">
        <v>48</v>
      </c>
      <c r="P588" s="8" t="s">
        <v>49</v>
      </c>
      <c r="Q588" s="8" t="s">
        <v>38</v>
      </c>
      <c r="S588" s="2"/>
      <c r="T588" s="2"/>
      <c r="U588" s="8" t="str">
        <f>IF(COUNTIF(soi_input_variables!A:A,A588)&gt;0,"yes","no")</f>
        <v>no</v>
      </c>
      <c r="V588" s="8" t="str">
        <f>IF(COUNTIF(midas_input_variables!A:A,A588)&gt;0,"yes","no")</f>
        <v>no</v>
      </c>
      <c r="W588" s="8" t="str">
        <f>IF(OR(COUNTIF(eucalc_variables_proxies!C:C,"*"&amp;A588&amp;"*")&gt;0,COUNTIF(eucalc_variables_proxies!F:F,"*"&amp;A588&amp;"*")&gt;0),"yes","no")</f>
        <v>no</v>
      </c>
      <c r="X588" s="8" t="str">
        <f>IF(COUNTIF(collected_variables_proxies!C:C,"*"&amp;A588&amp;"*")&gt;0,"yes","no")</f>
        <v>no</v>
      </c>
      <c r="Y588" s="8" t="str">
        <f t="shared" si="9"/>
        <v>no</v>
      </c>
      <c r="Z588">
        <v>500</v>
      </c>
    </row>
    <row r="589" spans="1:26" ht="52.2" customHeight="1">
      <c r="A589" s="2" t="s">
        <v>1554</v>
      </c>
      <c r="B589" s="185" t="s">
        <v>1555</v>
      </c>
      <c r="C589" s="2"/>
      <c r="D589" s="2" t="s">
        <v>963</v>
      </c>
      <c r="E589" s="7" t="s">
        <v>964</v>
      </c>
      <c r="F589" s="2" t="s">
        <v>965</v>
      </c>
      <c r="G589" s="2" t="s">
        <v>33</v>
      </c>
      <c r="H589" s="2" t="s">
        <v>337</v>
      </c>
      <c r="I589" s="8" t="s">
        <v>1516</v>
      </c>
      <c r="J589" s="8" t="s">
        <v>448</v>
      </c>
      <c r="K589" s="2"/>
      <c r="L589" s="9"/>
      <c r="M589" s="8"/>
      <c r="N589" s="2" t="s">
        <v>70</v>
      </c>
      <c r="O589" s="8" t="s">
        <v>48</v>
      </c>
      <c r="P589" s="8" t="s">
        <v>49</v>
      </c>
      <c r="Q589" s="8" t="s">
        <v>38</v>
      </c>
      <c r="S589" s="2"/>
      <c r="T589" s="2"/>
      <c r="U589" s="8" t="str">
        <f>IF(COUNTIF(soi_input_variables!A:A,A589)&gt;0,"yes","no")</f>
        <v>no</v>
      </c>
      <c r="V589" s="8" t="str">
        <f>IF(COUNTIF(midas_input_variables!A:A,A589)&gt;0,"yes","no")</f>
        <v>no</v>
      </c>
      <c r="W589" s="8" t="str">
        <f>IF(OR(COUNTIF(eucalc_variables_proxies!C:C,"*"&amp;A589&amp;"*")&gt;0,COUNTIF(eucalc_variables_proxies!F:F,"*"&amp;A589&amp;"*")&gt;0),"yes","no")</f>
        <v>no</v>
      </c>
      <c r="X589" s="8" t="str">
        <f>IF(COUNTIF(collected_variables_proxies!C:C,"*"&amp;A589&amp;"*")&gt;0,"yes","no")</f>
        <v>no</v>
      </c>
      <c r="Y589" s="8" t="str">
        <f t="shared" si="9"/>
        <v>no</v>
      </c>
      <c r="Z589">
        <v>500</v>
      </c>
    </row>
    <row r="590" spans="1:26" ht="37.950000000000003" customHeight="1">
      <c r="A590" s="2" t="s">
        <v>1556</v>
      </c>
      <c r="B590" s="185" t="s">
        <v>1557</v>
      </c>
      <c r="C590" s="2"/>
      <c r="D590" s="2" t="s">
        <v>963</v>
      </c>
      <c r="E590" s="7" t="s">
        <v>964</v>
      </c>
      <c r="F590" s="2" t="s">
        <v>965</v>
      </c>
      <c r="G590" s="2" t="s">
        <v>33</v>
      </c>
      <c r="H590" s="2" t="s">
        <v>337</v>
      </c>
      <c r="I590" s="8" t="s">
        <v>1516</v>
      </c>
      <c r="J590" s="8" t="s">
        <v>448</v>
      </c>
      <c r="K590" s="2"/>
      <c r="L590" s="9"/>
      <c r="M590" s="8"/>
      <c r="N590" s="2" t="s">
        <v>70</v>
      </c>
      <c r="O590" s="8" t="s">
        <v>48</v>
      </c>
      <c r="P590" s="8" t="s">
        <v>49</v>
      </c>
      <c r="Q590" s="8" t="s">
        <v>38</v>
      </c>
      <c r="S590" s="2"/>
      <c r="T590" s="2"/>
      <c r="U590" s="8" t="str">
        <f>IF(COUNTIF(soi_input_variables!A:A,A590)&gt;0,"yes","no")</f>
        <v>no</v>
      </c>
      <c r="V590" s="8" t="str">
        <f>IF(COUNTIF(midas_input_variables!A:A,A590)&gt;0,"yes","no")</f>
        <v>no</v>
      </c>
      <c r="W590" s="8" t="str">
        <f>IF(OR(COUNTIF(eucalc_variables_proxies!C:C,"*"&amp;A590&amp;"*")&gt;0,COUNTIF(eucalc_variables_proxies!F:F,"*"&amp;A590&amp;"*")&gt;0),"yes","no")</f>
        <v>no</v>
      </c>
      <c r="X590" s="8" t="str">
        <f>IF(COUNTIF(collected_variables_proxies!C:C,"*"&amp;A590&amp;"*")&gt;0,"yes","no")</f>
        <v>no</v>
      </c>
      <c r="Y590" s="8" t="str">
        <f t="shared" si="9"/>
        <v>no</v>
      </c>
      <c r="Z590">
        <v>500</v>
      </c>
    </row>
    <row r="591" spans="1:26" ht="51.6" customHeight="1">
      <c r="A591" s="2" t="s">
        <v>1558</v>
      </c>
      <c r="B591" s="185" t="s">
        <v>1559</v>
      </c>
      <c r="C591" s="2"/>
      <c r="D591" s="2" t="s">
        <v>963</v>
      </c>
      <c r="E591" s="7" t="s">
        <v>964</v>
      </c>
      <c r="F591" s="2" t="s">
        <v>965</v>
      </c>
      <c r="G591" s="2" t="s">
        <v>33</v>
      </c>
      <c r="H591" s="2" t="s">
        <v>337</v>
      </c>
      <c r="I591" s="8" t="s">
        <v>1516</v>
      </c>
      <c r="J591" s="8"/>
      <c r="K591" s="2"/>
      <c r="L591" s="9"/>
      <c r="M591" s="8"/>
      <c r="N591" s="2" t="s">
        <v>70</v>
      </c>
      <c r="O591" s="8" t="s">
        <v>48</v>
      </c>
      <c r="P591" s="8" t="s">
        <v>49</v>
      </c>
      <c r="Q591" s="8" t="s">
        <v>38</v>
      </c>
      <c r="S591" s="2"/>
      <c r="T591" s="2"/>
      <c r="U591" s="8" t="str">
        <f>IF(COUNTIF(soi_input_variables!A:A,A591)&gt;0,"yes","no")</f>
        <v>no</v>
      </c>
      <c r="V591" s="8" t="str">
        <f>IF(COUNTIF(midas_input_variables!A:A,A591)&gt;0,"yes","no")</f>
        <v>yes</v>
      </c>
      <c r="W591" s="8" t="str">
        <f>IF(OR(COUNTIF(eucalc_variables_proxies!C:C,"*"&amp;A591&amp;"*")&gt;0,COUNTIF(eucalc_variables_proxies!F:F,"*"&amp;A591&amp;"*")&gt;0),"yes","no")</f>
        <v>no</v>
      </c>
      <c r="X591" s="8" t="str">
        <f>IF(COUNTIF(collected_variables_proxies!C:C,"*"&amp;A591&amp;"*")&gt;0,"yes","no")</f>
        <v>no</v>
      </c>
      <c r="Y591" s="8" t="str">
        <f t="shared" si="9"/>
        <v>yes</v>
      </c>
      <c r="Z591">
        <v>500</v>
      </c>
    </row>
    <row r="592" spans="1:26" ht="50.7" customHeight="1">
      <c r="A592" s="1" t="s">
        <v>1560</v>
      </c>
      <c r="B592" s="185" t="s">
        <v>1561</v>
      </c>
      <c r="C592" s="2"/>
      <c r="D592" s="2" t="s">
        <v>1511</v>
      </c>
      <c r="E592" s="136" t="s">
        <v>1533</v>
      </c>
      <c r="F592" s="2" t="s">
        <v>1534</v>
      </c>
      <c r="G592" s="2" t="s">
        <v>33</v>
      </c>
      <c r="H592" s="2" t="s">
        <v>631</v>
      </c>
      <c r="I592" s="8" t="s">
        <v>1516</v>
      </c>
      <c r="J592" s="8"/>
      <c r="K592" s="2"/>
      <c r="L592" s="9"/>
      <c r="M592" s="8"/>
      <c r="N592" s="2" t="s">
        <v>70</v>
      </c>
      <c r="O592" s="8" t="s">
        <v>48</v>
      </c>
      <c r="P592" s="8" t="s">
        <v>49</v>
      </c>
      <c r="Q592" s="8" t="s">
        <v>38</v>
      </c>
      <c r="S592" s="2"/>
      <c r="T592" s="2"/>
      <c r="U592" s="8" t="str">
        <f>IF(COUNTIF(soi_input_variables!A:A,A592)&gt;0,"yes","no")</f>
        <v>no</v>
      </c>
      <c r="V592" s="8" t="str">
        <f>IF(COUNTIF(midas_input_variables!A:A,A592)&gt;0,"yes","no")</f>
        <v>no</v>
      </c>
      <c r="W592" s="8" t="str">
        <f>IF(OR(COUNTIF(eucalc_variables_proxies!C:C,"*"&amp;A592&amp;"*")&gt;0,COUNTIF(eucalc_variables_proxies!F:F,"*"&amp;A592&amp;"*")&gt;0),"yes","no")</f>
        <v>yes</v>
      </c>
      <c r="X592" s="8" t="str">
        <f>IF(COUNTIF(collected_variables_proxies!C:C,"*"&amp;A592&amp;"*")&gt;0,"yes","no")</f>
        <v>yes</v>
      </c>
      <c r="Y592" s="8" t="str">
        <f t="shared" si="9"/>
        <v>yes</v>
      </c>
      <c r="Z592">
        <v>500</v>
      </c>
    </row>
    <row r="593" spans="1:26" ht="49.2" customHeight="1">
      <c r="A593" s="2" t="s">
        <v>1562</v>
      </c>
      <c r="B593" s="185" t="s">
        <v>1563</v>
      </c>
      <c r="C593" s="2"/>
      <c r="D593" s="2" t="s">
        <v>1523</v>
      </c>
      <c r="E593" s="17" t="s">
        <v>1524</v>
      </c>
      <c r="F593" s="2" t="s">
        <v>1525</v>
      </c>
      <c r="G593" s="2" t="s">
        <v>1526</v>
      </c>
      <c r="H593" s="2" t="s">
        <v>525</v>
      </c>
      <c r="I593" s="8"/>
      <c r="J593" s="8"/>
      <c r="K593" s="2"/>
      <c r="L593" s="2"/>
      <c r="M593" s="8"/>
      <c r="N593" s="2" t="s">
        <v>70</v>
      </c>
      <c r="O593" s="8" t="s">
        <v>48</v>
      </c>
      <c r="P593" s="8" t="s">
        <v>88</v>
      </c>
      <c r="Q593" s="8" t="s">
        <v>38</v>
      </c>
      <c r="S593" s="2"/>
      <c r="T593" s="2"/>
      <c r="U593" s="8" t="str">
        <f>IF(COUNTIF(soi_input_variables!A:A,A593)&gt;0,"yes","no")</f>
        <v>no</v>
      </c>
      <c r="V593" s="8" t="str">
        <f>IF(COUNTIF(midas_input_variables!A:A,A593)&gt;0,"yes","no")</f>
        <v>no</v>
      </c>
      <c r="W593" s="8" t="str">
        <f>IF(OR(COUNTIF(eucalc_variables_proxies!C:C,"*"&amp;A593&amp;"*")&gt;0,COUNTIF(eucalc_variables_proxies!F:F,"*"&amp;A593&amp;"*")&gt;0),"yes","no")</f>
        <v>yes</v>
      </c>
      <c r="X593" s="8" t="str">
        <f>IF(COUNTIF(collected_variables_proxies!C:C,"*"&amp;A593&amp;"*")&gt;0,"yes","no")</f>
        <v>yes</v>
      </c>
      <c r="Y593" s="8" t="str">
        <f t="shared" si="9"/>
        <v>yes</v>
      </c>
      <c r="Z593">
        <v>500</v>
      </c>
    </row>
    <row r="594" spans="1:26" ht="31.2" customHeight="1">
      <c r="A594" s="2" t="s">
        <v>9313</v>
      </c>
      <c r="B594" s="185" t="s">
        <v>9316</v>
      </c>
      <c r="C594" s="2" t="s">
        <v>9319</v>
      </c>
      <c r="D594" s="2" t="s">
        <v>55</v>
      </c>
      <c r="E594" s="136" t="s">
        <v>9322</v>
      </c>
      <c r="F594" s="2" t="s">
        <v>9323</v>
      </c>
      <c r="G594" s="2" t="s">
        <v>33</v>
      </c>
      <c r="H594" s="2" t="s">
        <v>34</v>
      </c>
      <c r="I594" s="8"/>
      <c r="J594" s="8"/>
      <c r="K594" s="2"/>
      <c r="L594" s="9"/>
      <c r="M594" s="8"/>
      <c r="N594" s="2" t="s">
        <v>70</v>
      </c>
      <c r="O594" s="8" t="s">
        <v>48</v>
      </c>
      <c r="P594" s="8" t="s">
        <v>88</v>
      </c>
      <c r="Q594" s="8" t="s">
        <v>38</v>
      </c>
      <c r="S594" s="2"/>
      <c r="T594" s="2"/>
      <c r="U594" s="8" t="str">
        <f>IF(COUNTIF(soi_input_variables!A:A,A594)&gt;0,"yes","no")</f>
        <v>no</v>
      </c>
      <c r="V594" s="8" t="str">
        <f>IF(COUNTIF(midas_input_variables!A:A,A594)&gt;0,"yes","no")</f>
        <v>no</v>
      </c>
      <c r="W594" s="8" t="str">
        <f>IF(OR(COUNTIF(eucalc_variables_proxies!C:C,"*"&amp;A594&amp;"*")&gt;0,COUNTIF(eucalc_variables_proxies!F:F,"*"&amp;A594&amp;"*")&gt;0),"yes","no")</f>
        <v>no</v>
      </c>
      <c r="X594" s="8" t="str">
        <f>IF(COUNTIF(collected_variables_proxies!C:C,"*"&amp;A594&amp;"*")&gt;0,"yes","no")</f>
        <v>no</v>
      </c>
      <c r="Y594" s="8" t="str">
        <f t="shared" si="9"/>
        <v>no</v>
      </c>
      <c r="Z594">
        <v>500</v>
      </c>
    </row>
    <row r="595" spans="1:26" ht="22.2" customHeight="1">
      <c r="A595" s="2" t="s">
        <v>9314</v>
      </c>
      <c r="B595" s="185" t="s">
        <v>9317</v>
      </c>
      <c r="C595" s="2" t="s">
        <v>9320</v>
      </c>
      <c r="D595" s="2" t="s">
        <v>55</v>
      </c>
      <c r="E595" s="136" t="s">
        <v>9322</v>
      </c>
      <c r="F595" s="2" t="s">
        <v>9323</v>
      </c>
      <c r="G595" s="2" t="s">
        <v>33</v>
      </c>
      <c r="H595" s="2" t="s">
        <v>34</v>
      </c>
      <c r="I595" s="8"/>
      <c r="J595" s="8"/>
      <c r="K595" s="2"/>
      <c r="L595" s="9"/>
      <c r="M595" s="8"/>
      <c r="N595" s="2" t="s">
        <v>70</v>
      </c>
      <c r="O595" s="8" t="s">
        <v>48</v>
      </c>
      <c r="P595" s="8" t="s">
        <v>88</v>
      </c>
      <c r="Q595" s="8" t="s">
        <v>38</v>
      </c>
      <c r="S595" s="2"/>
      <c r="T595" s="2"/>
      <c r="U595" s="8" t="str">
        <f>IF(COUNTIF(soi_input_variables!A:A,A595)&gt;0,"yes","no")</f>
        <v>no</v>
      </c>
      <c r="V595" s="8" t="str">
        <f>IF(COUNTIF(midas_input_variables!A:A,A595)&gt;0,"yes","no")</f>
        <v>no</v>
      </c>
      <c r="W595" s="8" t="str">
        <f>IF(OR(COUNTIF(eucalc_variables_proxies!C:C,"*"&amp;A595&amp;"*")&gt;0,COUNTIF(eucalc_variables_proxies!F:F,"*"&amp;A595&amp;"*")&gt;0),"yes","no")</f>
        <v>no</v>
      </c>
      <c r="X595" s="8" t="str">
        <f>IF(COUNTIF(collected_variables_proxies!C:C,"*"&amp;A595&amp;"*")&gt;0,"yes","no")</f>
        <v>no</v>
      </c>
      <c r="Y595" s="8" t="str">
        <f t="shared" ref="Y595:Y596" si="10">IF(OR(U595="yes",V595="yes",W595="yes",X595="yes"),"yes","no")</f>
        <v>no</v>
      </c>
      <c r="Z595">
        <v>500</v>
      </c>
    </row>
    <row r="596" spans="1:26" ht="21.6" customHeight="1">
      <c r="A596" s="2" t="s">
        <v>9315</v>
      </c>
      <c r="B596" s="185" t="s">
        <v>9318</v>
      </c>
      <c r="C596" s="2" t="s">
        <v>9321</v>
      </c>
      <c r="D596" s="2" t="s">
        <v>55</v>
      </c>
      <c r="E596" s="136" t="s">
        <v>9322</v>
      </c>
      <c r="F596" s="2" t="s">
        <v>9323</v>
      </c>
      <c r="G596" s="2" t="s">
        <v>33</v>
      </c>
      <c r="H596" s="2" t="s">
        <v>34</v>
      </c>
      <c r="I596" s="8"/>
      <c r="J596" s="8"/>
      <c r="K596" s="2"/>
      <c r="L596" s="9"/>
      <c r="M596" s="8"/>
      <c r="N596" s="2" t="s">
        <v>70</v>
      </c>
      <c r="O596" s="8" t="s">
        <v>48</v>
      </c>
      <c r="P596" s="8" t="s">
        <v>88</v>
      </c>
      <c r="Q596" s="8" t="s">
        <v>38</v>
      </c>
      <c r="S596" s="2"/>
      <c r="T596" s="2"/>
      <c r="U596" s="8" t="str">
        <f>IF(COUNTIF(soi_input_variables!A:A,A596)&gt;0,"yes","no")</f>
        <v>no</v>
      </c>
      <c r="V596" s="8" t="str">
        <f>IF(COUNTIF(midas_input_variables!A:A,A596)&gt;0,"yes","no")</f>
        <v>no</v>
      </c>
      <c r="W596" s="8" t="str">
        <f>IF(OR(COUNTIF(eucalc_variables_proxies!C:C,"*"&amp;A596&amp;"*")&gt;0,COUNTIF(eucalc_variables_proxies!F:F,"*"&amp;A596&amp;"*")&gt;0),"yes","no")</f>
        <v>no</v>
      </c>
      <c r="X596" s="8" t="str">
        <f>IF(COUNTIF(collected_variables_proxies!C:C,"*"&amp;A596&amp;"*")&gt;0,"yes","no")</f>
        <v>no</v>
      </c>
      <c r="Y596" s="8" t="str">
        <f t="shared" si="10"/>
        <v>no</v>
      </c>
      <c r="Z596">
        <v>500</v>
      </c>
    </row>
    <row r="597" spans="1:26" ht="24" customHeight="1">
      <c r="A597" s="2" t="s">
        <v>1567</v>
      </c>
      <c r="B597" s="185" t="s">
        <v>1568</v>
      </c>
      <c r="C597" s="2" t="s">
        <v>1569</v>
      </c>
      <c r="D597" s="2" t="s">
        <v>55</v>
      </c>
      <c r="E597" s="136" t="s">
        <v>1565</v>
      </c>
      <c r="F597" s="2" t="s">
        <v>1566</v>
      </c>
      <c r="G597" s="2" t="s">
        <v>33</v>
      </c>
      <c r="H597" s="2" t="s">
        <v>34</v>
      </c>
      <c r="I597" s="8"/>
      <c r="J597" s="8"/>
      <c r="K597" s="2"/>
      <c r="L597" s="9"/>
      <c r="M597" s="8"/>
      <c r="N597" s="2" t="s">
        <v>70</v>
      </c>
      <c r="O597" s="8" t="s">
        <v>48</v>
      </c>
      <c r="P597" s="8" t="s">
        <v>37</v>
      </c>
      <c r="Q597" s="8" t="s">
        <v>38</v>
      </c>
      <c r="S597" s="2"/>
      <c r="T597" s="2"/>
      <c r="U597" s="8" t="str">
        <f>IF(COUNTIF(soi_input_variables!A:A,A597)&gt;0,"yes","no")</f>
        <v>no</v>
      </c>
      <c r="V597" s="8" t="str">
        <f>IF(COUNTIF(midas_input_variables!A:A,A597)&gt;0,"yes","no")</f>
        <v>no</v>
      </c>
      <c r="W597" s="8" t="str">
        <f>IF(OR(COUNTIF(eucalc_variables_proxies!C:C,"*"&amp;A597&amp;"*")&gt;0,COUNTIF(eucalc_variables_proxies!F:F,"*"&amp;A597&amp;"*")&gt;0),"yes","no")</f>
        <v>no</v>
      </c>
      <c r="X597" s="8" t="str">
        <f>IF(COUNTIF(collected_variables_proxies!C:C,"*"&amp;A597&amp;"*")&gt;0,"yes","no")</f>
        <v>no</v>
      </c>
      <c r="Y597" s="8" t="str">
        <f t="shared" si="9"/>
        <v>no</v>
      </c>
      <c r="Z597">
        <v>500</v>
      </c>
    </row>
    <row r="598" spans="1:26" ht="18" customHeight="1">
      <c r="A598" s="2" t="s">
        <v>1570</v>
      </c>
      <c r="B598" s="185" t="s">
        <v>1571</v>
      </c>
      <c r="C598" s="2"/>
      <c r="D598" s="2" t="s">
        <v>963</v>
      </c>
      <c r="E598" s="7" t="s">
        <v>964</v>
      </c>
      <c r="F598" s="2" t="s">
        <v>965</v>
      </c>
      <c r="G598" s="2" t="s">
        <v>33</v>
      </c>
      <c r="H598" s="2" t="s">
        <v>337</v>
      </c>
      <c r="I598" s="8" t="s">
        <v>1516</v>
      </c>
      <c r="J598" s="8"/>
      <c r="K598" s="2"/>
      <c r="L598" s="9"/>
      <c r="M598" s="8"/>
      <c r="N598" s="2" t="s">
        <v>70</v>
      </c>
      <c r="O598" s="8" t="s">
        <v>48</v>
      </c>
      <c r="P598" s="8" t="s">
        <v>49</v>
      </c>
      <c r="Q598" s="8" t="s">
        <v>38</v>
      </c>
      <c r="S598" s="2"/>
      <c r="T598" s="2"/>
      <c r="U598" s="8" t="str">
        <f>IF(COUNTIF(soi_input_variables!A:A,A598)&gt;0,"yes","no")</f>
        <v>no</v>
      </c>
      <c r="V598" s="8" t="str">
        <f>IF(COUNTIF(midas_input_variables!A:A,A598)&gt;0,"yes","no")</f>
        <v>no</v>
      </c>
      <c r="W598" s="8" t="str">
        <f>IF(OR(COUNTIF(eucalc_variables_proxies!C:C,"*"&amp;A598&amp;"*")&gt;0,COUNTIF(eucalc_variables_proxies!F:F,"*"&amp;A598&amp;"*")&gt;0),"yes","no")</f>
        <v>no</v>
      </c>
      <c r="X598" s="8" t="str">
        <f>IF(COUNTIF(collected_variables_proxies!C:C,"*"&amp;A598&amp;"*")&gt;0,"yes","no")</f>
        <v>no</v>
      </c>
      <c r="Y598" s="8" t="str">
        <f t="shared" si="9"/>
        <v>no</v>
      </c>
      <c r="Z598">
        <v>500</v>
      </c>
    </row>
    <row r="599" spans="1:26" ht="22.2" customHeight="1">
      <c r="A599" s="2" t="s">
        <v>1572</v>
      </c>
      <c r="B599" s="185" t="s">
        <v>1573</v>
      </c>
      <c r="C599" s="2"/>
      <c r="D599" s="2" t="s">
        <v>963</v>
      </c>
      <c r="E599" s="7" t="s">
        <v>964</v>
      </c>
      <c r="F599" s="2" t="s">
        <v>965</v>
      </c>
      <c r="G599" s="2" t="s">
        <v>33</v>
      </c>
      <c r="H599" s="2" t="s">
        <v>337</v>
      </c>
      <c r="I599" s="8" t="s">
        <v>1516</v>
      </c>
      <c r="J599" s="8"/>
      <c r="K599" s="2"/>
      <c r="L599" s="9"/>
      <c r="M599" s="8"/>
      <c r="N599" s="2" t="s">
        <v>70</v>
      </c>
      <c r="O599" s="8" t="s">
        <v>48</v>
      </c>
      <c r="P599" s="8" t="s">
        <v>49</v>
      </c>
      <c r="Q599" s="8" t="s">
        <v>38</v>
      </c>
      <c r="S599" s="2"/>
      <c r="T599" s="2"/>
      <c r="U599" s="8" t="str">
        <f>IF(COUNTIF(soi_input_variables!A:A,A599)&gt;0,"yes","no")</f>
        <v>no</v>
      </c>
      <c r="V599" s="8" t="str">
        <f>IF(COUNTIF(midas_input_variables!A:A,A599)&gt;0,"yes","no")</f>
        <v>no</v>
      </c>
      <c r="W599" s="8" t="str">
        <f>IF(OR(COUNTIF(eucalc_variables_proxies!C:C,"*"&amp;A599&amp;"*")&gt;0,COUNTIF(eucalc_variables_proxies!F:F,"*"&amp;A599&amp;"*")&gt;0),"yes","no")</f>
        <v>no</v>
      </c>
      <c r="X599" s="8" t="str">
        <f>IF(COUNTIF(collected_variables_proxies!C:C,"*"&amp;A599&amp;"*")&gt;0,"yes","no")</f>
        <v>no</v>
      </c>
      <c r="Y599" s="8" t="str">
        <f t="shared" si="9"/>
        <v>no</v>
      </c>
      <c r="Z599">
        <v>500</v>
      </c>
    </row>
    <row r="600" spans="1:26" ht="24" customHeight="1">
      <c r="A600" s="2" t="s">
        <v>1574</v>
      </c>
      <c r="B600" s="185" t="s">
        <v>1575</v>
      </c>
      <c r="C600" s="2"/>
      <c r="D600" s="2" t="s">
        <v>963</v>
      </c>
      <c r="E600" s="7" t="s">
        <v>964</v>
      </c>
      <c r="F600" s="2" t="s">
        <v>965</v>
      </c>
      <c r="G600" s="2" t="s">
        <v>33</v>
      </c>
      <c r="H600" s="2" t="s">
        <v>337</v>
      </c>
      <c r="I600" s="8" t="s">
        <v>1516</v>
      </c>
      <c r="J600" s="8"/>
      <c r="K600" s="2"/>
      <c r="L600" s="9"/>
      <c r="M600" s="8"/>
      <c r="N600" s="2" t="s">
        <v>70</v>
      </c>
      <c r="O600" s="8" t="s">
        <v>48</v>
      </c>
      <c r="P600" s="8" t="s">
        <v>49</v>
      </c>
      <c r="Q600" s="8" t="s">
        <v>38</v>
      </c>
      <c r="S600" s="2"/>
      <c r="T600" s="2" t="s">
        <v>1576</v>
      </c>
      <c r="U600" s="8" t="str">
        <f>IF(COUNTIF(soi_input_variables!A:A,A600)&gt;0,"yes","no")</f>
        <v>no</v>
      </c>
      <c r="V600" s="8" t="str">
        <f>IF(COUNTIF(midas_input_variables!A:A,A600)&gt;0,"yes","no")</f>
        <v>yes</v>
      </c>
      <c r="W600" s="8" t="str">
        <f>IF(OR(COUNTIF(eucalc_variables_proxies!C:C,"*"&amp;A600&amp;"*")&gt;0,COUNTIF(eucalc_variables_proxies!F:F,"*"&amp;A600&amp;"*")&gt;0),"yes","no")</f>
        <v>no</v>
      </c>
      <c r="X600" s="8" t="str">
        <f>IF(COUNTIF(collected_variables_proxies!C:C,"*"&amp;A600&amp;"*")&gt;0,"yes","no")</f>
        <v>no</v>
      </c>
      <c r="Y600" s="8" t="str">
        <f t="shared" si="9"/>
        <v>yes</v>
      </c>
      <c r="Z600">
        <v>500</v>
      </c>
    </row>
    <row r="601" spans="1:26" ht="21.6" customHeight="1">
      <c r="A601" s="1" t="s">
        <v>1577</v>
      </c>
      <c r="B601" s="185" t="s">
        <v>1578</v>
      </c>
      <c r="C601" s="2"/>
      <c r="D601" s="2" t="s">
        <v>1511</v>
      </c>
      <c r="E601" s="136" t="s">
        <v>1533</v>
      </c>
      <c r="F601" s="2" t="s">
        <v>1534</v>
      </c>
      <c r="G601" s="2" t="s">
        <v>33</v>
      </c>
      <c r="H601" s="2" t="s">
        <v>631</v>
      </c>
      <c r="I601" s="8" t="s">
        <v>1516</v>
      </c>
      <c r="J601" s="8"/>
      <c r="K601" s="2"/>
      <c r="L601" s="9"/>
      <c r="M601" s="8"/>
      <c r="N601" s="2" t="s">
        <v>70</v>
      </c>
      <c r="O601" s="8" t="s">
        <v>48</v>
      </c>
      <c r="P601" s="8" t="s">
        <v>49</v>
      </c>
      <c r="Q601" s="8" t="s">
        <v>38</v>
      </c>
      <c r="S601" s="2"/>
      <c r="T601" s="2"/>
      <c r="U601" s="8" t="str">
        <f>IF(COUNTIF(soi_input_variables!A:A,A601)&gt;0,"yes","no")</f>
        <v>no</v>
      </c>
      <c r="V601" s="8" t="str">
        <f>IF(COUNTIF(midas_input_variables!A:A,A601)&gt;0,"yes","no")</f>
        <v>yes</v>
      </c>
      <c r="W601" s="8" t="str">
        <f>IF(OR(COUNTIF(eucalc_variables_proxies!C:C,"*"&amp;A601&amp;"*")&gt;0,COUNTIF(eucalc_variables_proxies!F:F,"*"&amp;A601&amp;"*")&gt;0),"yes","no")</f>
        <v>yes</v>
      </c>
      <c r="X601" s="8" t="str">
        <f>IF(COUNTIF(collected_variables_proxies!C:C,"*"&amp;A601&amp;"*")&gt;0,"yes","no")</f>
        <v>yes</v>
      </c>
      <c r="Y601" s="8" t="str">
        <f t="shared" si="9"/>
        <v>yes</v>
      </c>
      <c r="Z601">
        <v>500</v>
      </c>
    </row>
    <row r="602" spans="1:26" ht="72">
      <c r="A602" s="2" t="s">
        <v>1579</v>
      </c>
      <c r="B602" s="185" t="s">
        <v>1580</v>
      </c>
      <c r="C602" s="2" t="s">
        <v>1581</v>
      </c>
      <c r="D602" s="2" t="s">
        <v>55</v>
      </c>
      <c r="E602" s="7" t="s">
        <v>1582</v>
      </c>
      <c r="F602" s="2" t="s">
        <v>1583</v>
      </c>
      <c r="G602" s="2" t="s">
        <v>33</v>
      </c>
      <c r="H602" s="2" t="s">
        <v>34</v>
      </c>
      <c r="I602" s="8" t="s">
        <v>68</v>
      </c>
      <c r="J602" s="8"/>
      <c r="K602" s="2"/>
      <c r="L602" s="9"/>
      <c r="M602" s="8"/>
      <c r="N602" s="2" t="s">
        <v>70</v>
      </c>
      <c r="O602" s="8" t="s">
        <v>48</v>
      </c>
      <c r="P602" s="8" t="s">
        <v>88</v>
      </c>
      <c r="Q602" s="8" t="s">
        <v>38</v>
      </c>
      <c r="S602" s="2"/>
      <c r="T602" s="2"/>
      <c r="U602" s="8" t="str">
        <f>IF(COUNTIF(soi_input_variables!A:A,A602)&gt;0,"yes","no")</f>
        <v>no</v>
      </c>
      <c r="V602" s="8" t="str">
        <f>IF(COUNTIF(midas_input_variables!A:A,A602)&gt;0,"yes","no")</f>
        <v>no</v>
      </c>
      <c r="W602" s="8" t="str">
        <f>IF(OR(COUNTIF(eucalc_variables_proxies!C:C,"*"&amp;A602&amp;"*")&gt;0,COUNTIF(eucalc_variables_proxies!F:F,"*"&amp;A602&amp;"*")&gt;0),"yes","no")</f>
        <v>no</v>
      </c>
      <c r="X602" s="8" t="str">
        <f>IF(COUNTIF(collected_variables_proxies!C:C,"*"&amp;A602&amp;"*")&gt;0,"yes","no")</f>
        <v>no</v>
      </c>
      <c r="Y602" s="8" t="str">
        <f t="shared" si="9"/>
        <v>no</v>
      </c>
      <c r="Z602">
        <v>500</v>
      </c>
    </row>
    <row r="603" spans="1:26" ht="86.4">
      <c r="A603" s="2" t="s">
        <v>1584</v>
      </c>
      <c r="B603" s="185" t="s">
        <v>1585</v>
      </c>
      <c r="C603" s="2"/>
      <c r="D603" s="2" t="s">
        <v>55</v>
      </c>
      <c r="E603" s="7" t="s">
        <v>1586</v>
      </c>
      <c r="F603" s="2" t="s">
        <v>1587</v>
      </c>
      <c r="G603" s="2" t="s">
        <v>33</v>
      </c>
      <c r="H603" s="2" t="s">
        <v>58</v>
      </c>
      <c r="I603" s="2" t="s">
        <v>68</v>
      </c>
      <c r="J603" s="8"/>
      <c r="K603" s="2"/>
      <c r="L603" s="2"/>
      <c r="M603" s="8"/>
      <c r="N603" s="2" t="s">
        <v>70</v>
      </c>
      <c r="O603" s="8" t="s">
        <v>48</v>
      </c>
      <c r="P603" s="8" t="s">
        <v>62</v>
      </c>
      <c r="Q603" s="8" t="s">
        <v>38</v>
      </c>
      <c r="S603" s="2"/>
      <c r="T603" s="2"/>
      <c r="U603" s="8" t="str">
        <f>IF(COUNTIF(soi_input_variables!A:A,A603)&gt;0,"yes","no")</f>
        <v>no</v>
      </c>
      <c r="V603" s="8" t="str">
        <f>IF(COUNTIF(midas_input_variables!A:A,A603)&gt;0,"yes","no")</f>
        <v>no</v>
      </c>
      <c r="W603" s="8" t="str">
        <f>IF(OR(COUNTIF(eucalc_variables_proxies!C:C,"*"&amp;A603&amp;"*")&gt;0,COUNTIF(eucalc_variables_proxies!F:F,"*"&amp;A603&amp;"*")&gt;0),"yes","no")</f>
        <v>yes</v>
      </c>
      <c r="X603" s="8" t="str">
        <f>IF(COUNTIF(collected_variables_proxies!C:C,"*"&amp;A603&amp;"*")&gt;0,"yes","no")</f>
        <v>yes</v>
      </c>
      <c r="Y603" s="8" t="str">
        <f t="shared" si="9"/>
        <v>yes</v>
      </c>
      <c r="Z603">
        <v>500</v>
      </c>
    </row>
    <row r="604" spans="1:26" ht="72">
      <c r="A604" s="2" t="s">
        <v>1588</v>
      </c>
      <c r="B604" s="185" t="s">
        <v>1589</v>
      </c>
      <c r="C604" s="2"/>
      <c r="D604" s="2" t="s">
        <v>963</v>
      </c>
      <c r="E604" s="7" t="s">
        <v>964</v>
      </c>
      <c r="F604" s="2" t="s">
        <v>965</v>
      </c>
      <c r="G604" s="2" t="s">
        <v>33</v>
      </c>
      <c r="H604" s="2" t="s">
        <v>337</v>
      </c>
      <c r="I604" s="8" t="s">
        <v>1516</v>
      </c>
      <c r="J604" s="8"/>
      <c r="K604" s="2"/>
      <c r="L604" s="9"/>
      <c r="M604" s="8"/>
      <c r="N604" s="2" t="s">
        <v>70</v>
      </c>
      <c r="O604" s="8" t="s">
        <v>48</v>
      </c>
      <c r="P604" s="8" t="s">
        <v>49</v>
      </c>
      <c r="Q604" s="8" t="s">
        <v>38</v>
      </c>
      <c r="S604" s="2"/>
      <c r="T604" s="2"/>
      <c r="U604" s="8" t="str">
        <f>IF(COUNTIF(soi_input_variables!A:A,A604)&gt;0,"yes","no")</f>
        <v>no</v>
      </c>
      <c r="V604" s="8" t="str">
        <f>IF(COUNTIF(midas_input_variables!A:A,A604)&gt;0,"yes","no")</f>
        <v>no</v>
      </c>
      <c r="W604" s="8" t="str">
        <f>IF(OR(COUNTIF(eucalc_variables_proxies!C:C,"*"&amp;A604&amp;"*")&gt;0,COUNTIF(eucalc_variables_proxies!F:F,"*"&amp;A604&amp;"*")&gt;0),"yes","no")</f>
        <v>no</v>
      </c>
      <c r="X604" s="8" t="str">
        <f>IF(COUNTIF(collected_variables_proxies!C:C,"*"&amp;A604&amp;"*")&gt;0,"yes","no")</f>
        <v>no</v>
      </c>
      <c r="Y604" s="8" t="str">
        <f t="shared" si="9"/>
        <v>no</v>
      </c>
      <c r="Z604">
        <v>500</v>
      </c>
    </row>
    <row r="605" spans="1:26" ht="86.4">
      <c r="A605" s="2" t="s">
        <v>1590</v>
      </c>
      <c r="B605" s="185" t="s">
        <v>1591</v>
      </c>
      <c r="C605" s="2"/>
      <c r="D605" s="2" t="s">
        <v>55</v>
      </c>
      <c r="E605" s="7" t="s">
        <v>1586</v>
      </c>
      <c r="F605" s="2" t="s">
        <v>1587</v>
      </c>
      <c r="G605" s="2" t="s">
        <v>33</v>
      </c>
      <c r="H605" s="2" t="s">
        <v>58</v>
      </c>
      <c r="I605" s="2" t="s">
        <v>68</v>
      </c>
      <c r="J605" s="8"/>
      <c r="K605" s="2"/>
      <c r="L605" s="2"/>
      <c r="M605" s="8"/>
      <c r="N605" s="2" t="s">
        <v>70</v>
      </c>
      <c r="O605" s="8" t="s">
        <v>48</v>
      </c>
      <c r="P605" s="8" t="s">
        <v>62</v>
      </c>
      <c r="Q605" s="8" t="s">
        <v>38</v>
      </c>
      <c r="S605" s="2"/>
      <c r="T605" s="2"/>
      <c r="U605" s="8" t="str">
        <f>IF(COUNTIF(soi_input_variables!A:A,A605)&gt;0,"yes","no")</f>
        <v>no</v>
      </c>
      <c r="V605" s="8" t="str">
        <f>IF(COUNTIF(midas_input_variables!A:A,A605)&gt;0,"yes","no")</f>
        <v>yes</v>
      </c>
      <c r="W605" s="8" t="str">
        <f>IF(OR(COUNTIF(eucalc_variables_proxies!C:C,"*"&amp;A605&amp;"*")&gt;0,COUNTIF(eucalc_variables_proxies!F:F,"*"&amp;A605&amp;"*")&gt;0),"yes","no")</f>
        <v>yes</v>
      </c>
      <c r="X605" s="8" t="str">
        <f>IF(COUNTIF(collected_variables_proxies!C:C,"*"&amp;A605&amp;"*")&gt;0,"yes","no")</f>
        <v>yes</v>
      </c>
      <c r="Y605" s="8" t="str">
        <f t="shared" si="9"/>
        <v>yes</v>
      </c>
      <c r="Z605">
        <v>500</v>
      </c>
    </row>
    <row r="606" spans="1:26" ht="86.4">
      <c r="A606" s="2" t="s">
        <v>1592</v>
      </c>
      <c r="B606" s="185" t="s">
        <v>1593</v>
      </c>
      <c r="C606" s="2"/>
      <c r="D606" s="2" t="s">
        <v>55</v>
      </c>
      <c r="E606" s="7" t="s">
        <v>1586</v>
      </c>
      <c r="F606" s="2" t="s">
        <v>1587</v>
      </c>
      <c r="G606" s="2" t="s">
        <v>33</v>
      </c>
      <c r="H606" s="2" t="s">
        <v>58</v>
      </c>
      <c r="I606" s="2" t="s">
        <v>68</v>
      </c>
      <c r="J606" s="8"/>
      <c r="K606" s="2"/>
      <c r="L606" s="2"/>
      <c r="M606" s="8"/>
      <c r="N606" s="2" t="s">
        <v>70</v>
      </c>
      <c r="O606" s="8" t="s">
        <v>48</v>
      </c>
      <c r="P606" s="8" t="s">
        <v>62</v>
      </c>
      <c r="Q606" s="8" t="s">
        <v>38</v>
      </c>
      <c r="S606" s="2"/>
      <c r="T606" s="2"/>
      <c r="U606" s="8" t="str">
        <f>IF(COUNTIF(soi_input_variables!A:A,A606)&gt;0,"yes","no")</f>
        <v>no</v>
      </c>
      <c r="V606" s="8" t="str">
        <f>IF(COUNTIF(midas_input_variables!A:A,A606)&gt;0,"yes","no")</f>
        <v>no</v>
      </c>
      <c r="W606" s="8" t="str">
        <f>IF(OR(COUNTIF(eucalc_variables_proxies!C:C,"*"&amp;A606&amp;"*")&gt;0,COUNTIF(eucalc_variables_proxies!F:F,"*"&amp;A606&amp;"*")&gt;0),"yes","no")</f>
        <v>yes</v>
      </c>
      <c r="X606" s="8" t="str">
        <f>IF(COUNTIF(collected_variables_proxies!C:C,"*"&amp;A606&amp;"*")&gt;0,"yes","no")</f>
        <v>no</v>
      </c>
      <c r="Y606" s="8" t="str">
        <f t="shared" si="9"/>
        <v>yes</v>
      </c>
      <c r="Z606">
        <v>500</v>
      </c>
    </row>
    <row r="607" spans="1:26" ht="230.4">
      <c r="A607" s="2" t="s">
        <v>1594</v>
      </c>
      <c r="B607" s="185" t="s">
        <v>1595</v>
      </c>
      <c r="C607" s="2"/>
      <c r="D607" s="2" t="s">
        <v>1511</v>
      </c>
      <c r="E607" s="136" t="s">
        <v>1533</v>
      </c>
      <c r="F607" s="2" t="s">
        <v>1534</v>
      </c>
      <c r="G607" s="2" t="s">
        <v>33</v>
      </c>
      <c r="H607" s="2" t="s">
        <v>631</v>
      </c>
      <c r="I607" s="8" t="s">
        <v>1516</v>
      </c>
      <c r="J607" s="8"/>
      <c r="K607" s="2"/>
      <c r="L607" s="9"/>
      <c r="M607" s="8"/>
      <c r="N607" s="2" t="s">
        <v>70</v>
      </c>
      <c r="O607" s="8" t="s">
        <v>48</v>
      </c>
      <c r="P607" s="8" t="s">
        <v>49</v>
      </c>
      <c r="Q607" s="8" t="s">
        <v>38</v>
      </c>
      <c r="S607" s="2"/>
      <c r="T607" s="2"/>
      <c r="U607" s="8" t="str">
        <f>IF(COUNTIF(soi_input_variables!A:A,A607)&gt;0,"yes","no")</f>
        <v>no</v>
      </c>
      <c r="V607" s="8" t="str">
        <f>IF(COUNTIF(midas_input_variables!A:A,A607)&gt;0,"yes","no")</f>
        <v>no</v>
      </c>
      <c r="W607" s="8" t="str">
        <f>IF(OR(COUNTIF(eucalc_variables_proxies!C:C,"*"&amp;A607&amp;"*")&gt;0,COUNTIF(eucalc_variables_proxies!F:F,"*"&amp;A607&amp;"*")&gt;0),"yes","no")</f>
        <v>yes</v>
      </c>
      <c r="X607" s="8" t="str">
        <f>IF(COUNTIF(collected_variables_proxies!C:C,"*"&amp;A607&amp;"*")&gt;0,"yes","no")</f>
        <v>yes</v>
      </c>
      <c r="Y607" s="8" t="str">
        <f t="shared" si="9"/>
        <v>yes</v>
      </c>
      <c r="Z607">
        <v>500</v>
      </c>
    </row>
    <row r="608" spans="1:26" ht="230.4">
      <c r="A608" s="2" t="s">
        <v>1596</v>
      </c>
      <c r="B608" s="185" t="s">
        <v>1597</v>
      </c>
      <c r="C608" s="2"/>
      <c r="D608" s="2" t="s">
        <v>1511</v>
      </c>
      <c r="E608" s="136" t="s">
        <v>1533</v>
      </c>
      <c r="F608" s="2" t="s">
        <v>1534</v>
      </c>
      <c r="G608" s="2" t="s">
        <v>33</v>
      </c>
      <c r="H608" s="2" t="s">
        <v>631</v>
      </c>
      <c r="I608" s="8" t="s">
        <v>1516</v>
      </c>
      <c r="J608" s="8"/>
      <c r="K608" s="2"/>
      <c r="L608" s="9"/>
      <c r="M608" s="8"/>
      <c r="N608" s="2" t="s">
        <v>70</v>
      </c>
      <c r="O608" s="8" t="s">
        <v>48</v>
      </c>
      <c r="P608" s="8" t="s">
        <v>49</v>
      </c>
      <c r="Q608" s="8" t="s">
        <v>38</v>
      </c>
      <c r="S608" s="2"/>
      <c r="T608" s="2"/>
      <c r="U608" s="8" t="str">
        <f>IF(COUNTIF(soi_input_variables!A:A,A608)&gt;0,"yes","no")</f>
        <v>no</v>
      </c>
      <c r="V608" s="8" t="str">
        <f>IF(COUNTIF(midas_input_variables!A:A,A608)&gt;0,"yes","no")</f>
        <v>no</v>
      </c>
      <c r="W608" s="8" t="str">
        <f>IF(OR(COUNTIF(eucalc_variables_proxies!C:C,"*"&amp;A608&amp;"*")&gt;0,COUNTIF(eucalc_variables_proxies!F:F,"*"&amp;A608&amp;"*")&gt;0),"yes","no")</f>
        <v>yes</v>
      </c>
      <c r="X608" s="8" t="str">
        <f>IF(COUNTIF(collected_variables_proxies!C:C,"*"&amp;A608&amp;"*")&gt;0,"yes","no")</f>
        <v>yes</v>
      </c>
      <c r="Y608" s="8" t="str">
        <f t="shared" si="9"/>
        <v>yes</v>
      </c>
      <c r="Z608">
        <v>500</v>
      </c>
    </row>
    <row r="609" spans="1:26" ht="72">
      <c r="A609" s="2" t="s">
        <v>1598</v>
      </c>
      <c r="B609" s="185" t="s">
        <v>1599</v>
      </c>
      <c r="C609" s="2"/>
      <c r="D609" s="2" t="s">
        <v>963</v>
      </c>
      <c r="E609" s="7" t="s">
        <v>964</v>
      </c>
      <c r="F609" s="2" t="s">
        <v>965</v>
      </c>
      <c r="G609" s="2" t="s">
        <v>33</v>
      </c>
      <c r="H609" s="2" t="s">
        <v>337</v>
      </c>
      <c r="I609" s="8" t="s">
        <v>1516</v>
      </c>
      <c r="J609" s="8"/>
      <c r="K609" s="2"/>
      <c r="L609" s="9"/>
      <c r="M609" s="8"/>
      <c r="N609" s="2" t="s">
        <v>70</v>
      </c>
      <c r="O609" s="8" t="s">
        <v>48</v>
      </c>
      <c r="P609" s="8" t="s">
        <v>49</v>
      </c>
      <c r="Q609" s="8" t="s">
        <v>38</v>
      </c>
      <c r="S609" s="2"/>
      <c r="T609" s="2"/>
      <c r="U609" s="8" t="str">
        <f>IF(COUNTIF(soi_input_variables!A:A,A609)&gt;0,"yes","no")</f>
        <v>no</v>
      </c>
      <c r="V609" s="8" t="str">
        <f>IF(COUNTIF(midas_input_variables!A:A,A609)&gt;0,"yes","no")</f>
        <v>no</v>
      </c>
      <c r="W609" s="8" t="str">
        <f>IF(OR(COUNTIF(eucalc_variables_proxies!C:C,"*"&amp;A609&amp;"*")&gt;0,COUNTIF(eucalc_variables_proxies!F:F,"*"&amp;A609&amp;"*")&gt;0),"yes","no")</f>
        <v>no</v>
      </c>
      <c r="X609" s="8" t="str">
        <f>IF(COUNTIF(collected_variables_proxies!C:C,"*"&amp;A609&amp;"*")&gt;0,"yes","no")</f>
        <v>no</v>
      </c>
      <c r="Y609" s="8" t="str">
        <f t="shared" si="9"/>
        <v>no</v>
      </c>
      <c r="Z609">
        <v>500</v>
      </c>
    </row>
    <row r="610" spans="1:26" ht="72">
      <c r="A610" s="2" t="s">
        <v>1600</v>
      </c>
      <c r="B610" s="185" t="s">
        <v>1601</v>
      </c>
      <c r="C610" s="2"/>
      <c r="D610" s="2" t="s">
        <v>963</v>
      </c>
      <c r="E610" s="7" t="s">
        <v>964</v>
      </c>
      <c r="F610" s="2" t="s">
        <v>965</v>
      </c>
      <c r="G610" s="2" t="s">
        <v>33</v>
      </c>
      <c r="H610" s="2" t="s">
        <v>337</v>
      </c>
      <c r="I610" s="8" t="s">
        <v>1516</v>
      </c>
      <c r="J610" s="8"/>
      <c r="K610" s="2"/>
      <c r="L610" s="9"/>
      <c r="M610" s="8"/>
      <c r="N610" s="2" t="s">
        <v>70</v>
      </c>
      <c r="O610" s="8" t="s">
        <v>48</v>
      </c>
      <c r="P610" s="8" t="s">
        <v>49</v>
      </c>
      <c r="Q610" s="8" t="s">
        <v>38</v>
      </c>
      <c r="S610" s="2"/>
      <c r="T610" s="2"/>
      <c r="U610" s="8" t="str">
        <f>IF(COUNTIF(soi_input_variables!A:A,A610)&gt;0,"yes","no")</f>
        <v>no</v>
      </c>
      <c r="V610" s="8" t="str">
        <f>IF(COUNTIF(midas_input_variables!A:A,A610)&gt;0,"yes","no")</f>
        <v>no</v>
      </c>
      <c r="W610" s="8" t="str">
        <f>IF(OR(COUNTIF(eucalc_variables_proxies!C:C,"*"&amp;A610&amp;"*")&gt;0,COUNTIF(eucalc_variables_proxies!F:F,"*"&amp;A610&amp;"*")&gt;0),"yes","no")</f>
        <v>no</v>
      </c>
      <c r="X610" s="8" t="str">
        <f>IF(COUNTIF(collected_variables_proxies!C:C,"*"&amp;A610&amp;"*")&gt;0,"yes","no")</f>
        <v>no</v>
      </c>
      <c r="Y610" s="8" t="str">
        <f t="shared" si="9"/>
        <v>no</v>
      </c>
      <c r="Z610">
        <v>500</v>
      </c>
    </row>
    <row r="611" spans="1:26" ht="230.4">
      <c r="A611" s="1" t="s">
        <v>1602</v>
      </c>
      <c r="B611" s="185" t="s">
        <v>1603</v>
      </c>
      <c r="C611" s="2"/>
      <c r="D611" s="2" t="s">
        <v>1511</v>
      </c>
      <c r="E611" s="136" t="s">
        <v>1533</v>
      </c>
      <c r="F611" s="2" t="s">
        <v>1534</v>
      </c>
      <c r="G611" s="2" t="s">
        <v>33</v>
      </c>
      <c r="H611" s="2" t="s">
        <v>631</v>
      </c>
      <c r="I611" s="8" t="s">
        <v>1516</v>
      </c>
      <c r="J611" s="8"/>
      <c r="K611" s="2"/>
      <c r="L611" s="9"/>
      <c r="M611" s="8"/>
      <c r="N611" s="2" t="s">
        <v>70</v>
      </c>
      <c r="O611" s="8" t="s">
        <v>48</v>
      </c>
      <c r="P611" s="8" t="s">
        <v>49</v>
      </c>
      <c r="Q611" s="8" t="s">
        <v>38</v>
      </c>
      <c r="S611" s="2"/>
      <c r="T611" s="2"/>
      <c r="U611" s="8" t="str">
        <f>IF(COUNTIF(soi_input_variables!A:A,A611)&gt;0,"yes","no")</f>
        <v>no</v>
      </c>
      <c r="V611" s="8" t="str">
        <f>IF(COUNTIF(midas_input_variables!A:A,A611)&gt;0,"yes","no")</f>
        <v>no</v>
      </c>
      <c r="W611" s="8" t="str">
        <f>IF(OR(COUNTIF(eucalc_variables_proxies!C:C,"*"&amp;A611&amp;"*")&gt;0,COUNTIF(eucalc_variables_proxies!F:F,"*"&amp;A611&amp;"*")&gt;0),"yes","no")</f>
        <v>yes</v>
      </c>
      <c r="X611" s="8" t="str">
        <f>IF(COUNTIF(collected_variables_proxies!C:C,"*"&amp;A611&amp;"*")&gt;0,"yes","no")</f>
        <v>yes</v>
      </c>
      <c r="Y611" s="8" t="str">
        <f t="shared" si="9"/>
        <v>yes</v>
      </c>
      <c r="Z611">
        <v>500</v>
      </c>
    </row>
    <row r="612" spans="1:26" ht="72">
      <c r="A612" s="141" t="s">
        <v>1604</v>
      </c>
      <c r="B612" s="199" t="s">
        <v>1605</v>
      </c>
      <c r="D612" s="1" t="s">
        <v>105</v>
      </c>
      <c r="E612" s="17" t="s">
        <v>106</v>
      </c>
      <c r="F612" s="1" t="s">
        <v>107</v>
      </c>
      <c r="G612" s="1" t="s">
        <v>108</v>
      </c>
      <c r="H612" s="1" t="s">
        <v>58</v>
      </c>
      <c r="N612" s="2" t="s">
        <v>70</v>
      </c>
      <c r="O612" s="8" t="s">
        <v>48</v>
      </c>
      <c r="P612" s="8" t="s">
        <v>49</v>
      </c>
      <c r="Q612" s="8" t="s">
        <v>38</v>
      </c>
      <c r="U612" s="8" t="str">
        <f>IF(COUNTIF(soi_input_variables!A:A,A612)&gt;0,"yes","no")</f>
        <v>no</v>
      </c>
      <c r="V612" s="8" t="str">
        <f>IF(COUNTIF(midas_input_variables!A:A,A612)&gt;0,"yes","no")</f>
        <v>no</v>
      </c>
      <c r="W612" s="8" t="str">
        <f>IF(OR(COUNTIF(eucalc_variables_proxies!C:C,"*"&amp;A612&amp;"*")&gt;0,COUNTIF(eucalc_variables_proxies!F:F,"*"&amp;A612&amp;"*")&gt;0),"yes","no")</f>
        <v>no</v>
      </c>
      <c r="X612" s="8" t="str">
        <f>IF(COUNTIF(collected_variables_proxies!C:C,"*"&amp;A612&amp;"*")&gt;0,"yes","no")</f>
        <v>no</v>
      </c>
      <c r="Y612" s="8" t="str">
        <f t="shared" si="9"/>
        <v>no</v>
      </c>
      <c r="Z612">
        <v>500</v>
      </c>
    </row>
    <row r="613" spans="1:26" ht="86.4">
      <c r="A613" s="200" t="s">
        <v>1606</v>
      </c>
      <c r="B613" s="185" t="s">
        <v>1607</v>
      </c>
      <c r="C613" s="2"/>
      <c r="D613" s="2" t="s">
        <v>55</v>
      </c>
      <c r="E613" s="7" t="s">
        <v>1586</v>
      </c>
      <c r="F613" s="2" t="s">
        <v>1587</v>
      </c>
      <c r="G613" s="2" t="s">
        <v>33</v>
      </c>
      <c r="H613" s="2" t="s">
        <v>58</v>
      </c>
      <c r="I613" s="2" t="s">
        <v>68</v>
      </c>
      <c r="J613" s="8"/>
      <c r="K613" s="2"/>
      <c r="L613" s="2"/>
      <c r="M613" s="8"/>
      <c r="N613" s="2" t="s">
        <v>70</v>
      </c>
      <c r="O613" s="8" t="s">
        <v>48</v>
      </c>
      <c r="P613" s="8" t="s">
        <v>62</v>
      </c>
      <c r="Q613" s="8" t="s">
        <v>38</v>
      </c>
      <c r="S613" s="2"/>
      <c r="T613" s="2"/>
      <c r="U613" s="8" t="str">
        <f>IF(COUNTIF(soi_input_variables!A:A,A613)&gt;0,"yes","no")</f>
        <v>no</v>
      </c>
      <c r="V613" s="8" t="str">
        <f>IF(COUNTIF(midas_input_variables!A:A,A613)&gt;0,"yes","no")</f>
        <v>no</v>
      </c>
      <c r="W613" s="8" t="str">
        <f>IF(OR(COUNTIF(eucalc_variables_proxies!C:C,"*"&amp;A613&amp;"*")&gt;0,COUNTIF(eucalc_variables_proxies!F:F,"*"&amp;A613&amp;"*")&gt;0),"yes","no")</f>
        <v>yes</v>
      </c>
      <c r="X613" s="8" t="str">
        <f>IF(COUNTIF(collected_variables_proxies!C:C,"*"&amp;A613&amp;"*")&gt;0,"yes","no")</f>
        <v>yes</v>
      </c>
      <c r="Y613" s="8" t="str">
        <f t="shared" si="9"/>
        <v>yes</v>
      </c>
      <c r="Z613">
        <v>500</v>
      </c>
    </row>
    <row r="614" spans="1:26" ht="86.4">
      <c r="A614" s="2" t="s">
        <v>1608</v>
      </c>
      <c r="B614" s="185" t="s">
        <v>1609</v>
      </c>
      <c r="C614" s="2"/>
      <c r="D614" s="2" t="s">
        <v>312</v>
      </c>
      <c r="E614" s="136" t="s">
        <v>1610</v>
      </c>
      <c r="F614" s="2" t="s">
        <v>1611</v>
      </c>
      <c r="G614" s="2" t="s">
        <v>33</v>
      </c>
      <c r="H614" s="2" t="s">
        <v>309</v>
      </c>
      <c r="I614" s="2"/>
      <c r="J614" s="8"/>
      <c r="K614" s="2"/>
      <c r="L614" s="2"/>
      <c r="M614" s="8"/>
      <c r="N614" s="2" t="s">
        <v>70</v>
      </c>
      <c r="O614" s="8" t="s">
        <v>48</v>
      </c>
      <c r="P614" s="8" t="s">
        <v>37</v>
      </c>
      <c r="Q614" s="8" t="s">
        <v>38</v>
      </c>
      <c r="S614" s="2"/>
      <c r="T614" s="2"/>
      <c r="U614" s="8" t="str">
        <f>IF(COUNTIF(soi_input_variables!A:A,A614)&gt;0,"yes","no")</f>
        <v>yes</v>
      </c>
      <c r="V614" s="8" t="str">
        <f>IF(COUNTIF(midas_input_variables!A:A,A614)&gt;0,"yes","no")</f>
        <v>no</v>
      </c>
      <c r="W614" s="8" t="str">
        <f>IF(OR(COUNTIF(eucalc_variables_proxies!C:C,"*"&amp;A614&amp;"*")&gt;0,COUNTIF(eucalc_variables_proxies!F:F,"*"&amp;A614&amp;"*")&gt;0),"yes","no")</f>
        <v>no</v>
      </c>
      <c r="X614" s="8" t="str">
        <f>IF(COUNTIF(collected_variables_proxies!C:C,"*"&amp;A614&amp;"*")&gt;0,"yes","no")</f>
        <v>no</v>
      </c>
      <c r="Y614" s="8" t="str">
        <f t="shared" si="9"/>
        <v>yes</v>
      </c>
      <c r="Z614">
        <v>500</v>
      </c>
    </row>
    <row r="615" spans="1:26" ht="86.4">
      <c r="A615" s="200" t="s">
        <v>1612</v>
      </c>
      <c r="B615" s="199" t="s">
        <v>1613</v>
      </c>
      <c r="C615" s="2" t="s">
        <v>1614</v>
      </c>
      <c r="D615" s="200" t="s">
        <v>112</v>
      </c>
      <c r="E615" s="96" t="s">
        <v>113</v>
      </c>
      <c r="F615" s="2" t="s">
        <v>114</v>
      </c>
      <c r="G615" s="2" t="s">
        <v>33</v>
      </c>
      <c r="H615" s="2" t="s">
        <v>34</v>
      </c>
      <c r="I615" s="8"/>
      <c r="J615" s="8"/>
      <c r="K615" s="2"/>
      <c r="L615" s="9"/>
      <c r="M615" s="8"/>
      <c r="N615" s="2" t="s">
        <v>70</v>
      </c>
      <c r="O615" s="8" t="s">
        <v>48</v>
      </c>
      <c r="P615" s="8" t="s">
        <v>49</v>
      </c>
      <c r="Q615" s="8" t="s">
        <v>38</v>
      </c>
      <c r="S615" s="2"/>
      <c r="T615" s="2"/>
      <c r="U615" s="8" t="str">
        <f>IF(COUNTIF(soi_input_variables!A:A,A615)&gt;0,"yes","no")</f>
        <v>no</v>
      </c>
      <c r="V615" s="8" t="str">
        <f>IF(COUNTIF(midas_input_variables!A:A,A615)&gt;0,"yes","no")</f>
        <v>no</v>
      </c>
      <c r="W615" s="8" t="str">
        <f>IF(OR(COUNTIF(eucalc_variables_proxies!C:C,"*"&amp;A615&amp;"*")&gt;0,COUNTIF(eucalc_variables_proxies!F:F,"*"&amp;A615&amp;"*")&gt;0),"yes","no")</f>
        <v>no</v>
      </c>
      <c r="X615" s="8" t="str">
        <f>IF(COUNTIF(collected_variables_proxies!C:C,"*"&amp;A615&amp;"*")&gt;0,"yes","no")</f>
        <v>no</v>
      </c>
      <c r="Y615" s="8" t="str">
        <f t="shared" si="9"/>
        <v>no</v>
      </c>
      <c r="Z615">
        <v>500</v>
      </c>
    </row>
    <row r="616" spans="1:26" ht="86.4">
      <c r="A616" s="2" t="s">
        <v>1615</v>
      </c>
      <c r="B616" s="199" t="s">
        <v>1616</v>
      </c>
      <c r="C616" s="2" t="s">
        <v>1617</v>
      </c>
      <c r="D616" s="200" t="s">
        <v>112</v>
      </c>
      <c r="E616" s="96" t="s">
        <v>113</v>
      </c>
      <c r="F616" s="2" t="s">
        <v>114</v>
      </c>
      <c r="G616" s="2" t="s">
        <v>33</v>
      </c>
      <c r="H616" s="2" t="s">
        <v>34</v>
      </c>
      <c r="I616" s="8"/>
      <c r="J616" s="8"/>
      <c r="K616" s="2"/>
      <c r="L616" s="9"/>
      <c r="M616" s="8"/>
      <c r="N616" s="2" t="s">
        <v>70</v>
      </c>
      <c r="O616" s="8" t="s">
        <v>48</v>
      </c>
      <c r="P616" s="8" t="s">
        <v>49</v>
      </c>
      <c r="Q616" s="8" t="s">
        <v>38</v>
      </c>
      <c r="S616" s="2"/>
      <c r="T616" s="2"/>
      <c r="U616" s="8" t="str">
        <f>IF(COUNTIF(soi_input_variables!A:A,A616)&gt;0,"yes","no")</f>
        <v>no</v>
      </c>
      <c r="V616" s="8" t="str">
        <f>IF(COUNTIF(midas_input_variables!A:A,A616)&gt;0,"yes","no")</f>
        <v>no</v>
      </c>
      <c r="W616" s="8" t="str">
        <f>IF(OR(COUNTIF(eucalc_variables_proxies!C:C,"*"&amp;A616&amp;"*")&gt;0,COUNTIF(eucalc_variables_proxies!F:F,"*"&amp;A616&amp;"*")&gt;0),"yes","no")</f>
        <v>no</v>
      </c>
      <c r="X616" s="8" t="str">
        <f>IF(COUNTIF(collected_variables_proxies!C:C,"*"&amp;A616&amp;"*")&gt;0,"yes","no")</f>
        <v>no</v>
      </c>
      <c r="Y616" s="8" t="str">
        <f t="shared" si="9"/>
        <v>no</v>
      </c>
      <c r="Z616">
        <v>500</v>
      </c>
    </row>
    <row r="617" spans="1:26" ht="86.4">
      <c r="A617" s="2" t="s">
        <v>1618</v>
      </c>
      <c r="B617" s="199" t="s">
        <v>1619</v>
      </c>
      <c r="C617" s="2" t="s">
        <v>1620</v>
      </c>
      <c r="D617" s="200" t="s">
        <v>112</v>
      </c>
      <c r="E617" s="96" t="s">
        <v>113</v>
      </c>
      <c r="F617" s="2" t="s">
        <v>114</v>
      </c>
      <c r="G617" s="2" t="s">
        <v>33</v>
      </c>
      <c r="H617" s="2" t="s">
        <v>34</v>
      </c>
      <c r="I617" s="8"/>
      <c r="J617" s="8"/>
      <c r="K617" s="2"/>
      <c r="L617" s="9"/>
      <c r="M617" s="8"/>
      <c r="N617" s="2" t="s">
        <v>70</v>
      </c>
      <c r="O617" s="8" t="s">
        <v>48</v>
      </c>
      <c r="P617" s="8" t="s">
        <v>49</v>
      </c>
      <c r="Q617" s="8" t="s">
        <v>38</v>
      </c>
      <c r="S617" s="2"/>
      <c r="T617" s="2"/>
      <c r="U617" s="8" t="str">
        <f>IF(COUNTIF(soi_input_variables!A:A,A617)&gt;0,"yes","no")</f>
        <v>no</v>
      </c>
      <c r="V617" s="8" t="str">
        <f>IF(COUNTIF(midas_input_variables!A:A,A617)&gt;0,"yes","no")</f>
        <v>no</v>
      </c>
      <c r="W617" s="8" t="str">
        <f>IF(OR(COUNTIF(eucalc_variables_proxies!C:C,"*"&amp;A617&amp;"*")&gt;0,COUNTIF(eucalc_variables_proxies!F:F,"*"&amp;A617&amp;"*")&gt;0),"yes","no")</f>
        <v>no</v>
      </c>
      <c r="X617" s="8" t="str">
        <f>IF(COUNTIF(collected_variables_proxies!C:C,"*"&amp;A617&amp;"*")&gt;0,"yes","no")</f>
        <v>no</v>
      </c>
      <c r="Y617" s="8" t="str">
        <f t="shared" si="9"/>
        <v>no</v>
      </c>
      <c r="Z617">
        <v>500</v>
      </c>
    </row>
    <row r="618" spans="1:26" ht="86.4">
      <c r="A618" s="2" t="s">
        <v>1621</v>
      </c>
      <c r="B618" s="199" t="s">
        <v>1622</v>
      </c>
      <c r="C618" s="2" t="s">
        <v>1623</v>
      </c>
      <c r="D618" s="200" t="s">
        <v>112</v>
      </c>
      <c r="E618" s="96" t="s">
        <v>113</v>
      </c>
      <c r="F618" s="2" t="s">
        <v>114</v>
      </c>
      <c r="G618" s="2" t="s">
        <v>33</v>
      </c>
      <c r="H618" s="2" t="s">
        <v>34</v>
      </c>
      <c r="I618" s="8"/>
      <c r="J618" s="8"/>
      <c r="K618" s="2"/>
      <c r="L618" s="9"/>
      <c r="M618" s="8"/>
      <c r="N618" s="2" t="s">
        <v>70</v>
      </c>
      <c r="O618" s="8" t="s">
        <v>48</v>
      </c>
      <c r="P618" s="8" t="s">
        <v>49</v>
      </c>
      <c r="Q618" s="8" t="s">
        <v>38</v>
      </c>
      <c r="S618" s="2"/>
      <c r="T618" s="2"/>
      <c r="U618" s="8" t="str">
        <f>IF(COUNTIF(soi_input_variables!A:A,A618)&gt;0,"yes","no")</f>
        <v>no</v>
      </c>
      <c r="V618" s="8" t="str">
        <f>IF(COUNTIF(midas_input_variables!A:A,A618)&gt;0,"yes","no")</f>
        <v>no</v>
      </c>
      <c r="W618" s="8" t="str">
        <f>IF(OR(COUNTIF(eucalc_variables_proxies!C:C,"*"&amp;A618&amp;"*")&gt;0,COUNTIF(eucalc_variables_proxies!F:F,"*"&amp;A618&amp;"*")&gt;0),"yes","no")</f>
        <v>no</v>
      </c>
      <c r="X618" s="8" t="str">
        <f>IF(COUNTIF(collected_variables_proxies!C:C,"*"&amp;A618&amp;"*")&gt;0,"yes","no")</f>
        <v>no</v>
      </c>
      <c r="Y618" s="8" t="str">
        <f t="shared" si="9"/>
        <v>no</v>
      </c>
      <c r="Z618">
        <v>500</v>
      </c>
    </row>
    <row r="619" spans="1:26" ht="72">
      <c r="A619" s="2" t="s">
        <v>1624</v>
      </c>
      <c r="B619" s="185" t="s">
        <v>1625</v>
      </c>
      <c r="C619" s="2"/>
      <c r="D619" s="2" t="s">
        <v>1523</v>
      </c>
      <c r="E619" s="17" t="s">
        <v>1524</v>
      </c>
      <c r="F619" s="2" t="s">
        <v>1525</v>
      </c>
      <c r="G619" s="2" t="s">
        <v>1526</v>
      </c>
      <c r="H619" s="2" t="s">
        <v>525</v>
      </c>
      <c r="I619" s="8"/>
      <c r="J619" s="8"/>
      <c r="K619" s="2"/>
      <c r="L619" s="2"/>
      <c r="M619" s="8"/>
      <c r="N619" s="2" t="s">
        <v>70</v>
      </c>
      <c r="O619" s="8" t="s">
        <v>48</v>
      </c>
      <c r="P619" s="8" t="s">
        <v>88</v>
      </c>
      <c r="Q619" s="8" t="s">
        <v>38</v>
      </c>
      <c r="S619" s="2"/>
      <c r="T619" s="2"/>
      <c r="U619" s="8" t="str">
        <f>IF(COUNTIF(soi_input_variables!A:A,A619)&gt;0,"yes","no")</f>
        <v>no</v>
      </c>
      <c r="V619" s="8" t="str">
        <f>IF(COUNTIF(midas_input_variables!A:A,A619)&gt;0,"yes","no")</f>
        <v>no</v>
      </c>
      <c r="W619" s="8" t="str">
        <f>IF(OR(COUNTIF(eucalc_variables_proxies!C:C,"*"&amp;A619&amp;"*")&gt;0,COUNTIF(eucalc_variables_proxies!F:F,"*"&amp;A619&amp;"*")&gt;0),"yes","no")</f>
        <v>yes</v>
      </c>
      <c r="X619" s="8" t="str">
        <f>IF(COUNTIF(collected_variables_proxies!C:C,"*"&amp;A619&amp;"*")&gt;0,"yes","no")</f>
        <v>yes</v>
      </c>
      <c r="Y619" s="8" t="str">
        <f t="shared" si="9"/>
        <v>yes</v>
      </c>
      <c r="Z619">
        <v>500</v>
      </c>
    </row>
    <row r="620" spans="1:26" ht="230.4">
      <c r="A620" s="1" t="s">
        <v>1626</v>
      </c>
      <c r="B620" s="185" t="s">
        <v>1627</v>
      </c>
      <c r="C620" s="2"/>
      <c r="D620" s="2" t="s">
        <v>1511</v>
      </c>
      <c r="E620" s="136" t="s">
        <v>1533</v>
      </c>
      <c r="F620" s="2" t="s">
        <v>1534</v>
      </c>
      <c r="G620" s="2" t="s">
        <v>33</v>
      </c>
      <c r="H620" s="2" t="s">
        <v>631</v>
      </c>
      <c r="I620" s="8" t="s">
        <v>1516</v>
      </c>
      <c r="J620" s="8"/>
      <c r="K620" s="2"/>
      <c r="L620" s="9"/>
      <c r="M620" s="8"/>
      <c r="N620" s="2" t="s">
        <v>70</v>
      </c>
      <c r="O620" s="8" t="s">
        <v>48</v>
      </c>
      <c r="P620" s="8" t="s">
        <v>49</v>
      </c>
      <c r="Q620" s="8" t="s">
        <v>38</v>
      </c>
      <c r="S620" s="2"/>
      <c r="T620" s="2"/>
      <c r="U620" s="8" t="str">
        <f>IF(COUNTIF(soi_input_variables!A:A,A620)&gt;0,"yes","no")</f>
        <v>no</v>
      </c>
      <c r="V620" s="8" t="str">
        <f>IF(COUNTIF(midas_input_variables!A:A,A620)&gt;0,"yes","no")</f>
        <v>no</v>
      </c>
      <c r="W620" s="8" t="str">
        <f>IF(OR(COUNTIF(eucalc_variables_proxies!C:C,"*"&amp;A620&amp;"*")&gt;0,COUNTIF(eucalc_variables_proxies!F:F,"*"&amp;A620&amp;"*")&gt;0),"yes","no")</f>
        <v>yes</v>
      </c>
      <c r="X620" s="8" t="str">
        <f>IF(COUNTIF(collected_variables_proxies!C:C,"*"&amp;A620&amp;"*")&gt;0,"yes","no")</f>
        <v>no</v>
      </c>
      <c r="Y620" s="8" t="str">
        <f t="shared" si="9"/>
        <v>yes</v>
      </c>
      <c r="Z620">
        <v>500</v>
      </c>
    </row>
    <row r="621" spans="1:26" ht="86.4">
      <c r="A621" s="2" t="s">
        <v>1628</v>
      </c>
      <c r="B621" s="185" t="s">
        <v>1629</v>
      </c>
      <c r="C621" s="2"/>
      <c r="D621" s="2" t="s">
        <v>55</v>
      </c>
      <c r="E621" s="7" t="s">
        <v>1586</v>
      </c>
      <c r="F621" s="2" t="s">
        <v>1587</v>
      </c>
      <c r="G621" s="2" t="s">
        <v>33</v>
      </c>
      <c r="H621" s="2" t="s">
        <v>58</v>
      </c>
      <c r="I621" s="2" t="s">
        <v>68</v>
      </c>
      <c r="J621" s="8"/>
      <c r="K621" s="2"/>
      <c r="L621" s="2"/>
      <c r="M621" s="8"/>
      <c r="N621" s="2" t="s">
        <v>70</v>
      </c>
      <c r="O621" s="8" t="s">
        <v>48</v>
      </c>
      <c r="P621" s="8" t="s">
        <v>62</v>
      </c>
      <c r="Q621" s="8" t="s">
        <v>38</v>
      </c>
      <c r="S621" s="2"/>
      <c r="T621" s="2"/>
      <c r="U621" s="8" t="str">
        <f>IF(COUNTIF(soi_input_variables!A:A,A621)&gt;0,"yes","no")</f>
        <v>no</v>
      </c>
      <c r="V621" s="8" t="str">
        <f>IF(COUNTIF(midas_input_variables!A:A,A621)&gt;0,"yes","no")</f>
        <v>no</v>
      </c>
      <c r="W621" s="8" t="str">
        <f>IF(OR(COUNTIF(eucalc_variables_proxies!C:C,"*"&amp;A621&amp;"*")&gt;0,COUNTIF(eucalc_variables_proxies!F:F,"*"&amp;A621&amp;"*")&gt;0),"yes","no")</f>
        <v>no</v>
      </c>
      <c r="X621" s="8" t="str">
        <f>IF(COUNTIF(collected_variables_proxies!C:C,"*"&amp;A621&amp;"*")&gt;0,"yes","no")</f>
        <v>no</v>
      </c>
      <c r="Y621" s="8" t="str">
        <f t="shared" si="9"/>
        <v>no</v>
      </c>
      <c r="Z621">
        <v>500</v>
      </c>
    </row>
    <row r="622" spans="1:26" ht="72">
      <c r="A622" s="141" t="s">
        <v>1630</v>
      </c>
      <c r="B622" s="199" t="s">
        <v>1631</v>
      </c>
      <c r="D622" s="1" t="s">
        <v>105</v>
      </c>
      <c r="E622" s="17" t="s">
        <v>106</v>
      </c>
      <c r="F622" s="1" t="s">
        <v>107</v>
      </c>
      <c r="G622" s="1" t="s">
        <v>108</v>
      </c>
      <c r="H622" s="1" t="s">
        <v>34</v>
      </c>
      <c r="N622" s="2" t="s">
        <v>70</v>
      </c>
      <c r="O622" s="8" t="s">
        <v>48</v>
      </c>
      <c r="P622" s="8" t="s">
        <v>49</v>
      </c>
      <c r="Q622" s="8" t="s">
        <v>38</v>
      </c>
      <c r="U622" s="8" t="str">
        <f>IF(COUNTIF(soi_input_variables!A:A,A622)&gt;0,"yes","no")</f>
        <v>no</v>
      </c>
      <c r="V622" s="8" t="str">
        <f>IF(COUNTIF(midas_input_variables!A:A,A622)&gt;0,"yes","no")</f>
        <v>yes</v>
      </c>
      <c r="W622" s="8" t="str">
        <f>IF(OR(COUNTIF(eucalc_variables_proxies!C:C,"*"&amp;A622&amp;"*")&gt;0,COUNTIF(eucalc_variables_proxies!F:F,"*"&amp;A622&amp;"*")&gt;0),"yes","no")</f>
        <v>no</v>
      </c>
      <c r="X622" s="8" t="str">
        <f>IF(COUNTIF(collected_variables_proxies!C:C,"*"&amp;A622&amp;"*")&gt;0,"yes","no")</f>
        <v>no</v>
      </c>
      <c r="Y622" s="8" t="str">
        <f t="shared" si="9"/>
        <v>yes</v>
      </c>
      <c r="Z622">
        <v>500</v>
      </c>
    </row>
    <row r="623" spans="1:26" ht="72">
      <c r="A623" s="2" t="s">
        <v>1632</v>
      </c>
      <c r="B623" s="185" t="s">
        <v>1633</v>
      </c>
      <c r="C623" s="2"/>
      <c r="D623" s="2" t="s">
        <v>1523</v>
      </c>
      <c r="E623" s="17" t="s">
        <v>1524</v>
      </c>
      <c r="F623" s="2" t="s">
        <v>1525</v>
      </c>
      <c r="G623" s="2" t="s">
        <v>1526</v>
      </c>
      <c r="H623" s="2" t="s">
        <v>525</v>
      </c>
      <c r="I623" s="8"/>
      <c r="J623" s="8"/>
      <c r="K623" s="2"/>
      <c r="L623" s="2"/>
      <c r="M623" s="8"/>
      <c r="N623" s="2" t="s">
        <v>70</v>
      </c>
      <c r="O623" s="8" t="s">
        <v>48</v>
      </c>
      <c r="P623" s="8" t="s">
        <v>88</v>
      </c>
      <c r="Q623" s="8" t="s">
        <v>38</v>
      </c>
      <c r="S623" s="2"/>
      <c r="T623" s="2"/>
      <c r="U623" s="8" t="str">
        <f>IF(COUNTIF(soi_input_variables!A:A,A623)&gt;0,"yes","no")</f>
        <v>no</v>
      </c>
      <c r="V623" s="8" t="str">
        <f>IF(COUNTIF(midas_input_variables!A:A,A623)&gt;0,"yes","no")</f>
        <v>no</v>
      </c>
      <c r="W623" s="8" t="str">
        <f>IF(OR(COUNTIF(eucalc_variables_proxies!C:C,"*"&amp;A623&amp;"*")&gt;0,COUNTIF(eucalc_variables_proxies!F:F,"*"&amp;A623&amp;"*")&gt;0),"yes","no")</f>
        <v>yes</v>
      </c>
      <c r="X623" s="8" t="str">
        <f>IF(COUNTIF(collected_variables_proxies!C:C,"*"&amp;A623&amp;"*")&gt;0,"yes","no")</f>
        <v>yes</v>
      </c>
      <c r="Y623" s="8" t="str">
        <f t="shared" si="9"/>
        <v>yes</v>
      </c>
      <c r="Z623">
        <v>500</v>
      </c>
    </row>
    <row r="624" spans="1:26" ht="72">
      <c r="A624" s="2" t="s">
        <v>1634</v>
      </c>
      <c r="B624" s="185" t="s">
        <v>1635</v>
      </c>
      <c r="C624" s="2" t="s">
        <v>1636</v>
      </c>
      <c r="D624" s="2" t="s">
        <v>55</v>
      </c>
      <c r="E624" s="7" t="s">
        <v>1582</v>
      </c>
      <c r="F624" s="2" t="s">
        <v>1583</v>
      </c>
      <c r="G624" s="2" t="s">
        <v>33</v>
      </c>
      <c r="H624" s="2" t="s">
        <v>34</v>
      </c>
      <c r="I624" s="8" t="s">
        <v>68</v>
      </c>
      <c r="J624" s="8"/>
      <c r="K624" s="2"/>
      <c r="L624" s="9"/>
      <c r="M624" s="8"/>
      <c r="N624" s="2" t="s">
        <v>70</v>
      </c>
      <c r="O624" s="8" t="s">
        <v>48</v>
      </c>
      <c r="P624" s="8" t="s">
        <v>88</v>
      </c>
      <c r="Q624" s="8" t="s">
        <v>38</v>
      </c>
      <c r="S624" s="2"/>
      <c r="T624" s="2"/>
      <c r="U624" s="8" t="str">
        <f>IF(COUNTIF(soi_input_variables!A:A,A624)&gt;0,"yes","no")</f>
        <v>no</v>
      </c>
      <c r="V624" s="8" t="str">
        <f>IF(COUNTIF(midas_input_variables!A:A,A624)&gt;0,"yes","no")</f>
        <v>no</v>
      </c>
      <c r="W624" s="8" t="str">
        <f>IF(OR(COUNTIF(eucalc_variables_proxies!C:C,"*"&amp;A624&amp;"*")&gt;0,COUNTIF(eucalc_variables_proxies!F:F,"*"&amp;A624&amp;"*")&gt;0),"yes","no")</f>
        <v>no</v>
      </c>
      <c r="X624" s="8" t="str">
        <f>IF(COUNTIF(collected_variables_proxies!C:C,"*"&amp;A624&amp;"*")&gt;0,"yes","no")</f>
        <v>no</v>
      </c>
      <c r="Y624" s="8" t="str">
        <f t="shared" si="9"/>
        <v>no</v>
      </c>
      <c r="Z624">
        <v>500</v>
      </c>
    </row>
    <row r="625" spans="1:26" ht="72">
      <c r="A625" s="2" t="s">
        <v>1637</v>
      </c>
      <c r="B625" s="185" t="s">
        <v>1638</v>
      </c>
      <c r="C625" s="2"/>
      <c r="D625" s="2" t="s">
        <v>963</v>
      </c>
      <c r="E625" s="7" t="s">
        <v>964</v>
      </c>
      <c r="F625" s="2" t="s">
        <v>965</v>
      </c>
      <c r="G625" s="2" t="s">
        <v>33</v>
      </c>
      <c r="H625" s="2" t="s">
        <v>337</v>
      </c>
      <c r="I625" s="8" t="s">
        <v>1516</v>
      </c>
      <c r="J625" s="8"/>
      <c r="K625" s="2"/>
      <c r="L625" s="9"/>
      <c r="M625" s="8"/>
      <c r="N625" s="2" t="s">
        <v>70</v>
      </c>
      <c r="O625" s="8" t="s">
        <v>48</v>
      </c>
      <c r="P625" s="8" t="s">
        <v>49</v>
      </c>
      <c r="Q625" s="8" t="s">
        <v>38</v>
      </c>
      <c r="S625" s="2"/>
      <c r="T625" s="2"/>
      <c r="U625" s="8" t="str">
        <f>IF(COUNTIF(soi_input_variables!A:A,A625)&gt;0,"yes","no")</f>
        <v>no</v>
      </c>
      <c r="V625" s="8" t="str">
        <f>IF(COUNTIF(midas_input_variables!A:A,A625)&gt;0,"yes","no")</f>
        <v>no</v>
      </c>
      <c r="W625" s="8" t="str">
        <f>IF(OR(COUNTIF(eucalc_variables_proxies!C:C,"*"&amp;A625&amp;"*")&gt;0,COUNTIF(eucalc_variables_proxies!F:F,"*"&amp;A625&amp;"*")&gt;0),"yes","no")</f>
        <v>no</v>
      </c>
      <c r="X625" s="8" t="str">
        <f>IF(COUNTIF(collected_variables_proxies!C:C,"*"&amp;A625&amp;"*")&gt;0,"yes","no")</f>
        <v>no</v>
      </c>
      <c r="Y625" s="8" t="str">
        <f t="shared" si="9"/>
        <v>no</v>
      </c>
      <c r="Z625">
        <v>500</v>
      </c>
    </row>
    <row r="626" spans="1:26" ht="86.4">
      <c r="A626" s="2" t="s">
        <v>1639</v>
      </c>
      <c r="B626" s="185" t="s">
        <v>1640</v>
      </c>
      <c r="C626" s="2"/>
      <c r="D626" s="2" t="s">
        <v>55</v>
      </c>
      <c r="E626" s="7" t="s">
        <v>1586</v>
      </c>
      <c r="F626" s="2" t="s">
        <v>1587</v>
      </c>
      <c r="G626" s="2" t="s">
        <v>33</v>
      </c>
      <c r="H626" s="2" t="s">
        <v>58</v>
      </c>
      <c r="I626" s="2" t="s">
        <v>68</v>
      </c>
      <c r="J626" s="8"/>
      <c r="K626" s="2"/>
      <c r="L626" s="2"/>
      <c r="M626" s="8"/>
      <c r="N626" s="2" t="s">
        <v>70</v>
      </c>
      <c r="O626" s="8" t="s">
        <v>48</v>
      </c>
      <c r="P626" s="8" t="s">
        <v>62</v>
      </c>
      <c r="Q626" s="8" t="s">
        <v>38</v>
      </c>
      <c r="S626" s="2"/>
      <c r="T626" s="2"/>
      <c r="U626" s="8" t="str">
        <f>IF(COUNTIF(soi_input_variables!A:A,A626)&gt;0,"yes","no")</f>
        <v>no</v>
      </c>
      <c r="V626" s="8" t="str">
        <f>IF(COUNTIF(midas_input_variables!A:A,A626)&gt;0,"yes","no")</f>
        <v>no</v>
      </c>
      <c r="W626" s="8" t="str">
        <f>IF(OR(COUNTIF(eucalc_variables_proxies!C:C,"*"&amp;A626&amp;"*")&gt;0,COUNTIF(eucalc_variables_proxies!F:F,"*"&amp;A626&amp;"*")&gt;0),"yes","no")</f>
        <v>no</v>
      </c>
      <c r="X626" s="8" t="str">
        <f>IF(COUNTIF(collected_variables_proxies!C:C,"*"&amp;A626&amp;"*")&gt;0,"yes","no")</f>
        <v>no</v>
      </c>
      <c r="Y626" s="8" t="str">
        <f t="shared" si="9"/>
        <v>no</v>
      </c>
      <c r="Z626">
        <v>500</v>
      </c>
    </row>
    <row r="627" spans="1:26" ht="86.4">
      <c r="A627" s="2" t="s">
        <v>1641</v>
      </c>
      <c r="B627" s="185" t="s">
        <v>1642</v>
      </c>
      <c r="C627" s="2"/>
      <c r="D627" s="2" t="s">
        <v>55</v>
      </c>
      <c r="E627" s="7" t="s">
        <v>1586</v>
      </c>
      <c r="F627" s="2" t="s">
        <v>1587</v>
      </c>
      <c r="G627" s="2" t="s">
        <v>33</v>
      </c>
      <c r="H627" s="2" t="s">
        <v>58</v>
      </c>
      <c r="I627" s="2" t="s">
        <v>68</v>
      </c>
      <c r="J627" s="8"/>
      <c r="K627" s="2"/>
      <c r="L627" s="2"/>
      <c r="M627" s="8"/>
      <c r="N627" s="2" t="s">
        <v>70</v>
      </c>
      <c r="O627" s="8" t="s">
        <v>48</v>
      </c>
      <c r="P627" s="8" t="s">
        <v>62</v>
      </c>
      <c r="Q627" s="8" t="s">
        <v>38</v>
      </c>
      <c r="S627" s="2"/>
      <c r="T627" s="2"/>
      <c r="U627" s="8" t="str">
        <f>IF(COUNTIF(soi_input_variables!A:A,A627)&gt;0,"yes","no")</f>
        <v>no</v>
      </c>
      <c r="V627" s="8" t="str">
        <f>IF(COUNTIF(midas_input_variables!A:A,A627)&gt;0,"yes","no")</f>
        <v>no</v>
      </c>
      <c r="W627" s="8" t="str">
        <f>IF(OR(COUNTIF(eucalc_variables_proxies!C:C,"*"&amp;A627&amp;"*")&gt;0,COUNTIF(eucalc_variables_proxies!F:F,"*"&amp;A627&amp;"*")&gt;0),"yes","no")</f>
        <v>no</v>
      </c>
      <c r="X627" s="8" t="str">
        <f>IF(COUNTIF(collected_variables_proxies!C:C,"*"&amp;A627&amp;"*")&gt;0,"yes","no")</f>
        <v>no</v>
      </c>
      <c r="Y627" s="8" t="str">
        <f t="shared" si="9"/>
        <v>no</v>
      </c>
      <c r="Z627">
        <v>500</v>
      </c>
    </row>
    <row r="628" spans="1:26" ht="115.2">
      <c r="A628" s="2" t="s">
        <v>1643</v>
      </c>
      <c r="B628" s="199" t="s">
        <v>1644</v>
      </c>
      <c r="C628" s="2" t="s">
        <v>1645</v>
      </c>
      <c r="D628" s="2" t="s">
        <v>55</v>
      </c>
      <c r="E628" s="7" t="s">
        <v>1646</v>
      </c>
      <c r="F628" s="2" t="s">
        <v>1647</v>
      </c>
      <c r="G628" s="2" t="s">
        <v>33</v>
      </c>
      <c r="H628" s="2" t="s">
        <v>1016</v>
      </c>
      <c r="I628" s="8" t="s">
        <v>1516</v>
      </c>
      <c r="J628" s="8"/>
      <c r="K628" s="2"/>
      <c r="L628" s="2"/>
      <c r="M628" s="8" t="s">
        <v>472</v>
      </c>
      <c r="N628" s="2" t="s">
        <v>70</v>
      </c>
      <c r="O628" s="8" t="s">
        <v>48</v>
      </c>
      <c r="P628" s="8" t="s">
        <v>62</v>
      </c>
      <c r="Q628" s="8" t="s">
        <v>38</v>
      </c>
      <c r="S628" s="2"/>
      <c r="T628" s="2"/>
      <c r="U628" s="8" t="str">
        <f>IF(COUNTIF(soi_input_variables!A:A,A628)&gt;0,"yes","no")</f>
        <v>yes</v>
      </c>
      <c r="V628" s="8" t="str">
        <f>IF(COUNTIF(midas_input_variables!A:A,A628)&gt;0,"yes","no")</f>
        <v>no</v>
      </c>
      <c r="W628" s="8" t="str">
        <f>IF(OR(COUNTIF(eucalc_variables_proxies!C:C,"*"&amp;A628&amp;"*")&gt;0,COUNTIF(eucalc_variables_proxies!F:F,"*"&amp;A628&amp;"*")&gt;0),"yes","no")</f>
        <v>no</v>
      </c>
      <c r="X628" s="8" t="str">
        <f>IF(COUNTIF(collected_variables_proxies!C:C,"*"&amp;A628&amp;"*")&gt;0,"yes","no")</f>
        <v>no</v>
      </c>
      <c r="Y628" s="8" t="str">
        <f t="shared" si="9"/>
        <v>yes</v>
      </c>
      <c r="Z628">
        <v>500</v>
      </c>
    </row>
    <row r="629" spans="1:26" ht="86.4">
      <c r="A629" s="2" t="s">
        <v>1648</v>
      </c>
      <c r="B629" s="185" t="s">
        <v>1649</v>
      </c>
      <c r="C629" s="2"/>
      <c r="D629" s="2" t="s">
        <v>55</v>
      </c>
      <c r="E629" s="7" t="s">
        <v>1586</v>
      </c>
      <c r="F629" s="2" t="s">
        <v>1587</v>
      </c>
      <c r="G629" s="2" t="s">
        <v>33</v>
      </c>
      <c r="H629" s="2" t="s">
        <v>58</v>
      </c>
      <c r="I629" s="2" t="s">
        <v>68</v>
      </c>
      <c r="J629" s="8"/>
      <c r="K629" s="2"/>
      <c r="L629" s="2"/>
      <c r="M629" s="8"/>
      <c r="N629" s="2" t="s">
        <v>70</v>
      </c>
      <c r="O629" s="8" t="s">
        <v>48</v>
      </c>
      <c r="P629" s="8" t="s">
        <v>62</v>
      </c>
      <c r="Q629" s="8" t="s">
        <v>38</v>
      </c>
      <c r="S629" s="2"/>
      <c r="T629" s="2"/>
      <c r="U629" s="8" t="str">
        <f>IF(COUNTIF(soi_input_variables!A:A,A629)&gt;0,"yes","no")</f>
        <v>no</v>
      </c>
      <c r="V629" s="8" t="str">
        <f>IF(COUNTIF(midas_input_variables!A:A,A629)&gt;0,"yes","no")</f>
        <v>no</v>
      </c>
      <c r="W629" s="8" t="str">
        <f>IF(OR(COUNTIF(eucalc_variables_proxies!C:C,"*"&amp;A629&amp;"*")&gt;0,COUNTIF(eucalc_variables_proxies!F:F,"*"&amp;A629&amp;"*")&gt;0),"yes","no")</f>
        <v>no</v>
      </c>
      <c r="X629" s="8" t="str">
        <f>IF(COUNTIF(collected_variables_proxies!C:C,"*"&amp;A629&amp;"*")&gt;0,"yes","no")</f>
        <v>no</v>
      </c>
      <c r="Y629" s="8" t="str">
        <f t="shared" si="9"/>
        <v>no</v>
      </c>
      <c r="Z629">
        <v>500</v>
      </c>
    </row>
    <row r="630" spans="1:26" ht="72">
      <c r="A630" s="2" t="s">
        <v>1650</v>
      </c>
      <c r="B630" s="185" t="s">
        <v>1651</v>
      </c>
      <c r="C630" s="2"/>
      <c r="D630" s="2" t="s">
        <v>963</v>
      </c>
      <c r="E630" s="7" t="s">
        <v>964</v>
      </c>
      <c r="F630" s="2" t="s">
        <v>965</v>
      </c>
      <c r="G630" s="2" t="s">
        <v>33</v>
      </c>
      <c r="H630" s="2" t="s">
        <v>337</v>
      </c>
      <c r="I630" s="8" t="s">
        <v>1516</v>
      </c>
      <c r="J630" s="8"/>
      <c r="K630" s="2"/>
      <c r="L630" s="9"/>
      <c r="M630" s="8"/>
      <c r="N630" s="2" t="s">
        <v>70</v>
      </c>
      <c r="O630" s="8" t="s">
        <v>48</v>
      </c>
      <c r="P630" s="8" t="s">
        <v>49</v>
      </c>
      <c r="Q630" s="8" t="s">
        <v>38</v>
      </c>
      <c r="S630" s="2"/>
      <c r="T630" s="2"/>
      <c r="U630" s="8" t="str">
        <f>IF(COUNTIF(soi_input_variables!A:A,A630)&gt;0,"yes","no")</f>
        <v>no</v>
      </c>
      <c r="V630" s="8" t="str">
        <f>IF(COUNTIF(midas_input_variables!A:A,A630)&gt;0,"yes","no")</f>
        <v>yes</v>
      </c>
      <c r="W630" s="8" t="str">
        <f>IF(OR(COUNTIF(eucalc_variables_proxies!C:C,"*"&amp;A630&amp;"*")&gt;0,COUNTIF(eucalc_variables_proxies!F:F,"*"&amp;A630&amp;"*")&gt;0),"yes","no")</f>
        <v>no</v>
      </c>
      <c r="X630" s="8" t="str">
        <f>IF(COUNTIF(collected_variables_proxies!C:C,"*"&amp;A630&amp;"*")&gt;0,"yes","no")</f>
        <v>no</v>
      </c>
      <c r="Y630" s="8" t="str">
        <f t="shared" si="9"/>
        <v>yes</v>
      </c>
      <c r="Z630">
        <v>500</v>
      </c>
    </row>
    <row r="631" spans="1:26" ht="72">
      <c r="A631" s="2" t="s">
        <v>1652</v>
      </c>
      <c r="B631" s="185" t="s">
        <v>1653</v>
      </c>
      <c r="C631" s="2"/>
      <c r="D631" s="2" t="s">
        <v>963</v>
      </c>
      <c r="E631" s="7" t="s">
        <v>964</v>
      </c>
      <c r="F631" s="2" t="s">
        <v>965</v>
      </c>
      <c r="G631" s="2" t="s">
        <v>33</v>
      </c>
      <c r="H631" s="2" t="s">
        <v>337</v>
      </c>
      <c r="I631" s="8" t="s">
        <v>1516</v>
      </c>
      <c r="J631" s="8"/>
      <c r="K631" s="2"/>
      <c r="L631" s="9"/>
      <c r="M631" s="8"/>
      <c r="N631" s="2" t="s">
        <v>70</v>
      </c>
      <c r="O631" s="8" t="s">
        <v>48</v>
      </c>
      <c r="P631" s="8" t="s">
        <v>49</v>
      </c>
      <c r="Q631" s="8" t="s">
        <v>38</v>
      </c>
      <c r="S631" s="2"/>
      <c r="T631" s="2"/>
      <c r="U631" s="8" t="str">
        <f>IF(COUNTIF(soi_input_variables!A:A,A631)&gt;0,"yes","no")</f>
        <v>no</v>
      </c>
      <c r="V631" s="8" t="str">
        <f>IF(COUNTIF(midas_input_variables!A:A,A631)&gt;0,"yes","no")</f>
        <v>no</v>
      </c>
      <c r="W631" s="8" t="str">
        <f>IF(OR(COUNTIF(eucalc_variables_proxies!C:C,"*"&amp;A631&amp;"*")&gt;0,COUNTIF(eucalc_variables_proxies!F:F,"*"&amp;A631&amp;"*")&gt;0),"yes","no")</f>
        <v>no</v>
      </c>
      <c r="X631" s="8" t="str">
        <f>IF(COUNTIF(collected_variables_proxies!C:C,"*"&amp;A631&amp;"*")&gt;0,"yes","no")</f>
        <v>no</v>
      </c>
      <c r="Y631" s="8" t="str">
        <f t="shared" si="9"/>
        <v>no</v>
      </c>
      <c r="Z631">
        <v>500</v>
      </c>
    </row>
    <row r="632" spans="1:26" ht="72">
      <c r="A632" s="2" t="s">
        <v>1654</v>
      </c>
      <c r="B632" s="185" t="s">
        <v>1655</v>
      </c>
      <c r="C632" s="2"/>
      <c r="D632" s="2" t="s">
        <v>963</v>
      </c>
      <c r="E632" s="7" t="s">
        <v>964</v>
      </c>
      <c r="F632" s="2" t="s">
        <v>965</v>
      </c>
      <c r="G632" s="2" t="s">
        <v>33</v>
      </c>
      <c r="H632" s="2" t="s">
        <v>337</v>
      </c>
      <c r="I632" s="8" t="s">
        <v>1516</v>
      </c>
      <c r="J632" s="8"/>
      <c r="K632" s="2"/>
      <c r="L632" s="9"/>
      <c r="M632" s="8"/>
      <c r="N632" s="2" t="s">
        <v>70</v>
      </c>
      <c r="O632" s="8" t="s">
        <v>48</v>
      </c>
      <c r="P632" s="8" t="s">
        <v>49</v>
      </c>
      <c r="Q632" s="8" t="s">
        <v>38</v>
      </c>
      <c r="S632" s="2"/>
      <c r="T632" s="2"/>
      <c r="U632" s="8" t="str">
        <f>IF(COUNTIF(soi_input_variables!A:A,A632)&gt;0,"yes","no")</f>
        <v>no</v>
      </c>
      <c r="V632" s="8" t="str">
        <f>IF(COUNTIF(midas_input_variables!A:A,A632)&gt;0,"yes","no")</f>
        <v>no</v>
      </c>
      <c r="W632" s="8" t="str">
        <f>IF(OR(COUNTIF(eucalc_variables_proxies!C:C,"*"&amp;A632&amp;"*")&gt;0,COUNTIF(eucalc_variables_proxies!F:F,"*"&amp;A632&amp;"*")&gt;0),"yes","no")</f>
        <v>no</v>
      </c>
      <c r="X632" s="8" t="str">
        <f>IF(COUNTIF(collected_variables_proxies!C:C,"*"&amp;A632&amp;"*")&gt;0,"yes","no")</f>
        <v>no</v>
      </c>
      <c r="Y632" s="8" t="str">
        <f t="shared" si="9"/>
        <v>no</v>
      </c>
      <c r="Z632">
        <v>500</v>
      </c>
    </row>
    <row r="633" spans="1:26" ht="115.2">
      <c r="A633" s="2" t="s">
        <v>1656</v>
      </c>
      <c r="B633" s="185" t="s">
        <v>1657</v>
      </c>
      <c r="C633" t="s">
        <v>1658</v>
      </c>
      <c r="D633" s="8" t="s">
        <v>1659</v>
      </c>
      <c r="E633" s="7" t="s">
        <v>1660</v>
      </c>
      <c r="F633" s="2" t="s">
        <v>1661</v>
      </c>
      <c r="G633" s="2"/>
      <c r="H633" s="2" t="s">
        <v>58</v>
      </c>
      <c r="I633" s="8" t="s">
        <v>1662</v>
      </c>
      <c r="J633" s="8"/>
      <c r="K633" s="2"/>
      <c r="L633" s="9" t="s">
        <v>1663</v>
      </c>
      <c r="M633" s="8"/>
      <c r="N633" s="2" t="s">
        <v>35</v>
      </c>
      <c r="O633" s="8" t="s">
        <v>36</v>
      </c>
      <c r="P633" s="8" t="s">
        <v>37</v>
      </c>
      <c r="Q633" s="8" t="s">
        <v>38</v>
      </c>
      <c r="S633" s="2"/>
      <c r="T633" s="2"/>
      <c r="U633" s="8" t="str">
        <f>IF(COUNTIF(soi_input_variables!A:A,A633)&gt;0,"yes","no")</f>
        <v>yes</v>
      </c>
      <c r="V633" s="8" t="str">
        <f>IF(COUNTIF(midas_input_variables!A:A,A633)&gt;0,"yes","no")</f>
        <v>no</v>
      </c>
      <c r="W633" s="8" t="str">
        <f>IF(OR(COUNTIF(eucalc_variables_proxies!C:C,"*"&amp;A633&amp;"*")&gt;0,COUNTIF(eucalc_variables_proxies!F:F,"*"&amp;A633&amp;"*")&gt;0),"yes","no")</f>
        <v>no</v>
      </c>
      <c r="X633" s="8" t="str">
        <f>IF(COUNTIF(collected_variables_proxies!C:C,"*"&amp;A633&amp;"*")&gt;0,"yes","no")</f>
        <v>no</v>
      </c>
      <c r="Y633" s="8" t="str">
        <f t="shared" si="9"/>
        <v>yes</v>
      </c>
      <c r="Z633">
        <v>500</v>
      </c>
    </row>
    <row r="634" spans="1:26" ht="144">
      <c r="A634" s="2" t="s">
        <v>1664</v>
      </c>
      <c r="B634" s="185" t="s">
        <v>1665</v>
      </c>
      <c r="C634" s="2" t="s">
        <v>1666</v>
      </c>
      <c r="D634" s="8" t="s">
        <v>1659</v>
      </c>
      <c r="E634" s="7" t="s">
        <v>1660</v>
      </c>
      <c r="F634" s="2" t="s">
        <v>1661</v>
      </c>
      <c r="G634" s="2"/>
      <c r="H634" s="2" t="s">
        <v>58</v>
      </c>
      <c r="I634" s="8" t="s">
        <v>1662</v>
      </c>
      <c r="J634" s="8"/>
      <c r="K634" s="2"/>
      <c r="L634" s="9" t="s">
        <v>1667</v>
      </c>
      <c r="M634" s="8"/>
      <c r="N634" s="2" t="s">
        <v>35</v>
      </c>
      <c r="O634" s="8" t="s">
        <v>36</v>
      </c>
      <c r="P634" s="8" t="s">
        <v>37</v>
      </c>
      <c r="Q634" s="8" t="s">
        <v>38</v>
      </c>
      <c r="S634" s="2"/>
      <c r="T634" s="2"/>
      <c r="U634" s="8" t="str">
        <f>IF(COUNTIF(soi_input_variables!A:A,A634)&gt;0,"yes","no")</f>
        <v>yes</v>
      </c>
      <c r="V634" s="8" t="str">
        <f>IF(COUNTIF(midas_input_variables!A:A,A634)&gt;0,"yes","no")</f>
        <v>no</v>
      </c>
      <c r="W634" s="8" t="str">
        <f>IF(OR(COUNTIF(eucalc_variables_proxies!C:C,"*"&amp;A634&amp;"*")&gt;0,COUNTIF(eucalc_variables_proxies!F:F,"*"&amp;A634&amp;"*")&gt;0),"yes","no")</f>
        <v>no</v>
      </c>
      <c r="X634" s="8" t="str">
        <f>IF(COUNTIF(collected_variables_proxies!C:C,"*"&amp;A634&amp;"*")&gt;0,"yes","no")</f>
        <v>no</v>
      </c>
      <c r="Y634" s="8" t="str">
        <f t="shared" si="9"/>
        <v>yes</v>
      </c>
      <c r="Z634">
        <v>500</v>
      </c>
    </row>
    <row r="635" spans="1:26" ht="115.2">
      <c r="A635" s="2" t="s">
        <v>1668</v>
      </c>
      <c r="B635" s="185" t="s">
        <v>1669</v>
      </c>
      <c r="C635" s="2" t="s">
        <v>1670</v>
      </c>
      <c r="D635" s="8" t="s">
        <v>1659</v>
      </c>
      <c r="E635" s="7" t="s">
        <v>1660</v>
      </c>
      <c r="F635" s="2" t="s">
        <v>1661</v>
      </c>
      <c r="G635" s="2"/>
      <c r="H635" s="2" t="s">
        <v>58</v>
      </c>
      <c r="I635" s="8" t="s">
        <v>1662</v>
      </c>
      <c r="J635" s="8"/>
      <c r="K635" s="2"/>
      <c r="L635" s="9" t="s">
        <v>1671</v>
      </c>
      <c r="M635" s="8"/>
      <c r="N635" s="2" t="s">
        <v>1672</v>
      </c>
      <c r="O635" s="8" t="s">
        <v>36</v>
      </c>
      <c r="P635" s="8" t="s">
        <v>37</v>
      </c>
      <c r="Q635" s="8" t="s">
        <v>38</v>
      </c>
      <c r="S635" s="2"/>
      <c r="T635" s="2"/>
      <c r="U635" s="8" t="str">
        <f>IF(COUNTIF(soi_input_variables!A:A,A635)&gt;0,"yes","no")</f>
        <v>no</v>
      </c>
      <c r="V635" s="8" t="str">
        <f>IF(COUNTIF(midas_input_variables!A:A,A635)&gt;0,"yes","no")</f>
        <v>no</v>
      </c>
      <c r="W635" s="8" t="str">
        <f>IF(OR(COUNTIF(eucalc_variables_proxies!C:C,"*"&amp;A635&amp;"*")&gt;0,COUNTIF(eucalc_variables_proxies!F:F,"*"&amp;A635&amp;"*")&gt;0),"yes","no")</f>
        <v>no</v>
      </c>
      <c r="X635" s="8" t="str">
        <f>IF(COUNTIF(collected_variables_proxies!C:C,"*"&amp;A635&amp;"*")&gt;0,"yes","no")</f>
        <v>no</v>
      </c>
      <c r="Y635" s="8" t="str">
        <f t="shared" si="9"/>
        <v>no</v>
      </c>
      <c r="Z635">
        <v>500</v>
      </c>
    </row>
    <row r="636" spans="1:26" ht="115.2">
      <c r="A636" s="2" t="s">
        <v>1673</v>
      </c>
      <c r="B636" s="185" t="s">
        <v>1674</v>
      </c>
      <c r="C636" s="2" t="s">
        <v>1675</v>
      </c>
      <c r="D636" s="8" t="s">
        <v>1659</v>
      </c>
      <c r="E636" s="7" t="s">
        <v>1660</v>
      </c>
      <c r="F636" s="2" t="s">
        <v>1661</v>
      </c>
      <c r="G636" s="2"/>
      <c r="H636" s="2" t="s">
        <v>58</v>
      </c>
      <c r="I636" s="8" t="s">
        <v>1662</v>
      </c>
      <c r="J636" s="8"/>
      <c r="K636" s="2"/>
      <c r="L636" s="9" t="s">
        <v>1676</v>
      </c>
      <c r="M636" s="8"/>
      <c r="N636" s="2" t="s">
        <v>1672</v>
      </c>
      <c r="O636" s="8" t="s">
        <v>36</v>
      </c>
      <c r="P636" s="8" t="s">
        <v>37</v>
      </c>
      <c r="Q636" s="8" t="s">
        <v>38</v>
      </c>
      <c r="S636" s="2"/>
      <c r="T636" s="2"/>
      <c r="U636" s="8" t="str">
        <f>IF(COUNTIF(soi_input_variables!A:A,A636)&gt;0,"yes","no")</f>
        <v>no</v>
      </c>
      <c r="V636" s="8" t="str">
        <f>IF(COUNTIF(midas_input_variables!A:A,A636)&gt;0,"yes","no")</f>
        <v>no</v>
      </c>
      <c r="W636" s="8" t="str">
        <f>IF(OR(COUNTIF(eucalc_variables_proxies!C:C,"*"&amp;A636&amp;"*")&gt;0,COUNTIF(eucalc_variables_proxies!F:F,"*"&amp;A636&amp;"*")&gt;0),"yes","no")</f>
        <v>no</v>
      </c>
      <c r="X636" s="8" t="str">
        <f>IF(COUNTIF(collected_variables_proxies!C:C,"*"&amp;A636&amp;"*")&gt;0,"yes","no")</f>
        <v>no</v>
      </c>
      <c r="Y636" s="8" t="str">
        <f t="shared" si="9"/>
        <v>no</v>
      </c>
      <c r="Z636">
        <v>500</v>
      </c>
    </row>
    <row r="637" spans="1:26" ht="115.2">
      <c r="A637" s="2" t="s">
        <v>1677</v>
      </c>
      <c r="B637" s="185" t="s">
        <v>1678</v>
      </c>
      <c r="C637" s="2" t="s">
        <v>1679</v>
      </c>
      <c r="D637" s="8" t="s">
        <v>1659</v>
      </c>
      <c r="E637" s="7" t="s">
        <v>1660</v>
      </c>
      <c r="F637" s="2" t="s">
        <v>1661</v>
      </c>
      <c r="G637" s="2"/>
      <c r="H637" s="2" t="s">
        <v>58</v>
      </c>
      <c r="I637" s="8" t="s">
        <v>1662</v>
      </c>
      <c r="J637" s="8"/>
      <c r="K637" s="2"/>
      <c r="L637" s="9" t="s">
        <v>1680</v>
      </c>
      <c r="M637" s="8"/>
      <c r="N637" s="2" t="s">
        <v>1672</v>
      </c>
      <c r="O637" s="8" t="s">
        <v>36</v>
      </c>
      <c r="P637" s="8" t="s">
        <v>37</v>
      </c>
      <c r="Q637" s="8" t="s">
        <v>38</v>
      </c>
      <c r="S637" s="2"/>
      <c r="T637" s="2"/>
      <c r="U637" s="8" t="str">
        <f>IF(COUNTIF(soi_input_variables!A:A,A637)&gt;0,"yes","no")</f>
        <v>no</v>
      </c>
      <c r="V637" s="8" t="str">
        <f>IF(COUNTIF(midas_input_variables!A:A,A637)&gt;0,"yes","no")</f>
        <v>no</v>
      </c>
      <c r="W637" s="8" t="str">
        <f>IF(OR(COUNTIF(eucalc_variables_proxies!C:C,"*"&amp;A637&amp;"*")&gt;0,COUNTIF(eucalc_variables_proxies!F:F,"*"&amp;A637&amp;"*")&gt;0),"yes","no")</f>
        <v>no</v>
      </c>
      <c r="X637" s="8" t="str">
        <f>IF(COUNTIF(collected_variables_proxies!C:C,"*"&amp;A637&amp;"*")&gt;0,"yes","no")</f>
        <v>no</v>
      </c>
      <c r="Y637" s="8" t="str">
        <f t="shared" si="9"/>
        <v>no</v>
      </c>
      <c r="Z637">
        <v>500</v>
      </c>
    </row>
    <row r="638" spans="1:26" ht="115.2">
      <c r="A638" s="2" t="s">
        <v>1681</v>
      </c>
      <c r="B638" s="185" t="s">
        <v>1682</v>
      </c>
      <c r="C638" t="s">
        <v>1683</v>
      </c>
      <c r="D638" s="8" t="s">
        <v>1659</v>
      </c>
      <c r="E638" s="7" t="s">
        <v>1660</v>
      </c>
      <c r="F638" s="2" t="s">
        <v>1661</v>
      </c>
      <c r="G638" s="2"/>
      <c r="H638" s="2" t="s">
        <v>58</v>
      </c>
      <c r="I638" s="8" t="s">
        <v>1662</v>
      </c>
      <c r="J638" s="8"/>
      <c r="K638" s="2"/>
      <c r="L638" s="9" t="s">
        <v>1684</v>
      </c>
      <c r="M638" s="8"/>
      <c r="N638" t="s">
        <v>35</v>
      </c>
      <c r="O638" t="s">
        <v>36</v>
      </c>
      <c r="P638" s="8" t="s">
        <v>37</v>
      </c>
      <c r="Q638" s="8" t="s">
        <v>38</v>
      </c>
      <c r="S638" s="2"/>
      <c r="T638" s="2"/>
      <c r="U638" s="8" t="str">
        <f>IF(COUNTIF(soi_input_variables!A:A,A638)&gt;0,"yes","no")</f>
        <v>yes</v>
      </c>
      <c r="V638" s="8" t="str">
        <f>IF(COUNTIF(midas_input_variables!A:A,A638)&gt;0,"yes","no")</f>
        <v>yes</v>
      </c>
      <c r="W638" s="8" t="str">
        <f>IF(OR(COUNTIF(eucalc_variables_proxies!C:C,"*"&amp;A638&amp;"*")&gt;0,COUNTIF(eucalc_variables_proxies!F:F,"*"&amp;A638&amp;"*")&gt;0),"yes","no")</f>
        <v>no</v>
      </c>
      <c r="X638" s="8" t="str">
        <f>IF(COUNTIF(collected_variables_proxies!C:C,"*"&amp;A638&amp;"*")&gt;0,"yes","no")</f>
        <v>no</v>
      </c>
      <c r="Y638" s="8" t="str">
        <f t="shared" si="9"/>
        <v>yes</v>
      </c>
      <c r="Z638">
        <v>500</v>
      </c>
    </row>
    <row r="639" spans="1:26" ht="187.2">
      <c r="A639" s="2" t="s">
        <v>1685</v>
      </c>
      <c r="B639" s="185" t="s">
        <v>1686</v>
      </c>
      <c r="C639" s="2" t="s">
        <v>1687</v>
      </c>
      <c r="D639" s="8" t="s">
        <v>55</v>
      </c>
      <c r="E639" s="17" t="s">
        <v>1688</v>
      </c>
      <c r="F639" s="2" t="s">
        <v>1689</v>
      </c>
      <c r="G639" s="2" t="s">
        <v>33</v>
      </c>
      <c r="H639" s="2" t="s">
        <v>58</v>
      </c>
      <c r="I639" s="8" t="s">
        <v>1662</v>
      </c>
      <c r="J639" s="8"/>
      <c r="K639" s="2"/>
      <c r="L639" s="9"/>
      <c r="M639" s="8"/>
      <c r="N639" s="2" t="s">
        <v>35</v>
      </c>
      <c r="O639" s="8" t="s">
        <v>36</v>
      </c>
      <c r="P639" s="8" t="s">
        <v>37</v>
      </c>
      <c r="Q639" s="8" t="s">
        <v>38</v>
      </c>
      <c r="S639" s="2"/>
      <c r="T639" s="2"/>
      <c r="U639" s="8" t="str">
        <f>IF(COUNTIF(soi_input_variables!A:A,A639)&gt;0,"yes","no")</f>
        <v>yes</v>
      </c>
      <c r="V639" s="8" t="str">
        <f>IF(COUNTIF(midas_input_variables!A:A,A639)&gt;0,"yes","no")</f>
        <v>no</v>
      </c>
      <c r="W639" s="8" t="str">
        <f>IF(OR(COUNTIF(eucalc_variables_proxies!C:C,"*"&amp;A639&amp;"*")&gt;0,COUNTIF(eucalc_variables_proxies!F:F,"*"&amp;A639&amp;"*")&gt;0),"yes","no")</f>
        <v>no</v>
      </c>
      <c r="X639" s="8" t="str">
        <f>IF(COUNTIF(collected_variables_proxies!C:C,"*"&amp;A639&amp;"*")&gt;0,"yes","no")</f>
        <v>no</v>
      </c>
      <c r="Y639" s="8" t="str">
        <f t="shared" si="9"/>
        <v>yes</v>
      </c>
      <c r="Z639">
        <v>500</v>
      </c>
    </row>
    <row r="640" spans="1:26" ht="72">
      <c r="A640" s="2" t="s">
        <v>1690</v>
      </c>
      <c r="B640" s="185" t="s">
        <v>1691</v>
      </c>
      <c r="C640" s="2" t="s">
        <v>41</v>
      </c>
      <c r="D640" s="2" t="s">
        <v>42</v>
      </c>
      <c r="E640" s="14" t="s">
        <v>43</v>
      </c>
      <c r="F640" s="2" t="s">
        <v>44</v>
      </c>
      <c r="G640" s="2"/>
      <c r="H640" s="2" t="s">
        <v>45</v>
      </c>
      <c r="I640" s="8"/>
      <c r="J640" s="8"/>
      <c r="K640" s="2" t="s">
        <v>46</v>
      </c>
      <c r="L640" s="9"/>
      <c r="M640" s="8"/>
      <c r="N640" s="2" t="s">
        <v>47</v>
      </c>
      <c r="O640" s="8" t="s">
        <v>48</v>
      </c>
      <c r="P640" s="8" t="s">
        <v>49</v>
      </c>
      <c r="Q640" s="8" t="s">
        <v>38</v>
      </c>
      <c r="S640" s="2"/>
      <c r="T640" s="2"/>
      <c r="U640" s="8" t="str">
        <f>IF(COUNTIF(soi_input_variables!A:A,A640)&gt;0,"yes","no")</f>
        <v>yes</v>
      </c>
      <c r="V640" s="8" t="str">
        <f>IF(COUNTIF(midas_input_variables!A:A,A640)&gt;0,"yes","no")</f>
        <v>no</v>
      </c>
      <c r="W640" s="8" t="str">
        <f>IF(OR(COUNTIF(eucalc_variables_proxies!C:C,"*"&amp;A640&amp;"*")&gt;0,COUNTIF(eucalc_variables_proxies!F:F,"*"&amp;A640&amp;"*")&gt;0),"yes","no")</f>
        <v>yes</v>
      </c>
      <c r="X640" s="8" t="str">
        <f>IF(COUNTIF(collected_variables_proxies!C:C,"*"&amp;A640&amp;"*")&gt;0,"yes","no")</f>
        <v>yes</v>
      </c>
      <c r="Y640" s="8" t="str">
        <f t="shared" si="9"/>
        <v>yes</v>
      </c>
      <c r="Z640">
        <v>500</v>
      </c>
    </row>
    <row r="641" spans="1:26" ht="288">
      <c r="A641" s="19" t="s">
        <v>1692</v>
      </c>
      <c r="B641" s="199" t="s">
        <v>1693</v>
      </c>
      <c r="C641" s="2" t="s">
        <v>1694</v>
      </c>
      <c r="D641" s="2" t="s">
        <v>55</v>
      </c>
      <c r="E641" s="7" t="s">
        <v>1695</v>
      </c>
      <c r="F641" s="2" t="s">
        <v>1696</v>
      </c>
      <c r="G641" s="2" t="s">
        <v>33</v>
      </c>
      <c r="H641" s="8" t="s">
        <v>525</v>
      </c>
      <c r="I641" s="8"/>
      <c r="J641" s="8" t="s">
        <v>1697</v>
      </c>
      <c r="K641" s="8" t="s">
        <v>46</v>
      </c>
      <c r="L641" s="2"/>
      <c r="M641" s="8"/>
      <c r="N641" s="2" t="s">
        <v>47</v>
      </c>
      <c r="O641" s="8" t="s">
        <v>48</v>
      </c>
      <c r="P641" s="8" t="s">
        <v>37</v>
      </c>
      <c r="Q641" s="8" t="s">
        <v>38</v>
      </c>
      <c r="S641" s="2"/>
      <c r="T641" s="2" t="s">
        <v>1698</v>
      </c>
      <c r="U641" s="8" t="str">
        <f>IF(COUNTIF(soi_input_variables!A:A,A641)&gt;0,"yes","no")</f>
        <v>yes</v>
      </c>
      <c r="V641" s="8" t="str">
        <f>IF(COUNTIF(midas_input_variables!A:A,A641)&gt;0,"yes","no")</f>
        <v>no</v>
      </c>
      <c r="W641" s="8" t="str">
        <f>IF(OR(COUNTIF(eucalc_variables_proxies!C:C,"*"&amp;A641&amp;"*")&gt;0,COUNTIF(eucalc_variables_proxies!F:F,"*"&amp;A641&amp;"*")&gt;0),"yes","no")</f>
        <v>no</v>
      </c>
      <c r="X641" s="8" t="str">
        <f>IF(COUNTIF(collected_variables_proxies!C:C,"*"&amp;A641&amp;"*")&gt;0,"yes","no")</f>
        <v>no</v>
      </c>
      <c r="Y641" s="8" t="str">
        <f t="shared" si="9"/>
        <v>yes</v>
      </c>
      <c r="Z641">
        <v>500</v>
      </c>
    </row>
    <row r="642" spans="1:26" ht="100.8">
      <c r="A642" s="2" t="s">
        <v>1699</v>
      </c>
      <c r="B642" s="185" t="s">
        <v>1700</v>
      </c>
      <c r="C642" s="2"/>
      <c r="D642" s="2" t="s">
        <v>55</v>
      </c>
      <c r="E642" s="7" t="s">
        <v>76</v>
      </c>
      <c r="F642" s="2" t="s">
        <v>77</v>
      </c>
      <c r="G642" s="2" t="s">
        <v>33</v>
      </c>
      <c r="H642" s="2" t="s">
        <v>78</v>
      </c>
      <c r="J642" s="8"/>
      <c r="K642" s="2"/>
      <c r="L642" s="9"/>
      <c r="M642" s="8"/>
      <c r="N642" s="18" t="s">
        <v>79</v>
      </c>
      <c r="O642" s="8" t="s">
        <v>48</v>
      </c>
      <c r="P642" s="8" t="s">
        <v>37</v>
      </c>
      <c r="Q642" s="8" t="s">
        <v>38</v>
      </c>
      <c r="S642" s="2"/>
      <c r="T642" s="2"/>
      <c r="U642" s="8" t="str">
        <f>IF(COUNTIF(soi_input_variables!A:A,A642)&gt;0,"yes","no")</f>
        <v>yes</v>
      </c>
      <c r="V642" s="8" t="str">
        <f>IF(COUNTIF(midas_input_variables!A:A,A642)&gt;0,"yes","no")</f>
        <v>no</v>
      </c>
      <c r="W642" s="8" t="str">
        <f>IF(OR(COUNTIF(eucalc_variables_proxies!C:C,"*"&amp;A642&amp;"*")&gt;0,COUNTIF(eucalc_variables_proxies!F:F,"*"&amp;A642&amp;"*")&gt;0),"yes","no")</f>
        <v>no</v>
      </c>
      <c r="X642" s="8" t="str">
        <f>IF(COUNTIF(collected_variables_proxies!C:C,"*"&amp;A642&amp;"*")&gt;0,"yes","no")</f>
        <v>no</v>
      </c>
      <c r="Y642" s="8" t="str">
        <f t="shared" si="9"/>
        <v>yes</v>
      </c>
      <c r="Z642">
        <v>500</v>
      </c>
    </row>
    <row r="643" spans="1:26" ht="72">
      <c r="A643" s="2" t="s">
        <v>1701</v>
      </c>
      <c r="B643" s="185" t="s">
        <v>1702</v>
      </c>
      <c r="C643" s="2" t="s">
        <v>41</v>
      </c>
      <c r="D643" s="2" t="s">
        <v>42</v>
      </c>
      <c r="E643" s="14" t="s">
        <v>43</v>
      </c>
      <c r="F643" s="2" t="s">
        <v>44</v>
      </c>
      <c r="G643" s="2"/>
      <c r="H643" s="2" t="s">
        <v>45</v>
      </c>
      <c r="I643" s="8"/>
      <c r="J643" s="8"/>
      <c r="K643" s="2" t="s">
        <v>46</v>
      </c>
      <c r="L643" s="9"/>
      <c r="M643" s="8"/>
      <c r="N643" s="2" t="s">
        <v>47</v>
      </c>
      <c r="O643" s="8" t="s">
        <v>48</v>
      </c>
      <c r="P643" s="8" t="s">
        <v>49</v>
      </c>
      <c r="Q643" s="8" t="s">
        <v>38</v>
      </c>
      <c r="S643" s="2"/>
      <c r="T643" s="2"/>
      <c r="U643" s="8" t="str">
        <f>IF(COUNTIF(soi_input_variables!A:A,A643)&gt;0,"yes","no")</f>
        <v>yes</v>
      </c>
      <c r="V643" s="8" t="str">
        <f>IF(COUNTIF(midas_input_variables!A:A,A643)&gt;0,"yes","no")</f>
        <v>yes</v>
      </c>
      <c r="W643" s="8" t="str">
        <f>IF(OR(COUNTIF(eucalc_variables_proxies!C:C,"*"&amp;A643&amp;"*")&gt;0,COUNTIF(eucalc_variables_proxies!F:F,"*"&amp;A643&amp;"*")&gt;0),"yes","no")</f>
        <v>yes</v>
      </c>
      <c r="X643" s="8" t="str">
        <f>IF(COUNTIF(collected_variables_proxies!C:C,"*"&amp;A643&amp;"*")&gt;0,"yes","no")</f>
        <v>yes</v>
      </c>
      <c r="Y643" s="8" t="str">
        <f t="shared" si="9"/>
        <v>yes</v>
      </c>
      <c r="Z643">
        <v>500</v>
      </c>
    </row>
    <row r="644" spans="1:26" ht="72">
      <c r="A644" s="2" t="s">
        <v>1703</v>
      </c>
      <c r="B644" s="185" t="s">
        <v>1704</v>
      </c>
      <c r="C644" s="2" t="s">
        <v>41</v>
      </c>
      <c r="D644" s="2" t="s">
        <v>42</v>
      </c>
      <c r="E644" s="14" t="s">
        <v>43</v>
      </c>
      <c r="F644" s="2" t="s">
        <v>44</v>
      </c>
      <c r="G644" s="2"/>
      <c r="H644" s="2" t="s">
        <v>137</v>
      </c>
      <c r="I644" s="8"/>
      <c r="J644" s="8"/>
      <c r="K644" s="2" t="s">
        <v>1397</v>
      </c>
      <c r="L644" s="9"/>
      <c r="M644" s="8"/>
      <c r="N644" s="2" t="s">
        <v>47</v>
      </c>
      <c r="O644" s="8" t="s">
        <v>48</v>
      </c>
      <c r="P644" s="8" t="s">
        <v>49</v>
      </c>
      <c r="Q644" s="8" t="s">
        <v>38</v>
      </c>
      <c r="S644" s="2"/>
      <c r="T644" s="2"/>
      <c r="U644" s="8" t="str">
        <f>IF(COUNTIF(soi_input_variables!A:A,A644)&gt;0,"yes","no")</f>
        <v>no</v>
      </c>
      <c r="V644" s="8" t="str">
        <f>IF(COUNTIF(midas_input_variables!A:A,A644)&gt;0,"yes","no")</f>
        <v>yes</v>
      </c>
      <c r="W644" s="8" t="str">
        <f>IF(OR(COUNTIF(eucalc_variables_proxies!C:C,"*"&amp;A644&amp;"*")&gt;0,COUNTIF(eucalc_variables_proxies!F:F,"*"&amp;A644&amp;"*")&gt;0),"yes","no")</f>
        <v>yes</v>
      </c>
      <c r="X644" s="8" t="str">
        <f>IF(COUNTIF(collected_variables_proxies!C:C,"*"&amp;A644&amp;"*")&gt;0,"yes","no")</f>
        <v>no</v>
      </c>
      <c r="Y644" s="8" t="str">
        <f t="shared" ref="Y644:Y707" si="11">IF(OR(U644="yes",V644="yes",W644="yes",X644="yes"),"yes","no")</f>
        <v>yes</v>
      </c>
      <c r="Z644">
        <v>500</v>
      </c>
    </row>
    <row r="645" spans="1:26" ht="100.8">
      <c r="A645" s="2" t="s">
        <v>1705</v>
      </c>
      <c r="B645" s="185" t="s">
        <v>1706</v>
      </c>
      <c r="C645" s="2"/>
      <c r="D645" s="2" t="s">
        <v>55</v>
      </c>
      <c r="E645" s="7" t="s">
        <v>307</v>
      </c>
      <c r="F645" s="2" t="s">
        <v>308</v>
      </c>
      <c r="G645" s="2" t="s">
        <v>33</v>
      </c>
      <c r="H645" s="2" t="s">
        <v>309</v>
      </c>
      <c r="I645" s="2" t="s">
        <v>304</v>
      </c>
      <c r="J645" s="8"/>
      <c r="K645" s="2"/>
      <c r="L645" s="2"/>
      <c r="M645" s="8"/>
      <c r="N645" s="2" t="s">
        <v>35</v>
      </c>
      <c r="O645" s="8"/>
      <c r="P645" s="8" t="s">
        <v>62</v>
      </c>
      <c r="Q645" s="8" t="s">
        <v>1707</v>
      </c>
      <c r="S645" s="2"/>
      <c r="T645" s="2"/>
      <c r="U645" s="8" t="str">
        <f>IF(COUNTIF(soi_input_variables!A:A,A645)&gt;0,"yes","no")</f>
        <v>no</v>
      </c>
      <c r="V645" s="8" t="str">
        <f>IF(COUNTIF(midas_input_variables!A:A,A645)&gt;0,"yes","no")</f>
        <v>no</v>
      </c>
      <c r="W645" s="8" t="str">
        <f>IF(OR(COUNTIF(eucalc_variables_proxies!C:C,"*"&amp;A645&amp;"*")&gt;0,COUNTIF(eucalc_variables_proxies!F:F,"*"&amp;A645&amp;"*")&gt;0),"yes","no")</f>
        <v>no</v>
      </c>
      <c r="X645" s="8" t="str">
        <f>IF(COUNTIF(collected_variables_proxies!C:C,"*"&amp;A645&amp;"*")&gt;0,"yes","no")</f>
        <v>no</v>
      </c>
      <c r="Y645" s="8" t="str">
        <f t="shared" si="11"/>
        <v>no</v>
      </c>
      <c r="Z645">
        <v>500</v>
      </c>
    </row>
    <row r="646" spans="1:26" ht="86.4">
      <c r="A646" s="2" t="s">
        <v>1708</v>
      </c>
      <c r="B646" s="185" t="s">
        <v>1709</v>
      </c>
      <c r="C646" s="2"/>
      <c r="D646" s="2" t="s">
        <v>55</v>
      </c>
      <c r="E646" s="7" t="s">
        <v>1710</v>
      </c>
      <c r="F646" s="2" t="s">
        <v>1711</v>
      </c>
      <c r="G646" s="2" t="s">
        <v>33</v>
      </c>
      <c r="H646" s="2" t="s">
        <v>34</v>
      </c>
      <c r="I646" s="2" t="s">
        <v>944</v>
      </c>
      <c r="J646" s="2"/>
      <c r="K646" s="2"/>
      <c r="L646" s="2"/>
      <c r="M646" s="8"/>
      <c r="N646" s="2" t="s">
        <v>35</v>
      </c>
      <c r="O646" s="8" t="s">
        <v>36</v>
      </c>
      <c r="P646" s="8" t="s">
        <v>62</v>
      </c>
      <c r="Q646" s="8" t="s">
        <v>38</v>
      </c>
      <c r="S646" s="2"/>
      <c r="T646" s="2"/>
      <c r="U646" s="8" t="str">
        <f>IF(COUNTIF(soi_input_variables!A:A,A646)&gt;0,"yes","no")</f>
        <v>yes</v>
      </c>
      <c r="V646" s="8" t="str">
        <f>IF(COUNTIF(midas_input_variables!A:A,A646)&gt;0,"yes","no")</f>
        <v>no</v>
      </c>
      <c r="W646" s="8" t="str">
        <f>IF(OR(COUNTIF(eucalc_variables_proxies!C:C,"*"&amp;A646&amp;"*")&gt;0,COUNTIF(eucalc_variables_proxies!F:F,"*"&amp;A646&amp;"*")&gt;0),"yes","no")</f>
        <v>no</v>
      </c>
      <c r="X646" s="8" t="str">
        <f>IF(COUNTIF(collected_variables_proxies!C:C,"*"&amp;A646&amp;"*")&gt;0,"yes","no")</f>
        <v>no</v>
      </c>
      <c r="Y646" s="8" t="str">
        <f t="shared" si="11"/>
        <v>yes</v>
      </c>
      <c r="Z646">
        <v>500</v>
      </c>
    </row>
    <row r="647" spans="1:26" ht="86.4">
      <c r="A647" s="2" t="s">
        <v>1712</v>
      </c>
      <c r="B647" s="185" t="s">
        <v>1713</v>
      </c>
      <c r="C647" s="2"/>
      <c r="D647" s="2" t="s">
        <v>55</v>
      </c>
      <c r="E647" s="7" t="s">
        <v>1714</v>
      </c>
      <c r="F647" s="2" t="s">
        <v>1715</v>
      </c>
      <c r="G647" s="2" t="s">
        <v>33</v>
      </c>
      <c r="H647" s="2" t="s">
        <v>34</v>
      </c>
      <c r="I647" s="8" t="s">
        <v>1716</v>
      </c>
      <c r="J647" s="8"/>
      <c r="K647" s="2"/>
      <c r="L647" s="2"/>
      <c r="M647" s="8" t="s">
        <v>1717</v>
      </c>
      <c r="N647" s="2" t="s">
        <v>35</v>
      </c>
      <c r="O647" s="8" t="s">
        <v>36</v>
      </c>
      <c r="P647" s="8" t="s">
        <v>37</v>
      </c>
      <c r="Q647" s="8" t="s">
        <v>38</v>
      </c>
      <c r="S647" s="2"/>
      <c r="T647" s="2"/>
      <c r="U647" s="8" t="str">
        <f>IF(COUNTIF(soi_input_variables!A:A,A647)&gt;0,"yes","no")</f>
        <v>yes</v>
      </c>
      <c r="V647" s="8" t="str">
        <f>IF(COUNTIF(midas_input_variables!A:A,A647)&gt;0,"yes","no")</f>
        <v>no</v>
      </c>
      <c r="W647" s="8" t="str">
        <f>IF(OR(COUNTIF(eucalc_variables_proxies!C:C,"*"&amp;A647&amp;"*")&gt;0,COUNTIF(eucalc_variables_proxies!F:F,"*"&amp;A647&amp;"*")&gt;0),"yes","no")</f>
        <v>no</v>
      </c>
      <c r="X647" s="8" t="str">
        <f>IF(COUNTIF(collected_variables_proxies!C:C,"*"&amp;A647&amp;"*")&gt;0,"yes","no")</f>
        <v>no</v>
      </c>
      <c r="Y647" s="8" t="str">
        <f t="shared" si="11"/>
        <v>yes</v>
      </c>
      <c r="Z647">
        <v>500</v>
      </c>
    </row>
    <row r="648" spans="1:26" ht="72">
      <c r="A648" s="2" t="s">
        <v>1718</v>
      </c>
      <c r="B648" s="185" t="s">
        <v>1719</v>
      </c>
      <c r="C648" s="2"/>
      <c r="D648" s="2" t="s">
        <v>55</v>
      </c>
      <c r="E648" s="7" t="s">
        <v>1720</v>
      </c>
      <c r="F648" s="2" t="s">
        <v>1721</v>
      </c>
      <c r="G648" s="2" t="s">
        <v>33</v>
      </c>
      <c r="H648" s="2" t="s">
        <v>34</v>
      </c>
      <c r="I648" s="8" t="s">
        <v>1716</v>
      </c>
      <c r="J648" s="8"/>
      <c r="K648" s="2"/>
      <c r="L648" s="2"/>
      <c r="M648" s="8" t="s">
        <v>1717</v>
      </c>
      <c r="N648" s="2" t="s">
        <v>35</v>
      </c>
      <c r="O648" s="8" t="s">
        <v>36</v>
      </c>
      <c r="P648" s="8" t="s">
        <v>62</v>
      </c>
      <c r="Q648" s="8" t="s">
        <v>38</v>
      </c>
      <c r="S648" s="2"/>
      <c r="T648" s="2"/>
      <c r="U648" s="8" t="str">
        <f>IF(COUNTIF(soi_input_variables!A:A,A648)&gt;0,"yes","no")</f>
        <v>yes</v>
      </c>
      <c r="V648" s="8" t="str">
        <f>IF(COUNTIF(midas_input_variables!A:A,A648)&gt;0,"yes","no")</f>
        <v>no</v>
      </c>
      <c r="W648" s="8" t="str">
        <f>IF(OR(COUNTIF(eucalc_variables_proxies!C:C,"*"&amp;A648&amp;"*")&gt;0,COUNTIF(eucalc_variables_proxies!F:F,"*"&amp;A648&amp;"*")&gt;0),"yes","no")</f>
        <v>no</v>
      </c>
      <c r="X648" s="8" t="str">
        <f>IF(COUNTIF(collected_variables_proxies!C:C,"*"&amp;A648&amp;"*")&gt;0,"yes","no")</f>
        <v>no</v>
      </c>
      <c r="Y648" s="8" t="str">
        <f t="shared" si="11"/>
        <v>yes</v>
      </c>
      <c r="Z648">
        <v>500</v>
      </c>
    </row>
    <row r="649" spans="1:26" ht="72">
      <c r="A649" s="2" t="s">
        <v>1722</v>
      </c>
      <c r="B649" s="185" t="s">
        <v>1723</v>
      </c>
      <c r="C649" s="2"/>
      <c r="D649" s="2" t="s">
        <v>55</v>
      </c>
      <c r="E649" s="7" t="s">
        <v>1724</v>
      </c>
      <c r="F649" s="2" t="s">
        <v>1725</v>
      </c>
      <c r="G649" s="2" t="s">
        <v>33</v>
      </c>
      <c r="H649" s="2" t="s">
        <v>1726</v>
      </c>
      <c r="I649" s="8"/>
      <c r="J649" s="8"/>
      <c r="K649" s="2"/>
      <c r="L649" s="2"/>
      <c r="M649" s="8"/>
      <c r="N649" s="8" t="s">
        <v>35</v>
      </c>
      <c r="O649" s="8" t="s">
        <v>36</v>
      </c>
      <c r="P649" s="8" t="s">
        <v>49</v>
      </c>
      <c r="Q649" s="8" t="s">
        <v>38</v>
      </c>
      <c r="S649" s="2"/>
      <c r="T649" s="2"/>
      <c r="U649" s="8" t="str">
        <f>IF(COUNTIF(soi_input_variables!A:A,A649)&gt;0,"yes","no")</f>
        <v>yes</v>
      </c>
      <c r="V649" s="8" t="str">
        <f>IF(COUNTIF(midas_input_variables!A:A,A649)&gt;0,"yes","no")</f>
        <v>no</v>
      </c>
      <c r="W649" s="8" t="str">
        <f>IF(OR(COUNTIF(eucalc_variables_proxies!C:C,"*"&amp;A649&amp;"*")&gt;0,COUNTIF(eucalc_variables_proxies!F:F,"*"&amp;A649&amp;"*")&gt;0),"yes","no")</f>
        <v>no</v>
      </c>
      <c r="X649" s="8" t="str">
        <f>IF(COUNTIF(collected_variables_proxies!C:C,"*"&amp;A649&amp;"*")&gt;0,"yes","no")</f>
        <v>no</v>
      </c>
      <c r="Y649" s="8" t="str">
        <f t="shared" si="11"/>
        <v>yes</v>
      </c>
      <c r="Z649">
        <v>500</v>
      </c>
    </row>
    <row r="650" spans="1:26" ht="72">
      <c r="A650" s="2" t="s">
        <v>1727</v>
      </c>
      <c r="B650" s="185" t="s">
        <v>1728</v>
      </c>
      <c r="C650" s="2"/>
      <c r="D650" s="2" t="s">
        <v>55</v>
      </c>
      <c r="E650" s="7" t="s">
        <v>1724</v>
      </c>
      <c r="F650" s="2" t="s">
        <v>1725</v>
      </c>
      <c r="G650" s="2" t="s">
        <v>33</v>
      </c>
      <c r="H650" s="2" t="s">
        <v>1726</v>
      </c>
      <c r="I650" s="8"/>
      <c r="J650" s="8"/>
      <c r="K650" s="2"/>
      <c r="L650" s="2"/>
      <c r="M650" s="8"/>
      <c r="N650" s="8" t="s">
        <v>35</v>
      </c>
      <c r="O650" s="8" t="s">
        <v>36</v>
      </c>
      <c r="P650" s="8" t="s">
        <v>49</v>
      </c>
      <c r="Q650" s="8" t="s">
        <v>38</v>
      </c>
      <c r="S650" s="2"/>
      <c r="T650" s="2"/>
      <c r="U650" s="8" t="str">
        <f>IF(COUNTIF(soi_input_variables!A:A,A650)&gt;0,"yes","no")</f>
        <v>yes</v>
      </c>
      <c r="V650" s="8" t="str">
        <f>IF(COUNTIF(midas_input_variables!A:A,A650)&gt;0,"yes","no")</f>
        <v>no</v>
      </c>
      <c r="W650" s="8" t="str">
        <f>IF(OR(COUNTIF(eucalc_variables_proxies!C:C,"*"&amp;A650&amp;"*")&gt;0,COUNTIF(eucalc_variables_proxies!F:F,"*"&amp;A650&amp;"*")&gt;0),"yes","no")</f>
        <v>no</v>
      </c>
      <c r="X650" s="8" t="str">
        <f>IF(COUNTIF(collected_variables_proxies!C:C,"*"&amp;A650&amp;"*")&gt;0,"yes","no")</f>
        <v>no</v>
      </c>
      <c r="Y650" s="8" t="str">
        <f t="shared" si="11"/>
        <v>yes</v>
      </c>
      <c r="Z650">
        <v>500</v>
      </c>
    </row>
    <row r="651" spans="1:26" ht="72">
      <c r="A651" s="2" t="s">
        <v>1729</v>
      </c>
      <c r="B651" s="185" t="s">
        <v>1730</v>
      </c>
      <c r="C651" s="2"/>
      <c r="D651" s="2" t="s">
        <v>55</v>
      </c>
      <c r="E651" s="7" t="s">
        <v>1724</v>
      </c>
      <c r="F651" s="2" t="s">
        <v>1725</v>
      </c>
      <c r="G651" s="2" t="s">
        <v>33</v>
      </c>
      <c r="H651" s="2" t="s">
        <v>1726</v>
      </c>
      <c r="I651" s="8"/>
      <c r="J651" s="8"/>
      <c r="K651" s="2"/>
      <c r="L651" s="2"/>
      <c r="M651" s="8"/>
      <c r="N651" s="8" t="s">
        <v>35</v>
      </c>
      <c r="O651" s="8" t="s">
        <v>36</v>
      </c>
      <c r="P651" s="8" t="s">
        <v>49</v>
      </c>
      <c r="Q651" s="8" t="s">
        <v>38</v>
      </c>
      <c r="S651" s="2"/>
      <c r="T651" s="2"/>
      <c r="U651" s="8" t="str">
        <f>IF(COUNTIF(soi_input_variables!A:A,A651)&gt;0,"yes","no")</f>
        <v>yes</v>
      </c>
      <c r="V651" s="8" t="str">
        <f>IF(COUNTIF(midas_input_variables!A:A,A651)&gt;0,"yes","no")</f>
        <v>no</v>
      </c>
      <c r="W651" s="8" t="str">
        <f>IF(OR(COUNTIF(eucalc_variables_proxies!C:C,"*"&amp;A651&amp;"*")&gt;0,COUNTIF(eucalc_variables_proxies!F:F,"*"&amp;A651&amp;"*")&gt;0),"yes","no")</f>
        <v>no</v>
      </c>
      <c r="X651" s="8" t="str">
        <f>IF(COUNTIF(collected_variables_proxies!C:C,"*"&amp;A651&amp;"*")&gt;0,"yes","no")</f>
        <v>no</v>
      </c>
      <c r="Y651" s="8" t="str">
        <f t="shared" si="11"/>
        <v>yes</v>
      </c>
      <c r="Z651">
        <v>500</v>
      </c>
    </row>
    <row r="652" spans="1:26" ht="72">
      <c r="A652" s="2" t="s">
        <v>1731</v>
      </c>
      <c r="B652" s="185" t="s">
        <v>1732</v>
      </c>
      <c r="C652" s="2"/>
      <c r="D652" s="2" t="s">
        <v>55</v>
      </c>
      <c r="E652" s="7" t="s">
        <v>1724</v>
      </c>
      <c r="F652" s="2" t="s">
        <v>1725</v>
      </c>
      <c r="G652" s="2" t="s">
        <v>33</v>
      </c>
      <c r="H652" s="2" t="s">
        <v>1726</v>
      </c>
      <c r="I652" s="8"/>
      <c r="J652" s="8"/>
      <c r="K652" s="2"/>
      <c r="L652" s="2"/>
      <c r="M652" s="8"/>
      <c r="N652" s="8" t="s">
        <v>35</v>
      </c>
      <c r="O652" s="8" t="s">
        <v>36</v>
      </c>
      <c r="P652" s="8" t="s">
        <v>49</v>
      </c>
      <c r="Q652" s="8" t="s">
        <v>38</v>
      </c>
      <c r="S652" s="2"/>
      <c r="T652" s="2"/>
      <c r="U652" s="8" t="str">
        <f>IF(COUNTIF(soi_input_variables!A:A,A652)&gt;0,"yes","no")</f>
        <v>yes</v>
      </c>
      <c r="V652" s="8" t="str">
        <f>IF(COUNTIF(midas_input_variables!A:A,A652)&gt;0,"yes","no")</f>
        <v>no</v>
      </c>
      <c r="W652" s="8" t="str">
        <f>IF(OR(COUNTIF(eucalc_variables_proxies!C:C,"*"&amp;A652&amp;"*")&gt;0,COUNTIF(eucalc_variables_proxies!F:F,"*"&amp;A652&amp;"*")&gt;0),"yes","no")</f>
        <v>no</v>
      </c>
      <c r="X652" s="8" t="str">
        <f>IF(COUNTIF(collected_variables_proxies!C:C,"*"&amp;A652&amp;"*")&gt;0,"yes","no")</f>
        <v>no</v>
      </c>
      <c r="Y652" s="8" t="str">
        <f t="shared" si="11"/>
        <v>yes</v>
      </c>
      <c r="Z652">
        <v>500</v>
      </c>
    </row>
    <row r="653" spans="1:26" ht="72">
      <c r="A653" s="2" t="s">
        <v>1733</v>
      </c>
      <c r="B653" s="185" t="s">
        <v>1734</v>
      </c>
      <c r="C653" s="2"/>
      <c r="D653" s="2" t="s">
        <v>1149</v>
      </c>
      <c r="E653" s="7" t="s">
        <v>1735</v>
      </c>
      <c r="F653" s="2" t="s">
        <v>1736</v>
      </c>
      <c r="G653" s="2" t="s">
        <v>33</v>
      </c>
      <c r="H653" s="2" t="s">
        <v>34</v>
      </c>
      <c r="I653" s="2" t="s">
        <v>1737</v>
      </c>
      <c r="J653" s="2"/>
      <c r="K653" s="2"/>
      <c r="L653" s="2"/>
      <c r="M653" s="8"/>
      <c r="N653" s="2" t="s">
        <v>35</v>
      </c>
      <c r="O653" s="8" t="s">
        <v>36</v>
      </c>
      <c r="P653" s="8" t="s">
        <v>37</v>
      </c>
      <c r="Q653" s="8" t="s">
        <v>38</v>
      </c>
      <c r="S653" s="2"/>
      <c r="T653" s="2"/>
      <c r="U653" s="8" t="str">
        <f>IF(COUNTIF(soi_input_variables!A:A,A653)&gt;0,"yes","no")</f>
        <v>yes</v>
      </c>
      <c r="V653" s="8" t="str">
        <f>IF(COUNTIF(midas_input_variables!A:A,A653)&gt;0,"yes","no")</f>
        <v>no</v>
      </c>
      <c r="W653" s="8" t="str">
        <f>IF(OR(COUNTIF(eucalc_variables_proxies!C:C,"*"&amp;A653&amp;"*")&gt;0,COUNTIF(eucalc_variables_proxies!F:F,"*"&amp;A653&amp;"*")&gt;0),"yes","no")</f>
        <v>no</v>
      </c>
      <c r="X653" s="8" t="str">
        <f>IF(COUNTIF(collected_variables_proxies!C:C,"*"&amp;A653&amp;"*")&gt;0,"yes","no")</f>
        <v>no</v>
      </c>
      <c r="Y653" s="8" t="str">
        <f t="shared" si="11"/>
        <v>yes</v>
      </c>
      <c r="Z653">
        <v>500</v>
      </c>
    </row>
    <row r="654" spans="1:26" ht="86.4">
      <c r="A654" s="2" t="s">
        <v>1738</v>
      </c>
      <c r="B654" s="185" t="s">
        <v>1739</v>
      </c>
      <c r="C654" s="2"/>
      <c r="D654" s="2" t="s">
        <v>55</v>
      </c>
      <c r="E654" s="136" t="s">
        <v>1740</v>
      </c>
      <c r="F654" s="2" t="s">
        <v>1741</v>
      </c>
      <c r="G654" s="2" t="s">
        <v>33</v>
      </c>
      <c r="H654" s="2" t="s">
        <v>309</v>
      </c>
      <c r="I654" s="8"/>
      <c r="J654" s="8"/>
      <c r="K654" s="2"/>
      <c r="L654" s="2"/>
      <c r="M654" s="8"/>
      <c r="N654" s="2" t="s">
        <v>35</v>
      </c>
      <c r="O654" s="8" t="s">
        <v>36</v>
      </c>
      <c r="P654" s="8" t="s">
        <v>37</v>
      </c>
      <c r="Q654" s="8" t="s">
        <v>38</v>
      </c>
      <c r="S654" s="2"/>
      <c r="T654" s="2"/>
      <c r="U654" s="8" t="str">
        <f>IF(COUNTIF(soi_input_variables!A:A,A654)&gt;0,"yes","no")</f>
        <v>yes</v>
      </c>
      <c r="V654" s="8" t="str">
        <f>IF(COUNTIF(midas_input_variables!A:A,A654)&gt;0,"yes","no")</f>
        <v>no</v>
      </c>
      <c r="W654" s="8" t="str">
        <f>IF(OR(COUNTIF(eucalc_variables_proxies!C:C,"*"&amp;A654&amp;"*")&gt;0,COUNTIF(eucalc_variables_proxies!F:F,"*"&amp;A654&amp;"*")&gt;0),"yes","no")</f>
        <v>no</v>
      </c>
      <c r="X654" s="8" t="str">
        <f>IF(COUNTIF(collected_variables_proxies!C:C,"*"&amp;A654&amp;"*")&gt;0,"yes","no")</f>
        <v>no</v>
      </c>
      <c r="Y654" s="8" t="str">
        <f t="shared" si="11"/>
        <v>yes</v>
      </c>
      <c r="Z654">
        <v>500</v>
      </c>
    </row>
    <row r="655" spans="1:26" ht="100.8">
      <c r="A655" s="2" t="s">
        <v>1742</v>
      </c>
      <c r="B655" s="185" t="s">
        <v>1743</v>
      </c>
      <c r="C655" s="2"/>
      <c r="D655" s="2" t="s">
        <v>55</v>
      </c>
      <c r="E655" s="7" t="s">
        <v>1744</v>
      </c>
      <c r="F655" s="2" t="s">
        <v>1745</v>
      </c>
      <c r="G655" s="2" t="s">
        <v>33</v>
      </c>
      <c r="H655" s="2" t="s">
        <v>1746</v>
      </c>
      <c r="I655" s="8" t="s">
        <v>68</v>
      </c>
      <c r="J655" s="8"/>
      <c r="K655" s="2"/>
      <c r="L655" s="9"/>
      <c r="M655" s="8"/>
      <c r="N655" s="2" t="s">
        <v>35</v>
      </c>
      <c r="O655" s="8" t="s">
        <v>36</v>
      </c>
      <c r="P655" s="8" t="s">
        <v>62</v>
      </c>
      <c r="Q655" s="8" t="s">
        <v>38</v>
      </c>
      <c r="S655" s="2"/>
      <c r="T655" s="2"/>
      <c r="U655" s="8" t="str">
        <f>IF(COUNTIF(soi_input_variables!A:A,A655)&gt;0,"yes","no")</f>
        <v>no</v>
      </c>
      <c r="V655" s="8" t="str">
        <f>IF(COUNTIF(midas_input_variables!A:A,A655)&gt;0,"yes","no")</f>
        <v>no</v>
      </c>
      <c r="W655" s="8" t="str">
        <f>IF(OR(COUNTIF(eucalc_variables_proxies!C:C,"*"&amp;A655&amp;"*")&gt;0,COUNTIF(eucalc_variables_proxies!F:F,"*"&amp;A655&amp;"*")&gt;0),"yes","no")</f>
        <v>no</v>
      </c>
      <c r="X655" s="8" t="str">
        <f>IF(COUNTIF(collected_variables_proxies!C:C,"*"&amp;A655&amp;"*")&gt;0,"yes","no")</f>
        <v>no</v>
      </c>
      <c r="Y655" s="8" t="str">
        <f t="shared" si="11"/>
        <v>no</v>
      </c>
      <c r="Z655">
        <v>500</v>
      </c>
    </row>
    <row r="656" spans="1:26" ht="100.8">
      <c r="A656" s="2" t="s">
        <v>1747</v>
      </c>
      <c r="B656" s="185" t="s">
        <v>1748</v>
      </c>
      <c r="C656" s="2"/>
      <c r="D656" s="2" t="s">
        <v>55</v>
      </c>
      <c r="E656" s="7" t="s">
        <v>1744</v>
      </c>
      <c r="F656" s="2" t="s">
        <v>1745</v>
      </c>
      <c r="G656" s="2" t="s">
        <v>33</v>
      </c>
      <c r="H656" s="2" t="s">
        <v>1746</v>
      </c>
      <c r="I656" s="8" t="s">
        <v>68</v>
      </c>
      <c r="J656" s="8"/>
      <c r="K656" s="2"/>
      <c r="L656" s="2"/>
      <c r="M656" s="8"/>
      <c r="N656" s="2" t="s">
        <v>35</v>
      </c>
      <c r="O656" s="8" t="s">
        <v>36</v>
      </c>
      <c r="P656" s="8" t="s">
        <v>62</v>
      </c>
      <c r="Q656" s="8" t="s">
        <v>38</v>
      </c>
      <c r="S656" s="2"/>
      <c r="T656" s="2"/>
      <c r="U656" s="8" t="str">
        <f>IF(COUNTIF(soi_input_variables!A:A,A656)&gt;0,"yes","no")</f>
        <v>yes</v>
      </c>
      <c r="V656" s="8" t="str">
        <f>IF(COUNTIF(midas_input_variables!A:A,A656)&gt;0,"yes","no")</f>
        <v>no</v>
      </c>
      <c r="W656" s="8" t="str">
        <f>IF(OR(COUNTIF(eucalc_variables_proxies!C:C,"*"&amp;A656&amp;"*")&gt;0,COUNTIF(eucalc_variables_proxies!F:F,"*"&amp;A656&amp;"*")&gt;0),"yes","no")</f>
        <v>no</v>
      </c>
      <c r="X656" s="8" t="str">
        <f>IF(COUNTIF(collected_variables_proxies!C:C,"*"&amp;A656&amp;"*")&gt;0,"yes","no")</f>
        <v>no</v>
      </c>
      <c r="Y656" s="8" t="str">
        <f t="shared" si="11"/>
        <v>yes</v>
      </c>
      <c r="Z656">
        <v>500</v>
      </c>
    </row>
    <row r="657" spans="1:26" ht="72">
      <c r="A657" s="2" t="s">
        <v>1749</v>
      </c>
      <c r="B657" s="185" t="s">
        <v>1750</v>
      </c>
      <c r="C657" s="2"/>
      <c r="D657" s="2" t="s">
        <v>55</v>
      </c>
      <c r="E657" s="7" t="s">
        <v>1724</v>
      </c>
      <c r="F657" s="2" t="s">
        <v>1725</v>
      </c>
      <c r="G657" s="2" t="s">
        <v>33</v>
      </c>
      <c r="H657" s="2" t="s">
        <v>1726</v>
      </c>
      <c r="I657" s="8"/>
      <c r="J657" s="8"/>
      <c r="K657" s="2"/>
      <c r="L657" s="2"/>
      <c r="M657" s="8"/>
      <c r="N657" s="8" t="s">
        <v>35</v>
      </c>
      <c r="O657" s="8" t="s">
        <v>36</v>
      </c>
      <c r="P657" s="8" t="s">
        <v>49</v>
      </c>
      <c r="Q657" s="8" t="s">
        <v>38</v>
      </c>
      <c r="S657" s="2"/>
      <c r="T657" s="2"/>
      <c r="U657" s="8" t="str">
        <f>IF(COUNTIF(soi_input_variables!A:A,A657)&gt;0,"yes","no")</f>
        <v>yes</v>
      </c>
      <c r="V657" s="8" t="str">
        <f>IF(COUNTIF(midas_input_variables!A:A,A657)&gt;0,"yes","no")</f>
        <v>no</v>
      </c>
      <c r="W657" s="8" t="str">
        <f>IF(OR(COUNTIF(eucalc_variables_proxies!C:C,"*"&amp;A657&amp;"*")&gt;0,COUNTIF(eucalc_variables_proxies!F:F,"*"&amp;A657&amp;"*")&gt;0),"yes","no")</f>
        <v>no</v>
      </c>
      <c r="X657" s="8" t="str">
        <f>IF(COUNTIF(collected_variables_proxies!C:C,"*"&amp;A657&amp;"*")&gt;0,"yes","no")</f>
        <v>no</v>
      </c>
      <c r="Y657" s="8" t="str">
        <f t="shared" si="11"/>
        <v>yes</v>
      </c>
      <c r="Z657">
        <v>500</v>
      </c>
    </row>
    <row r="658" spans="1:26" ht="86.4">
      <c r="A658" s="2" t="s">
        <v>1751</v>
      </c>
      <c r="B658" s="185" t="s">
        <v>1752</v>
      </c>
      <c r="C658" s="2" t="s">
        <v>1753</v>
      </c>
      <c r="D658" s="2" t="s">
        <v>55</v>
      </c>
      <c r="E658" s="7" t="s">
        <v>1754</v>
      </c>
      <c r="F658" s="2" t="s">
        <v>1755</v>
      </c>
      <c r="G658" s="2" t="s">
        <v>33</v>
      </c>
      <c r="H658" s="2" t="s">
        <v>34</v>
      </c>
      <c r="I658" s="2"/>
      <c r="J658" s="2"/>
      <c r="K658" s="2"/>
      <c r="L658" s="2"/>
      <c r="M658" s="8"/>
      <c r="N658" s="2" t="s">
        <v>35</v>
      </c>
      <c r="O658" s="8" t="s">
        <v>36</v>
      </c>
      <c r="P658" s="8" t="s">
        <v>62</v>
      </c>
      <c r="Q658" s="8" t="s">
        <v>38</v>
      </c>
      <c r="S658" s="2"/>
      <c r="T658" s="2"/>
      <c r="U658" s="8" t="str">
        <f>IF(COUNTIF(soi_input_variables!A:A,A658)&gt;0,"yes","no")</f>
        <v>yes</v>
      </c>
      <c r="V658" s="8" t="str">
        <f>IF(COUNTIF(midas_input_variables!A:A,A658)&gt;0,"yes","no")</f>
        <v>no</v>
      </c>
      <c r="W658" s="8" t="str">
        <f>IF(OR(COUNTIF(eucalc_variables_proxies!C:C,"*"&amp;A658&amp;"*")&gt;0,COUNTIF(eucalc_variables_proxies!F:F,"*"&amp;A658&amp;"*")&gt;0),"yes","no")</f>
        <v>no</v>
      </c>
      <c r="X658" s="8" t="str">
        <f>IF(COUNTIF(collected_variables_proxies!C:C,"*"&amp;A658&amp;"*")&gt;0,"yes","no")</f>
        <v>no</v>
      </c>
      <c r="Y658" s="8" t="str">
        <f t="shared" si="11"/>
        <v>yes</v>
      </c>
      <c r="Z658">
        <v>500</v>
      </c>
    </row>
    <row r="659" spans="1:26" ht="72">
      <c r="A659" s="2" t="s">
        <v>1756</v>
      </c>
      <c r="B659" s="185" t="s">
        <v>1757</v>
      </c>
      <c r="C659" s="2" t="s">
        <v>41</v>
      </c>
      <c r="D659" s="2" t="s">
        <v>42</v>
      </c>
      <c r="E659" s="14" t="s">
        <v>43</v>
      </c>
      <c r="F659" s="2" t="s">
        <v>44</v>
      </c>
      <c r="G659" s="2"/>
      <c r="H659" s="2" t="s">
        <v>45</v>
      </c>
      <c r="I659" s="8"/>
      <c r="J659" s="8"/>
      <c r="K659" s="2" t="s">
        <v>46</v>
      </c>
      <c r="L659" s="9"/>
      <c r="M659" s="8"/>
      <c r="N659" s="2" t="s">
        <v>47</v>
      </c>
      <c r="O659" s="8" t="s">
        <v>48</v>
      </c>
      <c r="P659" s="8" t="s">
        <v>49</v>
      </c>
      <c r="Q659" s="8" t="s">
        <v>38</v>
      </c>
      <c r="S659" s="2"/>
      <c r="T659" s="2"/>
      <c r="U659" s="8" t="str">
        <f>IF(COUNTIF(soi_input_variables!A:A,A659)&gt;0,"yes","no")</f>
        <v>yes</v>
      </c>
      <c r="V659" s="8" t="str">
        <f>IF(COUNTIF(midas_input_variables!A:A,A659)&gt;0,"yes","no")</f>
        <v>no</v>
      </c>
      <c r="W659" s="8" t="str">
        <f>IF(OR(COUNTIF(eucalc_variables_proxies!C:C,"*"&amp;A659&amp;"*")&gt;0,COUNTIF(eucalc_variables_proxies!F:F,"*"&amp;A659&amp;"*")&gt;0),"yes","no")</f>
        <v>yes</v>
      </c>
      <c r="X659" s="8" t="str">
        <f>IF(COUNTIF(collected_variables_proxies!C:C,"*"&amp;A659&amp;"*")&gt;0,"yes","no")</f>
        <v>yes</v>
      </c>
      <c r="Y659" s="8" t="str">
        <f t="shared" si="11"/>
        <v>yes</v>
      </c>
      <c r="Z659">
        <v>500</v>
      </c>
    </row>
    <row r="660" spans="1:26" ht="72">
      <c r="A660" s="2" t="s">
        <v>1758</v>
      </c>
      <c r="B660" s="185" t="s">
        <v>1759</v>
      </c>
      <c r="C660" s="2" t="s">
        <v>41</v>
      </c>
      <c r="D660" s="2" t="s">
        <v>42</v>
      </c>
      <c r="E660" s="14" t="s">
        <v>43</v>
      </c>
      <c r="F660" s="2" t="s">
        <v>44</v>
      </c>
      <c r="G660" s="2"/>
      <c r="H660" s="2" t="s">
        <v>45</v>
      </c>
      <c r="I660" s="8"/>
      <c r="J660" s="8"/>
      <c r="K660" s="2" t="s">
        <v>46</v>
      </c>
      <c r="L660" s="9"/>
      <c r="M660" s="8"/>
      <c r="N660" s="2" t="s">
        <v>47</v>
      </c>
      <c r="O660" s="8" t="s">
        <v>48</v>
      </c>
      <c r="P660" s="8" t="s">
        <v>49</v>
      </c>
      <c r="Q660" s="8" t="s">
        <v>38</v>
      </c>
      <c r="S660" s="2"/>
      <c r="T660" s="2"/>
      <c r="U660" s="8" t="str">
        <f>IF(COUNTIF(soi_input_variables!A:A,A660)&gt;0,"yes","no")</f>
        <v>yes</v>
      </c>
      <c r="V660" s="8" t="str">
        <f>IF(COUNTIF(midas_input_variables!A:A,A660)&gt;0,"yes","no")</f>
        <v>no</v>
      </c>
      <c r="W660" s="8" t="str">
        <f>IF(OR(COUNTIF(eucalc_variables_proxies!C:C,"*"&amp;A660&amp;"*")&gt;0,COUNTIF(eucalc_variables_proxies!F:F,"*"&amp;A660&amp;"*")&gt;0),"yes","no")</f>
        <v>yes</v>
      </c>
      <c r="X660" s="8" t="str">
        <f>IF(COUNTIF(collected_variables_proxies!C:C,"*"&amp;A660&amp;"*")&gt;0,"yes","no")</f>
        <v>yes</v>
      </c>
      <c r="Y660" s="8" t="str">
        <f t="shared" si="11"/>
        <v>yes</v>
      </c>
      <c r="Z660">
        <v>500</v>
      </c>
    </row>
    <row r="661" spans="1:26" ht="100.8">
      <c r="A661" s="2" t="s">
        <v>1760</v>
      </c>
      <c r="B661" s="185" t="s">
        <v>1761</v>
      </c>
      <c r="C661" s="2"/>
      <c r="D661" s="2" t="s">
        <v>55</v>
      </c>
      <c r="E661" s="136" t="s">
        <v>76</v>
      </c>
      <c r="F661" s="2" t="s">
        <v>77</v>
      </c>
      <c r="G661" s="2" t="s">
        <v>33</v>
      </c>
      <c r="H661" s="2" t="s">
        <v>78</v>
      </c>
      <c r="J661" s="8"/>
      <c r="K661" s="2"/>
      <c r="L661" s="9"/>
      <c r="M661" s="8"/>
      <c r="N661" s="18" t="s">
        <v>79</v>
      </c>
      <c r="O661" s="8" t="s">
        <v>48</v>
      </c>
      <c r="P661" s="8" t="s">
        <v>37</v>
      </c>
      <c r="Q661" s="8" t="s">
        <v>38</v>
      </c>
      <c r="S661" s="2"/>
      <c r="T661" s="2"/>
      <c r="U661" s="8" t="str">
        <f>IF(COUNTIF(soi_input_variables!A:A,A661)&gt;0,"yes","no")</f>
        <v>yes</v>
      </c>
      <c r="V661" s="8" t="str">
        <f>IF(COUNTIF(midas_input_variables!A:A,A661)&gt;0,"yes","no")</f>
        <v>no</v>
      </c>
      <c r="W661" s="8" t="str">
        <f>IF(OR(COUNTIF(eucalc_variables_proxies!C:C,"*"&amp;A661&amp;"*")&gt;0,COUNTIF(eucalc_variables_proxies!F:F,"*"&amp;A661&amp;"*")&gt;0),"yes","no")</f>
        <v>no</v>
      </c>
      <c r="X661" s="8" t="str">
        <f>IF(COUNTIF(collected_variables_proxies!C:C,"*"&amp;A661&amp;"*")&gt;0,"yes","no")</f>
        <v>no</v>
      </c>
      <c r="Y661" s="8" t="str">
        <f t="shared" si="11"/>
        <v>yes</v>
      </c>
      <c r="Z661">
        <v>500</v>
      </c>
    </row>
    <row r="662" spans="1:26" ht="86.4">
      <c r="A662" s="2" t="s">
        <v>1762</v>
      </c>
      <c r="B662" s="185" t="s">
        <v>1763</v>
      </c>
      <c r="C662" s="2"/>
      <c r="D662" s="200" t="s">
        <v>112</v>
      </c>
      <c r="E662" s="96" t="s">
        <v>113</v>
      </c>
      <c r="F662" s="2" t="s">
        <v>114</v>
      </c>
      <c r="G662" s="2" t="s">
        <v>33</v>
      </c>
      <c r="H662" s="2" t="s">
        <v>34</v>
      </c>
      <c r="I662" s="8" t="s">
        <v>68</v>
      </c>
      <c r="J662" s="8"/>
      <c r="K662" s="2"/>
      <c r="L662" s="9"/>
      <c r="M662" s="8" t="s">
        <v>472</v>
      </c>
      <c r="N662" s="2" t="s">
        <v>70</v>
      </c>
      <c r="O662" s="8" t="s">
        <v>48</v>
      </c>
      <c r="P662" s="8" t="s">
        <v>49</v>
      </c>
      <c r="Q662" s="8" t="s">
        <v>38</v>
      </c>
      <c r="S662" s="2"/>
      <c r="T662" s="2"/>
      <c r="U662" s="8" t="str">
        <f>IF(COUNTIF(soi_input_variables!A:A,A662)&gt;0,"yes","no")</f>
        <v>yes</v>
      </c>
      <c r="V662" s="8" t="str">
        <f>IF(COUNTIF(midas_input_variables!A:A,A662)&gt;0,"yes","no")</f>
        <v>no</v>
      </c>
      <c r="W662" s="8" t="str">
        <f>IF(OR(COUNTIF(eucalc_variables_proxies!C:C,"*"&amp;A662&amp;"*")&gt;0,COUNTIF(eucalc_variables_proxies!F:F,"*"&amp;A662&amp;"*")&gt;0),"yes","no")</f>
        <v>yes</v>
      </c>
      <c r="X662" s="8" t="str">
        <f>IF(COUNTIF(collected_variables_proxies!C:C,"*"&amp;A662&amp;"*")&gt;0,"yes","no")</f>
        <v>yes</v>
      </c>
      <c r="Y662" s="8" t="str">
        <f t="shared" si="11"/>
        <v>yes</v>
      </c>
      <c r="Z662">
        <v>500</v>
      </c>
    </row>
    <row r="663" spans="1:26" ht="100.8">
      <c r="A663" s="2" t="s">
        <v>1764</v>
      </c>
      <c r="B663" s="199" t="s">
        <v>1765</v>
      </c>
      <c r="C663" s="2"/>
      <c r="D663" s="2" t="s">
        <v>55</v>
      </c>
      <c r="E663" s="14" t="s">
        <v>587</v>
      </c>
      <c r="F663" s="2" t="s">
        <v>588</v>
      </c>
      <c r="G663" s="2" t="s">
        <v>33</v>
      </c>
      <c r="H663" s="2" t="s">
        <v>34</v>
      </c>
      <c r="I663" s="8" t="s">
        <v>68</v>
      </c>
      <c r="J663" s="8"/>
      <c r="K663" s="2"/>
      <c r="L663" s="9"/>
      <c r="M663" s="8"/>
      <c r="N663" s="2" t="s">
        <v>70</v>
      </c>
      <c r="O663" s="8" t="s">
        <v>48</v>
      </c>
      <c r="P663" s="8" t="s">
        <v>88</v>
      </c>
      <c r="Q663" s="8" t="s">
        <v>38</v>
      </c>
      <c r="S663" s="2"/>
      <c r="T663" s="2"/>
      <c r="U663" s="8" t="str">
        <f>IF(COUNTIF(soi_input_variables!A:A,A663)&gt;0,"yes","no")</f>
        <v>yes</v>
      </c>
      <c r="V663" s="8" t="str">
        <f>IF(COUNTIF(midas_input_variables!A:A,A663)&gt;0,"yes","no")</f>
        <v>no</v>
      </c>
      <c r="W663" s="8" t="str">
        <f>IF(OR(COUNTIF(eucalc_variables_proxies!C:C,"*"&amp;A663&amp;"*")&gt;0,COUNTIF(eucalc_variables_proxies!F:F,"*"&amp;A663&amp;"*")&gt;0),"yes","no")</f>
        <v>no</v>
      </c>
      <c r="X663" s="8" t="str">
        <f>IF(COUNTIF(collected_variables_proxies!C:C,"*"&amp;A663&amp;"*")&gt;0,"yes","no")</f>
        <v>yes</v>
      </c>
      <c r="Y663" s="8" t="str">
        <f t="shared" si="11"/>
        <v>yes</v>
      </c>
      <c r="Z663">
        <v>500</v>
      </c>
    </row>
    <row r="664" spans="1:26" ht="100.8">
      <c r="A664" s="2" t="s">
        <v>1766</v>
      </c>
      <c r="B664" s="199" t="s">
        <v>1767</v>
      </c>
      <c r="C664" s="2"/>
      <c r="D664" s="2" t="s">
        <v>55</v>
      </c>
      <c r="E664" s="14" t="s">
        <v>587</v>
      </c>
      <c r="F664" s="2" t="s">
        <v>588</v>
      </c>
      <c r="G664" s="2" t="s">
        <v>33</v>
      </c>
      <c r="H664" s="2" t="s">
        <v>34</v>
      </c>
      <c r="I664" s="8" t="s">
        <v>68</v>
      </c>
      <c r="J664" s="8"/>
      <c r="K664" s="2"/>
      <c r="L664" s="9"/>
      <c r="M664" s="8"/>
      <c r="N664" s="2" t="s">
        <v>70</v>
      </c>
      <c r="O664" s="8" t="s">
        <v>48</v>
      </c>
      <c r="P664" s="8" t="s">
        <v>88</v>
      </c>
      <c r="Q664" s="8" t="s">
        <v>38</v>
      </c>
      <c r="S664" s="2"/>
      <c r="T664" s="2"/>
      <c r="U664" s="8" t="str">
        <f>IF(COUNTIF(soi_input_variables!A:A,A664)&gt;0,"yes","no")</f>
        <v>yes</v>
      </c>
      <c r="V664" s="8" t="str">
        <f>IF(COUNTIF(midas_input_variables!A:A,A664)&gt;0,"yes","no")</f>
        <v>no</v>
      </c>
      <c r="W664" s="8" t="str">
        <f>IF(OR(COUNTIF(eucalc_variables_proxies!C:C,"*"&amp;A664&amp;"*")&gt;0,COUNTIF(eucalc_variables_proxies!F:F,"*"&amp;A664&amp;"*")&gt;0),"yes","no")</f>
        <v>no</v>
      </c>
      <c r="X664" s="8" t="str">
        <f>IF(COUNTIF(collected_variables_proxies!C:C,"*"&amp;A664&amp;"*")&gt;0,"yes","no")</f>
        <v>no</v>
      </c>
      <c r="Y664" s="8" t="str">
        <f t="shared" si="11"/>
        <v>yes</v>
      </c>
      <c r="Z664">
        <v>500</v>
      </c>
    </row>
    <row r="665" spans="1:26" ht="100.8">
      <c r="A665" s="2" t="s">
        <v>1768</v>
      </c>
      <c r="B665" s="199" t="s">
        <v>1769</v>
      </c>
      <c r="C665" s="2"/>
      <c r="D665" s="2" t="s">
        <v>55</v>
      </c>
      <c r="E665" s="14" t="s">
        <v>587</v>
      </c>
      <c r="F665" s="2" t="s">
        <v>588</v>
      </c>
      <c r="G665" s="2" t="s">
        <v>33</v>
      </c>
      <c r="H665" s="2" t="s">
        <v>34</v>
      </c>
      <c r="I665" s="8" t="s">
        <v>68</v>
      </c>
      <c r="J665" s="8"/>
      <c r="K665" s="2"/>
      <c r="L665" s="9"/>
      <c r="M665" s="8"/>
      <c r="N665" s="2" t="s">
        <v>70</v>
      </c>
      <c r="O665" s="8" t="s">
        <v>48</v>
      </c>
      <c r="P665" s="8" t="s">
        <v>88</v>
      </c>
      <c r="Q665" s="8" t="s">
        <v>38</v>
      </c>
      <c r="S665" s="2"/>
      <c r="T665" s="2"/>
      <c r="U665" s="8" t="str">
        <f>IF(COUNTIF(soi_input_variables!A:A,A665)&gt;0,"yes","no")</f>
        <v>yes</v>
      </c>
      <c r="V665" s="8" t="str">
        <f>IF(COUNTIF(midas_input_variables!A:A,A665)&gt;0,"yes","no")</f>
        <v>no</v>
      </c>
      <c r="W665" s="8" t="str">
        <f>IF(OR(COUNTIF(eucalc_variables_proxies!C:C,"*"&amp;A665&amp;"*")&gt;0,COUNTIF(eucalc_variables_proxies!F:F,"*"&amp;A665&amp;"*")&gt;0),"yes","no")</f>
        <v>no</v>
      </c>
      <c r="X665" s="8" t="str">
        <f>IF(COUNTIF(collected_variables_proxies!C:C,"*"&amp;A665&amp;"*")&gt;0,"yes","no")</f>
        <v>no</v>
      </c>
      <c r="Y665" s="8" t="str">
        <f t="shared" si="11"/>
        <v>yes</v>
      </c>
      <c r="Z665">
        <v>500</v>
      </c>
    </row>
    <row r="666" spans="1:26" ht="100.8">
      <c r="A666" s="2" t="s">
        <v>1770</v>
      </c>
      <c r="B666" s="199" t="s">
        <v>1771</v>
      </c>
      <c r="C666" s="2"/>
      <c r="D666" s="2" t="s">
        <v>55</v>
      </c>
      <c r="E666" s="14" t="s">
        <v>587</v>
      </c>
      <c r="F666" s="2" t="s">
        <v>588</v>
      </c>
      <c r="G666" s="2" t="s">
        <v>33</v>
      </c>
      <c r="H666" s="2" t="s">
        <v>34</v>
      </c>
      <c r="I666" s="8" t="s">
        <v>68</v>
      </c>
      <c r="J666" s="8"/>
      <c r="K666" s="2"/>
      <c r="L666" s="9"/>
      <c r="M666" s="8"/>
      <c r="N666" s="2" t="s">
        <v>70</v>
      </c>
      <c r="O666" s="8" t="s">
        <v>48</v>
      </c>
      <c r="P666" s="8" t="s">
        <v>88</v>
      </c>
      <c r="Q666" s="8" t="s">
        <v>38</v>
      </c>
      <c r="S666" s="2"/>
      <c r="T666" s="2"/>
      <c r="U666" s="8" t="str">
        <f>IF(COUNTIF(soi_input_variables!A:A,A666)&gt;0,"yes","no")</f>
        <v>no</v>
      </c>
      <c r="V666" s="8" t="str">
        <f>IF(COUNTIF(midas_input_variables!A:A,A666)&gt;0,"yes","no")</f>
        <v>no</v>
      </c>
      <c r="W666" s="8" t="str">
        <f>IF(OR(COUNTIF(eucalc_variables_proxies!C:C,"*"&amp;A666&amp;"*")&gt;0,COUNTIF(eucalc_variables_proxies!F:F,"*"&amp;A666&amp;"*")&gt;0),"yes","no")</f>
        <v>no</v>
      </c>
      <c r="X666" s="8" t="str">
        <f>IF(COUNTIF(collected_variables_proxies!C:C,"*"&amp;A666&amp;"*")&gt;0,"yes","no")</f>
        <v>no</v>
      </c>
      <c r="Y666" s="8" t="str">
        <f t="shared" si="11"/>
        <v>no</v>
      </c>
      <c r="Z666">
        <v>500</v>
      </c>
    </row>
    <row r="667" spans="1:26" ht="100.8">
      <c r="A667" s="2" t="s">
        <v>1772</v>
      </c>
      <c r="B667" s="199" t="s">
        <v>1773</v>
      </c>
      <c r="C667" s="2"/>
      <c r="D667" s="2" t="s">
        <v>55</v>
      </c>
      <c r="E667" s="14" t="s">
        <v>587</v>
      </c>
      <c r="F667" s="2" t="s">
        <v>588</v>
      </c>
      <c r="G667" s="2" t="s">
        <v>33</v>
      </c>
      <c r="H667" s="2" t="s">
        <v>34</v>
      </c>
      <c r="I667" s="8" t="s">
        <v>68</v>
      </c>
      <c r="J667" s="8"/>
      <c r="K667" s="2"/>
      <c r="L667" s="9"/>
      <c r="M667" s="8"/>
      <c r="N667" s="2" t="s">
        <v>70</v>
      </c>
      <c r="O667" s="8" t="s">
        <v>48</v>
      </c>
      <c r="P667" s="8" t="s">
        <v>88</v>
      </c>
      <c r="Q667" s="8" t="s">
        <v>38</v>
      </c>
      <c r="S667" s="2"/>
      <c r="T667" s="2"/>
      <c r="U667" s="8" t="str">
        <f>IF(COUNTIF(soi_input_variables!A:A,A667)&gt;0,"yes","no")</f>
        <v>no</v>
      </c>
      <c r="V667" s="8" t="str">
        <f>IF(COUNTIF(midas_input_variables!A:A,A667)&gt;0,"yes","no")</f>
        <v>no</v>
      </c>
      <c r="W667" s="8" t="str">
        <f>IF(OR(COUNTIF(eucalc_variables_proxies!C:C,"*"&amp;A667&amp;"*")&gt;0,COUNTIF(eucalc_variables_proxies!F:F,"*"&amp;A667&amp;"*")&gt;0),"yes","no")</f>
        <v>no</v>
      </c>
      <c r="X667" s="8" t="str">
        <f>IF(COUNTIF(collected_variables_proxies!C:C,"*"&amp;A667&amp;"*")&gt;0,"yes","no")</f>
        <v>no</v>
      </c>
      <c r="Y667" s="8" t="str">
        <f t="shared" si="11"/>
        <v>no</v>
      </c>
      <c r="Z667">
        <v>500</v>
      </c>
    </row>
    <row r="668" spans="1:26" ht="100.8">
      <c r="A668" s="2" t="s">
        <v>1774</v>
      </c>
      <c r="B668" s="199" t="s">
        <v>1775</v>
      </c>
      <c r="C668" s="2"/>
      <c r="D668" s="2" t="s">
        <v>55</v>
      </c>
      <c r="E668" s="14" t="s">
        <v>587</v>
      </c>
      <c r="F668" s="2" t="s">
        <v>588</v>
      </c>
      <c r="G668" s="2" t="s">
        <v>33</v>
      </c>
      <c r="H668" s="2" t="s">
        <v>34</v>
      </c>
      <c r="I668" s="8" t="s">
        <v>68</v>
      </c>
      <c r="J668" s="8"/>
      <c r="K668" s="2"/>
      <c r="L668" s="9"/>
      <c r="M668" s="8"/>
      <c r="N668" s="2" t="s">
        <v>70</v>
      </c>
      <c r="O668" s="8" t="s">
        <v>48</v>
      </c>
      <c r="P668" s="8" t="s">
        <v>88</v>
      </c>
      <c r="Q668" s="8" t="s">
        <v>38</v>
      </c>
      <c r="S668" s="2"/>
      <c r="T668" s="2"/>
      <c r="U668" s="8" t="str">
        <f>IF(COUNTIF(soi_input_variables!A:A,A668)&gt;0,"yes","no")</f>
        <v>no</v>
      </c>
      <c r="V668" s="8" t="str">
        <f>IF(COUNTIF(midas_input_variables!A:A,A668)&gt;0,"yes","no")</f>
        <v>no</v>
      </c>
      <c r="W668" s="8" t="str">
        <f>IF(OR(COUNTIF(eucalc_variables_proxies!C:C,"*"&amp;A668&amp;"*")&gt;0,COUNTIF(eucalc_variables_proxies!F:F,"*"&amp;A668&amp;"*")&gt;0),"yes","no")</f>
        <v>no</v>
      </c>
      <c r="X668" s="8" t="str">
        <f>IF(COUNTIF(collected_variables_proxies!C:C,"*"&amp;A668&amp;"*")&gt;0,"yes","no")</f>
        <v>no</v>
      </c>
      <c r="Y668" s="8" t="str">
        <f t="shared" si="11"/>
        <v>no</v>
      </c>
      <c r="Z668">
        <v>500</v>
      </c>
    </row>
    <row r="669" spans="1:26" ht="100.8">
      <c r="A669" s="2" t="s">
        <v>1776</v>
      </c>
      <c r="B669" s="199" t="s">
        <v>1777</v>
      </c>
      <c r="C669" s="2"/>
      <c r="D669" s="2" t="s">
        <v>55</v>
      </c>
      <c r="E669" s="14" t="s">
        <v>587</v>
      </c>
      <c r="F669" s="2" t="s">
        <v>588</v>
      </c>
      <c r="G669" s="2" t="s">
        <v>33</v>
      </c>
      <c r="H669" s="2" t="s">
        <v>34</v>
      </c>
      <c r="I669" s="8" t="s">
        <v>68</v>
      </c>
      <c r="J669" s="8"/>
      <c r="K669" s="2"/>
      <c r="L669" s="9"/>
      <c r="M669" s="8"/>
      <c r="N669" s="2" t="s">
        <v>70</v>
      </c>
      <c r="O669" s="8" t="s">
        <v>48</v>
      </c>
      <c r="P669" s="8" t="s">
        <v>88</v>
      </c>
      <c r="Q669" s="8" t="s">
        <v>38</v>
      </c>
      <c r="S669" s="2"/>
      <c r="T669" s="2"/>
      <c r="U669" s="8" t="str">
        <f>IF(COUNTIF(soi_input_variables!A:A,A669)&gt;0,"yes","no")</f>
        <v>no</v>
      </c>
      <c r="V669" s="8" t="str">
        <f>IF(COUNTIF(midas_input_variables!A:A,A669)&gt;0,"yes","no")</f>
        <v>no</v>
      </c>
      <c r="W669" s="8" t="str">
        <f>IF(OR(COUNTIF(eucalc_variables_proxies!C:C,"*"&amp;A669&amp;"*")&gt;0,COUNTIF(eucalc_variables_proxies!F:F,"*"&amp;A669&amp;"*")&gt;0),"yes","no")</f>
        <v>no</v>
      </c>
      <c r="X669" s="8" t="str">
        <f>IF(COUNTIF(collected_variables_proxies!C:C,"*"&amp;A669&amp;"*")&gt;0,"yes","no")</f>
        <v>no</v>
      </c>
      <c r="Y669" s="8" t="str">
        <f t="shared" si="11"/>
        <v>no</v>
      </c>
      <c r="Z669">
        <v>500</v>
      </c>
    </row>
    <row r="670" spans="1:26" ht="100.8">
      <c r="A670" s="2" t="s">
        <v>1778</v>
      </c>
      <c r="B670" s="199" t="s">
        <v>1779</v>
      </c>
      <c r="C670" s="2"/>
      <c r="D670" s="2" t="s">
        <v>55</v>
      </c>
      <c r="E670" s="14" t="s">
        <v>587</v>
      </c>
      <c r="F670" s="2" t="s">
        <v>588</v>
      </c>
      <c r="G670" s="2" t="s">
        <v>33</v>
      </c>
      <c r="H670" s="2" t="s">
        <v>34</v>
      </c>
      <c r="I670" s="8" t="s">
        <v>68</v>
      </c>
      <c r="J670" s="8"/>
      <c r="K670" s="2"/>
      <c r="L670" s="9"/>
      <c r="M670" s="8"/>
      <c r="N670" s="2" t="s">
        <v>70</v>
      </c>
      <c r="O670" s="8" t="s">
        <v>48</v>
      </c>
      <c r="P670" s="8" t="s">
        <v>88</v>
      </c>
      <c r="Q670" s="8" t="s">
        <v>38</v>
      </c>
      <c r="S670" s="2"/>
      <c r="T670" s="2"/>
      <c r="U670" s="8" t="str">
        <f>IF(COUNTIF(soi_input_variables!A:A,A670)&gt;0,"yes","no")</f>
        <v>no</v>
      </c>
      <c r="V670" s="8" t="str">
        <f>IF(COUNTIF(midas_input_variables!A:A,A670)&gt;0,"yes","no")</f>
        <v>no</v>
      </c>
      <c r="W670" s="8" t="str">
        <f>IF(OR(COUNTIF(eucalc_variables_proxies!C:C,"*"&amp;A670&amp;"*")&gt;0,COUNTIF(eucalc_variables_proxies!F:F,"*"&amp;A670&amp;"*")&gt;0),"yes","no")</f>
        <v>no</v>
      </c>
      <c r="X670" s="8" t="str">
        <f>IF(COUNTIF(collected_variables_proxies!C:C,"*"&amp;A670&amp;"*")&gt;0,"yes","no")</f>
        <v>no</v>
      </c>
      <c r="Y670" s="8" t="str">
        <f t="shared" si="11"/>
        <v>no</v>
      </c>
      <c r="Z670">
        <v>500</v>
      </c>
    </row>
    <row r="671" spans="1:26" ht="100.8">
      <c r="A671" s="2" t="s">
        <v>1780</v>
      </c>
      <c r="B671" s="199" t="s">
        <v>1781</v>
      </c>
      <c r="C671" s="2"/>
      <c r="D671" s="2" t="s">
        <v>55</v>
      </c>
      <c r="E671" s="14" t="s">
        <v>587</v>
      </c>
      <c r="F671" s="2" t="s">
        <v>588</v>
      </c>
      <c r="G671" s="2" t="s">
        <v>33</v>
      </c>
      <c r="H671" s="2" t="s">
        <v>34</v>
      </c>
      <c r="I671" s="8" t="s">
        <v>68</v>
      </c>
      <c r="J671" s="8"/>
      <c r="K671" s="2"/>
      <c r="L671" s="9"/>
      <c r="M671" s="8"/>
      <c r="N671" s="2" t="s">
        <v>70</v>
      </c>
      <c r="O671" s="8" t="s">
        <v>48</v>
      </c>
      <c r="P671" s="8" t="s">
        <v>88</v>
      </c>
      <c r="Q671" s="8" t="s">
        <v>38</v>
      </c>
      <c r="S671" s="2"/>
      <c r="T671" s="2"/>
      <c r="U671" s="8" t="str">
        <f>IF(COUNTIF(soi_input_variables!A:A,A671)&gt;0,"yes","no")</f>
        <v>yes</v>
      </c>
      <c r="V671" s="8" t="str">
        <f>IF(COUNTIF(midas_input_variables!A:A,A671)&gt;0,"yes","no")</f>
        <v>no</v>
      </c>
      <c r="W671" s="8" t="str">
        <f>IF(OR(COUNTIF(eucalc_variables_proxies!C:C,"*"&amp;A671&amp;"*")&gt;0,COUNTIF(eucalc_variables_proxies!F:F,"*"&amp;A671&amp;"*")&gt;0),"yes","no")</f>
        <v>no</v>
      </c>
      <c r="X671" s="8" t="str">
        <f>IF(COUNTIF(collected_variables_proxies!C:C,"*"&amp;A671&amp;"*")&gt;0,"yes","no")</f>
        <v>yes</v>
      </c>
      <c r="Y671" s="8" t="str">
        <f t="shared" si="11"/>
        <v>yes</v>
      </c>
      <c r="Z671">
        <v>500</v>
      </c>
    </row>
    <row r="672" spans="1:26" ht="100.8">
      <c r="A672" s="2" t="s">
        <v>1782</v>
      </c>
      <c r="B672" s="199" t="s">
        <v>1783</v>
      </c>
      <c r="C672" s="2"/>
      <c r="D672" s="2" t="s">
        <v>55</v>
      </c>
      <c r="E672" s="14" t="s">
        <v>587</v>
      </c>
      <c r="F672" s="2" t="s">
        <v>588</v>
      </c>
      <c r="G672" s="2" t="s">
        <v>33</v>
      </c>
      <c r="H672" s="2" t="s">
        <v>34</v>
      </c>
      <c r="I672" s="8" t="s">
        <v>68</v>
      </c>
      <c r="J672" s="8"/>
      <c r="K672" s="2"/>
      <c r="L672" s="9"/>
      <c r="M672" s="8"/>
      <c r="N672" s="2" t="s">
        <v>70</v>
      </c>
      <c r="O672" s="8" t="s">
        <v>48</v>
      </c>
      <c r="P672" s="8" t="s">
        <v>88</v>
      </c>
      <c r="Q672" s="8" t="s">
        <v>38</v>
      </c>
      <c r="S672" s="2"/>
      <c r="T672" s="2"/>
      <c r="U672" s="8" t="str">
        <f>IF(COUNTIF(soi_input_variables!A:A,A672)&gt;0,"yes","no")</f>
        <v>no</v>
      </c>
      <c r="V672" s="8" t="str">
        <f>IF(COUNTIF(midas_input_variables!A:A,A672)&gt;0,"yes","no")</f>
        <v>no</v>
      </c>
      <c r="W672" s="8" t="str">
        <f>IF(OR(COUNTIF(eucalc_variables_proxies!C:C,"*"&amp;A672&amp;"*")&gt;0,COUNTIF(eucalc_variables_proxies!F:F,"*"&amp;A672&amp;"*")&gt;0),"yes","no")</f>
        <v>no</v>
      </c>
      <c r="X672" s="8" t="str">
        <f>IF(COUNTIF(collected_variables_proxies!C:C,"*"&amp;A672&amp;"*")&gt;0,"yes","no")</f>
        <v>no</v>
      </c>
      <c r="Y672" s="8" t="str">
        <f t="shared" si="11"/>
        <v>no</v>
      </c>
      <c r="Z672">
        <v>500</v>
      </c>
    </row>
    <row r="673" spans="1:26" ht="100.8">
      <c r="A673" s="2" t="s">
        <v>1784</v>
      </c>
      <c r="B673" s="199" t="s">
        <v>1785</v>
      </c>
      <c r="C673" s="2"/>
      <c r="D673" s="2" t="s">
        <v>55</v>
      </c>
      <c r="E673" s="14" t="s">
        <v>587</v>
      </c>
      <c r="F673" s="2" t="s">
        <v>588</v>
      </c>
      <c r="G673" s="2" t="s">
        <v>33</v>
      </c>
      <c r="H673" s="2" t="s">
        <v>34</v>
      </c>
      <c r="I673" s="8" t="s">
        <v>68</v>
      </c>
      <c r="J673" s="8"/>
      <c r="K673" s="2"/>
      <c r="L673" s="9"/>
      <c r="M673" s="8"/>
      <c r="N673" s="2" t="s">
        <v>70</v>
      </c>
      <c r="O673" s="8" t="s">
        <v>48</v>
      </c>
      <c r="P673" s="8" t="s">
        <v>88</v>
      </c>
      <c r="Q673" s="8" t="s">
        <v>38</v>
      </c>
      <c r="S673" s="2"/>
      <c r="T673" s="2"/>
      <c r="U673" s="8" t="str">
        <f>IF(COUNTIF(soi_input_variables!A:A,A673)&gt;0,"yes","no")</f>
        <v>no</v>
      </c>
      <c r="V673" s="8" t="str">
        <f>IF(COUNTIF(midas_input_variables!A:A,A673)&gt;0,"yes","no")</f>
        <v>no</v>
      </c>
      <c r="W673" s="8" t="str">
        <f>IF(OR(COUNTIF(eucalc_variables_proxies!C:C,"*"&amp;A673&amp;"*")&gt;0,COUNTIF(eucalc_variables_proxies!F:F,"*"&amp;A673&amp;"*")&gt;0),"yes","no")</f>
        <v>no</v>
      </c>
      <c r="X673" s="8" t="str">
        <f>IF(COUNTIF(collected_variables_proxies!C:C,"*"&amp;A673&amp;"*")&gt;0,"yes","no")</f>
        <v>no</v>
      </c>
      <c r="Y673" s="8" t="str">
        <f t="shared" si="11"/>
        <v>no</v>
      </c>
      <c r="Z673">
        <v>500</v>
      </c>
    </row>
    <row r="674" spans="1:26" ht="100.8">
      <c r="A674" s="2" t="s">
        <v>1786</v>
      </c>
      <c r="B674" s="199" t="s">
        <v>1787</v>
      </c>
      <c r="C674" s="2"/>
      <c r="D674" s="2" t="s">
        <v>55</v>
      </c>
      <c r="E674" s="14" t="s">
        <v>587</v>
      </c>
      <c r="F674" s="2" t="s">
        <v>588</v>
      </c>
      <c r="G674" s="2" t="s">
        <v>33</v>
      </c>
      <c r="H674" s="2" t="s">
        <v>34</v>
      </c>
      <c r="I674" s="8" t="s">
        <v>68</v>
      </c>
      <c r="J674" s="8"/>
      <c r="K674" s="2"/>
      <c r="L674" s="9"/>
      <c r="M674" s="8"/>
      <c r="N674" s="2" t="s">
        <v>70</v>
      </c>
      <c r="O674" s="8" t="s">
        <v>48</v>
      </c>
      <c r="P674" s="8" t="s">
        <v>88</v>
      </c>
      <c r="Q674" s="8" t="s">
        <v>38</v>
      </c>
      <c r="S674" s="2"/>
      <c r="T674" s="2"/>
      <c r="U674" s="8" t="str">
        <f>IF(COUNTIF(soi_input_variables!A:A,A674)&gt;0,"yes","no")</f>
        <v>no</v>
      </c>
      <c r="V674" s="8" t="str">
        <f>IF(COUNTIF(midas_input_variables!A:A,A674)&gt;0,"yes","no")</f>
        <v>no</v>
      </c>
      <c r="W674" s="8" t="str">
        <f>IF(OR(COUNTIF(eucalc_variables_proxies!C:C,"*"&amp;A674&amp;"*")&gt;0,COUNTIF(eucalc_variables_proxies!F:F,"*"&amp;A674&amp;"*")&gt;0),"yes","no")</f>
        <v>no</v>
      </c>
      <c r="X674" s="8" t="str">
        <f>IF(COUNTIF(collected_variables_proxies!C:C,"*"&amp;A674&amp;"*")&gt;0,"yes","no")</f>
        <v>no</v>
      </c>
      <c r="Y674" s="8" t="str">
        <f t="shared" si="11"/>
        <v>no</v>
      </c>
      <c r="Z674">
        <v>500</v>
      </c>
    </row>
    <row r="675" spans="1:26" ht="100.8">
      <c r="A675" s="2" t="s">
        <v>1788</v>
      </c>
      <c r="B675" s="199" t="s">
        <v>1789</v>
      </c>
      <c r="C675" s="2"/>
      <c r="D675" s="2" t="s">
        <v>55</v>
      </c>
      <c r="E675" s="14" t="s">
        <v>587</v>
      </c>
      <c r="F675" s="2" t="s">
        <v>588</v>
      </c>
      <c r="G675" s="2" t="s">
        <v>33</v>
      </c>
      <c r="H675" s="2" t="s">
        <v>34</v>
      </c>
      <c r="I675" s="8" t="s">
        <v>68</v>
      </c>
      <c r="J675" s="8"/>
      <c r="K675" s="2"/>
      <c r="L675" s="9"/>
      <c r="M675" s="8"/>
      <c r="N675" s="2" t="s">
        <v>70</v>
      </c>
      <c r="O675" s="8" t="s">
        <v>48</v>
      </c>
      <c r="P675" s="8" t="s">
        <v>88</v>
      </c>
      <c r="Q675" s="8" t="s">
        <v>38</v>
      </c>
      <c r="S675" s="2"/>
      <c r="T675" s="2"/>
      <c r="U675" s="8" t="str">
        <f>IF(COUNTIF(soi_input_variables!A:A,A675)&gt;0,"yes","no")</f>
        <v>yes</v>
      </c>
      <c r="V675" s="8" t="str">
        <f>IF(COUNTIF(midas_input_variables!A:A,A675)&gt;0,"yes","no")</f>
        <v>no</v>
      </c>
      <c r="W675" s="8" t="str">
        <f>IF(OR(COUNTIF(eucalc_variables_proxies!C:C,"*"&amp;A675&amp;"*")&gt;0,COUNTIF(eucalc_variables_proxies!F:F,"*"&amp;A675&amp;"*")&gt;0),"yes","no")</f>
        <v>no</v>
      </c>
      <c r="X675" s="8" t="str">
        <f>IF(COUNTIF(collected_variables_proxies!C:C,"*"&amp;A675&amp;"*")&gt;0,"yes","no")</f>
        <v>no</v>
      </c>
      <c r="Y675" s="8" t="str">
        <f t="shared" si="11"/>
        <v>yes</v>
      </c>
      <c r="Z675">
        <v>500</v>
      </c>
    </row>
    <row r="676" spans="1:26" ht="100.8">
      <c r="A676" s="2" t="s">
        <v>1790</v>
      </c>
      <c r="B676" s="199" t="s">
        <v>1791</v>
      </c>
      <c r="C676" s="2"/>
      <c r="D676" s="2" t="s">
        <v>55</v>
      </c>
      <c r="E676" s="14" t="s">
        <v>587</v>
      </c>
      <c r="F676" s="2" t="s">
        <v>588</v>
      </c>
      <c r="G676" s="2" t="s">
        <v>33</v>
      </c>
      <c r="H676" s="2" t="s">
        <v>34</v>
      </c>
      <c r="I676" s="8" t="s">
        <v>68</v>
      </c>
      <c r="J676" s="8"/>
      <c r="K676" s="2"/>
      <c r="L676" s="9"/>
      <c r="M676" s="8"/>
      <c r="N676" s="2" t="s">
        <v>70</v>
      </c>
      <c r="O676" s="8" t="s">
        <v>48</v>
      </c>
      <c r="P676" s="8" t="s">
        <v>88</v>
      </c>
      <c r="Q676" s="8" t="s">
        <v>38</v>
      </c>
      <c r="S676" s="2"/>
      <c r="T676" s="2"/>
      <c r="U676" s="8" t="str">
        <f>IF(COUNTIF(soi_input_variables!A:A,A676)&gt;0,"yes","no")</f>
        <v>yes</v>
      </c>
      <c r="V676" s="8" t="str">
        <f>IF(COUNTIF(midas_input_variables!A:A,A676)&gt;0,"yes","no")</f>
        <v>no</v>
      </c>
      <c r="W676" s="8" t="str">
        <f>IF(OR(COUNTIF(eucalc_variables_proxies!C:C,"*"&amp;A676&amp;"*")&gt;0,COUNTIF(eucalc_variables_proxies!F:F,"*"&amp;A676&amp;"*")&gt;0),"yes","no")</f>
        <v>no</v>
      </c>
      <c r="X676" s="8" t="str">
        <f>IF(COUNTIF(collected_variables_proxies!C:C,"*"&amp;A676&amp;"*")&gt;0,"yes","no")</f>
        <v>no</v>
      </c>
      <c r="Y676" s="8" t="str">
        <f t="shared" si="11"/>
        <v>yes</v>
      </c>
      <c r="Z676">
        <v>500</v>
      </c>
    </row>
    <row r="677" spans="1:26" ht="100.8">
      <c r="A677" s="2" t="s">
        <v>1792</v>
      </c>
      <c r="B677" s="199" t="s">
        <v>1793</v>
      </c>
      <c r="C677" s="2"/>
      <c r="D677" s="2" t="s">
        <v>55</v>
      </c>
      <c r="E677" s="14" t="s">
        <v>587</v>
      </c>
      <c r="F677" s="2" t="s">
        <v>588</v>
      </c>
      <c r="G677" s="2" t="s">
        <v>33</v>
      </c>
      <c r="H677" s="2" t="s">
        <v>34</v>
      </c>
      <c r="I677" s="8" t="s">
        <v>68</v>
      </c>
      <c r="J677" s="8"/>
      <c r="K677" s="2"/>
      <c r="L677" s="9"/>
      <c r="M677" s="8"/>
      <c r="N677" s="2" t="s">
        <v>70</v>
      </c>
      <c r="O677" s="8" t="s">
        <v>48</v>
      </c>
      <c r="P677" s="8" t="s">
        <v>88</v>
      </c>
      <c r="Q677" s="8" t="s">
        <v>38</v>
      </c>
      <c r="S677" s="2"/>
      <c r="T677" s="2"/>
      <c r="U677" s="8" t="str">
        <f>IF(COUNTIF(soi_input_variables!A:A,A677)&gt;0,"yes","no")</f>
        <v>yes</v>
      </c>
      <c r="V677" s="8" t="str">
        <f>IF(COUNTIF(midas_input_variables!A:A,A677)&gt;0,"yes","no")</f>
        <v>no</v>
      </c>
      <c r="W677" s="8" t="str">
        <f>IF(OR(COUNTIF(eucalc_variables_proxies!C:C,"*"&amp;A677&amp;"*")&gt;0,COUNTIF(eucalc_variables_proxies!F:F,"*"&amp;A677&amp;"*")&gt;0),"yes","no")</f>
        <v>no</v>
      </c>
      <c r="X677" s="8" t="str">
        <f>IF(COUNTIF(collected_variables_proxies!C:C,"*"&amp;A677&amp;"*")&gt;0,"yes","no")</f>
        <v>no</v>
      </c>
      <c r="Y677" s="8" t="str">
        <f t="shared" si="11"/>
        <v>yes</v>
      </c>
      <c r="Z677">
        <v>500</v>
      </c>
    </row>
    <row r="678" spans="1:26" ht="100.8">
      <c r="A678" s="2" t="s">
        <v>1794</v>
      </c>
      <c r="B678" s="199" t="s">
        <v>1795</v>
      </c>
      <c r="C678" s="2"/>
      <c r="D678" s="2" t="s">
        <v>55</v>
      </c>
      <c r="E678" s="14" t="s">
        <v>587</v>
      </c>
      <c r="F678" s="2" t="s">
        <v>588</v>
      </c>
      <c r="G678" s="2" t="s">
        <v>33</v>
      </c>
      <c r="H678" s="2" t="s">
        <v>34</v>
      </c>
      <c r="I678" s="8" t="s">
        <v>68</v>
      </c>
      <c r="J678" s="8"/>
      <c r="K678" s="2"/>
      <c r="L678" s="9"/>
      <c r="M678" s="8"/>
      <c r="N678" s="2" t="s">
        <v>70</v>
      </c>
      <c r="O678" s="8" t="s">
        <v>48</v>
      </c>
      <c r="P678" s="8" t="s">
        <v>88</v>
      </c>
      <c r="Q678" s="8" t="s">
        <v>38</v>
      </c>
      <c r="S678" s="2"/>
      <c r="T678" s="2"/>
      <c r="U678" s="8" t="str">
        <f>IF(COUNTIF(soi_input_variables!A:A,A678)&gt;0,"yes","no")</f>
        <v>yes</v>
      </c>
      <c r="V678" s="8" t="str">
        <f>IF(COUNTIF(midas_input_variables!A:A,A678)&gt;0,"yes","no")</f>
        <v>no</v>
      </c>
      <c r="W678" s="8" t="str">
        <f>IF(OR(COUNTIF(eucalc_variables_proxies!C:C,"*"&amp;A678&amp;"*")&gt;0,COUNTIF(eucalc_variables_proxies!F:F,"*"&amp;A678&amp;"*")&gt;0),"yes","no")</f>
        <v>no</v>
      </c>
      <c r="X678" s="8" t="str">
        <f>IF(COUNTIF(collected_variables_proxies!C:C,"*"&amp;A678&amp;"*")&gt;0,"yes","no")</f>
        <v>no</v>
      </c>
      <c r="Y678" s="8" t="str">
        <f t="shared" si="11"/>
        <v>yes</v>
      </c>
      <c r="Z678">
        <v>500</v>
      </c>
    </row>
    <row r="679" spans="1:26" ht="100.8">
      <c r="A679" s="2" t="s">
        <v>1796</v>
      </c>
      <c r="B679" s="199" t="s">
        <v>1797</v>
      </c>
      <c r="C679" s="2"/>
      <c r="D679" s="2" t="s">
        <v>55</v>
      </c>
      <c r="E679" s="14" t="s">
        <v>587</v>
      </c>
      <c r="F679" s="2" t="s">
        <v>588</v>
      </c>
      <c r="G679" s="2" t="s">
        <v>33</v>
      </c>
      <c r="H679" s="2" t="s">
        <v>34</v>
      </c>
      <c r="I679" s="8" t="s">
        <v>68</v>
      </c>
      <c r="J679" s="8"/>
      <c r="K679" s="2"/>
      <c r="L679" s="9"/>
      <c r="M679" s="8"/>
      <c r="N679" s="2" t="s">
        <v>70</v>
      </c>
      <c r="O679" s="8" t="s">
        <v>48</v>
      </c>
      <c r="P679" s="8" t="s">
        <v>88</v>
      </c>
      <c r="Q679" s="8" t="s">
        <v>38</v>
      </c>
      <c r="S679" s="2"/>
      <c r="T679" s="2"/>
      <c r="U679" s="8" t="str">
        <f>IF(COUNTIF(soi_input_variables!A:A,A679)&gt;0,"yes","no")</f>
        <v>yes</v>
      </c>
      <c r="V679" s="8" t="str">
        <f>IF(COUNTIF(midas_input_variables!A:A,A679)&gt;0,"yes","no")</f>
        <v>no</v>
      </c>
      <c r="W679" s="8" t="str">
        <f>IF(OR(COUNTIF(eucalc_variables_proxies!C:C,"*"&amp;A679&amp;"*")&gt;0,COUNTIF(eucalc_variables_proxies!F:F,"*"&amp;A679&amp;"*")&gt;0),"yes","no")</f>
        <v>no</v>
      </c>
      <c r="X679" s="8" t="str">
        <f>IF(COUNTIF(collected_variables_proxies!C:C,"*"&amp;A679&amp;"*")&gt;0,"yes","no")</f>
        <v>no</v>
      </c>
      <c r="Y679" s="8" t="str">
        <f t="shared" si="11"/>
        <v>yes</v>
      </c>
      <c r="Z679">
        <v>500</v>
      </c>
    </row>
    <row r="680" spans="1:26" ht="100.8">
      <c r="A680" s="2" t="s">
        <v>1798</v>
      </c>
      <c r="B680" s="199" t="s">
        <v>1799</v>
      </c>
      <c r="C680" s="2"/>
      <c r="D680" s="2" t="s">
        <v>55</v>
      </c>
      <c r="E680" s="14" t="s">
        <v>587</v>
      </c>
      <c r="F680" s="2" t="s">
        <v>588</v>
      </c>
      <c r="G680" s="2" t="s">
        <v>33</v>
      </c>
      <c r="H680" s="2" t="s">
        <v>34</v>
      </c>
      <c r="I680" s="8" t="s">
        <v>68</v>
      </c>
      <c r="J680" s="8"/>
      <c r="K680" s="2"/>
      <c r="L680" s="9"/>
      <c r="M680" s="8"/>
      <c r="N680" s="2" t="s">
        <v>70</v>
      </c>
      <c r="O680" s="8" t="s">
        <v>48</v>
      </c>
      <c r="P680" s="8" t="s">
        <v>88</v>
      </c>
      <c r="Q680" s="8" t="s">
        <v>38</v>
      </c>
      <c r="S680" s="2"/>
      <c r="T680" s="2"/>
      <c r="U680" s="8" t="str">
        <f>IF(COUNTIF(soi_input_variables!A:A,A680)&gt;0,"yes","no")</f>
        <v>yes</v>
      </c>
      <c r="V680" s="8" t="str">
        <f>IF(COUNTIF(midas_input_variables!A:A,A680)&gt;0,"yes","no")</f>
        <v>no</v>
      </c>
      <c r="W680" s="8" t="str">
        <f>IF(OR(COUNTIF(eucalc_variables_proxies!C:C,"*"&amp;A680&amp;"*")&gt;0,COUNTIF(eucalc_variables_proxies!F:F,"*"&amp;A680&amp;"*")&gt;0),"yes","no")</f>
        <v>no</v>
      </c>
      <c r="X680" s="8" t="str">
        <f>IF(COUNTIF(collected_variables_proxies!C:C,"*"&amp;A680&amp;"*")&gt;0,"yes","no")</f>
        <v>no</v>
      </c>
      <c r="Y680" s="8" t="str">
        <f t="shared" si="11"/>
        <v>yes</v>
      </c>
      <c r="Z680">
        <v>500</v>
      </c>
    </row>
    <row r="681" spans="1:26" ht="100.8">
      <c r="A681" s="2" t="s">
        <v>1800</v>
      </c>
      <c r="B681" s="199" t="s">
        <v>1801</v>
      </c>
      <c r="C681" s="2"/>
      <c r="D681" s="2" t="s">
        <v>55</v>
      </c>
      <c r="E681" s="14" t="s">
        <v>587</v>
      </c>
      <c r="F681" s="2" t="s">
        <v>588</v>
      </c>
      <c r="G681" s="2" t="s">
        <v>33</v>
      </c>
      <c r="H681" s="2" t="s">
        <v>34</v>
      </c>
      <c r="I681" s="8" t="s">
        <v>68</v>
      </c>
      <c r="J681" s="8"/>
      <c r="K681" s="2"/>
      <c r="L681" s="9"/>
      <c r="M681" s="8"/>
      <c r="N681" s="2" t="s">
        <v>70</v>
      </c>
      <c r="O681" s="8" t="s">
        <v>48</v>
      </c>
      <c r="P681" s="8" t="s">
        <v>88</v>
      </c>
      <c r="Q681" s="8" t="s">
        <v>38</v>
      </c>
      <c r="S681" s="2"/>
      <c r="T681" s="2"/>
      <c r="U681" s="8" t="str">
        <f>IF(COUNTIF(soi_input_variables!A:A,A681)&gt;0,"yes","no")</f>
        <v>yes</v>
      </c>
      <c r="V681" s="8" t="str">
        <f>IF(COUNTIF(midas_input_variables!A:A,A681)&gt;0,"yes","no")</f>
        <v>no</v>
      </c>
      <c r="W681" s="8" t="str">
        <f>IF(OR(COUNTIF(eucalc_variables_proxies!C:C,"*"&amp;A681&amp;"*")&gt;0,COUNTIF(eucalc_variables_proxies!F:F,"*"&amp;A681&amp;"*")&gt;0),"yes","no")</f>
        <v>no</v>
      </c>
      <c r="X681" s="8" t="str">
        <f>IF(COUNTIF(collected_variables_proxies!C:C,"*"&amp;A681&amp;"*")&gt;0,"yes","no")</f>
        <v>yes</v>
      </c>
      <c r="Y681" s="8" t="str">
        <f t="shared" si="11"/>
        <v>yes</v>
      </c>
      <c r="Z681">
        <v>500</v>
      </c>
    </row>
    <row r="682" spans="1:26" ht="100.8">
      <c r="A682" s="2" t="s">
        <v>1802</v>
      </c>
      <c r="B682" s="199" t="s">
        <v>1803</v>
      </c>
      <c r="C682" s="2"/>
      <c r="D682" s="2" t="s">
        <v>55</v>
      </c>
      <c r="E682" s="14" t="s">
        <v>587</v>
      </c>
      <c r="F682" s="2" t="s">
        <v>588</v>
      </c>
      <c r="G682" s="2" t="s">
        <v>33</v>
      </c>
      <c r="H682" s="2" t="s">
        <v>34</v>
      </c>
      <c r="I682" s="8" t="s">
        <v>68</v>
      </c>
      <c r="J682" s="8"/>
      <c r="K682" s="2"/>
      <c r="L682" s="9"/>
      <c r="M682" s="8"/>
      <c r="N682" s="2" t="s">
        <v>70</v>
      </c>
      <c r="O682" s="8" t="s">
        <v>48</v>
      </c>
      <c r="P682" s="8" t="s">
        <v>88</v>
      </c>
      <c r="Q682" s="8" t="s">
        <v>38</v>
      </c>
      <c r="S682" s="2"/>
      <c r="T682" s="2"/>
      <c r="U682" s="8" t="str">
        <f>IF(COUNTIF(soi_input_variables!A:A,A682)&gt;0,"yes","no")</f>
        <v>no</v>
      </c>
      <c r="V682" s="8" t="str">
        <f>IF(COUNTIF(midas_input_variables!A:A,A682)&gt;0,"yes","no")</f>
        <v>no</v>
      </c>
      <c r="W682" s="8" t="str">
        <f>IF(OR(COUNTIF(eucalc_variables_proxies!C:C,"*"&amp;A682&amp;"*")&gt;0,COUNTIF(eucalc_variables_proxies!F:F,"*"&amp;A682&amp;"*")&gt;0),"yes","no")</f>
        <v>no</v>
      </c>
      <c r="X682" s="8" t="str">
        <f>IF(COUNTIF(collected_variables_proxies!C:C,"*"&amp;A682&amp;"*")&gt;0,"yes","no")</f>
        <v>no</v>
      </c>
      <c r="Y682" s="8" t="str">
        <f t="shared" si="11"/>
        <v>no</v>
      </c>
      <c r="Z682">
        <v>500</v>
      </c>
    </row>
    <row r="683" spans="1:26" ht="72">
      <c r="A683" s="2" t="s">
        <v>1804</v>
      </c>
      <c r="B683" s="185" t="s">
        <v>1805</v>
      </c>
      <c r="C683" s="2" t="s">
        <v>41</v>
      </c>
      <c r="D683" s="2" t="s">
        <v>42</v>
      </c>
      <c r="E683" s="14" t="s">
        <v>43</v>
      </c>
      <c r="F683" s="2" t="s">
        <v>44</v>
      </c>
      <c r="G683" s="2"/>
      <c r="H683" s="2" t="s">
        <v>73</v>
      </c>
      <c r="I683" s="8"/>
      <c r="J683" s="8"/>
      <c r="K683" s="2" t="s">
        <v>140</v>
      </c>
      <c r="L683" s="9"/>
      <c r="M683" s="8"/>
      <c r="N683" s="2" t="s">
        <v>47</v>
      </c>
      <c r="O683" s="8" t="s">
        <v>48</v>
      </c>
      <c r="P683" s="8" t="s">
        <v>49</v>
      </c>
      <c r="Q683" s="8" t="s">
        <v>38</v>
      </c>
      <c r="S683" s="2"/>
      <c r="T683" s="2"/>
      <c r="U683" s="8" t="str">
        <f>IF(COUNTIF(soi_input_variables!A:A,A683)&gt;0,"yes","no")</f>
        <v>no</v>
      </c>
      <c r="V683" s="8" t="str">
        <f>IF(COUNTIF(midas_input_variables!A:A,A683)&gt;0,"yes","no")</f>
        <v>yes</v>
      </c>
      <c r="W683" s="8" t="str">
        <f>IF(OR(COUNTIF(eucalc_variables_proxies!C:C,"*"&amp;A683&amp;"*")&gt;0,COUNTIF(eucalc_variables_proxies!F:F,"*"&amp;A683&amp;"*")&gt;0),"yes","no")</f>
        <v>yes</v>
      </c>
      <c r="X683" s="8" t="str">
        <f>IF(COUNTIF(collected_variables_proxies!C:C,"*"&amp;A683&amp;"*")&gt;0,"yes","no")</f>
        <v>yes</v>
      </c>
      <c r="Y683" s="8" t="str">
        <f t="shared" si="11"/>
        <v>yes</v>
      </c>
      <c r="Z683">
        <v>500</v>
      </c>
    </row>
    <row r="684" spans="1:26" ht="72">
      <c r="A684" s="2" t="s">
        <v>1806</v>
      </c>
      <c r="B684" s="199" t="s">
        <v>1807</v>
      </c>
      <c r="C684" s="2" t="s">
        <v>1808</v>
      </c>
      <c r="D684" s="2" t="s">
        <v>55</v>
      </c>
      <c r="E684" s="7" t="s">
        <v>1809</v>
      </c>
      <c r="F684" s="2" t="s">
        <v>1810</v>
      </c>
      <c r="G684" s="2" t="s">
        <v>33</v>
      </c>
      <c r="H684" s="2" t="s">
        <v>34</v>
      </c>
      <c r="I684" s="8"/>
      <c r="J684" s="8"/>
      <c r="K684" s="2"/>
      <c r="L684" s="9"/>
      <c r="M684" s="8"/>
      <c r="N684" s="2" t="s">
        <v>158</v>
      </c>
      <c r="O684" s="8" t="s">
        <v>36</v>
      </c>
      <c r="P684" s="8" t="s">
        <v>37</v>
      </c>
      <c r="Q684" s="8" t="s">
        <v>38</v>
      </c>
      <c r="S684" s="2"/>
      <c r="T684" s="2"/>
      <c r="U684" s="8" t="str">
        <f>IF(COUNTIF(soi_input_variables!A:A,A684)&gt;0,"yes","no")</f>
        <v>yes</v>
      </c>
      <c r="V684" s="8" t="str">
        <f>IF(COUNTIF(midas_input_variables!A:A,A684)&gt;0,"yes","no")</f>
        <v>no</v>
      </c>
      <c r="W684" s="8" t="str">
        <f>IF(OR(COUNTIF(eucalc_variables_proxies!C:C,"*"&amp;A684&amp;"*")&gt;0,COUNTIF(eucalc_variables_proxies!F:F,"*"&amp;A684&amp;"*")&gt;0),"yes","no")</f>
        <v>no</v>
      </c>
      <c r="X684" s="8" t="str">
        <f>IF(COUNTIF(collected_variables_proxies!C:C,"*"&amp;A684&amp;"*")&gt;0,"yes","no")</f>
        <v>no</v>
      </c>
      <c r="Y684" s="8" t="str">
        <f t="shared" si="11"/>
        <v>yes</v>
      </c>
      <c r="Z684">
        <v>500</v>
      </c>
    </row>
    <row r="685" spans="1:26" ht="86.4">
      <c r="A685" s="2" t="s">
        <v>1811</v>
      </c>
      <c r="B685" s="185" t="s">
        <v>1812</v>
      </c>
      <c r="C685" s="185" t="s">
        <v>1813</v>
      </c>
      <c r="D685" s="2" t="s">
        <v>55</v>
      </c>
      <c r="E685" s="136" t="s">
        <v>1814</v>
      </c>
      <c r="F685" s="2" t="s">
        <v>1815</v>
      </c>
      <c r="G685" s="2" t="s">
        <v>33</v>
      </c>
      <c r="H685" s="2" t="s">
        <v>156</v>
      </c>
      <c r="I685" s="8" t="s">
        <v>157</v>
      </c>
      <c r="J685" s="8"/>
      <c r="K685" s="2"/>
      <c r="L685" s="9"/>
      <c r="M685" s="8"/>
      <c r="N685" s="2" t="s">
        <v>1163</v>
      </c>
      <c r="O685" s="8" t="s">
        <v>48</v>
      </c>
      <c r="P685" s="8" t="s">
        <v>62</v>
      </c>
      <c r="Q685" s="8" t="s">
        <v>38</v>
      </c>
      <c r="S685" s="2"/>
      <c r="T685" s="2"/>
      <c r="U685" s="8" t="str">
        <f>IF(COUNTIF(soi_input_variables!A:A,A685)&gt;0,"yes","no")</f>
        <v>no</v>
      </c>
      <c r="V685" s="8" t="str">
        <f>IF(COUNTIF(midas_input_variables!A:A,A685)&gt;0,"yes","no")</f>
        <v>no</v>
      </c>
      <c r="W685" s="8" t="str">
        <f>IF(OR(COUNTIF(eucalc_variables_proxies!C:C,"*"&amp;A685&amp;"*")&gt;0,COUNTIF(eucalc_variables_proxies!F:F,"*"&amp;A685&amp;"*")&gt;0),"yes","no")</f>
        <v>no</v>
      </c>
      <c r="X685" s="8" t="str">
        <f>IF(COUNTIF(collected_variables_proxies!C:C,"*"&amp;A685&amp;"*")&gt;0,"yes","no")</f>
        <v>no</v>
      </c>
      <c r="Y685" s="8" t="str">
        <f t="shared" si="11"/>
        <v>no</v>
      </c>
      <c r="Z685">
        <v>500</v>
      </c>
    </row>
    <row r="686" spans="1:26" ht="86.4">
      <c r="A686" s="2" t="s">
        <v>1816</v>
      </c>
      <c r="B686" s="185" t="s">
        <v>1817</v>
      </c>
      <c r="C686" s="2" t="s">
        <v>1818</v>
      </c>
      <c r="D686" s="2" t="s">
        <v>55</v>
      </c>
      <c r="E686" s="7" t="s">
        <v>1819</v>
      </c>
      <c r="F686" s="2" t="s">
        <v>1820</v>
      </c>
      <c r="G686" s="2" t="s">
        <v>33</v>
      </c>
      <c r="H686" s="2" t="s">
        <v>120</v>
      </c>
      <c r="I686" s="2" t="s">
        <v>1821</v>
      </c>
      <c r="J686" s="8"/>
      <c r="K686" s="2" t="s">
        <v>46</v>
      </c>
      <c r="L686" s="2"/>
      <c r="M686" s="8"/>
      <c r="N686" s="2" t="s">
        <v>47</v>
      </c>
      <c r="O686" s="8" t="s">
        <v>48</v>
      </c>
      <c r="P686" s="8" t="s">
        <v>37</v>
      </c>
      <c r="Q686" s="8" t="s">
        <v>38</v>
      </c>
      <c r="S686" s="2"/>
      <c r="T686" s="2"/>
      <c r="U686" s="8" t="str">
        <f>IF(COUNTIF(soi_input_variables!A:A,A686)&gt;0,"yes","no")</f>
        <v>yes</v>
      </c>
      <c r="V686" s="8" t="str">
        <f>IF(COUNTIF(midas_input_variables!A:A,A686)&gt;0,"yes","no")</f>
        <v>yes</v>
      </c>
      <c r="W686" s="8" t="str">
        <f>IF(OR(COUNTIF(eucalc_variables_proxies!C:C,"*"&amp;A686&amp;"*")&gt;0,COUNTIF(eucalc_variables_proxies!F:F,"*"&amp;A686&amp;"*")&gt;0),"yes","no")</f>
        <v>no</v>
      </c>
      <c r="X686" s="8" t="str">
        <f>IF(COUNTIF(collected_variables_proxies!C:C,"*"&amp;A686&amp;"*")&gt;0,"yes","no")</f>
        <v>no</v>
      </c>
      <c r="Y686" s="8" t="str">
        <f t="shared" si="11"/>
        <v>yes</v>
      </c>
      <c r="Z686">
        <v>500</v>
      </c>
    </row>
    <row r="687" spans="1:26" ht="230.4">
      <c r="A687" s="2" t="s">
        <v>1822</v>
      </c>
      <c r="B687" s="199" t="s">
        <v>1823</v>
      </c>
      <c r="C687" s="2" t="s">
        <v>1824</v>
      </c>
      <c r="D687" s="2" t="s">
        <v>290</v>
      </c>
      <c r="E687" s="7" t="s">
        <v>1825</v>
      </c>
      <c r="F687" s="2" t="s">
        <v>1826</v>
      </c>
      <c r="G687" s="2" t="s">
        <v>33</v>
      </c>
      <c r="H687" s="2" t="s">
        <v>34</v>
      </c>
      <c r="I687" s="8"/>
      <c r="J687" s="8"/>
      <c r="K687" s="2"/>
      <c r="L687" s="9"/>
      <c r="M687" s="8"/>
      <c r="N687" s="2" t="s">
        <v>158</v>
      </c>
      <c r="O687" s="8" t="s">
        <v>36</v>
      </c>
      <c r="P687" s="8" t="s">
        <v>88</v>
      </c>
      <c r="Q687" s="8" t="s">
        <v>38</v>
      </c>
      <c r="S687" s="2"/>
      <c r="T687" s="2"/>
      <c r="U687" s="8" t="str">
        <f>IF(COUNTIF(soi_input_variables!A:A,A687)&gt;0,"yes","no")</f>
        <v>no</v>
      </c>
      <c r="V687" s="8" t="str">
        <f>IF(COUNTIF(midas_input_variables!A:A,A687)&gt;0,"yes","no")</f>
        <v>no</v>
      </c>
      <c r="W687" s="8" t="str">
        <f>IF(OR(COUNTIF(eucalc_variables_proxies!C:C,"*"&amp;A687&amp;"*")&gt;0,COUNTIF(eucalc_variables_proxies!F:F,"*"&amp;A687&amp;"*")&gt;0),"yes","no")</f>
        <v>no</v>
      </c>
      <c r="X687" s="8" t="str">
        <f>IF(COUNTIF(collected_variables_proxies!C:C,"*"&amp;A687&amp;"*")&gt;0,"yes","no")</f>
        <v>no</v>
      </c>
      <c r="Y687" s="8" t="str">
        <f t="shared" si="11"/>
        <v>no</v>
      </c>
      <c r="Z687">
        <v>500</v>
      </c>
    </row>
    <row r="688" spans="1:26" ht="129.6">
      <c r="A688" s="2" t="s">
        <v>1827</v>
      </c>
      <c r="B688" s="185" t="s">
        <v>1828</v>
      </c>
      <c r="C688" s="2"/>
      <c r="D688" s="2" t="s">
        <v>1543</v>
      </c>
      <c r="E688" s="7" t="s">
        <v>1544</v>
      </c>
      <c r="F688" s="2" t="s">
        <v>1545</v>
      </c>
      <c r="G688" s="2"/>
      <c r="H688" s="2" t="s">
        <v>58</v>
      </c>
      <c r="I688" s="8" t="s">
        <v>1829</v>
      </c>
      <c r="J688" s="8"/>
      <c r="K688" s="2"/>
      <c r="L688" s="9"/>
      <c r="M688" s="8"/>
      <c r="N688" s="200" t="s">
        <v>256</v>
      </c>
      <c r="O688" s="8" t="s">
        <v>48</v>
      </c>
      <c r="P688" s="8" t="s">
        <v>49</v>
      </c>
      <c r="Q688" s="8" t="s">
        <v>38</v>
      </c>
      <c r="S688" s="2"/>
      <c r="T688" s="2" t="s">
        <v>1830</v>
      </c>
      <c r="U688" s="8" t="str">
        <f>IF(COUNTIF(soi_input_variables!A:A,A688)&gt;0,"yes","no")</f>
        <v>no</v>
      </c>
      <c r="V688" s="8" t="str">
        <f>IF(COUNTIF(midas_input_variables!A:A,A688)&gt;0,"yes","no")</f>
        <v>yes</v>
      </c>
      <c r="W688" s="8" t="str">
        <f>IF(OR(COUNTIF(eucalc_variables_proxies!C:C,"*"&amp;A688&amp;"*")&gt;0,COUNTIF(eucalc_variables_proxies!F:F,"*"&amp;A688&amp;"*")&gt;0),"yes","no")</f>
        <v>yes</v>
      </c>
      <c r="X688" s="8" t="str">
        <f>IF(COUNTIF(collected_variables_proxies!C:C,"*"&amp;A688&amp;"*")&gt;0,"yes","no")</f>
        <v>yes</v>
      </c>
      <c r="Y688" s="8" t="str">
        <f t="shared" si="11"/>
        <v>yes</v>
      </c>
      <c r="Z688">
        <v>500</v>
      </c>
    </row>
    <row r="689" spans="1:26" ht="115.2">
      <c r="A689" s="2" t="s">
        <v>1831</v>
      </c>
      <c r="B689" s="199" t="s">
        <v>1832</v>
      </c>
      <c r="C689" s="2" t="s">
        <v>1833</v>
      </c>
      <c r="D689" s="2" t="s">
        <v>55</v>
      </c>
      <c r="E689" s="7" t="s">
        <v>1834</v>
      </c>
      <c r="F689" s="2" t="s">
        <v>1835</v>
      </c>
      <c r="G689" s="2" t="s">
        <v>33</v>
      </c>
      <c r="H689" s="2" t="s">
        <v>34</v>
      </c>
      <c r="I689" s="8" t="s">
        <v>466</v>
      </c>
      <c r="J689" s="8"/>
      <c r="K689" s="2" t="s">
        <v>471</v>
      </c>
      <c r="L689" s="9"/>
      <c r="M689" s="8"/>
      <c r="N689" s="2" t="s">
        <v>158</v>
      </c>
      <c r="O689" s="8" t="s">
        <v>36</v>
      </c>
      <c r="P689" s="8" t="s">
        <v>62</v>
      </c>
      <c r="Q689" s="8" t="s">
        <v>38</v>
      </c>
      <c r="S689" s="2"/>
      <c r="T689" s="2"/>
      <c r="U689" s="8" t="str">
        <f>IF(COUNTIF(soi_input_variables!A:A,A689)&gt;0,"yes","no")</f>
        <v>yes</v>
      </c>
      <c r="V689" s="8" t="str">
        <f>IF(COUNTIF(midas_input_variables!A:A,A689)&gt;0,"yes","no")</f>
        <v>no</v>
      </c>
      <c r="W689" s="8" t="str">
        <f>IF(OR(COUNTIF(eucalc_variables_proxies!C:C,"*"&amp;A689&amp;"*")&gt;0,COUNTIF(eucalc_variables_proxies!F:F,"*"&amp;A689&amp;"*")&gt;0),"yes","no")</f>
        <v>no</v>
      </c>
      <c r="X689" s="8" t="str">
        <f>IF(COUNTIF(collected_variables_proxies!C:C,"*"&amp;A689&amp;"*")&gt;0,"yes","no")</f>
        <v>no</v>
      </c>
      <c r="Y689" s="8" t="str">
        <f t="shared" si="11"/>
        <v>yes</v>
      </c>
      <c r="Z689">
        <v>500</v>
      </c>
    </row>
    <row r="690" spans="1:26" ht="43.2">
      <c r="A690" s="2" t="s">
        <v>1836</v>
      </c>
      <c r="B690" s="185" t="s">
        <v>1837</v>
      </c>
      <c r="C690" s="2" t="s">
        <v>1838</v>
      </c>
      <c r="D690" s="2"/>
      <c r="E690" s="2"/>
      <c r="F690" s="2"/>
      <c r="G690" s="2"/>
      <c r="H690" s="2" t="s">
        <v>34</v>
      </c>
      <c r="I690" s="8" t="s">
        <v>157</v>
      </c>
      <c r="J690" s="8"/>
      <c r="K690" s="2"/>
      <c r="L690" s="9"/>
      <c r="M690" s="8" t="s">
        <v>472</v>
      </c>
      <c r="N690" s="2" t="s">
        <v>35</v>
      </c>
      <c r="O690" s="8"/>
      <c r="P690" s="8"/>
      <c r="Q690" s="8" t="s">
        <v>38</v>
      </c>
      <c r="S690" s="2" t="s">
        <v>9326</v>
      </c>
      <c r="T690" s="2"/>
      <c r="U690" s="8" t="str">
        <f>IF(COUNTIF(soi_input_variables!A:A,A690)&gt;0,"yes","no")</f>
        <v>no</v>
      </c>
      <c r="V690" s="8" t="str">
        <f>IF(COUNTIF(midas_input_variables!A:A,A690)&gt;0,"yes","no")</f>
        <v>no</v>
      </c>
      <c r="W690" s="8" t="str">
        <f>IF(OR(COUNTIF(eucalc_variables_proxies!C:C,"*"&amp;A690&amp;"*")&gt;0,COUNTIF(eucalc_variables_proxies!F:F,"*"&amp;A690&amp;"*")&gt;0),"yes","no")</f>
        <v>no</v>
      </c>
      <c r="X690" s="8" t="str">
        <f>IF(COUNTIF(collected_variables_proxies!C:C,"*"&amp;A690&amp;"*")&gt;0,"yes","no")</f>
        <v>no</v>
      </c>
      <c r="Y690" s="8" t="str">
        <f t="shared" si="11"/>
        <v>no</v>
      </c>
      <c r="Z690">
        <v>500</v>
      </c>
    </row>
    <row r="691" spans="1:26" ht="57.6">
      <c r="A691" s="2" t="s">
        <v>1839</v>
      </c>
      <c r="B691" s="185" t="s">
        <v>1840</v>
      </c>
      <c r="C691" s="2" t="s">
        <v>1841</v>
      </c>
      <c r="D691" s="2"/>
      <c r="E691" s="2"/>
      <c r="F691" s="2"/>
      <c r="G691" s="2"/>
      <c r="H691" s="2" t="s">
        <v>156</v>
      </c>
      <c r="I691" s="8" t="s">
        <v>157</v>
      </c>
      <c r="J691" s="8"/>
      <c r="K691" s="2"/>
      <c r="L691" s="9"/>
      <c r="M691" s="8"/>
      <c r="N691" s="2" t="s">
        <v>35</v>
      </c>
      <c r="O691" s="8"/>
      <c r="P691" s="8"/>
      <c r="Q691" s="8" t="s">
        <v>38</v>
      </c>
      <c r="S691" s="2" t="s">
        <v>9325</v>
      </c>
      <c r="T691" s="2"/>
      <c r="U691" s="8" t="str">
        <f>IF(COUNTIF(soi_input_variables!A:A,A691)&gt;0,"yes","no")</f>
        <v>no</v>
      </c>
      <c r="V691" s="8" t="str">
        <f>IF(COUNTIF(midas_input_variables!A:A,A691)&gt;0,"yes","no")</f>
        <v>no</v>
      </c>
      <c r="W691" s="8" t="str">
        <f>IF(OR(COUNTIF(eucalc_variables_proxies!C:C,"*"&amp;A691&amp;"*")&gt;0,COUNTIF(eucalc_variables_proxies!F:F,"*"&amp;A691&amp;"*")&gt;0),"yes","no")</f>
        <v>no</v>
      </c>
      <c r="X691" s="8" t="str">
        <f>IF(COUNTIF(collected_variables_proxies!C:C,"*"&amp;A691&amp;"*")&gt;0,"yes","no")</f>
        <v>no</v>
      </c>
      <c r="Y691" s="8" t="str">
        <f t="shared" si="11"/>
        <v>no</v>
      </c>
      <c r="Z691">
        <v>500</v>
      </c>
    </row>
    <row r="692" spans="1:26" ht="57.6">
      <c r="A692" s="2" t="s">
        <v>1842</v>
      </c>
      <c r="B692" s="185" t="s">
        <v>1843</v>
      </c>
      <c r="C692" s="2" t="s">
        <v>1844</v>
      </c>
      <c r="D692" s="2"/>
      <c r="E692" s="2"/>
      <c r="F692" s="2"/>
      <c r="G692" s="2"/>
      <c r="H692" s="2" t="s">
        <v>161</v>
      </c>
      <c r="I692" s="8" t="s">
        <v>157</v>
      </c>
      <c r="J692" s="8"/>
      <c r="K692" s="2"/>
      <c r="L692" s="9"/>
      <c r="M692" s="8"/>
      <c r="N692" s="2" t="s">
        <v>35</v>
      </c>
      <c r="O692" s="8"/>
      <c r="P692" s="8"/>
      <c r="Q692" s="8" t="s">
        <v>38</v>
      </c>
      <c r="S692" s="2" t="s">
        <v>9327</v>
      </c>
      <c r="T692" s="2"/>
      <c r="U692" s="8" t="str">
        <f>IF(COUNTIF(soi_input_variables!A:A,A692)&gt;0,"yes","no")</f>
        <v>no</v>
      </c>
      <c r="V692" s="8" t="str">
        <f>IF(COUNTIF(midas_input_variables!A:A,A692)&gt;0,"yes","no")</f>
        <v>no</v>
      </c>
      <c r="W692" s="8" t="str">
        <f>IF(OR(COUNTIF(eucalc_variables_proxies!C:C,"*"&amp;A692&amp;"*")&gt;0,COUNTIF(eucalc_variables_proxies!F:F,"*"&amp;A692&amp;"*")&gt;0),"yes","no")</f>
        <v>no</v>
      </c>
      <c r="X692" s="8" t="str">
        <f>IF(COUNTIF(collected_variables_proxies!C:C,"*"&amp;A692&amp;"*")&gt;0,"yes","no")</f>
        <v>no</v>
      </c>
      <c r="Y692" s="8" t="str">
        <f t="shared" si="11"/>
        <v>no</v>
      </c>
      <c r="Z692">
        <v>500</v>
      </c>
    </row>
    <row r="693" spans="1:26" ht="57.6">
      <c r="A693" s="2" t="s">
        <v>1845</v>
      </c>
      <c r="B693" s="185" t="s">
        <v>1846</v>
      </c>
      <c r="C693" s="2" t="s">
        <v>1847</v>
      </c>
      <c r="D693" s="2"/>
      <c r="E693" s="2"/>
      <c r="F693" s="2"/>
      <c r="G693" s="2"/>
      <c r="H693" s="2" t="s">
        <v>488</v>
      </c>
      <c r="I693" s="8" t="s">
        <v>157</v>
      </c>
      <c r="J693" s="8"/>
      <c r="K693" s="2"/>
      <c r="L693" s="9"/>
      <c r="M693" s="8"/>
      <c r="N693" s="2" t="s">
        <v>35</v>
      </c>
      <c r="O693" s="8"/>
      <c r="P693" s="8"/>
      <c r="Q693" s="8" t="s">
        <v>38</v>
      </c>
      <c r="S693" s="2" t="s">
        <v>9328</v>
      </c>
      <c r="T693" s="2"/>
      <c r="U693" s="8" t="str">
        <f>IF(COUNTIF(soi_input_variables!A:A,A693)&gt;0,"yes","no")</f>
        <v>no</v>
      </c>
      <c r="V693" s="8" t="str">
        <f>IF(COUNTIF(midas_input_variables!A:A,A693)&gt;0,"yes","no")</f>
        <v>no</v>
      </c>
      <c r="W693" s="8" t="str">
        <f>IF(OR(COUNTIF(eucalc_variables_proxies!C:C,"*"&amp;A693&amp;"*")&gt;0,COUNTIF(eucalc_variables_proxies!F:F,"*"&amp;A693&amp;"*")&gt;0),"yes","no")</f>
        <v>no</v>
      </c>
      <c r="X693" s="8" t="str">
        <f>IF(COUNTIF(collected_variables_proxies!C:C,"*"&amp;A693&amp;"*")&gt;0,"yes","no")</f>
        <v>no</v>
      </c>
      <c r="Y693" s="8" t="str">
        <f t="shared" si="11"/>
        <v>no</v>
      </c>
      <c r="Z693">
        <v>500</v>
      </c>
    </row>
    <row r="694" spans="1:26" ht="57.6">
      <c r="A694" s="2" t="s">
        <v>1848</v>
      </c>
      <c r="B694" s="185" t="s">
        <v>1849</v>
      </c>
      <c r="C694" s="2" t="s">
        <v>1850</v>
      </c>
      <c r="D694" s="2"/>
      <c r="E694" s="2"/>
      <c r="F694" s="2"/>
      <c r="G694" s="2"/>
      <c r="H694" s="2" t="s">
        <v>34</v>
      </c>
      <c r="I694" s="8" t="s">
        <v>157</v>
      </c>
      <c r="J694" s="8"/>
      <c r="K694" s="2"/>
      <c r="L694" s="9"/>
      <c r="M694" s="8"/>
      <c r="N694" s="2" t="s">
        <v>35</v>
      </c>
      <c r="O694" s="8"/>
      <c r="P694" s="8"/>
      <c r="Q694" s="8" t="s">
        <v>38</v>
      </c>
      <c r="S694" s="2" t="s">
        <v>9329</v>
      </c>
      <c r="T694" s="2"/>
      <c r="U694" s="8" t="str">
        <f>IF(COUNTIF(soi_input_variables!A:A,A694)&gt;0,"yes","no")</f>
        <v>no</v>
      </c>
      <c r="V694" s="8" t="str">
        <f>IF(COUNTIF(midas_input_variables!A:A,A694)&gt;0,"yes","no")</f>
        <v>no</v>
      </c>
      <c r="W694" s="8" t="str">
        <f>IF(OR(COUNTIF(eucalc_variables_proxies!C:C,"*"&amp;A694&amp;"*")&gt;0,COUNTIF(eucalc_variables_proxies!F:F,"*"&amp;A694&amp;"*")&gt;0),"yes","no")</f>
        <v>no</v>
      </c>
      <c r="X694" s="8" t="str">
        <f>IF(COUNTIF(collected_variables_proxies!C:C,"*"&amp;A694&amp;"*")&gt;0,"yes","no")</f>
        <v>no</v>
      </c>
      <c r="Y694" s="8" t="str">
        <f t="shared" si="11"/>
        <v>no</v>
      </c>
      <c r="Z694">
        <v>500</v>
      </c>
    </row>
    <row r="695" spans="1:26" ht="57.6">
      <c r="A695" s="2" t="s">
        <v>1851</v>
      </c>
      <c r="B695" s="185" t="s">
        <v>1852</v>
      </c>
      <c r="C695" s="2" t="s">
        <v>1853</v>
      </c>
      <c r="D695" s="2"/>
      <c r="E695" s="2"/>
      <c r="F695" s="2"/>
      <c r="G695" s="2"/>
      <c r="H695" s="2" t="s">
        <v>34</v>
      </c>
      <c r="I695" s="8" t="s">
        <v>157</v>
      </c>
      <c r="J695" s="8"/>
      <c r="K695" s="2"/>
      <c r="L695" s="9"/>
      <c r="M695" s="8"/>
      <c r="N695" s="2" t="s">
        <v>35</v>
      </c>
      <c r="O695" s="8"/>
      <c r="P695" s="8"/>
      <c r="Q695" s="8" t="s">
        <v>38</v>
      </c>
      <c r="S695" s="2" t="s">
        <v>9330</v>
      </c>
      <c r="T695" s="2"/>
      <c r="U695" s="8" t="str">
        <f>IF(COUNTIF(soi_input_variables!A:A,A695)&gt;0,"yes","no")</f>
        <v>no</v>
      </c>
      <c r="V695" s="8" t="str">
        <f>IF(COUNTIF(midas_input_variables!A:A,A695)&gt;0,"yes","no")</f>
        <v>no</v>
      </c>
      <c r="W695" s="8" t="str">
        <f>IF(OR(COUNTIF(eucalc_variables_proxies!C:C,"*"&amp;A695&amp;"*")&gt;0,COUNTIF(eucalc_variables_proxies!F:F,"*"&amp;A695&amp;"*")&gt;0),"yes","no")</f>
        <v>no</v>
      </c>
      <c r="X695" s="8" t="str">
        <f>IF(COUNTIF(collected_variables_proxies!C:C,"*"&amp;A695&amp;"*")&gt;0,"yes","no")</f>
        <v>no</v>
      </c>
      <c r="Y695" s="8" t="str">
        <f t="shared" si="11"/>
        <v>no</v>
      </c>
      <c r="Z695">
        <v>500</v>
      </c>
    </row>
    <row r="696" spans="1:26" ht="57.6">
      <c r="A696" s="2" t="s">
        <v>1854</v>
      </c>
      <c r="B696" s="185" t="s">
        <v>1855</v>
      </c>
      <c r="C696" s="2" t="s">
        <v>1856</v>
      </c>
      <c r="D696" s="2"/>
      <c r="E696" s="2"/>
      <c r="F696" s="2"/>
      <c r="G696" s="2"/>
      <c r="H696" s="2" t="s">
        <v>34</v>
      </c>
      <c r="I696" s="8" t="s">
        <v>157</v>
      </c>
      <c r="J696" s="8"/>
      <c r="K696" s="2"/>
      <c r="L696" s="9"/>
      <c r="M696" s="8"/>
      <c r="N696" s="2" t="s">
        <v>35</v>
      </c>
      <c r="O696" s="8"/>
      <c r="P696" s="8"/>
      <c r="Q696" s="8" t="s">
        <v>38</v>
      </c>
      <c r="S696" s="2" t="s">
        <v>9331</v>
      </c>
      <c r="T696" s="2"/>
      <c r="U696" s="8" t="str">
        <f>IF(COUNTIF(soi_input_variables!A:A,A696)&gt;0,"yes","no")</f>
        <v>no</v>
      </c>
      <c r="V696" s="8" t="str">
        <f>IF(COUNTIF(midas_input_variables!A:A,A696)&gt;0,"yes","no")</f>
        <v>no</v>
      </c>
      <c r="W696" s="8" t="str">
        <f>IF(OR(COUNTIF(eucalc_variables_proxies!C:C,"*"&amp;A696&amp;"*")&gt;0,COUNTIF(eucalc_variables_proxies!F:F,"*"&amp;A696&amp;"*")&gt;0),"yes","no")</f>
        <v>no</v>
      </c>
      <c r="X696" s="8" t="str">
        <f>IF(COUNTIF(collected_variables_proxies!C:C,"*"&amp;A696&amp;"*")&gt;0,"yes","no")</f>
        <v>no</v>
      </c>
      <c r="Y696" s="8" t="str">
        <f t="shared" si="11"/>
        <v>no</v>
      </c>
      <c r="Z696">
        <v>500</v>
      </c>
    </row>
    <row r="697" spans="1:26" ht="57.6">
      <c r="A697" s="2" t="s">
        <v>1857</v>
      </c>
      <c r="B697" s="185" t="s">
        <v>1858</v>
      </c>
      <c r="C697" s="2" t="s">
        <v>1859</v>
      </c>
      <c r="D697" s="2"/>
      <c r="E697" s="2"/>
      <c r="F697" s="2"/>
      <c r="G697" s="2"/>
      <c r="H697" s="2" t="s">
        <v>34</v>
      </c>
      <c r="I697" s="8" t="s">
        <v>157</v>
      </c>
      <c r="J697" s="8"/>
      <c r="K697" s="2"/>
      <c r="L697" s="9"/>
      <c r="M697" s="8"/>
      <c r="N697" s="2" t="s">
        <v>35</v>
      </c>
      <c r="O697" s="8"/>
      <c r="P697" s="8"/>
      <c r="Q697" s="8" t="s">
        <v>38</v>
      </c>
      <c r="S697" s="2" t="s">
        <v>9332</v>
      </c>
      <c r="T697" s="2"/>
      <c r="U697" s="8" t="str">
        <f>IF(COUNTIF(soi_input_variables!A:A,A697)&gt;0,"yes","no")</f>
        <v>no</v>
      </c>
      <c r="V697" s="8" t="str">
        <f>IF(COUNTIF(midas_input_variables!A:A,A697)&gt;0,"yes","no")</f>
        <v>no</v>
      </c>
      <c r="W697" s="8" t="str">
        <f>IF(OR(COUNTIF(eucalc_variables_proxies!C:C,"*"&amp;A697&amp;"*")&gt;0,COUNTIF(eucalc_variables_proxies!F:F,"*"&amp;A697&amp;"*")&gt;0),"yes","no")</f>
        <v>no</v>
      </c>
      <c r="X697" s="8" t="str">
        <f>IF(COUNTIF(collected_variables_proxies!C:C,"*"&amp;A697&amp;"*")&gt;0,"yes","no")</f>
        <v>no</v>
      </c>
      <c r="Y697" s="8" t="str">
        <f t="shared" si="11"/>
        <v>no</v>
      </c>
      <c r="Z697">
        <v>500</v>
      </c>
    </row>
    <row r="698" spans="1:26" ht="57.6">
      <c r="A698" s="2" t="s">
        <v>1860</v>
      </c>
      <c r="B698" s="185" t="s">
        <v>1861</v>
      </c>
      <c r="C698" s="2" t="s">
        <v>1862</v>
      </c>
      <c r="D698" s="2"/>
      <c r="E698" s="2"/>
      <c r="F698" s="2"/>
      <c r="G698" s="2"/>
      <c r="H698" s="2" t="s">
        <v>34</v>
      </c>
      <c r="I698" s="8" t="s">
        <v>157</v>
      </c>
      <c r="J698" s="8"/>
      <c r="K698" s="2"/>
      <c r="L698" s="9"/>
      <c r="M698" s="8"/>
      <c r="N698" s="2" t="s">
        <v>35</v>
      </c>
      <c r="O698" s="8"/>
      <c r="P698" s="8"/>
      <c r="Q698" s="8" t="s">
        <v>38</v>
      </c>
      <c r="S698" s="2" t="s">
        <v>9333</v>
      </c>
      <c r="T698" s="2"/>
      <c r="U698" s="8" t="str">
        <f>IF(COUNTIF(soi_input_variables!A:A,A698)&gt;0,"yes","no")</f>
        <v>no</v>
      </c>
      <c r="V698" s="8" t="str">
        <f>IF(COUNTIF(midas_input_variables!A:A,A698)&gt;0,"yes","no")</f>
        <v>no</v>
      </c>
      <c r="W698" s="8" t="str">
        <f>IF(OR(COUNTIF(eucalc_variables_proxies!C:C,"*"&amp;A698&amp;"*")&gt;0,COUNTIF(eucalc_variables_proxies!F:F,"*"&amp;A698&amp;"*")&gt;0),"yes","no")</f>
        <v>no</v>
      </c>
      <c r="X698" s="8" t="str">
        <f>IF(COUNTIF(collected_variables_proxies!C:C,"*"&amp;A698&amp;"*")&gt;0,"yes","no")</f>
        <v>no</v>
      </c>
      <c r="Y698" s="8" t="str">
        <f t="shared" si="11"/>
        <v>no</v>
      </c>
      <c r="Z698">
        <v>500</v>
      </c>
    </row>
    <row r="699" spans="1:26" ht="57.6">
      <c r="A699" s="2" t="s">
        <v>1863</v>
      </c>
      <c r="B699" s="185" t="s">
        <v>1864</v>
      </c>
      <c r="C699" s="2" t="s">
        <v>1865</v>
      </c>
      <c r="D699" s="2"/>
      <c r="E699" s="2"/>
      <c r="F699" s="2"/>
      <c r="G699" s="2"/>
      <c r="H699" s="2" t="s">
        <v>34</v>
      </c>
      <c r="I699" s="8" t="s">
        <v>157</v>
      </c>
      <c r="J699" s="8"/>
      <c r="K699" s="2"/>
      <c r="L699" s="9"/>
      <c r="M699" s="8"/>
      <c r="N699" s="2" t="s">
        <v>35</v>
      </c>
      <c r="O699" s="8"/>
      <c r="P699" s="8"/>
      <c r="Q699" s="8" t="s">
        <v>38</v>
      </c>
      <c r="S699" s="2" t="s">
        <v>9334</v>
      </c>
      <c r="T699" s="2"/>
      <c r="U699" s="8" t="str">
        <f>IF(COUNTIF(soi_input_variables!A:A,A699)&gt;0,"yes","no")</f>
        <v>no</v>
      </c>
      <c r="V699" s="8" t="str">
        <f>IF(COUNTIF(midas_input_variables!A:A,A699)&gt;0,"yes","no")</f>
        <v>no</v>
      </c>
      <c r="W699" s="8" t="str">
        <f>IF(OR(COUNTIF(eucalc_variables_proxies!C:C,"*"&amp;A699&amp;"*")&gt;0,COUNTIF(eucalc_variables_proxies!F:F,"*"&amp;A699&amp;"*")&gt;0),"yes","no")</f>
        <v>no</v>
      </c>
      <c r="X699" s="8" t="str">
        <f>IF(COUNTIF(collected_variables_proxies!C:C,"*"&amp;A699&amp;"*")&gt;0,"yes","no")</f>
        <v>no</v>
      </c>
      <c r="Y699" s="8" t="str">
        <f t="shared" si="11"/>
        <v>no</v>
      </c>
      <c r="Z699">
        <v>500</v>
      </c>
    </row>
    <row r="700" spans="1:26" ht="57.6">
      <c r="A700" s="2" t="s">
        <v>1866</v>
      </c>
      <c r="B700" s="185" t="s">
        <v>1867</v>
      </c>
      <c r="C700" s="2" t="s">
        <v>1868</v>
      </c>
      <c r="D700" s="2"/>
      <c r="E700" s="2"/>
      <c r="F700" s="2"/>
      <c r="G700" s="2"/>
      <c r="H700" s="2" t="s">
        <v>517</v>
      </c>
      <c r="I700" s="8" t="s">
        <v>157</v>
      </c>
      <c r="J700" s="8"/>
      <c r="K700" s="2"/>
      <c r="L700" s="9"/>
      <c r="M700" s="8"/>
      <c r="N700" s="2" t="s">
        <v>35</v>
      </c>
      <c r="O700" s="8"/>
      <c r="P700" s="8"/>
      <c r="Q700" s="8" t="s">
        <v>38</v>
      </c>
      <c r="S700" s="2" t="s">
        <v>9335</v>
      </c>
      <c r="T700" s="2"/>
      <c r="U700" s="8" t="str">
        <f>IF(COUNTIF(soi_input_variables!A:A,A700)&gt;0,"yes","no")</f>
        <v>no</v>
      </c>
      <c r="V700" s="8" t="str">
        <f>IF(COUNTIF(midas_input_variables!A:A,A700)&gt;0,"yes","no")</f>
        <v>no</v>
      </c>
      <c r="W700" s="8" t="str">
        <f>IF(OR(COUNTIF(eucalc_variables_proxies!C:C,"*"&amp;A700&amp;"*")&gt;0,COUNTIF(eucalc_variables_proxies!F:F,"*"&amp;A700&amp;"*")&gt;0),"yes","no")</f>
        <v>no</v>
      </c>
      <c r="X700" s="8" t="str">
        <f>IF(COUNTIF(collected_variables_proxies!C:C,"*"&amp;A700&amp;"*")&gt;0,"yes","no")</f>
        <v>no</v>
      </c>
      <c r="Y700" s="8" t="str">
        <f t="shared" si="11"/>
        <v>no</v>
      </c>
      <c r="Z700">
        <v>500</v>
      </c>
    </row>
    <row r="701" spans="1:26" ht="129.6">
      <c r="A701" s="140" t="s">
        <v>1869</v>
      </c>
      <c r="B701" s="199" t="s">
        <v>1870</v>
      </c>
      <c r="D701" s="1" t="s">
        <v>1503</v>
      </c>
      <c r="E701" s="17" t="s">
        <v>1504</v>
      </c>
      <c r="F701" s="1" t="s">
        <v>1505</v>
      </c>
      <c r="G701" s="2" t="s">
        <v>33</v>
      </c>
      <c r="H701" s="1" t="s">
        <v>903</v>
      </c>
      <c r="I701" t="s">
        <v>526</v>
      </c>
      <c r="N701" s="2" t="s">
        <v>338</v>
      </c>
      <c r="O701" s="8" t="s">
        <v>48</v>
      </c>
      <c r="P701" s="8" t="s">
        <v>37</v>
      </c>
      <c r="Q701" s="8" t="s">
        <v>38</v>
      </c>
      <c r="U701" s="8" t="str">
        <f>IF(COUNTIF(soi_input_variables!A:A,A701)&gt;0,"yes","no")</f>
        <v>no</v>
      </c>
      <c r="V701" s="8" t="str">
        <f>IF(COUNTIF(midas_input_variables!A:A,A701)&gt;0,"yes","no")</f>
        <v>no</v>
      </c>
      <c r="W701" s="8" t="str">
        <f>IF(OR(COUNTIF(eucalc_variables_proxies!C:C,"*"&amp;A701&amp;"*")&gt;0,COUNTIF(eucalc_variables_proxies!F:F,"*"&amp;A701&amp;"*")&gt;0),"yes","no")</f>
        <v>no</v>
      </c>
      <c r="X701" s="8" t="str">
        <f>IF(COUNTIF(collected_variables_proxies!C:C,"*"&amp;A701&amp;"*")&gt;0,"yes","no")</f>
        <v>no</v>
      </c>
      <c r="Y701" s="8" t="str">
        <f t="shared" si="11"/>
        <v>no</v>
      </c>
      <c r="Z701">
        <v>500</v>
      </c>
    </row>
    <row r="702" spans="1:26" ht="129.6">
      <c r="A702" s="140" t="s">
        <v>1871</v>
      </c>
      <c r="B702" s="199" t="s">
        <v>1870</v>
      </c>
      <c r="D702" s="1" t="s">
        <v>1503</v>
      </c>
      <c r="E702" s="17" t="s">
        <v>1504</v>
      </c>
      <c r="F702" s="1" t="s">
        <v>1505</v>
      </c>
      <c r="G702" s="2" t="s">
        <v>33</v>
      </c>
      <c r="H702" s="1" t="s">
        <v>903</v>
      </c>
      <c r="I702" t="s">
        <v>526</v>
      </c>
      <c r="N702" s="2" t="s">
        <v>338</v>
      </c>
      <c r="O702" s="8" t="s">
        <v>48</v>
      </c>
      <c r="P702" s="8" t="s">
        <v>37</v>
      </c>
      <c r="Q702" s="8" t="s">
        <v>38</v>
      </c>
      <c r="U702" s="8" t="str">
        <f>IF(COUNTIF(soi_input_variables!A:A,A702)&gt;0,"yes","no")</f>
        <v>no</v>
      </c>
      <c r="V702" s="8" t="str">
        <f>IF(COUNTIF(midas_input_variables!A:A,A702)&gt;0,"yes","no")</f>
        <v>no</v>
      </c>
      <c r="W702" s="8" t="str">
        <f>IF(OR(COUNTIF(eucalc_variables_proxies!C:C,"*"&amp;A702&amp;"*")&gt;0,COUNTIF(eucalc_variables_proxies!F:F,"*"&amp;A702&amp;"*")&gt;0),"yes","no")</f>
        <v>no</v>
      </c>
      <c r="X702" s="8" t="str">
        <f>IF(COUNTIF(collected_variables_proxies!C:C,"*"&amp;A702&amp;"*")&gt;0,"yes","no")</f>
        <v>no</v>
      </c>
      <c r="Y702" s="8" t="str">
        <f t="shared" si="11"/>
        <v>no</v>
      </c>
      <c r="Z702">
        <v>500</v>
      </c>
    </row>
    <row r="703" spans="1:26" ht="86.4">
      <c r="A703" s="200" t="s">
        <v>1872</v>
      </c>
      <c r="B703" s="185" t="s">
        <v>1873</v>
      </c>
      <c r="D703" s="2" t="s">
        <v>55</v>
      </c>
      <c r="E703" s="7" t="s">
        <v>335</v>
      </c>
      <c r="F703" s="2" t="s">
        <v>336</v>
      </c>
      <c r="G703" s="2" t="s">
        <v>33</v>
      </c>
      <c r="H703" s="2" t="s">
        <v>903</v>
      </c>
      <c r="I703" t="s">
        <v>526</v>
      </c>
      <c r="N703" s="2" t="s">
        <v>338</v>
      </c>
      <c r="O703" s="8" t="s">
        <v>48</v>
      </c>
      <c r="P703" s="8" t="s">
        <v>37</v>
      </c>
      <c r="Q703" s="8" t="s">
        <v>38</v>
      </c>
      <c r="U703" s="8" t="str">
        <f>IF(COUNTIF(soi_input_variables!A:A,A703)&gt;0,"yes","no")</f>
        <v>no</v>
      </c>
      <c r="V703" s="8" t="str">
        <f>IF(COUNTIF(midas_input_variables!A:A,A703)&gt;0,"yes","no")</f>
        <v>no</v>
      </c>
      <c r="W703" s="8" t="str">
        <f>IF(OR(COUNTIF(eucalc_variables_proxies!C:C,"*"&amp;A703&amp;"*")&gt;0,COUNTIF(eucalc_variables_proxies!F:F,"*"&amp;A703&amp;"*")&gt;0),"yes","no")</f>
        <v>no</v>
      </c>
      <c r="X703" s="8" t="str">
        <f>IF(COUNTIF(collected_variables_proxies!C:C,"*"&amp;A703&amp;"*")&gt;0,"yes","no")</f>
        <v>no</v>
      </c>
      <c r="Y703" s="8" t="str">
        <f t="shared" si="11"/>
        <v>no</v>
      </c>
      <c r="Z703">
        <v>500</v>
      </c>
    </row>
    <row r="704" spans="1:26" ht="86.4">
      <c r="A704" s="2" t="s">
        <v>1874</v>
      </c>
      <c r="B704" s="185" t="s">
        <v>1875</v>
      </c>
      <c r="C704" s="2"/>
      <c r="D704" s="2" t="s">
        <v>55</v>
      </c>
      <c r="E704" s="7" t="s">
        <v>335</v>
      </c>
      <c r="F704" s="2" t="s">
        <v>336</v>
      </c>
      <c r="G704" s="2" t="s">
        <v>33</v>
      </c>
      <c r="H704" s="2" t="s">
        <v>903</v>
      </c>
      <c r="I704" t="s">
        <v>526</v>
      </c>
      <c r="J704" s="8"/>
      <c r="K704" s="2"/>
      <c r="L704" s="2"/>
      <c r="M704" s="8"/>
      <c r="N704" s="2" t="s">
        <v>338</v>
      </c>
      <c r="O704" s="8" t="s">
        <v>48</v>
      </c>
      <c r="P704" s="8" t="s">
        <v>37</v>
      </c>
      <c r="Q704" s="8" t="s">
        <v>38</v>
      </c>
      <c r="S704" s="2"/>
      <c r="T704" s="2"/>
      <c r="U704" s="8" t="str">
        <f>IF(COUNTIF(soi_input_variables!A:A,A704)&gt;0,"yes","no")</f>
        <v>yes</v>
      </c>
      <c r="V704" s="8" t="str">
        <f>IF(COUNTIF(midas_input_variables!A:A,A704)&gt;0,"yes","no")</f>
        <v>no</v>
      </c>
      <c r="W704" s="8" t="str">
        <f>IF(OR(COUNTIF(eucalc_variables_proxies!C:C,"*"&amp;A704&amp;"*")&gt;0,COUNTIF(eucalc_variables_proxies!F:F,"*"&amp;A704&amp;"*")&gt;0),"yes","no")</f>
        <v>no</v>
      </c>
      <c r="X704" s="8" t="str">
        <f>IF(COUNTIF(collected_variables_proxies!C:C,"*"&amp;A704&amp;"*")&gt;0,"yes","no")</f>
        <v>no</v>
      </c>
      <c r="Y704" s="8" t="str">
        <f t="shared" si="11"/>
        <v>yes</v>
      </c>
      <c r="Z704">
        <v>500</v>
      </c>
    </row>
    <row r="705" spans="1:26" ht="86.4">
      <c r="A705" s="200" t="s">
        <v>1876</v>
      </c>
      <c r="B705" s="185" t="s">
        <v>1877</v>
      </c>
      <c r="C705" s="2"/>
      <c r="D705" s="2" t="s">
        <v>55</v>
      </c>
      <c r="E705" s="7" t="s">
        <v>335</v>
      </c>
      <c r="F705" s="2" t="s">
        <v>336</v>
      </c>
      <c r="G705" s="2" t="s">
        <v>33</v>
      </c>
      <c r="H705" s="2" t="s">
        <v>903</v>
      </c>
      <c r="I705" t="s">
        <v>526</v>
      </c>
      <c r="J705" s="8"/>
      <c r="K705" s="2"/>
      <c r="L705" s="2"/>
      <c r="M705" s="8"/>
      <c r="N705" s="2" t="s">
        <v>338</v>
      </c>
      <c r="O705" s="8" t="s">
        <v>48</v>
      </c>
      <c r="P705" s="8" t="s">
        <v>37</v>
      </c>
      <c r="Q705" s="8" t="s">
        <v>38</v>
      </c>
      <c r="S705" s="2"/>
      <c r="T705" s="2"/>
      <c r="U705" s="8" t="str">
        <f>IF(COUNTIF(soi_input_variables!A:A,A705)&gt;0,"yes","no")</f>
        <v>no</v>
      </c>
      <c r="V705" s="8" t="str">
        <f>IF(COUNTIF(midas_input_variables!A:A,A705)&gt;0,"yes","no")</f>
        <v>no</v>
      </c>
      <c r="W705" s="8" t="str">
        <f>IF(OR(COUNTIF(eucalc_variables_proxies!C:C,"*"&amp;A705&amp;"*")&gt;0,COUNTIF(eucalc_variables_proxies!F:F,"*"&amp;A705&amp;"*")&gt;0),"yes","no")</f>
        <v>no</v>
      </c>
      <c r="X705" s="8" t="str">
        <f>IF(COUNTIF(collected_variables_proxies!C:C,"*"&amp;A705&amp;"*")&gt;0,"yes","no")</f>
        <v>no</v>
      </c>
      <c r="Y705" s="8" t="str">
        <f t="shared" si="11"/>
        <v>no</v>
      </c>
      <c r="Z705">
        <v>500</v>
      </c>
    </row>
    <row r="706" spans="1:26" ht="86.4">
      <c r="A706" s="200" t="s">
        <v>1878</v>
      </c>
      <c r="B706" s="185" t="s">
        <v>1879</v>
      </c>
      <c r="D706" s="2" t="s">
        <v>55</v>
      </c>
      <c r="E706" s="7" t="s">
        <v>335</v>
      </c>
      <c r="F706" s="2" t="s">
        <v>336</v>
      </c>
      <c r="G706" s="2" t="s">
        <v>33</v>
      </c>
      <c r="H706" s="2" t="s">
        <v>903</v>
      </c>
      <c r="I706" t="s">
        <v>526</v>
      </c>
      <c r="N706" s="2" t="s">
        <v>338</v>
      </c>
      <c r="O706" s="8" t="s">
        <v>48</v>
      </c>
      <c r="P706" s="8" t="s">
        <v>37</v>
      </c>
      <c r="Q706" s="8" t="s">
        <v>38</v>
      </c>
      <c r="U706" s="8" t="str">
        <f>IF(COUNTIF(soi_input_variables!A:A,A706)&gt;0,"yes","no")</f>
        <v>yes</v>
      </c>
      <c r="V706" s="8" t="str">
        <f>IF(COUNTIF(midas_input_variables!A:A,A706)&gt;0,"yes","no")</f>
        <v>no</v>
      </c>
      <c r="W706" s="8" t="str">
        <f>IF(OR(COUNTIF(eucalc_variables_proxies!C:C,"*"&amp;A706&amp;"*")&gt;0,COUNTIF(eucalc_variables_proxies!F:F,"*"&amp;A706&amp;"*")&gt;0),"yes","no")</f>
        <v>no</v>
      </c>
      <c r="X706" s="8" t="str">
        <f>IF(COUNTIF(collected_variables_proxies!C:C,"*"&amp;A706&amp;"*")&gt;0,"yes","no")</f>
        <v>no</v>
      </c>
      <c r="Y706" s="8" t="str">
        <f t="shared" si="11"/>
        <v>yes</v>
      </c>
      <c r="Z706">
        <v>500</v>
      </c>
    </row>
    <row r="707" spans="1:26" ht="86.4">
      <c r="A707" s="200" t="s">
        <v>1880</v>
      </c>
      <c r="B707" s="185" t="s">
        <v>1881</v>
      </c>
      <c r="C707" s="2"/>
      <c r="D707" s="2" t="s">
        <v>55</v>
      </c>
      <c r="E707" s="7" t="s">
        <v>335</v>
      </c>
      <c r="F707" s="2" t="s">
        <v>336</v>
      </c>
      <c r="G707" s="2" t="s">
        <v>33</v>
      </c>
      <c r="H707" s="2" t="s">
        <v>903</v>
      </c>
      <c r="I707" t="s">
        <v>526</v>
      </c>
      <c r="J707" s="8"/>
      <c r="K707" s="2"/>
      <c r="L707" s="2"/>
      <c r="M707" s="8"/>
      <c r="N707" s="2" t="s">
        <v>338</v>
      </c>
      <c r="O707" s="8" t="s">
        <v>48</v>
      </c>
      <c r="P707" s="8" t="s">
        <v>37</v>
      </c>
      <c r="Q707" s="8" t="s">
        <v>38</v>
      </c>
      <c r="S707" s="2"/>
      <c r="T707" s="2"/>
      <c r="U707" s="8" t="str">
        <f>IF(COUNTIF(soi_input_variables!A:A,A707)&gt;0,"yes","no")</f>
        <v>no</v>
      </c>
      <c r="V707" s="8" t="str">
        <f>IF(COUNTIF(midas_input_variables!A:A,A707)&gt;0,"yes","no")</f>
        <v>no</v>
      </c>
      <c r="W707" s="8" t="str">
        <f>IF(OR(COUNTIF(eucalc_variables_proxies!C:C,"*"&amp;A707&amp;"*")&gt;0,COUNTIF(eucalc_variables_proxies!F:F,"*"&amp;A707&amp;"*")&gt;0),"yes","no")</f>
        <v>no</v>
      </c>
      <c r="X707" s="8" t="str">
        <f>IF(COUNTIF(collected_variables_proxies!C:C,"*"&amp;A707&amp;"*")&gt;0,"yes","no")</f>
        <v>no</v>
      </c>
      <c r="Y707" s="8" t="str">
        <f t="shared" si="11"/>
        <v>no</v>
      </c>
      <c r="Z707">
        <v>500</v>
      </c>
    </row>
    <row r="708" spans="1:26" ht="86.4">
      <c r="A708" s="2" t="s">
        <v>1882</v>
      </c>
      <c r="B708" s="185" t="s">
        <v>1883</v>
      </c>
      <c r="C708" s="2"/>
      <c r="D708" s="2" t="s">
        <v>55</v>
      </c>
      <c r="E708" s="7" t="s">
        <v>335</v>
      </c>
      <c r="F708" s="2" t="s">
        <v>336</v>
      </c>
      <c r="G708" s="2" t="s">
        <v>33</v>
      </c>
      <c r="H708" s="2" t="s">
        <v>903</v>
      </c>
      <c r="I708" t="s">
        <v>526</v>
      </c>
      <c r="J708" s="8"/>
      <c r="K708" s="2"/>
      <c r="L708" s="2"/>
      <c r="M708" s="8"/>
      <c r="N708" s="2" t="s">
        <v>338</v>
      </c>
      <c r="O708" s="8" t="s">
        <v>48</v>
      </c>
      <c r="P708" s="8" t="s">
        <v>37</v>
      </c>
      <c r="Q708" s="8" t="s">
        <v>38</v>
      </c>
      <c r="S708" s="2"/>
      <c r="T708" s="2"/>
      <c r="U708" s="8" t="str">
        <f>IF(COUNTIF(soi_input_variables!A:A,A708)&gt;0,"yes","no")</f>
        <v>no</v>
      </c>
      <c r="V708" s="8" t="str">
        <f>IF(COUNTIF(midas_input_variables!A:A,A708)&gt;0,"yes","no")</f>
        <v>no</v>
      </c>
      <c r="W708" s="8" t="str">
        <f>IF(OR(COUNTIF(eucalc_variables_proxies!C:C,"*"&amp;A708&amp;"*")&gt;0,COUNTIF(eucalc_variables_proxies!F:F,"*"&amp;A708&amp;"*")&gt;0),"yes","no")</f>
        <v>no</v>
      </c>
      <c r="X708" s="8" t="str">
        <f>IF(COUNTIF(collected_variables_proxies!C:C,"*"&amp;A708&amp;"*")&gt;0,"yes","no")</f>
        <v>no</v>
      </c>
      <c r="Y708" s="8" t="str">
        <f t="shared" ref="Y708:Y771" si="12">IF(OR(U708="yes",V708="yes",W708="yes",X708="yes"),"yes","no")</f>
        <v>no</v>
      </c>
      <c r="Z708">
        <v>500</v>
      </c>
    </row>
    <row r="709" spans="1:26" ht="86.4">
      <c r="A709" s="200" t="s">
        <v>1884</v>
      </c>
      <c r="B709" s="185" t="s">
        <v>1885</v>
      </c>
      <c r="D709" s="2" t="s">
        <v>55</v>
      </c>
      <c r="E709" s="7" t="s">
        <v>335</v>
      </c>
      <c r="F709" s="2" t="s">
        <v>336</v>
      </c>
      <c r="G709" s="2" t="s">
        <v>33</v>
      </c>
      <c r="H709" s="2" t="s">
        <v>903</v>
      </c>
      <c r="I709" t="s">
        <v>526</v>
      </c>
      <c r="N709" s="2" t="s">
        <v>338</v>
      </c>
      <c r="O709" s="8" t="s">
        <v>48</v>
      </c>
      <c r="P709" s="8" t="s">
        <v>37</v>
      </c>
      <c r="Q709" s="8" t="s">
        <v>38</v>
      </c>
      <c r="U709" s="8" t="str">
        <f>IF(COUNTIF(soi_input_variables!A:A,A709)&gt;0,"yes","no")</f>
        <v>yes</v>
      </c>
      <c r="V709" s="8" t="str">
        <f>IF(COUNTIF(midas_input_variables!A:A,A709)&gt;0,"yes","no")</f>
        <v>no</v>
      </c>
      <c r="W709" s="8" t="str">
        <f>IF(OR(COUNTIF(eucalc_variables_proxies!C:C,"*"&amp;A709&amp;"*")&gt;0,COUNTIF(eucalc_variables_proxies!F:F,"*"&amp;A709&amp;"*")&gt;0),"yes","no")</f>
        <v>no</v>
      </c>
      <c r="X709" s="8" t="str">
        <f>IF(COUNTIF(collected_variables_proxies!C:C,"*"&amp;A709&amp;"*")&gt;0,"yes","no")</f>
        <v>no</v>
      </c>
      <c r="Y709" s="8" t="str">
        <f t="shared" si="12"/>
        <v>yes</v>
      </c>
      <c r="Z709">
        <v>500</v>
      </c>
    </row>
    <row r="710" spans="1:26" ht="86.4">
      <c r="A710" s="200" t="s">
        <v>1886</v>
      </c>
      <c r="B710" s="185" t="s">
        <v>1887</v>
      </c>
      <c r="D710" s="2" t="s">
        <v>55</v>
      </c>
      <c r="E710" s="7" t="s">
        <v>335</v>
      </c>
      <c r="F710" s="2" t="s">
        <v>336</v>
      </c>
      <c r="G710" s="2" t="s">
        <v>33</v>
      </c>
      <c r="H710" s="2" t="s">
        <v>903</v>
      </c>
      <c r="I710" t="s">
        <v>526</v>
      </c>
      <c r="N710" s="2" t="s">
        <v>338</v>
      </c>
      <c r="O710" s="8" t="s">
        <v>48</v>
      </c>
      <c r="P710" s="8" t="s">
        <v>37</v>
      </c>
      <c r="Q710" s="8" t="s">
        <v>38</v>
      </c>
      <c r="U710" s="8" t="str">
        <f>IF(COUNTIF(soi_input_variables!A:A,A710)&gt;0,"yes","no")</f>
        <v>yes</v>
      </c>
      <c r="V710" s="8" t="str">
        <f>IF(COUNTIF(midas_input_variables!A:A,A710)&gt;0,"yes","no")</f>
        <v>no</v>
      </c>
      <c r="W710" s="8" t="str">
        <f>IF(OR(COUNTIF(eucalc_variables_proxies!C:C,"*"&amp;A710&amp;"*")&gt;0,COUNTIF(eucalc_variables_proxies!F:F,"*"&amp;A710&amp;"*")&gt;0),"yes","no")</f>
        <v>no</v>
      </c>
      <c r="X710" s="8" t="str">
        <f>IF(COUNTIF(collected_variables_proxies!C:C,"*"&amp;A710&amp;"*")&gt;0,"yes","no")</f>
        <v>no</v>
      </c>
      <c r="Y710" s="8" t="str">
        <f t="shared" si="12"/>
        <v>yes</v>
      </c>
      <c r="Z710">
        <v>500</v>
      </c>
    </row>
    <row r="711" spans="1:26" ht="86.4">
      <c r="A711" s="200" t="s">
        <v>1888</v>
      </c>
      <c r="B711" s="199" t="s">
        <v>1889</v>
      </c>
      <c r="D711" s="2" t="s">
        <v>55</v>
      </c>
      <c r="E711" s="7" t="s">
        <v>335</v>
      </c>
      <c r="F711" s="2" t="s">
        <v>336</v>
      </c>
      <c r="G711" s="2" t="s">
        <v>33</v>
      </c>
      <c r="H711" s="2" t="s">
        <v>903</v>
      </c>
      <c r="I711" t="s">
        <v>526</v>
      </c>
      <c r="N711" s="2" t="s">
        <v>338</v>
      </c>
      <c r="O711" s="8" t="s">
        <v>48</v>
      </c>
      <c r="P711" s="8" t="s">
        <v>37</v>
      </c>
      <c r="Q711" s="8" t="s">
        <v>38</v>
      </c>
      <c r="U711" s="8" t="str">
        <f>IF(COUNTIF(soi_input_variables!A:A,A711)&gt;0,"yes","no")</f>
        <v>yes</v>
      </c>
      <c r="V711" s="8" t="str">
        <f>IF(COUNTIF(midas_input_variables!A:A,A711)&gt;0,"yes","no")</f>
        <v>no</v>
      </c>
      <c r="W711" s="8" t="str">
        <f>IF(OR(COUNTIF(eucalc_variables_proxies!C:C,"*"&amp;A711&amp;"*")&gt;0,COUNTIF(eucalc_variables_proxies!F:F,"*"&amp;A711&amp;"*")&gt;0),"yes","no")</f>
        <v>no</v>
      </c>
      <c r="X711" s="8" t="str">
        <f>IF(COUNTIF(collected_variables_proxies!C:C,"*"&amp;A711&amp;"*")&gt;0,"yes","no")</f>
        <v>no</v>
      </c>
      <c r="Y711" s="8" t="str">
        <f t="shared" si="12"/>
        <v>yes</v>
      </c>
      <c r="Z711">
        <v>500</v>
      </c>
    </row>
    <row r="712" spans="1:26" ht="86.4">
      <c r="A712" s="2" t="s">
        <v>1890</v>
      </c>
      <c r="B712" s="185" t="s">
        <v>1891</v>
      </c>
      <c r="C712" s="2"/>
      <c r="D712" s="2" t="s">
        <v>55</v>
      </c>
      <c r="E712" s="7" t="s">
        <v>335</v>
      </c>
      <c r="F712" s="2" t="s">
        <v>336</v>
      </c>
      <c r="G712" s="2" t="s">
        <v>33</v>
      </c>
      <c r="H712" s="2" t="s">
        <v>903</v>
      </c>
      <c r="I712" t="s">
        <v>526</v>
      </c>
      <c r="J712" s="8"/>
      <c r="K712" s="2"/>
      <c r="L712" s="2"/>
      <c r="M712" s="8"/>
      <c r="N712" s="2" t="s">
        <v>338</v>
      </c>
      <c r="O712" s="8" t="s">
        <v>48</v>
      </c>
      <c r="P712" s="8" t="s">
        <v>37</v>
      </c>
      <c r="Q712" s="8" t="s">
        <v>38</v>
      </c>
      <c r="S712" s="2"/>
      <c r="T712" s="2"/>
      <c r="U712" s="8" t="str">
        <f>IF(COUNTIF(soi_input_variables!A:A,A712)&gt;0,"yes","no")</f>
        <v>no</v>
      </c>
      <c r="V712" s="8" t="str">
        <f>IF(COUNTIF(midas_input_variables!A:A,A712)&gt;0,"yes","no")</f>
        <v>no</v>
      </c>
      <c r="W712" s="8" t="str">
        <f>IF(OR(COUNTIF(eucalc_variables_proxies!C:C,"*"&amp;A712&amp;"*")&gt;0,COUNTIF(eucalc_variables_proxies!F:F,"*"&amp;A712&amp;"*")&gt;0),"yes","no")</f>
        <v>no</v>
      </c>
      <c r="X712" s="8" t="str">
        <f>IF(COUNTIF(collected_variables_proxies!C:C,"*"&amp;A712&amp;"*")&gt;0,"yes","no")</f>
        <v>no</v>
      </c>
      <c r="Y712" s="8" t="str">
        <f t="shared" si="12"/>
        <v>no</v>
      </c>
      <c r="Z712">
        <v>500</v>
      </c>
    </row>
    <row r="713" spans="1:26" ht="86.4">
      <c r="A713" s="200" t="s">
        <v>1892</v>
      </c>
      <c r="B713" s="185" t="s">
        <v>1893</v>
      </c>
      <c r="D713" s="2" t="s">
        <v>55</v>
      </c>
      <c r="E713" s="7" t="s">
        <v>335</v>
      </c>
      <c r="F713" s="2" t="s">
        <v>336</v>
      </c>
      <c r="G713" s="2" t="s">
        <v>33</v>
      </c>
      <c r="H713" s="2" t="s">
        <v>903</v>
      </c>
      <c r="I713" t="s">
        <v>526</v>
      </c>
      <c r="N713" s="2" t="s">
        <v>338</v>
      </c>
      <c r="O713" s="8" t="s">
        <v>48</v>
      </c>
      <c r="P713" s="8" t="s">
        <v>37</v>
      </c>
      <c r="Q713" s="8" t="s">
        <v>38</v>
      </c>
      <c r="U713" s="8" t="str">
        <f>IF(COUNTIF(soi_input_variables!A:A,A713)&gt;0,"yes","no")</f>
        <v>no</v>
      </c>
      <c r="V713" s="8" t="str">
        <f>IF(COUNTIF(midas_input_variables!A:A,A713)&gt;0,"yes","no")</f>
        <v>no</v>
      </c>
      <c r="W713" s="8" t="str">
        <f>IF(OR(COUNTIF(eucalc_variables_proxies!C:C,"*"&amp;A713&amp;"*")&gt;0,COUNTIF(eucalc_variables_proxies!F:F,"*"&amp;A713&amp;"*")&gt;0),"yes","no")</f>
        <v>no</v>
      </c>
      <c r="X713" s="8" t="str">
        <f>IF(COUNTIF(collected_variables_proxies!C:C,"*"&amp;A713&amp;"*")&gt;0,"yes","no")</f>
        <v>no</v>
      </c>
      <c r="Y713" s="8" t="str">
        <f t="shared" si="12"/>
        <v>no</v>
      </c>
      <c r="Z713">
        <v>500</v>
      </c>
    </row>
    <row r="714" spans="1:26" ht="86.4">
      <c r="A714" s="200" t="s">
        <v>1894</v>
      </c>
      <c r="B714" s="199" t="s">
        <v>1895</v>
      </c>
      <c r="C714" s="2"/>
      <c r="D714" s="2" t="s">
        <v>55</v>
      </c>
      <c r="E714" s="7" t="s">
        <v>335</v>
      </c>
      <c r="F714" s="2" t="s">
        <v>336</v>
      </c>
      <c r="G714" s="2" t="s">
        <v>33</v>
      </c>
      <c r="H714" s="2" t="s">
        <v>903</v>
      </c>
      <c r="I714" t="s">
        <v>526</v>
      </c>
      <c r="J714" s="8"/>
      <c r="K714" s="2"/>
      <c r="L714" s="2"/>
      <c r="M714" s="8"/>
      <c r="N714" s="2" t="s">
        <v>338</v>
      </c>
      <c r="O714" s="8" t="s">
        <v>48</v>
      </c>
      <c r="P714" s="8" t="s">
        <v>37</v>
      </c>
      <c r="Q714" s="8" t="s">
        <v>38</v>
      </c>
      <c r="S714" s="2"/>
      <c r="T714" s="2"/>
      <c r="U714" s="8" t="str">
        <f>IF(COUNTIF(soi_input_variables!A:A,A714)&gt;0,"yes","no")</f>
        <v>no</v>
      </c>
      <c r="V714" s="8" t="str">
        <f>IF(COUNTIF(midas_input_variables!A:A,A714)&gt;0,"yes","no")</f>
        <v>no</v>
      </c>
      <c r="W714" s="8" t="str">
        <f>IF(OR(COUNTIF(eucalc_variables_proxies!C:C,"*"&amp;A714&amp;"*")&gt;0,COUNTIF(eucalc_variables_proxies!F:F,"*"&amp;A714&amp;"*")&gt;0),"yes","no")</f>
        <v>no</v>
      </c>
      <c r="X714" s="8" t="str">
        <f>IF(COUNTIF(collected_variables_proxies!C:C,"*"&amp;A714&amp;"*")&gt;0,"yes","no")</f>
        <v>no</v>
      </c>
      <c r="Y714" s="8" t="str">
        <f t="shared" si="12"/>
        <v>no</v>
      </c>
      <c r="Z714">
        <v>500</v>
      </c>
    </row>
    <row r="715" spans="1:26" ht="86.4">
      <c r="A715" s="2" t="s">
        <v>1896</v>
      </c>
      <c r="B715" s="185" t="s">
        <v>1897</v>
      </c>
      <c r="C715" s="2"/>
      <c r="D715" s="2" t="s">
        <v>55</v>
      </c>
      <c r="E715" s="7" t="s">
        <v>335</v>
      </c>
      <c r="F715" s="2" t="s">
        <v>336</v>
      </c>
      <c r="G715" s="2" t="s">
        <v>33</v>
      </c>
      <c r="H715" s="2" t="s">
        <v>903</v>
      </c>
      <c r="I715" t="s">
        <v>526</v>
      </c>
      <c r="J715" s="8"/>
      <c r="K715" s="2"/>
      <c r="L715" s="2"/>
      <c r="M715" s="8"/>
      <c r="N715" s="2" t="s">
        <v>338</v>
      </c>
      <c r="O715" s="8" t="s">
        <v>48</v>
      </c>
      <c r="P715" s="8" t="s">
        <v>37</v>
      </c>
      <c r="Q715" s="8" t="s">
        <v>38</v>
      </c>
      <c r="S715" s="2"/>
      <c r="T715" s="2"/>
      <c r="U715" s="8" t="str">
        <f>IF(COUNTIF(soi_input_variables!A:A,A715)&gt;0,"yes","no")</f>
        <v>no</v>
      </c>
      <c r="V715" s="8" t="str">
        <f>IF(COUNTIF(midas_input_variables!A:A,A715)&gt;0,"yes","no")</f>
        <v>no</v>
      </c>
      <c r="W715" s="8" t="str">
        <f>IF(OR(COUNTIF(eucalc_variables_proxies!C:C,"*"&amp;A715&amp;"*")&gt;0,COUNTIF(eucalc_variables_proxies!F:F,"*"&amp;A715&amp;"*")&gt;0),"yes","no")</f>
        <v>no</v>
      </c>
      <c r="X715" s="8" t="str">
        <f>IF(COUNTIF(collected_variables_proxies!C:C,"*"&amp;A715&amp;"*")&gt;0,"yes","no")</f>
        <v>no</v>
      </c>
      <c r="Y715" s="8" t="str">
        <f t="shared" si="12"/>
        <v>no</v>
      </c>
      <c r="Z715">
        <v>500</v>
      </c>
    </row>
    <row r="716" spans="1:26" ht="86.4">
      <c r="A716" s="2" t="s">
        <v>1898</v>
      </c>
      <c r="B716" s="185" t="s">
        <v>1899</v>
      </c>
      <c r="C716" s="2"/>
      <c r="D716" s="2" t="s">
        <v>55</v>
      </c>
      <c r="E716" s="7" t="s">
        <v>335</v>
      </c>
      <c r="F716" s="2" t="s">
        <v>336</v>
      </c>
      <c r="G716" s="2" t="s">
        <v>33</v>
      </c>
      <c r="H716" s="2" t="s">
        <v>903</v>
      </c>
      <c r="I716" t="s">
        <v>526</v>
      </c>
      <c r="J716" s="8"/>
      <c r="K716" s="2"/>
      <c r="L716" s="2"/>
      <c r="M716" s="8"/>
      <c r="N716" s="2" t="s">
        <v>338</v>
      </c>
      <c r="O716" s="8" t="s">
        <v>48</v>
      </c>
      <c r="P716" s="8" t="s">
        <v>37</v>
      </c>
      <c r="Q716" s="8" t="s">
        <v>38</v>
      </c>
      <c r="S716" s="2"/>
      <c r="T716" s="2"/>
      <c r="U716" s="8" t="str">
        <f>IF(COUNTIF(soi_input_variables!A:A,A716)&gt;0,"yes","no")</f>
        <v>no</v>
      </c>
      <c r="V716" s="8" t="str">
        <f>IF(COUNTIF(midas_input_variables!A:A,A716)&gt;0,"yes","no")</f>
        <v>no</v>
      </c>
      <c r="W716" s="8" t="str">
        <f>IF(OR(COUNTIF(eucalc_variables_proxies!C:C,"*"&amp;A716&amp;"*")&gt;0,COUNTIF(eucalc_variables_proxies!F:F,"*"&amp;A716&amp;"*")&gt;0),"yes","no")</f>
        <v>no</v>
      </c>
      <c r="X716" s="8" t="str">
        <f>IF(COUNTIF(collected_variables_proxies!C:C,"*"&amp;A716&amp;"*")&gt;0,"yes","no")</f>
        <v>no</v>
      </c>
      <c r="Y716" s="8" t="str">
        <f t="shared" si="12"/>
        <v>no</v>
      </c>
      <c r="Z716">
        <v>500</v>
      </c>
    </row>
    <row r="717" spans="1:26" ht="86.4">
      <c r="A717" s="2" t="s">
        <v>1900</v>
      </c>
      <c r="B717" s="199" t="s">
        <v>1901</v>
      </c>
      <c r="C717" s="2"/>
      <c r="D717" s="2" t="s">
        <v>55</v>
      </c>
      <c r="E717" s="7" t="s">
        <v>335</v>
      </c>
      <c r="F717" s="2" t="s">
        <v>336</v>
      </c>
      <c r="G717" s="2" t="s">
        <v>33</v>
      </c>
      <c r="H717" s="2" t="s">
        <v>903</v>
      </c>
      <c r="I717" t="s">
        <v>526</v>
      </c>
      <c r="J717" s="8"/>
      <c r="K717" s="2"/>
      <c r="L717" s="2"/>
      <c r="M717" s="8"/>
      <c r="N717" s="2" t="s">
        <v>338</v>
      </c>
      <c r="O717" s="8" t="s">
        <v>48</v>
      </c>
      <c r="P717" s="8" t="s">
        <v>37</v>
      </c>
      <c r="Q717" s="8" t="s">
        <v>38</v>
      </c>
      <c r="S717" s="2"/>
      <c r="T717" s="2"/>
      <c r="U717" s="8" t="str">
        <f>IF(COUNTIF(soi_input_variables!A:A,A717)&gt;0,"yes","no")</f>
        <v>yes</v>
      </c>
      <c r="V717" s="8" t="str">
        <f>IF(COUNTIF(midas_input_variables!A:A,A717)&gt;0,"yes","no")</f>
        <v>no</v>
      </c>
      <c r="W717" s="8" t="str">
        <f>IF(OR(COUNTIF(eucalc_variables_proxies!C:C,"*"&amp;A717&amp;"*")&gt;0,COUNTIF(eucalc_variables_proxies!F:F,"*"&amp;A717&amp;"*")&gt;0),"yes","no")</f>
        <v>no</v>
      </c>
      <c r="X717" s="8" t="str">
        <f>IF(COUNTIF(collected_variables_proxies!C:C,"*"&amp;A717&amp;"*")&gt;0,"yes","no")</f>
        <v>no</v>
      </c>
      <c r="Y717" s="8" t="str">
        <f t="shared" si="12"/>
        <v>yes</v>
      </c>
      <c r="Z717">
        <v>500</v>
      </c>
    </row>
    <row r="718" spans="1:26" ht="86.4">
      <c r="A718" s="200" t="s">
        <v>1902</v>
      </c>
      <c r="B718" s="199" t="s">
        <v>1903</v>
      </c>
      <c r="C718" s="2"/>
      <c r="D718" s="2" t="s">
        <v>55</v>
      </c>
      <c r="E718" s="7" t="s">
        <v>335</v>
      </c>
      <c r="F718" s="2" t="s">
        <v>336</v>
      </c>
      <c r="G718" s="2" t="s">
        <v>33</v>
      </c>
      <c r="H718" s="2" t="s">
        <v>903</v>
      </c>
      <c r="I718" t="s">
        <v>526</v>
      </c>
      <c r="J718" s="8"/>
      <c r="K718" s="2"/>
      <c r="L718" s="2"/>
      <c r="M718" s="8"/>
      <c r="N718" s="2" t="s">
        <v>338</v>
      </c>
      <c r="O718" s="8" t="s">
        <v>48</v>
      </c>
      <c r="P718" s="8" t="s">
        <v>37</v>
      </c>
      <c r="Q718" s="8" t="s">
        <v>38</v>
      </c>
      <c r="S718" s="2"/>
      <c r="T718" s="2"/>
      <c r="U718" s="8" t="str">
        <f>IF(COUNTIF(soi_input_variables!A:A,A718)&gt;0,"yes","no")</f>
        <v>no</v>
      </c>
      <c r="V718" s="8" t="str">
        <f>IF(COUNTIF(midas_input_variables!A:A,A718)&gt;0,"yes","no")</f>
        <v>no</v>
      </c>
      <c r="W718" s="8" t="str">
        <f>IF(OR(COUNTIF(eucalc_variables_proxies!C:C,"*"&amp;A718&amp;"*")&gt;0,COUNTIF(eucalc_variables_proxies!F:F,"*"&amp;A718&amp;"*")&gt;0),"yes","no")</f>
        <v>no</v>
      </c>
      <c r="X718" s="8" t="str">
        <f>IF(COUNTIF(collected_variables_proxies!C:C,"*"&amp;A718&amp;"*")&gt;0,"yes","no")</f>
        <v>no</v>
      </c>
      <c r="Y718" s="8" t="str">
        <f t="shared" si="12"/>
        <v>no</v>
      </c>
      <c r="Z718">
        <v>500</v>
      </c>
    </row>
    <row r="719" spans="1:26" ht="86.4">
      <c r="A719" s="200" t="s">
        <v>1904</v>
      </c>
      <c r="B719" s="185" t="s">
        <v>1905</v>
      </c>
      <c r="D719" s="2" t="s">
        <v>55</v>
      </c>
      <c r="E719" s="7" t="s">
        <v>335</v>
      </c>
      <c r="F719" s="2" t="s">
        <v>336</v>
      </c>
      <c r="G719" s="2" t="s">
        <v>33</v>
      </c>
      <c r="H719" s="2" t="s">
        <v>903</v>
      </c>
      <c r="I719" t="s">
        <v>526</v>
      </c>
      <c r="N719" s="2" t="s">
        <v>338</v>
      </c>
      <c r="O719" s="8" t="s">
        <v>48</v>
      </c>
      <c r="P719" s="8" t="s">
        <v>37</v>
      </c>
      <c r="Q719" s="8" t="s">
        <v>38</v>
      </c>
      <c r="U719" s="8" t="str">
        <f>IF(COUNTIF(soi_input_variables!A:A,A719)&gt;0,"yes","no")</f>
        <v>yes</v>
      </c>
      <c r="V719" s="8" t="str">
        <f>IF(COUNTIF(midas_input_variables!A:A,A719)&gt;0,"yes","no")</f>
        <v>no</v>
      </c>
      <c r="W719" s="8" t="str">
        <f>IF(OR(COUNTIF(eucalc_variables_proxies!C:C,"*"&amp;A719&amp;"*")&gt;0,COUNTIF(eucalc_variables_proxies!F:F,"*"&amp;A719&amp;"*")&gt;0),"yes","no")</f>
        <v>no</v>
      </c>
      <c r="X719" s="8" t="str">
        <f>IF(COUNTIF(collected_variables_proxies!C:C,"*"&amp;A719&amp;"*")&gt;0,"yes","no")</f>
        <v>no</v>
      </c>
      <c r="Y719" s="8" t="str">
        <f t="shared" si="12"/>
        <v>yes</v>
      </c>
      <c r="Z719">
        <v>500</v>
      </c>
    </row>
    <row r="720" spans="1:26" ht="86.4">
      <c r="A720" s="200" t="s">
        <v>1906</v>
      </c>
      <c r="B720" s="185" t="s">
        <v>1907</v>
      </c>
      <c r="C720" s="2"/>
      <c r="D720" s="2" t="s">
        <v>55</v>
      </c>
      <c r="E720" s="7" t="s">
        <v>335</v>
      </c>
      <c r="F720" s="2" t="s">
        <v>336</v>
      </c>
      <c r="G720" s="2" t="s">
        <v>33</v>
      </c>
      <c r="H720" s="2" t="s">
        <v>903</v>
      </c>
      <c r="I720" t="s">
        <v>526</v>
      </c>
      <c r="J720" s="8"/>
      <c r="K720" s="2"/>
      <c r="L720" s="2"/>
      <c r="M720" s="8"/>
      <c r="N720" s="2" t="s">
        <v>338</v>
      </c>
      <c r="O720" s="8" t="s">
        <v>48</v>
      </c>
      <c r="P720" s="8" t="s">
        <v>37</v>
      </c>
      <c r="Q720" s="8" t="s">
        <v>38</v>
      </c>
      <c r="S720" s="2"/>
      <c r="T720" s="2"/>
      <c r="U720" s="8" t="str">
        <f>IF(COUNTIF(soi_input_variables!A:A,A720)&gt;0,"yes","no")</f>
        <v>no</v>
      </c>
      <c r="V720" s="8" t="str">
        <f>IF(COUNTIF(midas_input_variables!A:A,A720)&gt;0,"yes","no")</f>
        <v>no</v>
      </c>
      <c r="W720" s="8" t="str">
        <f>IF(OR(COUNTIF(eucalc_variables_proxies!C:C,"*"&amp;A720&amp;"*")&gt;0,COUNTIF(eucalc_variables_proxies!F:F,"*"&amp;A720&amp;"*")&gt;0),"yes","no")</f>
        <v>no</v>
      </c>
      <c r="X720" s="8" t="str">
        <f>IF(COUNTIF(collected_variables_proxies!C:C,"*"&amp;A720&amp;"*")&gt;0,"yes","no")</f>
        <v>no</v>
      </c>
      <c r="Y720" s="8" t="str">
        <f t="shared" si="12"/>
        <v>no</v>
      </c>
      <c r="Z720">
        <v>500</v>
      </c>
    </row>
    <row r="721" spans="1:26" ht="86.4">
      <c r="A721" s="200" t="s">
        <v>1908</v>
      </c>
      <c r="B721" s="199" t="s">
        <v>1909</v>
      </c>
      <c r="C721" s="2"/>
      <c r="D721" s="2" t="s">
        <v>55</v>
      </c>
      <c r="E721" s="7" t="s">
        <v>335</v>
      </c>
      <c r="F721" s="2" t="s">
        <v>336</v>
      </c>
      <c r="G721" s="2" t="s">
        <v>33</v>
      </c>
      <c r="H721" s="2" t="s">
        <v>903</v>
      </c>
      <c r="I721" t="s">
        <v>526</v>
      </c>
      <c r="J721" s="8"/>
      <c r="K721" s="2"/>
      <c r="L721" s="2"/>
      <c r="M721" s="8"/>
      <c r="N721" s="2" t="s">
        <v>338</v>
      </c>
      <c r="O721" s="8" t="s">
        <v>48</v>
      </c>
      <c r="P721" s="8" t="s">
        <v>37</v>
      </c>
      <c r="Q721" s="8" t="s">
        <v>38</v>
      </c>
      <c r="S721" s="2"/>
      <c r="T721" s="2"/>
      <c r="U721" s="8" t="str">
        <f>IF(COUNTIF(soi_input_variables!A:A,A721)&gt;0,"yes","no")</f>
        <v>no</v>
      </c>
      <c r="V721" s="8" t="str">
        <f>IF(COUNTIF(midas_input_variables!A:A,A721)&gt;0,"yes","no")</f>
        <v>no</v>
      </c>
      <c r="W721" s="8" t="str">
        <f>IF(OR(COUNTIF(eucalc_variables_proxies!C:C,"*"&amp;A721&amp;"*")&gt;0,COUNTIF(eucalc_variables_proxies!F:F,"*"&amp;A721&amp;"*")&gt;0),"yes","no")</f>
        <v>no</v>
      </c>
      <c r="X721" s="8" t="str">
        <f>IF(COUNTIF(collected_variables_proxies!C:C,"*"&amp;A721&amp;"*")&gt;0,"yes","no")</f>
        <v>no</v>
      </c>
      <c r="Y721" s="8" t="str">
        <f t="shared" si="12"/>
        <v>no</v>
      </c>
      <c r="Z721">
        <v>500</v>
      </c>
    </row>
    <row r="722" spans="1:26" ht="86.4">
      <c r="A722" s="2" t="s">
        <v>1910</v>
      </c>
      <c r="B722" s="199" t="s">
        <v>1911</v>
      </c>
      <c r="C722" s="2"/>
      <c r="D722" s="2" t="s">
        <v>55</v>
      </c>
      <c r="E722" s="7" t="s">
        <v>335</v>
      </c>
      <c r="F722" s="2" t="s">
        <v>336</v>
      </c>
      <c r="G722" s="2" t="s">
        <v>33</v>
      </c>
      <c r="H722" s="2" t="s">
        <v>903</v>
      </c>
      <c r="I722" t="s">
        <v>526</v>
      </c>
      <c r="J722" s="8"/>
      <c r="K722" s="2"/>
      <c r="L722" s="2"/>
      <c r="M722" s="8"/>
      <c r="N722" s="2" t="s">
        <v>338</v>
      </c>
      <c r="O722" s="8" t="s">
        <v>48</v>
      </c>
      <c r="P722" s="8" t="s">
        <v>37</v>
      </c>
      <c r="Q722" s="8" t="s">
        <v>38</v>
      </c>
      <c r="S722" s="2"/>
      <c r="T722" s="2"/>
      <c r="U722" s="8" t="str">
        <f>IF(COUNTIF(soi_input_variables!A:A,A722)&gt;0,"yes","no")</f>
        <v>no</v>
      </c>
      <c r="V722" s="8" t="str">
        <f>IF(COUNTIF(midas_input_variables!A:A,A722)&gt;0,"yes","no")</f>
        <v>no</v>
      </c>
      <c r="W722" s="8" t="str">
        <f>IF(OR(COUNTIF(eucalc_variables_proxies!C:C,"*"&amp;A722&amp;"*")&gt;0,COUNTIF(eucalc_variables_proxies!F:F,"*"&amp;A722&amp;"*")&gt;0),"yes","no")</f>
        <v>no</v>
      </c>
      <c r="X722" s="8" t="str">
        <f>IF(COUNTIF(collected_variables_proxies!C:C,"*"&amp;A722&amp;"*")&gt;0,"yes","no")</f>
        <v>no</v>
      </c>
      <c r="Y722" s="8" t="str">
        <f t="shared" si="12"/>
        <v>no</v>
      </c>
      <c r="Z722">
        <v>500</v>
      </c>
    </row>
    <row r="723" spans="1:26" ht="86.4">
      <c r="A723" s="200" t="s">
        <v>1912</v>
      </c>
      <c r="B723" s="185" t="s">
        <v>1913</v>
      </c>
      <c r="C723" s="2"/>
      <c r="D723" s="2" t="s">
        <v>55</v>
      </c>
      <c r="E723" s="7" t="s">
        <v>335</v>
      </c>
      <c r="F723" s="2" t="s">
        <v>336</v>
      </c>
      <c r="G723" s="2" t="s">
        <v>33</v>
      </c>
      <c r="H723" s="2" t="s">
        <v>903</v>
      </c>
      <c r="I723" t="s">
        <v>526</v>
      </c>
      <c r="J723" s="8"/>
      <c r="K723" s="2"/>
      <c r="L723" s="2"/>
      <c r="M723" s="8"/>
      <c r="N723" s="2" t="s">
        <v>338</v>
      </c>
      <c r="O723" s="8" t="s">
        <v>48</v>
      </c>
      <c r="P723" s="8" t="s">
        <v>37</v>
      </c>
      <c r="Q723" s="8" t="s">
        <v>38</v>
      </c>
      <c r="S723" s="2"/>
      <c r="T723" s="2"/>
      <c r="U723" s="8" t="str">
        <f>IF(COUNTIF(soi_input_variables!A:A,A723)&gt;0,"yes","no")</f>
        <v>yes</v>
      </c>
      <c r="V723" s="8" t="str">
        <f>IF(COUNTIF(midas_input_variables!A:A,A723)&gt;0,"yes","no")</f>
        <v>no</v>
      </c>
      <c r="W723" s="8" t="str">
        <f>IF(OR(COUNTIF(eucalc_variables_proxies!C:C,"*"&amp;A723&amp;"*")&gt;0,COUNTIF(eucalc_variables_proxies!F:F,"*"&amp;A723&amp;"*")&gt;0),"yes","no")</f>
        <v>no</v>
      </c>
      <c r="X723" s="8" t="str">
        <f>IF(COUNTIF(collected_variables_proxies!C:C,"*"&amp;A723&amp;"*")&gt;0,"yes","no")</f>
        <v>no</v>
      </c>
      <c r="Y723" s="8" t="str">
        <f t="shared" si="12"/>
        <v>yes</v>
      </c>
      <c r="Z723">
        <v>500</v>
      </c>
    </row>
    <row r="724" spans="1:26" ht="86.4">
      <c r="A724" s="2" t="s">
        <v>1914</v>
      </c>
      <c r="B724" s="185" t="s">
        <v>1915</v>
      </c>
      <c r="C724" s="2"/>
      <c r="D724" s="2" t="s">
        <v>55</v>
      </c>
      <c r="E724" s="7" t="s">
        <v>335</v>
      </c>
      <c r="F724" s="2" t="s">
        <v>336</v>
      </c>
      <c r="G724" s="2" t="s">
        <v>33</v>
      </c>
      <c r="H724" s="2" t="s">
        <v>903</v>
      </c>
      <c r="I724" t="s">
        <v>526</v>
      </c>
      <c r="J724" s="8"/>
      <c r="K724" s="2"/>
      <c r="L724" s="2"/>
      <c r="M724" s="8"/>
      <c r="N724" s="2" t="s">
        <v>338</v>
      </c>
      <c r="O724" s="8" t="s">
        <v>48</v>
      </c>
      <c r="P724" s="8" t="s">
        <v>37</v>
      </c>
      <c r="Q724" s="8" t="s">
        <v>38</v>
      </c>
      <c r="S724" s="2"/>
      <c r="T724" s="2"/>
      <c r="U724" s="8" t="str">
        <f>IF(COUNTIF(soi_input_variables!A:A,A724)&gt;0,"yes","no")</f>
        <v>no</v>
      </c>
      <c r="V724" s="8" t="str">
        <f>IF(COUNTIF(midas_input_variables!A:A,A724)&gt;0,"yes","no")</f>
        <v>no</v>
      </c>
      <c r="W724" s="8" t="str">
        <f>IF(OR(COUNTIF(eucalc_variables_proxies!C:C,"*"&amp;A724&amp;"*")&gt;0,COUNTIF(eucalc_variables_proxies!F:F,"*"&amp;A724&amp;"*")&gt;0),"yes","no")</f>
        <v>no</v>
      </c>
      <c r="X724" s="8" t="str">
        <f>IF(COUNTIF(collected_variables_proxies!C:C,"*"&amp;A724&amp;"*")&gt;0,"yes","no")</f>
        <v>no</v>
      </c>
      <c r="Y724" s="8" t="str">
        <f t="shared" si="12"/>
        <v>no</v>
      </c>
      <c r="Z724">
        <v>500</v>
      </c>
    </row>
    <row r="725" spans="1:26" ht="86.4">
      <c r="A725" s="200" t="s">
        <v>1916</v>
      </c>
      <c r="B725" s="185" t="s">
        <v>1917</v>
      </c>
      <c r="C725" s="2"/>
      <c r="D725" s="2" t="s">
        <v>55</v>
      </c>
      <c r="E725" s="7" t="s">
        <v>335</v>
      </c>
      <c r="F725" s="2" t="s">
        <v>336</v>
      </c>
      <c r="G725" s="2" t="s">
        <v>33</v>
      </c>
      <c r="H725" s="2" t="s">
        <v>903</v>
      </c>
      <c r="I725" t="s">
        <v>526</v>
      </c>
      <c r="J725" s="8"/>
      <c r="K725" s="2"/>
      <c r="L725" s="2"/>
      <c r="M725" s="8"/>
      <c r="N725" s="2" t="s">
        <v>338</v>
      </c>
      <c r="O725" s="8" t="s">
        <v>48</v>
      </c>
      <c r="P725" s="8" t="s">
        <v>37</v>
      </c>
      <c r="Q725" s="8" t="s">
        <v>38</v>
      </c>
      <c r="S725" s="2"/>
      <c r="T725" s="2"/>
      <c r="U725" s="8" t="str">
        <f>IF(COUNTIF(soi_input_variables!A:A,A725)&gt;0,"yes","no")</f>
        <v>no</v>
      </c>
      <c r="V725" s="8" t="str">
        <f>IF(COUNTIF(midas_input_variables!A:A,A725)&gt;0,"yes","no")</f>
        <v>no</v>
      </c>
      <c r="W725" s="8" t="str">
        <f>IF(OR(COUNTIF(eucalc_variables_proxies!C:C,"*"&amp;A725&amp;"*")&gt;0,COUNTIF(eucalc_variables_proxies!F:F,"*"&amp;A725&amp;"*")&gt;0),"yes","no")</f>
        <v>no</v>
      </c>
      <c r="X725" s="8" t="str">
        <f>IF(COUNTIF(collected_variables_proxies!C:C,"*"&amp;A725&amp;"*")&gt;0,"yes","no")</f>
        <v>no</v>
      </c>
      <c r="Y725" s="8" t="str">
        <f t="shared" si="12"/>
        <v>no</v>
      </c>
      <c r="Z725">
        <v>500</v>
      </c>
    </row>
    <row r="726" spans="1:26" ht="86.4">
      <c r="A726" s="227" t="s">
        <v>1918</v>
      </c>
      <c r="B726" s="185" t="s">
        <v>1919</v>
      </c>
      <c r="D726" s="2" t="s">
        <v>55</v>
      </c>
      <c r="E726" s="7" t="s">
        <v>335</v>
      </c>
      <c r="F726" s="2" t="s">
        <v>336</v>
      </c>
      <c r="G726" s="2" t="s">
        <v>33</v>
      </c>
      <c r="H726" s="2" t="s">
        <v>903</v>
      </c>
      <c r="I726" t="s">
        <v>526</v>
      </c>
      <c r="N726" s="2" t="s">
        <v>338</v>
      </c>
      <c r="O726" s="8" t="s">
        <v>48</v>
      </c>
      <c r="P726" s="8" t="s">
        <v>37</v>
      </c>
      <c r="Q726" s="8" t="s">
        <v>38</v>
      </c>
      <c r="U726" s="8" t="str">
        <f>IF(COUNTIF(soi_input_variables!A:A,A726)&gt;0,"yes","no")</f>
        <v>yes</v>
      </c>
      <c r="V726" s="8" t="str">
        <f>IF(COUNTIF(midas_input_variables!A:A,A726)&gt;0,"yes","no")</f>
        <v>no</v>
      </c>
      <c r="W726" s="8" t="str">
        <f>IF(OR(COUNTIF(eucalc_variables_proxies!C:C,"*"&amp;A726&amp;"*")&gt;0,COUNTIF(eucalc_variables_proxies!F:F,"*"&amp;A726&amp;"*")&gt;0),"yes","no")</f>
        <v>no</v>
      </c>
      <c r="X726" s="8" t="str">
        <f>IF(COUNTIF(collected_variables_proxies!C:C,"*"&amp;A726&amp;"*")&gt;0,"yes","no")</f>
        <v>no</v>
      </c>
      <c r="Y726" s="8" t="str">
        <f t="shared" si="12"/>
        <v>yes</v>
      </c>
      <c r="Z726">
        <v>500</v>
      </c>
    </row>
    <row r="727" spans="1:26" ht="86.4">
      <c r="A727" s="200" t="s">
        <v>1920</v>
      </c>
      <c r="B727" s="185" t="s">
        <v>1921</v>
      </c>
      <c r="D727" s="2" t="s">
        <v>55</v>
      </c>
      <c r="E727" s="7" t="s">
        <v>335</v>
      </c>
      <c r="F727" s="2" t="s">
        <v>336</v>
      </c>
      <c r="G727" s="2" t="s">
        <v>33</v>
      </c>
      <c r="H727" s="2" t="s">
        <v>903</v>
      </c>
      <c r="I727" t="s">
        <v>526</v>
      </c>
      <c r="N727" s="2" t="s">
        <v>338</v>
      </c>
      <c r="O727" s="8" t="s">
        <v>48</v>
      </c>
      <c r="P727" s="8" t="s">
        <v>37</v>
      </c>
      <c r="Q727" s="8" t="s">
        <v>38</v>
      </c>
      <c r="R727" s="2"/>
      <c r="S727" s="2"/>
      <c r="U727" s="8" t="str">
        <f>IF(COUNTIF(soi_input_variables!A:A,A727)&gt;0,"yes","no")</f>
        <v>no</v>
      </c>
      <c r="V727" s="8" t="str">
        <f>IF(COUNTIF(midas_input_variables!A:A,A727)&gt;0,"yes","no")</f>
        <v>no</v>
      </c>
      <c r="W727" s="8" t="str">
        <f>IF(OR(COUNTIF(eucalc_variables_proxies!C:C,"*"&amp;A727&amp;"*")&gt;0,COUNTIF(eucalc_variables_proxies!F:F,"*"&amp;A727&amp;"*")&gt;0),"yes","no")</f>
        <v>no</v>
      </c>
      <c r="X727" s="8" t="str">
        <f>IF(COUNTIF(collected_variables_proxies!C:C,"*"&amp;A727&amp;"*")&gt;0,"yes","no")</f>
        <v>no</v>
      </c>
      <c r="Y727" s="8" t="str">
        <f t="shared" si="12"/>
        <v>no</v>
      </c>
      <c r="Z727">
        <v>500</v>
      </c>
    </row>
    <row r="728" spans="1:26" ht="86.4">
      <c r="A728" s="200" t="s">
        <v>1922</v>
      </c>
      <c r="B728" s="185" t="s">
        <v>1923</v>
      </c>
      <c r="D728" s="2" t="s">
        <v>55</v>
      </c>
      <c r="E728" s="7" t="s">
        <v>335</v>
      </c>
      <c r="F728" s="2" t="s">
        <v>336</v>
      </c>
      <c r="G728" s="2" t="s">
        <v>33</v>
      </c>
      <c r="H728" s="2" t="s">
        <v>903</v>
      </c>
      <c r="I728" t="s">
        <v>526</v>
      </c>
      <c r="N728" s="2" t="s">
        <v>338</v>
      </c>
      <c r="O728" s="8" t="s">
        <v>48</v>
      </c>
      <c r="P728" s="8" t="s">
        <v>37</v>
      </c>
      <c r="Q728" s="8" t="s">
        <v>38</v>
      </c>
      <c r="U728" s="8" t="str">
        <f>IF(COUNTIF(soi_input_variables!A:A,A728)&gt;0,"yes","no")</f>
        <v>no</v>
      </c>
      <c r="V728" s="8" t="str">
        <f>IF(COUNTIF(midas_input_variables!A:A,A728)&gt;0,"yes","no")</f>
        <v>no</v>
      </c>
      <c r="W728" s="8" t="str">
        <f>IF(OR(COUNTIF(eucalc_variables_proxies!C:C,"*"&amp;A728&amp;"*")&gt;0,COUNTIF(eucalc_variables_proxies!F:F,"*"&amp;A728&amp;"*")&gt;0),"yes","no")</f>
        <v>no</v>
      </c>
      <c r="X728" s="8" t="str">
        <f>IF(COUNTIF(collected_variables_proxies!C:C,"*"&amp;A728&amp;"*")&gt;0,"yes","no")</f>
        <v>no</v>
      </c>
      <c r="Y728" s="8" t="str">
        <f t="shared" si="12"/>
        <v>no</v>
      </c>
      <c r="Z728">
        <v>500</v>
      </c>
    </row>
    <row r="729" spans="1:26" ht="86.4">
      <c r="A729" s="200" t="s">
        <v>1924</v>
      </c>
      <c r="B729" s="185" t="s">
        <v>1925</v>
      </c>
      <c r="C729" s="2"/>
      <c r="D729" s="2" t="s">
        <v>55</v>
      </c>
      <c r="E729" s="7" t="s">
        <v>335</v>
      </c>
      <c r="F729" s="2" t="s">
        <v>336</v>
      </c>
      <c r="G729" s="2" t="s">
        <v>33</v>
      </c>
      <c r="H729" s="2" t="s">
        <v>903</v>
      </c>
      <c r="I729" t="s">
        <v>526</v>
      </c>
      <c r="J729" s="8"/>
      <c r="K729" s="2"/>
      <c r="L729" s="2"/>
      <c r="M729" s="8"/>
      <c r="N729" s="2" t="s">
        <v>338</v>
      </c>
      <c r="O729" s="8" t="s">
        <v>48</v>
      </c>
      <c r="P729" s="8" t="s">
        <v>37</v>
      </c>
      <c r="Q729" s="8" t="s">
        <v>38</v>
      </c>
      <c r="S729" s="2"/>
      <c r="T729" s="2"/>
      <c r="U729" s="8" t="str">
        <f>IF(COUNTIF(soi_input_variables!A:A,A729)&gt;0,"yes","no")</f>
        <v>no</v>
      </c>
      <c r="V729" s="8" t="str">
        <f>IF(COUNTIF(midas_input_variables!A:A,A729)&gt;0,"yes","no")</f>
        <v>no</v>
      </c>
      <c r="W729" s="8" t="str">
        <f>IF(OR(COUNTIF(eucalc_variables_proxies!C:C,"*"&amp;A729&amp;"*")&gt;0,COUNTIF(eucalc_variables_proxies!F:F,"*"&amp;A729&amp;"*")&gt;0),"yes","no")</f>
        <v>no</v>
      </c>
      <c r="X729" s="8" t="str">
        <f>IF(COUNTIF(collected_variables_proxies!C:C,"*"&amp;A729&amp;"*")&gt;0,"yes","no")</f>
        <v>no</v>
      </c>
      <c r="Y729" s="8" t="str">
        <f t="shared" si="12"/>
        <v>no</v>
      </c>
      <c r="Z729">
        <v>500</v>
      </c>
    </row>
    <row r="730" spans="1:26" ht="86.4">
      <c r="A730" s="200" t="s">
        <v>1926</v>
      </c>
      <c r="B730" s="185" t="s">
        <v>1927</v>
      </c>
      <c r="D730" s="2" t="s">
        <v>55</v>
      </c>
      <c r="E730" s="7" t="s">
        <v>335</v>
      </c>
      <c r="F730" s="2" t="s">
        <v>336</v>
      </c>
      <c r="G730" s="2" t="s">
        <v>33</v>
      </c>
      <c r="H730" s="2" t="s">
        <v>903</v>
      </c>
      <c r="I730" t="s">
        <v>526</v>
      </c>
      <c r="N730" s="2" t="s">
        <v>338</v>
      </c>
      <c r="O730" s="8" t="s">
        <v>48</v>
      </c>
      <c r="P730" s="8" t="s">
        <v>37</v>
      </c>
      <c r="Q730" s="8" t="s">
        <v>38</v>
      </c>
      <c r="U730" s="8" t="str">
        <f>IF(COUNTIF(soi_input_variables!A:A,A730)&gt;0,"yes","no")</f>
        <v>yes</v>
      </c>
      <c r="V730" s="8" t="str">
        <f>IF(COUNTIF(midas_input_variables!A:A,A730)&gt;0,"yes","no")</f>
        <v>no</v>
      </c>
      <c r="W730" s="8" t="str">
        <f>IF(OR(COUNTIF(eucalc_variables_proxies!C:C,"*"&amp;A730&amp;"*")&gt;0,COUNTIF(eucalc_variables_proxies!F:F,"*"&amp;A730&amp;"*")&gt;0),"yes","no")</f>
        <v>no</v>
      </c>
      <c r="X730" s="8" t="str">
        <f>IF(COUNTIF(collected_variables_proxies!C:C,"*"&amp;A730&amp;"*")&gt;0,"yes","no")</f>
        <v>no</v>
      </c>
      <c r="Y730" s="8" t="str">
        <f t="shared" si="12"/>
        <v>yes</v>
      </c>
      <c r="Z730">
        <v>500</v>
      </c>
    </row>
    <row r="731" spans="1:26" ht="86.4">
      <c r="A731" s="200" t="s">
        <v>1928</v>
      </c>
      <c r="B731" s="185" t="s">
        <v>1929</v>
      </c>
      <c r="C731" s="2"/>
      <c r="D731" s="2" t="s">
        <v>55</v>
      </c>
      <c r="E731" s="7" t="s">
        <v>335</v>
      </c>
      <c r="F731" s="2" t="s">
        <v>336</v>
      </c>
      <c r="G731" s="2" t="s">
        <v>33</v>
      </c>
      <c r="H731" s="2" t="s">
        <v>903</v>
      </c>
      <c r="I731" t="s">
        <v>526</v>
      </c>
      <c r="J731" s="8"/>
      <c r="K731" s="2"/>
      <c r="L731" s="2"/>
      <c r="M731" s="8"/>
      <c r="N731" s="2" t="s">
        <v>338</v>
      </c>
      <c r="O731" s="8" t="s">
        <v>48</v>
      </c>
      <c r="P731" s="8" t="s">
        <v>37</v>
      </c>
      <c r="Q731" s="8" t="s">
        <v>38</v>
      </c>
      <c r="S731" s="2"/>
      <c r="T731" s="2"/>
      <c r="U731" s="8" t="str">
        <f>IF(COUNTIF(soi_input_variables!A:A,A731)&gt;0,"yes","no")</f>
        <v>no</v>
      </c>
      <c r="V731" s="8" t="str">
        <f>IF(COUNTIF(midas_input_variables!A:A,A731)&gt;0,"yes","no")</f>
        <v>no</v>
      </c>
      <c r="W731" s="8" t="str">
        <f>IF(OR(COUNTIF(eucalc_variables_proxies!C:C,"*"&amp;A731&amp;"*")&gt;0,COUNTIF(eucalc_variables_proxies!F:F,"*"&amp;A731&amp;"*")&gt;0),"yes","no")</f>
        <v>no</v>
      </c>
      <c r="X731" s="8" t="str">
        <f>IF(COUNTIF(collected_variables_proxies!C:C,"*"&amp;A731&amp;"*")&gt;0,"yes","no")</f>
        <v>no</v>
      </c>
      <c r="Y731" s="8" t="str">
        <f t="shared" si="12"/>
        <v>no</v>
      </c>
      <c r="Z731">
        <v>500</v>
      </c>
    </row>
    <row r="732" spans="1:26" ht="86.4">
      <c r="A732" s="200" t="s">
        <v>1930</v>
      </c>
      <c r="B732" s="185" t="s">
        <v>1931</v>
      </c>
      <c r="C732" s="2"/>
      <c r="D732" s="2" t="s">
        <v>55</v>
      </c>
      <c r="E732" s="7" t="s">
        <v>335</v>
      </c>
      <c r="F732" s="2" t="s">
        <v>336</v>
      </c>
      <c r="G732" s="2" t="s">
        <v>33</v>
      </c>
      <c r="H732" s="2" t="s">
        <v>903</v>
      </c>
      <c r="I732" t="s">
        <v>526</v>
      </c>
      <c r="J732" s="8"/>
      <c r="K732" s="2"/>
      <c r="L732" s="2"/>
      <c r="M732" s="8"/>
      <c r="N732" s="2" t="s">
        <v>338</v>
      </c>
      <c r="O732" s="8" t="s">
        <v>48</v>
      </c>
      <c r="P732" s="8" t="s">
        <v>37</v>
      </c>
      <c r="Q732" s="8" t="s">
        <v>38</v>
      </c>
      <c r="S732" s="2"/>
      <c r="T732" s="2"/>
      <c r="U732" s="8" t="str">
        <f>IF(COUNTIF(soi_input_variables!A:A,A732)&gt;0,"yes","no")</f>
        <v>no</v>
      </c>
      <c r="V732" s="8" t="str">
        <f>IF(COUNTIF(midas_input_variables!A:A,A732)&gt;0,"yes","no")</f>
        <v>no</v>
      </c>
      <c r="W732" s="8" t="str">
        <f>IF(OR(COUNTIF(eucalc_variables_proxies!C:C,"*"&amp;A732&amp;"*")&gt;0,COUNTIF(eucalc_variables_proxies!F:F,"*"&amp;A732&amp;"*")&gt;0),"yes","no")</f>
        <v>no</v>
      </c>
      <c r="X732" s="8" t="str">
        <f>IF(COUNTIF(collected_variables_proxies!C:C,"*"&amp;A732&amp;"*")&gt;0,"yes","no")</f>
        <v>no</v>
      </c>
      <c r="Y732" s="8" t="str">
        <f t="shared" si="12"/>
        <v>no</v>
      </c>
      <c r="Z732">
        <v>500</v>
      </c>
    </row>
    <row r="733" spans="1:26" ht="86.4">
      <c r="A733" s="200" t="s">
        <v>1932</v>
      </c>
      <c r="B733" s="185" t="s">
        <v>1933</v>
      </c>
      <c r="C733" s="2"/>
      <c r="D733" s="2" t="s">
        <v>55</v>
      </c>
      <c r="E733" s="7" t="s">
        <v>335</v>
      </c>
      <c r="F733" s="2" t="s">
        <v>336</v>
      </c>
      <c r="G733" s="2" t="s">
        <v>33</v>
      </c>
      <c r="H733" s="2" t="s">
        <v>903</v>
      </c>
      <c r="I733" t="s">
        <v>526</v>
      </c>
      <c r="J733" s="8"/>
      <c r="K733" s="2"/>
      <c r="L733" s="2"/>
      <c r="M733" s="8"/>
      <c r="N733" s="2" t="s">
        <v>338</v>
      </c>
      <c r="O733" s="8" t="s">
        <v>48</v>
      </c>
      <c r="P733" s="8" t="s">
        <v>37</v>
      </c>
      <c r="Q733" s="8" t="s">
        <v>38</v>
      </c>
      <c r="S733" s="2"/>
      <c r="T733" s="2"/>
      <c r="U733" s="8" t="str">
        <f>IF(COUNTIF(soi_input_variables!A:A,A733)&gt;0,"yes","no")</f>
        <v>no</v>
      </c>
      <c r="V733" s="8" t="str">
        <f>IF(COUNTIF(midas_input_variables!A:A,A733)&gt;0,"yes","no")</f>
        <v>no</v>
      </c>
      <c r="W733" s="8" t="str">
        <f>IF(OR(COUNTIF(eucalc_variables_proxies!C:C,"*"&amp;A733&amp;"*")&gt;0,COUNTIF(eucalc_variables_proxies!F:F,"*"&amp;A733&amp;"*")&gt;0),"yes","no")</f>
        <v>no</v>
      </c>
      <c r="X733" s="8" t="str">
        <f>IF(COUNTIF(collected_variables_proxies!C:C,"*"&amp;A733&amp;"*")&gt;0,"yes","no")</f>
        <v>no</v>
      </c>
      <c r="Y733" s="8" t="str">
        <f t="shared" si="12"/>
        <v>no</v>
      </c>
      <c r="Z733">
        <v>500</v>
      </c>
    </row>
    <row r="734" spans="1:26" ht="86.4">
      <c r="A734" s="200" t="s">
        <v>1934</v>
      </c>
      <c r="B734" s="185" t="s">
        <v>1935</v>
      </c>
      <c r="C734" s="2"/>
      <c r="D734" s="2" t="s">
        <v>55</v>
      </c>
      <c r="E734" s="7" t="s">
        <v>335</v>
      </c>
      <c r="F734" s="2" t="s">
        <v>336</v>
      </c>
      <c r="G734" s="2" t="s">
        <v>33</v>
      </c>
      <c r="H734" s="2" t="s">
        <v>903</v>
      </c>
      <c r="I734" t="s">
        <v>526</v>
      </c>
      <c r="J734" s="8"/>
      <c r="K734" s="2"/>
      <c r="L734" s="2"/>
      <c r="M734" s="8"/>
      <c r="N734" s="2" t="s">
        <v>338</v>
      </c>
      <c r="O734" s="8" t="s">
        <v>48</v>
      </c>
      <c r="P734" s="8" t="s">
        <v>37</v>
      </c>
      <c r="Q734" s="8" t="s">
        <v>38</v>
      </c>
      <c r="S734" s="2"/>
      <c r="T734" s="2"/>
      <c r="U734" s="8" t="str">
        <f>IF(COUNTIF(soi_input_variables!A:A,A734)&gt;0,"yes","no")</f>
        <v>no</v>
      </c>
      <c r="V734" s="8" t="str">
        <f>IF(COUNTIF(midas_input_variables!A:A,A734)&gt;0,"yes","no")</f>
        <v>no</v>
      </c>
      <c r="W734" s="8" t="str">
        <f>IF(OR(COUNTIF(eucalc_variables_proxies!C:C,"*"&amp;A734&amp;"*")&gt;0,COUNTIF(eucalc_variables_proxies!F:F,"*"&amp;A734&amp;"*")&gt;0),"yes","no")</f>
        <v>no</v>
      </c>
      <c r="X734" s="8" t="str">
        <f>IF(COUNTIF(collected_variables_proxies!C:C,"*"&amp;A734&amp;"*")&gt;0,"yes","no")</f>
        <v>no</v>
      </c>
      <c r="Y734" s="8" t="str">
        <f t="shared" si="12"/>
        <v>no</v>
      </c>
      <c r="Z734">
        <v>500</v>
      </c>
    </row>
    <row r="735" spans="1:26" ht="86.4">
      <c r="A735" s="200" t="s">
        <v>1936</v>
      </c>
      <c r="B735" s="199" t="s">
        <v>1937</v>
      </c>
      <c r="D735" s="2" t="s">
        <v>55</v>
      </c>
      <c r="E735" s="7" t="s">
        <v>335</v>
      </c>
      <c r="F735" s="2" t="s">
        <v>336</v>
      </c>
      <c r="G735" s="2" t="s">
        <v>33</v>
      </c>
      <c r="H735" s="2" t="s">
        <v>903</v>
      </c>
      <c r="I735" t="s">
        <v>526</v>
      </c>
      <c r="N735" s="2" t="s">
        <v>338</v>
      </c>
      <c r="O735" s="8" t="s">
        <v>48</v>
      </c>
      <c r="P735" s="8" t="s">
        <v>37</v>
      </c>
      <c r="Q735" s="8" t="s">
        <v>38</v>
      </c>
      <c r="U735" s="8" t="str">
        <f>IF(COUNTIF(soi_input_variables!A:A,A735)&gt;0,"yes","no")</f>
        <v>yes</v>
      </c>
      <c r="V735" s="8" t="str">
        <f>IF(COUNTIF(midas_input_variables!A:A,A735)&gt;0,"yes","no")</f>
        <v>no</v>
      </c>
      <c r="W735" s="8" t="str">
        <f>IF(OR(COUNTIF(eucalc_variables_proxies!C:C,"*"&amp;A735&amp;"*")&gt;0,COUNTIF(eucalc_variables_proxies!F:F,"*"&amp;A735&amp;"*")&gt;0),"yes","no")</f>
        <v>no</v>
      </c>
      <c r="X735" s="8" t="str">
        <f>IF(COUNTIF(collected_variables_proxies!C:C,"*"&amp;A735&amp;"*")&gt;0,"yes","no")</f>
        <v>no</v>
      </c>
      <c r="Y735" s="8" t="str">
        <f t="shared" si="12"/>
        <v>yes</v>
      </c>
      <c r="Z735">
        <v>500</v>
      </c>
    </row>
    <row r="736" spans="1:26" ht="86.4">
      <c r="A736" s="200" t="s">
        <v>1938</v>
      </c>
      <c r="B736" s="185" t="s">
        <v>1939</v>
      </c>
      <c r="C736" s="2"/>
      <c r="D736" s="2" t="s">
        <v>55</v>
      </c>
      <c r="E736" s="7" t="s">
        <v>335</v>
      </c>
      <c r="F736" s="2" t="s">
        <v>336</v>
      </c>
      <c r="G736" s="2" t="s">
        <v>33</v>
      </c>
      <c r="H736" s="2" t="s">
        <v>903</v>
      </c>
      <c r="I736" t="s">
        <v>526</v>
      </c>
      <c r="J736" s="8"/>
      <c r="K736" s="2"/>
      <c r="L736" s="2"/>
      <c r="M736" s="8"/>
      <c r="N736" s="2" t="s">
        <v>338</v>
      </c>
      <c r="O736" s="8" t="s">
        <v>48</v>
      </c>
      <c r="P736" s="8" t="s">
        <v>37</v>
      </c>
      <c r="Q736" s="8" t="s">
        <v>38</v>
      </c>
      <c r="S736" s="2"/>
      <c r="T736" s="2"/>
      <c r="U736" s="8" t="str">
        <f>IF(COUNTIF(soi_input_variables!A:A,A736)&gt;0,"yes","no")</f>
        <v>yes</v>
      </c>
      <c r="V736" s="8" t="str">
        <f>IF(COUNTIF(midas_input_variables!A:A,A736)&gt;0,"yes","no")</f>
        <v>no</v>
      </c>
      <c r="W736" s="8" t="str">
        <f>IF(OR(COUNTIF(eucalc_variables_proxies!C:C,"*"&amp;A736&amp;"*")&gt;0,COUNTIF(eucalc_variables_proxies!F:F,"*"&amp;A736&amp;"*")&gt;0),"yes","no")</f>
        <v>no</v>
      </c>
      <c r="X736" s="8" t="str">
        <f>IF(COUNTIF(collected_variables_proxies!C:C,"*"&amp;A736&amp;"*")&gt;0,"yes","no")</f>
        <v>no</v>
      </c>
      <c r="Y736" s="8" t="str">
        <f t="shared" si="12"/>
        <v>yes</v>
      </c>
      <c r="Z736">
        <v>500</v>
      </c>
    </row>
    <row r="737" spans="1:26" ht="86.4">
      <c r="A737" s="200" t="s">
        <v>1940</v>
      </c>
      <c r="B737" s="185" t="s">
        <v>1941</v>
      </c>
      <c r="D737" s="2" t="s">
        <v>55</v>
      </c>
      <c r="E737" s="7" t="s">
        <v>335</v>
      </c>
      <c r="F737" s="2" t="s">
        <v>336</v>
      </c>
      <c r="G737" s="2" t="s">
        <v>33</v>
      </c>
      <c r="H737" s="2" t="s">
        <v>903</v>
      </c>
      <c r="I737" t="s">
        <v>526</v>
      </c>
      <c r="N737" s="2" t="s">
        <v>338</v>
      </c>
      <c r="O737" s="8" t="s">
        <v>48</v>
      </c>
      <c r="P737" s="8" t="s">
        <v>37</v>
      </c>
      <c r="Q737" s="8" t="s">
        <v>38</v>
      </c>
      <c r="U737" s="8" t="str">
        <f>IF(COUNTIF(soi_input_variables!A:A,A737)&gt;0,"yes","no")</f>
        <v>no</v>
      </c>
      <c r="V737" s="8" t="str">
        <f>IF(COUNTIF(midas_input_variables!A:A,A737)&gt;0,"yes","no")</f>
        <v>no</v>
      </c>
      <c r="W737" s="8" t="str">
        <f>IF(OR(COUNTIF(eucalc_variables_proxies!C:C,"*"&amp;A737&amp;"*")&gt;0,COUNTIF(eucalc_variables_proxies!F:F,"*"&amp;A737&amp;"*")&gt;0),"yes","no")</f>
        <v>no</v>
      </c>
      <c r="X737" s="8" t="str">
        <f>IF(COUNTIF(collected_variables_proxies!C:C,"*"&amp;A737&amp;"*")&gt;0,"yes","no")</f>
        <v>no</v>
      </c>
      <c r="Y737" s="8" t="str">
        <f t="shared" si="12"/>
        <v>no</v>
      </c>
      <c r="Z737">
        <v>500</v>
      </c>
    </row>
    <row r="738" spans="1:26" ht="86.4">
      <c r="A738" s="200" t="s">
        <v>1942</v>
      </c>
      <c r="B738" s="185" t="s">
        <v>1943</v>
      </c>
      <c r="C738" s="2"/>
      <c r="D738" s="2" t="s">
        <v>55</v>
      </c>
      <c r="E738" s="7" t="s">
        <v>335</v>
      </c>
      <c r="F738" s="2" t="s">
        <v>336</v>
      </c>
      <c r="G738" s="2" t="s">
        <v>33</v>
      </c>
      <c r="H738" s="2" t="s">
        <v>903</v>
      </c>
      <c r="I738" t="s">
        <v>526</v>
      </c>
      <c r="J738" s="8"/>
      <c r="K738" s="2"/>
      <c r="L738" s="2"/>
      <c r="M738" s="8"/>
      <c r="N738" s="2" t="s">
        <v>338</v>
      </c>
      <c r="O738" s="8" t="s">
        <v>48</v>
      </c>
      <c r="P738" s="8" t="s">
        <v>37</v>
      </c>
      <c r="Q738" s="8" t="s">
        <v>38</v>
      </c>
      <c r="S738" s="2"/>
      <c r="T738" s="2"/>
      <c r="U738" s="8" t="str">
        <f>IF(COUNTIF(soi_input_variables!A:A,A738)&gt;0,"yes","no")</f>
        <v>no</v>
      </c>
      <c r="V738" s="8" t="str">
        <f>IF(COUNTIF(midas_input_variables!A:A,A738)&gt;0,"yes","no")</f>
        <v>no</v>
      </c>
      <c r="W738" s="8" t="str">
        <f>IF(OR(COUNTIF(eucalc_variables_proxies!C:C,"*"&amp;A738&amp;"*")&gt;0,COUNTIF(eucalc_variables_proxies!F:F,"*"&amp;A738&amp;"*")&gt;0),"yes","no")</f>
        <v>no</v>
      </c>
      <c r="X738" s="8" t="str">
        <f>IF(COUNTIF(collected_variables_proxies!C:C,"*"&amp;A738&amp;"*")&gt;0,"yes","no")</f>
        <v>no</v>
      </c>
      <c r="Y738" s="8" t="str">
        <f t="shared" si="12"/>
        <v>no</v>
      </c>
      <c r="Z738">
        <v>500</v>
      </c>
    </row>
    <row r="739" spans="1:26" ht="86.4">
      <c r="A739" s="2" t="s">
        <v>1944</v>
      </c>
      <c r="B739" s="185" t="s">
        <v>1945</v>
      </c>
      <c r="C739" s="2"/>
      <c r="D739" s="2" t="s">
        <v>55</v>
      </c>
      <c r="E739" s="7" t="s">
        <v>335</v>
      </c>
      <c r="F739" s="2" t="s">
        <v>336</v>
      </c>
      <c r="G739" s="2" t="s">
        <v>33</v>
      </c>
      <c r="H739" s="2" t="s">
        <v>903</v>
      </c>
      <c r="I739" t="s">
        <v>526</v>
      </c>
      <c r="J739" s="8"/>
      <c r="K739" s="2"/>
      <c r="L739" s="2"/>
      <c r="M739" s="8"/>
      <c r="N739" s="2" t="s">
        <v>338</v>
      </c>
      <c r="O739" s="8" t="s">
        <v>48</v>
      </c>
      <c r="P739" s="8" t="s">
        <v>37</v>
      </c>
      <c r="Q739" s="8" t="s">
        <v>38</v>
      </c>
      <c r="S739" s="2"/>
      <c r="T739" s="2"/>
      <c r="U739" s="8" t="str">
        <f>IF(COUNTIF(soi_input_variables!A:A,A739)&gt;0,"yes","no")</f>
        <v>yes</v>
      </c>
      <c r="V739" s="8" t="str">
        <f>IF(COUNTIF(midas_input_variables!A:A,A739)&gt;0,"yes","no")</f>
        <v>no</v>
      </c>
      <c r="W739" s="8" t="str">
        <f>IF(OR(COUNTIF(eucalc_variables_proxies!C:C,"*"&amp;A739&amp;"*")&gt;0,COUNTIF(eucalc_variables_proxies!F:F,"*"&amp;A739&amp;"*")&gt;0),"yes","no")</f>
        <v>no</v>
      </c>
      <c r="X739" s="8" t="str">
        <f>IF(COUNTIF(collected_variables_proxies!C:C,"*"&amp;A739&amp;"*")&gt;0,"yes","no")</f>
        <v>no</v>
      </c>
      <c r="Y739" s="8" t="str">
        <f t="shared" si="12"/>
        <v>yes</v>
      </c>
      <c r="Z739">
        <v>500</v>
      </c>
    </row>
    <row r="740" spans="1:26" ht="86.4">
      <c r="A740" s="200" t="s">
        <v>1946</v>
      </c>
      <c r="B740" s="199" t="s">
        <v>1947</v>
      </c>
      <c r="C740" s="2"/>
      <c r="D740" s="2" t="s">
        <v>55</v>
      </c>
      <c r="E740" s="7" t="s">
        <v>335</v>
      </c>
      <c r="F740" s="2" t="s">
        <v>336</v>
      </c>
      <c r="G740" s="2" t="s">
        <v>33</v>
      </c>
      <c r="H740" s="2" t="s">
        <v>903</v>
      </c>
      <c r="I740" t="s">
        <v>526</v>
      </c>
      <c r="J740" s="8"/>
      <c r="K740" s="2"/>
      <c r="L740" s="2"/>
      <c r="M740" s="8"/>
      <c r="N740" s="2" t="s">
        <v>338</v>
      </c>
      <c r="O740" s="8" t="s">
        <v>48</v>
      </c>
      <c r="P740" s="8" t="s">
        <v>37</v>
      </c>
      <c r="Q740" s="8" t="s">
        <v>38</v>
      </c>
      <c r="S740" s="2"/>
      <c r="T740" s="2"/>
      <c r="U740" s="8" t="str">
        <f>IF(COUNTIF(soi_input_variables!A:A,A740)&gt;0,"yes","no")</f>
        <v>no</v>
      </c>
      <c r="V740" s="8" t="str">
        <f>IF(COUNTIF(midas_input_variables!A:A,A740)&gt;0,"yes","no")</f>
        <v>no</v>
      </c>
      <c r="W740" s="8" t="str">
        <f>IF(OR(COUNTIF(eucalc_variables_proxies!C:C,"*"&amp;A740&amp;"*")&gt;0,COUNTIF(eucalc_variables_proxies!F:F,"*"&amp;A740&amp;"*")&gt;0),"yes","no")</f>
        <v>no</v>
      </c>
      <c r="X740" s="8" t="str">
        <f>IF(COUNTIF(collected_variables_proxies!C:C,"*"&amp;A740&amp;"*")&gt;0,"yes","no")</f>
        <v>no</v>
      </c>
      <c r="Y740" s="8" t="str">
        <f t="shared" si="12"/>
        <v>no</v>
      </c>
      <c r="Z740">
        <v>500</v>
      </c>
    </row>
    <row r="741" spans="1:26" ht="86.4">
      <c r="A741" s="200" t="s">
        <v>1948</v>
      </c>
      <c r="B741" s="185" t="s">
        <v>1949</v>
      </c>
      <c r="D741" s="2" t="s">
        <v>55</v>
      </c>
      <c r="E741" s="7" t="s">
        <v>335</v>
      </c>
      <c r="F741" s="2" t="s">
        <v>336</v>
      </c>
      <c r="G741" s="2" t="s">
        <v>33</v>
      </c>
      <c r="H741" s="2" t="s">
        <v>903</v>
      </c>
      <c r="I741" t="s">
        <v>526</v>
      </c>
      <c r="N741" s="2" t="s">
        <v>338</v>
      </c>
      <c r="O741" s="8" t="s">
        <v>48</v>
      </c>
      <c r="P741" s="8" t="s">
        <v>37</v>
      </c>
      <c r="Q741" s="8" t="s">
        <v>38</v>
      </c>
      <c r="U741" s="8" t="str">
        <f>IF(COUNTIF(soi_input_variables!A:A,A741)&gt;0,"yes","no")</f>
        <v>yes</v>
      </c>
      <c r="V741" s="8" t="str">
        <f>IF(COUNTIF(midas_input_variables!A:A,A741)&gt;0,"yes","no")</f>
        <v>no</v>
      </c>
      <c r="W741" s="8" t="str">
        <f>IF(OR(COUNTIF(eucalc_variables_proxies!C:C,"*"&amp;A741&amp;"*")&gt;0,COUNTIF(eucalc_variables_proxies!F:F,"*"&amp;A741&amp;"*")&gt;0),"yes","no")</f>
        <v>no</v>
      </c>
      <c r="X741" s="8" t="str">
        <f>IF(COUNTIF(collected_variables_proxies!C:C,"*"&amp;A741&amp;"*")&gt;0,"yes","no")</f>
        <v>no</v>
      </c>
      <c r="Y741" s="8" t="str">
        <f t="shared" si="12"/>
        <v>yes</v>
      </c>
      <c r="Z741">
        <v>500</v>
      </c>
    </row>
    <row r="742" spans="1:26" ht="86.4">
      <c r="A742" s="200" t="s">
        <v>1950</v>
      </c>
      <c r="B742" s="185" t="s">
        <v>1951</v>
      </c>
      <c r="C742" s="2"/>
      <c r="D742" s="2" t="s">
        <v>55</v>
      </c>
      <c r="E742" s="7" t="s">
        <v>335</v>
      </c>
      <c r="F742" s="2" t="s">
        <v>336</v>
      </c>
      <c r="G742" s="2" t="s">
        <v>33</v>
      </c>
      <c r="H742" s="2" t="s">
        <v>903</v>
      </c>
      <c r="I742" t="s">
        <v>526</v>
      </c>
      <c r="J742" s="8"/>
      <c r="K742" s="2"/>
      <c r="L742" s="2"/>
      <c r="M742" s="8"/>
      <c r="N742" s="2" t="s">
        <v>338</v>
      </c>
      <c r="O742" s="8" t="s">
        <v>48</v>
      </c>
      <c r="P742" s="8" t="s">
        <v>37</v>
      </c>
      <c r="Q742" s="8" t="s">
        <v>38</v>
      </c>
      <c r="S742" s="2"/>
      <c r="T742" s="2"/>
      <c r="U742" s="8" t="str">
        <f>IF(COUNTIF(soi_input_variables!A:A,A742)&gt;0,"yes","no")</f>
        <v>no</v>
      </c>
      <c r="V742" s="8" t="str">
        <f>IF(COUNTIF(midas_input_variables!A:A,A742)&gt;0,"yes","no")</f>
        <v>no</v>
      </c>
      <c r="W742" s="8" t="str">
        <f>IF(OR(COUNTIF(eucalc_variables_proxies!C:C,"*"&amp;A742&amp;"*")&gt;0,COUNTIF(eucalc_variables_proxies!F:F,"*"&amp;A742&amp;"*")&gt;0),"yes","no")</f>
        <v>no</v>
      </c>
      <c r="X742" s="8" t="str">
        <f>IF(COUNTIF(collected_variables_proxies!C:C,"*"&amp;A742&amp;"*")&gt;0,"yes","no")</f>
        <v>no</v>
      </c>
      <c r="Y742" s="8" t="str">
        <f t="shared" si="12"/>
        <v>no</v>
      </c>
      <c r="Z742">
        <v>500</v>
      </c>
    </row>
    <row r="743" spans="1:26" ht="86.4">
      <c r="A743" s="2" t="s">
        <v>1952</v>
      </c>
      <c r="B743" s="185" t="s">
        <v>1953</v>
      </c>
      <c r="C743" s="2"/>
      <c r="D743" s="2" t="s">
        <v>55</v>
      </c>
      <c r="E743" s="7" t="s">
        <v>335</v>
      </c>
      <c r="F743" s="2" t="s">
        <v>336</v>
      </c>
      <c r="G743" s="2" t="s">
        <v>33</v>
      </c>
      <c r="H743" s="2" t="s">
        <v>903</v>
      </c>
      <c r="I743" t="s">
        <v>526</v>
      </c>
      <c r="J743" s="8"/>
      <c r="K743" s="2"/>
      <c r="L743" s="2"/>
      <c r="M743" s="8"/>
      <c r="N743" s="2" t="s">
        <v>338</v>
      </c>
      <c r="O743" s="8" t="s">
        <v>48</v>
      </c>
      <c r="P743" s="8" t="s">
        <v>37</v>
      </c>
      <c r="Q743" s="8" t="s">
        <v>38</v>
      </c>
      <c r="S743" s="2"/>
      <c r="T743" s="2"/>
      <c r="U743" s="8" t="str">
        <f>IF(COUNTIF(soi_input_variables!A:A,A743)&gt;0,"yes","no")</f>
        <v>no</v>
      </c>
      <c r="V743" s="8" t="str">
        <f>IF(COUNTIF(midas_input_variables!A:A,A743)&gt;0,"yes","no")</f>
        <v>no</v>
      </c>
      <c r="W743" s="8" t="str">
        <f>IF(OR(COUNTIF(eucalc_variables_proxies!C:C,"*"&amp;A743&amp;"*")&gt;0,COUNTIF(eucalc_variables_proxies!F:F,"*"&amp;A743&amp;"*")&gt;0),"yes","no")</f>
        <v>no</v>
      </c>
      <c r="X743" s="8" t="str">
        <f>IF(COUNTIF(collected_variables_proxies!C:C,"*"&amp;A743&amp;"*")&gt;0,"yes","no")</f>
        <v>no</v>
      </c>
      <c r="Y743" s="8" t="str">
        <f t="shared" si="12"/>
        <v>no</v>
      </c>
      <c r="Z743">
        <v>500</v>
      </c>
    </row>
    <row r="744" spans="1:26" ht="86.4">
      <c r="A744" s="200" t="s">
        <v>1954</v>
      </c>
      <c r="B744" s="199" t="s">
        <v>1955</v>
      </c>
      <c r="C744" s="2"/>
      <c r="D744" s="2" t="s">
        <v>55</v>
      </c>
      <c r="E744" s="7" t="s">
        <v>335</v>
      </c>
      <c r="F744" s="2" t="s">
        <v>336</v>
      </c>
      <c r="G744" s="2" t="s">
        <v>33</v>
      </c>
      <c r="H744" s="2" t="s">
        <v>903</v>
      </c>
      <c r="I744" t="s">
        <v>526</v>
      </c>
      <c r="J744" s="8"/>
      <c r="K744" s="2"/>
      <c r="L744" s="2"/>
      <c r="M744" s="8"/>
      <c r="N744" s="2" t="s">
        <v>338</v>
      </c>
      <c r="O744" s="8" t="s">
        <v>48</v>
      </c>
      <c r="P744" s="8" t="s">
        <v>37</v>
      </c>
      <c r="Q744" s="8" t="s">
        <v>38</v>
      </c>
      <c r="S744" s="2"/>
      <c r="T744" s="2"/>
      <c r="U744" s="8" t="str">
        <f>IF(COUNTIF(soi_input_variables!A:A,A744)&gt;0,"yes","no")</f>
        <v>no</v>
      </c>
      <c r="V744" s="8" t="str">
        <f>IF(COUNTIF(midas_input_variables!A:A,A744)&gt;0,"yes","no")</f>
        <v>no</v>
      </c>
      <c r="W744" s="8" t="str">
        <f>IF(OR(COUNTIF(eucalc_variables_proxies!C:C,"*"&amp;A744&amp;"*")&gt;0,COUNTIF(eucalc_variables_proxies!F:F,"*"&amp;A744&amp;"*")&gt;0),"yes","no")</f>
        <v>no</v>
      </c>
      <c r="X744" s="8" t="str">
        <f>IF(COUNTIF(collected_variables_proxies!C:C,"*"&amp;A744&amp;"*")&gt;0,"yes","no")</f>
        <v>no</v>
      </c>
      <c r="Y744" s="8" t="str">
        <f t="shared" si="12"/>
        <v>no</v>
      </c>
      <c r="Z744">
        <v>500</v>
      </c>
    </row>
    <row r="745" spans="1:26" ht="86.4">
      <c r="A745" s="2" t="s">
        <v>1956</v>
      </c>
      <c r="B745" s="199" t="s">
        <v>1957</v>
      </c>
      <c r="C745" s="2"/>
      <c r="D745" s="2" t="s">
        <v>55</v>
      </c>
      <c r="E745" s="7" t="s">
        <v>335</v>
      </c>
      <c r="F745" s="2" t="s">
        <v>336</v>
      </c>
      <c r="G745" s="2" t="s">
        <v>33</v>
      </c>
      <c r="H745" s="2" t="s">
        <v>903</v>
      </c>
      <c r="I745" t="s">
        <v>526</v>
      </c>
      <c r="J745" s="8"/>
      <c r="K745" s="2"/>
      <c r="L745" s="2"/>
      <c r="M745" s="8"/>
      <c r="N745" s="2" t="s">
        <v>338</v>
      </c>
      <c r="O745" s="8" t="s">
        <v>48</v>
      </c>
      <c r="P745" s="8" t="s">
        <v>37</v>
      </c>
      <c r="Q745" s="8" t="s">
        <v>38</v>
      </c>
      <c r="S745" s="2"/>
      <c r="T745" s="2"/>
      <c r="U745" s="8" t="str">
        <f>IF(COUNTIF(soi_input_variables!A:A,A745)&gt;0,"yes","no")</f>
        <v>no</v>
      </c>
      <c r="V745" s="8" t="str">
        <f>IF(COUNTIF(midas_input_variables!A:A,A745)&gt;0,"yes","no")</f>
        <v>no</v>
      </c>
      <c r="W745" s="8" t="str">
        <f>IF(OR(COUNTIF(eucalc_variables_proxies!C:C,"*"&amp;A745&amp;"*")&gt;0,COUNTIF(eucalc_variables_proxies!F:F,"*"&amp;A745&amp;"*")&gt;0),"yes","no")</f>
        <v>no</v>
      </c>
      <c r="X745" s="8" t="str">
        <f>IF(COUNTIF(collected_variables_proxies!C:C,"*"&amp;A745&amp;"*")&gt;0,"yes","no")</f>
        <v>no</v>
      </c>
      <c r="Y745" s="8" t="str">
        <f t="shared" si="12"/>
        <v>no</v>
      </c>
      <c r="Z745">
        <v>500</v>
      </c>
    </row>
    <row r="746" spans="1:26" ht="86.4">
      <c r="A746" s="2" t="s">
        <v>1958</v>
      </c>
      <c r="B746" s="199" t="s">
        <v>1959</v>
      </c>
      <c r="C746" s="2"/>
      <c r="D746" s="2" t="s">
        <v>55</v>
      </c>
      <c r="E746" s="7" t="s">
        <v>335</v>
      </c>
      <c r="F746" s="2" t="s">
        <v>336</v>
      </c>
      <c r="G746" s="2" t="s">
        <v>33</v>
      </c>
      <c r="H746" s="2" t="s">
        <v>903</v>
      </c>
      <c r="I746" t="s">
        <v>526</v>
      </c>
      <c r="J746" s="8"/>
      <c r="K746" s="2"/>
      <c r="L746" s="2"/>
      <c r="M746" s="8"/>
      <c r="N746" s="2" t="s">
        <v>338</v>
      </c>
      <c r="O746" s="8" t="s">
        <v>48</v>
      </c>
      <c r="P746" s="8" t="s">
        <v>37</v>
      </c>
      <c r="Q746" s="8" t="s">
        <v>38</v>
      </c>
      <c r="S746" s="2"/>
      <c r="T746" s="2"/>
      <c r="U746" s="8" t="str">
        <f>IF(COUNTIF(soi_input_variables!A:A,A746)&gt;0,"yes","no")</f>
        <v>no</v>
      </c>
      <c r="V746" s="8" t="str">
        <f>IF(COUNTIF(midas_input_variables!A:A,A746)&gt;0,"yes","no")</f>
        <v>no</v>
      </c>
      <c r="W746" s="8" t="str">
        <f>IF(OR(COUNTIF(eucalc_variables_proxies!C:C,"*"&amp;A746&amp;"*")&gt;0,COUNTIF(eucalc_variables_proxies!F:F,"*"&amp;A746&amp;"*")&gt;0),"yes","no")</f>
        <v>no</v>
      </c>
      <c r="X746" s="8" t="str">
        <f>IF(COUNTIF(collected_variables_proxies!C:C,"*"&amp;A746&amp;"*")&gt;0,"yes","no")</f>
        <v>no</v>
      </c>
      <c r="Y746" s="8" t="str">
        <f t="shared" si="12"/>
        <v>no</v>
      </c>
      <c r="Z746">
        <v>500</v>
      </c>
    </row>
    <row r="747" spans="1:26" ht="86.4">
      <c r="A747" s="2" t="s">
        <v>1960</v>
      </c>
      <c r="B747" s="185" t="s">
        <v>1961</v>
      </c>
      <c r="C747" s="2"/>
      <c r="D747" s="2" t="s">
        <v>55</v>
      </c>
      <c r="E747" s="7" t="s">
        <v>335</v>
      </c>
      <c r="F747" s="2" t="s">
        <v>336</v>
      </c>
      <c r="G747" s="2" t="s">
        <v>33</v>
      </c>
      <c r="H747" s="2" t="s">
        <v>903</v>
      </c>
      <c r="I747" t="s">
        <v>526</v>
      </c>
      <c r="J747" s="8"/>
      <c r="K747" s="2"/>
      <c r="L747" s="2"/>
      <c r="M747" s="8"/>
      <c r="N747" s="2" t="s">
        <v>338</v>
      </c>
      <c r="O747" s="8" t="s">
        <v>48</v>
      </c>
      <c r="P747" s="8" t="s">
        <v>37</v>
      </c>
      <c r="Q747" s="8" t="s">
        <v>38</v>
      </c>
      <c r="S747" s="2"/>
      <c r="T747" s="2"/>
      <c r="U747" s="8" t="str">
        <f>IF(COUNTIF(soi_input_variables!A:A,A747)&gt;0,"yes","no")</f>
        <v>no</v>
      </c>
      <c r="V747" s="8" t="str">
        <f>IF(COUNTIF(midas_input_variables!A:A,A747)&gt;0,"yes","no")</f>
        <v>no</v>
      </c>
      <c r="W747" s="8" t="str">
        <f>IF(OR(COUNTIF(eucalc_variables_proxies!C:C,"*"&amp;A747&amp;"*")&gt;0,COUNTIF(eucalc_variables_proxies!F:F,"*"&amp;A747&amp;"*")&gt;0),"yes","no")</f>
        <v>no</v>
      </c>
      <c r="X747" s="8" t="str">
        <f>IF(COUNTIF(collected_variables_proxies!C:C,"*"&amp;A747&amp;"*")&gt;0,"yes","no")</f>
        <v>no</v>
      </c>
      <c r="Y747" s="8" t="str">
        <f t="shared" si="12"/>
        <v>no</v>
      </c>
      <c r="Z747">
        <v>500</v>
      </c>
    </row>
    <row r="748" spans="1:26" ht="86.4">
      <c r="A748" s="200" t="s">
        <v>1962</v>
      </c>
      <c r="B748" s="185" t="s">
        <v>1963</v>
      </c>
      <c r="C748" s="2"/>
      <c r="D748" s="2" t="s">
        <v>55</v>
      </c>
      <c r="E748" s="7" t="s">
        <v>335</v>
      </c>
      <c r="F748" s="2" t="s">
        <v>336</v>
      </c>
      <c r="G748" s="2" t="s">
        <v>33</v>
      </c>
      <c r="H748" s="2" t="s">
        <v>903</v>
      </c>
      <c r="I748" t="s">
        <v>526</v>
      </c>
      <c r="J748" s="8"/>
      <c r="K748" s="2"/>
      <c r="L748" s="2"/>
      <c r="M748" s="8"/>
      <c r="N748" s="2" t="s">
        <v>338</v>
      </c>
      <c r="O748" s="8" t="s">
        <v>48</v>
      </c>
      <c r="P748" s="8" t="s">
        <v>37</v>
      </c>
      <c r="Q748" s="8" t="s">
        <v>38</v>
      </c>
      <c r="S748" s="2"/>
      <c r="T748" s="2"/>
      <c r="U748" s="8" t="str">
        <f>IF(COUNTIF(soi_input_variables!A:A,A748)&gt;0,"yes","no")</f>
        <v>no</v>
      </c>
      <c r="V748" s="8" t="str">
        <f>IF(COUNTIF(midas_input_variables!A:A,A748)&gt;0,"yes","no")</f>
        <v>no</v>
      </c>
      <c r="W748" s="8" t="str">
        <f>IF(OR(COUNTIF(eucalc_variables_proxies!C:C,"*"&amp;A748&amp;"*")&gt;0,COUNTIF(eucalc_variables_proxies!F:F,"*"&amp;A748&amp;"*")&gt;0),"yes","no")</f>
        <v>no</v>
      </c>
      <c r="X748" s="8" t="str">
        <f>IF(COUNTIF(collected_variables_proxies!C:C,"*"&amp;A748&amp;"*")&gt;0,"yes","no")</f>
        <v>no</v>
      </c>
      <c r="Y748" s="8" t="str">
        <f t="shared" si="12"/>
        <v>no</v>
      </c>
      <c r="Z748">
        <v>500</v>
      </c>
    </row>
    <row r="749" spans="1:26" ht="86.4">
      <c r="A749" s="200" t="s">
        <v>1964</v>
      </c>
      <c r="B749" s="185" t="s">
        <v>1965</v>
      </c>
      <c r="D749" s="2" t="s">
        <v>55</v>
      </c>
      <c r="E749" s="7" t="s">
        <v>335</v>
      </c>
      <c r="F749" s="2" t="s">
        <v>336</v>
      </c>
      <c r="G749" s="2" t="s">
        <v>33</v>
      </c>
      <c r="H749" s="2" t="s">
        <v>903</v>
      </c>
      <c r="I749" t="s">
        <v>526</v>
      </c>
      <c r="N749" s="2" t="s">
        <v>338</v>
      </c>
      <c r="O749" s="8" t="s">
        <v>48</v>
      </c>
      <c r="P749" s="8" t="s">
        <v>37</v>
      </c>
      <c r="Q749" s="8" t="s">
        <v>38</v>
      </c>
      <c r="U749" s="8" t="str">
        <f>IF(COUNTIF(soi_input_variables!A:A,A749)&gt;0,"yes","no")</f>
        <v>no</v>
      </c>
      <c r="V749" s="8" t="str">
        <f>IF(COUNTIF(midas_input_variables!A:A,A749)&gt;0,"yes","no")</f>
        <v>no</v>
      </c>
      <c r="W749" s="8" t="str">
        <f>IF(OR(COUNTIF(eucalc_variables_proxies!C:C,"*"&amp;A749&amp;"*")&gt;0,COUNTIF(eucalc_variables_proxies!F:F,"*"&amp;A749&amp;"*")&gt;0),"yes","no")</f>
        <v>no</v>
      </c>
      <c r="X749" s="8" t="str">
        <f>IF(COUNTIF(collected_variables_proxies!C:C,"*"&amp;A749&amp;"*")&gt;0,"yes","no")</f>
        <v>no</v>
      </c>
      <c r="Y749" s="8" t="str">
        <f t="shared" si="12"/>
        <v>no</v>
      </c>
      <c r="Z749">
        <v>500</v>
      </c>
    </row>
    <row r="750" spans="1:26" ht="86.4">
      <c r="A750" s="200" t="s">
        <v>1966</v>
      </c>
      <c r="B750" s="185" t="s">
        <v>1967</v>
      </c>
      <c r="D750" s="2" t="s">
        <v>55</v>
      </c>
      <c r="E750" s="7" t="s">
        <v>335</v>
      </c>
      <c r="F750" s="2" t="s">
        <v>336</v>
      </c>
      <c r="G750" s="2" t="s">
        <v>33</v>
      </c>
      <c r="H750" s="2" t="s">
        <v>903</v>
      </c>
      <c r="I750" t="s">
        <v>526</v>
      </c>
      <c r="N750" s="2" t="s">
        <v>338</v>
      </c>
      <c r="O750" s="8" t="s">
        <v>48</v>
      </c>
      <c r="P750" s="8" t="s">
        <v>37</v>
      </c>
      <c r="Q750" s="8" t="s">
        <v>38</v>
      </c>
      <c r="U750" s="8" t="str">
        <f>IF(COUNTIF(soi_input_variables!A:A,A750)&gt;0,"yes","no")</f>
        <v>yes</v>
      </c>
      <c r="V750" s="8" t="str">
        <f>IF(COUNTIF(midas_input_variables!A:A,A750)&gt;0,"yes","no")</f>
        <v>no</v>
      </c>
      <c r="W750" s="8" t="str">
        <f>IF(OR(COUNTIF(eucalc_variables_proxies!C:C,"*"&amp;A750&amp;"*")&gt;0,COUNTIF(eucalc_variables_proxies!F:F,"*"&amp;A750&amp;"*")&gt;0),"yes","no")</f>
        <v>no</v>
      </c>
      <c r="X750" s="8" t="str">
        <f>IF(COUNTIF(collected_variables_proxies!C:C,"*"&amp;A750&amp;"*")&gt;0,"yes","no")</f>
        <v>no</v>
      </c>
      <c r="Y750" s="8" t="str">
        <f t="shared" si="12"/>
        <v>yes</v>
      </c>
      <c r="Z750">
        <v>500</v>
      </c>
    </row>
    <row r="751" spans="1:26" ht="86.4">
      <c r="A751" s="200" t="s">
        <v>1968</v>
      </c>
      <c r="B751" s="199" t="s">
        <v>1969</v>
      </c>
      <c r="D751" s="2" t="s">
        <v>55</v>
      </c>
      <c r="E751" s="7" t="s">
        <v>335</v>
      </c>
      <c r="F751" s="2" t="s">
        <v>336</v>
      </c>
      <c r="G751" s="2" t="s">
        <v>33</v>
      </c>
      <c r="H751" s="2" t="s">
        <v>903</v>
      </c>
      <c r="I751" t="s">
        <v>526</v>
      </c>
      <c r="N751" s="2" t="s">
        <v>338</v>
      </c>
      <c r="O751" s="8" t="s">
        <v>48</v>
      </c>
      <c r="P751" s="8" t="s">
        <v>37</v>
      </c>
      <c r="Q751" s="8" t="s">
        <v>38</v>
      </c>
      <c r="U751" s="8" t="str">
        <f>IF(COUNTIF(soi_input_variables!A:A,A751)&gt;0,"yes","no")</f>
        <v>yes</v>
      </c>
      <c r="V751" s="8" t="str">
        <f>IF(COUNTIF(midas_input_variables!A:A,A751)&gt;0,"yes","no")</f>
        <v>no</v>
      </c>
      <c r="W751" s="8" t="str">
        <f>IF(OR(COUNTIF(eucalc_variables_proxies!C:C,"*"&amp;A751&amp;"*")&gt;0,COUNTIF(eucalc_variables_proxies!F:F,"*"&amp;A751&amp;"*")&gt;0),"yes","no")</f>
        <v>no</v>
      </c>
      <c r="X751" s="8" t="str">
        <f>IF(COUNTIF(collected_variables_proxies!C:C,"*"&amp;A751&amp;"*")&gt;0,"yes","no")</f>
        <v>no</v>
      </c>
      <c r="Y751" s="8" t="str">
        <f t="shared" si="12"/>
        <v>yes</v>
      </c>
      <c r="Z751">
        <v>500</v>
      </c>
    </row>
    <row r="752" spans="1:26" ht="86.4">
      <c r="A752" s="200" t="s">
        <v>1970</v>
      </c>
      <c r="B752" s="199" t="s">
        <v>1971</v>
      </c>
      <c r="D752" s="2" t="s">
        <v>55</v>
      </c>
      <c r="E752" s="7" t="s">
        <v>335</v>
      </c>
      <c r="F752" s="2" t="s">
        <v>336</v>
      </c>
      <c r="G752" s="2" t="s">
        <v>33</v>
      </c>
      <c r="H752" s="2" t="s">
        <v>903</v>
      </c>
      <c r="I752" t="s">
        <v>526</v>
      </c>
      <c r="N752" s="2" t="s">
        <v>338</v>
      </c>
      <c r="O752" s="8" t="s">
        <v>48</v>
      </c>
      <c r="P752" s="8" t="s">
        <v>37</v>
      </c>
      <c r="Q752" s="8" t="s">
        <v>38</v>
      </c>
      <c r="U752" s="8" t="str">
        <f>IF(COUNTIF(soi_input_variables!A:A,A752)&gt;0,"yes","no")</f>
        <v>yes</v>
      </c>
      <c r="V752" s="8" t="str">
        <f>IF(COUNTIF(midas_input_variables!A:A,A752)&gt;0,"yes","no")</f>
        <v>no</v>
      </c>
      <c r="W752" s="8" t="str">
        <f>IF(OR(COUNTIF(eucalc_variables_proxies!C:C,"*"&amp;A752&amp;"*")&gt;0,COUNTIF(eucalc_variables_proxies!F:F,"*"&amp;A752&amp;"*")&gt;0),"yes","no")</f>
        <v>no</v>
      </c>
      <c r="X752" s="8" t="str">
        <f>IF(COUNTIF(collected_variables_proxies!C:C,"*"&amp;A752&amp;"*")&gt;0,"yes","no")</f>
        <v>no</v>
      </c>
      <c r="Y752" s="8" t="str">
        <f t="shared" si="12"/>
        <v>yes</v>
      </c>
      <c r="Z752">
        <v>500</v>
      </c>
    </row>
    <row r="753" spans="1:26" ht="86.4">
      <c r="A753" s="200" t="s">
        <v>1972</v>
      </c>
      <c r="B753" s="199" t="s">
        <v>1973</v>
      </c>
      <c r="C753" s="2"/>
      <c r="D753" s="2" t="s">
        <v>55</v>
      </c>
      <c r="E753" s="7" t="s">
        <v>335</v>
      </c>
      <c r="F753" s="2" t="s">
        <v>336</v>
      </c>
      <c r="G753" s="2" t="s">
        <v>33</v>
      </c>
      <c r="H753" s="2" t="s">
        <v>903</v>
      </c>
      <c r="I753" t="s">
        <v>526</v>
      </c>
      <c r="J753" s="8"/>
      <c r="K753" s="2"/>
      <c r="L753" s="2"/>
      <c r="M753" s="8"/>
      <c r="N753" s="2" t="s">
        <v>338</v>
      </c>
      <c r="O753" s="8" t="s">
        <v>48</v>
      </c>
      <c r="P753" s="8" t="s">
        <v>37</v>
      </c>
      <c r="Q753" s="8" t="s">
        <v>38</v>
      </c>
      <c r="S753" s="2"/>
      <c r="T753" s="2"/>
      <c r="U753" s="8" t="str">
        <f>IF(COUNTIF(soi_input_variables!A:A,A753)&gt;0,"yes","no")</f>
        <v>no</v>
      </c>
      <c r="V753" s="8" t="str">
        <f>IF(COUNTIF(midas_input_variables!A:A,A753)&gt;0,"yes","no")</f>
        <v>no</v>
      </c>
      <c r="W753" s="8" t="str">
        <f>IF(OR(COUNTIF(eucalc_variables_proxies!C:C,"*"&amp;A753&amp;"*")&gt;0,COUNTIF(eucalc_variables_proxies!F:F,"*"&amp;A753&amp;"*")&gt;0),"yes","no")</f>
        <v>no</v>
      </c>
      <c r="X753" s="8" t="str">
        <f>IF(COUNTIF(collected_variables_proxies!C:C,"*"&amp;A753&amp;"*")&gt;0,"yes","no")</f>
        <v>no</v>
      </c>
      <c r="Y753" s="8" t="str">
        <f t="shared" si="12"/>
        <v>no</v>
      </c>
      <c r="Z753">
        <v>500</v>
      </c>
    </row>
    <row r="754" spans="1:26" ht="86.4">
      <c r="A754" s="200" t="s">
        <v>1974</v>
      </c>
      <c r="B754" s="185" t="s">
        <v>1975</v>
      </c>
      <c r="D754" s="2" t="s">
        <v>55</v>
      </c>
      <c r="E754" s="7" t="s">
        <v>335</v>
      </c>
      <c r="F754" s="2" t="s">
        <v>336</v>
      </c>
      <c r="G754" s="2" t="s">
        <v>33</v>
      </c>
      <c r="H754" s="2" t="s">
        <v>903</v>
      </c>
      <c r="I754" t="s">
        <v>526</v>
      </c>
      <c r="N754" s="2" t="s">
        <v>338</v>
      </c>
      <c r="O754" s="8" t="s">
        <v>48</v>
      </c>
      <c r="P754" s="8" t="s">
        <v>37</v>
      </c>
      <c r="Q754" s="8" t="s">
        <v>38</v>
      </c>
      <c r="U754" s="8" t="str">
        <f>IF(COUNTIF(soi_input_variables!A:A,A754)&gt;0,"yes","no")</f>
        <v>yes</v>
      </c>
      <c r="V754" s="8" t="str">
        <f>IF(COUNTIF(midas_input_variables!A:A,A754)&gt;0,"yes","no")</f>
        <v>no</v>
      </c>
      <c r="W754" s="8" t="str">
        <f>IF(OR(COUNTIF(eucalc_variables_proxies!C:C,"*"&amp;A754&amp;"*")&gt;0,COUNTIF(eucalc_variables_proxies!F:F,"*"&amp;A754&amp;"*")&gt;0),"yes","no")</f>
        <v>no</v>
      </c>
      <c r="X754" s="8" t="str">
        <f>IF(COUNTIF(collected_variables_proxies!C:C,"*"&amp;A754&amp;"*")&gt;0,"yes","no")</f>
        <v>no</v>
      </c>
      <c r="Y754" s="8" t="str">
        <f t="shared" si="12"/>
        <v>yes</v>
      </c>
      <c r="Z754">
        <v>500</v>
      </c>
    </row>
    <row r="755" spans="1:26" ht="86.4">
      <c r="A755" s="227" t="s">
        <v>1976</v>
      </c>
      <c r="B755" s="199" t="s">
        <v>1977</v>
      </c>
      <c r="D755" s="2" t="s">
        <v>55</v>
      </c>
      <c r="E755" s="7" t="s">
        <v>335</v>
      </c>
      <c r="F755" s="2" t="s">
        <v>336</v>
      </c>
      <c r="G755" s="2" t="s">
        <v>33</v>
      </c>
      <c r="H755" s="2" t="s">
        <v>903</v>
      </c>
      <c r="I755" t="s">
        <v>526</v>
      </c>
      <c r="N755" s="2" t="s">
        <v>338</v>
      </c>
      <c r="O755" s="8" t="s">
        <v>48</v>
      </c>
      <c r="P755" s="8" t="s">
        <v>37</v>
      </c>
      <c r="Q755" s="8" t="s">
        <v>38</v>
      </c>
      <c r="U755" s="8" t="str">
        <f>IF(COUNTIF(soi_input_variables!A:A,A755)&gt;0,"yes","no")</f>
        <v>yes</v>
      </c>
      <c r="V755" s="8" t="str">
        <f>IF(COUNTIF(midas_input_variables!A:A,A755)&gt;0,"yes","no")</f>
        <v>no</v>
      </c>
      <c r="W755" s="8" t="str">
        <f>IF(OR(COUNTIF(eucalc_variables_proxies!C:C,"*"&amp;A755&amp;"*")&gt;0,COUNTIF(eucalc_variables_proxies!F:F,"*"&amp;A755&amp;"*")&gt;0),"yes","no")</f>
        <v>no</v>
      </c>
      <c r="X755" s="8" t="str">
        <f>IF(COUNTIF(collected_variables_proxies!C:C,"*"&amp;A755&amp;"*")&gt;0,"yes","no")</f>
        <v>no</v>
      </c>
      <c r="Y755" s="8" t="str">
        <f t="shared" si="12"/>
        <v>yes</v>
      </c>
      <c r="Z755">
        <v>500</v>
      </c>
    </row>
    <row r="756" spans="1:26" ht="86.4">
      <c r="A756" s="200" t="s">
        <v>1978</v>
      </c>
      <c r="B756" s="185" t="s">
        <v>1979</v>
      </c>
      <c r="C756" s="2"/>
      <c r="D756" s="2" t="s">
        <v>55</v>
      </c>
      <c r="E756" s="7" t="s">
        <v>335</v>
      </c>
      <c r="F756" s="2" t="s">
        <v>336</v>
      </c>
      <c r="G756" s="2" t="s">
        <v>33</v>
      </c>
      <c r="H756" s="2" t="s">
        <v>903</v>
      </c>
      <c r="I756" t="s">
        <v>526</v>
      </c>
      <c r="J756" s="8"/>
      <c r="K756" s="2"/>
      <c r="L756" s="2"/>
      <c r="M756" s="8"/>
      <c r="N756" s="2" t="s">
        <v>338</v>
      </c>
      <c r="O756" s="8" t="s">
        <v>48</v>
      </c>
      <c r="P756" s="8" t="s">
        <v>37</v>
      </c>
      <c r="Q756" s="8" t="s">
        <v>38</v>
      </c>
      <c r="S756" s="2"/>
      <c r="T756" s="2"/>
      <c r="U756" s="8" t="str">
        <f>IF(COUNTIF(soi_input_variables!A:A,A756)&gt;0,"yes","no")</f>
        <v>yes</v>
      </c>
      <c r="V756" s="8" t="str">
        <f>IF(COUNTIF(midas_input_variables!A:A,A756)&gt;0,"yes","no")</f>
        <v>no</v>
      </c>
      <c r="W756" s="8" t="str">
        <f>IF(OR(COUNTIF(eucalc_variables_proxies!C:C,"*"&amp;A756&amp;"*")&gt;0,COUNTIF(eucalc_variables_proxies!F:F,"*"&amp;A756&amp;"*")&gt;0),"yes","no")</f>
        <v>no</v>
      </c>
      <c r="X756" s="8" t="str">
        <f>IF(COUNTIF(collected_variables_proxies!C:C,"*"&amp;A756&amp;"*")&gt;0,"yes","no")</f>
        <v>no</v>
      </c>
      <c r="Y756" s="8" t="str">
        <f t="shared" si="12"/>
        <v>yes</v>
      </c>
      <c r="Z756">
        <v>500</v>
      </c>
    </row>
    <row r="757" spans="1:26" ht="86.4">
      <c r="A757" s="200" t="s">
        <v>1980</v>
      </c>
      <c r="B757" s="185" t="s">
        <v>1981</v>
      </c>
      <c r="C757" s="2"/>
      <c r="D757" s="2" t="s">
        <v>55</v>
      </c>
      <c r="E757" s="7" t="s">
        <v>335</v>
      </c>
      <c r="F757" s="2" t="s">
        <v>336</v>
      </c>
      <c r="G757" s="2" t="s">
        <v>33</v>
      </c>
      <c r="H757" s="2" t="s">
        <v>903</v>
      </c>
      <c r="I757" t="s">
        <v>526</v>
      </c>
      <c r="J757" s="8"/>
      <c r="K757" s="2"/>
      <c r="L757" s="2"/>
      <c r="M757" s="8"/>
      <c r="N757" s="2" t="s">
        <v>338</v>
      </c>
      <c r="O757" s="8" t="s">
        <v>48</v>
      </c>
      <c r="P757" s="8" t="s">
        <v>37</v>
      </c>
      <c r="Q757" s="8" t="s">
        <v>38</v>
      </c>
      <c r="S757" s="2"/>
      <c r="T757" s="2"/>
      <c r="U757" s="8" t="str">
        <f>IF(COUNTIF(soi_input_variables!A:A,A757)&gt;0,"yes","no")</f>
        <v>no</v>
      </c>
      <c r="V757" s="8" t="str">
        <f>IF(COUNTIF(midas_input_variables!A:A,A757)&gt;0,"yes","no")</f>
        <v>no</v>
      </c>
      <c r="W757" s="8" t="str">
        <f>IF(OR(COUNTIF(eucalc_variables_proxies!C:C,"*"&amp;A757&amp;"*")&gt;0,COUNTIF(eucalc_variables_proxies!F:F,"*"&amp;A757&amp;"*")&gt;0),"yes","no")</f>
        <v>no</v>
      </c>
      <c r="X757" s="8" t="str">
        <f>IF(COUNTIF(collected_variables_proxies!C:C,"*"&amp;A757&amp;"*")&gt;0,"yes","no")</f>
        <v>no</v>
      </c>
      <c r="Y757" s="8" t="str">
        <f t="shared" si="12"/>
        <v>no</v>
      </c>
      <c r="Z757">
        <v>500</v>
      </c>
    </row>
    <row r="758" spans="1:26" ht="129.6">
      <c r="A758" s="2" t="s">
        <v>1982</v>
      </c>
      <c r="B758" s="185" t="s">
        <v>1983</v>
      </c>
      <c r="C758" s="2" t="s">
        <v>1510</v>
      </c>
      <c r="D758" s="2" t="s">
        <v>1511</v>
      </c>
      <c r="E758" s="7" t="s">
        <v>1984</v>
      </c>
      <c r="F758" s="2" t="s">
        <v>1985</v>
      </c>
      <c r="G758" s="2" t="s">
        <v>33</v>
      </c>
      <c r="H758" s="2" t="s">
        <v>903</v>
      </c>
      <c r="I758" t="s">
        <v>526</v>
      </c>
      <c r="J758" s="8"/>
      <c r="K758" s="2"/>
      <c r="L758" s="2"/>
      <c r="M758" s="8"/>
      <c r="N758" s="2" t="s">
        <v>338</v>
      </c>
      <c r="O758" s="8" t="s">
        <v>48</v>
      </c>
      <c r="P758" s="8" t="s">
        <v>49</v>
      </c>
      <c r="Q758" s="8" t="s">
        <v>38</v>
      </c>
      <c r="S758" s="2"/>
      <c r="T758" s="2"/>
      <c r="U758" s="8" t="str">
        <f>IF(COUNTIF(soi_input_variables!A:A,A758)&gt;0,"yes","no")</f>
        <v>no</v>
      </c>
      <c r="V758" s="8" t="str">
        <f>IF(COUNTIF(midas_input_variables!A:A,A758)&gt;0,"yes","no")</f>
        <v>no</v>
      </c>
      <c r="W758" s="8" t="str">
        <f>IF(OR(COUNTIF(eucalc_variables_proxies!C:C,"*"&amp;A758&amp;"*")&gt;0,COUNTIF(eucalc_variables_proxies!F:F,"*"&amp;A758&amp;"*")&gt;0),"yes","no")</f>
        <v>yes</v>
      </c>
      <c r="X758" s="8" t="str">
        <f>IF(COUNTIF(collected_variables_proxies!C:C,"*"&amp;A758&amp;"*")&gt;0,"yes","no")</f>
        <v>no</v>
      </c>
      <c r="Y758" s="8" t="str">
        <f t="shared" si="12"/>
        <v>yes</v>
      </c>
      <c r="Z758">
        <v>100</v>
      </c>
    </row>
    <row r="759" spans="1:26" ht="72">
      <c r="A759" s="2" t="s">
        <v>1986</v>
      </c>
      <c r="B759" s="185" t="s">
        <v>1987</v>
      </c>
      <c r="C759" s="2" t="s">
        <v>41</v>
      </c>
      <c r="D759" s="2" t="s">
        <v>42</v>
      </c>
      <c r="E759" s="14" t="s">
        <v>43</v>
      </c>
      <c r="F759" s="2" t="s">
        <v>44</v>
      </c>
      <c r="G759" s="2"/>
      <c r="H759" s="2" t="s">
        <v>45</v>
      </c>
      <c r="I759" s="8"/>
      <c r="J759" s="8"/>
      <c r="K759" s="2" t="s">
        <v>46</v>
      </c>
      <c r="L759" s="9"/>
      <c r="M759" s="8"/>
      <c r="N759" s="2" t="s">
        <v>47</v>
      </c>
      <c r="O759" s="8" t="s">
        <v>48</v>
      </c>
      <c r="P759" s="8" t="s">
        <v>49</v>
      </c>
      <c r="Q759" s="8" t="s">
        <v>38</v>
      </c>
      <c r="S759" s="2"/>
      <c r="T759" s="2"/>
      <c r="U759" s="8" t="str">
        <f>IF(COUNTIF(soi_input_variables!A:A,A759)&gt;0,"yes","no")</f>
        <v>yes</v>
      </c>
      <c r="V759" s="8" t="str">
        <f>IF(COUNTIF(midas_input_variables!A:A,A759)&gt;0,"yes","no")</f>
        <v>no</v>
      </c>
      <c r="W759" s="8" t="str">
        <f>IF(OR(COUNTIF(eucalc_variables_proxies!C:C,"*"&amp;A759&amp;"*")&gt;0,COUNTIF(eucalc_variables_proxies!F:F,"*"&amp;A759&amp;"*")&gt;0),"yes","no")</f>
        <v>yes</v>
      </c>
      <c r="X759" s="8" t="str">
        <f>IF(COUNTIF(collected_variables_proxies!C:C,"*"&amp;A759&amp;"*")&gt;0,"yes","no")</f>
        <v>yes</v>
      </c>
      <c r="Y759" s="8" t="str">
        <f t="shared" si="12"/>
        <v>yes</v>
      </c>
      <c r="Z759">
        <v>500</v>
      </c>
    </row>
    <row r="760" spans="1:26" ht="158.4">
      <c r="A760" s="2" t="s">
        <v>1988</v>
      </c>
      <c r="B760" s="185" t="s">
        <v>1989</v>
      </c>
      <c r="C760" s="2" t="s">
        <v>1990</v>
      </c>
      <c r="D760" s="2" t="s">
        <v>1991</v>
      </c>
      <c r="E760" s="7" t="s">
        <v>1992</v>
      </c>
      <c r="F760" s="2" t="s">
        <v>1993</v>
      </c>
      <c r="G760" s="2" t="s">
        <v>33</v>
      </c>
      <c r="H760" s="2" t="s">
        <v>168</v>
      </c>
      <c r="I760" s="2" t="s">
        <v>1994</v>
      </c>
      <c r="J760" s="8"/>
      <c r="K760" s="2"/>
      <c r="L760" s="2"/>
      <c r="M760" s="8"/>
      <c r="N760" s="2" t="s">
        <v>1995</v>
      </c>
      <c r="O760" s="8" t="s">
        <v>172</v>
      </c>
      <c r="P760" s="8" t="s">
        <v>49</v>
      </c>
      <c r="Q760" s="8" t="s">
        <v>38</v>
      </c>
      <c r="S760" s="2"/>
      <c r="T760" s="2"/>
      <c r="U760" s="8" t="str">
        <f>IF(COUNTIF(soi_input_variables!A:A,A760)&gt;0,"yes","no")</f>
        <v>yes</v>
      </c>
      <c r="V760" s="8" t="str">
        <f>IF(COUNTIF(midas_input_variables!A:A,A760)&gt;0,"yes","no")</f>
        <v>yes</v>
      </c>
      <c r="W760" s="8" t="str">
        <f>IF(OR(COUNTIF(eucalc_variables_proxies!C:C,"*"&amp;A760&amp;"*")&gt;0,COUNTIF(eucalc_variables_proxies!F:F,"*"&amp;A760&amp;"*")&gt;0),"yes","no")</f>
        <v>no</v>
      </c>
      <c r="X760" s="8" t="str">
        <f>IF(COUNTIF(collected_variables_proxies!C:C,"*"&amp;A760&amp;"*")&gt;0,"yes","no")</f>
        <v>no</v>
      </c>
      <c r="Y760" s="8" t="str">
        <f t="shared" si="12"/>
        <v>yes</v>
      </c>
      <c r="Z760">
        <v>500</v>
      </c>
    </row>
    <row r="761" spans="1:26" ht="72">
      <c r="A761" s="2" t="s">
        <v>1996</v>
      </c>
      <c r="B761" s="185" t="s">
        <v>1997</v>
      </c>
      <c r="C761" s="2" t="s">
        <v>41</v>
      </c>
      <c r="D761" s="2" t="s">
        <v>42</v>
      </c>
      <c r="E761" s="14" t="s">
        <v>43</v>
      </c>
      <c r="F761" s="2" t="s">
        <v>44</v>
      </c>
      <c r="G761" s="2"/>
      <c r="H761" s="2" t="s">
        <v>73</v>
      </c>
      <c r="I761" s="8"/>
      <c r="J761" s="8"/>
      <c r="K761" s="2"/>
      <c r="L761" s="9"/>
      <c r="M761" s="8"/>
      <c r="N761" s="2" t="s">
        <v>47</v>
      </c>
      <c r="O761" s="8" t="s">
        <v>48</v>
      </c>
      <c r="P761" s="8" t="s">
        <v>49</v>
      </c>
      <c r="Q761" s="8" t="s">
        <v>38</v>
      </c>
      <c r="S761" s="2"/>
      <c r="T761" s="2"/>
      <c r="U761" s="8" t="str">
        <f>IF(COUNTIF(soi_input_variables!A:A,A761)&gt;0,"yes","no")</f>
        <v>yes</v>
      </c>
      <c r="V761" s="8" t="str">
        <f>IF(COUNTIF(midas_input_variables!A:A,A761)&gt;0,"yes","no")</f>
        <v>yes</v>
      </c>
      <c r="W761" s="8" t="str">
        <f>IF(OR(COUNTIF(eucalc_variables_proxies!C:C,"*"&amp;A761&amp;"*")&gt;0,COUNTIF(eucalc_variables_proxies!F:F,"*"&amp;A761&amp;"*")&gt;0),"yes","no")</f>
        <v>no</v>
      </c>
      <c r="X761" s="8" t="str">
        <f>IF(COUNTIF(collected_variables_proxies!C:C,"*"&amp;A761&amp;"*")&gt;0,"yes","no")</f>
        <v>yes</v>
      </c>
      <c r="Y761" s="8" t="str">
        <f t="shared" si="12"/>
        <v>yes</v>
      </c>
      <c r="Z761">
        <v>500</v>
      </c>
    </row>
    <row r="762" spans="1:26" ht="72">
      <c r="A762" s="187" t="s">
        <v>1998</v>
      </c>
      <c r="B762" s="187" t="s">
        <v>1999</v>
      </c>
      <c r="D762" s="1" t="s">
        <v>105</v>
      </c>
      <c r="E762" s="17" t="s">
        <v>106</v>
      </c>
      <c r="F762" s="1" t="s">
        <v>107</v>
      </c>
      <c r="G762" s="1" t="s">
        <v>108</v>
      </c>
      <c r="H762" s="1" t="s">
        <v>58</v>
      </c>
      <c r="N762" s="2" t="s">
        <v>256</v>
      </c>
      <c r="O762" s="8" t="s">
        <v>48</v>
      </c>
      <c r="P762" s="8" t="s">
        <v>49</v>
      </c>
      <c r="Q762" s="8" t="s">
        <v>38</v>
      </c>
      <c r="U762" s="8" t="str">
        <f>IF(COUNTIF(soi_input_variables!A:A,A762)&gt;0,"yes","no")</f>
        <v>no</v>
      </c>
      <c r="V762" s="8" t="str">
        <f>IF(COUNTIF(midas_input_variables!A:A,A762)&gt;0,"yes","no")</f>
        <v>no</v>
      </c>
      <c r="W762" s="8" t="str">
        <f>IF(OR(COUNTIF(eucalc_variables_proxies!C:C,"*"&amp;A762&amp;"*")&gt;0,COUNTIF(eucalc_variables_proxies!F:F,"*"&amp;A762&amp;"*")&gt;0),"yes","no")</f>
        <v>yes</v>
      </c>
      <c r="X762" s="8" t="str">
        <f>IF(COUNTIF(collected_variables_proxies!C:C,"*"&amp;A762&amp;"*")&gt;0,"yes","no")</f>
        <v>yes</v>
      </c>
      <c r="Y762" s="8" t="str">
        <f t="shared" si="12"/>
        <v>yes</v>
      </c>
      <c r="Z762">
        <v>500</v>
      </c>
    </row>
    <row r="763" spans="1:26" ht="115.2">
      <c r="A763" s="2" t="s">
        <v>2000</v>
      </c>
      <c r="B763" s="185" t="s">
        <v>2001</v>
      </c>
      <c r="C763" s="2" t="s">
        <v>2002</v>
      </c>
      <c r="D763" s="2" t="s">
        <v>55</v>
      </c>
      <c r="E763" s="7" t="s">
        <v>2003</v>
      </c>
      <c r="F763" s="2" t="s">
        <v>2004</v>
      </c>
      <c r="G763" s="2" t="s">
        <v>33</v>
      </c>
      <c r="H763" s="2" t="s">
        <v>58</v>
      </c>
      <c r="I763" s="8"/>
      <c r="J763" s="8"/>
      <c r="K763" s="2"/>
      <c r="L763" s="9"/>
      <c r="M763" s="8"/>
      <c r="N763" s="200" t="s">
        <v>61</v>
      </c>
      <c r="O763" s="8" t="s">
        <v>48</v>
      </c>
      <c r="P763" s="8" t="s">
        <v>88</v>
      </c>
      <c r="Q763" s="8" t="s">
        <v>38</v>
      </c>
      <c r="S763" s="2"/>
      <c r="T763" s="2"/>
      <c r="U763" s="8" t="str">
        <f>IF(COUNTIF(soi_input_variables!A:A,A763)&gt;0,"yes","no")</f>
        <v>no</v>
      </c>
      <c r="V763" s="8" t="str">
        <f>IF(COUNTIF(midas_input_variables!A:A,A763)&gt;0,"yes","no")</f>
        <v>yes</v>
      </c>
      <c r="W763" s="8" t="str">
        <f>IF(OR(COUNTIF(eucalc_variables_proxies!C:C,"*"&amp;A763&amp;"*")&gt;0,COUNTIF(eucalc_variables_proxies!F:F,"*"&amp;A763&amp;"*")&gt;0),"yes","no")</f>
        <v>yes</v>
      </c>
      <c r="X763" s="8" t="str">
        <f>IF(COUNTIF(collected_variables_proxies!C:C,"*"&amp;A763&amp;"*")&gt;0,"yes","no")</f>
        <v>yes</v>
      </c>
      <c r="Y763" s="8" t="str">
        <f t="shared" si="12"/>
        <v>yes</v>
      </c>
      <c r="Z763">
        <v>500</v>
      </c>
    </row>
    <row r="764" spans="1:26" ht="72">
      <c r="A764" s="2" t="s">
        <v>2005</v>
      </c>
      <c r="B764" s="185" t="s">
        <v>2006</v>
      </c>
      <c r="C764" s="2" t="s">
        <v>41</v>
      </c>
      <c r="D764" s="2" t="s">
        <v>42</v>
      </c>
      <c r="E764" s="14" t="s">
        <v>43</v>
      </c>
      <c r="F764" s="2" t="s">
        <v>44</v>
      </c>
      <c r="G764" s="2"/>
      <c r="H764" s="2" t="s">
        <v>137</v>
      </c>
      <c r="I764" s="8"/>
      <c r="J764" s="8"/>
      <c r="K764" s="2" t="s">
        <v>140</v>
      </c>
      <c r="L764" s="9"/>
      <c r="M764" s="8"/>
      <c r="N764" s="2" t="s">
        <v>47</v>
      </c>
      <c r="O764" s="8" t="s">
        <v>48</v>
      </c>
      <c r="P764" s="8" t="s">
        <v>49</v>
      </c>
      <c r="Q764" s="8" t="s">
        <v>38</v>
      </c>
      <c r="S764" s="2"/>
      <c r="T764" s="2"/>
      <c r="U764" s="8" t="str">
        <f>IF(COUNTIF(soi_input_variables!A:A,A764)&gt;0,"yes","no")</f>
        <v>no</v>
      </c>
      <c r="V764" s="8" t="str">
        <f>IF(COUNTIF(midas_input_variables!A:A,A764)&gt;0,"yes","no")</f>
        <v>yes</v>
      </c>
      <c r="W764" s="8" t="str">
        <f>IF(OR(COUNTIF(eucalc_variables_proxies!C:C,"*"&amp;A764&amp;"*")&gt;0,COUNTIF(eucalc_variables_proxies!F:F,"*"&amp;A764&amp;"*")&gt;0),"yes","no")</f>
        <v>yes</v>
      </c>
      <c r="X764" s="8" t="str">
        <f>IF(COUNTIF(collected_variables_proxies!C:C,"*"&amp;A764&amp;"*")&gt;0,"yes","no")</f>
        <v>no</v>
      </c>
      <c r="Y764" s="8" t="str">
        <f t="shared" si="12"/>
        <v>yes</v>
      </c>
      <c r="Z764">
        <v>500</v>
      </c>
    </row>
    <row r="765" spans="1:26" ht="72">
      <c r="A765" s="2" t="s">
        <v>2007</v>
      </c>
      <c r="B765" s="185" t="s">
        <v>2008</v>
      </c>
      <c r="C765" s="2" t="s">
        <v>41</v>
      </c>
      <c r="D765" s="2" t="s">
        <v>42</v>
      </c>
      <c r="E765" s="14" t="s">
        <v>43</v>
      </c>
      <c r="F765" s="2" t="s">
        <v>44</v>
      </c>
      <c r="G765" s="2"/>
      <c r="H765" s="2" t="s">
        <v>137</v>
      </c>
      <c r="I765" s="8"/>
      <c r="J765" s="8"/>
      <c r="K765" s="2" t="s">
        <v>1397</v>
      </c>
      <c r="L765" s="9"/>
      <c r="M765" s="8"/>
      <c r="N765" s="2" t="s">
        <v>47</v>
      </c>
      <c r="O765" s="8" t="s">
        <v>48</v>
      </c>
      <c r="P765" s="8" t="s">
        <v>49</v>
      </c>
      <c r="Q765" s="8" t="s">
        <v>38</v>
      </c>
      <c r="S765" s="2"/>
      <c r="T765" s="2"/>
      <c r="U765" s="8" t="str">
        <f>IF(COUNTIF(soi_input_variables!A:A,A765)&gt;0,"yes","no")</f>
        <v>no</v>
      </c>
      <c r="V765" s="8" t="str">
        <f>IF(COUNTIF(midas_input_variables!A:A,A765)&gt;0,"yes","no")</f>
        <v>yes</v>
      </c>
      <c r="W765" s="8" t="str">
        <f>IF(OR(COUNTIF(eucalc_variables_proxies!C:C,"*"&amp;A765&amp;"*")&gt;0,COUNTIF(eucalc_variables_proxies!F:F,"*"&amp;A765&amp;"*")&gt;0),"yes","no")</f>
        <v>yes</v>
      </c>
      <c r="X765" s="8" t="str">
        <f>IF(COUNTIF(collected_variables_proxies!C:C,"*"&amp;A765&amp;"*")&gt;0,"yes","no")</f>
        <v>no</v>
      </c>
      <c r="Y765" s="8" t="str">
        <f t="shared" si="12"/>
        <v>yes</v>
      </c>
      <c r="Z765">
        <v>500</v>
      </c>
    </row>
    <row r="766" spans="1:26" ht="72">
      <c r="A766" s="2" t="s">
        <v>2009</v>
      </c>
      <c r="B766" s="185" t="s">
        <v>2010</v>
      </c>
      <c r="C766" s="2" t="s">
        <v>41</v>
      </c>
      <c r="D766" s="2" t="s">
        <v>42</v>
      </c>
      <c r="E766" s="14" t="s">
        <v>43</v>
      </c>
      <c r="F766" s="2" t="s">
        <v>44</v>
      </c>
      <c r="G766" s="2"/>
      <c r="H766" s="2" t="s">
        <v>137</v>
      </c>
      <c r="I766" s="8"/>
      <c r="J766" s="8"/>
      <c r="K766" s="2" t="s">
        <v>46</v>
      </c>
      <c r="L766" s="9"/>
      <c r="M766" s="8"/>
      <c r="N766" s="2" t="s">
        <v>47</v>
      </c>
      <c r="O766" s="8" t="s">
        <v>48</v>
      </c>
      <c r="P766" s="8" t="s">
        <v>49</v>
      </c>
      <c r="Q766" s="8" t="s">
        <v>38</v>
      </c>
      <c r="S766" s="2"/>
      <c r="T766" s="2"/>
      <c r="U766" s="8" t="str">
        <f>IF(COUNTIF(soi_input_variables!A:A,A766)&gt;0,"yes","no")</f>
        <v>no</v>
      </c>
      <c r="V766" s="8" t="str">
        <f>IF(COUNTIF(midas_input_variables!A:A,A766)&gt;0,"yes","no")</f>
        <v>no</v>
      </c>
      <c r="W766" s="8" t="str">
        <f>IF(OR(COUNTIF(eucalc_variables_proxies!C:C,"*"&amp;A766&amp;"*")&gt;0,COUNTIF(eucalc_variables_proxies!F:F,"*"&amp;A766&amp;"*")&gt;0),"yes","no")</f>
        <v>no</v>
      </c>
      <c r="X766" s="8" t="str">
        <f>IF(COUNTIF(collected_variables_proxies!C:C,"*"&amp;A766&amp;"*")&gt;0,"yes","no")</f>
        <v>no</v>
      </c>
      <c r="Y766" s="8" t="str">
        <f t="shared" si="12"/>
        <v>no</v>
      </c>
      <c r="Z766">
        <v>500</v>
      </c>
    </row>
    <row r="767" spans="1:26" ht="72">
      <c r="A767" s="2" t="s">
        <v>2011</v>
      </c>
      <c r="B767" s="185" t="s">
        <v>2012</v>
      </c>
      <c r="C767" s="2" t="s">
        <v>41</v>
      </c>
      <c r="D767" s="2" t="s">
        <v>42</v>
      </c>
      <c r="E767" s="14" t="s">
        <v>43</v>
      </c>
      <c r="F767" s="2" t="s">
        <v>44</v>
      </c>
      <c r="G767" s="2"/>
      <c r="H767" s="2" t="s">
        <v>109</v>
      </c>
      <c r="I767" s="8"/>
      <c r="J767" s="8"/>
      <c r="K767" s="2" t="s">
        <v>140</v>
      </c>
      <c r="L767" s="9"/>
      <c r="M767" s="8"/>
      <c r="N767" s="2" t="s">
        <v>47</v>
      </c>
      <c r="O767" s="8" t="s">
        <v>48</v>
      </c>
      <c r="P767" s="8" t="s">
        <v>49</v>
      </c>
      <c r="Q767" s="8" t="s">
        <v>38</v>
      </c>
      <c r="S767" s="2"/>
      <c r="T767" s="2"/>
      <c r="U767" s="8" t="str">
        <f>IF(COUNTIF(soi_input_variables!A:A,A767)&gt;0,"yes","no")</f>
        <v>no</v>
      </c>
      <c r="V767" s="8" t="str">
        <f>IF(COUNTIF(midas_input_variables!A:A,A767)&gt;0,"yes","no")</f>
        <v>yes</v>
      </c>
      <c r="W767" s="8" t="str">
        <f>IF(OR(COUNTIF(eucalc_variables_proxies!C:C,"*"&amp;A767&amp;"*")&gt;0,COUNTIF(eucalc_variables_proxies!F:F,"*"&amp;A767&amp;"*")&gt;0),"yes","no")</f>
        <v>no</v>
      </c>
      <c r="X767" s="8" t="str">
        <f>IF(COUNTIF(collected_variables_proxies!C:C,"*"&amp;A767&amp;"*")&gt;0,"yes","no")</f>
        <v>no</v>
      </c>
      <c r="Y767" s="8" t="str">
        <f t="shared" si="12"/>
        <v>yes</v>
      </c>
      <c r="Z767">
        <v>500</v>
      </c>
    </row>
    <row r="768" spans="1:26" ht="86.4">
      <c r="A768" s="2" t="s">
        <v>2013</v>
      </c>
      <c r="B768" s="185" t="s">
        <v>2014</v>
      </c>
      <c r="C768" s="2"/>
      <c r="D768" s="2" t="s">
        <v>55</v>
      </c>
      <c r="E768" s="7" t="s">
        <v>2015</v>
      </c>
      <c r="F768" s="2" t="s">
        <v>2016</v>
      </c>
      <c r="G768" s="2" t="s">
        <v>33</v>
      </c>
      <c r="H768" s="2" t="s">
        <v>337</v>
      </c>
      <c r="I768" s="8" t="s">
        <v>526</v>
      </c>
      <c r="J768" s="8" t="s">
        <v>2017</v>
      </c>
      <c r="K768" s="2"/>
      <c r="L768" s="2"/>
      <c r="M768" s="8"/>
      <c r="N768" s="2" t="s">
        <v>35</v>
      </c>
      <c r="O768" s="8" t="s">
        <v>36</v>
      </c>
      <c r="P768" s="8" t="s">
        <v>37</v>
      </c>
      <c r="Q768" s="8" t="s">
        <v>38</v>
      </c>
      <c r="S768" s="2"/>
      <c r="T768" s="2"/>
      <c r="U768" s="8" t="str">
        <f>IF(COUNTIF(soi_input_variables!A:A,A768)&gt;0,"yes","no")</f>
        <v>no</v>
      </c>
      <c r="V768" s="8" t="str">
        <f>IF(COUNTIF(midas_input_variables!A:A,A768)&gt;0,"yes","no")</f>
        <v>no</v>
      </c>
      <c r="W768" s="8" t="str">
        <f>IF(OR(COUNTIF(eucalc_variables_proxies!C:C,"*"&amp;A768&amp;"*")&gt;0,COUNTIF(eucalc_variables_proxies!F:F,"*"&amp;A768&amp;"*")&gt;0),"yes","no")</f>
        <v>no</v>
      </c>
      <c r="X768" s="8" t="str">
        <f>IF(COUNTIF(collected_variables_proxies!C:C,"*"&amp;A768&amp;"*")&gt;0,"yes","no")</f>
        <v>no</v>
      </c>
      <c r="Y768" s="8" t="str">
        <f t="shared" si="12"/>
        <v>no</v>
      </c>
      <c r="Z768">
        <v>500</v>
      </c>
    </row>
    <row r="769" spans="1:26" ht="115.2">
      <c r="A769" s="2" t="s">
        <v>2018</v>
      </c>
      <c r="B769" s="185" t="s">
        <v>2019</v>
      </c>
      <c r="C769" s="2"/>
      <c r="D769" s="2" t="s">
        <v>55</v>
      </c>
      <c r="E769" s="7" t="s">
        <v>2020</v>
      </c>
      <c r="F769" s="2" t="s">
        <v>2021</v>
      </c>
      <c r="G769" s="2" t="s">
        <v>33</v>
      </c>
      <c r="H769" s="2" t="s">
        <v>2022</v>
      </c>
      <c r="I769" s="8"/>
      <c r="J769" s="8" t="s">
        <v>2023</v>
      </c>
      <c r="K769" s="2"/>
      <c r="L769" s="9"/>
      <c r="M769" s="8"/>
      <c r="N769" s="2" t="s">
        <v>2024</v>
      </c>
      <c r="O769" s="8" t="s">
        <v>36</v>
      </c>
      <c r="P769" s="8" t="s">
        <v>88</v>
      </c>
      <c r="Q769" s="8" t="s">
        <v>38</v>
      </c>
      <c r="S769" s="2"/>
      <c r="T769" s="2"/>
      <c r="U769" s="8" t="str">
        <f>IF(COUNTIF(soi_input_variables!A:A,A769)&gt;0,"yes","no")</f>
        <v>no</v>
      </c>
      <c r="V769" s="8" t="str">
        <f>IF(COUNTIF(midas_input_variables!A:A,A769)&gt;0,"yes","no")</f>
        <v>no</v>
      </c>
      <c r="W769" s="8" t="str">
        <f>IF(OR(COUNTIF(eucalc_variables_proxies!C:C,"*"&amp;A769&amp;"*")&gt;0,COUNTIF(eucalc_variables_proxies!F:F,"*"&amp;A769&amp;"*")&gt;0),"yes","no")</f>
        <v>no</v>
      </c>
      <c r="X769" s="8" t="str">
        <f>IF(COUNTIF(collected_variables_proxies!C:C,"*"&amp;A769&amp;"*")&gt;0,"yes","no")</f>
        <v>no</v>
      </c>
      <c r="Y769" s="8" t="str">
        <f t="shared" si="12"/>
        <v>no</v>
      </c>
    </row>
    <row r="770" spans="1:26" ht="72">
      <c r="A770" s="2" t="s">
        <v>2025</v>
      </c>
      <c r="B770" s="185" t="s">
        <v>2026</v>
      </c>
      <c r="C770" s="2" t="s">
        <v>2027</v>
      </c>
      <c r="D770" s="2" t="s">
        <v>290</v>
      </c>
      <c r="E770" s="7" t="s">
        <v>2028</v>
      </c>
      <c r="F770" s="2" t="s">
        <v>2029</v>
      </c>
      <c r="G770" s="2" t="s">
        <v>33</v>
      </c>
      <c r="H770" s="2" t="s">
        <v>120</v>
      </c>
      <c r="I770" s="2" t="s">
        <v>309</v>
      </c>
      <c r="J770" s="2" t="s">
        <v>2030</v>
      </c>
      <c r="K770" s="2"/>
      <c r="L770" s="2"/>
      <c r="M770" s="8"/>
      <c r="N770" s="2" t="s">
        <v>47</v>
      </c>
      <c r="O770" s="8" t="s">
        <v>48</v>
      </c>
      <c r="P770" s="8" t="s">
        <v>88</v>
      </c>
      <c r="Q770" s="8" t="s">
        <v>38</v>
      </c>
      <c r="S770" s="2"/>
      <c r="T770" s="2"/>
      <c r="U770" s="8" t="str">
        <f>IF(COUNTIF(soi_input_variables!A:A,A770)&gt;0,"yes","no")</f>
        <v>yes</v>
      </c>
      <c r="V770" s="8" t="str">
        <f>IF(COUNTIF(midas_input_variables!A:A,A770)&gt;0,"yes","no")</f>
        <v>no</v>
      </c>
      <c r="W770" s="8" t="str">
        <f>IF(OR(COUNTIF(eucalc_variables_proxies!C:C,"*"&amp;A770&amp;"*")&gt;0,COUNTIF(eucalc_variables_proxies!F:F,"*"&amp;A770&amp;"*")&gt;0),"yes","no")</f>
        <v>no</v>
      </c>
      <c r="X770" s="8" t="str">
        <f>IF(COUNTIF(collected_variables_proxies!C:C,"*"&amp;A770&amp;"*")&gt;0,"yes","no")</f>
        <v>no</v>
      </c>
      <c r="Y770" s="8" t="str">
        <f t="shared" si="12"/>
        <v>yes</v>
      </c>
      <c r="Z770">
        <v>0.5</v>
      </c>
    </row>
    <row r="771" spans="1:26" ht="72">
      <c r="A771" s="200" t="s">
        <v>2031</v>
      </c>
      <c r="B771" s="199" t="s">
        <v>2032</v>
      </c>
      <c r="C771" s="2" t="s">
        <v>41</v>
      </c>
      <c r="D771" s="2" t="s">
        <v>42</v>
      </c>
      <c r="E771" s="14" t="s">
        <v>43</v>
      </c>
      <c r="F771" s="2" t="s">
        <v>44</v>
      </c>
      <c r="G771" s="2"/>
      <c r="H771" s="2" t="s">
        <v>137</v>
      </c>
      <c r="I771" s="8"/>
      <c r="J771" s="8"/>
      <c r="K771" s="2" t="s">
        <v>46</v>
      </c>
      <c r="L771" s="9"/>
      <c r="M771" s="8"/>
      <c r="N771" s="2" t="s">
        <v>47</v>
      </c>
      <c r="O771" s="8" t="s">
        <v>48</v>
      </c>
      <c r="P771" s="8" t="s">
        <v>49</v>
      </c>
      <c r="Q771" s="8" t="s">
        <v>38</v>
      </c>
      <c r="S771" s="2"/>
      <c r="T771" s="2"/>
      <c r="U771" s="8" t="str">
        <f>IF(COUNTIF(soi_input_variables!A:A,A771)&gt;0,"yes","no")</f>
        <v>no</v>
      </c>
      <c r="V771" s="8" t="str">
        <f>IF(COUNTIF(midas_input_variables!A:A,A771)&gt;0,"yes","no")</f>
        <v>yes</v>
      </c>
      <c r="W771" s="8" t="str">
        <f>IF(OR(COUNTIF(eucalc_variables_proxies!C:C,"*"&amp;A771&amp;"*")&gt;0,COUNTIF(eucalc_variables_proxies!F:F,"*"&amp;A771&amp;"*")&gt;0),"yes","no")</f>
        <v>no</v>
      </c>
      <c r="X771" s="8" t="str">
        <f>IF(COUNTIF(collected_variables_proxies!C:C,"*"&amp;A771&amp;"*")&gt;0,"yes","no")</f>
        <v>no</v>
      </c>
      <c r="Y771" s="8" t="str">
        <f t="shared" si="12"/>
        <v>yes</v>
      </c>
      <c r="Z771">
        <v>50</v>
      </c>
    </row>
    <row r="772" spans="1:26" ht="72">
      <c r="A772" s="2" t="s">
        <v>2033</v>
      </c>
      <c r="B772" s="185" t="s">
        <v>2034</v>
      </c>
      <c r="C772" s="2" t="s">
        <v>41</v>
      </c>
      <c r="D772" s="2" t="s">
        <v>42</v>
      </c>
      <c r="E772" s="14" t="s">
        <v>43</v>
      </c>
      <c r="F772" s="2" t="s">
        <v>44</v>
      </c>
      <c r="G772" s="2"/>
      <c r="H772" s="2" t="s">
        <v>137</v>
      </c>
      <c r="I772" s="8"/>
      <c r="J772" s="8"/>
      <c r="K772" s="2"/>
      <c r="L772" s="9"/>
      <c r="M772" s="8"/>
      <c r="N772" s="2" t="s">
        <v>47</v>
      </c>
      <c r="O772" s="8" t="s">
        <v>48</v>
      </c>
      <c r="P772" s="8" t="s">
        <v>49</v>
      </c>
      <c r="Q772" s="8" t="s">
        <v>38</v>
      </c>
      <c r="S772" s="2"/>
      <c r="T772" s="2"/>
      <c r="U772" s="8" t="str">
        <f>IF(COUNTIF(soi_input_variables!A:A,A772)&gt;0,"yes","no")</f>
        <v>no</v>
      </c>
      <c r="V772" s="8" t="str">
        <f>IF(COUNTIF(midas_input_variables!A:A,A772)&gt;0,"yes","no")</f>
        <v>yes</v>
      </c>
      <c r="W772" s="8" t="str">
        <f>IF(OR(COUNTIF(eucalc_variables_proxies!C:C,"*"&amp;A772&amp;"*")&gt;0,COUNTIF(eucalc_variables_proxies!F:F,"*"&amp;A772&amp;"*")&gt;0),"yes","no")</f>
        <v>no</v>
      </c>
      <c r="X772" s="8" t="str">
        <f>IF(COUNTIF(collected_variables_proxies!C:C,"*"&amp;A772&amp;"*")&gt;0,"yes","no")</f>
        <v>yes</v>
      </c>
      <c r="Y772" s="8" t="str">
        <f t="shared" ref="Y772:Y838" si="13">IF(OR(U772="yes",V772="yes",W772="yes",X772="yes"),"yes","no")</f>
        <v>yes</v>
      </c>
      <c r="Z772">
        <v>0.5</v>
      </c>
    </row>
    <row r="773" spans="1:26" ht="86.4">
      <c r="A773" s="2" t="s">
        <v>2035</v>
      </c>
      <c r="B773" s="185" t="s">
        <v>2036</v>
      </c>
      <c r="C773" s="2"/>
      <c r="D773" s="2" t="s">
        <v>55</v>
      </c>
      <c r="E773" s="7" t="s">
        <v>1814</v>
      </c>
      <c r="F773" s="2" t="s">
        <v>1815</v>
      </c>
      <c r="G773" s="2" t="s">
        <v>33</v>
      </c>
      <c r="H773" s="2" t="s">
        <v>156</v>
      </c>
      <c r="I773" s="8" t="s">
        <v>157</v>
      </c>
      <c r="J773" s="8"/>
      <c r="K773" s="2"/>
      <c r="L773" s="9"/>
      <c r="M773" s="8"/>
      <c r="N773" s="2" t="s">
        <v>1163</v>
      </c>
      <c r="O773" s="8" t="s">
        <v>48</v>
      </c>
      <c r="P773" s="8" t="s">
        <v>62</v>
      </c>
      <c r="Q773" s="8" t="s">
        <v>38</v>
      </c>
      <c r="S773" s="2"/>
      <c r="T773" s="2"/>
      <c r="U773" s="8" t="str">
        <f>IF(COUNTIF(soi_input_variables!A:A,A773)&gt;0,"yes","no")</f>
        <v>no</v>
      </c>
      <c r="V773" s="8" t="str">
        <f>IF(COUNTIF(midas_input_variables!A:A,A773)&gt;0,"yes","no")</f>
        <v>no</v>
      </c>
      <c r="W773" s="8" t="str">
        <f>IF(OR(COUNTIF(eucalc_variables_proxies!C:C,"*"&amp;A773&amp;"*")&gt;0,COUNTIF(eucalc_variables_proxies!F:F,"*"&amp;A773&amp;"*")&gt;0),"yes","no")</f>
        <v>no</v>
      </c>
      <c r="X773" s="8" t="str">
        <f>IF(COUNTIF(collected_variables_proxies!C:C,"*"&amp;A773&amp;"*")&gt;0,"yes","no")</f>
        <v>no</v>
      </c>
      <c r="Y773" s="8" t="str">
        <f t="shared" si="13"/>
        <v>no</v>
      </c>
      <c r="Z773">
        <v>1</v>
      </c>
    </row>
    <row r="774" spans="1:26" ht="331.2">
      <c r="A774" s="2" t="s">
        <v>2037</v>
      </c>
      <c r="B774" s="199" t="s">
        <v>2038</v>
      </c>
      <c r="C774" s="2" t="s">
        <v>2039</v>
      </c>
      <c r="D774" s="2" t="s">
        <v>290</v>
      </c>
      <c r="E774" s="7" t="s">
        <v>2040</v>
      </c>
      <c r="F774" s="2" t="s">
        <v>2041</v>
      </c>
      <c r="G774" s="2" t="s">
        <v>33</v>
      </c>
      <c r="H774" s="2" t="s">
        <v>168</v>
      </c>
      <c r="I774" s="8" t="s">
        <v>293</v>
      </c>
      <c r="J774" s="8"/>
      <c r="K774" s="2"/>
      <c r="L774" s="2" t="s">
        <v>2042</v>
      </c>
      <c r="M774" s="8"/>
      <c r="N774" s="2" t="s">
        <v>158</v>
      </c>
      <c r="O774" s="8" t="s">
        <v>36</v>
      </c>
      <c r="P774" s="8" t="s">
        <v>88</v>
      </c>
      <c r="Q774" s="8" t="s">
        <v>38</v>
      </c>
      <c r="S774" s="2"/>
      <c r="T774" s="2"/>
      <c r="U774" s="8" t="str">
        <f>IF(COUNTIF(soi_input_variables!A:A,A774)&gt;0,"yes","no")</f>
        <v>no</v>
      </c>
      <c r="V774" s="8" t="str">
        <f>IF(COUNTIF(midas_input_variables!A:A,A774)&gt;0,"yes","no")</f>
        <v>yes</v>
      </c>
      <c r="W774" s="8" t="str">
        <f>IF(OR(COUNTIF(eucalc_variables_proxies!C:C,"*"&amp;A774&amp;"*")&gt;0,COUNTIF(eucalc_variables_proxies!F:F,"*"&amp;A774&amp;"*")&gt;0),"yes","no")</f>
        <v>no</v>
      </c>
      <c r="X774" s="8" t="str">
        <f>IF(COUNTIF(collected_variables_proxies!C:C,"*"&amp;A774&amp;"*")&gt;0,"yes","no")</f>
        <v>no</v>
      </c>
      <c r="Y774" s="8" t="str">
        <f t="shared" si="13"/>
        <v>yes</v>
      </c>
      <c r="Z774">
        <v>1</v>
      </c>
    </row>
    <row r="775" spans="1:26" ht="86.4">
      <c r="A775" s="2" t="s">
        <v>2043</v>
      </c>
      <c r="B775" s="185" t="s">
        <v>2044</v>
      </c>
      <c r="C775" s="2"/>
      <c r="D775" s="2" t="s">
        <v>55</v>
      </c>
      <c r="E775" s="136" t="s">
        <v>1814</v>
      </c>
      <c r="F775" s="2" t="s">
        <v>1815</v>
      </c>
      <c r="G775" s="2" t="s">
        <v>33</v>
      </c>
      <c r="H775" s="2" t="s">
        <v>156</v>
      </c>
      <c r="I775" s="8" t="s">
        <v>157</v>
      </c>
      <c r="J775" s="8"/>
      <c r="K775" s="2"/>
      <c r="L775" s="9"/>
      <c r="M775" s="8"/>
      <c r="N775" s="2" t="s">
        <v>1163</v>
      </c>
      <c r="O775" s="8" t="s">
        <v>48</v>
      </c>
      <c r="P775" s="8" t="s">
        <v>62</v>
      </c>
      <c r="Q775" s="8" t="s">
        <v>38</v>
      </c>
      <c r="S775" s="2"/>
      <c r="T775" s="2"/>
      <c r="U775" s="8" t="str">
        <f>IF(COUNTIF(soi_input_variables!A:A,A775)&gt;0,"yes","no")</f>
        <v>no</v>
      </c>
      <c r="V775" s="8" t="str">
        <f>IF(COUNTIF(midas_input_variables!A:A,A775)&gt;0,"yes","no")</f>
        <v>no</v>
      </c>
      <c r="W775" s="8" t="str">
        <f>IF(OR(COUNTIF(eucalc_variables_proxies!C:C,"*"&amp;A775&amp;"*")&gt;0,COUNTIF(eucalc_variables_proxies!F:F,"*"&amp;A775&amp;"*")&gt;0),"yes","no")</f>
        <v>no</v>
      </c>
      <c r="X775" s="8" t="str">
        <f>IF(COUNTIF(collected_variables_proxies!C:C,"*"&amp;A775&amp;"*")&gt;0,"yes","no")</f>
        <v>no</v>
      </c>
      <c r="Y775" s="8" t="str">
        <f t="shared" si="13"/>
        <v>no</v>
      </c>
      <c r="Z775">
        <v>100</v>
      </c>
    </row>
    <row r="776" spans="1:26" ht="115.2">
      <c r="A776" s="2" t="s">
        <v>2046</v>
      </c>
      <c r="B776" s="185" t="s">
        <v>2047</v>
      </c>
      <c r="C776" s="2" t="s">
        <v>2048</v>
      </c>
      <c r="D776" s="2" t="s">
        <v>55</v>
      </c>
      <c r="E776" s="136" t="s">
        <v>2045</v>
      </c>
      <c r="F776" s="2" t="s">
        <v>2049</v>
      </c>
      <c r="G776" s="2" t="s">
        <v>33</v>
      </c>
      <c r="H776" s="2" t="s">
        <v>903</v>
      </c>
      <c r="I776" s="8" t="s">
        <v>68</v>
      </c>
      <c r="J776" s="8"/>
      <c r="K776" s="2"/>
      <c r="L776" s="2"/>
      <c r="M776" s="8"/>
      <c r="N776" s="2" t="s">
        <v>70</v>
      </c>
      <c r="O776" s="8" t="s">
        <v>48</v>
      </c>
      <c r="P776" s="8" t="s">
        <v>88</v>
      </c>
      <c r="Q776" s="8" t="s">
        <v>38</v>
      </c>
      <c r="S776" s="2"/>
      <c r="T776" s="2"/>
      <c r="U776" s="8" t="str">
        <f>IF(COUNTIF(soi_input_variables!A:A,A776)&gt;0,"yes","no")</f>
        <v>no</v>
      </c>
      <c r="V776" s="8" t="str">
        <f>IF(COUNTIF(midas_input_variables!A:A,A776)&gt;0,"yes","no")</f>
        <v>no</v>
      </c>
      <c r="W776" s="8" t="str">
        <f>IF(OR(COUNTIF(eucalc_variables_proxies!C:C,"*"&amp;A776&amp;"*")&gt;0,COUNTIF(eucalc_variables_proxies!F:F,"*"&amp;A776&amp;"*")&gt;0),"yes","no")</f>
        <v>no</v>
      </c>
      <c r="X776" s="8" t="str">
        <f>IF(COUNTIF(collected_variables_proxies!C:C,"*"&amp;A776&amp;"*")&gt;0,"yes","no")</f>
        <v>no</v>
      </c>
      <c r="Y776" s="8" t="str">
        <f t="shared" si="13"/>
        <v>no</v>
      </c>
      <c r="Z776">
        <v>100</v>
      </c>
    </row>
    <row r="777" spans="1:26" ht="115.2">
      <c r="A777" s="2" t="s">
        <v>2050</v>
      </c>
      <c r="B777" s="185" t="s">
        <v>2051</v>
      </c>
      <c r="C777" s="2" t="s">
        <v>2052</v>
      </c>
      <c r="D777" s="2" t="s">
        <v>55</v>
      </c>
      <c r="E777" s="136" t="s">
        <v>2045</v>
      </c>
      <c r="F777" s="2" t="s">
        <v>2049</v>
      </c>
      <c r="G777" s="2" t="s">
        <v>33</v>
      </c>
      <c r="H777" s="2" t="s">
        <v>903</v>
      </c>
      <c r="I777" s="8" t="s">
        <v>68</v>
      </c>
      <c r="J777" s="8"/>
      <c r="K777" s="2"/>
      <c r="L777" s="2"/>
      <c r="M777" s="8"/>
      <c r="N777" s="2" t="s">
        <v>70</v>
      </c>
      <c r="O777" s="8" t="s">
        <v>48</v>
      </c>
      <c r="P777" s="8" t="s">
        <v>88</v>
      </c>
      <c r="Q777" s="8" t="s">
        <v>38</v>
      </c>
      <c r="S777" s="2"/>
      <c r="T777" s="2"/>
      <c r="U777" s="8" t="str">
        <f>IF(COUNTIF(soi_input_variables!A:A,A777)&gt;0,"yes","no")</f>
        <v>no</v>
      </c>
      <c r="V777" s="8" t="str">
        <f>IF(COUNTIF(midas_input_variables!A:A,A777)&gt;0,"yes","no")</f>
        <v>no</v>
      </c>
      <c r="W777" s="8" t="str">
        <f>IF(OR(COUNTIF(eucalc_variables_proxies!C:C,"*"&amp;A777&amp;"*")&gt;0,COUNTIF(eucalc_variables_proxies!F:F,"*"&amp;A777&amp;"*")&gt;0),"yes","no")</f>
        <v>no</v>
      </c>
      <c r="X777" s="8" t="str">
        <f>IF(COUNTIF(collected_variables_proxies!C:C,"*"&amp;A777&amp;"*")&gt;0,"yes","no")</f>
        <v>no</v>
      </c>
      <c r="Y777" s="8" t="str">
        <f t="shared" si="13"/>
        <v>no</v>
      </c>
      <c r="Z777">
        <v>1</v>
      </c>
    </row>
    <row r="778" spans="1:26" ht="115.2">
      <c r="A778" s="2" t="s">
        <v>2053</v>
      </c>
      <c r="B778" s="185" t="s">
        <v>2054</v>
      </c>
      <c r="C778" s="2" t="s">
        <v>2055</v>
      </c>
      <c r="D778" s="2" t="s">
        <v>55</v>
      </c>
      <c r="E778" s="136" t="s">
        <v>2045</v>
      </c>
      <c r="F778" s="2" t="s">
        <v>2049</v>
      </c>
      <c r="G778" s="2" t="s">
        <v>33</v>
      </c>
      <c r="H778" s="2" t="s">
        <v>903</v>
      </c>
      <c r="I778" s="8" t="s">
        <v>68</v>
      </c>
      <c r="J778" s="8"/>
      <c r="K778" s="2"/>
      <c r="L778" s="2"/>
      <c r="M778" s="8"/>
      <c r="N778" s="2" t="s">
        <v>70</v>
      </c>
      <c r="O778" s="8" t="s">
        <v>48</v>
      </c>
      <c r="P778" s="8" t="s">
        <v>88</v>
      </c>
      <c r="Q778" s="8" t="s">
        <v>38</v>
      </c>
      <c r="S778" s="2"/>
      <c r="T778" s="2"/>
      <c r="U778" s="8"/>
      <c r="V778" s="8"/>
      <c r="W778" s="8"/>
      <c r="X778" s="8"/>
      <c r="Y778" s="8"/>
    </row>
    <row r="779" spans="1:26" ht="115.2">
      <c r="A779" s="2" t="s">
        <v>2056</v>
      </c>
      <c r="B779" s="185" t="s">
        <v>2057</v>
      </c>
      <c r="C779" s="2" t="s">
        <v>2058</v>
      </c>
      <c r="D779" s="2" t="s">
        <v>55</v>
      </c>
      <c r="E779" s="136" t="s">
        <v>2045</v>
      </c>
      <c r="F779" s="2" t="s">
        <v>2049</v>
      </c>
      <c r="G779" s="2" t="s">
        <v>33</v>
      </c>
      <c r="H779" s="2" t="s">
        <v>903</v>
      </c>
      <c r="I779" s="8" t="s">
        <v>68</v>
      </c>
      <c r="J779" s="8"/>
      <c r="K779" s="2"/>
      <c r="L779" s="2"/>
      <c r="M779" s="8"/>
      <c r="N779" s="2" t="s">
        <v>70</v>
      </c>
      <c r="O779" s="8" t="s">
        <v>48</v>
      </c>
      <c r="P779" s="8" t="s">
        <v>88</v>
      </c>
      <c r="Q779" s="8" t="s">
        <v>38</v>
      </c>
      <c r="S779" s="2"/>
      <c r="T779" s="2"/>
      <c r="U779" s="8"/>
      <c r="V779" s="8"/>
      <c r="W779" s="8"/>
      <c r="X779" s="8"/>
      <c r="Y779" s="8"/>
    </row>
    <row r="780" spans="1:26" ht="115.2">
      <c r="A780" s="2" t="s">
        <v>2059</v>
      </c>
      <c r="B780" s="185" t="s">
        <v>2060</v>
      </c>
      <c r="C780" s="2" t="s">
        <v>2061</v>
      </c>
      <c r="D780" s="2" t="s">
        <v>55</v>
      </c>
      <c r="E780" s="136" t="s">
        <v>2045</v>
      </c>
      <c r="F780" s="2" t="s">
        <v>2049</v>
      </c>
      <c r="G780" s="2" t="s">
        <v>33</v>
      </c>
      <c r="H780" s="2" t="s">
        <v>903</v>
      </c>
      <c r="I780" s="8" t="s">
        <v>68</v>
      </c>
      <c r="J780" s="8"/>
      <c r="K780" s="2"/>
      <c r="L780" s="2"/>
      <c r="M780" s="8"/>
      <c r="N780" s="2" t="s">
        <v>70</v>
      </c>
      <c r="O780" s="8" t="s">
        <v>48</v>
      </c>
      <c r="P780" s="8" t="s">
        <v>88</v>
      </c>
      <c r="Q780" s="8" t="s">
        <v>38</v>
      </c>
      <c r="S780" s="2"/>
      <c r="T780" s="2"/>
      <c r="U780" s="8"/>
      <c r="V780" s="8"/>
      <c r="W780" s="8"/>
      <c r="X780" s="8"/>
      <c r="Y780" s="8"/>
    </row>
    <row r="781" spans="1:26" ht="72">
      <c r="A781" s="2" t="s">
        <v>2062</v>
      </c>
      <c r="B781" s="185" t="s">
        <v>2063</v>
      </c>
      <c r="C781" s="2" t="s">
        <v>2064</v>
      </c>
      <c r="D781" s="2" t="s">
        <v>55</v>
      </c>
      <c r="E781" s="7" t="s">
        <v>1819</v>
      </c>
      <c r="F781" s="2" t="s">
        <v>2065</v>
      </c>
      <c r="G781" s="2" t="s">
        <v>33</v>
      </c>
      <c r="H781" s="8" t="s">
        <v>120</v>
      </c>
      <c r="I781" s="8" t="s">
        <v>1821</v>
      </c>
      <c r="J781" s="8"/>
      <c r="K781" s="8" t="s">
        <v>46</v>
      </c>
      <c r="L781" s="2"/>
      <c r="M781" s="8"/>
      <c r="N781" s="2" t="s">
        <v>47</v>
      </c>
      <c r="O781" s="8" t="s">
        <v>48</v>
      </c>
      <c r="P781" s="8" t="s">
        <v>37</v>
      </c>
      <c r="Q781" s="8" t="s">
        <v>38</v>
      </c>
      <c r="S781" s="2"/>
      <c r="T781" s="2"/>
      <c r="U781" s="8" t="str">
        <f>IF(COUNTIF(soi_input_variables!A:A,A781)&gt;0,"yes","no")</f>
        <v>yes</v>
      </c>
      <c r="V781" s="8" t="str">
        <f>IF(COUNTIF(midas_input_variables!A:A,A781)&gt;0,"yes","no")</f>
        <v>yes</v>
      </c>
      <c r="W781" s="8" t="str">
        <f>IF(OR(COUNTIF(eucalc_variables_proxies!C:C,"*"&amp;A781&amp;"*")&gt;0,COUNTIF(eucalc_variables_proxies!F:F,"*"&amp;A781&amp;"*")&gt;0),"yes","no")</f>
        <v>no</v>
      </c>
      <c r="X781" s="8" t="str">
        <f>IF(COUNTIF(collected_variables_proxies!C:C,"*"&amp;A781&amp;"*")&gt;0,"yes","no")</f>
        <v>no</v>
      </c>
      <c r="Y781" s="8" t="str">
        <f t="shared" si="13"/>
        <v>yes</v>
      </c>
    </row>
    <row r="782" spans="1:26" ht="158.4">
      <c r="A782" s="2" t="s">
        <v>2066</v>
      </c>
      <c r="B782" s="2" t="s">
        <v>2067</v>
      </c>
      <c r="C782" s="13" t="s">
        <v>2068</v>
      </c>
      <c r="D782" s="11" t="s">
        <v>83</v>
      </c>
      <c r="E782" s="12" t="s">
        <v>84</v>
      </c>
      <c r="F782" s="12" t="s">
        <v>85</v>
      </c>
      <c r="G782" s="11"/>
      <c r="H782" s="2" t="s">
        <v>168</v>
      </c>
      <c r="I782" s="8"/>
      <c r="J782" s="8"/>
      <c r="K782" s="2"/>
      <c r="L782" s="9"/>
      <c r="M782" s="8"/>
      <c r="N782" s="2" t="s">
        <v>171</v>
      </c>
      <c r="O782" s="8" t="s">
        <v>172</v>
      </c>
      <c r="P782" s="8" t="s">
        <v>88</v>
      </c>
      <c r="Q782" s="8" t="s">
        <v>38</v>
      </c>
      <c r="S782" s="2"/>
      <c r="T782" s="2"/>
      <c r="U782" s="8" t="str">
        <f>IF(COUNTIF(soi_input_variables!A:A,A782)&gt;0,"yes","no")</f>
        <v>no</v>
      </c>
      <c r="V782" s="8" t="str">
        <f>IF(COUNTIF(midas_input_variables!A:A,A782)&gt;0,"yes","no")</f>
        <v>no</v>
      </c>
      <c r="W782" s="8" t="str">
        <f>IF(OR(COUNTIF(eucalc_variables_proxies!C:C,"*"&amp;A782&amp;"*")&gt;0,COUNTIF(eucalc_variables_proxies!F:F,"*"&amp;A782&amp;"*")&gt;0),"yes","no")</f>
        <v>no</v>
      </c>
      <c r="X782" s="8" t="str">
        <f>IF(COUNTIF(collected_variables_proxies!C:C,"*"&amp;A782&amp;"*")&gt;0,"yes","no")</f>
        <v>no</v>
      </c>
      <c r="Y782" s="8" t="str">
        <f t="shared" si="13"/>
        <v>no</v>
      </c>
    </row>
    <row r="783" spans="1:26" ht="158.4">
      <c r="A783" s="2" t="s">
        <v>2069</v>
      </c>
      <c r="B783" s="2" t="s">
        <v>2070</v>
      </c>
      <c r="C783" s="13" t="s">
        <v>2071</v>
      </c>
      <c r="D783" s="11" t="s">
        <v>83</v>
      </c>
      <c r="E783" s="12" t="s">
        <v>84</v>
      </c>
      <c r="F783" s="12" t="s">
        <v>85</v>
      </c>
      <c r="G783" s="11"/>
      <c r="H783" s="2" t="s">
        <v>168</v>
      </c>
      <c r="I783" s="8"/>
      <c r="J783" s="8"/>
      <c r="K783" s="2"/>
      <c r="L783" s="9"/>
      <c r="M783" s="8"/>
      <c r="N783" s="2" t="s">
        <v>171</v>
      </c>
      <c r="O783" s="8" t="s">
        <v>172</v>
      </c>
      <c r="P783" s="8" t="s">
        <v>88</v>
      </c>
      <c r="Q783" s="8" t="s">
        <v>38</v>
      </c>
      <c r="S783" s="2"/>
      <c r="T783" s="2"/>
      <c r="U783" s="8" t="str">
        <f>IF(COUNTIF(soi_input_variables!A:A,A783)&gt;0,"yes","no")</f>
        <v>yes</v>
      </c>
      <c r="V783" s="8" t="str">
        <f>IF(COUNTIF(midas_input_variables!A:A,A783)&gt;0,"yes","no")</f>
        <v>no</v>
      </c>
      <c r="W783" s="8" t="str">
        <f>IF(OR(COUNTIF(eucalc_variables_proxies!C:C,"*"&amp;A783&amp;"*")&gt;0,COUNTIF(eucalc_variables_proxies!F:F,"*"&amp;A783&amp;"*")&gt;0),"yes","no")</f>
        <v>no</v>
      </c>
      <c r="X783" s="8" t="str">
        <f>IF(COUNTIF(collected_variables_proxies!C:C,"*"&amp;A783&amp;"*")&gt;0,"yes","no")</f>
        <v>no</v>
      </c>
      <c r="Y783" s="8" t="str">
        <f t="shared" si="13"/>
        <v>yes</v>
      </c>
    </row>
    <row r="784" spans="1:26" ht="158.4">
      <c r="A784" s="2" t="s">
        <v>2072</v>
      </c>
      <c r="B784" s="2" t="s">
        <v>2073</v>
      </c>
      <c r="C784" s="13" t="s">
        <v>2074</v>
      </c>
      <c r="D784" s="11" t="s">
        <v>83</v>
      </c>
      <c r="E784" s="12" t="s">
        <v>84</v>
      </c>
      <c r="F784" s="12" t="s">
        <v>85</v>
      </c>
      <c r="G784" s="11"/>
      <c r="H784" s="2" t="s">
        <v>168</v>
      </c>
      <c r="I784" s="8"/>
      <c r="J784" s="8"/>
      <c r="K784" s="2"/>
      <c r="L784" s="9"/>
      <c r="M784" s="8"/>
      <c r="N784" s="2" t="s">
        <v>171</v>
      </c>
      <c r="O784" s="8" t="s">
        <v>172</v>
      </c>
      <c r="P784" s="8" t="s">
        <v>88</v>
      </c>
      <c r="Q784" s="8" t="s">
        <v>38</v>
      </c>
      <c r="S784" s="2"/>
      <c r="T784" s="2"/>
      <c r="U784" s="8" t="str">
        <f>IF(COUNTIF(soi_input_variables!A:A,A784)&gt;0,"yes","no")</f>
        <v>no</v>
      </c>
      <c r="V784" s="8" t="str">
        <f>IF(COUNTIF(midas_input_variables!A:A,A784)&gt;0,"yes","no")</f>
        <v>no</v>
      </c>
      <c r="W784" s="8" t="str">
        <f>IF(OR(COUNTIF(eucalc_variables_proxies!C:C,"*"&amp;A784&amp;"*")&gt;0,COUNTIF(eucalc_variables_proxies!F:F,"*"&amp;A784&amp;"*")&gt;0),"yes","no")</f>
        <v>no</v>
      </c>
      <c r="X784" s="8" t="str">
        <f>IF(COUNTIF(collected_variables_proxies!C:C,"*"&amp;A784&amp;"*")&gt;0,"yes","no")</f>
        <v>no</v>
      </c>
      <c r="Y784" s="8" t="str">
        <f t="shared" si="13"/>
        <v>no</v>
      </c>
    </row>
    <row r="785" spans="1:26" ht="158.4">
      <c r="A785" s="2" t="s">
        <v>2075</v>
      </c>
      <c r="B785" s="2" t="s">
        <v>2076</v>
      </c>
      <c r="C785" s="13" t="s">
        <v>2077</v>
      </c>
      <c r="D785" s="11" t="s">
        <v>83</v>
      </c>
      <c r="E785" s="12" t="s">
        <v>84</v>
      </c>
      <c r="F785" s="12" t="s">
        <v>85</v>
      </c>
      <c r="G785" s="11"/>
      <c r="H785" s="2" t="s">
        <v>168</v>
      </c>
      <c r="I785" s="8"/>
      <c r="J785" s="8"/>
      <c r="K785" s="2"/>
      <c r="L785" s="9"/>
      <c r="M785" s="8"/>
      <c r="N785" s="2" t="s">
        <v>171</v>
      </c>
      <c r="O785" s="8" t="s">
        <v>172</v>
      </c>
      <c r="P785" s="8" t="s">
        <v>88</v>
      </c>
      <c r="Q785" s="8" t="s">
        <v>38</v>
      </c>
      <c r="S785" s="2"/>
      <c r="T785" s="2"/>
      <c r="U785" s="8" t="str">
        <f>IF(COUNTIF(soi_input_variables!A:A,A785)&gt;0,"yes","no")</f>
        <v>yes</v>
      </c>
      <c r="V785" s="8" t="str">
        <f>IF(COUNTIF(midas_input_variables!A:A,A785)&gt;0,"yes","no")</f>
        <v>no</v>
      </c>
      <c r="W785" s="8" t="str">
        <f>IF(OR(COUNTIF(eucalc_variables_proxies!C:C,"*"&amp;A785&amp;"*")&gt;0,COUNTIF(eucalc_variables_proxies!F:F,"*"&amp;A785&amp;"*")&gt;0),"yes","no")</f>
        <v>no</v>
      </c>
      <c r="X785" s="8" t="str">
        <f>IF(COUNTIF(collected_variables_proxies!C:C,"*"&amp;A785&amp;"*")&gt;0,"yes","no")</f>
        <v>no</v>
      </c>
      <c r="Y785" s="8" t="str">
        <f t="shared" si="13"/>
        <v>yes</v>
      </c>
    </row>
    <row r="786" spans="1:26" ht="21.6" customHeight="1">
      <c r="A786" s="2" t="s">
        <v>2078</v>
      </c>
      <c r="B786" s="2" t="s">
        <v>2079</v>
      </c>
      <c r="C786" s="13" t="s">
        <v>2080</v>
      </c>
      <c r="D786" s="11" t="s">
        <v>83</v>
      </c>
      <c r="E786" s="12" t="s">
        <v>84</v>
      </c>
      <c r="F786" s="12" t="s">
        <v>85</v>
      </c>
      <c r="G786" s="11"/>
      <c r="H786" s="2" t="s">
        <v>168</v>
      </c>
      <c r="I786" s="8"/>
      <c r="J786" s="8"/>
      <c r="K786" s="2"/>
      <c r="L786" s="9"/>
      <c r="M786" s="8"/>
      <c r="N786" s="2" t="s">
        <v>171</v>
      </c>
      <c r="O786" s="8" t="s">
        <v>172</v>
      </c>
      <c r="P786" s="8" t="s">
        <v>88</v>
      </c>
      <c r="Q786" s="8" t="s">
        <v>38</v>
      </c>
      <c r="S786" s="2"/>
      <c r="T786" s="2"/>
      <c r="U786" s="8" t="str">
        <f>IF(COUNTIF(soi_input_variables!A:A,A786)&gt;0,"yes","no")</f>
        <v>no</v>
      </c>
      <c r="V786" s="8" t="str">
        <f>IF(COUNTIF(midas_input_variables!A:A,A786)&gt;0,"yes","no")</f>
        <v>no</v>
      </c>
      <c r="W786" s="8" t="str">
        <f>IF(OR(COUNTIF(eucalc_variables_proxies!C:C,"*"&amp;A786&amp;"*")&gt;0,COUNTIF(eucalc_variables_proxies!F:F,"*"&amp;A786&amp;"*")&gt;0),"yes","no")</f>
        <v>no</v>
      </c>
      <c r="X786" s="8" t="str">
        <f>IF(COUNTIF(collected_variables_proxies!C:C,"*"&amp;A786&amp;"*")&gt;0,"yes","no")</f>
        <v>no</v>
      </c>
      <c r="Y786" s="8" t="str">
        <f t="shared" si="13"/>
        <v>no</v>
      </c>
    </row>
    <row r="787" spans="1:26" ht="172.8">
      <c r="A787" s="200" t="s">
        <v>2081</v>
      </c>
      <c r="B787" s="2" t="s">
        <v>2082</v>
      </c>
      <c r="C787" s="13" t="s">
        <v>2083</v>
      </c>
      <c r="D787" s="11" t="s">
        <v>83</v>
      </c>
      <c r="E787" s="12" t="s">
        <v>84</v>
      </c>
      <c r="F787" s="12" t="s">
        <v>85</v>
      </c>
      <c r="G787" s="11"/>
      <c r="H787" s="2" t="s">
        <v>168</v>
      </c>
      <c r="I787" s="8"/>
      <c r="J787" s="8"/>
      <c r="K787" s="2"/>
      <c r="L787" s="9"/>
      <c r="M787" s="8"/>
      <c r="N787" s="2" t="s">
        <v>171</v>
      </c>
      <c r="O787" s="8" t="s">
        <v>172</v>
      </c>
      <c r="P787" s="8" t="s">
        <v>88</v>
      </c>
      <c r="Q787" s="8" t="s">
        <v>38</v>
      </c>
      <c r="S787" s="2"/>
      <c r="T787" s="2"/>
      <c r="U787" s="8" t="str">
        <f>IF(COUNTIF(soi_input_variables!A:A,A787)&gt;0,"yes","no")</f>
        <v>no</v>
      </c>
      <c r="V787" s="8" t="str">
        <f>IF(COUNTIF(midas_input_variables!A:A,A787)&gt;0,"yes","no")</f>
        <v>no</v>
      </c>
      <c r="W787" s="8" t="str">
        <f>IF(OR(COUNTIF(eucalc_variables_proxies!C:C,"*"&amp;A787&amp;"*")&gt;0,COUNTIF(eucalc_variables_proxies!F:F,"*"&amp;A787&amp;"*")&gt;0),"yes","no")</f>
        <v>no</v>
      </c>
      <c r="X787" s="8" t="str">
        <f>IF(COUNTIF(collected_variables_proxies!C:C,"*"&amp;A787&amp;"*")&gt;0,"yes","no")</f>
        <v>no</v>
      </c>
      <c r="Y787" s="8" t="str">
        <f t="shared" si="13"/>
        <v>no</v>
      </c>
    </row>
    <row r="788" spans="1:26" ht="158.4">
      <c r="A788" s="2" t="s">
        <v>2084</v>
      </c>
      <c r="B788" s="2" t="s">
        <v>2085</v>
      </c>
      <c r="C788" s="13" t="s">
        <v>2086</v>
      </c>
      <c r="D788" s="11" t="s">
        <v>83</v>
      </c>
      <c r="E788" s="12" t="s">
        <v>84</v>
      </c>
      <c r="F788" s="12" t="s">
        <v>85</v>
      </c>
      <c r="G788" s="11"/>
      <c r="H788" s="2" t="s">
        <v>168</v>
      </c>
      <c r="I788" s="8"/>
      <c r="J788" s="8"/>
      <c r="K788" s="2"/>
      <c r="L788" s="9"/>
      <c r="M788" s="8"/>
      <c r="N788" s="2" t="s">
        <v>171</v>
      </c>
      <c r="O788" s="8" t="s">
        <v>172</v>
      </c>
      <c r="P788" s="8" t="s">
        <v>88</v>
      </c>
      <c r="Q788" s="8" t="s">
        <v>38</v>
      </c>
      <c r="S788" s="2"/>
      <c r="T788" s="2"/>
      <c r="U788" s="8" t="str">
        <f>IF(COUNTIF(soi_input_variables!A:A,A788)&gt;0,"yes","no")</f>
        <v>no</v>
      </c>
      <c r="V788" s="8" t="str">
        <f>IF(COUNTIF(midas_input_variables!A:A,A788)&gt;0,"yes","no")</f>
        <v>no</v>
      </c>
      <c r="W788" s="8" t="str">
        <f>IF(OR(COUNTIF(eucalc_variables_proxies!C:C,"*"&amp;A788&amp;"*")&gt;0,COUNTIF(eucalc_variables_proxies!F:F,"*"&amp;A788&amp;"*")&gt;0),"yes","no")</f>
        <v>no</v>
      </c>
      <c r="X788" s="8" t="str">
        <f>IF(COUNTIF(collected_variables_proxies!C:C,"*"&amp;A788&amp;"*")&gt;0,"yes","no")</f>
        <v>no</v>
      </c>
      <c r="Y788" s="8" t="str">
        <f t="shared" si="13"/>
        <v>no</v>
      </c>
    </row>
    <row r="789" spans="1:26" ht="158.4">
      <c r="A789" s="2" t="s">
        <v>2087</v>
      </c>
      <c r="B789" s="2" t="s">
        <v>2088</v>
      </c>
      <c r="C789" s="13" t="s">
        <v>2089</v>
      </c>
      <c r="D789" s="11" t="s">
        <v>83</v>
      </c>
      <c r="E789" s="12" t="s">
        <v>84</v>
      </c>
      <c r="F789" s="12" t="s">
        <v>85</v>
      </c>
      <c r="G789" s="11"/>
      <c r="H789" s="2" t="s">
        <v>168</v>
      </c>
      <c r="I789" s="8"/>
      <c r="J789" s="8"/>
      <c r="K789" s="2"/>
      <c r="L789" s="9"/>
      <c r="M789" s="8"/>
      <c r="N789" s="2" t="s">
        <v>171</v>
      </c>
      <c r="O789" s="8" t="s">
        <v>172</v>
      </c>
      <c r="P789" s="8" t="s">
        <v>88</v>
      </c>
      <c r="Q789" s="8" t="s">
        <v>38</v>
      </c>
      <c r="S789" s="2"/>
      <c r="T789" s="2"/>
      <c r="U789" s="8" t="str">
        <f>IF(COUNTIF(soi_input_variables!A:A,A789)&gt;0,"yes","no")</f>
        <v>yes</v>
      </c>
      <c r="V789" s="8" t="str">
        <f>IF(COUNTIF(midas_input_variables!A:A,A789)&gt;0,"yes","no")</f>
        <v>no</v>
      </c>
      <c r="W789" s="8" t="str">
        <f>IF(OR(COUNTIF(eucalc_variables_proxies!C:C,"*"&amp;A789&amp;"*")&gt;0,COUNTIF(eucalc_variables_proxies!F:F,"*"&amp;A789&amp;"*")&gt;0),"yes","no")</f>
        <v>no</v>
      </c>
      <c r="X789" s="8" t="str">
        <f>IF(COUNTIF(collected_variables_proxies!C:C,"*"&amp;A789&amp;"*")&gt;0,"yes","no")</f>
        <v>no</v>
      </c>
      <c r="Y789" s="8" t="str">
        <f t="shared" si="13"/>
        <v>yes</v>
      </c>
    </row>
    <row r="790" spans="1:26" ht="172.8">
      <c r="A790" s="2" t="s">
        <v>2090</v>
      </c>
      <c r="B790" s="2" t="s">
        <v>2091</v>
      </c>
      <c r="C790" s="13" t="s">
        <v>2092</v>
      </c>
      <c r="D790" s="11" t="s">
        <v>83</v>
      </c>
      <c r="E790" s="12" t="s">
        <v>84</v>
      </c>
      <c r="F790" s="12" t="s">
        <v>85</v>
      </c>
      <c r="G790" s="11"/>
      <c r="H790" s="2" t="s">
        <v>168</v>
      </c>
      <c r="I790" s="8"/>
      <c r="J790" s="8"/>
      <c r="K790" s="2"/>
      <c r="L790" s="9"/>
      <c r="M790" s="8"/>
      <c r="N790" s="2" t="s">
        <v>171</v>
      </c>
      <c r="O790" s="8" t="s">
        <v>172</v>
      </c>
      <c r="P790" s="8" t="s">
        <v>88</v>
      </c>
      <c r="Q790" s="8" t="s">
        <v>38</v>
      </c>
      <c r="S790" s="2"/>
      <c r="T790" s="2"/>
      <c r="U790" s="8" t="str">
        <f>IF(COUNTIF(soi_input_variables!A:A,A790)&gt;0,"yes","no")</f>
        <v>no</v>
      </c>
      <c r="V790" s="8" t="str">
        <f>IF(COUNTIF(midas_input_variables!A:A,A790)&gt;0,"yes","no")</f>
        <v>no</v>
      </c>
      <c r="W790" s="8" t="str">
        <f>IF(OR(COUNTIF(eucalc_variables_proxies!C:C,"*"&amp;A790&amp;"*")&gt;0,COUNTIF(eucalc_variables_proxies!F:F,"*"&amp;A790&amp;"*")&gt;0),"yes","no")</f>
        <v>no</v>
      </c>
      <c r="X790" s="8" t="str">
        <f>IF(COUNTIF(collected_variables_proxies!C:C,"*"&amp;A790&amp;"*")&gt;0,"yes","no")</f>
        <v>no</v>
      </c>
      <c r="Y790" s="8" t="str">
        <f t="shared" si="13"/>
        <v>no</v>
      </c>
    </row>
    <row r="791" spans="1:26" ht="172.8">
      <c r="A791" s="2" t="s">
        <v>2093</v>
      </c>
      <c r="B791" s="2" t="s">
        <v>2094</v>
      </c>
      <c r="C791" s="13" t="s">
        <v>2095</v>
      </c>
      <c r="D791" s="11" t="s">
        <v>83</v>
      </c>
      <c r="E791" s="12" t="s">
        <v>84</v>
      </c>
      <c r="F791" s="12" t="s">
        <v>85</v>
      </c>
      <c r="G791" s="11"/>
      <c r="H791" s="2" t="s">
        <v>168</v>
      </c>
      <c r="I791" s="8"/>
      <c r="J791" s="8"/>
      <c r="K791" s="2"/>
      <c r="L791" s="9"/>
      <c r="M791" s="8"/>
      <c r="N791" s="2" t="s">
        <v>171</v>
      </c>
      <c r="O791" s="8" t="s">
        <v>172</v>
      </c>
      <c r="P791" s="8" t="s">
        <v>88</v>
      </c>
      <c r="Q791" s="8" t="s">
        <v>38</v>
      </c>
      <c r="S791" s="2"/>
      <c r="T791" s="2"/>
      <c r="U791" s="8" t="str">
        <f>IF(COUNTIF(soi_input_variables!A:A,A791)&gt;0,"yes","no")</f>
        <v>yes</v>
      </c>
      <c r="V791" s="8" t="str">
        <f>IF(COUNTIF(midas_input_variables!A:A,A791)&gt;0,"yes","no")</f>
        <v>no</v>
      </c>
      <c r="W791" s="8" t="str">
        <f>IF(OR(COUNTIF(eucalc_variables_proxies!C:C,"*"&amp;A791&amp;"*")&gt;0,COUNTIF(eucalc_variables_proxies!F:F,"*"&amp;A791&amp;"*")&gt;0),"yes","no")</f>
        <v>no</v>
      </c>
      <c r="X791" s="8" t="str">
        <f>IF(COUNTIF(collected_variables_proxies!C:C,"*"&amp;A791&amp;"*")&gt;0,"yes","no")</f>
        <v>no</v>
      </c>
      <c r="Y791" s="8" t="str">
        <f t="shared" si="13"/>
        <v>yes</v>
      </c>
    </row>
    <row r="792" spans="1:26" ht="32.700000000000003" customHeight="1">
      <c r="A792" s="2" t="s">
        <v>2096</v>
      </c>
      <c r="B792" s="2" t="s">
        <v>2097</v>
      </c>
      <c r="C792" s="13" t="s">
        <v>2098</v>
      </c>
      <c r="D792" s="11" t="s">
        <v>83</v>
      </c>
      <c r="E792" s="12" t="s">
        <v>84</v>
      </c>
      <c r="F792" s="12" t="s">
        <v>85</v>
      </c>
      <c r="G792" s="11"/>
      <c r="H792" s="2" t="s">
        <v>168</v>
      </c>
      <c r="I792" s="8"/>
      <c r="J792" s="8"/>
      <c r="K792" s="2"/>
      <c r="L792" s="9"/>
      <c r="M792" s="8"/>
      <c r="N792" s="2" t="s">
        <v>171</v>
      </c>
      <c r="O792" s="8" t="s">
        <v>172</v>
      </c>
      <c r="P792" s="8" t="s">
        <v>88</v>
      </c>
      <c r="Q792" s="8" t="s">
        <v>38</v>
      </c>
      <c r="S792" s="2"/>
      <c r="T792" s="2"/>
      <c r="U792" s="8" t="str">
        <f>IF(COUNTIF(soi_input_variables!A:A,A792)&gt;0,"yes","no")</f>
        <v>no</v>
      </c>
      <c r="V792" s="8" t="str">
        <f>IF(COUNTIF(midas_input_variables!A:A,A792)&gt;0,"yes","no")</f>
        <v>no</v>
      </c>
      <c r="W792" s="8" t="str">
        <f>IF(OR(COUNTIF(eucalc_variables_proxies!C:C,"*"&amp;A792&amp;"*")&gt;0,COUNTIF(eucalc_variables_proxies!F:F,"*"&amp;A792&amp;"*")&gt;0),"yes","no")</f>
        <v>no</v>
      </c>
      <c r="X792" s="8" t="str">
        <f>IF(COUNTIF(collected_variables_proxies!C:C,"*"&amp;A792&amp;"*")&gt;0,"yes","no")</f>
        <v>no</v>
      </c>
      <c r="Y792" s="8" t="str">
        <f t="shared" si="13"/>
        <v>no</v>
      </c>
    </row>
    <row r="793" spans="1:26" ht="172.8">
      <c r="A793" s="2" t="s">
        <v>2099</v>
      </c>
      <c r="B793" s="2" t="s">
        <v>2100</v>
      </c>
      <c r="C793" s="13" t="s">
        <v>2101</v>
      </c>
      <c r="D793" s="11" t="s">
        <v>83</v>
      </c>
      <c r="E793" s="12" t="s">
        <v>84</v>
      </c>
      <c r="F793" s="12" t="s">
        <v>85</v>
      </c>
      <c r="G793" s="11"/>
      <c r="H793" s="2" t="s">
        <v>168</v>
      </c>
      <c r="I793" s="8"/>
      <c r="J793" s="8"/>
      <c r="K793" s="2"/>
      <c r="L793" s="9"/>
      <c r="M793" s="8"/>
      <c r="N793" s="2" t="s">
        <v>171</v>
      </c>
      <c r="O793" s="8" t="s">
        <v>172</v>
      </c>
      <c r="P793" s="8" t="s">
        <v>88</v>
      </c>
      <c r="Q793" s="8" t="s">
        <v>38</v>
      </c>
      <c r="S793" s="2"/>
      <c r="T793" s="2"/>
      <c r="U793" s="8" t="str">
        <f>IF(COUNTIF(soi_input_variables!A:A,A793)&gt;0,"yes","no")</f>
        <v>no</v>
      </c>
      <c r="V793" s="8" t="str">
        <f>IF(COUNTIF(midas_input_variables!A:A,A793)&gt;0,"yes","no")</f>
        <v>no</v>
      </c>
      <c r="W793" s="8" t="str">
        <f>IF(OR(COUNTIF(eucalc_variables_proxies!C:C,"*"&amp;A793&amp;"*")&gt;0,COUNTIF(eucalc_variables_proxies!F:F,"*"&amp;A793&amp;"*")&gt;0),"yes","no")</f>
        <v>no</v>
      </c>
      <c r="X793" s="8" t="str">
        <f>IF(COUNTIF(collected_variables_proxies!C:C,"*"&amp;A793&amp;"*")&gt;0,"yes","no")</f>
        <v>no</v>
      </c>
      <c r="Y793" s="8" t="str">
        <f t="shared" si="13"/>
        <v>no</v>
      </c>
    </row>
    <row r="794" spans="1:26" ht="172.8">
      <c r="A794" s="2" t="s">
        <v>2102</v>
      </c>
      <c r="B794" s="2" t="s">
        <v>2103</v>
      </c>
      <c r="C794" s="13" t="s">
        <v>2104</v>
      </c>
      <c r="D794" s="11" t="s">
        <v>83</v>
      </c>
      <c r="E794" s="12" t="s">
        <v>84</v>
      </c>
      <c r="F794" s="12" t="s">
        <v>85</v>
      </c>
      <c r="G794" s="11"/>
      <c r="H794" s="2" t="s">
        <v>168</v>
      </c>
      <c r="I794" s="8"/>
      <c r="J794" s="8"/>
      <c r="K794" s="2"/>
      <c r="L794" s="9"/>
      <c r="M794" s="8"/>
      <c r="N794" s="2" t="s">
        <v>171</v>
      </c>
      <c r="O794" s="8" t="s">
        <v>172</v>
      </c>
      <c r="P794" s="8" t="s">
        <v>88</v>
      </c>
      <c r="Q794" s="8" t="s">
        <v>38</v>
      </c>
      <c r="S794" s="2"/>
      <c r="T794" s="2"/>
      <c r="U794" s="8" t="str">
        <f>IF(COUNTIF(soi_input_variables!A:A,A794)&gt;0,"yes","no")</f>
        <v>no</v>
      </c>
      <c r="V794" s="8" t="str">
        <f>IF(COUNTIF(midas_input_variables!A:A,A794)&gt;0,"yes","no")</f>
        <v>no</v>
      </c>
      <c r="W794" s="8" t="str">
        <f>IF(OR(COUNTIF(eucalc_variables_proxies!C:C,"*"&amp;A794&amp;"*")&gt;0,COUNTIF(eucalc_variables_proxies!F:F,"*"&amp;A794&amp;"*")&gt;0),"yes","no")</f>
        <v>no</v>
      </c>
      <c r="X794" s="8" t="str">
        <f>IF(COUNTIF(collected_variables_proxies!C:C,"*"&amp;A794&amp;"*")&gt;0,"yes","no")</f>
        <v>no</v>
      </c>
      <c r="Y794" s="8" t="str">
        <f t="shared" si="13"/>
        <v>no</v>
      </c>
    </row>
    <row r="795" spans="1:26" ht="172.8">
      <c r="A795" s="2" t="s">
        <v>2105</v>
      </c>
      <c r="B795" s="2" t="s">
        <v>2106</v>
      </c>
      <c r="C795" s="13" t="s">
        <v>2107</v>
      </c>
      <c r="D795" s="11" t="s">
        <v>83</v>
      </c>
      <c r="E795" s="12" t="s">
        <v>84</v>
      </c>
      <c r="F795" s="12" t="s">
        <v>85</v>
      </c>
      <c r="G795" s="11"/>
      <c r="H795" s="2" t="s">
        <v>168</v>
      </c>
      <c r="I795" s="8"/>
      <c r="J795" s="8"/>
      <c r="K795" s="2"/>
      <c r="L795" s="9"/>
      <c r="M795" s="8"/>
      <c r="N795" s="2" t="s">
        <v>171</v>
      </c>
      <c r="O795" s="8" t="s">
        <v>172</v>
      </c>
      <c r="P795" s="8" t="s">
        <v>88</v>
      </c>
      <c r="Q795" s="8" t="s">
        <v>38</v>
      </c>
      <c r="S795" s="2"/>
      <c r="T795" s="2"/>
      <c r="U795" s="8" t="str">
        <f>IF(COUNTIF(soi_input_variables!A:A,A795)&gt;0,"yes","no")</f>
        <v>no</v>
      </c>
      <c r="V795" s="8" t="str">
        <f>IF(COUNTIF(midas_input_variables!A:A,A795)&gt;0,"yes","no")</f>
        <v>no</v>
      </c>
      <c r="W795" s="8" t="str">
        <f>IF(OR(COUNTIF(eucalc_variables_proxies!C:C,"*"&amp;A795&amp;"*")&gt;0,COUNTIF(eucalc_variables_proxies!F:F,"*"&amp;A795&amp;"*")&gt;0),"yes","no")</f>
        <v>no</v>
      </c>
      <c r="X795" s="8" t="str">
        <f>IF(COUNTIF(collected_variables_proxies!C:C,"*"&amp;A795&amp;"*")&gt;0,"yes","no")</f>
        <v>no</v>
      </c>
      <c r="Y795" s="8" t="str">
        <f t="shared" si="13"/>
        <v>no</v>
      </c>
    </row>
    <row r="796" spans="1:26" ht="86.4">
      <c r="A796" s="2" t="s">
        <v>2108</v>
      </c>
      <c r="B796" s="199" t="s">
        <v>2109</v>
      </c>
      <c r="C796" s="2" t="s">
        <v>2110</v>
      </c>
      <c r="D796" s="2" t="s">
        <v>55</v>
      </c>
      <c r="E796" s="7" t="s">
        <v>148</v>
      </c>
      <c r="F796" s="2" t="s">
        <v>149</v>
      </c>
      <c r="G796" s="2" t="s">
        <v>33</v>
      </c>
      <c r="H796" s="2" t="s">
        <v>34</v>
      </c>
      <c r="I796" s="8" t="s">
        <v>150</v>
      </c>
      <c r="J796" s="8"/>
      <c r="K796" s="2"/>
      <c r="L796" s="9"/>
      <c r="M796" s="8" t="s">
        <v>472</v>
      </c>
      <c r="N796" s="2" t="s">
        <v>35</v>
      </c>
      <c r="O796" s="8" t="s">
        <v>36</v>
      </c>
      <c r="P796" s="8" t="s">
        <v>37</v>
      </c>
      <c r="Q796" s="8" t="s">
        <v>38</v>
      </c>
      <c r="S796" s="2"/>
      <c r="T796" s="2"/>
      <c r="U796" s="8" t="str">
        <f>IF(COUNTIF(soi_input_variables!A:A,A796)&gt;0,"yes","no")</f>
        <v>no</v>
      </c>
      <c r="V796" s="8" t="str">
        <f>IF(COUNTIF(midas_input_variables!A:A,A796)&gt;0,"yes","no")</f>
        <v>no</v>
      </c>
      <c r="W796" s="8" t="str">
        <f>IF(OR(COUNTIF(eucalc_variables_proxies!C:C,"*"&amp;A796&amp;"*")&gt;0,COUNTIF(eucalc_variables_proxies!F:F,"*"&amp;A796&amp;"*")&gt;0),"yes","no")</f>
        <v>no</v>
      </c>
      <c r="X796" s="8" t="str">
        <f>IF(COUNTIF(collected_variables_proxies!C:C,"*"&amp;A796&amp;"*")&gt;0,"yes","no")</f>
        <v>no</v>
      </c>
      <c r="Y796" s="8" t="str">
        <f t="shared" si="13"/>
        <v>no</v>
      </c>
    </row>
    <row r="797" spans="1:26" ht="72">
      <c r="A797" s="2" t="s">
        <v>2111</v>
      </c>
      <c r="B797" s="185" t="s">
        <v>2112</v>
      </c>
      <c r="C797" s="2" t="s">
        <v>2113</v>
      </c>
      <c r="D797" s="2" t="s">
        <v>55</v>
      </c>
      <c r="E797" s="7" t="s">
        <v>1582</v>
      </c>
      <c r="F797" s="2" t="s">
        <v>1583</v>
      </c>
      <c r="G797" s="2" t="s">
        <v>33</v>
      </c>
      <c r="H797" s="2" t="s">
        <v>34</v>
      </c>
      <c r="I797" s="8" t="s">
        <v>68</v>
      </c>
      <c r="J797" s="8"/>
      <c r="K797" s="2"/>
      <c r="L797" s="9"/>
      <c r="M797" s="8" t="s">
        <v>472</v>
      </c>
      <c r="N797" s="2" t="s">
        <v>70</v>
      </c>
      <c r="O797" s="8" t="s">
        <v>48</v>
      </c>
      <c r="P797" s="8" t="s">
        <v>88</v>
      </c>
      <c r="Q797" s="8" t="s">
        <v>38</v>
      </c>
      <c r="S797" s="2"/>
      <c r="T797" s="2"/>
      <c r="U797" s="8" t="str">
        <f>IF(COUNTIF(soi_input_variables!A:A,A797)&gt;0,"yes","no")</f>
        <v>no</v>
      </c>
      <c r="V797" s="8" t="str">
        <f>IF(COUNTIF(midas_input_variables!A:A,A797)&gt;0,"yes","no")</f>
        <v>no</v>
      </c>
      <c r="W797" s="8" t="str">
        <f>IF(OR(COUNTIF(eucalc_variables_proxies!C:C,"*"&amp;A797&amp;"*")&gt;0,COUNTIF(eucalc_variables_proxies!F:F,"*"&amp;A797&amp;"*")&gt;0),"yes","no")</f>
        <v>no</v>
      </c>
      <c r="X797" s="8" t="str">
        <f>IF(COUNTIF(collected_variables_proxies!C:C,"*"&amp;A797&amp;"*")&gt;0,"yes","no")</f>
        <v>no</v>
      </c>
      <c r="Y797" s="8" t="str">
        <f t="shared" si="13"/>
        <v>no</v>
      </c>
      <c r="Z797">
        <v>500</v>
      </c>
    </row>
    <row r="798" spans="1:26" ht="115.2">
      <c r="A798" s="2" t="s">
        <v>2114</v>
      </c>
      <c r="B798" s="185" t="s">
        <v>2115</v>
      </c>
      <c r="C798" s="2" t="s">
        <v>582</v>
      </c>
      <c r="D798" s="2" t="s">
        <v>55</v>
      </c>
      <c r="E798" s="7" t="s">
        <v>583</v>
      </c>
      <c r="F798" s="2" t="s">
        <v>584</v>
      </c>
      <c r="G798" s="2" t="s">
        <v>33</v>
      </c>
      <c r="H798" s="2" t="s">
        <v>34</v>
      </c>
      <c r="I798" s="8"/>
      <c r="J798" s="8"/>
      <c r="K798" s="2"/>
      <c r="L798" s="9"/>
      <c r="M798" s="8"/>
      <c r="N798" s="2" t="s">
        <v>35</v>
      </c>
      <c r="O798" s="8" t="s">
        <v>36</v>
      </c>
      <c r="P798" s="8" t="s">
        <v>62</v>
      </c>
      <c r="Q798" s="8" t="s">
        <v>38</v>
      </c>
      <c r="S798" s="2"/>
      <c r="T798" s="2"/>
      <c r="U798" s="8" t="str">
        <f>IF(COUNTIF(soi_input_variables!A:A,A798)&gt;0,"yes","no")</f>
        <v>no</v>
      </c>
      <c r="V798" s="8" t="str">
        <f>IF(COUNTIF(midas_input_variables!A:A,A798)&gt;0,"yes","no")</f>
        <v>no</v>
      </c>
      <c r="W798" s="8" t="str">
        <f>IF(OR(COUNTIF(eucalc_variables_proxies!C:C,"*"&amp;A798&amp;"*")&gt;0,COUNTIF(eucalc_variables_proxies!F:F,"*"&amp;A798&amp;"*")&gt;0),"yes","no")</f>
        <v>no</v>
      </c>
      <c r="X798" s="8" t="str">
        <f>IF(COUNTIF(collected_variables_proxies!C:C,"*"&amp;A798&amp;"*")&gt;0,"yes","no")</f>
        <v>no</v>
      </c>
      <c r="Y798" s="8" t="str">
        <f t="shared" si="13"/>
        <v>no</v>
      </c>
      <c r="Z798">
        <v>500</v>
      </c>
    </row>
    <row r="799" spans="1:26" ht="72">
      <c r="A799" s="2" t="s">
        <v>2116</v>
      </c>
      <c r="B799" s="185" t="s">
        <v>2117</v>
      </c>
      <c r="C799" s="2" t="s">
        <v>41</v>
      </c>
      <c r="D799" s="2" t="s">
        <v>42</v>
      </c>
      <c r="E799" s="14" t="s">
        <v>43</v>
      </c>
      <c r="F799" s="2" t="s">
        <v>44</v>
      </c>
      <c r="G799" s="2"/>
      <c r="H799" s="2" t="s">
        <v>137</v>
      </c>
      <c r="I799" s="8"/>
      <c r="J799" s="8"/>
      <c r="K799" s="2" t="s">
        <v>46</v>
      </c>
      <c r="L799" s="9"/>
      <c r="M799" s="8"/>
      <c r="N799" s="2" t="s">
        <v>47</v>
      </c>
      <c r="O799" s="8" t="s">
        <v>48</v>
      </c>
      <c r="P799" s="8" t="s">
        <v>49</v>
      </c>
      <c r="Q799" s="8" t="s">
        <v>38</v>
      </c>
      <c r="S799" s="2"/>
      <c r="T799" s="2"/>
      <c r="U799" s="8" t="str">
        <f>IF(COUNTIF(soi_input_variables!A:A,A799)&gt;0,"yes","no")</f>
        <v>no</v>
      </c>
      <c r="V799" s="8" t="str">
        <f>IF(COUNTIF(midas_input_variables!A:A,A799)&gt;0,"yes","no")</f>
        <v>no</v>
      </c>
      <c r="W799" s="8" t="str">
        <f>IF(OR(COUNTIF(eucalc_variables_proxies!C:C,"*"&amp;A799&amp;"*")&gt;0,COUNTIF(eucalc_variables_proxies!F:F,"*"&amp;A799&amp;"*")&gt;0),"yes","no")</f>
        <v>no</v>
      </c>
      <c r="X799" s="8" t="str">
        <f>IF(COUNTIF(collected_variables_proxies!C:C,"*"&amp;A799&amp;"*")&gt;0,"yes","no")</f>
        <v>no</v>
      </c>
      <c r="Y799" s="8" t="str">
        <f t="shared" si="13"/>
        <v>no</v>
      </c>
      <c r="Z799">
        <v>0.02</v>
      </c>
    </row>
    <row r="800" spans="1:26" ht="86.4">
      <c r="A800" s="2" t="s">
        <v>2118</v>
      </c>
      <c r="B800" s="185" t="s">
        <v>2119</v>
      </c>
      <c r="C800" s="2"/>
      <c r="D800" s="2" t="s">
        <v>2120</v>
      </c>
      <c r="E800" s="7" t="s">
        <v>2121</v>
      </c>
      <c r="F800" s="2" t="s">
        <v>2122</v>
      </c>
      <c r="G800" s="2" t="s">
        <v>33</v>
      </c>
      <c r="H800" s="2" t="s">
        <v>2123</v>
      </c>
      <c r="I800" s="8"/>
      <c r="J800" s="8"/>
      <c r="K800" s="2" t="s">
        <v>46</v>
      </c>
      <c r="L800" s="9"/>
      <c r="M800" s="8"/>
      <c r="N800" s="2" t="s">
        <v>47</v>
      </c>
      <c r="O800" s="8" t="s">
        <v>48</v>
      </c>
      <c r="P800" s="8" t="s">
        <v>49</v>
      </c>
      <c r="Q800" s="8" t="s">
        <v>38</v>
      </c>
      <c r="S800" s="2"/>
      <c r="T800" s="2"/>
      <c r="U800" s="8" t="str">
        <f>IF(COUNTIF(soi_input_variables!A:A,A800)&gt;0,"yes","no")</f>
        <v>no</v>
      </c>
      <c r="V800" s="8" t="str">
        <f>IF(COUNTIF(midas_input_variables!A:A,A800)&gt;0,"yes","no")</f>
        <v>no</v>
      </c>
      <c r="W800" s="8" t="str">
        <f>IF(OR(COUNTIF(eucalc_variables_proxies!C:C,"*"&amp;A800&amp;"*")&gt;0,COUNTIF(eucalc_variables_proxies!F:F,"*"&amp;A800&amp;"*")&gt;0),"yes","no")</f>
        <v>no</v>
      </c>
      <c r="X800" s="8" t="str">
        <f>IF(COUNTIF(collected_variables_proxies!C:C,"*"&amp;A800&amp;"*")&gt;0,"yes","no")</f>
        <v>no</v>
      </c>
      <c r="Y800" s="8" t="str">
        <f t="shared" si="13"/>
        <v>no</v>
      </c>
      <c r="Z800">
        <v>0.02</v>
      </c>
    </row>
    <row r="801" spans="1:26" ht="86.4">
      <c r="A801" s="2" t="s">
        <v>2124</v>
      </c>
      <c r="B801" s="185" t="s">
        <v>2125</v>
      </c>
      <c r="C801" s="2"/>
      <c r="D801" s="2" t="s">
        <v>2120</v>
      </c>
      <c r="E801" s="7" t="s">
        <v>2121</v>
      </c>
      <c r="F801" s="2" t="s">
        <v>2122</v>
      </c>
      <c r="G801" s="2" t="s">
        <v>33</v>
      </c>
      <c r="H801" s="2" t="s">
        <v>337</v>
      </c>
      <c r="I801" s="8" t="s">
        <v>966</v>
      </c>
      <c r="J801" s="8"/>
      <c r="K801" s="2"/>
      <c r="L801" s="9"/>
      <c r="M801" s="8"/>
      <c r="N801" s="2" t="s">
        <v>968</v>
      </c>
      <c r="O801" s="8" t="s">
        <v>48</v>
      </c>
      <c r="P801" s="8" t="s">
        <v>49</v>
      </c>
      <c r="Q801" s="8" t="s">
        <v>38</v>
      </c>
      <c r="S801" s="2"/>
      <c r="T801" s="2"/>
      <c r="U801" s="8" t="str">
        <f>IF(COUNTIF(soi_input_variables!A:A,A801)&gt;0,"yes","no")</f>
        <v>no</v>
      </c>
      <c r="V801" s="8" t="str">
        <f>IF(COUNTIF(midas_input_variables!A:A,A801)&gt;0,"yes","no")</f>
        <v>no</v>
      </c>
      <c r="W801" s="8" t="str">
        <f>IF(OR(COUNTIF(eucalc_variables_proxies!C:C,"*"&amp;A801&amp;"*")&gt;0,COUNTIF(eucalc_variables_proxies!F:F,"*"&amp;A801&amp;"*")&gt;0),"yes","no")</f>
        <v>yes</v>
      </c>
      <c r="X801" s="8" t="str">
        <f>IF(COUNTIF(collected_variables_proxies!C:C,"*"&amp;A801&amp;"*")&gt;0,"yes","no")</f>
        <v>no</v>
      </c>
      <c r="Y801" s="8" t="str">
        <f t="shared" si="13"/>
        <v>yes</v>
      </c>
      <c r="Z801">
        <v>0.02</v>
      </c>
    </row>
    <row r="802" spans="1:26" ht="115.2">
      <c r="A802" s="2" t="s">
        <v>2126</v>
      </c>
      <c r="B802" s="185" t="s">
        <v>2127</v>
      </c>
      <c r="C802" s="2" t="s">
        <v>2128</v>
      </c>
      <c r="D802" s="8" t="s">
        <v>1659</v>
      </c>
      <c r="E802" s="7" t="s">
        <v>1660</v>
      </c>
      <c r="F802" s="2" t="s">
        <v>1661</v>
      </c>
      <c r="G802" s="2"/>
      <c r="H802" s="2" t="s">
        <v>58</v>
      </c>
      <c r="I802" s="18" t="s">
        <v>2129</v>
      </c>
      <c r="J802" s="8"/>
      <c r="K802" s="2"/>
      <c r="L802" s="9" t="s">
        <v>2130</v>
      </c>
      <c r="M802" s="8"/>
      <c r="N802" s="2" t="s">
        <v>2131</v>
      </c>
      <c r="O802" s="8" t="s">
        <v>36</v>
      </c>
      <c r="P802" s="8" t="s">
        <v>37</v>
      </c>
      <c r="Q802" s="8" t="s">
        <v>38</v>
      </c>
      <c r="S802" s="2"/>
      <c r="T802" s="2"/>
      <c r="U802" s="8" t="str">
        <f>IF(COUNTIF(soi_input_variables!A:A,A802)&gt;0,"yes","no")</f>
        <v>no</v>
      </c>
      <c r="V802" s="8" t="str">
        <f>IF(COUNTIF(midas_input_variables!A:A,A802)&gt;0,"yes","no")</f>
        <v>no</v>
      </c>
      <c r="W802" s="8" t="str">
        <f>IF(OR(COUNTIF(eucalc_variables_proxies!C:C,"*"&amp;A802&amp;"*")&gt;0,COUNTIF(eucalc_variables_proxies!F:F,"*"&amp;A802&amp;"*")&gt;0),"yes","no")</f>
        <v>no</v>
      </c>
      <c r="X802" s="8" t="str">
        <f>IF(COUNTIF(collected_variables_proxies!C:C,"*"&amp;A802&amp;"*")&gt;0,"yes","no")</f>
        <v>no</v>
      </c>
      <c r="Y802" s="8" t="str">
        <f t="shared" si="13"/>
        <v>no</v>
      </c>
      <c r="Z802">
        <v>0.02</v>
      </c>
    </row>
    <row r="803" spans="1:26" ht="115.2">
      <c r="A803" s="2" t="s">
        <v>2132</v>
      </c>
      <c r="B803" s="185" t="s">
        <v>2133</v>
      </c>
      <c r="C803" s="2" t="s">
        <v>2134</v>
      </c>
      <c r="D803" s="8" t="s">
        <v>1659</v>
      </c>
      <c r="E803" s="7" t="s">
        <v>1660</v>
      </c>
      <c r="F803" s="2" t="s">
        <v>1661</v>
      </c>
      <c r="G803" s="2"/>
      <c r="H803" s="2" t="s">
        <v>58</v>
      </c>
      <c r="I803" s="18" t="s">
        <v>2129</v>
      </c>
      <c r="J803" s="8"/>
      <c r="K803" s="2"/>
      <c r="L803" s="9" t="s">
        <v>2135</v>
      </c>
      <c r="M803" s="8"/>
      <c r="N803" s="2" t="s">
        <v>2131</v>
      </c>
      <c r="O803" s="8" t="s">
        <v>36</v>
      </c>
      <c r="P803" s="8" t="s">
        <v>37</v>
      </c>
      <c r="Q803" s="8" t="s">
        <v>38</v>
      </c>
      <c r="S803" s="2"/>
      <c r="T803" s="2"/>
      <c r="U803" s="8" t="str">
        <f>IF(COUNTIF(soi_input_variables!A:A,A803)&gt;0,"yes","no")</f>
        <v>no</v>
      </c>
      <c r="V803" s="8" t="str">
        <f>IF(COUNTIF(midas_input_variables!A:A,A803)&gt;0,"yes","no")</f>
        <v>no</v>
      </c>
      <c r="W803" s="8" t="str">
        <f>IF(OR(COUNTIF(eucalc_variables_proxies!C:C,"*"&amp;A803&amp;"*")&gt;0,COUNTIF(eucalc_variables_proxies!F:F,"*"&amp;A803&amp;"*")&gt;0),"yes","no")</f>
        <v>no</v>
      </c>
      <c r="X803" s="8" t="str">
        <f>IF(COUNTIF(collected_variables_proxies!C:C,"*"&amp;A803&amp;"*")&gt;0,"yes","no")</f>
        <v>no</v>
      </c>
      <c r="Y803" s="8" t="str">
        <f t="shared" si="13"/>
        <v>no</v>
      </c>
      <c r="Z803">
        <v>0.02</v>
      </c>
    </row>
    <row r="804" spans="1:26" ht="115.2">
      <c r="A804" s="2" t="s">
        <v>2136</v>
      </c>
      <c r="B804" s="185" t="s">
        <v>2137</v>
      </c>
      <c r="C804" s="2" t="s">
        <v>2138</v>
      </c>
      <c r="D804" s="8" t="s">
        <v>1659</v>
      </c>
      <c r="E804" s="7" t="s">
        <v>1660</v>
      </c>
      <c r="F804" s="2" t="s">
        <v>1661</v>
      </c>
      <c r="G804" s="2"/>
      <c r="H804" s="2" t="s">
        <v>58</v>
      </c>
      <c r="I804" s="18" t="s">
        <v>2129</v>
      </c>
      <c r="J804" s="8"/>
      <c r="K804" s="2"/>
      <c r="L804" s="9" t="s">
        <v>2139</v>
      </c>
      <c r="M804" s="8"/>
      <c r="N804" s="2" t="s">
        <v>2131</v>
      </c>
      <c r="O804" s="8" t="s">
        <v>36</v>
      </c>
      <c r="P804" s="8" t="s">
        <v>37</v>
      </c>
      <c r="Q804" s="8" t="s">
        <v>38</v>
      </c>
      <c r="S804" s="2"/>
      <c r="T804" s="2"/>
      <c r="U804" s="8" t="str">
        <f>IF(COUNTIF(soi_input_variables!A:A,A804)&gt;0,"yes","no")</f>
        <v>no</v>
      </c>
      <c r="V804" s="8" t="str">
        <f>IF(COUNTIF(midas_input_variables!A:A,A804)&gt;0,"yes","no")</f>
        <v>no</v>
      </c>
      <c r="W804" s="8" t="str">
        <f>IF(OR(COUNTIF(eucalc_variables_proxies!C:C,"*"&amp;A804&amp;"*")&gt;0,COUNTIF(eucalc_variables_proxies!F:F,"*"&amp;A804&amp;"*")&gt;0),"yes","no")</f>
        <v>no</v>
      </c>
      <c r="X804" s="8" t="str">
        <f>IF(COUNTIF(collected_variables_proxies!C:C,"*"&amp;A804&amp;"*")&gt;0,"yes","no")</f>
        <v>no</v>
      </c>
      <c r="Y804" s="8" t="str">
        <f t="shared" si="13"/>
        <v>no</v>
      </c>
      <c r="Z804">
        <v>0.02</v>
      </c>
    </row>
    <row r="805" spans="1:26" ht="115.2">
      <c r="A805" s="2" t="s">
        <v>2140</v>
      </c>
      <c r="B805" s="185" t="s">
        <v>2141</v>
      </c>
      <c r="C805" s="2" t="s">
        <v>2142</v>
      </c>
      <c r="D805" s="8" t="s">
        <v>1659</v>
      </c>
      <c r="E805" s="7" t="s">
        <v>1660</v>
      </c>
      <c r="F805" s="2" t="s">
        <v>1661</v>
      </c>
      <c r="G805" s="2"/>
      <c r="H805" s="2" t="s">
        <v>58</v>
      </c>
      <c r="I805" s="18" t="s">
        <v>2129</v>
      </c>
      <c r="J805" s="8"/>
      <c r="K805" s="2"/>
      <c r="L805" s="9" t="s">
        <v>2143</v>
      </c>
      <c r="M805" s="8"/>
      <c r="N805" s="2" t="s">
        <v>2131</v>
      </c>
      <c r="O805" s="8" t="s">
        <v>36</v>
      </c>
      <c r="P805" s="8" t="s">
        <v>37</v>
      </c>
      <c r="Q805" s="8" t="s">
        <v>38</v>
      </c>
      <c r="S805" s="2"/>
      <c r="T805" s="2"/>
      <c r="U805" s="8" t="str">
        <f>IF(COUNTIF(soi_input_variables!A:A,A805)&gt;0,"yes","no")</f>
        <v>no</v>
      </c>
      <c r="V805" s="8" t="str">
        <f>IF(COUNTIF(midas_input_variables!A:A,A805)&gt;0,"yes","no")</f>
        <v>no</v>
      </c>
      <c r="W805" s="8" t="str">
        <f>IF(OR(COUNTIF(eucalc_variables_proxies!C:C,"*"&amp;A805&amp;"*")&gt;0,COUNTIF(eucalc_variables_proxies!F:F,"*"&amp;A805&amp;"*")&gt;0),"yes","no")</f>
        <v>no</v>
      </c>
      <c r="X805" s="8" t="str">
        <f>IF(COUNTIF(collected_variables_proxies!C:C,"*"&amp;A805&amp;"*")&gt;0,"yes","no")</f>
        <v>no</v>
      </c>
      <c r="Y805" s="8" t="str">
        <f t="shared" si="13"/>
        <v>no</v>
      </c>
      <c r="Z805">
        <v>0.02</v>
      </c>
    </row>
    <row r="806" spans="1:26" ht="115.2">
      <c r="A806" s="2" t="s">
        <v>2144</v>
      </c>
      <c r="B806" s="185" t="s">
        <v>2145</v>
      </c>
      <c r="C806" s="2" t="s">
        <v>2146</v>
      </c>
      <c r="D806" s="8" t="s">
        <v>1659</v>
      </c>
      <c r="E806" s="7" t="s">
        <v>1660</v>
      </c>
      <c r="F806" s="2" t="s">
        <v>1661</v>
      </c>
      <c r="G806" s="8"/>
      <c r="H806" s="2" t="s">
        <v>58</v>
      </c>
      <c r="I806" s="8" t="s">
        <v>2147</v>
      </c>
      <c r="J806" s="8" t="s">
        <v>2148</v>
      </c>
      <c r="K806" s="2"/>
      <c r="L806" s="9"/>
      <c r="M806" s="8"/>
      <c r="N806" s="2" t="s">
        <v>256</v>
      </c>
      <c r="O806" s="8" t="s">
        <v>36</v>
      </c>
      <c r="P806" s="8" t="s">
        <v>37</v>
      </c>
      <c r="Q806" s="8" t="s">
        <v>38</v>
      </c>
      <c r="S806" s="2"/>
      <c r="T806" s="2"/>
      <c r="U806" s="8" t="str">
        <f>IF(COUNTIF(soi_input_variables!A:A,A806)&gt;0,"yes","no")</f>
        <v>no</v>
      </c>
      <c r="V806" s="8" t="str">
        <f>IF(COUNTIF(midas_input_variables!A:A,A806)&gt;0,"yes","no")</f>
        <v>no</v>
      </c>
      <c r="W806" s="8" t="str">
        <f>IF(OR(COUNTIF(eucalc_variables_proxies!C:C,"*"&amp;A806&amp;"*")&gt;0,COUNTIF(eucalc_variables_proxies!F:F,"*"&amp;A806&amp;"*")&gt;0),"yes","no")</f>
        <v>no</v>
      </c>
      <c r="X806" s="8" t="str">
        <f>IF(COUNTIF(collected_variables_proxies!C:C,"*"&amp;A806&amp;"*")&gt;0,"yes","no")</f>
        <v>no</v>
      </c>
      <c r="Y806" s="8" t="str">
        <f t="shared" si="13"/>
        <v>no</v>
      </c>
      <c r="Z806">
        <v>0.02</v>
      </c>
    </row>
    <row r="807" spans="1:26" ht="115.2">
      <c r="A807" s="2" t="s">
        <v>2149</v>
      </c>
      <c r="B807" s="185" t="s">
        <v>2150</v>
      </c>
      <c r="C807" s="2" t="s">
        <v>2146</v>
      </c>
      <c r="D807" s="8" t="s">
        <v>1659</v>
      </c>
      <c r="E807" s="7" t="s">
        <v>1660</v>
      </c>
      <c r="F807" s="2" t="s">
        <v>1661</v>
      </c>
      <c r="G807" s="8"/>
      <c r="H807" s="2" t="s">
        <v>58</v>
      </c>
      <c r="I807" s="8" t="s">
        <v>2147</v>
      </c>
      <c r="J807" s="8" t="s">
        <v>2151</v>
      </c>
      <c r="K807" s="2"/>
      <c r="L807" s="9"/>
      <c r="M807" s="8"/>
      <c r="N807" s="2" t="s">
        <v>256</v>
      </c>
      <c r="O807" s="8" t="s">
        <v>36</v>
      </c>
      <c r="P807" s="8" t="s">
        <v>37</v>
      </c>
      <c r="Q807" s="8" t="s">
        <v>38</v>
      </c>
      <c r="S807" s="2"/>
      <c r="T807" s="2"/>
      <c r="U807" s="8" t="str">
        <f>IF(COUNTIF(soi_input_variables!A:A,A807)&gt;0,"yes","no")</f>
        <v>no</v>
      </c>
      <c r="V807" s="8" t="str">
        <f>IF(COUNTIF(midas_input_variables!A:A,A807)&gt;0,"yes","no")</f>
        <v>no</v>
      </c>
      <c r="W807" s="8" t="str">
        <f>IF(OR(COUNTIF(eucalc_variables_proxies!C:C,"*"&amp;A807&amp;"*")&gt;0,COUNTIF(eucalc_variables_proxies!F:F,"*"&amp;A807&amp;"*")&gt;0),"yes","no")</f>
        <v>no</v>
      </c>
      <c r="X807" s="8" t="str">
        <f>IF(COUNTIF(collected_variables_proxies!C:C,"*"&amp;A807&amp;"*")&gt;0,"yes","no")</f>
        <v>no</v>
      </c>
      <c r="Y807" s="8" t="str">
        <f t="shared" si="13"/>
        <v>no</v>
      </c>
      <c r="Z807">
        <v>0.02</v>
      </c>
    </row>
    <row r="808" spans="1:26" ht="115.2">
      <c r="A808" s="2" t="s">
        <v>2152</v>
      </c>
      <c r="B808" s="185" t="s">
        <v>2153</v>
      </c>
      <c r="C808" s="2" t="s">
        <v>2146</v>
      </c>
      <c r="D808" s="8" t="s">
        <v>1659</v>
      </c>
      <c r="E808" s="7" t="s">
        <v>1660</v>
      </c>
      <c r="F808" s="2" t="s">
        <v>1661</v>
      </c>
      <c r="G808" s="8"/>
      <c r="H808" s="2" t="s">
        <v>58</v>
      </c>
      <c r="I808" s="8" t="s">
        <v>2147</v>
      </c>
      <c r="J808" s="8" t="s">
        <v>439</v>
      </c>
      <c r="K808" s="2"/>
      <c r="L808" s="9"/>
      <c r="M808" s="8"/>
      <c r="N808" s="2" t="s">
        <v>256</v>
      </c>
      <c r="O808" s="8" t="s">
        <v>36</v>
      </c>
      <c r="P808" s="8" t="s">
        <v>37</v>
      </c>
      <c r="Q808" s="8" t="s">
        <v>38</v>
      </c>
      <c r="S808" s="2"/>
      <c r="T808" s="2"/>
      <c r="U808" s="8" t="str">
        <f>IF(COUNTIF(soi_input_variables!A:A,A808)&gt;0,"yes","no")</f>
        <v>no</v>
      </c>
      <c r="V808" s="8" t="str">
        <f>IF(COUNTIF(midas_input_variables!A:A,A808)&gt;0,"yes","no")</f>
        <v>no</v>
      </c>
      <c r="W808" s="8" t="str">
        <f>IF(OR(COUNTIF(eucalc_variables_proxies!C:C,"*"&amp;A808&amp;"*")&gt;0,COUNTIF(eucalc_variables_proxies!F:F,"*"&amp;A808&amp;"*")&gt;0),"yes","no")</f>
        <v>no</v>
      </c>
      <c r="X808" s="8" t="str">
        <f>IF(COUNTIF(collected_variables_proxies!C:C,"*"&amp;A808&amp;"*")&gt;0,"yes","no")</f>
        <v>no</v>
      </c>
      <c r="Y808" s="8" t="str">
        <f t="shared" si="13"/>
        <v>no</v>
      </c>
      <c r="Z808">
        <v>0.02</v>
      </c>
    </row>
    <row r="809" spans="1:26" ht="115.2">
      <c r="A809" s="2" t="s">
        <v>2154</v>
      </c>
      <c r="B809" s="185" t="s">
        <v>2155</v>
      </c>
      <c r="C809" s="2" t="s">
        <v>2146</v>
      </c>
      <c r="D809" s="8" t="s">
        <v>1659</v>
      </c>
      <c r="E809" s="7" t="s">
        <v>1660</v>
      </c>
      <c r="F809" s="2" t="s">
        <v>1661</v>
      </c>
      <c r="G809" s="8"/>
      <c r="H809" s="2" t="s">
        <v>58</v>
      </c>
      <c r="I809" s="8" t="s">
        <v>2147</v>
      </c>
      <c r="J809" s="8" t="s">
        <v>2148</v>
      </c>
      <c r="K809" s="2"/>
      <c r="L809" s="9"/>
      <c r="M809" s="8"/>
      <c r="N809" s="2" t="s">
        <v>256</v>
      </c>
      <c r="O809" s="8" t="s">
        <v>36</v>
      </c>
      <c r="P809" s="8" t="s">
        <v>37</v>
      </c>
      <c r="Q809" s="8" t="s">
        <v>38</v>
      </c>
      <c r="S809" s="2"/>
      <c r="T809" s="2"/>
      <c r="U809" s="8" t="str">
        <f>IF(COUNTIF(soi_input_variables!A:A,A809)&gt;0,"yes","no")</f>
        <v>no</v>
      </c>
      <c r="V809" s="8" t="str">
        <f>IF(COUNTIF(midas_input_variables!A:A,A809)&gt;0,"yes","no")</f>
        <v>no</v>
      </c>
      <c r="W809" s="8" t="str">
        <f>IF(OR(COUNTIF(eucalc_variables_proxies!C:C,"*"&amp;A809&amp;"*")&gt;0,COUNTIF(eucalc_variables_proxies!F:F,"*"&amp;A809&amp;"*")&gt;0),"yes","no")</f>
        <v>no</v>
      </c>
      <c r="X809" s="8" t="str">
        <f>IF(COUNTIF(collected_variables_proxies!C:C,"*"&amp;A809&amp;"*")&gt;0,"yes","no")</f>
        <v>no</v>
      </c>
      <c r="Y809" s="8" t="str">
        <f t="shared" si="13"/>
        <v>no</v>
      </c>
      <c r="Z809">
        <v>0.02</v>
      </c>
    </row>
    <row r="810" spans="1:26" ht="115.2">
      <c r="A810" s="2" t="s">
        <v>2156</v>
      </c>
      <c r="B810" s="185" t="s">
        <v>2157</v>
      </c>
      <c r="C810" s="2" t="s">
        <v>2146</v>
      </c>
      <c r="D810" s="8" t="s">
        <v>1659</v>
      </c>
      <c r="E810" s="7" t="s">
        <v>1660</v>
      </c>
      <c r="F810" s="2" t="s">
        <v>1661</v>
      </c>
      <c r="G810" s="8"/>
      <c r="H810" s="2" t="s">
        <v>58</v>
      </c>
      <c r="I810" s="8" t="s">
        <v>2147</v>
      </c>
      <c r="J810" s="8" t="s">
        <v>2158</v>
      </c>
      <c r="K810" s="2"/>
      <c r="L810" s="9"/>
      <c r="M810" s="8"/>
      <c r="N810" s="2" t="s">
        <v>256</v>
      </c>
      <c r="O810" s="8" t="s">
        <v>36</v>
      </c>
      <c r="P810" s="8" t="s">
        <v>37</v>
      </c>
      <c r="Q810" s="8" t="s">
        <v>38</v>
      </c>
      <c r="S810" s="2"/>
      <c r="T810" s="2"/>
      <c r="U810" s="8" t="str">
        <f>IF(COUNTIF(soi_input_variables!A:A,A810)&gt;0,"yes","no")</f>
        <v>no</v>
      </c>
      <c r="V810" s="8" t="str">
        <f>IF(COUNTIF(midas_input_variables!A:A,A810)&gt;0,"yes","no")</f>
        <v>no</v>
      </c>
      <c r="W810" s="8" t="str">
        <f>IF(OR(COUNTIF(eucalc_variables_proxies!C:C,"*"&amp;A810&amp;"*")&gt;0,COUNTIF(eucalc_variables_proxies!F:F,"*"&amp;A810&amp;"*")&gt;0),"yes","no")</f>
        <v>no</v>
      </c>
      <c r="X810" s="8" t="str">
        <f>IF(COUNTIF(collected_variables_proxies!C:C,"*"&amp;A810&amp;"*")&gt;0,"yes","no")</f>
        <v>no</v>
      </c>
      <c r="Y810" s="8" t="str">
        <f t="shared" si="13"/>
        <v>no</v>
      </c>
      <c r="Z810">
        <v>0.02</v>
      </c>
    </row>
    <row r="811" spans="1:26" ht="115.2">
      <c r="A811" s="2" t="s">
        <v>2159</v>
      </c>
      <c r="B811" s="185" t="s">
        <v>2160</v>
      </c>
      <c r="C811" s="2" t="s">
        <v>2146</v>
      </c>
      <c r="D811" s="8" t="s">
        <v>1659</v>
      </c>
      <c r="E811" s="7" t="s">
        <v>1660</v>
      </c>
      <c r="F811" s="2" t="s">
        <v>1661</v>
      </c>
      <c r="G811" s="8"/>
      <c r="H811" s="2" t="s">
        <v>58</v>
      </c>
      <c r="I811" s="8" t="s">
        <v>2147</v>
      </c>
      <c r="J811" s="8" t="s">
        <v>453</v>
      </c>
      <c r="K811" s="2"/>
      <c r="L811" s="9"/>
      <c r="M811" s="8"/>
      <c r="N811" s="2" t="s">
        <v>256</v>
      </c>
      <c r="O811" s="8" t="s">
        <v>36</v>
      </c>
      <c r="P811" s="8" t="s">
        <v>37</v>
      </c>
      <c r="Q811" s="8" t="s">
        <v>38</v>
      </c>
      <c r="S811" s="2"/>
      <c r="T811" s="2"/>
      <c r="U811" s="8" t="str">
        <f>IF(COUNTIF(soi_input_variables!A:A,A811)&gt;0,"yes","no")</f>
        <v>no</v>
      </c>
      <c r="V811" s="8" t="str">
        <f>IF(COUNTIF(midas_input_variables!A:A,A811)&gt;0,"yes","no")</f>
        <v>no</v>
      </c>
      <c r="W811" s="8" t="str">
        <f>IF(OR(COUNTIF(eucalc_variables_proxies!C:C,"*"&amp;A811&amp;"*")&gt;0,COUNTIF(eucalc_variables_proxies!F:F,"*"&amp;A811&amp;"*")&gt;0),"yes","no")</f>
        <v>no</v>
      </c>
      <c r="X811" s="8" t="str">
        <f>IF(COUNTIF(collected_variables_proxies!C:C,"*"&amp;A811&amp;"*")&gt;0,"yes","no")</f>
        <v>no</v>
      </c>
      <c r="Y811" s="8" t="str">
        <f t="shared" si="13"/>
        <v>no</v>
      </c>
      <c r="Z811">
        <v>0.02</v>
      </c>
    </row>
    <row r="812" spans="1:26" ht="115.2">
      <c r="A812" s="2" t="s">
        <v>2161</v>
      </c>
      <c r="B812" s="185" t="s">
        <v>2162</v>
      </c>
      <c r="C812" s="2" t="s">
        <v>2146</v>
      </c>
      <c r="D812" s="8" t="s">
        <v>1659</v>
      </c>
      <c r="E812" s="7" t="s">
        <v>1660</v>
      </c>
      <c r="F812" s="2" t="s">
        <v>1661</v>
      </c>
      <c r="G812" s="8"/>
      <c r="H812" s="2" t="s">
        <v>58</v>
      </c>
      <c r="I812" s="8" t="s">
        <v>2147</v>
      </c>
      <c r="J812" s="8" t="s">
        <v>442</v>
      </c>
      <c r="K812" s="2"/>
      <c r="L812" s="9"/>
      <c r="M812" s="8"/>
      <c r="N812" s="2" t="s">
        <v>256</v>
      </c>
      <c r="O812" s="8" t="s">
        <v>36</v>
      </c>
      <c r="P812" s="8" t="s">
        <v>37</v>
      </c>
      <c r="Q812" s="8" t="s">
        <v>38</v>
      </c>
      <c r="S812" s="2"/>
      <c r="T812" s="2"/>
      <c r="U812" s="8" t="str">
        <f>IF(COUNTIF(soi_input_variables!A:A,A812)&gt;0,"yes","no")</f>
        <v>no</v>
      </c>
      <c r="V812" s="8" t="str">
        <f>IF(COUNTIF(midas_input_variables!A:A,A812)&gt;0,"yes","no")</f>
        <v>no</v>
      </c>
      <c r="W812" s="8" t="str">
        <f>IF(OR(COUNTIF(eucalc_variables_proxies!C:C,"*"&amp;A812&amp;"*")&gt;0,COUNTIF(eucalc_variables_proxies!F:F,"*"&amp;A812&amp;"*")&gt;0),"yes","no")</f>
        <v>no</v>
      </c>
      <c r="X812" s="8" t="str">
        <f>IF(COUNTIF(collected_variables_proxies!C:C,"*"&amp;A812&amp;"*")&gt;0,"yes","no")</f>
        <v>no</v>
      </c>
      <c r="Y812" s="8" t="str">
        <f t="shared" si="13"/>
        <v>no</v>
      </c>
      <c r="Z812">
        <v>0.02</v>
      </c>
    </row>
    <row r="813" spans="1:26" ht="115.2">
      <c r="A813" s="2" t="s">
        <v>2163</v>
      </c>
      <c r="B813" s="185" t="s">
        <v>2164</v>
      </c>
      <c r="C813" s="2" t="s">
        <v>2146</v>
      </c>
      <c r="D813" s="8" t="s">
        <v>1659</v>
      </c>
      <c r="E813" s="7" t="s">
        <v>1660</v>
      </c>
      <c r="F813" s="2" t="s">
        <v>1661</v>
      </c>
      <c r="G813" s="8"/>
      <c r="H813" s="2" t="s">
        <v>58</v>
      </c>
      <c r="I813" s="8" t="s">
        <v>2147</v>
      </c>
      <c r="J813" s="8" t="s">
        <v>439</v>
      </c>
      <c r="K813" s="2"/>
      <c r="L813" s="9"/>
      <c r="M813" s="8"/>
      <c r="N813" s="2" t="s">
        <v>2165</v>
      </c>
      <c r="O813" s="8" t="s">
        <v>36</v>
      </c>
      <c r="P813" s="8" t="s">
        <v>37</v>
      </c>
      <c r="Q813" s="8" t="s">
        <v>38</v>
      </c>
      <c r="S813" s="2"/>
      <c r="T813" s="2"/>
      <c r="U813" s="8" t="str">
        <f>IF(COUNTIF(soi_input_variables!A:A,A813)&gt;0,"yes","no")</f>
        <v>no</v>
      </c>
      <c r="V813" s="8" t="str">
        <f>IF(COUNTIF(midas_input_variables!A:A,A813)&gt;0,"yes","no")</f>
        <v>no</v>
      </c>
      <c r="W813" s="8" t="str">
        <f>IF(OR(COUNTIF(eucalc_variables_proxies!C:C,"*"&amp;A813&amp;"*")&gt;0,COUNTIF(eucalc_variables_proxies!F:F,"*"&amp;A813&amp;"*")&gt;0),"yes","no")</f>
        <v>no</v>
      </c>
      <c r="X813" s="8" t="str">
        <f>IF(COUNTIF(collected_variables_proxies!C:C,"*"&amp;A813&amp;"*")&gt;0,"yes","no")</f>
        <v>no</v>
      </c>
      <c r="Y813" s="8" t="str">
        <f t="shared" si="13"/>
        <v>no</v>
      </c>
      <c r="Z813">
        <v>0.02</v>
      </c>
    </row>
    <row r="814" spans="1:26" ht="115.2">
      <c r="A814" s="2" t="s">
        <v>2166</v>
      </c>
      <c r="B814" s="185" t="s">
        <v>2167</v>
      </c>
      <c r="C814" s="2" t="s">
        <v>2146</v>
      </c>
      <c r="D814" s="8" t="s">
        <v>1659</v>
      </c>
      <c r="E814" s="7" t="s">
        <v>1660</v>
      </c>
      <c r="F814" s="2" t="s">
        <v>1661</v>
      </c>
      <c r="G814" s="8"/>
      <c r="H814" s="2" t="s">
        <v>58</v>
      </c>
      <c r="I814" s="8" t="s">
        <v>2147</v>
      </c>
      <c r="J814" s="8" t="s">
        <v>2151</v>
      </c>
      <c r="K814" s="2"/>
      <c r="L814" s="9"/>
      <c r="M814" s="8"/>
      <c r="N814" s="2" t="s">
        <v>2165</v>
      </c>
      <c r="O814" s="8" t="s">
        <v>36</v>
      </c>
      <c r="P814" s="8" t="s">
        <v>37</v>
      </c>
      <c r="Q814" s="8" t="s">
        <v>38</v>
      </c>
      <c r="S814" s="2"/>
      <c r="T814" s="2"/>
      <c r="U814" s="8" t="str">
        <f>IF(COUNTIF(soi_input_variables!A:A,A814)&gt;0,"yes","no")</f>
        <v>no</v>
      </c>
      <c r="V814" s="8" t="str">
        <f>IF(COUNTIF(midas_input_variables!A:A,A814)&gt;0,"yes","no")</f>
        <v>no</v>
      </c>
      <c r="W814" s="8" t="str">
        <f>IF(OR(COUNTIF(eucalc_variables_proxies!C:C,"*"&amp;A814&amp;"*")&gt;0,COUNTIF(eucalc_variables_proxies!F:F,"*"&amp;A814&amp;"*")&gt;0),"yes","no")</f>
        <v>no</v>
      </c>
      <c r="X814" s="8" t="str">
        <f>IF(COUNTIF(collected_variables_proxies!C:C,"*"&amp;A814&amp;"*")&gt;0,"yes","no")</f>
        <v>no</v>
      </c>
      <c r="Y814" s="8" t="str">
        <f t="shared" si="13"/>
        <v>no</v>
      </c>
      <c r="Z814">
        <v>0.02</v>
      </c>
    </row>
    <row r="815" spans="1:26" ht="115.2">
      <c r="A815" s="2" t="s">
        <v>2168</v>
      </c>
      <c r="B815" s="185" t="s">
        <v>2169</v>
      </c>
      <c r="C815" s="2" t="s">
        <v>2146</v>
      </c>
      <c r="D815" s="8" t="s">
        <v>1659</v>
      </c>
      <c r="E815" s="7" t="s">
        <v>1660</v>
      </c>
      <c r="F815" s="2" t="s">
        <v>1661</v>
      </c>
      <c r="G815" s="8"/>
      <c r="H815" s="2" t="s">
        <v>58</v>
      </c>
      <c r="I815" s="8" t="s">
        <v>2147</v>
      </c>
      <c r="J815" s="8" t="s">
        <v>2148</v>
      </c>
      <c r="K815" s="2"/>
      <c r="L815" s="9"/>
      <c r="M815" s="8"/>
      <c r="N815" s="2" t="s">
        <v>256</v>
      </c>
      <c r="O815" s="8" t="s">
        <v>36</v>
      </c>
      <c r="P815" s="8" t="s">
        <v>37</v>
      </c>
      <c r="Q815" s="8" t="s">
        <v>38</v>
      </c>
      <c r="S815" s="2"/>
      <c r="T815" s="2"/>
      <c r="U815" s="8" t="str">
        <f>IF(COUNTIF(soi_input_variables!A:A,A815)&gt;0,"yes","no")</f>
        <v>no</v>
      </c>
      <c r="V815" s="8" t="str">
        <f>IF(COUNTIF(midas_input_variables!A:A,A815)&gt;0,"yes","no")</f>
        <v>no</v>
      </c>
      <c r="W815" s="8" t="str">
        <f>IF(OR(COUNTIF(eucalc_variables_proxies!C:C,"*"&amp;A815&amp;"*")&gt;0,COUNTIF(eucalc_variables_proxies!F:F,"*"&amp;A815&amp;"*")&gt;0),"yes","no")</f>
        <v>no</v>
      </c>
      <c r="X815" s="8" t="str">
        <f>IF(COUNTIF(collected_variables_proxies!C:C,"*"&amp;A815&amp;"*")&gt;0,"yes","no")</f>
        <v>no</v>
      </c>
      <c r="Y815" s="8" t="str">
        <f t="shared" si="13"/>
        <v>no</v>
      </c>
      <c r="Z815">
        <v>500</v>
      </c>
    </row>
    <row r="816" spans="1:26" ht="115.2">
      <c r="A816" s="2" t="s">
        <v>2170</v>
      </c>
      <c r="B816" s="185" t="s">
        <v>2171</v>
      </c>
      <c r="C816" s="2" t="s">
        <v>2146</v>
      </c>
      <c r="D816" s="8" t="s">
        <v>1659</v>
      </c>
      <c r="E816" s="7" t="s">
        <v>1660</v>
      </c>
      <c r="F816" s="2" t="s">
        <v>1661</v>
      </c>
      <c r="G816" s="8"/>
      <c r="H816" s="2" t="s">
        <v>58</v>
      </c>
      <c r="I816" s="8" t="s">
        <v>2147</v>
      </c>
      <c r="J816" s="8" t="s">
        <v>2172</v>
      </c>
      <c r="K816" s="2"/>
      <c r="L816" s="9"/>
      <c r="M816" s="8"/>
      <c r="N816" s="2" t="s">
        <v>256</v>
      </c>
      <c r="O816" s="8" t="s">
        <v>36</v>
      </c>
      <c r="P816" s="8" t="s">
        <v>37</v>
      </c>
      <c r="Q816" s="8" t="s">
        <v>38</v>
      </c>
      <c r="S816" s="2"/>
      <c r="T816" s="2"/>
      <c r="U816" s="8" t="str">
        <f>IF(COUNTIF(soi_input_variables!A:A,A816)&gt;0,"yes","no")</f>
        <v>no</v>
      </c>
      <c r="V816" s="8" t="str">
        <f>IF(COUNTIF(midas_input_variables!A:A,A816)&gt;0,"yes","no")</f>
        <v>no</v>
      </c>
      <c r="W816" s="8" t="str">
        <f>IF(OR(COUNTIF(eucalc_variables_proxies!C:C,"*"&amp;A816&amp;"*")&gt;0,COUNTIF(eucalc_variables_proxies!F:F,"*"&amp;A816&amp;"*")&gt;0),"yes","no")</f>
        <v>no</v>
      </c>
      <c r="X816" s="8" t="str">
        <f>IF(COUNTIF(collected_variables_proxies!C:C,"*"&amp;A816&amp;"*")&gt;0,"yes","no")</f>
        <v>no</v>
      </c>
      <c r="Y816" s="8" t="str">
        <f t="shared" si="13"/>
        <v>no</v>
      </c>
      <c r="Z816">
        <v>500</v>
      </c>
    </row>
    <row r="817" spans="1:26" ht="115.2">
      <c r="A817" s="2" t="s">
        <v>2173</v>
      </c>
      <c r="B817" s="185" t="s">
        <v>2174</v>
      </c>
      <c r="C817" s="2" t="s">
        <v>2146</v>
      </c>
      <c r="D817" s="8" t="s">
        <v>1659</v>
      </c>
      <c r="E817" s="7" t="s">
        <v>1660</v>
      </c>
      <c r="F817" s="2" t="s">
        <v>1661</v>
      </c>
      <c r="G817" s="8"/>
      <c r="H817" s="2" t="s">
        <v>58</v>
      </c>
      <c r="I817" s="8" t="s">
        <v>2147</v>
      </c>
      <c r="J817" s="8" t="s">
        <v>2151</v>
      </c>
      <c r="K817" s="2"/>
      <c r="L817" s="9"/>
      <c r="M817" s="8"/>
      <c r="N817" s="2" t="s">
        <v>256</v>
      </c>
      <c r="O817" s="8" t="s">
        <v>36</v>
      </c>
      <c r="P817" s="8" t="s">
        <v>37</v>
      </c>
      <c r="Q817" s="8" t="s">
        <v>38</v>
      </c>
      <c r="S817" s="2"/>
      <c r="T817" s="2"/>
      <c r="U817" s="8" t="str">
        <f>IF(COUNTIF(soi_input_variables!A:A,A817)&gt;0,"yes","no")</f>
        <v>no</v>
      </c>
      <c r="V817" s="8" t="str">
        <f>IF(COUNTIF(midas_input_variables!A:A,A817)&gt;0,"yes","no")</f>
        <v>no</v>
      </c>
      <c r="W817" s="8" t="str">
        <f>IF(OR(COUNTIF(eucalc_variables_proxies!C:C,"*"&amp;A817&amp;"*")&gt;0,COUNTIF(eucalc_variables_proxies!F:F,"*"&amp;A817&amp;"*")&gt;0),"yes","no")</f>
        <v>no</v>
      </c>
      <c r="X817" s="8" t="str">
        <f>IF(COUNTIF(collected_variables_proxies!C:C,"*"&amp;A817&amp;"*")&gt;0,"yes","no")</f>
        <v>no</v>
      </c>
      <c r="Y817" s="8" t="str">
        <f t="shared" si="13"/>
        <v>no</v>
      </c>
      <c r="Z817">
        <v>500</v>
      </c>
    </row>
    <row r="818" spans="1:26" ht="115.2">
      <c r="A818" s="2" t="s">
        <v>2175</v>
      </c>
      <c r="B818" s="185" t="s">
        <v>2176</v>
      </c>
      <c r="C818" s="2" t="s">
        <v>2146</v>
      </c>
      <c r="D818" s="8" t="s">
        <v>1659</v>
      </c>
      <c r="E818" s="7" t="s">
        <v>1660</v>
      </c>
      <c r="F818" s="2" t="s">
        <v>1661</v>
      </c>
      <c r="G818" s="8"/>
      <c r="H818" s="2" t="s">
        <v>58</v>
      </c>
      <c r="I818" s="8" t="s">
        <v>2147</v>
      </c>
      <c r="J818" s="8" t="s">
        <v>439</v>
      </c>
      <c r="K818" s="2"/>
      <c r="L818" s="9"/>
      <c r="M818" s="8"/>
      <c r="N818" s="2" t="s">
        <v>256</v>
      </c>
      <c r="O818" s="8" t="s">
        <v>36</v>
      </c>
      <c r="P818" s="8" t="s">
        <v>37</v>
      </c>
      <c r="Q818" s="8" t="s">
        <v>38</v>
      </c>
      <c r="S818" s="2"/>
      <c r="T818" s="2"/>
      <c r="U818" s="8" t="str">
        <f>IF(COUNTIF(soi_input_variables!A:A,A818)&gt;0,"yes","no")</f>
        <v>no</v>
      </c>
      <c r="V818" s="8" t="str">
        <f>IF(COUNTIF(midas_input_variables!A:A,A818)&gt;0,"yes","no")</f>
        <v>no</v>
      </c>
      <c r="W818" s="8" t="str">
        <f>IF(OR(COUNTIF(eucalc_variables_proxies!C:C,"*"&amp;A818&amp;"*")&gt;0,COUNTIF(eucalc_variables_proxies!F:F,"*"&amp;A818&amp;"*")&gt;0),"yes","no")</f>
        <v>no</v>
      </c>
      <c r="X818" s="8" t="str">
        <f>IF(COUNTIF(collected_variables_proxies!C:C,"*"&amp;A818&amp;"*")&gt;0,"yes","no")</f>
        <v>no</v>
      </c>
      <c r="Y818" s="8" t="str">
        <f t="shared" si="13"/>
        <v>no</v>
      </c>
      <c r="Z818">
        <v>500</v>
      </c>
    </row>
    <row r="819" spans="1:26" ht="115.2">
      <c r="A819" s="2" t="s">
        <v>2177</v>
      </c>
      <c r="B819" s="185" t="s">
        <v>2178</v>
      </c>
      <c r="C819" s="2" t="s">
        <v>2146</v>
      </c>
      <c r="D819" s="8" t="s">
        <v>1659</v>
      </c>
      <c r="E819" s="7" t="s">
        <v>1660</v>
      </c>
      <c r="F819" s="2" t="s">
        <v>1661</v>
      </c>
      <c r="G819" s="8"/>
      <c r="H819" s="2" t="s">
        <v>58</v>
      </c>
      <c r="I819" s="8" t="s">
        <v>2147</v>
      </c>
      <c r="J819" s="8" t="s">
        <v>453</v>
      </c>
      <c r="K819" s="2"/>
      <c r="L819" s="9"/>
      <c r="M819" s="8"/>
      <c r="N819" s="2" t="s">
        <v>256</v>
      </c>
      <c r="O819" s="8" t="s">
        <v>36</v>
      </c>
      <c r="P819" s="8" t="s">
        <v>37</v>
      </c>
      <c r="Q819" s="8" t="s">
        <v>38</v>
      </c>
      <c r="S819" s="2"/>
      <c r="T819" s="2"/>
      <c r="U819" s="8" t="str">
        <f>IF(COUNTIF(soi_input_variables!A:A,A819)&gt;0,"yes","no")</f>
        <v>no</v>
      </c>
      <c r="V819" s="8" t="str">
        <f>IF(COUNTIF(midas_input_variables!A:A,A819)&gt;0,"yes","no")</f>
        <v>no</v>
      </c>
      <c r="W819" s="8" t="str">
        <f>IF(OR(COUNTIF(eucalc_variables_proxies!C:C,"*"&amp;A819&amp;"*")&gt;0,COUNTIF(eucalc_variables_proxies!F:F,"*"&amp;A819&amp;"*")&gt;0),"yes","no")</f>
        <v>no</v>
      </c>
      <c r="X819" s="8" t="str">
        <f>IF(COUNTIF(collected_variables_proxies!C:C,"*"&amp;A819&amp;"*")&gt;0,"yes","no")</f>
        <v>no</v>
      </c>
      <c r="Y819" s="8" t="str">
        <f t="shared" si="13"/>
        <v>no</v>
      </c>
      <c r="Z819">
        <v>500</v>
      </c>
    </row>
    <row r="820" spans="1:26" ht="115.2">
      <c r="A820" s="2" t="s">
        <v>2179</v>
      </c>
      <c r="B820" s="185" t="s">
        <v>2180</v>
      </c>
      <c r="C820" s="2" t="s">
        <v>2146</v>
      </c>
      <c r="D820" s="8" t="s">
        <v>1659</v>
      </c>
      <c r="E820" s="7" t="s">
        <v>1660</v>
      </c>
      <c r="F820" s="2" t="s">
        <v>1661</v>
      </c>
      <c r="G820" s="8"/>
      <c r="H820" s="2" t="s">
        <v>58</v>
      </c>
      <c r="I820" s="8" t="s">
        <v>2147</v>
      </c>
      <c r="J820" s="8" t="s">
        <v>442</v>
      </c>
      <c r="K820" s="2"/>
      <c r="L820" s="9"/>
      <c r="M820" s="8"/>
      <c r="N820" s="2" t="s">
        <v>256</v>
      </c>
      <c r="O820" s="8" t="s">
        <v>36</v>
      </c>
      <c r="P820" s="8" t="s">
        <v>37</v>
      </c>
      <c r="Q820" s="8" t="s">
        <v>38</v>
      </c>
      <c r="S820" s="2"/>
      <c r="T820" s="2"/>
      <c r="U820" s="8" t="str">
        <f>IF(COUNTIF(soi_input_variables!A:A,A820)&gt;0,"yes","no")</f>
        <v>no</v>
      </c>
      <c r="V820" s="8" t="str">
        <f>IF(COUNTIF(midas_input_variables!A:A,A820)&gt;0,"yes","no")</f>
        <v>no</v>
      </c>
      <c r="W820" s="8" t="str">
        <f>IF(OR(COUNTIF(eucalc_variables_proxies!C:C,"*"&amp;A820&amp;"*")&gt;0,COUNTIF(eucalc_variables_proxies!F:F,"*"&amp;A820&amp;"*")&gt;0),"yes","no")</f>
        <v>no</v>
      </c>
      <c r="X820" s="8" t="str">
        <f>IF(COUNTIF(collected_variables_proxies!C:C,"*"&amp;A820&amp;"*")&gt;0,"yes","no")</f>
        <v>no</v>
      </c>
      <c r="Y820" s="8" t="str">
        <f t="shared" si="13"/>
        <v>no</v>
      </c>
      <c r="Z820">
        <v>500</v>
      </c>
    </row>
    <row r="821" spans="1:26" ht="115.2">
      <c r="A821" s="2" t="s">
        <v>2181</v>
      </c>
      <c r="B821" s="185" t="s">
        <v>2182</v>
      </c>
      <c r="C821" s="2" t="s">
        <v>2146</v>
      </c>
      <c r="D821" s="8" t="s">
        <v>1659</v>
      </c>
      <c r="E821" s="7" t="s">
        <v>1660</v>
      </c>
      <c r="F821" s="2" t="s">
        <v>1661</v>
      </c>
      <c r="G821" s="8"/>
      <c r="H821" s="2" t="s">
        <v>58</v>
      </c>
      <c r="I821" s="8" t="s">
        <v>2147</v>
      </c>
      <c r="J821" s="8" t="s">
        <v>2151</v>
      </c>
      <c r="K821" s="2"/>
      <c r="L821" s="9"/>
      <c r="M821" s="8"/>
      <c r="N821" s="2" t="s">
        <v>256</v>
      </c>
      <c r="O821" s="8" t="s">
        <v>36</v>
      </c>
      <c r="P821" s="8" t="s">
        <v>37</v>
      </c>
      <c r="Q821" s="8" t="s">
        <v>38</v>
      </c>
      <c r="S821" s="2"/>
      <c r="T821" s="2"/>
      <c r="U821" s="8" t="str">
        <f>IF(COUNTIF(soi_input_variables!A:A,A821)&gt;0,"yes","no")</f>
        <v>no</v>
      </c>
      <c r="V821" s="8" t="str">
        <f>IF(COUNTIF(midas_input_variables!A:A,A821)&gt;0,"yes","no")</f>
        <v>no</v>
      </c>
      <c r="W821" s="8" t="str">
        <f>IF(OR(COUNTIF(eucalc_variables_proxies!C:C,"*"&amp;A821&amp;"*")&gt;0,COUNTIF(eucalc_variables_proxies!F:F,"*"&amp;A821&amp;"*")&gt;0),"yes","no")</f>
        <v>no</v>
      </c>
      <c r="X821" s="8" t="str">
        <f>IF(COUNTIF(collected_variables_proxies!C:C,"*"&amp;A821&amp;"*")&gt;0,"yes","no")</f>
        <v>no</v>
      </c>
      <c r="Y821" s="8" t="str">
        <f t="shared" si="13"/>
        <v>no</v>
      </c>
      <c r="Z821">
        <v>500</v>
      </c>
    </row>
    <row r="822" spans="1:26" ht="115.2">
      <c r="A822" s="2" t="s">
        <v>2183</v>
      </c>
      <c r="B822" s="185" t="s">
        <v>2184</v>
      </c>
      <c r="C822" s="2" t="s">
        <v>2146</v>
      </c>
      <c r="D822" s="8" t="s">
        <v>1659</v>
      </c>
      <c r="E822" s="7" t="s">
        <v>1660</v>
      </c>
      <c r="F822" s="2" t="s">
        <v>1661</v>
      </c>
      <c r="G822" s="8"/>
      <c r="H822" s="2" t="s">
        <v>58</v>
      </c>
      <c r="I822" s="8" t="s">
        <v>2147</v>
      </c>
      <c r="J822" s="8" t="s">
        <v>2158</v>
      </c>
      <c r="K822" s="2"/>
      <c r="L822" s="9"/>
      <c r="M822" s="8"/>
      <c r="N822" s="2" t="s">
        <v>256</v>
      </c>
      <c r="O822" s="8" t="s">
        <v>36</v>
      </c>
      <c r="P822" s="8" t="s">
        <v>37</v>
      </c>
      <c r="Q822" s="8" t="s">
        <v>38</v>
      </c>
      <c r="S822" s="2"/>
      <c r="T822" s="2"/>
      <c r="U822" s="8" t="str">
        <f>IF(COUNTIF(soi_input_variables!A:A,A822)&gt;0,"yes","no")</f>
        <v>no</v>
      </c>
      <c r="V822" s="8" t="str">
        <f>IF(COUNTIF(midas_input_variables!A:A,A822)&gt;0,"yes","no")</f>
        <v>no</v>
      </c>
      <c r="W822" s="8" t="str">
        <f>IF(OR(COUNTIF(eucalc_variables_proxies!C:C,"*"&amp;A822&amp;"*")&gt;0,COUNTIF(eucalc_variables_proxies!F:F,"*"&amp;A822&amp;"*")&gt;0),"yes","no")</f>
        <v>no</v>
      </c>
      <c r="X822" s="8" t="str">
        <f>IF(COUNTIF(collected_variables_proxies!C:C,"*"&amp;A822&amp;"*")&gt;0,"yes","no")</f>
        <v>no</v>
      </c>
      <c r="Y822" s="8" t="str">
        <f t="shared" si="13"/>
        <v>no</v>
      </c>
      <c r="Z822">
        <v>500</v>
      </c>
    </row>
    <row r="823" spans="1:26" ht="115.2">
      <c r="A823" s="2" t="s">
        <v>2185</v>
      </c>
      <c r="B823" s="185" t="s">
        <v>2186</v>
      </c>
      <c r="C823" s="2" t="s">
        <v>2146</v>
      </c>
      <c r="D823" s="8" t="s">
        <v>1659</v>
      </c>
      <c r="E823" s="7" t="s">
        <v>1660</v>
      </c>
      <c r="F823" s="2" t="s">
        <v>1661</v>
      </c>
      <c r="G823" s="8"/>
      <c r="H823" s="2" t="s">
        <v>58</v>
      </c>
      <c r="I823" s="8" t="s">
        <v>2147</v>
      </c>
      <c r="J823" s="8" t="s">
        <v>2151</v>
      </c>
      <c r="K823" s="2"/>
      <c r="L823" s="9"/>
      <c r="M823" s="8"/>
      <c r="N823" s="2" t="s">
        <v>256</v>
      </c>
      <c r="O823" s="8" t="s">
        <v>36</v>
      </c>
      <c r="P823" s="8" t="s">
        <v>37</v>
      </c>
      <c r="Q823" s="8" t="s">
        <v>38</v>
      </c>
      <c r="S823" s="2"/>
      <c r="T823" s="2"/>
      <c r="U823" s="8" t="str">
        <f>IF(COUNTIF(soi_input_variables!A:A,A823)&gt;0,"yes","no")</f>
        <v>no</v>
      </c>
      <c r="V823" s="8" t="str">
        <f>IF(COUNTIF(midas_input_variables!A:A,A823)&gt;0,"yes","no")</f>
        <v>no</v>
      </c>
      <c r="W823" s="8" t="str">
        <f>IF(OR(COUNTIF(eucalc_variables_proxies!C:C,"*"&amp;A823&amp;"*")&gt;0,COUNTIF(eucalc_variables_proxies!F:F,"*"&amp;A823&amp;"*")&gt;0),"yes","no")</f>
        <v>no</v>
      </c>
      <c r="X823" s="8" t="str">
        <f>IF(COUNTIF(collected_variables_proxies!C:C,"*"&amp;A823&amp;"*")&gt;0,"yes","no")</f>
        <v>no</v>
      </c>
      <c r="Y823" s="8" t="str">
        <f t="shared" si="13"/>
        <v>no</v>
      </c>
      <c r="Z823">
        <v>500</v>
      </c>
    </row>
    <row r="824" spans="1:26" ht="115.2">
      <c r="A824" s="2" t="s">
        <v>2187</v>
      </c>
      <c r="B824" s="185" t="s">
        <v>2188</v>
      </c>
      <c r="C824" s="2" t="s">
        <v>2146</v>
      </c>
      <c r="D824" s="8" t="s">
        <v>1659</v>
      </c>
      <c r="E824" s="7" t="s">
        <v>1660</v>
      </c>
      <c r="F824" s="2" t="s">
        <v>1661</v>
      </c>
      <c r="G824" s="8"/>
      <c r="H824" s="2" t="s">
        <v>58</v>
      </c>
      <c r="I824" s="8" t="s">
        <v>2147</v>
      </c>
      <c r="J824" s="8" t="s">
        <v>439</v>
      </c>
      <c r="K824" s="2"/>
      <c r="L824" s="9"/>
      <c r="M824" s="8"/>
      <c r="N824" s="2" t="s">
        <v>256</v>
      </c>
      <c r="O824" s="8" t="s">
        <v>36</v>
      </c>
      <c r="P824" s="8" t="s">
        <v>37</v>
      </c>
      <c r="Q824" s="8" t="s">
        <v>38</v>
      </c>
      <c r="S824" s="2"/>
      <c r="T824" s="2"/>
      <c r="U824" s="8" t="str">
        <f>IF(COUNTIF(soi_input_variables!A:A,A824)&gt;0,"yes","no")</f>
        <v>no</v>
      </c>
      <c r="V824" s="8" t="str">
        <f>IF(COUNTIF(midas_input_variables!A:A,A824)&gt;0,"yes","no")</f>
        <v>no</v>
      </c>
      <c r="W824" s="8" t="str">
        <f>IF(OR(COUNTIF(eucalc_variables_proxies!C:C,"*"&amp;A824&amp;"*")&gt;0,COUNTIF(eucalc_variables_proxies!F:F,"*"&amp;A824&amp;"*")&gt;0),"yes","no")</f>
        <v>no</v>
      </c>
      <c r="X824" s="8" t="str">
        <f>IF(COUNTIF(collected_variables_proxies!C:C,"*"&amp;A824&amp;"*")&gt;0,"yes","no")</f>
        <v>no</v>
      </c>
      <c r="Y824" s="8" t="str">
        <f t="shared" si="13"/>
        <v>no</v>
      </c>
      <c r="Z824">
        <v>500</v>
      </c>
    </row>
    <row r="825" spans="1:26" ht="115.2">
      <c r="A825" s="2" t="s">
        <v>2189</v>
      </c>
      <c r="B825" s="185" t="s">
        <v>2190</v>
      </c>
      <c r="C825" s="2" t="s">
        <v>2146</v>
      </c>
      <c r="D825" s="8" t="s">
        <v>1659</v>
      </c>
      <c r="E825" s="7" t="s">
        <v>1660</v>
      </c>
      <c r="F825" s="2" t="s">
        <v>1661</v>
      </c>
      <c r="G825" s="8"/>
      <c r="H825" s="2" t="s">
        <v>58</v>
      </c>
      <c r="I825" s="8" t="s">
        <v>2147</v>
      </c>
      <c r="J825" s="8" t="s">
        <v>2148</v>
      </c>
      <c r="K825" s="2"/>
      <c r="L825" s="9"/>
      <c r="M825" s="8"/>
      <c r="N825" s="2" t="s">
        <v>256</v>
      </c>
      <c r="O825" s="8" t="s">
        <v>36</v>
      </c>
      <c r="P825" s="8" t="s">
        <v>37</v>
      </c>
      <c r="Q825" s="8" t="s">
        <v>38</v>
      </c>
      <c r="S825" s="2"/>
      <c r="T825" s="2"/>
      <c r="U825" s="8" t="str">
        <f>IF(COUNTIF(soi_input_variables!A:A,A825)&gt;0,"yes","no")</f>
        <v>no</v>
      </c>
      <c r="V825" s="8" t="str">
        <f>IF(COUNTIF(midas_input_variables!A:A,A825)&gt;0,"yes","no")</f>
        <v>no</v>
      </c>
      <c r="W825" s="8" t="str">
        <f>IF(OR(COUNTIF(eucalc_variables_proxies!C:C,"*"&amp;A825&amp;"*")&gt;0,COUNTIF(eucalc_variables_proxies!F:F,"*"&amp;A825&amp;"*")&gt;0),"yes","no")</f>
        <v>no</v>
      </c>
      <c r="X825" s="8" t="str">
        <f>IF(COUNTIF(collected_variables_proxies!C:C,"*"&amp;A825&amp;"*")&gt;0,"yes","no")</f>
        <v>no</v>
      </c>
      <c r="Y825" s="8" t="str">
        <f t="shared" si="13"/>
        <v>no</v>
      </c>
      <c r="Z825">
        <v>500</v>
      </c>
    </row>
    <row r="826" spans="1:26" ht="115.2">
      <c r="A826" s="2" t="s">
        <v>2191</v>
      </c>
      <c r="B826" s="185" t="s">
        <v>2192</v>
      </c>
      <c r="C826" s="2" t="s">
        <v>2146</v>
      </c>
      <c r="D826" s="8" t="s">
        <v>1659</v>
      </c>
      <c r="E826" s="7" t="s">
        <v>1660</v>
      </c>
      <c r="F826" s="2" t="s">
        <v>1661</v>
      </c>
      <c r="G826" s="8"/>
      <c r="H826" s="2" t="s">
        <v>58</v>
      </c>
      <c r="I826" s="8" t="s">
        <v>2147</v>
      </c>
      <c r="J826" s="8" t="s">
        <v>2158</v>
      </c>
      <c r="K826" s="2"/>
      <c r="L826" s="9"/>
      <c r="M826" s="8"/>
      <c r="N826" s="2" t="s">
        <v>256</v>
      </c>
      <c r="O826" s="8" t="s">
        <v>36</v>
      </c>
      <c r="P826" s="8" t="s">
        <v>37</v>
      </c>
      <c r="Q826" s="8" t="s">
        <v>38</v>
      </c>
      <c r="S826" s="2"/>
      <c r="T826" s="2"/>
      <c r="U826" s="8" t="str">
        <f>IF(COUNTIF(soi_input_variables!A:A,A826)&gt;0,"yes","no")</f>
        <v>no</v>
      </c>
      <c r="V826" s="8" t="str">
        <f>IF(COUNTIF(midas_input_variables!A:A,A826)&gt;0,"yes","no")</f>
        <v>no</v>
      </c>
      <c r="W826" s="8" t="str">
        <f>IF(OR(COUNTIF(eucalc_variables_proxies!C:C,"*"&amp;A826&amp;"*")&gt;0,COUNTIF(eucalc_variables_proxies!F:F,"*"&amp;A826&amp;"*")&gt;0),"yes","no")</f>
        <v>no</v>
      </c>
      <c r="X826" s="8" t="str">
        <f>IF(COUNTIF(collected_variables_proxies!C:C,"*"&amp;A826&amp;"*")&gt;0,"yes","no")</f>
        <v>no</v>
      </c>
      <c r="Y826" s="8" t="str">
        <f t="shared" si="13"/>
        <v>no</v>
      </c>
      <c r="Z826">
        <v>500</v>
      </c>
    </row>
    <row r="827" spans="1:26" ht="115.2">
      <c r="A827" s="2" t="s">
        <v>2193</v>
      </c>
      <c r="B827" s="185" t="s">
        <v>2194</v>
      </c>
      <c r="C827" s="2" t="s">
        <v>2146</v>
      </c>
      <c r="D827" s="8" t="s">
        <v>1659</v>
      </c>
      <c r="E827" s="7" t="s">
        <v>1660</v>
      </c>
      <c r="F827" s="2" t="s">
        <v>1661</v>
      </c>
      <c r="G827" s="8"/>
      <c r="H827" s="2" t="s">
        <v>58</v>
      </c>
      <c r="I827" s="8" t="s">
        <v>2147</v>
      </c>
      <c r="J827" s="8" t="s">
        <v>453</v>
      </c>
      <c r="K827" s="2"/>
      <c r="L827" s="9"/>
      <c r="M827" s="8"/>
      <c r="N827" s="2" t="s">
        <v>256</v>
      </c>
      <c r="O827" s="8" t="s">
        <v>36</v>
      </c>
      <c r="P827" s="8" t="s">
        <v>37</v>
      </c>
      <c r="Q827" s="8" t="s">
        <v>38</v>
      </c>
      <c r="S827" s="2"/>
      <c r="T827" s="2"/>
      <c r="U827" s="8" t="str">
        <f>IF(COUNTIF(soi_input_variables!A:A,A827)&gt;0,"yes","no")</f>
        <v>no</v>
      </c>
      <c r="V827" s="8" t="str">
        <f>IF(COUNTIF(midas_input_variables!A:A,A827)&gt;0,"yes","no")</f>
        <v>no</v>
      </c>
      <c r="W827" s="8" t="str">
        <f>IF(OR(COUNTIF(eucalc_variables_proxies!C:C,"*"&amp;A827&amp;"*")&gt;0,COUNTIF(eucalc_variables_proxies!F:F,"*"&amp;A827&amp;"*")&gt;0),"yes","no")</f>
        <v>no</v>
      </c>
      <c r="X827" s="8" t="str">
        <f>IF(COUNTIF(collected_variables_proxies!C:C,"*"&amp;A827&amp;"*")&gt;0,"yes","no")</f>
        <v>no</v>
      </c>
      <c r="Y827" s="8" t="str">
        <f t="shared" si="13"/>
        <v>no</v>
      </c>
      <c r="Z827">
        <v>500</v>
      </c>
    </row>
    <row r="828" spans="1:26" ht="115.2">
      <c r="A828" s="2" t="s">
        <v>2195</v>
      </c>
      <c r="B828" s="185" t="s">
        <v>2196</v>
      </c>
      <c r="C828" s="2" t="s">
        <v>2146</v>
      </c>
      <c r="D828" s="8" t="s">
        <v>1659</v>
      </c>
      <c r="E828" s="7" t="s">
        <v>1660</v>
      </c>
      <c r="F828" s="2" t="s">
        <v>1661</v>
      </c>
      <c r="G828" s="8"/>
      <c r="H828" s="2" t="s">
        <v>58</v>
      </c>
      <c r="I828" s="8" t="s">
        <v>2147</v>
      </c>
      <c r="J828" s="8" t="s">
        <v>442</v>
      </c>
      <c r="K828" s="2"/>
      <c r="L828" s="9"/>
      <c r="M828" s="8"/>
      <c r="N828" s="2" t="s">
        <v>256</v>
      </c>
      <c r="O828" s="8" t="s">
        <v>36</v>
      </c>
      <c r="P828" s="8" t="s">
        <v>37</v>
      </c>
      <c r="Q828" s="8" t="s">
        <v>38</v>
      </c>
      <c r="S828" s="2"/>
      <c r="T828" s="2"/>
      <c r="U828" s="8" t="str">
        <f>IF(COUNTIF(soi_input_variables!A:A,A828)&gt;0,"yes","no")</f>
        <v>no</v>
      </c>
      <c r="V828" s="8" t="str">
        <f>IF(COUNTIF(midas_input_variables!A:A,A828)&gt;0,"yes","no")</f>
        <v>no</v>
      </c>
      <c r="W828" s="8" t="str">
        <f>IF(OR(COUNTIF(eucalc_variables_proxies!C:C,"*"&amp;A828&amp;"*")&gt;0,COUNTIF(eucalc_variables_proxies!F:F,"*"&amp;A828&amp;"*")&gt;0),"yes","no")</f>
        <v>no</v>
      </c>
      <c r="X828" s="8" t="str">
        <f>IF(COUNTIF(collected_variables_proxies!C:C,"*"&amp;A828&amp;"*")&gt;0,"yes","no")</f>
        <v>no</v>
      </c>
      <c r="Y828" s="8" t="str">
        <f t="shared" si="13"/>
        <v>no</v>
      </c>
      <c r="Z828">
        <v>500</v>
      </c>
    </row>
    <row r="829" spans="1:26" ht="115.2">
      <c r="A829" s="2" t="s">
        <v>2197</v>
      </c>
      <c r="B829" s="185" t="s">
        <v>2198</v>
      </c>
      <c r="C829" s="2" t="s">
        <v>2146</v>
      </c>
      <c r="D829" s="8" t="s">
        <v>1659</v>
      </c>
      <c r="E829" s="7" t="s">
        <v>1660</v>
      </c>
      <c r="F829" s="2" t="s">
        <v>1661</v>
      </c>
      <c r="G829" s="8"/>
      <c r="H829" s="2" t="s">
        <v>58</v>
      </c>
      <c r="I829" s="8" t="s">
        <v>2147</v>
      </c>
      <c r="J829" s="8" t="s">
        <v>2172</v>
      </c>
      <c r="K829" s="2"/>
      <c r="L829" s="9"/>
      <c r="M829" s="8"/>
      <c r="N829" s="2" t="s">
        <v>256</v>
      </c>
      <c r="O829" s="8" t="s">
        <v>36</v>
      </c>
      <c r="P829" s="8" t="s">
        <v>37</v>
      </c>
      <c r="Q829" s="8" t="s">
        <v>38</v>
      </c>
      <c r="S829" s="2"/>
      <c r="T829" s="2"/>
      <c r="U829" s="8" t="str">
        <f>IF(COUNTIF(soi_input_variables!A:A,A829)&gt;0,"yes","no")</f>
        <v>no</v>
      </c>
      <c r="V829" s="8" t="str">
        <f>IF(COUNTIF(midas_input_variables!A:A,A829)&gt;0,"yes","no")</f>
        <v>no</v>
      </c>
      <c r="W829" s="8" t="str">
        <f>IF(OR(COUNTIF(eucalc_variables_proxies!C:C,"*"&amp;A829&amp;"*")&gt;0,COUNTIF(eucalc_variables_proxies!F:F,"*"&amp;A829&amp;"*")&gt;0),"yes","no")</f>
        <v>no</v>
      </c>
      <c r="X829" s="8" t="str">
        <f>IF(COUNTIF(collected_variables_proxies!C:C,"*"&amp;A829&amp;"*")&gt;0,"yes","no")</f>
        <v>no</v>
      </c>
      <c r="Y829" s="8" t="str">
        <f t="shared" si="13"/>
        <v>no</v>
      </c>
      <c r="Z829">
        <v>500</v>
      </c>
    </row>
    <row r="830" spans="1:26" ht="115.2">
      <c r="A830" s="2" t="s">
        <v>2199</v>
      </c>
      <c r="B830" s="185" t="s">
        <v>2200</v>
      </c>
      <c r="C830" s="2" t="s">
        <v>2146</v>
      </c>
      <c r="D830" s="8" t="s">
        <v>1659</v>
      </c>
      <c r="E830" s="7" t="s">
        <v>1660</v>
      </c>
      <c r="F830" s="2" t="s">
        <v>1661</v>
      </c>
      <c r="G830" s="8"/>
      <c r="H830" s="2" t="s">
        <v>58</v>
      </c>
      <c r="I830" s="8" t="s">
        <v>2147</v>
      </c>
      <c r="J830" s="8" t="s">
        <v>2151</v>
      </c>
      <c r="K830" s="2"/>
      <c r="L830" s="9"/>
      <c r="M830" s="8"/>
      <c r="N830" s="2" t="s">
        <v>256</v>
      </c>
      <c r="O830" s="8" t="s">
        <v>36</v>
      </c>
      <c r="P830" s="8" t="s">
        <v>37</v>
      </c>
      <c r="Q830" s="8" t="s">
        <v>38</v>
      </c>
      <c r="S830" s="2"/>
      <c r="T830" s="2"/>
      <c r="U830" s="8" t="str">
        <f>IF(COUNTIF(soi_input_variables!A:A,A830)&gt;0,"yes","no")</f>
        <v>no</v>
      </c>
      <c r="V830" s="8" t="str">
        <f>IF(COUNTIF(midas_input_variables!A:A,A830)&gt;0,"yes","no")</f>
        <v>no</v>
      </c>
      <c r="W830" s="8" t="str">
        <f>IF(OR(COUNTIF(eucalc_variables_proxies!C:C,"*"&amp;A830&amp;"*")&gt;0,COUNTIF(eucalc_variables_proxies!F:F,"*"&amp;A830&amp;"*")&gt;0),"yes","no")</f>
        <v>no</v>
      </c>
      <c r="X830" s="8" t="str">
        <f>IF(COUNTIF(collected_variables_proxies!C:C,"*"&amp;A830&amp;"*")&gt;0,"yes","no")</f>
        <v>no</v>
      </c>
      <c r="Y830" s="8" t="str">
        <f t="shared" si="13"/>
        <v>no</v>
      </c>
      <c r="Z830">
        <v>500</v>
      </c>
    </row>
    <row r="831" spans="1:26" ht="115.2">
      <c r="A831" s="2" t="s">
        <v>2201</v>
      </c>
      <c r="B831" s="185" t="s">
        <v>2202</v>
      </c>
      <c r="C831" s="2" t="s">
        <v>2146</v>
      </c>
      <c r="D831" s="8" t="s">
        <v>1659</v>
      </c>
      <c r="E831" s="7" t="s">
        <v>1660</v>
      </c>
      <c r="F831" s="2" t="s">
        <v>1661</v>
      </c>
      <c r="G831" s="8"/>
      <c r="H831" s="2" t="s">
        <v>58</v>
      </c>
      <c r="I831" s="8" t="s">
        <v>2147</v>
      </c>
      <c r="J831" s="8" t="s">
        <v>2148</v>
      </c>
      <c r="K831" s="2"/>
      <c r="L831" s="9"/>
      <c r="M831" s="8"/>
      <c r="N831" s="2" t="s">
        <v>256</v>
      </c>
      <c r="O831" s="8" t="s">
        <v>36</v>
      </c>
      <c r="P831" s="8" t="s">
        <v>37</v>
      </c>
      <c r="Q831" s="8" t="s">
        <v>38</v>
      </c>
      <c r="S831" s="2"/>
      <c r="T831" s="2"/>
      <c r="U831" s="8" t="str">
        <f>IF(COUNTIF(soi_input_variables!A:A,A831)&gt;0,"yes","no")</f>
        <v>no</v>
      </c>
      <c r="V831" s="8" t="str">
        <f>IF(COUNTIF(midas_input_variables!A:A,A831)&gt;0,"yes","no")</f>
        <v>no</v>
      </c>
      <c r="W831" s="8" t="str">
        <f>IF(OR(COUNTIF(eucalc_variables_proxies!C:C,"*"&amp;A831&amp;"*")&gt;0,COUNTIF(eucalc_variables_proxies!F:F,"*"&amp;A831&amp;"*")&gt;0),"yes","no")</f>
        <v>no</v>
      </c>
      <c r="X831" s="8" t="str">
        <f>IF(COUNTIF(collected_variables_proxies!C:C,"*"&amp;A831&amp;"*")&gt;0,"yes","no")</f>
        <v>no</v>
      </c>
      <c r="Y831" s="8" t="str">
        <f t="shared" si="13"/>
        <v>no</v>
      </c>
      <c r="Z831">
        <v>0.02</v>
      </c>
    </row>
    <row r="832" spans="1:26" ht="115.2">
      <c r="A832" s="2" t="s">
        <v>2203</v>
      </c>
      <c r="B832" s="185" t="s">
        <v>2204</v>
      </c>
      <c r="C832" s="2" t="s">
        <v>2146</v>
      </c>
      <c r="D832" s="8" t="s">
        <v>1659</v>
      </c>
      <c r="E832" s="7" t="s">
        <v>1660</v>
      </c>
      <c r="F832" s="2" t="s">
        <v>1661</v>
      </c>
      <c r="G832" s="8"/>
      <c r="H832" s="2" t="s">
        <v>58</v>
      </c>
      <c r="I832" s="8" t="s">
        <v>2147</v>
      </c>
      <c r="J832" s="8" t="s">
        <v>2172</v>
      </c>
      <c r="K832" s="2"/>
      <c r="L832" s="9"/>
      <c r="M832" s="8"/>
      <c r="N832" s="2" t="s">
        <v>256</v>
      </c>
      <c r="O832" s="8" t="s">
        <v>36</v>
      </c>
      <c r="P832" s="8" t="s">
        <v>37</v>
      </c>
      <c r="Q832" s="8" t="s">
        <v>38</v>
      </c>
      <c r="S832" s="2"/>
      <c r="T832" s="2"/>
      <c r="U832" s="8" t="str">
        <f>IF(COUNTIF(soi_input_variables!A:A,A832)&gt;0,"yes","no")</f>
        <v>no</v>
      </c>
      <c r="V832" s="8" t="str">
        <f>IF(COUNTIF(midas_input_variables!A:A,A832)&gt;0,"yes","no")</f>
        <v>no</v>
      </c>
      <c r="W832" s="8" t="str">
        <f>IF(OR(COUNTIF(eucalc_variables_proxies!C:C,"*"&amp;A832&amp;"*")&gt;0,COUNTIF(eucalc_variables_proxies!F:F,"*"&amp;A832&amp;"*")&gt;0),"yes","no")</f>
        <v>no</v>
      </c>
      <c r="X832" s="8" t="str">
        <f>IF(COUNTIF(collected_variables_proxies!C:C,"*"&amp;A832&amp;"*")&gt;0,"yes","no")</f>
        <v>no</v>
      </c>
      <c r="Y832" s="8" t="str">
        <f t="shared" si="13"/>
        <v>no</v>
      </c>
      <c r="Z832">
        <v>0.02</v>
      </c>
    </row>
    <row r="833" spans="1:26" ht="115.2">
      <c r="A833" s="2" t="s">
        <v>2205</v>
      </c>
      <c r="B833" s="185" t="s">
        <v>2206</v>
      </c>
      <c r="C833" s="2" t="s">
        <v>2146</v>
      </c>
      <c r="D833" s="8" t="s">
        <v>1659</v>
      </c>
      <c r="E833" s="7" t="s">
        <v>1660</v>
      </c>
      <c r="F833" s="2" t="s">
        <v>1661</v>
      </c>
      <c r="G833" s="8"/>
      <c r="H833" s="2" t="s">
        <v>58</v>
      </c>
      <c r="I833" s="8" t="s">
        <v>2147</v>
      </c>
      <c r="J833" s="8" t="s">
        <v>2151</v>
      </c>
      <c r="K833" s="2"/>
      <c r="L833" s="9"/>
      <c r="M833" s="8"/>
      <c r="N833" s="2" t="s">
        <v>256</v>
      </c>
      <c r="O833" s="8" t="s">
        <v>36</v>
      </c>
      <c r="P833" s="8" t="s">
        <v>37</v>
      </c>
      <c r="Q833" s="8" t="s">
        <v>38</v>
      </c>
      <c r="S833" s="2"/>
      <c r="T833" s="2"/>
      <c r="U833" s="8" t="str">
        <f>IF(COUNTIF(soi_input_variables!A:A,A833)&gt;0,"yes","no")</f>
        <v>no</v>
      </c>
      <c r="V833" s="8" t="str">
        <f>IF(COUNTIF(midas_input_variables!A:A,A833)&gt;0,"yes","no")</f>
        <v>no</v>
      </c>
      <c r="W833" s="8" t="str">
        <f>IF(OR(COUNTIF(eucalc_variables_proxies!C:C,"*"&amp;A833&amp;"*")&gt;0,COUNTIF(eucalc_variables_proxies!F:F,"*"&amp;A833&amp;"*")&gt;0),"yes","no")</f>
        <v>no</v>
      </c>
      <c r="X833" s="8" t="str">
        <f>IF(COUNTIF(collected_variables_proxies!C:C,"*"&amp;A833&amp;"*")&gt;0,"yes","no")</f>
        <v>no</v>
      </c>
      <c r="Y833" s="8" t="str">
        <f t="shared" si="13"/>
        <v>no</v>
      </c>
      <c r="Z833">
        <v>0.02</v>
      </c>
    </row>
    <row r="834" spans="1:26" ht="115.2">
      <c r="A834" s="2" t="s">
        <v>2207</v>
      </c>
      <c r="B834" s="185" t="s">
        <v>2208</v>
      </c>
      <c r="C834" s="2" t="s">
        <v>2146</v>
      </c>
      <c r="D834" s="8" t="s">
        <v>1659</v>
      </c>
      <c r="E834" s="7" t="s">
        <v>1660</v>
      </c>
      <c r="F834" s="2" t="s">
        <v>1661</v>
      </c>
      <c r="G834" s="8"/>
      <c r="H834" s="2" t="s">
        <v>58</v>
      </c>
      <c r="I834" s="8" t="s">
        <v>2147</v>
      </c>
      <c r="J834" s="8" t="s">
        <v>439</v>
      </c>
      <c r="K834" s="2"/>
      <c r="L834" s="9"/>
      <c r="M834" s="8"/>
      <c r="N834" s="2" t="s">
        <v>256</v>
      </c>
      <c r="O834" s="8" t="s">
        <v>36</v>
      </c>
      <c r="P834" s="8" t="s">
        <v>37</v>
      </c>
      <c r="Q834" s="8" t="s">
        <v>38</v>
      </c>
      <c r="S834" s="2"/>
      <c r="T834" s="2"/>
      <c r="U834" s="8" t="str">
        <f>IF(COUNTIF(soi_input_variables!A:A,A834)&gt;0,"yes","no")</f>
        <v>no</v>
      </c>
      <c r="V834" s="8" t="str">
        <f>IF(COUNTIF(midas_input_variables!A:A,A834)&gt;0,"yes","no")</f>
        <v>no</v>
      </c>
      <c r="W834" s="8" t="str">
        <f>IF(OR(COUNTIF(eucalc_variables_proxies!C:C,"*"&amp;A834&amp;"*")&gt;0,COUNTIF(eucalc_variables_proxies!F:F,"*"&amp;A834&amp;"*")&gt;0),"yes","no")</f>
        <v>no</v>
      </c>
      <c r="X834" s="8" t="str">
        <f>IF(COUNTIF(collected_variables_proxies!C:C,"*"&amp;A834&amp;"*")&gt;0,"yes","no")</f>
        <v>no</v>
      </c>
      <c r="Y834" s="8" t="str">
        <f t="shared" si="13"/>
        <v>no</v>
      </c>
      <c r="Z834">
        <v>0.02</v>
      </c>
    </row>
    <row r="835" spans="1:26" ht="115.2">
      <c r="A835" s="2" t="s">
        <v>2209</v>
      </c>
      <c r="B835" s="185" t="s">
        <v>2210</v>
      </c>
      <c r="C835" s="2" t="s">
        <v>2146</v>
      </c>
      <c r="D835" s="8" t="s">
        <v>1659</v>
      </c>
      <c r="E835" s="7" t="s">
        <v>1660</v>
      </c>
      <c r="F835" s="2" t="s">
        <v>1661</v>
      </c>
      <c r="G835" s="8"/>
      <c r="H835" s="2" t="s">
        <v>58</v>
      </c>
      <c r="I835" s="8" t="s">
        <v>2147</v>
      </c>
      <c r="J835" s="8" t="s">
        <v>453</v>
      </c>
      <c r="K835" s="2"/>
      <c r="L835" s="9"/>
      <c r="M835" s="8"/>
      <c r="N835" s="2" t="s">
        <v>256</v>
      </c>
      <c r="O835" s="8" t="s">
        <v>36</v>
      </c>
      <c r="P835" s="8" t="s">
        <v>37</v>
      </c>
      <c r="Q835" s="8" t="s">
        <v>38</v>
      </c>
      <c r="S835" s="2"/>
      <c r="T835" s="2"/>
      <c r="U835" s="8" t="str">
        <f>IF(COUNTIF(soi_input_variables!A:A,A835)&gt;0,"yes","no")</f>
        <v>no</v>
      </c>
      <c r="V835" s="8" t="str">
        <f>IF(COUNTIF(midas_input_variables!A:A,A835)&gt;0,"yes","no")</f>
        <v>no</v>
      </c>
      <c r="W835" s="8" t="str">
        <f>IF(OR(COUNTIF(eucalc_variables_proxies!C:C,"*"&amp;A835&amp;"*")&gt;0,COUNTIF(eucalc_variables_proxies!F:F,"*"&amp;A835&amp;"*")&gt;0),"yes","no")</f>
        <v>no</v>
      </c>
      <c r="X835" s="8" t="str">
        <f>IF(COUNTIF(collected_variables_proxies!C:C,"*"&amp;A835&amp;"*")&gt;0,"yes","no")</f>
        <v>no</v>
      </c>
      <c r="Y835" s="8" t="str">
        <f t="shared" si="13"/>
        <v>no</v>
      </c>
      <c r="Z835">
        <v>0.02</v>
      </c>
    </row>
    <row r="836" spans="1:26" ht="115.2">
      <c r="A836" s="2" t="s">
        <v>2211</v>
      </c>
      <c r="B836" s="185" t="s">
        <v>2212</v>
      </c>
      <c r="C836" s="2" t="s">
        <v>2146</v>
      </c>
      <c r="D836" s="8" t="s">
        <v>1659</v>
      </c>
      <c r="E836" s="7" t="s">
        <v>1660</v>
      </c>
      <c r="F836" s="2" t="s">
        <v>1661</v>
      </c>
      <c r="G836" s="8"/>
      <c r="H836" s="2" t="s">
        <v>58</v>
      </c>
      <c r="I836" s="8" t="s">
        <v>2147</v>
      </c>
      <c r="J836" s="8" t="s">
        <v>442</v>
      </c>
      <c r="K836" s="2"/>
      <c r="L836" s="9"/>
      <c r="M836" s="8"/>
      <c r="N836" s="2" t="s">
        <v>256</v>
      </c>
      <c r="O836" s="8" t="s">
        <v>36</v>
      </c>
      <c r="P836" s="8" t="s">
        <v>37</v>
      </c>
      <c r="Q836" s="8" t="s">
        <v>38</v>
      </c>
      <c r="S836" s="2"/>
      <c r="T836" s="2"/>
      <c r="U836" s="8" t="str">
        <f>IF(COUNTIF(soi_input_variables!A:A,A836)&gt;0,"yes","no")</f>
        <v>no</v>
      </c>
      <c r="V836" s="8" t="str">
        <f>IF(COUNTIF(midas_input_variables!A:A,A836)&gt;0,"yes","no")</f>
        <v>no</v>
      </c>
      <c r="W836" s="8" t="str">
        <f>IF(OR(COUNTIF(eucalc_variables_proxies!C:C,"*"&amp;A836&amp;"*")&gt;0,COUNTIF(eucalc_variables_proxies!F:F,"*"&amp;A836&amp;"*")&gt;0),"yes","no")</f>
        <v>no</v>
      </c>
      <c r="X836" s="8" t="str">
        <f>IF(COUNTIF(collected_variables_proxies!C:C,"*"&amp;A836&amp;"*")&gt;0,"yes","no")</f>
        <v>no</v>
      </c>
      <c r="Y836" s="8" t="str">
        <f t="shared" si="13"/>
        <v>no</v>
      </c>
      <c r="Z836">
        <v>0.02</v>
      </c>
    </row>
    <row r="837" spans="1:26" ht="115.2">
      <c r="A837" s="2" t="s">
        <v>2213</v>
      </c>
      <c r="B837" s="185" t="s">
        <v>2214</v>
      </c>
      <c r="C837" s="2" t="s">
        <v>2146</v>
      </c>
      <c r="D837" s="8" t="s">
        <v>1659</v>
      </c>
      <c r="E837" s="7" t="s">
        <v>1660</v>
      </c>
      <c r="F837" s="2" t="s">
        <v>1661</v>
      </c>
      <c r="G837" s="8"/>
      <c r="H837" s="2" t="s">
        <v>58</v>
      </c>
      <c r="I837" s="8" t="s">
        <v>2147</v>
      </c>
      <c r="J837" s="8" t="s">
        <v>2151</v>
      </c>
      <c r="K837" s="2"/>
      <c r="L837" s="9"/>
      <c r="M837" s="8"/>
      <c r="N837" s="2" t="s">
        <v>256</v>
      </c>
      <c r="O837" s="8" t="s">
        <v>36</v>
      </c>
      <c r="P837" s="8" t="s">
        <v>37</v>
      </c>
      <c r="Q837" s="8" t="s">
        <v>38</v>
      </c>
      <c r="S837" s="2"/>
      <c r="T837" s="2"/>
      <c r="U837" s="8" t="str">
        <f>IF(COUNTIF(soi_input_variables!A:A,A837)&gt;0,"yes","no")</f>
        <v>no</v>
      </c>
      <c r="V837" s="8" t="str">
        <f>IF(COUNTIF(midas_input_variables!A:A,A837)&gt;0,"yes","no")</f>
        <v>no</v>
      </c>
      <c r="W837" s="8" t="str">
        <f>IF(OR(COUNTIF(eucalc_variables_proxies!C:C,"*"&amp;A837&amp;"*")&gt;0,COUNTIF(eucalc_variables_proxies!F:F,"*"&amp;A837&amp;"*")&gt;0),"yes","no")</f>
        <v>no</v>
      </c>
      <c r="X837" s="8" t="str">
        <f>IF(COUNTIF(collected_variables_proxies!C:C,"*"&amp;A837&amp;"*")&gt;0,"yes","no")</f>
        <v>no</v>
      </c>
      <c r="Y837" s="8" t="str">
        <f t="shared" si="13"/>
        <v>no</v>
      </c>
      <c r="Z837">
        <v>500</v>
      </c>
    </row>
    <row r="838" spans="1:26" ht="115.2">
      <c r="A838" s="2" t="s">
        <v>2215</v>
      </c>
      <c r="B838" s="185" t="s">
        <v>2216</v>
      </c>
      <c r="C838" s="2" t="s">
        <v>2146</v>
      </c>
      <c r="D838" s="8" t="s">
        <v>1659</v>
      </c>
      <c r="E838" s="7" t="s">
        <v>1660</v>
      </c>
      <c r="F838" s="2" t="s">
        <v>1661</v>
      </c>
      <c r="G838" s="8"/>
      <c r="H838" s="2" t="s">
        <v>58</v>
      </c>
      <c r="I838" s="8" t="s">
        <v>2147</v>
      </c>
      <c r="J838" s="8" t="s">
        <v>2158</v>
      </c>
      <c r="K838" s="2"/>
      <c r="L838" s="9"/>
      <c r="M838" s="8"/>
      <c r="N838" s="2" t="s">
        <v>256</v>
      </c>
      <c r="O838" s="8" t="s">
        <v>36</v>
      </c>
      <c r="P838" s="8" t="s">
        <v>37</v>
      </c>
      <c r="Q838" s="8" t="s">
        <v>38</v>
      </c>
      <c r="S838" s="2"/>
      <c r="T838" s="2"/>
      <c r="U838" s="8" t="str">
        <f>IF(COUNTIF(soi_input_variables!A:A,A838)&gt;0,"yes","no")</f>
        <v>no</v>
      </c>
      <c r="V838" s="8" t="str">
        <f>IF(COUNTIF(midas_input_variables!A:A,A838)&gt;0,"yes","no")</f>
        <v>no</v>
      </c>
      <c r="W838" s="8" t="str">
        <f>IF(OR(COUNTIF(eucalc_variables_proxies!C:C,"*"&amp;A838&amp;"*")&gt;0,COUNTIF(eucalc_variables_proxies!F:F,"*"&amp;A838&amp;"*")&gt;0),"yes","no")</f>
        <v>no</v>
      </c>
      <c r="X838" s="8" t="str">
        <f>IF(COUNTIF(collected_variables_proxies!C:C,"*"&amp;A838&amp;"*")&gt;0,"yes","no")</f>
        <v>no</v>
      </c>
      <c r="Y838" s="8" t="str">
        <f t="shared" si="13"/>
        <v>no</v>
      </c>
      <c r="Z838">
        <v>0.02</v>
      </c>
    </row>
    <row r="839" spans="1:26" ht="115.2">
      <c r="A839" s="2" t="s">
        <v>2217</v>
      </c>
      <c r="B839" s="185" t="s">
        <v>2218</v>
      </c>
      <c r="C839" s="2" t="s">
        <v>2146</v>
      </c>
      <c r="D839" s="8" t="s">
        <v>1659</v>
      </c>
      <c r="E839" s="7" t="s">
        <v>1660</v>
      </c>
      <c r="F839" s="2" t="s">
        <v>1661</v>
      </c>
      <c r="G839" s="8"/>
      <c r="H839" s="2" t="s">
        <v>58</v>
      </c>
      <c r="I839" s="8" t="s">
        <v>2147</v>
      </c>
      <c r="J839" s="8" t="s">
        <v>2151</v>
      </c>
      <c r="K839" s="2"/>
      <c r="L839" s="9"/>
      <c r="M839" s="8"/>
      <c r="N839" s="2" t="s">
        <v>2165</v>
      </c>
      <c r="O839" s="8" t="s">
        <v>36</v>
      </c>
      <c r="P839" s="8" t="s">
        <v>37</v>
      </c>
      <c r="Q839" s="8" t="s">
        <v>38</v>
      </c>
      <c r="S839" s="2"/>
      <c r="T839" s="2"/>
      <c r="U839" s="8" t="str">
        <f>IF(COUNTIF(soi_input_variables!A:A,A839)&gt;0,"yes","no")</f>
        <v>no</v>
      </c>
      <c r="V839" s="8" t="str">
        <f>IF(COUNTIF(midas_input_variables!A:A,A839)&gt;0,"yes","no")</f>
        <v>no</v>
      </c>
      <c r="W839" s="8" t="str">
        <f>IF(OR(COUNTIF(eucalc_variables_proxies!C:C,"*"&amp;A839&amp;"*")&gt;0,COUNTIF(eucalc_variables_proxies!F:F,"*"&amp;A839&amp;"*")&gt;0),"yes","no")</f>
        <v>no</v>
      </c>
      <c r="X839" s="8" t="str">
        <f>IF(COUNTIF(collected_variables_proxies!C:C,"*"&amp;A839&amp;"*")&gt;0,"yes","no")</f>
        <v>no</v>
      </c>
      <c r="Y839" s="8" t="str">
        <f t="shared" ref="Y839:Y873" si="14">IF(OR(U839="yes",V839="yes",W839="yes",X839="yes"),"yes","no")</f>
        <v>no</v>
      </c>
      <c r="Z839">
        <v>0.02</v>
      </c>
    </row>
    <row r="840" spans="1:26" ht="115.2">
      <c r="A840" s="2" t="s">
        <v>2219</v>
      </c>
      <c r="B840" s="185" t="s">
        <v>2220</v>
      </c>
      <c r="C840" s="2" t="s">
        <v>2146</v>
      </c>
      <c r="D840" s="8" t="s">
        <v>1659</v>
      </c>
      <c r="E840" s="7" t="s">
        <v>1660</v>
      </c>
      <c r="F840" s="2" t="s">
        <v>1661</v>
      </c>
      <c r="G840" s="8"/>
      <c r="H840" s="2" t="s">
        <v>58</v>
      </c>
      <c r="I840" s="8" t="s">
        <v>2147</v>
      </c>
      <c r="J840" s="8" t="s">
        <v>439</v>
      </c>
      <c r="K840" s="2"/>
      <c r="L840" s="9"/>
      <c r="M840" s="8"/>
      <c r="N840" s="2" t="s">
        <v>256</v>
      </c>
      <c r="O840" s="8" t="s">
        <v>36</v>
      </c>
      <c r="P840" s="8" t="s">
        <v>37</v>
      </c>
      <c r="Q840" s="8" t="s">
        <v>38</v>
      </c>
      <c r="S840" s="2"/>
      <c r="T840" s="2"/>
      <c r="U840" s="8" t="str">
        <f>IF(COUNTIF(soi_input_variables!A:A,A840)&gt;0,"yes","no")</f>
        <v>no</v>
      </c>
      <c r="V840" s="8" t="str">
        <f>IF(COUNTIF(midas_input_variables!A:A,A840)&gt;0,"yes","no")</f>
        <v>no</v>
      </c>
      <c r="W840" s="8" t="str">
        <f>IF(OR(COUNTIF(eucalc_variables_proxies!C:C,"*"&amp;A840&amp;"*")&gt;0,COUNTIF(eucalc_variables_proxies!F:F,"*"&amp;A840&amp;"*")&gt;0),"yes","no")</f>
        <v>no</v>
      </c>
      <c r="X840" s="8" t="str">
        <f>IF(COUNTIF(collected_variables_proxies!C:C,"*"&amp;A840&amp;"*")&gt;0,"yes","no")</f>
        <v>no</v>
      </c>
      <c r="Y840" s="8" t="str">
        <f t="shared" si="14"/>
        <v>no</v>
      </c>
      <c r="Z840">
        <v>0.02</v>
      </c>
    </row>
    <row r="841" spans="1:26" ht="115.2">
      <c r="A841" s="2" t="s">
        <v>2221</v>
      </c>
      <c r="B841" s="185" t="s">
        <v>2222</v>
      </c>
      <c r="C841" s="2" t="s">
        <v>2146</v>
      </c>
      <c r="D841" s="8" t="s">
        <v>1659</v>
      </c>
      <c r="E841" s="7" t="s">
        <v>1660</v>
      </c>
      <c r="F841" s="2" t="s">
        <v>1661</v>
      </c>
      <c r="G841" s="8"/>
      <c r="H841" s="2" t="s">
        <v>58</v>
      </c>
      <c r="I841" s="8" t="s">
        <v>2147</v>
      </c>
      <c r="J841" s="8" t="s">
        <v>453</v>
      </c>
      <c r="K841" s="2"/>
      <c r="L841" s="9"/>
      <c r="M841" s="8"/>
      <c r="N841" s="2" t="s">
        <v>256</v>
      </c>
      <c r="O841" s="8" t="s">
        <v>36</v>
      </c>
      <c r="P841" s="8" t="s">
        <v>37</v>
      </c>
      <c r="Q841" s="8" t="s">
        <v>38</v>
      </c>
      <c r="S841" s="2"/>
      <c r="T841" s="2"/>
      <c r="U841" s="8" t="str">
        <f>IF(COUNTIF(soi_input_variables!A:A,A841)&gt;0,"yes","no")</f>
        <v>no</v>
      </c>
      <c r="V841" s="8" t="str">
        <f>IF(COUNTIF(midas_input_variables!A:A,A841)&gt;0,"yes","no")</f>
        <v>no</v>
      </c>
      <c r="W841" s="8" t="str">
        <f>IF(OR(COUNTIF(eucalc_variables_proxies!C:C,"*"&amp;A841&amp;"*")&gt;0,COUNTIF(eucalc_variables_proxies!F:F,"*"&amp;A841&amp;"*")&gt;0),"yes","no")</f>
        <v>no</v>
      </c>
      <c r="X841" s="8" t="str">
        <f>IF(COUNTIF(collected_variables_proxies!C:C,"*"&amp;A841&amp;"*")&gt;0,"yes","no")</f>
        <v>no</v>
      </c>
      <c r="Y841" s="8" t="str">
        <f t="shared" si="14"/>
        <v>no</v>
      </c>
      <c r="Z841">
        <v>0.02</v>
      </c>
    </row>
    <row r="842" spans="1:26" ht="115.2">
      <c r="A842" s="2" t="s">
        <v>2223</v>
      </c>
      <c r="B842" s="185" t="s">
        <v>2224</v>
      </c>
      <c r="C842" s="2" t="s">
        <v>2146</v>
      </c>
      <c r="D842" s="8" t="s">
        <v>1659</v>
      </c>
      <c r="E842" s="7" t="s">
        <v>1660</v>
      </c>
      <c r="F842" s="2" t="s">
        <v>1661</v>
      </c>
      <c r="G842" s="8"/>
      <c r="H842" s="2" t="s">
        <v>58</v>
      </c>
      <c r="I842" s="8" t="s">
        <v>2147</v>
      </c>
      <c r="J842" s="8" t="s">
        <v>442</v>
      </c>
      <c r="K842" s="2"/>
      <c r="L842" s="9"/>
      <c r="M842" s="8"/>
      <c r="N842" s="2" t="s">
        <v>256</v>
      </c>
      <c r="O842" s="8" t="s">
        <v>36</v>
      </c>
      <c r="P842" s="8" t="s">
        <v>37</v>
      </c>
      <c r="Q842" s="8" t="s">
        <v>38</v>
      </c>
      <c r="S842" s="2"/>
      <c r="T842" s="2"/>
      <c r="U842" s="8" t="str">
        <f>IF(COUNTIF(soi_input_variables!A:A,A842)&gt;0,"yes","no")</f>
        <v>no</v>
      </c>
      <c r="V842" s="8" t="str">
        <f>IF(COUNTIF(midas_input_variables!A:A,A842)&gt;0,"yes","no")</f>
        <v>no</v>
      </c>
      <c r="W842" s="8" t="str">
        <f>IF(OR(COUNTIF(eucalc_variables_proxies!C:C,"*"&amp;A842&amp;"*")&gt;0,COUNTIF(eucalc_variables_proxies!F:F,"*"&amp;A842&amp;"*")&gt;0),"yes","no")</f>
        <v>no</v>
      </c>
      <c r="X842" s="8" t="str">
        <f>IF(COUNTIF(collected_variables_proxies!C:C,"*"&amp;A842&amp;"*")&gt;0,"yes","no")</f>
        <v>no</v>
      </c>
      <c r="Y842" s="8" t="str">
        <f t="shared" si="14"/>
        <v>no</v>
      </c>
      <c r="Z842">
        <v>0.02</v>
      </c>
    </row>
    <row r="843" spans="1:26" ht="115.2">
      <c r="A843" s="2" t="s">
        <v>2225</v>
      </c>
      <c r="B843" s="185" t="s">
        <v>2226</v>
      </c>
      <c r="C843" s="2" t="s">
        <v>2146</v>
      </c>
      <c r="D843" s="8" t="s">
        <v>1659</v>
      </c>
      <c r="E843" s="7" t="s">
        <v>1660</v>
      </c>
      <c r="F843" s="2" t="s">
        <v>1661</v>
      </c>
      <c r="G843" s="8"/>
      <c r="H843" s="2" t="s">
        <v>58</v>
      </c>
      <c r="I843" s="8" t="s">
        <v>2147</v>
      </c>
      <c r="J843" s="8" t="s">
        <v>2151</v>
      </c>
      <c r="K843" s="2"/>
      <c r="L843" s="9"/>
      <c r="M843" s="8"/>
      <c r="N843" s="2" t="s">
        <v>2165</v>
      </c>
      <c r="O843" s="8" t="s">
        <v>36</v>
      </c>
      <c r="P843" s="8" t="s">
        <v>37</v>
      </c>
      <c r="Q843" s="8" t="s">
        <v>38</v>
      </c>
      <c r="S843" s="2"/>
      <c r="T843" s="2"/>
      <c r="U843" s="8" t="str">
        <f>IF(COUNTIF(soi_input_variables!A:A,A843)&gt;0,"yes","no")</f>
        <v>no</v>
      </c>
      <c r="V843" s="8" t="str">
        <f>IF(COUNTIF(midas_input_variables!A:A,A843)&gt;0,"yes","no")</f>
        <v>no</v>
      </c>
      <c r="W843" s="8" t="str">
        <f>IF(OR(COUNTIF(eucalc_variables_proxies!C:C,"*"&amp;A843&amp;"*")&gt;0,COUNTIF(eucalc_variables_proxies!F:F,"*"&amp;A843&amp;"*")&gt;0),"yes","no")</f>
        <v>no</v>
      </c>
      <c r="X843" s="8" t="str">
        <f>IF(COUNTIF(collected_variables_proxies!C:C,"*"&amp;A843&amp;"*")&gt;0,"yes","no")</f>
        <v>no</v>
      </c>
      <c r="Y843" s="8" t="str">
        <f t="shared" si="14"/>
        <v>no</v>
      </c>
      <c r="Z843">
        <v>0.02</v>
      </c>
    </row>
    <row r="844" spans="1:26" ht="115.2">
      <c r="A844" s="2" t="s">
        <v>2227</v>
      </c>
      <c r="B844" s="185" t="s">
        <v>2228</v>
      </c>
      <c r="C844" s="2" t="s">
        <v>2146</v>
      </c>
      <c r="D844" s="8" t="s">
        <v>1659</v>
      </c>
      <c r="E844" s="7" t="s">
        <v>1660</v>
      </c>
      <c r="F844" s="2" t="s">
        <v>1661</v>
      </c>
      <c r="G844" s="8"/>
      <c r="H844" s="2" t="s">
        <v>58</v>
      </c>
      <c r="I844" s="8" t="s">
        <v>2147</v>
      </c>
      <c r="J844" s="8" t="s">
        <v>2158</v>
      </c>
      <c r="K844" s="2"/>
      <c r="L844" s="9"/>
      <c r="M844" s="8"/>
      <c r="N844" s="2" t="s">
        <v>256</v>
      </c>
      <c r="O844" s="8" t="s">
        <v>36</v>
      </c>
      <c r="P844" s="8" t="s">
        <v>37</v>
      </c>
      <c r="Q844" s="8" t="s">
        <v>38</v>
      </c>
      <c r="S844" s="2"/>
      <c r="T844" s="2"/>
      <c r="U844" s="8" t="str">
        <f>IF(COUNTIF(soi_input_variables!A:A,A844)&gt;0,"yes","no")</f>
        <v>no</v>
      </c>
      <c r="V844" s="8" t="str">
        <f>IF(COUNTIF(midas_input_variables!A:A,A844)&gt;0,"yes","no")</f>
        <v>no</v>
      </c>
      <c r="W844" s="8" t="str">
        <f>IF(OR(COUNTIF(eucalc_variables_proxies!C:C,"*"&amp;A844&amp;"*")&gt;0,COUNTIF(eucalc_variables_proxies!F:F,"*"&amp;A844&amp;"*")&gt;0),"yes","no")</f>
        <v>no</v>
      </c>
      <c r="X844" s="8" t="str">
        <f>IF(COUNTIF(collected_variables_proxies!C:C,"*"&amp;A844&amp;"*")&gt;0,"yes","no")</f>
        <v>no</v>
      </c>
      <c r="Y844" s="8" t="str">
        <f t="shared" si="14"/>
        <v>no</v>
      </c>
      <c r="Z844">
        <v>0.02</v>
      </c>
    </row>
    <row r="845" spans="1:26" ht="115.2">
      <c r="A845" s="2" t="s">
        <v>2229</v>
      </c>
      <c r="B845" s="185" t="s">
        <v>2230</v>
      </c>
      <c r="C845" s="2" t="s">
        <v>2146</v>
      </c>
      <c r="D845" s="8" t="s">
        <v>1659</v>
      </c>
      <c r="E845" s="7" t="s">
        <v>1660</v>
      </c>
      <c r="F845" s="2" t="s">
        <v>1661</v>
      </c>
      <c r="G845" s="8"/>
      <c r="H845" s="2" t="s">
        <v>58</v>
      </c>
      <c r="I845" s="8" t="s">
        <v>2147</v>
      </c>
      <c r="J845" s="8" t="s">
        <v>2151</v>
      </c>
      <c r="K845" s="2"/>
      <c r="L845" s="9"/>
      <c r="M845" s="8"/>
      <c r="N845" s="2" t="s">
        <v>256</v>
      </c>
      <c r="O845" s="8" t="s">
        <v>36</v>
      </c>
      <c r="P845" s="8" t="s">
        <v>37</v>
      </c>
      <c r="Q845" s="8" t="s">
        <v>38</v>
      </c>
      <c r="S845" s="2"/>
      <c r="T845" s="2"/>
      <c r="U845" s="8" t="str">
        <f>IF(COUNTIF(soi_input_variables!A:A,A845)&gt;0,"yes","no")</f>
        <v>no</v>
      </c>
      <c r="V845" s="8" t="str">
        <f>IF(COUNTIF(midas_input_variables!A:A,A845)&gt;0,"yes","no")</f>
        <v>no</v>
      </c>
      <c r="W845" s="8" t="str">
        <f>IF(OR(COUNTIF(eucalc_variables_proxies!C:C,"*"&amp;A845&amp;"*")&gt;0,COUNTIF(eucalc_variables_proxies!F:F,"*"&amp;A845&amp;"*")&gt;0),"yes","no")</f>
        <v>no</v>
      </c>
      <c r="X845" s="8" t="str">
        <f>IF(COUNTIF(collected_variables_proxies!C:C,"*"&amp;A845&amp;"*")&gt;0,"yes","no")</f>
        <v>no</v>
      </c>
      <c r="Y845" s="8" t="str">
        <f t="shared" si="14"/>
        <v>no</v>
      </c>
      <c r="Z845">
        <v>0.02</v>
      </c>
    </row>
    <row r="846" spans="1:26" ht="115.2">
      <c r="A846" s="2" t="s">
        <v>2231</v>
      </c>
      <c r="B846" s="185" t="s">
        <v>2232</v>
      </c>
      <c r="C846" s="2" t="s">
        <v>2146</v>
      </c>
      <c r="D846" s="8" t="s">
        <v>1659</v>
      </c>
      <c r="E846" s="7" t="s">
        <v>1660</v>
      </c>
      <c r="F846" s="2" t="s">
        <v>1661</v>
      </c>
      <c r="G846" s="8"/>
      <c r="H846" s="2" t="s">
        <v>58</v>
      </c>
      <c r="I846" s="8" t="s">
        <v>2147</v>
      </c>
      <c r="J846" s="8" t="s">
        <v>2172</v>
      </c>
      <c r="K846" s="2"/>
      <c r="L846" s="9"/>
      <c r="M846" s="8"/>
      <c r="N846" s="2" t="s">
        <v>256</v>
      </c>
      <c r="O846" s="8" t="s">
        <v>36</v>
      </c>
      <c r="P846" s="8" t="s">
        <v>37</v>
      </c>
      <c r="Q846" s="8" t="s">
        <v>38</v>
      </c>
      <c r="S846" s="2"/>
      <c r="T846" s="2"/>
      <c r="U846" s="8" t="str">
        <f>IF(COUNTIF(soi_input_variables!A:A,A846)&gt;0,"yes","no")</f>
        <v>no</v>
      </c>
      <c r="V846" s="8" t="str">
        <f>IF(COUNTIF(midas_input_variables!A:A,A846)&gt;0,"yes","no")</f>
        <v>no</v>
      </c>
      <c r="W846" s="8" t="str">
        <f>IF(OR(COUNTIF(eucalc_variables_proxies!C:C,"*"&amp;A846&amp;"*")&gt;0,COUNTIF(eucalc_variables_proxies!F:F,"*"&amp;A846&amp;"*")&gt;0),"yes","no")</f>
        <v>no</v>
      </c>
      <c r="X846" s="8" t="str">
        <f>IF(COUNTIF(collected_variables_proxies!C:C,"*"&amp;A846&amp;"*")&gt;0,"yes","no")</f>
        <v>no</v>
      </c>
      <c r="Y846" s="8" t="str">
        <f t="shared" si="14"/>
        <v>no</v>
      </c>
      <c r="Z846">
        <v>0.02</v>
      </c>
    </row>
    <row r="847" spans="1:26" ht="115.2">
      <c r="A847" s="2" t="s">
        <v>2233</v>
      </c>
      <c r="B847" s="185" t="s">
        <v>2234</v>
      </c>
      <c r="C847" s="2" t="s">
        <v>2146</v>
      </c>
      <c r="D847" s="8" t="s">
        <v>1659</v>
      </c>
      <c r="E847" s="7" t="s">
        <v>1660</v>
      </c>
      <c r="F847" s="2" t="s">
        <v>1661</v>
      </c>
      <c r="G847" s="8"/>
      <c r="H847" s="2" t="s">
        <v>58</v>
      </c>
      <c r="I847" s="8" t="s">
        <v>2147</v>
      </c>
      <c r="J847" s="8" t="s">
        <v>439</v>
      </c>
      <c r="K847" s="2"/>
      <c r="L847" s="9"/>
      <c r="M847" s="8"/>
      <c r="N847" s="2" t="s">
        <v>256</v>
      </c>
      <c r="O847" s="8" t="s">
        <v>36</v>
      </c>
      <c r="P847" s="8" t="s">
        <v>37</v>
      </c>
      <c r="Q847" s="8" t="s">
        <v>38</v>
      </c>
      <c r="S847" s="2"/>
      <c r="T847" s="2"/>
      <c r="U847" s="8" t="str">
        <f>IF(COUNTIF(soi_input_variables!A:A,A847)&gt;0,"yes","no")</f>
        <v>no</v>
      </c>
      <c r="V847" s="8" t="str">
        <f>IF(COUNTIF(midas_input_variables!A:A,A847)&gt;0,"yes","no")</f>
        <v>no</v>
      </c>
      <c r="W847" s="8" t="str">
        <f>IF(OR(COUNTIF(eucalc_variables_proxies!C:C,"*"&amp;A847&amp;"*")&gt;0,COUNTIF(eucalc_variables_proxies!F:F,"*"&amp;A847&amp;"*")&gt;0),"yes","no")</f>
        <v>no</v>
      </c>
      <c r="X847" s="8" t="str">
        <f>IF(COUNTIF(collected_variables_proxies!C:C,"*"&amp;A847&amp;"*")&gt;0,"yes","no")</f>
        <v>no</v>
      </c>
      <c r="Y847" s="8" t="str">
        <f t="shared" si="14"/>
        <v>no</v>
      </c>
      <c r="Z847">
        <v>0.02</v>
      </c>
    </row>
    <row r="848" spans="1:26" ht="115.2">
      <c r="A848" s="2" t="s">
        <v>2235</v>
      </c>
      <c r="B848" s="185" t="s">
        <v>2236</v>
      </c>
      <c r="C848" s="2" t="s">
        <v>2146</v>
      </c>
      <c r="D848" s="8" t="s">
        <v>1659</v>
      </c>
      <c r="E848" s="7" t="s">
        <v>1660</v>
      </c>
      <c r="F848" s="2" t="s">
        <v>1661</v>
      </c>
      <c r="G848" s="8"/>
      <c r="H848" s="2" t="s">
        <v>58</v>
      </c>
      <c r="I848" s="8" t="s">
        <v>2147</v>
      </c>
      <c r="J848" s="8" t="s">
        <v>453</v>
      </c>
      <c r="K848" s="2"/>
      <c r="L848" s="9"/>
      <c r="M848" s="8"/>
      <c r="N848" s="2" t="s">
        <v>256</v>
      </c>
      <c r="O848" s="8" t="s">
        <v>36</v>
      </c>
      <c r="P848" s="8" t="s">
        <v>37</v>
      </c>
      <c r="Q848" s="8" t="s">
        <v>38</v>
      </c>
      <c r="S848" s="2"/>
      <c r="T848" s="2"/>
      <c r="U848" s="8" t="str">
        <f>IF(COUNTIF(soi_input_variables!A:A,A848)&gt;0,"yes","no")</f>
        <v>no</v>
      </c>
      <c r="V848" s="8" t="str">
        <f>IF(COUNTIF(midas_input_variables!A:A,A848)&gt;0,"yes","no")</f>
        <v>no</v>
      </c>
      <c r="W848" s="8" t="str">
        <f>IF(OR(COUNTIF(eucalc_variables_proxies!C:C,"*"&amp;A848&amp;"*")&gt;0,COUNTIF(eucalc_variables_proxies!F:F,"*"&amp;A848&amp;"*")&gt;0),"yes","no")</f>
        <v>no</v>
      </c>
      <c r="X848" s="8" t="str">
        <f>IF(COUNTIF(collected_variables_proxies!C:C,"*"&amp;A848&amp;"*")&gt;0,"yes","no")</f>
        <v>no</v>
      </c>
      <c r="Y848" s="8" t="str">
        <f t="shared" si="14"/>
        <v>no</v>
      </c>
      <c r="Z848">
        <v>0.02</v>
      </c>
    </row>
    <row r="849" spans="1:26" ht="115.2">
      <c r="A849" s="2" t="s">
        <v>2237</v>
      </c>
      <c r="B849" s="185" t="s">
        <v>2238</v>
      </c>
      <c r="C849" s="2" t="s">
        <v>2146</v>
      </c>
      <c r="D849" s="8" t="s">
        <v>1659</v>
      </c>
      <c r="E849" s="7" t="s">
        <v>1660</v>
      </c>
      <c r="F849" s="2" t="s">
        <v>1661</v>
      </c>
      <c r="G849" s="8"/>
      <c r="H849" s="2" t="s">
        <v>58</v>
      </c>
      <c r="I849" s="8" t="s">
        <v>2147</v>
      </c>
      <c r="J849" s="8" t="s">
        <v>442</v>
      </c>
      <c r="K849" s="2"/>
      <c r="L849" s="9"/>
      <c r="M849" s="8"/>
      <c r="N849" s="2" t="s">
        <v>256</v>
      </c>
      <c r="O849" s="8" t="s">
        <v>36</v>
      </c>
      <c r="P849" s="8" t="s">
        <v>37</v>
      </c>
      <c r="Q849" s="8" t="s">
        <v>38</v>
      </c>
      <c r="S849" s="2"/>
      <c r="T849" s="2"/>
      <c r="U849" s="8" t="str">
        <f>IF(COUNTIF(soi_input_variables!A:A,A849)&gt;0,"yes","no")</f>
        <v>no</v>
      </c>
      <c r="V849" s="8" t="str">
        <f>IF(COUNTIF(midas_input_variables!A:A,A849)&gt;0,"yes","no")</f>
        <v>no</v>
      </c>
      <c r="W849" s="8" t="str">
        <f>IF(OR(COUNTIF(eucalc_variables_proxies!C:C,"*"&amp;A849&amp;"*")&gt;0,COUNTIF(eucalc_variables_proxies!F:F,"*"&amp;A849&amp;"*")&gt;0),"yes","no")</f>
        <v>no</v>
      </c>
      <c r="X849" s="8" t="str">
        <f>IF(COUNTIF(collected_variables_proxies!C:C,"*"&amp;A849&amp;"*")&gt;0,"yes","no")</f>
        <v>no</v>
      </c>
      <c r="Y849" s="8" t="str">
        <f t="shared" si="14"/>
        <v>no</v>
      </c>
      <c r="Z849">
        <v>0.02</v>
      </c>
    </row>
    <row r="850" spans="1:26" ht="115.2">
      <c r="A850" s="2" t="s">
        <v>2239</v>
      </c>
      <c r="B850" s="185" t="s">
        <v>2240</v>
      </c>
      <c r="C850" s="2" t="s">
        <v>2146</v>
      </c>
      <c r="D850" s="8" t="s">
        <v>1659</v>
      </c>
      <c r="E850" s="7" t="s">
        <v>1660</v>
      </c>
      <c r="F850" s="2" t="s">
        <v>1661</v>
      </c>
      <c r="G850" s="8"/>
      <c r="H850" s="2" t="s">
        <v>58</v>
      </c>
      <c r="I850" s="8" t="s">
        <v>2147</v>
      </c>
      <c r="J850" s="8" t="s">
        <v>2151</v>
      </c>
      <c r="K850" s="2"/>
      <c r="L850" s="9"/>
      <c r="M850" s="8"/>
      <c r="N850" s="2" t="s">
        <v>2165</v>
      </c>
      <c r="O850" s="8" t="s">
        <v>36</v>
      </c>
      <c r="P850" s="8" t="s">
        <v>37</v>
      </c>
      <c r="Q850" s="8" t="s">
        <v>38</v>
      </c>
      <c r="S850" s="2"/>
      <c r="T850" s="2"/>
      <c r="U850" s="8" t="str">
        <f>IF(COUNTIF(soi_input_variables!A:A,A850)&gt;0,"yes","no")</f>
        <v>no</v>
      </c>
      <c r="V850" s="8" t="str">
        <f>IF(COUNTIF(midas_input_variables!A:A,A850)&gt;0,"yes","no")</f>
        <v>no</v>
      </c>
      <c r="W850" s="8" t="str">
        <f>IF(OR(COUNTIF(eucalc_variables_proxies!C:C,"*"&amp;A850&amp;"*")&gt;0,COUNTIF(eucalc_variables_proxies!F:F,"*"&amp;A850&amp;"*")&gt;0),"yes","no")</f>
        <v>no</v>
      </c>
      <c r="X850" s="8" t="str">
        <f>IF(COUNTIF(collected_variables_proxies!C:C,"*"&amp;A850&amp;"*")&gt;0,"yes","no")</f>
        <v>no</v>
      </c>
      <c r="Y850" s="8" t="str">
        <f t="shared" si="14"/>
        <v>no</v>
      </c>
      <c r="Z850">
        <v>500</v>
      </c>
    </row>
    <row r="851" spans="1:26" ht="115.2">
      <c r="A851" s="2" t="s">
        <v>2241</v>
      </c>
      <c r="B851" s="185" t="s">
        <v>2242</v>
      </c>
      <c r="C851" s="2" t="s">
        <v>2146</v>
      </c>
      <c r="D851" s="8" t="s">
        <v>1659</v>
      </c>
      <c r="E851" s="7" t="s">
        <v>1660</v>
      </c>
      <c r="F851" s="2" t="s">
        <v>1661</v>
      </c>
      <c r="G851" s="8"/>
      <c r="H851" s="2" t="s">
        <v>58</v>
      </c>
      <c r="I851" s="8" t="s">
        <v>2147</v>
      </c>
      <c r="J851" s="8" t="s">
        <v>2243</v>
      </c>
      <c r="K851" s="2"/>
      <c r="L851" s="9"/>
      <c r="M851" s="8"/>
      <c r="N851" s="2" t="s">
        <v>2165</v>
      </c>
      <c r="O851" s="8" t="s">
        <v>36</v>
      </c>
      <c r="P851" s="8" t="s">
        <v>37</v>
      </c>
      <c r="Q851" s="8" t="s">
        <v>38</v>
      </c>
      <c r="S851" s="2"/>
      <c r="T851" s="2"/>
      <c r="U851" s="8" t="str">
        <f>IF(COUNTIF(soi_input_variables!A:A,A851)&gt;0,"yes","no")</f>
        <v>no</v>
      </c>
      <c r="V851" s="8" t="str">
        <f>IF(COUNTIF(midas_input_variables!A:A,A851)&gt;0,"yes","no")</f>
        <v>no</v>
      </c>
      <c r="W851" s="8" t="str">
        <f>IF(OR(COUNTIF(eucalc_variables_proxies!C:C,"*"&amp;A851&amp;"*")&gt;0,COUNTIF(eucalc_variables_proxies!F:F,"*"&amp;A851&amp;"*")&gt;0),"yes","no")</f>
        <v>no</v>
      </c>
      <c r="X851" s="8" t="str">
        <f>IF(COUNTIF(collected_variables_proxies!C:C,"*"&amp;A851&amp;"*")&gt;0,"yes","no")</f>
        <v>no</v>
      </c>
      <c r="Y851" s="8" t="str">
        <f t="shared" si="14"/>
        <v>no</v>
      </c>
      <c r="Z851">
        <v>500</v>
      </c>
    </row>
    <row r="852" spans="1:26" ht="115.2">
      <c r="A852" s="2" t="s">
        <v>2244</v>
      </c>
      <c r="B852" s="185" t="s">
        <v>2245</v>
      </c>
      <c r="C852" s="2" t="s">
        <v>2146</v>
      </c>
      <c r="D852" s="8" t="s">
        <v>1659</v>
      </c>
      <c r="E852" s="7" t="s">
        <v>1660</v>
      </c>
      <c r="F852" s="2" t="s">
        <v>1661</v>
      </c>
      <c r="G852" s="8"/>
      <c r="H852" s="2" t="s">
        <v>58</v>
      </c>
      <c r="I852" s="8" t="s">
        <v>2147</v>
      </c>
      <c r="J852" s="8" t="s">
        <v>2151</v>
      </c>
      <c r="K852" s="2"/>
      <c r="L852" s="9"/>
      <c r="M852" s="8"/>
      <c r="N852" s="2" t="s">
        <v>2165</v>
      </c>
      <c r="O852" s="8" t="s">
        <v>36</v>
      </c>
      <c r="P852" s="8" t="s">
        <v>37</v>
      </c>
      <c r="Q852" s="8" t="s">
        <v>38</v>
      </c>
      <c r="S852" s="2"/>
      <c r="T852" s="2"/>
      <c r="U852" s="8" t="str">
        <f>IF(COUNTIF(soi_input_variables!A:A,A852)&gt;0,"yes","no")</f>
        <v>no</v>
      </c>
      <c r="V852" s="8" t="str">
        <f>IF(COUNTIF(midas_input_variables!A:A,A852)&gt;0,"yes","no")</f>
        <v>no</v>
      </c>
      <c r="W852" s="8" t="str">
        <f>IF(OR(COUNTIF(eucalc_variables_proxies!C:C,"*"&amp;A852&amp;"*")&gt;0,COUNTIF(eucalc_variables_proxies!F:F,"*"&amp;A852&amp;"*")&gt;0),"yes","no")</f>
        <v>no</v>
      </c>
      <c r="X852" s="8" t="str">
        <f>IF(COUNTIF(collected_variables_proxies!C:C,"*"&amp;A852&amp;"*")&gt;0,"yes","no")</f>
        <v>no</v>
      </c>
      <c r="Y852" s="8" t="str">
        <f t="shared" si="14"/>
        <v>no</v>
      </c>
      <c r="Z852">
        <v>0.02</v>
      </c>
    </row>
    <row r="853" spans="1:26" ht="115.2">
      <c r="A853" s="2" t="s">
        <v>2246</v>
      </c>
      <c r="B853" s="185" t="s">
        <v>2247</v>
      </c>
      <c r="C853" s="2" t="s">
        <v>2146</v>
      </c>
      <c r="D853" s="8" t="s">
        <v>1659</v>
      </c>
      <c r="E853" s="7" t="s">
        <v>1660</v>
      </c>
      <c r="F853" s="2" t="s">
        <v>1661</v>
      </c>
      <c r="G853" s="8"/>
      <c r="H853" s="2" t="s">
        <v>58</v>
      </c>
      <c r="I853" s="8" t="s">
        <v>2147</v>
      </c>
      <c r="J853" s="8" t="s">
        <v>2158</v>
      </c>
      <c r="K853" s="2"/>
      <c r="L853" s="9"/>
      <c r="M853" s="8"/>
      <c r="N853" s="2" t="s">
        <v>2165</v>
      </c>
      <c r="O853" s="8" t="s">
        <v>36</v>
      </c>
      <c r="P853" s="8" t="s">
        <v>37</v>
      </c>
      <c r="Q853" s="8" t="s">
        <v>38</v>
      </c>
      <c r="S853" s="2"/>
      <c r="T853" s="2"/>
      <c r="U853" s="8" t="str">
        <f>IF(COUNTIF(soi_input_variables!A:A,A853)&gt;0,"yes","no")</f>
        <v>no</v>
      </c>
      <c r="V853" s="8" t="str">
        <f>IF(COUNTIF(midas_input_variables!A:A,A853)&gt;0,"yes","no")</f>
        <v>no</v>
      </c>
      <c r="W853" s="8" t="str">
        <f>IF(OR(COUNTIF(eucalc_variables_proxies!C:C,"*"&amp;A853&amp;"*")&gt;0,COUNTIF(eucalc_variables_proxies!F:F,"*"&amp;A853&amp;"*")&gt;0),"yes","no")</f>
        <v>no</v>
      </c>
      <c r="X853" s="8" t="str">
        <f>IF(COUNTIF(collected_variables_proxies!C:C,"*"&amp;A853&amp;"*")&gt;0,"yes","no")</f>
        <v>no</v>
      </c>
      <c r="Y853" s="8" t="str">
        <f t="shared" si="14"/>
        <v>no</v>
      </c>
      <c r="Z853">
        <v>0.02</v>
      </c>
    </row>
    <row r="854" spans="1:26" ht="115.2">
      <c r="A854" s="2" t="s">
        <v>2248</v>
      </c>
      <c r="B854" s="185" t="s">
        <v>2249</v>
      </c>
      <c r="C854" s="2" t="s">
        <v>2146</v>
      </c>
      <c r="D854" s="8" t="s">
        <v>1659</v>
      </c>
      <c r="E854" s="7" t="s">
        <v>1660</v>
      </c>
      <c r="F854" s="2" t="s">
        <v>1661</v>
      </c>
      <c r="G854" s="8"/>
      <c r="H854" s="2" t="s">
        <v>58</v>
      </c>
      <c r="I854" s="8" t="s">
        <v>2147</v>
      </c>
      <c r="J854" s="8" t="s">
        <v>439</v>
      </c>
      <c r="K854" s="2"/>
      <c r="L854" s="9"/>
      <c r="M854" s="8"/>
      <c r="N854" s="2" t="s">
        <v>2165</v>
      </c>
      <c r="O854" s="8" t="s">
        <v>36</v>
      </c>
      <c r="P854" s="8" t="s">
        <v>37</v>
      </c>
      <c r="Q854" s="8" t="s">
        <v>38</v>
      </c>
      <c r="S854" s="2"/>
      <c r="T854" s="2"/>
      <c r="U854" s="8" t="str">
        <f>IF(COUNTIF(soi_input_variables!A:A,A854)&gt;0,"yes","no")</f>
        <v>no</v>
      </c>
      <c r="V854" s="8" t="str">
        <f>IF(COUNTIF(midas_input_variables!A:A,A854)&gt;0,"yes","no")</f>
        <v>no</v>
      </c>
      <c r="W854" s="8" t="str">
        <f>IF(OR(COUNTIF(eucalc_variables_proxies!C:C,"*"&amp;A854&amp;"*")&gt;0,COUNTIF(eucalc_variables_proxies!F:F,"*"&amp;A854&amp;"*")&gt;0),"yes","no")</f>
        <v>no</v>
      </c>
      <c r="X854" s="8" t="str">
        <f>IF(COUNTIF(collected_variables_proxies!C:C,"*"&amp;A854&amp;"*")&gt;0,"yes","no")</f>
        <v>no</v>
      </c>
      <c r="Y854" s="8" t="str">
        <f t="shared" si="14"/>
        <v>no</v>
      </c>
      <c r="Z854">
        <v>0.02</v>
      </c>
    </row>
    <row r="855" spans="1:26" ht="115.2">
      <c r="A855" s="2" t="s">
        <v>2250</v>
      </c>
      <c r="B855" s="185" t="s">
        <v>2251</v>
      </c>
      <c r="C855" s="2" t="s">
        <v>2146</v>
      </c>
      <c r="D855" s="8" t="s">
        <v>1659</v>
      </c>
      <c r="E855" s="7" t="s">
        <v>1660</v>
      </c>
      <c r="F855" s="2" t="s">
        <v>1661</v>
      </c>
      <c r="G855" s="8"/>
      <c r="H855" s="2" t="s">
        <v>58</v>
      </c>
      <c r="I855" s="8" t="s">
        <v>2147</v>
      </c>
      <c r="J855" s="8" t="s">
        <v>2151</v>
      </c>
      <c r="K855" s="2"/>
      <c r="L855" s="9"/>
      <c r="M855" s="8"/>
      <c r="N855" s="2" t="s">
        <v>2165</v>
      </c>
      <c r="O855" s="8" t="s">
        <v>36</v>
      </c>
      <c r="P855" s="8" t="s">
        <v>37</v>
      </c>
      <c r="Q855" s="8" t="s">
        <v>38</v>
      </c>
      <c r="S855" s="2"/>
      <c r="T855" s="2"/>
      <c r="U855" s="8" t="str">
        <f>IF(COUNTIF(soi_input_variables!A:A,A855)&gt;0,"yes","no")</f>
        <v>no</v>
      </c>
      <c r="V855" s="8" t="str">
        <f>IF(COUNTIF(midas_input_variables!A:A,A855)&gt;0,"yes","no")</f>
        <v>no</v>
      </c>
      <c r="W855" s="8" t="str">
        <f>IF(OR(COUNTIF(eucalc_variables_proxies!C:C,"*"&amp;A855&amp;"*")&gt;0,COUNTIF(eucalc_variables_proxies!F:F,"*"&amp;A855&amp;"*")&gt;0),"yes","no")</f>
        <v>no</v>
      </c>
      <c r="X855" s="8" t="str">
        <f>IF(COUNTIF(collected_variables_proxies!C:C,"*"&amp;A855&amp;"*")&gt;0,"yes","no")</f>
        <v>no</v>
      </c>
      <c r="Y855" s="8" t="str">
        <f t="shared" si="14"/>
        <v>no</v>
      </c>
      <c r="Z855">
        <v>0.02</v>
      </c>
    </row>
    <row r="856" spans="1:26" ht="115.2">
      <c r="A856" s="2" t="s">
        <v>2252</v>
      </c>
      <c r="B856" s="185" t="s">
        <v>2253</v>
      </c>
      <c r="C856" s="2" t="s">
        <v>2146</v>
      </c>
      <c r="D856" s="8" t="s">
        <v>1659</v>
      </c>
      <c r="E856" s="7" t="s">
        <v>1660</v>
      </c>
      <c r="F856" s="2" t="s">
        <v>1661</v>
      </c>
      <c r="G856" s="8"/>
      <c r="H856" s="2" t="s">
        <v>58</v>
      </c>
      <c r="I856" s="8" t="s">
        <v>2147</v>
      </c>
      <c r="J856" s="8" t="s">
        <v>2158</v>
      </c>
      <c r="K856" s="2"/>
      <c r="L856" s="9"/>
      <c r="M856" s="8"/>
      <c r="N856" s="2" t="s">
        <v>2165</v>
      </c>
      <c r="O856" s="8" t="s">
        <v>36</v>
      </c>
      <c r="P856" s="8" t="s">
        <v>37</v>
      </c>
      <c r="Q856" s="8" t="s">
        <v>38</v>
      </c>
      <c r="S856" s="2"/>
      <c r="T856" s="2"/>
      <c r="U856" s="8" t="str">
        <f>IF(COUNTIF(soi_input_variables!A:A,A856)&gt;0,"yes","no")</f>
        <v>no</v>
      </c>
      <c r="V856" s="8" t="str">
        <f>IF(COUNTIF(midas_input_variables!A:A,A856)&gt;0,"yes","no")</f>
        <v>no</v>
      </c>
      <c r="W856" s="8" t="str">
        <f>IF(OR(COUNTIF(eucalc_variables_proxies!C:C,"*"&amp;A856&amp;"*")&gt;0,COUNTIF(eucalc_variables_proxies!F:F,"*"&amp;A856&amp;"*")&gt;0),"yes","no")</f>
        <v>no</v>
      </c>
      <c r="X856" s="8" t="str">
        <f>IF(COUNTIF(collected_variables_proxies!C:C,"*"&amp;A856&amp;"*")&gt;0,"yes","no")</f>
        <v>no</v>
      </c>
      <c r="Y856" s="8" t="str">
        <f t="shared" si="14"/>
        <v>no</v>
      </c>
      <c r="Z856">
        <v>0.02</v>
      </c>
    </row>
    <row r="857" spans="1:26" ht="115.2">
      <c r="A857" s="2" t="s">
        <v>2254</v>
      </c>
      <c r="B857" s="185" t="s">
        <v>2255</v>
      </c>
      <c r="C857" s="2" t="s">
        <v>2146</v>
      </c>
      <c r="D857" s="8" t="s">
        <v>1659</v>
      </c>
      <c r="E857" s="7" t="s">
        <v>1660</v>
      </c>
      <c r="F857" s="2" t="s">
        <v>1661</v>
      </c>
      <c r="G857" s="8"/>
      <c r="H857" s="2" t="s">
        <v>58</v>
      </c>
      <c r="I857" s="8" t="s">
        <v>2147</v>
      </c>
      <c r="J857" s="8" t="s">
        <v>439</v>
      </c>
      <c r="K857" s="2"/>
      <c r="L857" s="9"/>
      <c r="M857" s="8"/>
      <c r="N857" s="2" t="s">
        <v>2165</v>
      </c>
      <c r="O857" s="8" t="s">
        <v>36</v>
      </c>
      <c r="P857" s="8" t="s">
        <v>37</v>
      </c>
      <c r="Q857" s="8" t="s">
        <v>38</v>
      </c>
      <c r="S857" s="2"/>
      <c r="T857" s="2"/>
      <c r="U857" s="8" t="str">
        <f>IF(COUNTIF(soi_input_variables!A:A,A857)&gt;0,"yes","no")</f>
        <v>no</v>
      </c>
      <c r="V857" s="8" t="str">
        <f>IF(COUNTIF(midas_input_variables!A:A,A857)&gt;0,"yes","no")</f>
        <v>no</v>
      </c>
      <c r="W857" s="8" t="str">
        <f>IF(OR(COUNTIF(eucalc_variables_proxies!C:C,"*"&amp;A857&amp;"*")&gt;0,COUNTIF(eucalc_variables_proxies!F:F,"*"&amp;A857&amp;"*")&gt;0),"yes","no")</f>
        <v>no</v>
      </c>
      <c r="X857" s="8" t="str">
        <f>IF(COUNTIF(collected_variables_proxies!C:C,"*"&amp;A857&amp;"*")&gt;0,"yes","no")</f>
        <v>no</v>
      </c>
      <c r="Y857" s="8" t="str">
        <f t="shared" si="14"/>
        <v>no</v>
      </c>
      <c r="Z857">
        <v>0.02</v>
      </c>
    </row>
    <row r="858" spans="1:26" ht="115.2">
      <c r="A858" s="2" t="s">
        <v>2256</v>
      </c>
      <c r="B858" s="185" t="s">
        <v>2257</v>
      </c>
      <c r="C858" s="2" t="s">
        <v>2146</v>
      </c>
      <c r="D858" s="8" t="s">
        <v>1659</v>
      </c>
      <c r="E858" s="7" t="s">
        <v>1660</v>
      </c>
      <c r="F858" s="2" t="s">
        <v>1661</v>
      </c>
      <c r="G858" s="8"/>
      <c r="H858" s="2" t="s">
        <v>58</v>
      </c>
      <c r="I858" s="8" t="s">
        <v>2147</v>
      </c>
      <c r="J858" s="8" t="s">
        <v>2151</v>
      </c>
      <c r="K858" s="2"/>
      <c r="L858" s="9"/>
      <c r="M858" s="8"/>
      <c r="N858" s="2" t="s">
        <v>2165</v>
      </c>
      <c r="O858" s="8" t="s">
        <v>36</v>
      </c>
      <c r="P858" s="8" t="s">
        <v>37</v>
      </c>
      <c r="Q858" s="8" t="s">
        <v>38</v>
      </c>
      <c r="S858" s="2"/>
      <c r="T858" s="2"/>
      <c r="U858" s="8" t="str">
        <f>IF(COUNTIF(soi_input_variables!A:A,A858)&gt;0,"yes","no")</f>
        <v>no</v>
      </c>
      <c r="V858" s="8" t="str">
        <f>IF(COUNTIF(midas_input_variables!A:A,A858)&gt;0,"yes","no")</f>
        <v>no</v>
      </c>
      <c r="W858" s="8" t="str">
        <f>IF(OR(COUNTIF(eucalc_variables_proxies!C:C,"*"&amp;A858&amp;"*")&gt;0,COUNTIF(eucalc_variables_proxies!F:F,"*"&amp;A858&amp;"*")&gt;0),"yes","no")</f>
        <v>no</v>
      </c>
      <c r="X858" s="8" t="str">
        <f>IF(COUNTIF(collected_variables_proxies!C:C,"*"&amp;A858&amp;"*")&gt;0,"yes","no")</f>
        <v>no</v>
      </c>
      <c r="Y858" s="8" t="str">
        <f t="shared" si="14"/>
        <v>no</v>
      </c>
      <c r="Z858">
        <v>0.02</v>
      </c>
    </row>
    <row r="859" spans="1:26" ht="115.2">
      <c r="A859" s="2" t="s">
        <v>2258</v>
      </c>
      <c r="B859" s="185" t="s">
        <v>2259</v>
      </c>
      <c r="C859" s="2" t="s">
        <v>2146</v>
      </c>
      <c r="D859" s="8" t="s">
        <v>1659</v>
      </c>
      <c r="E859" s="7" t="s">
        <v>1660</v>
      </c>
      <c r="F859" s="2" t="s">
        <v>1661</v>
      </c>
      <c r="G859" s="8"/>
      <c r="H859" s="2" t="s">
        <v>58</v>
      </c>
      <c r="I859" s="8" t="s">
        <v>2147</v>
      </c>
      <c r="J859" s="8" t="s">
        <v>2243</v>
      </c>
      <c r="K859" s="2"/>
      <c r="L859" s="9"/>
      <c r="M859" s="8"/>
      <c r="N859" s="2" t="s">
        <v>2165</v>
      </c>
      <c r="O859" s="8" t="s">
        <v>36</v>
      </c>
      <c r="P859" s="8" t="s">
        <v>37</v>
      </c>
      <c r="Q859" s="8" t="s">
        <v>38</v>
      </c>
      <c r="S859" s="2"/>
      <c r="T859" s="2"/>
      <c r="U859" s="8" t="str">
        <f>IF(COUNTIF(soi_input_variables!A:A,A859)&gt;0,"yes","no")</f>
        <v>no</v>
      </c>
      <c r="V859" s="8" t="str">
        <f>IF(COUNTIF(midas_input_variables!A:A,A859)&gt;0,"yes","no")</f>
        <v>no</v>
      </c>
      <c r="W859" s="8" t="str">
        <f>IF(OR(COUNTIF(eucalc_variables_proxies!C:C,"*"&amp;A859&amp;"*")&gt;0,COUNTIF(eucalc_variables_proxies!F:F,"*"&amp;A859&amp;"*")&gt;0),"yes","no")</f>
        <v>no</v>
      </c>
      <c r="X859" s="8" t="str">
        <f>IF(COUNTIF(collected_variables_proxies!C:C,"*"&amp;A859&amp;"*")&gt;0,"yes","no")</f>
        <v>no</v>
      </c>
      <c r="Y859" s="8" t="str">
        <f t="shared" si="14"/>
        <v>no</v>
      </c>
      <c r="Z859">
        <v>0.02</v>
      </c>
    </row>
    <row r="860" spans="1:26" ht="115.2">
      <c r="A860" s="2" t="s">
        <v>2260</v>
      </c>
      <c r="B860" s="185" t="s">
        <v>2261</v>
      </c>
      <c r="C860" s="2" t="s">
        <v>2146</v>
      </c>
      <c r="D860" s="8" t="s">
        <v>1659</v>
      </c>
      <c r="E860" s="7" t="s">
        <v>1660</v>
      </c>
      <c r="F860" s="2" t="s">
        <v>1661</v>
      </c>
      <c r="G860" s="8"/>
      <c r="H860" s="2" t="s">
        <v>58</v>
      </c>
      <c r="I860" s="8" t="s">
        <v>2147</v>
      </c>
      <c r="J860" s="8" t="s">
        <v>2151</v>
      </c>
      <c r="K860" s="2"/>
      <c r="L860" s="9"/>
      <c r="M860" s="8"/>
      <c r="N860" s="2" t="s">
        <v>256</v>
      </c>
      <c r="O860" s="8" t="s">
        <v>36</v>
      </c>
      <c r="P860" s="8" t="s">
        <v>37</v>
      </c>
      <c r="Q860" s="8" t="s">
        <v>38</v>
      </c>
      <c r="S860" s="2"/>
      <c r="T860" s="2"/>
      <c r="U860" s="8" t="str">
        <f>IF(COUNTIF(soi_input_variables!A:A,A860)&gt;0,"yes","no")</f>
        <v>no</v>
      </c>
      <c r="V860" s="8" t="str">
        <f>IF(COUNTIF(midas_input_variables!A:A,A860)&gt;0,"yes","no")</f>
        <v>no</v>
      </c>
      <c r="W860" s="8" t="str">
        <f>IF(OR(COUNTIF(eucalc_variables_proxies!C:C,"*"&amp;A860&amp;"*")&gt;0,COUNTIF(eucalc_variables_proxies!F:F,"*"&amp;A860&amp;"*")&gt;0),"yes","no")</f>
        <v>no</v>
      </c>
      <c r="X860" s="8" t="str">
        <f>IF(COUNTIF(collected_variables_proxies!C:C,"*"&amp;A860&amp;"*")&gt;0,"yes","no")</f>
        <v>no</v>
      </c>
      <c r="Y860" s="8" t="str">
        <f t="shared" si="14"/>
        <v>no</v>
      </c>
      <c r="Z860">
        <v>0.02</v>
      </c>
    </row>
    <row r="861" spans="1:26" ht="115.2">
      <c r="A861" s="2" t="s">
        <v>2262</v>
      </c>
      <c r="B861" s="185" t="s">
        <v>2263</v>
      </c>
      <c r="C861" s="2" t="s">
        <v>2146</v>
      </c>
      <c r="D861" s="8" t="s">
        <v>1659</v>
      </c>
      <c r="E861" s="7" t="s">
        <v>1660</v>
      </c>
      <c r="F861" s="2" t="s">
        <v>1661</v>
      </c>
      <c r="G861" s="8"/>
      <c r="H861" s="2" t="s">
        <v>58</v>
      </c>
      <c r="I861" s="8" t="s">
        <v>2147</v>
      </c>
      <c r="J861" s="8" t="s">
        <v>2158</v>
      </c>
      <c r="K861" s="2"/>
      <c r="L861" s="9"/>
      <c r="M861" s="8"/>
      <c r="N861" s="2" t="s">
        <v>256</v>
      </c>
      <c r="O861" s="8" t="s">
        <v>36</v>
      </c>
      <c r="P861" s="8" t="s">
        <v>37</v>
      </c>
      <c r="Q861" s="8" t="s">
        <v>38</v>
      </c>
      <c r="S861" s="2"/>
      <c r="T861" s="2"/>
      <c r="U861" s="8" t="str">
        <f>IF(COUNTIF(soi_input_variables!A:A,A861)&gt;0,"yes","no")</f>
        <v>no</v>
      </c>
      <c r="V861" s="8" t="str">
        <f>IF(COUNTIF(midas_input_variables!A:A,A861)&gt;0,"yes","no")</f>
        <v>no</v>
      </c>
      <c r="W861" s="8" t="str">
        <f>IF(OR(COUNTIF(eucalc_variables_proxies!C:C,"*"&amp;A861&amp;"*")&gt;0,COUNTIF(eucalc_variables_proxies!F:F,"*"&amp;A861&amp;"*")&gt;0),"yes","no")</f>
        <v>no</v>
      </c>
      <c r="X861" s="8" t="str">
        <f>IF(COUNTIF(collected_variables_proxies!C:C,"*"&amp;A861&amp;"*")&gt;0,"yes","no")</f>
        <v>no</v>
      </c>
      <c r="Y861" s="8" t="str">
        <f t="shared" si="14"/>
        <v>no</v>
      </c>
      <c r="Z861">
        <v>0.02</v>
      </c>
    </row>
    <row r="862" spans="1:26" ht="115.2">
      <c r="A862" s="2" t="s">
        <v>2264</v>
      </c>
      <c r="B862" s="185" t="s">
        <v>2265</v>
      </c>
      <c r="C862" s="2" t="s">
        <v>2146</v>
      </c>
      <c r="D862" s="8" t="s">
        <v>1659</v>
      </c>
      <c r="E862" s="7" t="s">
        <v>1660</v>
      </c>
      <c r="F862" s="2" t="s">
        <v>1661</v>
      </c>
      <c r="G862" s="8"/>
      <c r="H862" s="2" t="s">
        <v>58</v>
      </c>
      <c r="I862" s="8" t="s">
        <v>2147</v>
      </c>
      <c r="J862" s="8" t="s">
        <v>2172</v>
      </c>
      <c r="K862" s="2"/>
      <c r="L862" s="9"/>
      <c r="M862" s="8"/>
      <c r="N862" s="2" t="s">
        <v>256</v>
      </c>
      <c r="O862" s="8" t="s">
        <v>36</v>
      </c>
      <c r="P862" s="8" t="s">
        <v>37</v>
      </c>
      <c r="Q862" s="8" t="s">
        <v>38</v>
      </c>
      <c r="S862" s="2"/>
      <c r="T862" s="2"/>
      <c r="U862" s="8" t="str">
        <f>IF(COUNTIF(soi_input_variables!A:A,A862)&gt;0,"yes","no")</f>
        <v>no</v>
      </c>
      <c r="V862" s="8" t="str">
        <f>IF(COUNTIF(midas_input_variables!A:A,A862)&gt;0,"yes","no")</f>
        <v>no</v>
      </c>
      <c r="W862" s="8" t="str">
        <f>IF(OR(COUNTIF(eucalc_variables_proxies!C:C,"*"&amp;A862&amp;"*")&gt;0,COUNTIF(eucalc_variables_proxies!F:F,"*"&amp;A862&amp;"*")&gt;0),"yes","no")</f>
        <v>no</v>
      </c>
      <c r="X862" s="8" t="str">
        <f>IF(COUNTIF(collected_variables_proxies!C:C,"*"&amp;A862&amp;"*")&gt;0,"yes","no")</f>
        <v>no</v>
      </c>
      <c r="Y862" s="8" t="str">
        <f t="shared" si="14"/>
        <v>no</v>
      </c>
      <c r="Z862">
        <v>0.02</v>
      </c>
    </row>
    <row r="863" spans="1:26" ht="115.2">
      <c r="A863" s="2" t="s">
        <v>2266</v>
      </c>
      <c r="B863" s="199" t="s">
        <v>2267</v>
      </c>
      <c r="C863" s="2" t="s">
        <v>2146</v>
      </c>
      <c r="D863" s="8" t="s">
        <v>1659</v>
      </c>
      <c r="E863" s="7" t="s">
        <v>1660</v>
      </c>
      <c r="F863" s="2" t="s">
        <v>1661</v>
      </c>
      <c r="G863" s="8"/>
      <c r="H863" s="2" t="s">
        <v>58</v>
      </c>
      <c r="I863" s="8" t="s">
        <v>2147</v>
      </c>
      <c r="J863" s="8" t="s">
        <v>439</v>
      </c>
      <c r="K863" s="2"/>
      <c r="L863" s="9"/>
      <c r="M863" s="8"/>
      <c r="N863" s="2" t="s">
        <v>2165</v>
      </c>
      <c r="O863" s="8" t="s">
        <v>36</v>
      </c>
      <c r="P863" s="8" t="s">
        <v>37</v>
      </c>
      <c r="Q863" s="8" t="s">
        <v>38</v>
      </c>
      <c r="S863" s="2"/>
      <c r="T863" s="2"/>
      <c r="U863" s="8" t="str">
        <f>IF(COUNTIF(soi_input_variables!A:A,A863)&gt;0,"yes","no")</f>
        <v>no</v>
      </c>
      <c r="V863" s="8" t="str">
        <f>IF(COUNTIF(midas_input_variables!A:A,A863)&gt;0,"yes","no")</f>
        <v>no</v>
      </c>
      <c r="W863" s="8" t="str">
        <f>IF(OR(COUNTIF(eucalc_variables_proxies!C:C,"*"&amp;A863&amp;"*")&gt;0,COUNTIF(eucalc_variables_proxies!F:F,"*"&amp;A863&amp;"*")&gt;0),"yes","no")</f>
        <v>no</v>
      </c>
      <c r="X863" s="8" t="str">
        <f>IF(COUNTIF(collected_variables_proxies!C:C,"*"&amp;A863&amp;"*")&gt;0,"yes","no")</f>
        <v>no</v>
      </c>
      <c r="Y863" s="8" t="str">
        <f t="shared" si="14"/>
        <v>no</v>
      </c>
      <c r="Z863">
        <v>0.02</v>
      </c>
    </row>
    <row r="864" spans="1:26" ht="115.2">
      <c r="A864" s="2" t="s">
        <v>2268</v>
      </c>
      <c r="B864" s="199" t="s">
        <v>2269</v>
      </c>
      <c r="C864" s="2" t="s">
        <v>2146</v>
      </c>
      <c r="D864" s="8" t="s">
        <v>1659</v>
      </c>
      <c r="E864" s="7" t="s">
        <v>1660</v>
      </c>
      <c r="F864" s="2" t="s">
        <v>1661</v>
      </c>
      <c r="G864" s="8"/>
      <c r="H864" s="2" t="s">
        <v>58</v>
      </c>
      <c r="I864" s="8" t="s">
        <v>2147</v>
      </c>
      <c r="J864" s="8" t="s">
        <v>2158</v>
      </c>
      <c r="K864" s="2"/>
      <c r="L864" s="9"/>
      <c r="M864" s="8"/>
      <c r="N864" s="2" t="s">
        <v>2165</v>
      </c>
      <c r="O864" s="8" t="s">
        <v>36</v>
      </c>
      <c r="P864" s="8" t="s">
        <v>37</v>
      </c>
      <c r="Q864" s="8" t="s">
        <v>38</v>
      </c>
      <c r="S864" s="2"/>
      <c r="T864" s="2"/>
      <c r="U864" s="8" t="str">
        <f>IF(COUNTIF(soi_input_variables!A:A,A864)&gt;0,"yes","no")</f>
        <v>no</v>
      </c>
      <c r="V864" s="8" t="str">
        <f>IF(COUNTIF(midas_input_variables!A:A,A864)&gt;0,"yes","no")</f>
        <v>no</v>
      </c>
      <c r="W864" s="8" t="str">
        <f>IF(OR(COUNTIF(eucalc_variables_proxies!C:C,"*"&amp;A864&amp;"*")&gt;0,COUNTIF(eucalc_variables_proxies!F:F,"*"&amp;A864&amp;"*")&gt;0),"yes","no")</f>
        <v>no</v>
      </c>
      <c r="X864" s="8" t="str">
        <f>IF(COUNTIF(collected_variables_proxies!C:C,"*"&amp;A864&amp;"*")&gt;0,"yes","no")</f>
        <v>no</v>
      </c>
      <c r="Y864" s="8" t="str">
        <f t="shared" si="14"/>
        <v>no</v>
      </c>
      <c r="Z864">
        <v>0.02</v>
      </c>
    </row>
    <row r="865" spans="1:26" ht="72">
      <c r="A865" s="2" t="s">
        <v>2270</v>
      </c>
      <c r="B865" s="185" t="s">
        <v>2271</v>
      </c>
      <c r="C865" s="2" t="s">
        <v>41</v>
      </c>
      <c r="D865" s="2" t="s">
        <v>42</v>
      </c>
      <c r="E865" s="14" t="s">
        <v>43</v>
      </c>
      <c r="F865" s="2" t="s">
        <v>44</v>
      </c>
      <c r="G865" s="2"/>
      <c r="H865" s="2" t="s">
        <v>45</v>
      </c>
      <c r="I865" s="8"/>
      <c r="J865" s="8"/>
      <c r="K865" s="2" t="s">
        <v>46</v>
      </c>
      <c r="L865" s="9"/>
      <c r="M865" s="8"/>
      <c r="N865" s="2" t="s">
        <v>47</v>
      </c>
      <c r="O865" s="8" t="s">
        <v>48</v>
      </c>
      <c r="P865" s="8" t="s">
        <v>49</v>
      </c>
      <c r="Q865" s="8" t="s">
        <v>38</v>
      </c>
      <c r="S865" s="2"/>
      <c r="T865" s="2"/>
      <c r="U865" s="8" t="str">
        <f>IF(COUNTIF(soi_input_variables!A:A,A865)&gt;0,"yes","no")</f>
        <v>yes</v>
      </c>
      <c r="V865" s="8" t="str">
        <f>IF(COUNTIF(midas_input_variables!A:A,A865)&gt;0,"yes","no")</f>
        <v>no</v>
      </c>
      <c r="W865" s="8" t="str">
        <f>IF(OR(COUNTIF(eucalc_variables_proxies!C:C,"*"&amp;A865&amp;"*")&gt;0,COUNTIF(eucalc_variables_proxies!F:F,"*"&amp;A865&amp;"*")&gt;0),"yes","no")</f>
        <v>yes</v>
      </c>
      <c r="X865" s="8" t="str">
        <f>IF(COUNTIF(collected_variables_proxies!C:C,"*"&amp;A865&amp;"*")&gt;0,"yes","no")</f>
        <v>yes</v>
      </c>
      <c r="Y865" s="8" t="str">
        <f t="shared" si="14"/>
        <v>yes</v>
      </c>
      <c r="Z865">
        <v>0.02</v>
      </c>
    </row>
    <row r="866" spans="1:26" ht="86.4">
      <c r="A866" s="2" t="s">
        <v>2272</v>
      </c>
      <c r="B866" s="185" t="s">
        <v>2273</v>
      </c>
      <c r="C866" s="2" t="s">
        <v>2274</v>
      </c>
      <c r="D866" s="2" t="s">
        <v>55</v>
      </c>
      <c r="E866" s="7" t="s">
        <v>2275</v>
      </c>
      <c r="F866" s="2" t="s">
        <v>2276</v>
      </c>
      <c r="G866" s="2" t="s">
        <v>33</v>
      </c>
      <c r="H866" s="2" t="s">
        <v>58</v>
      </c>
      <c r="I866" s="8" t="s">
        <v>59</v>
      </c>
      <c r="J866" s="8"/>
      <c r="K866" s="2"/>
      <c r="L866" s="9"/>
      <c r="M866" s="8"/>
      <c r="N866" s="2" t="s">
        <v>158</v>
      </c>
      <c r="O866" s="8" t="s">
        <v>36</v>
      </c>
      <c r="P866" s="8" t="s">
        <v>37</v>
      </c>
      <c r="Q866" s="8" t="s">
        <v>38</v>
      </c>
      <c r="S866" s="2"/>
      <c r="T866" s="2"/>
      <c r="U866" s="8" t="str">
        <f>IF(COUNTIF(soi_input_variables!A:A,A866)&gt;0,"yes","no")</f>
        <v>yes</v>
      </c>
      <c r="V866" s="8" t="str">
        <f>IF(COUNTIF(midas_input_variables!A:A,A866)&gt;0,"yes","no")</f>
        <v>no</v>
      </c>
      <c r="W866" s="8" t="str">
        <f>IF(OR(COUNTIF(eucalc_variables_proxies!C:C,"*"&amp;A866&amp;"*")&gt;0,COUNTIF(eucalc_variables_proxies!F:F,"*"&amp;A866&amp;"*")&gt;0),"yes","no")</f>
        <v>no</v>
      </c>
      <c r="X866" s="8" t="str">
        <f>IF(COUNTIF(collected_variables_proxies!C:C,"*"&amp;A866&amp;"*")&gt;0,"yes","no")</f>
        <v>no</v>
      </c>
      <c r="Y866" s="8" t="str">
        <f t="shared" si="14"/>
        <v>yes</v>
      </c>
      <c r="Z866">
        <v>0.02</v>
      </c>
    </row>
    <row r="867" spans="1:26" ht="244.8">
      <c r="A867" s="200" t="s">
        <v>2277</v>
      </c>
      <c r="B867" s="199" t="s">
        <v>2278</v>
      </c>
      <c r="C867" s="2" t="s">
        <v>2279</v>
      </c>
      <c r="D867" s="2" t="s">
        <v>290</v>
      </c>
      <c r="E867" s="7" t="s">
        <v>2280</v>
      </c>
      <c r="F867" s="2" t="s">
        <v>2281</v>
      </c>
      <c r="G867" s="2" t="s">
        <v>33</v>
      </c>
      <c r="H867" s="2" t="s">
        <v>168</v>
      </c>
      <c r="I867" s="8" t="s">
        <v>293</v>
      </c>
      <c r="J867" s="8"/>
      <c r="K867" s="2"/>
      <c r="L867" s="2" t="s">
        <v>2282</v>
      </c>
      <c r="M867" s="8"/>
      <c r="N867" s="2" t="s">
        <v>158</v>
      </c>
      <c r="O867" s="8" t="s">
        <v>36</v>
      </c>
      <c r="P867" s="8" t="s">
        <v>88</v>
      </c>
      <c r="Q867" s="8" t="s">
        <v>38</v>
      </c>
      <c r="S867" s="2"/>
      <c r="T867" s="2"/>
      <c r="U867" s="8" t="str">
        <f>IF(COUNTIF(soi_input_variables!A:A,A867)&gt;0,"yes","no")</f>
        <v>no</v>
      </c>
      <c r="V867" s="8" t="str">
        <f>IF(COUNTIF(midas_input_variables!A:A,A867)&gt;0,"yes","no")</f>
        <v>yes</v>
      </c>
      <c r="W867" s="8" t="str">
        <f>IF(OR(COUNTIF(eucalc_variables_proxies!C:C,"*"&amp;A867&amp;"*")&gt;0,COUNTIF(eucalc_variables_proxies!F:F,"*"&amp;A867&amp;"*")&gt;0),"yes","no")</f>
        <v>no</v>
      </c>
      <c r="X867" s="8" t="str">
        <f>IF(COUNTIF(collected_variables_proxies!C:C,"*"&amp;A867&amp;"*")&gt;0,"yes","no")</f>
        <v>no</v>
      </c>
      <c r="Y867" s="8" t="str">
        <f t="shared" si="14"/>
        <v>yes</v>
      </c>
      <c r="Z867">
        <v>0.02</v>
      </c>
    </row>
    <row r="868" spans="1:26" ht="115.2">
      <c r="A868" s="2" t="s">
        <v>2283</v>
      </c>
      <c r="B868" s="199" t="s">
        <v>2284</v>
      </c>
      <c r="C868" s="2" t="s">
        <v>2285</v>
      </c>
      <c r="D868" s="2" t="s">
        <v>55</v>
      </c>
      <c r="E868" s="7" t="s">
        <v>2286</v>
      </c>
      <c r="F868" s="2" t="s">
        <v>2287</v>
      </c>
      <c r="G868" s="2" t="s">
        <v>33</v>
      </c>
      <c r="H868" s="2" t="s">
        <v>156</v>
      </c>
      <c r="I868" s="8" t="s">
        <v>157</v>
      </c>
      <c r="J868" s="8"/>
      <c r="K868" s="2"/>
      <c r="L868" s="9"/>
      <c r="M868" s="8"/>
      <c r="N868" s="2" t="s">
        <v>1391</v>
      </c>
      <c r="O868" s="8" t="s">
        <v>48</v>
      </c>
      <c r="P868" s="8" t="s">
        <v>62</v>
      </c>
      <c r="Q868" s="8" t="s">
        <v>38</v>
      </c>
      <c r="S868" s="2"/>
      <c r="T868" s="2"/>
      <c r="U868" s="8" t="str">
        <f>IF(COUNTIF(soi_input_variables!A:A,A868)&gt;0,"yes","no")</f>
        <v>no</v>
      </c>
      <c r="V868" s="8" t="str">
        <f>IF(COUNTIF(midas_input_variables!A:A,A868)&gt;0,"yes","no")</f>
        <v>no</v>
      </c>
      <c r="W868" s="8" t="str">
        <f>IF(OR(COUNTIF(eucalc_variables_proxies!C:C,"*"&amp;A868&amp;"*")&gt;0,COUNTIF(eucalc_variables_proxies!F:F,"*"&amp;A868&amp;"*")&gt;0),"yes","no")</f>
        <v>no</v>
      </c>
      <c r="X868" s="8" t="str">
        <f>IF(COUNTIF(collected_variables_proxies!C:C,"*"&amp;A868&amp;"*")&gt;0,"yes","no")</f>
        <v>no</v>
      </c>
      <c r="Y868" s="8" t="str">
        <f t="shared" si="14"/>
        <v>no</v>
      </c>
      <c r="Z868">
        <v>0.02</v>
      </c>
    </row>
    <row r="869" spans="1:26" ht="115.2">
      <c r="A869" s="2" t="s">
        <v>2288</v>
      </c>
      <c r="B869" s="199" t="s">
        <v>2289</v>
      </c>
      <c r="C869" s="2" t="s">
        <v>2285</v>
      </c>
      <c r="D869" s="2" t="s">
        <v>55</v>
      </c>
      <c r="E869" s="7" t="s">
        <v>2286</v>
      </c>
      <c r="F869" s="2" t="s">
        <v>2287</v>
      </c>
      <c r="G869" s="2" t="s">
        <v>33</v>
      </c>
      <c r="H869" s="2" t="s">
        <v>161</v>
      </c>
      <c r="I869" s="8" t="s">
        <v>157</v>
      </c>
      <c r="J869" s="8"/>
      <c r="K869" s="2"/>
      <c r="L869" s="9"/>
      <c r="M869" s="8"/>
      <c r="N869" s="2" t="s">
        <v>1391</v>
      </c>
      <c r="O869" s="8" t="s">
        <v>48</v>
      </c>
      <c r="P869" s="8" t="s">
        <v>62</v>
      </c>
      <c r="Q869" s="8" t="s">
        <v>38</v>
      </c>
      <c r="S869" s="2"/>
      <c r="T869" s="2"/>
      <c r="U869" s="8" t="str">
        <f>IF(COUNTIF(soi_input_variables!A:A,A869)&gt;0,"yes","no")</f>
        <v>no</v>
      </c>
      <c r="V869" s="8" t="str">
        <f>IF(COUNTIF(midas_input_variables!A:A,A869)&gt;0,"yes","no")</f>
        <v>no</v>
      </c>
      <c r="W869" s="8" t="str">
        <f>IF(OR(COUNTIF(eucalc_variables_proxies!C:C,"*"&amp;A869&amp;"*")&gt;0,COUNTIF(eucalc_variables_proxies!F:F,"*"&amp;A869&amp;"*")&gt;0),"yes","no")</f>
        <v>no</v>
      </c>
      <c r="X869" s="8" t="str">
        <f>IF(COUNTIF(collected_variables_proxies!C:C,"*"&amp;A869&amp;"*")&gt;0,"yes","no")</f>
        <v>no</v>
      </c>
      <c r="Y869" s="8" t="str">
        <f t="shared" si="14"/>
        <v>no</v>
      </c>
      <c r="Z869">
        <v>0.02</v>
      </c>
    </row>
    <row r="870" spans="1:26" ht="115.2">
      <c r="A870" s="2" t="s">
        <v>2290</v>
      </c>
      <c r="B870" s="199" t="s">
        <v>2291</v>
      </c>
      <c r="C870" s="2" t="s">
        <v>2285</v>
      </c>
      <c r="D870" s="2" t="s">
        <v>55</v>
      </c>
      <c r="E870" s="7" t="s">
        <v>2286</v>
      </c>
      <c r="F870" s="2" t="s">
        <v>2287</v>
      </c>
      <c r="G870" s="2" t="s">
        <v>33</v>
      </c>
      <c r="H870" s="2" t="s">
        <v>164</v>
      </c>
      <c r="I870" s="8" t="s">
        <v>157</v>
      </c>
      <c r="J870" s="8"/>
      <c r="K870" s="2"/>
      <c r="L870" s="9"/>
      <c r="M870" s="8"/>
      <c r="N870" s="2" t="s">
        <v>1391</v>
      </c>
      <c r="O870" s="8" t="s">
        <v>48</v>
      </c>
      <c r="P870" s="8" t="s">
        <v>62</v>
      </c>
      <c r="Q870" s="8" t="s">
        <v>38</v>
      </c>
      <c r="S870" s="2"/>
      <c r="T870" s="2"/>
      <c r="U870" s="8" t="str">
        <f>IF(COUNTIF(soi_input_variables!A:A,A870)&gt;0,"yes","no")</f>
        <v>no</v>
      </c>
      <c r="V870" s="8" t="str">
        <f>IF(COUNTIF(midas_input_variables!A:A,A870)&gt;0,"yes","no")</f>
        <v>no</v>
      </c>
      <c r="W870" s="8" t="str">
        <f>IF(OR(COUNTIF(eucalc_variables_proxies!C:C,"*"&amp;A870&amp;"*")&gt;0,COUNTIF(eucalc_variables_proxies!F:F,"*"&amp;A870&amp;"*")&gt;0),"yes","no")</f>
        <v>no</v>
      </c>
      <c r="X870" s="8" t="str">
        <f>IF(COUNTIF(collected_variables_proxies!C:C,"*"&amp;A870&amp;"*")&gt;0,"yes","no")</f>
        <v>no</v>
      </c>
      <c r="Y870" s="8" t="str">
        <f t="shared" si="14"/>
        <v>no</v>
      </c>
      <c r="Z870">
        <v>0.02</v>
      </c>
    </row>
    <row r="871" spans="1:26" ht="72">
      <c r="A871" s="2" t="s">
        <v>2292</v>
      </c>
      <c r="B871" s="185" t="s">
        <v>2293</v>
      </c>
      <c r="C871" s="2" t="s">
        <v>41</v>
      </c>
      <c r="D871" s="2" t="s">
        <v>42</v>
      </c>
      <c r="E871" s="14" t="s">
        <v>43</v>
      </c>
      <c r="F871" s="2" t="s">
        <v>44</v>
      </c>
      <c r="G871" s="2"/>
      <c r="H871" s="2" t="s">
        <v>109</v>
      </c>
      <c r="I871" s="8"/>
      <c r="J871" s="8"/>
      <c r="K871" s="2" t="s">
        <v>1397</v>
      </c>
      <c r="L871" s="9"/>
      <c r="M871" s="8"/>
      <c r="N871" s="2" t="s">
        <v>47</v>
      </c>
      <c r="O871" s="8" t="s">
        <v>48</v>
      </c>
      <c r="P871" s="8" t="s">
        <v>49</v>
      </c>
      <c r="Q871" s="8" t="s">
        <v>38</v>
      </c>
      <c r="S871" s="2"/>
      <c r="T871" s="2"/>
      <c r="U871" s="8" t="str">
        <f>IF(COUNTIF(soi_input_variables!A:A,A871)&gt;0,"yes","no")</f>
        <v>no</v>
      </c>
      <c r="V871" s="8" t="str">
        <f>IF(COUNTIF(midas_input_variables!A:A,A871)&gt;0,"yes","no")</f>
        <v>yes</v>
      </c>
      <c r="W871" s="8" t="str">
        <f>IF(OR(COUNTIF(eucalc_variables_proxies!C:C,"*"&amp;A871&amp;"*")&gt;0,COUNTIF(eucalc_variables_proxies!F:F,"*"&amp;A871&amp;"*")&gt;0),"yes","no")</f>
        <v>no</v>
      </c>
      <c r="X871" s="8" t="str">
        <f>IF(COUNTIF(collected_variables_proxies!C:C,"*"&amp;A871&amp;"*")&gt;0,"yes","no")</f>
        <v>yes</v>
      </c>
      <c r="Y871" s="8" t="str">
        <f t="shared" si="14"/>
        <v>yes</v>
      </c>
      <c r="Z871">
        <v>0.02</v>
      </c>
    </row>
    <row r="872" spans="1:26" ht="72">
      <c r="A872" s="2" t="s">
        <v>2294</v>
      </c>
      <c r="B872" s="185" t="s">
        <v>2295</v>
      </c>
      <c r="C872" s="2" t="s">
        <v>41</v>
      </c>
      <c r="D872" s="2" t="s">
        <v>42</v>
      </c>
      <c r="E872" s="14" t="s">
        <v>43</v>
      </c>
      <c r="F872" s="2" t="s">
        <v>44</v>
      </c>
      <c r="G872" s="2"/>
      <c r="H872" s="2" t="s">
        <v>109</v>
      </c>
      <c r="I872" s="8"/>
      <c r="J872" s="8"/>
      <c r="K872" s="2" t="s">
        <v>1397</v>
      </c>
      <c r="L872" s="9"/>
      <c r="M872" s="8"/>
      <c r="N872" s="2" t="s">
        <v>47</v>
      </c>
      <c r="O872" s="8" t="s">
        <v>48</v>
      </c>
      <c r="P872" s="8" t="s">
        <v>49</v>
      </c>
      <c r="Q872" s="8" t="s">
        <v>38</v>
      </c>
      <c r="S872" s="2"/>
      <c r="T872" s="2"/>
      <c r="U872" s="8" t="str">
        <f>IF(COUNTIF(soi_input_variables!A:A,A872)&gt;0,"yes","no")</f>
        <v>no</v>
      </c>
      <c r="V872" s="8" t="str">
        <f>IF(COUNTIF(midas_input_variables!A:A,A872)&gt;0,"yes","no")</f>
        <v>yes</v>
      </c>
      <c r="W872" s="8" t="str">
        <f>IF(OR(COUNTIF(eucalc_variables_proxies!C:C,"*"&amp;A872&amp;"*")&gt;0,COUNTIF(eucalc_variables_proxies!F:F,"*"&amp;A872&amp;"*")&gt;0),"yes","no")</f>
        <v>no</v>
      </c>
      <c r="X872" s="8" t="str">
        <f>IF(COUNTIF(collected_variables_proxies!C:C,"*"&amp;A872&amp;"*")&gt;0,"yes","no")</f>
        <v>yes</v>
      </c>
      <c r="Y872" s="8" t="str">
        <f t="shared" si="14"/>
        <v>yes</v>
      </c>
      <c r="Z872">
        <v>0.02</v>
      </c>
    </row>
    <row r="873" spans="1:26" ht="86.4">
      <c r="A873" s="2" t="s">
        <v>2296</v>
      </c>
      <c r="B873" s="185" t="s">
        <v>2297</v>
      </c>
      <c r="C873" s="2"/>
      <c r="D873" s="200" t="s">
        <v>117</v>
      </c>
      <c r="E873" s="7" t="s">
        <v>2298</v>
      </c>
      <c r="F873" s="2" t="s">
        <v>2299</v>
      </c>
      <c r="G873" s="2" t="s">
        <v>33</v>
      </c>
      <c r="H873" s="2" t="s">
        <v>309</v>
      </c>
      <c r="I873" s="2"/>
      <c r="J873" s="8"/>
      <c r="K873" s="2"/>
      <c r="L873" s="2"/>
      <c r="M873" s="8"/>
      <c r="N873" s="2" t="s">
        <v>70</v>
      </c>
      <c r="O873" s="8" t="s">
        <v>36</v>
      </c>
      <c r="P873" s="8" t="s">
        <v>88</v>
      </c>
      <c r="Q873" s="8" t="s">
        <v>38</v>
      </c>
      <c r="S873" s="2"/>
      <c r="T873" s="2" t="s">
        <v>2300</v>
      </c>
      <c r="U873" s="8" t="str">
        <f>IF(COUNTIF(soi_input_variables!A:A,A873)&gt;0,"yes","no")</f>
        <v>yes</v>
      </c>
      <c r="V873" s="8" t="str">
        <f>IF(COUNTIF(midas_input_variables!A:A,A873)&gt;0,"yes","no")</f>
        <v>no</v>
      </c>
      <c r="W873" s="8" t="str">
        <f>IF(OR(COUNTIF(eucalc_variables_proxies!C:C,"*"&amp;A873&amp;"*")&gt;0,COUNTIF(eucalc_variables_proxies!F:F,"*"&amp;A873&amp;"*")&gt;0),"yes","no")</f>
        <v>no</v>
      </c>
      <c r="X873" s="8" t="str">
        <f>IF(COUNTIF(collected_variables_proxies!C:C,"*"&amp;A873&amp;"*")&gt;0,"yes","no")</f>
        <v>no</v>
      </c>
      <c r="Y873" s="8" t="str">
        <f t="shared" si="14"/>
        <v>yes</v>
      </c>
      <c r="Z873">
        <v>0.02</v>
      </c>
    </row>
  </sheetData>
  <autoFilter ref="A1:Y873" xr:uid="{00000000-0009-0000-0000-000000000000}"/>
  <sortState xmlns:xlrd2="http://schemas.microsoft.com/office/spreadsheetml/2017/richdata2" ref="A2:AA873">
    <sortCondition ref="B76:B873"/>
  </sortState>
  <phoneticPr fontId="31" type="noConversion"/>
  <conditionalFormatting sqref="B398:B403">
    <cfRule type="duplicateValues" dxfId="45" priority="4"/>
  </conditionalFormatting>
  <conditionalFormatting sqref="B409">
    <cfRule type="duplicateValues" dxfId="44" priority="3"/>
  </conditionalFormatting>
  <conditionalFormatting sqref="B410">
    <cfRule type="duplicateValues" dxfId="43" priority="2"/>
  </conditionalFormatting>
  <conditionalFormatting sqref="B414:B416">
    <cfRule type="duplicateValues" dxfId="42" priority="1"/>
  </conditionalFormatting>
  <conditionalFormatting sqref="R1 Z1:AA1 U1:Y1048576 R480:R485">
    <cfRule type="expression" dxfId="41" priority="7">
      <formula>R1="yes"</formula>
    </cfRule>
  </conditionalFormatting>
  <hyperlinks>
    <hyperlink ref="E12" r:id="rId1" xr:uid="{00000000-0004-0000-0000-000000000000}"/>
    <hyperlink ref="E13" r:id="rId2" xr:uid="{00000000-0004-0000-0000-000001000000}"/>
    <hyperlink ref="E10" r:id="rId3" xr:uid="{00000000-0004-0000-0000-000002000000}"/>
    <hyperlink ref="E9" r:id="rId4" xr:uid="{00000000-0004-0000-0000-000003000000}"/>
    <hyperlink ref="E11" r:id="rId5" xr:uid="{00000000-0004-0000-0000-000004000000}"/>
    <hyperlink ref="E66" r:id="rId6" xr:uid="{00000000-0004-0000-0000-000005000000}"/>
    <hyperlink ref="E65" r:id="rId7" xr:uid="{00000000-0004-0000-0000-000006000000}"/>
    <hyperlink ref="E67" r:id="rId8" xr:uid="{00000000-0004-0000-0000-000007000000}"/>
    <hyperlink ref="E494" r:id="rId9" xr:uid="{00000000-0004-0000-0000-000008000000}"/>
    <hyperlink ref="E493" r:id="rId10" xr:uid="{00000000-0004-0000-0000-000009000000}"/>
    <hyperlink ref="E495" r:id="rId11" xr:uid="{00000000-0004-0000-0000-00000A000000}"/>
    <hyperlink ref="E500" r:id="rId12" xr:uid="{00000000-0004-0000-0000-00000B000000}"/>
    <hyperlink ref="E501" r:id="rId13" xr:uid="{00000000-0004-0000-0000-00000C000000}"/>
    <hyperlink ref="E504" r:id="rId14" xr:uid="{00000000-0004-0000-0000-00000D000000}"/>
    <hyperlink ref="E505" r:id="rId15" xr:uid="{00000000-0004-0000-0000-00000E000000}"/>
    <hyperlink ref="E512" r:id="rId16" xr:uid="{00000000-0004-0000-0000-00000F000000}"/>
    <hyperlink ref="E513" r:id="rId17" xr:uid="{00000000-0004-0000-0000-000010000000}"/>
    <hyperlink ref="E508" r:id="rId18" xr:uid="{00000000-0004-0000-0000-000011000000}"/>
    <hyperlink ref="E509" r:id="rId19" xr:uid="{00000000-0004-0000-0000-000012000000}"/>
    <hyperlink ref="E510" r:id="rId20" xr:uid="{00000000-0004-0000-0000-000013000000}"/>
    <hyperlink ref="E511" r:id="rId21" xr:uid="{00000000-0004-0000-0000-000014000000}"/>
    <hyperlink ref="E506" r:id="rId22" xr:uid="{00000000-0004-0000-0000-000015000000}"/>
    <hyperlink ref="E32" r:id="rId23" xr:uid="{00000000-0004-0000-0000-000019000000}"/>
    <hyperlink ref="E33" r:id="rId24" xr:uid="{00000000-0004-0000-0000-00001A000000}"/>
    <hyperlink ref="E40" r:id="rId25" xr:uid="{00000000-0004-0000-0000-00001B000000}"/>
    <hyperlink ref="E41" r:id="rId26" xr:uid="{00000000-0004-0000-0000-00001C000000}"/>
    <hyperlink ref="E36" r:id="rId27" xr:uid="{00000000-0004-0000-0000-00001D000000}"/>
    <hyperlink ref="E37" r:id="rId28" xr:uid="{00000000-0004-0000-0000-00001E000000}"/>
    <hyperlink ref="E38" r:id="rId29" xr:uid="{00000000-0004-0000-0000-00001F000000}"/>
    <hyperlink ref="E39" r:id="rId30" xr:uid="{00000000-0004-0000-0000-000020000000}"/>
    <hyperlink ref="E34" r:id="rId31" xr:uid="{00000000-0004-0000-0000-000021000000}"/>
    <hyperlink ref="E35" r:id="rId32" xr:uid="{00000000-0004-0000-0000-000022000000}"/>
    <hyperlink ref="E42" r:id="rId33" xr:uid="{00000000-0004-0000-0000-000023000000}"/>
    <hyperlink ref="E43" r:id="rId34" xr:uid="{00000000-0004-0000-0000-000024000000}"/>
    <hyperlink ref="E46" r:id="rId35" xr:uid="{00000000-0004-0000-0000-000025000000}"/>
    <hyperlink ref="E47" r:id="rId36" xr:uid="{00000000-0004-0000-0000-000026000000}"/>
    <hyperlink ref="E54" r:id="rId37" xr:uid="{00000000-0004-0000-0000-000027000000}"/>
    <hyperlink ref="E55" r:id="rId38" xr:uid="{00000000-0004-0000-0000-000028000000}"/>
    <hyperlink ref="E50" r:id="rId39" xr:uid="{00000000-0004-0000-0000-000029000000}"/>
    <hyperlink ref="E51" r:id="rId40" xr:uid="{00000000-0004-0000-0000-00002A000000}"/>
    <hyperlink ref="E52" r:id="rId41" xr:uid="{00000000-0004-0000-0000-00002B000000}"/>
    <hyperlink ref="E53" r:id="rId42" xr:uid="{00000000-0004-0000-0000-00002C000000}"/>
    <hyperlink ref="E48" r:id="rId43" xr:uid="{00000000-0004-0000-0000-00002D000000}"/>
    <hyperlink ref="E49" r:id="rId44" xr:uid="{00000000-0004-0000-0000-00002E000000}"/>
    <hyperlink ref="E784" r:id="rId45" xr:uid="{00000000-0004-0000-0000-00002F000000}"/>
    <hyperlink ref="E785" r:id="rId46" xr:uid="{00000000-0004-0000-0000-000030000000}"/>
    <hyperlink ref="E788" r:id="rId47" xr:uid="{00000000-0004-0000-0000-000031000000}"/>
    <hyperlink ref="E789" r:id="rId48" xr:uid="{00000000-0004-0000-0000-000032000000}"/>
    <hyperlink ref="E794" r:id="rId49" xr:uid="{00000000-0004-0000-0000-000033000000}"/>
    <hyperlink ref="E795" r:id="rId50" xr:uid="{00000000-0004-0000-0000-000034000000}"/>
    <hyperlink ref="E790" r:id="rId51" xr:uid="{00000000-0004-0000-0000-000035000000}"/>
    <hyperlink ref="E791" r:id="rId52" xr:uid="{00000000-0004-0000-0000-000036000000}"/>
    <hyperlink ref="E792" r:id="rId53" xr:uid="{00000000-0004-0000-0000-000037000000}"/>
    <hyperlink ref="E793" r:id="rId54" xr:uid="{00000000-0004-0000-0000-000038000000}"/>
    <hyperlink ref="E782" r:id="rId55" xr:uid="{00000000-0004-0000-0000-000039000000}"/>
    <hyperlink ref="E783" r:id="rId56" xr:uid="{00000000-0004-0000-0000-00003A000000}"/>
    <hyperlink ref="E64" r:id="rId57" xr:uid="{00000000-0004-0000-0000-00003B000000}"/>
    <hyperlink ref="E90:E99" r:id="rId58" display="https://land.copernicus.eu/pan-european/corine-land-cover/clc2018" xr:uid="{00000000-0004-0000-0000-00003C000000}"/>
    <hyperlink ref="E75" r:id="rId59" xr:uid="{00000000-0004-0000-0000-00003D000000}"/>
    <hyperlink ref="E570" r:id="rId60" xr:uid="{00000000-0004-0000-0000-00003E000000}"/>
    <hyperlink ref="E101:E110" r:id="rId61" display="https://land.copernicus.eu/pan-european/corine-land-cover/clc2018" xr:uid="{00000000-0004-0000-0000-00003F000000}"/>
    <hyperlink ref="E4" r:id="rId62" xr:uid="{00000000-0004-0000-0000-000040000000}"/>
    <hyperlink ref="E22" r:id="rId63" xr:uid="{00000000-0004-0000-0000-000041000000}"/>
    <hyperlink ref="E112:E121" r:id="rId64" display="https://land.copernicus.eu/pan-european/corine-land-cover/clc2018" xr:uid="{00000000-0004-0000-0000-000042000000}"/>
    <hyperlink ref="E436" r:id="rId65" xr:uid="{00000000-0004-0000-0000-000043000000}"/>
    <hyperlink ref="E123:E125" r:id="rId66" display="https://land.copernicus.eu/pan-european/corine-land-cover/clc2018" xr:uid="{00000000-0004-0000-0000-000044000000}"/>
    <hyperlink ref="E764" r:id="rId67" xr:uid="{00000000-0004-0000-0000-000045000000}"/>
    <hyperlink ref="E127:E133" r:id="rId68" display="https://land.copernicus.eu/pan-european/corine-land-cover/clc2018" xr:uid="{00000000-0004-0000-0000-000046000000}"/>
    <hyperlink ref="E662" r:id="rId69" xr:uid="{00000000-0004-0000-0000-000047000000}"/>
    <hyperlink ref="E161:E200" r:id="rId70" display="https://ec.europa.eu/eurostat/databrowser/view/DEMO_R_PJANGRP3/default/table?lang=en" xr:uid="{00000000-0004-0000-0000-000048000000}"/>
    <hyperlink ref="E687" r:id="rId71" xr:uid="{00000000-0004-0000-0000-00005B000000}"/>
    <hyperlink ref="E867" r:id="rId72" xr:uid="{00000000-0004-0000-0000-00005C000000}"/>
    <hyperlink ref="E774" r:id="rId73" xr:uid="{00000000-0004-0000-0000-00005D000000}"/>
    <hyperlink ref="E68" r:id="rId74" xr:uid="{00000000-0004-0000-0000-00005E000000}"/>
    <hyperlink ref="E70" r:id="rId75" xr:uid="{00000000-0004-0000-0000-000060000000}"/>
    <hyperlink ref="E137" r:id="rId76" xr:uid="{00000000-0004-0000-0000-000061000000}"/>
    <hyperlink ref="E149" r:id="rId77" xr:uid="{00000000-0004-0000-0000-000062000000}"/>
    <hyperlink ref="E140" r:id="rId78" xr:uid="{00000000-0004-0000-0000-000063000000}"/>
    <hyperlink ref="E141" r:id="rId79" xr:uid="{00000000-0004-0000-0000-000064000000}"/>
    <hyperlink ref="E151" r:id="rId80" xr:uid="{00000000-0004-0000-0000-000065000000}"/>
    <hyperlink ref="E143" r:id="rId81" xr:uid="{00000000-0004-0000-0000-000066000000}"/>
    <hyperlink ref="E145" r:id="rId82" xr:uid="{00000000-0004-0000-0000-000067000000}"/>
    <hyperlink ref="E147" r:id="rId83" xr:uid="{00000000-0004-0000-0000-000068000000}"/>
    <hyperlink ref="E153" r:id="rId84" xr:uid="{00000000-0004-0000-0000-000069000000}"/>
    <hyperlink ref="E155" r:id="rId85" xr:uid="{00000000-0004-0000-0000-00006A000000}"/>
    <hyperlink ref="E135" r:id="rId86" xr:uid="{00000000-0004-0000-0000-00006B000000}"/>
    <hyperlink ref="E536" r:id="rId87" xr:uid="{00000000-0004-0000-0000-00006C000000}"/>
    <hyperlink ref="E178" r:id="rId88" xr:uid="{00000000-0004-0000-0000-00006D000000}"/>
    <hyperlink ref="E537" r:id="rId89" xr:uid="{00000000-0004-0000-0000-00006E000000}"/>
    <hyperlink ref="E179" r:id="rId90" xr:uid="{00000000-0004-0000-0000-00006F000000}"/>
    <hyperlink ref="E538" r:id="rId91" xr:uid="{00000000-0004-0000-0000-000070000000}"/>
    <hyperlink ref="E180" r:id="rId92" xr:uid="{00000000-0004-0000-0000-000071000000}"/>
    <hyperlink ref="E539" r:id="rId93" xr:uid="{00000000-0004-0000-0000-000072000000}"/>
    <hyperlink ref="E181" r:id="rId94" xr:uid="{00000000-0004-0000-0000-000073000000}"/>
    <hyperlink ref="E439" r:id="rId95" xr:uid="{00000000-0004-0000-0000-000074000000}"/>
    <hyperlink ref="E442" r:id="rId96" xr:uid="{00000000-0004-0000-0000-000075000000}"/>
    <hyperlink ref="E448" r:id="rId97" xr:uid="{00000000-0004-0000-0000-000076000000}"/>
    <hyperlink ref="E443" r:id="rId98" xr:uid="{00000000-0004-0000-0000-000077000000}"/>
    <hyperlink ref="E444" r:id="rId99" xr:uid="{00000000-0004-0000-0000-000078000000}"/>
    <hyperlink ref="E449" r:id="rId100" xr:uid="{00000000-0004-0000-0000-000079000000}"/>
    <hyperlink ref="E445" r:id="rId101" xr:uid="{00000000-0004-0000-0000-00007A000000}"/>
    <hyperlink ref="E446" r:id="rId102" xr:uid="{00000000-0004-0000-0000-00007B000000}"/>
    <hyperlink ref="E447" r:id="rId103" xr:uid="{00000000-0004-0000-0000-00007C000000}"/>
    <hyperlink ref="E450" r:id="rId104" xr:uid="{00000000-0004-0000-0000-00007D000000}"/>
    <hyperlink ref="E451" r:id="rId105" xr:uid="{00000000-0004-0000-0000-00007E000000}"/>
    <hyperlink ref="E440" r:id="rId106" xr:uid="{00000000-0004-0000-0000-00007F000000}"/>
    <hyperlink ref="E441" r:id="rId107" xr:uid="{00000000-0004-0000-0000-000080000000}"/>
    <hyperlink ref="E535" r:id="rId108" xr:uid="{00000000-0004-0000-0000-000081000000}"/>
    <hyperlink ref="E866" r:id="rId109" xr:uid="{00000000-0004-0000-0000-000082000000}"/>
    <hyperlink ref="E796" r:id="rId110" xr:uid="{00000000-0004-0000-0000-000083000000}"/>
    <hyperlink ref="E24" r:id="rId111" xr:uid="{00000000-0004-0000-0000-000084000000}"/>
    <hyperlink ref="E689" r:id="rId112" xr:uid="{00000000-0004-0000-0000-000085000000}"/>
    <hyperlink ref="E530" r:id="rId113" xr:uid="{00000000-0004-0000-0000-000086000000}"/>
    <hyperlink ref="E531" r:id="rId114" xr:uid="{00000000-0004-0000-0000-000087000000}"/>
    <hyperlink ref="E532" r:id="rId115" xr:uid="{00000000-0004-0000-0000-000088000000}"/>
    <hyperlink ref="E25" r:id="rId116" xr:uid="{00000000-0004-0000-0000-000089000000}"/>
    <hyperlink ref="E26" r:id="rId117" xr:uid="{00000000-0004-0000-0000-00008A000000}"/>
    <hyperlink ref="E27" r:id="rId118" xr:uid="{00000000-0004-0000-0000-00008B000000}"/>
    <hyperlink ref="E868" r:id="rId119" xr:uid="{00000000-0004-0000-0000-00008C000000}"/>
    <hyperlink ref="E869" r:id="rId120" xr:uid="{00000000-0004-0000-0000-00008D000000}"/>
    <hyperlink ref="E870" r:id="rId121" xr:uid="{00000000-0004-0000-0000-00008E000000}"/>
    <hyperlink ref="E773" r:id="rId122" xr:uid="{00000000-0004-0000-0000-000090000000}"/>
    <hyperlink ref="E775" r:id="rId123" xr:uid="{00000000-0004-0000-0000-000091000000}"/>
    <hyperlink ref="E769" r:id="rId124" xr:uid="{00000000-0004-0000-0000-000092000000}"/>
    <hyperlink ref="E798" r:id="rId125" xr:uid="{00000000-0004-0000-0000-000093000000}"/>
    <hyperlink ref="E182" r:id="rId126" xr:uid="{00000000-0004-0000-0000-000094000000}"/>
    <hyperlink ref="E540" r:id="rId127" xr:uid="{00000000-0004-0000-0000-000095000000}"/>
    <hyperlink ref="E624" r:id="rId128" xr:uid="{00000000-0004-0000-0000-000096000000}"/>
    <hyperlink ref="E602" r:id="rId129" xr:uid="{00000000-0004-0000-0000-000097000000}"/>
    <hyperlink ref="E797" r:id="rId130" xr:uid="{00000000-0004-0000-0000-000098000000}"/>
    <hyperlink ref="E684" r:id="rId131" xr:uid="{00000000-0004-0000-0000-000099000000}"/>
    <hyperlink ref="E5" r:id="rId132" xr:uid="{00000000-0004-0000-0000-00009A000000}"/>
    <hyperlink ref="E6" r:id="rId133" xr:uid="{00000000-0004-0000-0000-00009B000000}"/>
    <hyperlink ref="E561" r:id="rId134" xr:uid="{00000000-0004-0000-0000-00009C000000}"/>
    <hyperlink ref="E562" r:id="rId135" xr:uid="{00000000-0004-0000-0000-00009D000000}"/>
    <hyperlink ref="E763" r:id="rId136" xr:uid="{00000000-0004-0000-0000-00009E000000}"/>
    <hyperlink ref="E800" r:id="rId137" xr:uid="{00000000-0004-0000-0000-00009F000000}"/>
    <hyperlink ref="E801" r:id="rId138" xr:uid="{00000000-0004-0000-0000-0000A0000000}"/>
    <hyperlink ref="E600" r:id="rId139" location="_ftn3" xr:uid="{00000000-0004-0000-0000-0000A1000000}"/>
    <hyperlink ref="E303:E339" r:id="rId140" location="_ftn3" display="https://zenodo.org/record/3574566#_ftn3" xr:uid="{00000000-0004-0000-0000-0000A2000000}"/>
    <hyperlink ref="E584" r:id="rId141" xr:uid="{00000000-0004-0000-0000-0000A3000000}"/>
    <hyperlink ref="E688" r:id="rId142" xr:uid="{00000000-0004-0000-0000-0000A4000000}"/>
    <hyperlink ref="E126" r:id="rId143" xr:uid="{00000000-0004-0000-0000-0000A5000000}"/>
    <hyperlink ref="E343:E352" r:id="rId144" display="https://data.jrc.ec.europa.eu/dataset/919df040-0252-4e4e-ad82-c054896e1641" xr:uid="{00000000-0004-0000-0000-0000A6000000}"/>
    <hyperlink ref="E638" r:id="rId145" xr:uid="{00000000-0004-0000-0000-0000A7000000}"/>
    <hyperlink ref="E633" r:id="rId146" xr:uid="{00000000-0004-0000-0000-0000A8000000}"/>
    <hyperlink ref="E634" r:id="rId147" xr:uid="{00000000-0004-0000-0000-0000A9000000}"/>
    <hyperlink ref="E639" r:id="rId148" xr:uid="{00000000-0004-0000-0000-0000AA000000}"/>
    <hyperlink ref="E636" r:id="rId149" xr:uid="{00000000-0004-0000-0000-0000AB000000}"/>
    <hyperlink ref="E637" r:id="rId150" xr:uid="{00000000-0004-0000-0000-0000AC000000}"/>
    <hyperlink ref="E635" r:id="rId151" xr:uid="{00000000-0004-0000-0000-0000AD000000}"/>
    <hyperlink ref="E805" r:id="rId152" xr:uid="{00000000-0004-0000-0000-0000AE000000}"/>
    <hyperlink ref="E802" r:id="rId153" xr:uid="{00000000-0004-0000-0000-0000AF000000}"/>
    <hyperlink ref="E836" r:id="rId154" xr:uid="{00000000-0004-0000-0000-0000C9000000}"/>
    <hyperlink ref="E834" r:id="rId155" xr:uid="{00000000-0004-0000-0000-0000CA000000}"/>
    <hyperlink ref="E835" r:id="rId156" xr:uid="{00000000-0004-0000-0000-0000CB000000}"/>
    <hyperlink ref="E837" r:id="rId157" xr:uid="{00000000-0004-0000-0000-0000CC000000}"/>
    <hyperlink ref="E822" r:id="rId158" xr:uid="{00000000-0004-0000-0000-0000CD000000}"/>
    <hyperlink ref="E817" r:id="rId159" xr:uid="{00000000-0004-0000-0000-0000CE000000}"/>
    <hyperlink ref="E815" r:id="rId160" xr:uid="{00000000-0004-0000-0000-0000CF000000}"/>
    <hyperlink ref="E816" r:id="rId161" xr:uid="{00000000-0004-0000-0000-0000D0000000}"/>
    <hyperlink ref="E820" r:id="rId162" xr:uid="{00000000-0004-0000-0000-0000D1000000}"/>
    <hyperlink ref="E818" r:id="rId163" xr:uid="{00000000-0004-0000-0000-0000D2000000}"/>
    <hyperlink ref="E819" r:id="rId164" xr:uid="{00000000-0004-0000-0000-0000D3000000}"/>
    <hyperlink ref="E821" r:id="rId165" xr:uid="{00000000-0004-0000-0000-0000D4000000}"/>
    <hyperlink ref="E814" r:id="rId166" xr:uid="{00000000-0004-0000-0000-0000D5000000}"/>
    <hyperlink ref="E813" r:id="rId167" xr:uid="{00000000-0004-0000-0000-0000D6000000}"/>
    <hyperlink ref="E850" r:id="rId168" xr:uid="{00000000-0004-0000-0000-0000D7000000}"/>
    <hyperlink ref="E851" r:id="rId169" xr:uid="{00000000-0004-0000-0000-0000D8000000}"/>
    <hyperlink ref="E853" r:id="rId170" xr:uid="{00000000-0004-0000-0000-0000D9000000}"/>
    <hyperlink ref="E852" r:id="rId171" xr:uid="{00000000-0004-0000-0000-0000DA000000}"/>
    <hyperlink ref="E854" r:id="rId172" xr:uid="{00000000-0004-0000-0000-0000DB000000}"/>
    <hyperlink ref="E856" r:id="rId173" xr:uid="{00000000-0004-0000-0000-0000DC000000}"/>
    <hyperlink ref="E855" r:id="rId174" xr:uid="{00000000-0004-0000-0000-0000DD000000}"/>
    <hyperlink ref="E857" r:id="rId175" xr:uid="{00000000-0004-0000-0000-0000DE000000}"/>
    <hyperlink ref="E840" r:id="rId176" xr:uid="{00000000-0004-0000-0000-0000DF000000}"/>
    <hyperlink ref="E842" r:id="rId177" xr:uid="{00000000-0004-0000-0000-0000E0000000}"/>
    <hyperlink ref="E841" r:id="rId178" xr:uid="{00000000-0004-0000-0000-0000E1000000}"/>
    <hyperlink ref="E806" r:id="rId179" xr:uid="{00000000-0004-0000-0000-0000E2000000}"/>
    <hyperlink ref="E862" r:id="rId180" xr:uid="{00000000-0004-0000-0000-0000E3000000}"/>
    <hyperlink ref="E860" r:id="rId181" xr:uid="{00000000-0004-0000-0000-0000E4000000}"/>
    <hyperlink ref="E861" r:id="rId182" xr:uid="{00000000-0004-0000-0000-0000E5000000}"/>
    <hyperlink ref="E848" r:id="rId183" xr:uid="{00000000-0004-0000-0000-0000E6000000}"/>
    <hyperlink ref="E847" r:id="rId184" xr:uid="{00000000-0004-0000-0000-0000E7000000}"/>
    <hyperlink ref="E849" r:id="rId185" xr:uid="{00000000-0004-0000-0000-0000E8000000}"/>
    <hyperlink ref="E845" r:id="rId186" xr:uid="{00000000-0004-0000-0000-0000E9000000}"/>
    <hyperlink ref="E844" r:id="rId187" xr:uid="{00000000-0004-0000-0000-0000EA000000}"/>
    <hyperlink ref="E846" r:id="rId188" xr:uid="{00000000-0004-0000-0000-0000EB000000}"/>
    <hyperlink ref="E808" r:id="rId189" xr:uid="{00000000-0004-0000-0000-0000EC000000}"/>
    <hyperlink ref="E812" r:id="rId190" xr:uid="{00000000-0004-0000-0000-0000ED000000}"/>
    <hyperlink ref="E811" r:id="rId191" xr:uid="{00000000-0004-0000-0000-0000EE000000}"/>
    <hyperlink ref="E807" r:id="rId192" xr:uid="{00000000-0004-0000-0000-0000EF000000}"/>
    <hyperlink ref="E810" r:id="rId193" xr:uid="{00000000-0004-0000-0000-0000F0000000}"/>
    <hyperlink ref="E809" r:id="rId194" xr:uid="{00000000-0004-0000-0000-0000F1000000}"/>
    <hyperlink ref="E839" r:id="rId195" xr:uid="{00000000-0004-0000-0000-0000F2000000}"/>
    <hyperlink ref="E843" r:id="rId196" xr:uid="{00000000-0004-0000-0000-0000F3000000}"/>
    <hyperlink ref="E864" r:id="rId197" xr:uid="{00000000-0004-0000-0000-0000F4000000}"/>
    <hyperlink ref="E863" r:id="rId198" xr:uid="{00000000-0004-0000-0000-0000F5000000}"/>
    <hyperlink ref="E859" r:id="rId199" xr:uid="{00000000-0004-0000-0000-0000F6000000}"/>
    <hyperlink ref="E858" r:id="rId200" xr:uid="{00000000-0004-0000-0000-0000F7000000}"/>
    <hyperlink ref="E648" r:id="rId201" xr:uid="{00000000-0004-0000-0000-0000F9000000}"/>
    <hyperlink ref="E647" r:id="rId202" xr:uid="{00000000-0004-0000-0000-0000FB000000}"/>
    <hyperlink ref="E77" r:id="rId203" xr:uid="{00000000-0004-0000-0000-0000FD000000}"/>
    <hyperlink ref="E174" r:id="rId204" xr:uid="{00000000-0004-0000-0000-0000FE000000}"/>
    <hyperlink ref="E781" r:id="rId205" xr:uid="{00000000-0004-0000-0000-0000FF000000}"/>
    <hyperlink ref="E686" r:id="rId206" xr:uid="{00000000-0004-0000-0000-000000010000}"/>
    <hyperlink ref="E641" r:id="rId207" xr:uid="{00000000-0004-0000-0000-000001010000}"/>
    <hyperlink ref="E72" r:id="rId208" xr:uid="{00000000-0004-0000-0000-000002010000}"/>
    <hyperlink ref="E71" r:id="rId209" xr:uid="{00000000-0004-0000-0000-000003010000}"/>
    <hyperlink ref="E645" r:id="rId210" xr:uid="{00000000-0004-0000-0000-000004010000}"/>
    <hyperlink ref="E73" r:id="rId211" xr:uid="{00000000-0004-0000-0000-000005010000}"/>
    <hyperlink ref="E873" r:id="rId212" xr:uid="{00000000-0004-0000-0000-000009010000}"/>
    <hyperlink ref="E19" r:id="rId213" xr:uid="{00000000-0004-0000-0000-00000A010000}"/>
    <hyperlink ref="E16" r:id="rId214" xr:uid="{00000000-0004-0000-0000-00000B010000}"/>
    <hyperlink ref="E17" r:id="rId215" xr:uid="{00000000-0004-0000-0000-00000C010000}"/>
    <hyperlink ref="E359" r:id="rId216" xr:uid="{00000000-0004-0000-0000-00000D010000}"/>
    <hyperlink ref="E358" r:id="rId217" xr:uid="{00000000-0004-0000-0000-00000E010000}"/>
    <hyperlink ref="E435" r:id="rId218" xr:uid="{00000000-0004-0000-0000-00000F010000}"/>
    <hyperlink ref="E653" r:id="rId219" xr:uid="{00000000-0004-0000-0000-000010010000}"/>
    <hyperlink ref="E658" r:id="rId220" xr:uid="{00000000-0004-0000-0000-000012010000}"/>
    <hyperlink ref="E646" r:id="rId221" xr:uid="{00000000-0004-0000-0000-000014010000}"/>
    <hyperlink ref="E356" r:id="rId222" xr:uid="{00000000-0004-0000-0000-000016010000}"/>
    <hyperlink ref="E770" r:id="rId223" xr:uid="{00000000-0004-0000-0000-000017010000}"/>
    <hyperlink ref="E760" r:id="rId224" xr:uid="{00000000-0004-0000-0000-000018010000}"/>
    <hyperlink ref="E605" r:id="rId225" xr:uid="{00000000-0004-0000-0000-000019010000}"/>
    <hyperlink ref="E613" r:id="rId226" xr:uid="{00000000-0004-0000-0000-00001A010000}"/>
    <hyperlink ref="E603" r:id="rId227" xr:uid="{00000000-0004-0000-0000-00001B010000}"/>
    <hyperlink ref="E606" r:id="rId228" xr:uid="{00000000-0004-0000-0000-00001C010000}"/>
    <hyperlink ref="E626" r:id="rId229" xr:uid="{00000000-0004-0000-0000-00001D010000}"/>
    <hyperlink ref="E621" r:id="rId230" xr:uid="{00000000-0004-0000-0000-00001E010000}"/>
    <hyperlink ref="E629" r:id="rId231" xr:uid="{00000000-0004-0000-0000-00001F010000}"/>
    <hyperlink ref="E627" r:id="rId232" xr:uid="{00000000-0004-0000-0000-000020010000}"/>
    <hyperlink ref="E534" r:id="rId233" xr:uid="{00000000-0004-0000-0000-000021010000}"/>
    <hyperlink ref="E654" r:id="rId234" xr:uid="{00000000-0004-0000-0000-000022010000}"/>
    <hyperlink ref="E656" r:id="rId235" xr:uid="{00000000-0004-0000-0000-000024010000}"/>
    <hyperlink ref="E768" r:id="rId236" xr:uid="{00000000-0004-0000-0000-000026010000}"/>
    <hyperlink ref="E69" r:id="rId237" xr:uid="{00000000-0004-0000-0000-000028010000}"/>
    <hyperlink ref="E652" r:id="rId238" xr:uid="{00000000-0004-0000-0000-000029010000}"/>
    <hyperlink ref="E650" r:id="rId239" xr:uid="{00000000-0004-0000-0000-00002A010000}"/>
    <hyperlink ref="E651" r:id="rId240" xr:uid="{00000000-0004-0000-0000-00002B010000}"/>
    <hyperlink ref="E649" r:id="rId241" xr:uid="{00000000-0004-0000-0000-00002C010000}"/>
    <hyperlink ref="E657" r:id="rId242" xr:uid="{00000000-0004-0000-0000-00002D010000}"/>
    <hyperlink ref="E628" r:id="rId243" xr:uid="{00000000-0004-0000-0000-000036010000}"/>
    <hyperlink ref="E2" r:id="rId244" xr:uid="{00000000-0004-0000-0000-000037010000}"/>
    <hyperlink ref="E97" r:id="rId245" xr:uid="{00000000-0004-0000-0000-00003E010000}"/>
    <hyperlink ref="E758" r:id="rId246" xr:uid="{00000000-0004-0000-0000-000050010000}"/>
    <hyperlink ref="E573" r:id="rId247" xr:uid="{00000000-0004-0000-0000-000051010000}"/>
    <hyperlink ref="E163" r:id="rId248" xr:uid="{00000000-0004-0000-0000-000064010000}"/>
    <hyperlink ref="E164" r:id="rId249" xr:uid="{00000000-0004-0000-0000-000067010000}"/>
    <hyperlink ref="E161" r:id="rId250" xr:uid="{00000000-0004-0000-0000-000068010000}"/>
    <hyperlink ref="E166" r:id="rId251" xr:uid="{00000000-0004-0000-0000-000069010000}"/>
    <hyperlink ref="E160" r:id="rId252" xr:uid="{00000000-0004-0000-0000-00006A010000}"/>
    <hyperlink ref="E167" r:id="rId253" xr:uid="{00000000-0004-0000-0000-00006B010000}"/>
    <hyperlink ref="E159" r:id="rId254" xr:uid="{00000000-0004-0000-0000-00006C010000}"/>
    <hyperlink ref="E165" r:id="rId255" xr:uid="{00000000-0004-0000-0000-00006D010000}"/>
    <hyperlink ref="E168" r:id="rId256" xr:uid="{00000000-0004-0000-0000-00006E010000}"/>
    <hyperlink ref="E162" r:id="rId257" xr:uid="{00000000-0004-0000-0000-00006F010000}"/>
    <hyperlink ref="E702" r:id="rId258" xr:uid="{00000000-0004-0000-0000-000007020000}"/>
    <hyperlink ref="E783:E785" r:id="rId259" display="http://jeodpp.jrc.ec.europa.eu/ftp/jrc-opendata/JRC-IDEES/JRC-IDEES-2015_v1/" xr:uid="{00000000-0004-0000-0000-000008020000}"/>
    <hyperlink ref="E578" r:id="rId260" xr:uid="{00000000-0004-0000-0000-000009020000}"/>
    <hyperlink ref="E787:E796" r:id="rId261" display="https://download.geofabrik.de/" xr:uid="{00000000-0004-0000-0000-00000A020000}"/>
    <hyperlink ref="E575" r:id="rId262" xr:uid="{00000000-0004-0000-0000-00000B020000}"/>
    <hyperlink ref="E643:E646" r:id="rId263" display="https://ec.europa.eu/eurostat/databrowser/view/NRG_BAL_C/default/table?lang=en" xr:uid="{00000000-0004-0000-0000-00000C020000}"/>
    <hyperlink ref="E18" r:id="rId264" xr:uid="{15DD206B-9381-4030-8271-54D36C0A21C9}"/>
    <hyperlink ref="E488:E491" r:id="rId265" display="https://ec.europa.eu/eurostat/databrowser/view/NRG_BAL_C/default/table?lang=en" xr:uid="{9C78081C-0B70-4C07-B38B-8A43503997FE}"/>
    <hyperlink ref="E533:E573" r:id="rId266" display="https://ec.europa.eu/eurostat/databrowser/view/NRG_BAL_C/default/table?lang=en" xr:uid="{F27383A5-1928-4E72-AF8E-3A68B3CB06CB}"/>
    <hyperlink ref="E462" r:id="rId267" xr:uid="{F29122ED-ACCA-4F83-8D88-900ADDD9B960}"/>
    <hyperlink ref="E818:E835" r:id="rId268" display="https://ec.europa.eu/eurostat/databrowser/view/env_air_gge__custom_12410313/default/table?lang=en" xr:uid="{35C38891-AC13-4430-9079-6749DC574E09}"/>
    <hyperlink ref="E836:E852" r:id="rId269" display="https://ec.europa.eu/eurostat/databrowser/view/env_air_gge__custom_12410313/default/table?lang=en" xr:uid="{1969034A-D0B1-4AD8-B7B9-0A62A3D6C4E4}"/>
    <hyperlink ref="E335" r:id="rId270" xr:uid="{9B7CA14C-0930-49C7-9FAF-908A89375C09}"/>
    <hyperlink ref="E577" r:id="rId271" xr:uid="{B5BBFB26-8A8B-4AE0-9AC6-66CAFFF9261F}"/>
    <hyperlink ref="E15" r:id="rId272" xr:uid="{7B23EB68-B24C-4447-A906-50D0C3692635}"/>
    <hyperlink ref="E481:E485" r:id="rId273" display="https://data.apps.fao.org/catalog//iso/9d1e149b-d63f-4213-978b-317a8eb42d02" xr:uid="{8B59DD5E-0D12-4BC1-8965-DF2EA1794DC4}"/>
    <hyperlink ref="E730" r:id="rId274" xr:uid="{00000000-0004-0000-0000-000058010000}"/>
    <hyperlink ref="E576:E579" r:id="rId275" display="https://ec.europa.eu/eurostat/databrowser/view/NRG_BAL_C/default/table?lang=en" xr:uid="{F197B05C-474C-49CA-B78E-60EA6B516070}"/>
    <hyperlink ref="E714" r:id="rId276" xr:uid="{C56CD849-8824-49F7-891E-716F7E8F9E34}"/>
    <hyperlink ref="E747" r:id="rId277" xr:uid="{9681F6DB-2F74-41E7-A28C-28BBF9F66122}"/>
    <hyperlink ref="E736" r:id="rId278" xr:uid="{8EA86111-EA4F-4870-8B81-A5B7E24E79E8}"/>
    <hyperlink ref="E705" r:id="rId279" xr:uid="{A57B2E5C-600E-4DCF-9E44-8B74934A7364}"/>
    <hyperlink ref="E723" r:id="rId280" xr:uid="{5EDDADD7-593E-439A-8117-FA1BCE314391}"/>
    <hyperlink ref="E748" r:id="rId281" xr:uid="{D22F9168-BC75-4DE8-99A7-F9DC27DD5C80}"/>
    <hyperlink ref="E703" r:id="rId282" xr:uid="{8403AAFE-C7B8-44D2-B5AD-25C732735BF0}"/>
    <hyperlink ref="E751" r:id="rId283" xr:uid="{67306974-2108-428E-9E8C-F969A6972E14}"/>
    <hyperlink ref="E741" r:id="rId284" xr:uid="{6BC6DCC7-A04C-4EC3-9004-4937F9B322C0}"/>
    <hyperlink ref="E719" r:id="rId285" xr:uid="{69FDEE76-BBDB-4764-92E4-2A7A41147892}"/>
    <hyperlink ref="E581:E584" r:id="rId286" display="https://ec.europa.eu/eurostat/databrowser/view/NRG_BAL_C/default/table?lang=en" xr:uid="{59238BD8-BBED-43D9-ADE3-1951F6A47C95}"/>
    <hyperlink ref="E586:E589" r:id="rId287" display="https://ec.europa.eu/eurostat/databrowser/view/NRG_BAL_C/default/table?lang=en" xr:uid="{1932F195-2B6F-4A04-AF88-BDFFB6CA7515}"/>
    <hyperlink ref="E598:E601" r:id="rId288" display="https://ec.europa.eu/eurostat/databrowser/view/NRG_BAL_C/default/table?lang=en" xr:uid="{22F9EA2B-AC4C-47E2-888D-74D3A4B2C969}"/>
    <hyperlink ref="E603:E606" r:id="rId289" display="https://ec.europa.eu/eurostat/databrowser/view/NRG_BAL_C/default/table?lang=en" xr:uid="{C15BC64C-EE73-4DE6-9782-DBF10B09FCA1}"/>
    <hyperlink ref="E608:E611" r:id="rId290" display="https://ec.europa.eu/eurostat/databrowser/view/NRG_BAL_C/default/table?lang=en" xr:uid="{6F5860C5-352A-4B84-A05A-D40D3CCA3ED2}"/>
    <hyperlink ref="E618:E621" r:id="rId291" display="https://ec.europa.eu/eurostat/databrowser/view/NRG_BAL_C/default/table?lang=en" xr:uid="{43944C0F-EB08-4401-B8E9-102FB2B40FF5}"/>
    <hyperlink ref="E623:E625" r:id="rId292" display="https://ec.europa.eu/eurostat/databrowser/view/NRG_BAL_C/default/table?lang=en" xr:uid="{2ECF3760-2C22-4608-A073-98E576D04C73}"/>
    <hyperlink ref="E627:E630" r:id="rId293" display="https://ec.europa.eu/eurostat/databrowser/view/NRG_BAL_C/default/table?lang=en" xr:uid="{6529C826-5B0C-4A19-8A06-FDEF98357B53}"/>
    <hyperlink ref="E727" r:id="rId294" xr:uid="{65E36178-0A29-458D-BD6A-E92B0B2E6D03}"/>
    <hyperlink ref="E601" r:id="rId295" xr:uid="{3891DBA9-7EA3-49BC-A77F-184E205C85F5}"/>
    <hyperlink ref="E202:E208" r:id="rId296" display="https://gitlab.com/hotmaps/industrial_sites/industrial_sites_Industrial_Database" xr:uid="{EABE58A9-990E-48D2-A6E9-4150E044B6C5}"/>
    <hyperlink ref="E74" r:id="rId297" xr:uid="{04B6A32D-C04C-4D98-8B27-6DE18F7D03CB}"/>
    <hyperlink ref="E655" r:id="rId298" xr:uid="{312195C3-DD20-4B27-BD52-0E119C0D814B}"/>
    <hyperlink ref="E597" r:id="rId299" xr:uid="{CF8F538D-782E-4B33-8EE8-E248E917242D}"/>
    <hyperlink ref="E286" r:id="rId300" xr:uid="{30E7D529-8CF8-48D9-A148-E742E5001B1F}"/>
    <hyperlink ref="E282" r:id="rId301" xr:uid="{A8668F40-988A-4383-A64B-41C19A15BD6F}"/>
    <hyperlink ref="E283" r:id="rId302" xr:uid="{30AC9530-5989-4F9F-AE4C-D0329FE14985}"/>
    <hyperlink ref="E287" r:id="rId303" xr:uid="{4AE1D26F-CB6A-490C-AFF6-A1CFB3F19CD4}"/>
    <hyperlink ref="E280" r:id="rId304" xr:uid="{FAE453D1-3C5C-4DB4-A57F-AC53C858D75F}"/>
    <hyperlink ref="E281" r:id="rId305" xr:uid="{E4DC5596-7473-479C-908C-3ACBE5A8F305}"/>
    <hyperlink ref="E288" r:id="rId306" xr:uid="{D757EAF6-0C07-4FFD-AD10-648993B1BCFA}"/>
    <hyperlink ref="E290" r:id="rId307" xr:uid="{E3A140E1-7107-43F4-92C9-5FAA3DAF6FBC}"/>
    <hyperlink ref="E285" r:id="rId308" xr:uid="{8BC1AE10-6D94-4D80-A1D9-95A4660D0C45}"/>
    <hyperlink ref="E289" r:id="rId309" xr:uid="{A0437126-DB5E-475E-BEB9-00CF44505962}"/>
    <hyperlink ref="E284" r:id="rId310" xr:uid="{F85ADD21-F7DD-4F03-8188-A8511687DA2A}"/>
    <hyperlink ref="E242" r:id="rId311" xr:uid="{2AFCB1A9-9EDF-4C68-9391-DBDE7C15C266}"/>
    <hyperlink ref="E238" r:id="rId312" xr:uid="{8AC5DD8F-B461-4259-9C69-80CEF45A6D2C}"/>
    <hyperlink ref="E239" r:id="rId313" xr:uid="{27C2CEF2-BC79-4AB5-A570-B97CF2AA0CD6}"/>
    <hyperlink ref="E243" r:id="rId314" xr:uid="{511CFE38-1B7D-4BAD-A2DB-0713315FF56E}"/>
    <hyperlink ref="E236" r:id="rId315" xr:uid="{6ED2D21B-304D-43C7-A8EA-FE6535228997}"/>
    <hyperlink ref="E237" r:id="rId316" xr:uid="{AFE47241-3967-40ED-9B28-E51693CDD0B7}"/>
    <hyperlink ref="E244" r:id="rId317" xr:uid="{A76432A4-2D17-4D6D-A393-BD95DB925C34}"/>
    <hyperlink ref="E246" r:id="rId318" xr:uid="{907B4668-7F51-4F38-B3EB-858F5701888D}"/>
    <hyperlink ref="E241" r:id="rId319" xr:uid="{E6ED3929-8B99-4A70-96F3-3F3159F8658D}"/>
    <hyperlink ref="E245" r:id="rId320" xr:uid="{1F3BFE3D-B142-40D7-90F5-7BC891F97F04}"/>
    <hyperlink ref="E240" r:id="rId321" xr:uid="{4CAAE032-61BC-4AED-9506-EAAB15525672}"/>
    <hyperlink ref="E209" r:id="rId322" xr:uid="{3B342BDE-722E-438D-93AB-007A67E12C0D}"/>
    <hyperlink ref="E205" r:id="rId323" xr:uid="{CD04CECB-344A-4DDE-9E3B-15129B3FB543}"/>
    <hyperlink ref="E206" r:id="rId324" xr:uid="{A1EF2514-8025-4223-A7AB-E58575A73144}"/>
    <hyperlink ref="E210" r:id="rId325" xr:uid="{11FC01DD-BFDB-4062-9B9A-1237D118C217}"/>
    <hyperlink ref="E203" r:id="rId326" xr:uid="{612CE047-F96E-4E4E-9165-AC4F0012ED0D}"/>
    <hyperlink ref="E204" r:id="rId327" xr:uid="{0563B600-5E0D-4028-897D-8B1E0B1A5867}"/>
    <hyperlink ref="E211" r:id="rId328" xr:uid="{21FA6DBD-427B-417B-8C8E-B87C63C15D40}"/>
    <hyperlink ref="E213" r:id="rId329" xr:uid="{B8C81200-5CF7-4931-B116-FC1BA2411EE0}"/>
    <hyperlink ref="E208" r:id="rId330" xr:uid="{5CD0D87F-99DD-4E08-BBFE-2CF5C084A75A}"/>
    <hyperlink ref="E212" r:id="rId331" xr:uid="{4789D449-7774-4A1C-AFF5-05537A2755C7}"/>
    <hyperlink ref="E207" r:id="rId332" xr:uid="{31012E29-0288-43EE-BF50-D6EF4EF399BE}"/>
    <hyperlink ref="E231" r:id="rId333" xr:uid="{A65CEEA1-D81E-41A0-896C-D31EAC8EB8B3}"/>
    <hyperlink ref="E227" r:id="rId334" xr:uid="{47DF0BE3-BBB1-4C99-89AD-D7F58EC0381C}"/>
    <hyperlink ref="E228" r:id="rId335" xr:uid="{A89D906C-CBF7-4178-A400-24D2090853E2}"/>
    <hyperlink ref="E232" r:id="rId336" xr:uid="{17FBA557-33A2-43A6-9E37-0661D55A1AD9}"/>
    <hyperlink ref="E225" r:id="rId337" xr:uid="{EAE484CF-23D7-4738-8CC5-6C73AD4095E6}"/>
    <hyperlink ref="E226" r:id="rId338" xr:uid="{F93321C6-E7DE-4F95-A533-9B9C91C88DAF}"/>
    <hyperlink ref="E233" r:id="rId339" xr:uid="{C6BF29E3-1711-446E-A4EE-12C7407E14DF}"/>
    <hyperlink ref="E235" r:id="rId340" xr:uid="{0048AC16-28A4-4DE1-85A5-7E7399138AC4}"/>
    <hyperlink ref="E230" r:id="rId341" xr:uid="{D69A5CDA-3F09-4474-A824-ED25E2557DE2}"/>
    <hyperlink ref="E234" r:id="rId342" xr:uid="{40BA7A5D-AA51-4A76-8901-93F97057A476}"/>
    <hyperlink ref="E229" r:id="rId343" xr:uid="{3A6F0ADB-AA70-4C00-8704-45CE0060044F}"/>
    <hyperlink ref="E264" r:id="rId344" xr:uid="{F185C210-DC3F-48F9-BFFF-2C8F55A492B9}"/>
    <hyperlink ref="E260" r:id="rId345" xr:uid="{550B02EF-2F5F-4117-B2DF-1FCD6678CD41}"/>
    <hyperlink ref="E261" r:id="rId346" xr:uid="{6366D1B7-2C2D-4AFD-AD0E-0D547C9BC791}"/>
    <hyperlink ref="E265" r:id="rId347" xr:uid="{75B111E4-9BF9-4614-A00E-822CCA6FEEC4}"/>
    <hyperlink ref="E258" r:id="rId348" xr:uid="{070DD7F0-6E75-4790-A62F-71C05695389B}"/>
    <hyperlink ref="E259" r:id="rId349" xr:uid="{A24E5829-94A0-48AB-A7EF-ED019D55F3F2}"/>
    <hyperlink ref="E266" r:id="rId350" xr:uid="{2DF832F3-D697-4F63-B43A-D87ADA4581CA}"/>
    <hyperlink ref="E268" r:id="rId351" xr:uid="{14A0BBA9-65BC-4B83-B9E6-5BC9F9D15AC3}"/>
    <hyperlink ref="E263" r:id="rId352" xr:uid="{6397FE3C-BFB8-487E-8EFA-454998EBFF84}"/>
    <hyperlink ref="E267" r:id="rId353" xr:uid="{15880A0E-2543-49A6-A10F-E218EF37DBDD}"/>
    <hyperlink ref="E262" r:id="rId354" xr:uid="{F0936F59-3012-4277-BDAD-DBC841052E70}"/>
    <hyperlink ref="E319" r:id="rId355" xr:uid="{0B239EB5-1592-4F95-8AC4-AEDE8A550AD3}"/>
    <hyperlink ref="E315" r:id="rId356" xr:uid="{7F80D646-1A73-49F3-B0F6-4AD24E35C528}"/>
    <hyperlink ref="E316" r:id="rId357" xr:uid="{9E39E2D0-DDD1-45EA-93B6-B7E370A0C76A}"/>
    <hyperlink ref="E320" r:id="rId358" xr:uid="{E35F39BA-DB8B-4F72-9883-0C529F32B9AE}"/>
    <hyperlink ref="E313" r:id="rId359" xr:uid="{4C7C3644-B5BC-48CC-889D-262F2B89EF8F}"/>
    <hyperlink ref="E314" r:id="rId360" xr:uid="{3A97DA51-E9F6-4F04-A6A8-8BFB6279AE8E}"/>
    <hyperlink ref="E321" r:id="rId361" xr:uid="{7D801661-C91A-4A02-A400-78CB7C192BAC}"/>
    <hyperlink ref="E323" r:id="rId362" xr:uid="{896FB8BD-ACFF-453C-9F6B-8F7E7304702C}"/>
    <hyperlink ref="E318" r:id="rId363" xr:uid="{F2032CBC-F313-48F8-B118-429262C2E017}"/>
    <hyperlink ref="E322" r:id="rId364" xr:uid="{98A19881-2E5E-4E62-84E0-DB8FD1BFD5D1}"/>
    <hyperlink ref="E317" r:id="rId365" xr:uid="{CBF89D6B-DEB2-42D7-B36E-C87F0783A9A5}"/>
    <hyperlink ref="E275" r:id="rId366" xr:uid="{3C1FD8E6-C821-45AC-B95D-379C4AD03DB6}"/>
    <hyperlink ref="E271" r:id="rId367" xr:uid="{7B6F6E2B-228C-475C-8C59-B00483803CD1}"/>
    <hyperlink ref="E272" r:id="rId368" xr:uid="{24743784-2A5B-46DF-83A8-499B941BD6BB}"/>
    <hyperlink ref="E276" r:id="rId369" xr:uid="{2CA6BE6B-29B5-4A59-882C-DBCA76843D0D}"/>
    <hyperlink ref="E269" r:id="rId370" xr:uid="{7482D118-E40A-4E8A-BC8E-70054DC76F52}"/>
    <hyperlink ref="E270" r:id="rId371" xr:uid="{1ADDB6CE-58C1-47B4-AAA6-7715169B7919}"/>
    <hyperlink ref="E277" r:id="rId372" xr:uid="{F384A52D-793F-4A34-A48A-D08F17A4092C}"/>
    <hyperlink ref="E279" r:id="rId373" xr:uid="{DFD83A49-31D7-4DB2-B007-DDC5CE920E66}"/>
    <hyperlink ref="E274" r:id="rId374" xr:uid="{BCAA2010-41A4-4D9D-870F-E09EF1684C0D}"/>
    <hyperlink ref="E278" r:id="rId375" xr:uid="{0C4EE131-7AC9-4554-8868-DE9DE6C29804}"/>
    <hyperlink ref="E273" r:id="rId376" xr:uid="{D1886690-5B89-49B0-B9CA-2B72B2206852}"/>
    <hyperlink ref="E220" r:id="rId377" xr:uid="{DE2BEBD4-38EC-4927-ACF0-F03B78058B4B}"/>
    <hyperlink ref="E216" r:id="rId378" xr:uid="{AC14B994-280E-4FF3-8A13-30AEDF8136CD}"/>
    <hyperlink ref="E217" r:id="rId379" xr:uid="{4CFDF7A9-D1C1-4E99-AD18-EA67E57355A7}"/>
    <hyperlink ref="E221" r:id="rId380" xr:uid="{F6F8F074-F1C6-4291-82B5-00921E6170ED}"/>
    <hyperlink ref="E214" r:id="rId381" xr:uid="{C7D84C25-FE1F-445B-A675-AAAC7DEE2003}"/>
    <hyperlink ref="E215" r:id="rId382" xr:uid="{32DB7842-8A1C-4E9B-8972-CD662E24B835}"/>
    <hyperlink ref="E222" r:id="rId383" xr:uid="{237B29AC-E423-4913-8AE5-285654DB64B7}"/>
    <hyperlink ref="E224" r:id="rId384" xr:uid="{93FB4D86-BF7A-4F75-8E9E-6FE041C42CBF}"/>
    <hyperlink ref="E219" r:id="rId385" xr:uid="{B794EB6F-A5C5-4227-908B-43D27746D38C}"/>
    <hyperlink ref="E223" r:id="rId386" xr:uid="{21C63385-7566-4949-98BE-C07DA207730B}"/>
    <hyperlink ref="E218" r:id="rId387" xr:uid="{96862C57-1015-4FAD-9AD8-1F021FD1CA2A}"/>
    <hyperlink ref="E297" r:id="rId388" xr:uid="{859E8E2F-3476-430D-A44D-1A30C964BF14}"/>
    <hyperlink ref="E293" r:id="rId389" xr:uid="{1CEC76D6-0C7D-4AD3-9F57-4F2B456BD32D}"/>
    <hyperlink ref="E294" r:id="rId390" xr:uid="{C35765E1-58C7-4FCA-851E-1479F1B72925}"/>
    <hyperlink ref="E298" r:id="rId391" xr:uid="{859F3BD9-3895-4CB2-9188-B425925993C2}"/>
    <hyperlink ref="E291" r:id="rId392" xr:uid="{CAF9F15C-BF9A-44A0-B26C-5D9322B0E90F}"/>
    <hyperlink ref="E292" r:id="rId393" xr:uid="{99C1AD6E-C12C-4FDC-BE13-7BD131C937DE}"/>
    <hyperlink ref="E299" r:id="rId394" xr:uid="{E51C7DFC-EBA4-4846-B82E-48C8BA7EF693}"/>
    <hyperlink ref="E301" r:id="rId395" xr:uid="{2307BC8F-E5DD-45FD-AF92-D7B2E20CB1BB}"/>
    <hyperlink ref="E296" r:id="rId396" xr:uid="{B52B294F-5DAD-41A8-9C38-648B74F45BAF}"/>
    <hyperlink ref="E300" r:id="rId397" xr:uid="{91199CE0-3811-4240-9155-F9EC8D105585}"/>
    <hyperlink ref="E295" r:id="rId398" xr:uid="{6E2E9A61-14AF-48EB-87C7-1310A6B7D093}"/>
    <hyperlink ref="E253" r:id="rId399" xr:uid="{476779C4-930A-4BF2-8CBD-E88A285C0F19}"/>
    <hyperlink ref="E249" r:id="rId400" xr:uid="{284367E5-7A02-414A-9413-45A07A3CEA50}"/>
    <hyperlink ref="E250" r:id="rId401" xr:uid="{49AB8E5E-4EDB-4AB8-988E-7D5D03DA2E15}"/>
    <hyperlink ref="E254" r:id="rId402" xr:uid="{B6F40727-B598-49C8-B624-8F9BED6AAABC}"/>
    <hyperlink ref="E247" r:id="rId403" xr:uid="{F18B3D91-E4ED-43A7-ABD8-AA4BEDA85712}"/>
    <hyperlink ref="E248" r:id="rId404" xr:uid="{075ED6E6-5EF0-4B7E-BB4E-BD3EACDABC27}"/>
    <hyperlink ref="E255" r:id="rId405" xr:uid="{B775C618-E2DD-4EEE-810D-6EC4AE7938A1}"/>
    <hyperlink ref="E257" r:id="rId406" xr:uid="{9FBE6E33-6D8F-4959-8DAC-3B4D9219A975}"/>
    <hyperlink ref="E252" r:id="rId407" xr:uid="{52DC9182-D145-48EB-AACA-3A69CA433A10}"/>
    <hyperlink ref="E256" r:id="rId408" xr:uid="{A71D13E0-CB64-4209-B5CD-306B16A7F0F2}"/>
    <hyperlink ref="E251" r:id="rId409" xr:uid="{7188B30F-F211-4418-89CD-27A489AC8EA1}"/>
    <hyperlink ref="E330" r:id="rId410" xr:uid="{ABB129BA-B1E6-46DE-A62A-DFC336B961BF}"/>
    <hyperlink ref="E326" r:id="rId411" xr:uid="{E22A94C8-3A09-4FD8-9A4A-AB2D9DE639CC}"/>
    <hyperlink ref="E327" r:id="rId412" xr:uid="{A80396E1-3E5E-4CD1-BA12-E4CA5DB2D051}"/>
    <hyperlink ref="E331" r:id="rId413" xr:uid="{40F1A798-4AE1-4684-94CD-85729063462E}"/>
    <hyperlink ref="E324" r:id="rId414" xr:uid="{7D54C0F2-FE60-412C-B66A-84C13C2F1EF8}"/>
    <hyperlink ref="E325" r:id="rId415" xr:uid="{ABB6A568-90B6-4BFB-937C-8E5CB585BCE8}"/>
    <hyperlink ref="E332" r:id="rId416" xr:uid="{B14D97AD-36C3-428F-9F25-5D2A19D15628}"/>
    <hyperlink ref="E334" r:id="rId417" xr:uid="{CFF66408-9002-40B1-A09E-5B0DF78C2344}"/>
    <hyperlink ref="E329" r:id="rId418" xr:uid="{62666AE3-2AFF-411C-9056-161BC2C9177D}"/>
    <hyperlink ref="E333" r:id="rId419" xr:uid="{34E9EA8E-2613-427E-B404-BE53D48E74C4}"/>
    <hyperlink ref="E328" r:id="rId420" xr:uid="{0F6AD89C-8583-497B-B126-D4962A642011}"/>
    <hyperlink ref="E308" r:id="rId421" xr:uid="{BDC21FC7-890E-4A57-AACD-B8606C4AAD63}"/>
    <hyperlink ref="E304" r:id="rId422" xr:uid="{A578FDA0-E874-426B-9F1F-23BBAA24C362}"/>
    <hyperlink ref="E305" r:id="rId423" xr:uid="{EAEC84D1-D394-4A7E-A081-B9C76D12029F}"/>
    <hyperlink ref="E309" r:id="rId424" xr:uid="{F59C38A9-C5E5-4206-A847-001A47B5C6C6}"/>
    <hyperlink ref="E302" r:id="rId425" xr:uid="{71C12D45-8C5F-4E4A-B273-ED30FFBB9D40}"/>
    <hyperlink ref="E303" r:id="rId426" xr:uid="{842E5EF7-4884-4B42-9FF6-E7CD84F58578}"/>
    <hyperlink ref="E310" r:id="rId427" xr:uid="{D3634BDC-26DF-4528-BFB5-6D73DF6F7833}"/>
    <hyperlink ref="E312" r:id="rId428" xr:uid="{6C2FC459-3999-494F-9AE0-FE0F9FCFD636}"/>
    <hyperlink ref="E307" r:id="rId429" xr:uid="{B91CF7FF-33C2-4111-AFBB-10924B06C807}"/>
    <hyperlink ref="E311" r:id="rId430" xr:uid="{55FB3508-C687-4139-966E-82D46B95F075}"/>
    <hyperlink ref="E306" r:id="rId431" xr:uid="{A31E2ED9-CED9-493C-8427-F6C796157F6A}"/>
    <hyperlink ref="E343" r:id="rId432" xr:uid="{C5D25B01-CF2B-41D6-BA97-A0D56E97013E}"/>
    <hyperlink ref="E339" r:id="rId433" xr:uid="{D61875D8-C94C-4638-9AF2-7B36D1D93825}"/>
    <hyperlink ref="E349" r:id="rId434" xr:uid="{A60625A1-837F-4BBD-95F9-C6A3323537F7}"/>
    <hyperlink ref="E350" r:id="rId435" xr:uid="{781DEA23-13F7-4207-9ADB-D3C66B141C87}"/>
    <hyperlink ref="E344" r:id="rId436" xr:uid="{075C8161-B89F-430E-AB70-EBF841C9736C}"/>
    <hyperlink ref="E29" r:id="rId437" xr:uid="{00000000-0004-0000-0000-000018000000}"/>
    <hyperlink ref="E28" r:id="rId438" xr:uid="{00000000-0004-0000-0000-000017000000}"/>
    <hyperlink ref="E507" r:id="rId439" xr:uid="{00000000-0004-0000-0000-000016000000}"/>
    <hyperlink ref="E502" r:id="rId440" xr:uid="{41F7F71C-6D13-402B-91A9-8D5F0AE9E98C}"/>
    <hyperlink ref="E503" r:id="rId441" xr:uid="{FF0DB6C8-20B8-4F8A-91E4-D3B1AFC5CBA3}"/>
    <hyperlink ref="E30" r:id="rId442" xr:uid="{41E5822D-2022-4884-866D-BA729D0DF176}"/>
    <hyperlink ref="E31" r:id="rId443" xr:uid="{1A2D651F-766D-46AD-AEBF-3D4AF74C5732}"/>
    <hyperlink ref="E44" r:id="rId444" xr:uid="{E1986BFD-5483-4AA6-8C15-CA686ED5A1E7}"/>
    <hyperlink ref="E45" r:id="rId445" xr:uid="{17D3115F-9121-41AB-8A21-0CF8D6489E87}"/>
    <hyperlink ref="E786" r:id="rId446" xr:uid="{561D1D85-058E-4CAB-A451-D70FC84A9356}"/>
    <hyperlink ref="E787" r:id="rId447" xr:uid="{E5DEDEE5-DF3B-47A4-9A0E-BE3B4F86B140}"/>
    <hyperlink ref="E59" r:id="rId448" xr:uid="{411AC2EC-0910-4A58-AF5C-21113935C7E1}"/>
    <hyperlink ref="E60" r:id="rId449" xr:uid="{EA0DE77E-19DD-43B7-8903-B3311E140570}"/>
    <hyperlink ref="E496" r:id="rId450" xr:uid="{0D8E7FEA-5162-46B6-9092-B9985E172496}"/>
    <hyperlink ref="E497" r:id="rId451" xr:uid="{F2939446-E2B2-48FF-8490-85FC30A6ED2D}"/>
    <hyperlink ref="E498" r:id="rId452" xr:uid="{F4B5D38C-C67C-42DF-891C-88694A95F6EF}"/>
    <hyperlink ref="E499" r:id="rId453" xr:uid="{5E642778-93D7-4250-8341-E3D680CB0019}"/>
    <hyperlink ref="E175" r:id="rId454" xr:uid="{C63FB472-D25C-4BF8-95E4-6D0BC1896C0F}"/>
    <hyperlink ref="E176" r:id="rId455" xr:uid="{A4710D87-8316-48B3-9339-0F4C9F4E5D89}"/>
    <hyperlink ref="E661" r:id="rId456" xr:uid="{54456566-9082-480F-8C88-3E0F092C1CC7}"/>
    <hyperlink ref="E77:E80" r:id="rId457" display="https://www.euro-cordex.net/060378/index.php.en" xr:uid="{1D3F6AE8-831A-47A5-AD95-CCECF435531E}"/>
    <hyperlink ref="E523" r:id="rId458" xr:uid="{2092808B-D2C4-4C85-B40B-C8F52CC5A18F}"/>
    <hyperlink ref="E568" r:id="rId459" xr:uid="{7F3174A5-3580-4AA5-9A1B-A9077525D831}"/>
    <hyperlink ref="E567" r:id="rId460" xr:uid="{FC399057-F358-4FBC-B190-653C50677321}"/>
    <hyperlink ref="E525" r:id="rId461" xr:uid="{380BDDEC-5088-427B-BFB6-C475148318DA}"/>
    <hyperlink ref="E522" r:id="rId462" xr:uid="{08E96D50-36BB-4B39-861C-FDA16D74F0E4}"/>
    <hyperlink ref="E519" r:id="rId463" xr:uid="{0E5D853C-979B-4FDC-8221-BFAC292CE246}"/>
    <hyperlink ref="E87:E88" r:id="rId464" display="https://www.euro-cordex.net/060378/index.php.en" xr:uid="{14D41613-60E4-43A2-BA54-07009D91D9C6}"/>
    <hyperlink ref="E346" r:id="rId465" xr:uid="{ACB0D689-B73A-44D6-B2FB-B1C0DF6A0B9B}"/>
    <hyperlink ref="E351" r:id="rId466" xr:uid="{61F25021-80F2-4096-875B-03FC35D00C5D}"/>
    <hyperlink ref="E615" r:id="rId467" xr:uid="{A83D02B6-13F3-48E6-A359-1BB337CFE91F}"/>
    <hyperlink ref="E617" r:id="rId468" xr:uid="{D70106BE-325D-4AE0-805F-5EC4F892DA0B}"/>
    <hyperlink ref="E616" r:id="rId469" xr:uid="{45979F00-F7B3-4EBD-ADAE-15311019AC1C}"/>
    <hyperlink ref="E618" r:id="rId470" xr:uid="{795FE008-745B-4D69-8839-8478270AB26D}"/>
    <hyperlink ref="E337" r:id="rId471" xr:uid="{E6F1EA25-C4F3-4E25-8400-4F507BD7A8E0}"/>
    <hyperlink ref="E515" r:id="rId472" xr:uid="{B08CA02E-E8EC-481C-8608-69C06CA89799}"/>
    <hyperlink ref="E355" r:id="rId473" xr:uid="{B57F089A-A8CE-400C-B565-19DF64FC25F7}"/>
    <hyperlink ref="E414" r:id="rId474" xr:uid="{9C774445-3726-4725-A710-1D9E53B7869D}"/>
    <hyperlink ref="E854:E873" r:id="rId475" display="https://ec.europa.eu/eurostat/databrowser/view/ENV_AC_AINAH_R2/default/table?lang=en" xr:uid="{8EEAF229-184E-4298-9029-9FFD951B46A6}"/>
    <hyperlink ref="E138" r:id="rId476" xr:uid="{240EBDC1-1B1C-49DA-8C58-F242C715B76F}"/>
    <hyperlink ref="E150" r:id="rId477" xr:uid="{1ADC01DC-408E-41CA-B228-A77C88344FCF}"/>
    <hyperlink ref="E139" r:id="rId478" xr:uid="{442BC8FE-22EC-4515-96B5-AF2E502CF98E}"/>
    <hyperlink ref="E142" r:id="rId479" xr:uid="{13C024E6-2D63-4E74-AA21-D01D26A8C27A}"/>
    <hyperlink ref="E152" r:id="rId480" xr:uid="{3903A5F5-EC25-4C91-80A3-F9DC6A45D890}"/>
    <hyperlink ref="E144" r:id="rId481" xr:uid="{3C69CD54-36F7-4EC1-84CB-D78453C047F5}"/>
    <hyperlink ref="E146" r:id="rId482" xr:uid="{27C016F7-EC32-4174-8861-9F30AC5C5FAD}"/>
    <hyperlink ref="E148" r:id="rId483" xr:uid="{E46114B9-B6F1-43A9-A258-2B4E5E4F40A6}"/>
    <hyperlink ref="E154" r:id="rId484" xr:uid="{70DA6989-0012-4DF5-A4BD-7A1E090913C4}"/>
    <hyperlink ref="E156" r:id="rId485" xr:uid="{767A2A89-82EB-4FED-A185-28D2C1449A1E}"/>
    <hyperlink ref="E158" r:id="rId486" xr:uid="{740EDBBA-2EDB-40D4-B13F-B3758E23641D}"/>
    <hyperlink ref="E136" r:id="rId487" xr:uid="{6F196BED-31CA-432D-A699-FB28D05DEB36}"/>
    <hyperlink ref="E157" r:id="rId488" xr:uid="{E6D8C4A5-A160-400F-941E-D733413CD446}"/>
    <hyperlink ref="E514" r:id="rId489" xr:uid="{B1BDDBF2-5CA1-4A7A-A35A-4B3C815BBFA6}"/>
    <hyperlink ref="E776:E780" r:id="rId490" display="https://ec.europa.eu/eurostat/databrowser/view/cens_21hhct_r3/default/table?lang=en&amp;category=cens.cens_21.cens_21df" xr:uid="{9F5E515A-9538-4DE3-9E9B-0A076347FD3C}"/>
    <hyperlink ref="E594" r:id="rId491" xr:uid="{D5EDFE35-689C-4EAF-BC8B-6D97760A668D}"/>
    <hyperlink ref="E595:E596" r:id="rId492" display="https://ec.europa.eu/eurostat/databrowser/view/cens_21dwbnr_r3__custom_17736821/default/table" xr:uid="{B4D6435F-73E1-4BDA-8130-7AECD2C342B0}"/>
    <hyperlink ref="E685" r:id="rId493" xr:uid="{9C8F3E94-7EC9-4DA4-9B72-20B519BED1B0}"/>
    <hyperlink ref="E526" r:id="rId494" xr:uid="{DE120E93-D898-4932-BFE1-D3A54DDAB0EC}"/>
    <hyperlink ref="E614" r:id="rId495" xr:uid="{1C7F63F4-D5FC-43FC-9FEB-C34668BE6F28}"/>
  </hyperlinks>
  <pageMargins left="0.7" right="0.7" top="0.78740157500000008" bottom="0.78740157500000008" header="0.3" footer="0.3"/>
  <pageSetup paperSize="9" orientation="portrait" r:id="rId496"/>
  <legacyDrawing r:id="rId49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3"/>
  <dimension ref="A1:J653"/>
  <sheetViews>
    <sheetView topLeftCell="A40" workbookViewId="0">
      <selection activeCell="A67" sqref="A1:A1048576"/>
    </sheetView>
  </sheetViews>
  <sheetFormatPr defaultColWidth="8.6640625" defaultRowHeight="14.4"/>
  <cols>
    <col min="1" max="1" width="74" customWidth="1"/>
    <col min="2" max="2" width="28.5546875" customWidth="1"/>
    <col min="3" max="3" width="45.33203125" style="1" customWidth="1"/>
    <col min="4" max="4" width="20" customWidth="1"/>
    <col min="5" max="5" width="26.5546875" customWidth="1"/>
    <col min="6" max="6" width="28.33203125" customWidth="1"/>
    <col min="7" max="7" width="25.6640625" customWidth="1"/>
    <col min="8" max="8" width="22.33203125" customWidth="1"/>
    <col min="9" max="9" width="28.6640625" customWidth="1"/>
    <col min="10" max="10" width="35" customWidth="1"/>
  </cols>
  <sheetData>
    <row r="1" spans="1:10">
      <c r="B1" s="229" t="s">
        <v>2301</v>
      </c>
      <c r="C1" s="229"/>
      <c r="D1" s="229"/>
      <c r="E1" s="229"/>
      <c r="F1" s="229"/>
      <c r="G1" s="230"/>
      <c r="H1" s="230"/>
      <c r="I1" s="230"/>
      <c r="J1" s="230"/>
    </row>
    <row r="2" spans="1:10" ht="19.2" customHeight="1">
      <c r="A2" s="24" t="s">
        <v>0</v>
      </c>
      <c r="B2" s="87" t="s">
        <v>2302</v>
      </c>
      <c r="C2" s="4" t="s">
        <v>2303</v>
      </c>
      <c r="D2" s="4" t="s">
        <v>2304</v>
      </c>
      <c r="E2" s="4" t="s">
        <v>2305</v>
      </c>
      <c r="F2" s="4" t="s">
        <v>2306</v>
      </c>
      <c r="G2" s="4"/>
      <c r="H2" s="4"/>
      <c r="I2" s="4"/>
      <c r="J2" s="4"/>
    </row>
    <row r="3" spans="1:10" ht="19.2" customHeight="1">
      <c r="A3" t="s">
        <v>1800</v>
      </c>
      <c r="B3" s="87"/>
      <c r="C3" s="2" t="s">
        <v>1762</v>
      </c>
      <c r="D3" s="4"/>
      <c r="E3" s="2" t="s">
        <v>38</v>
      </c>
      <c r="F3" s="2">
        <v>3</v>
      </c>
      <c r="G3" s="4"/>
      <c r="H3" s="4"/>
      <c r="I3" s="4"/>
      <c r="J3" s="4"/>
    </row>
    <row r="4" spans="1:10" ht="19.2" customHeight="1">
      <c r="A4" t="s">
        <v>1780</v>
      </c>
      <c r="B4" s="87"/>
      <c r="C4" s="2" t="s">
        <v>1762</v>
      </c>
      <c r="D4" s="4"/>
      <c r="E4" s="2" t="s">
        <v>38</v>
      </c>
      <c r="F4" s="2">
        <v>3</v>
      </c>
      <c r="G4" s="4"/>
      <c r="H4" s="4"/>
      <c r="I4" s="4"/>
      <c r="J4" s="4"/>
    </row>
    <row r="5" spans="1:10" ht="19.2" customHeight="1">
      <c r="A5" t="s">
        <v>1764</v>
      </c>
      <c r="B5" s="87"/>
      <c r="C5" s="2" t="s">
        <v>1762</v>
      </c>
      <c r="D5" s="4"/>
      <c r="E5" s="2" t="s">
        <v>38</v>
      </c>
      <c r="F5" s="2">
        <v>3</v>
      </c>
      <c r="G5" s="4"/>
      <c r="H5" s="4"/>
      <c r="I5" s="4"/>
      <c r="J5" s="4"/>
    </row>
    <row r="6" spans="1:10" ht="19.2" customHeight="1">
      <c r="A6" t="s">
        <v>1766</v>
      </c>
      <c r="B6" s="87"/>
      <c r="C6" s="2" t="s">
        <v>1762</v>
      </c>
      <c r="D6" s="4"/>
      <c r="E6" s="2" t="s">
        <v>38</v>
      </c>
      <c r="F6" s="2">
        <v>3</v>
      </c>
      <c r="G6" s="4"/>
      <c r="H6" s="4"/>
      <c r="I6" s="4"/>
      <c r="J6" s="4"/>
    </row>
    <row r="7" spans="1:10" ht="19.2" customHeight="1">
      <c r="A7" t="s">
        <v>1768</v>
      </c>
      <c r="B7" s="87"/>
      <c r="C7" s="2" t="s">
        <v>1762</v>
      </c>
      <c r="D7" s="4"/>
      <c r="E7" s="2" t="s">
        <v>38</v>
      </c>
      <c r="F7" s="2">
        <v>3</v>
      </c>
      <c r="G7" s="4"/>
      <c r="H7" s="4"/>
      <c r="I7" s="4"/>
      <c r="J7" s="4"/>
    </row>
    <row r="8" spans="1:10" ht="19.2" customHeight="1">
      <c r="A8" t="s">
        <v>1770</v>
      </c>
      <c r="B8" s="87"/>
      <c r="C8" s="2" t="s">
        <v>1762</v>
      </c>
      <c r="D8" s="4"/>
      <c r="E8" s="2" t="s">
        <v>38</v>
      </c>
      <c r="F8" s="2">
        <v>3</v>
      </c>
      <c r="G8" s="4"/>
      <c r="H8" s="4"/>
      <c r="I8" s="4"/>
      <c r="J8" s="4"/>
    </row>
    <row r="9" spans="1:10" ht="19.2" customHeight="1">
      <c r="A9" t="s">
        <v>1772</v>
      </c>
      <c r="B9" s="87"/>
      <c r="C9" s="2" t="s">
        <v>1762</v>
      </c>
      <c r="D9" s="4"/>
      <c r="E9" s="2" t="s">
        <v>38</v>
      </c>
      <c r="F9" s="2">
        <v>3</v>
      </c>
      <c r="G9" s="4"/>
      <c r="H9" s="4"/>
      <c r="I9" s="4"/>
      <c r="J9" s="4"/>
    </row>
    <row r="10" spans="1:10" ht="19.2" customHeight="1">
      <c r="A10" t="s">
        <v>1774</v>
      </c>
      <c r="B10" s="87"/>
      <c r="C10" s="2" t="s">
        <v>1762</v>
      </c>
      <c r="D10" s="4"/>
      <c r="E10" s="2" t="s">
        <v>38</v>
      </c>
      <c r="F10" s="2">
        <v>3</v>
      </c>
      <c r="G10" s="4"/>
      <c r="H10" s="4"/>
      <c r="I10" s="4"/>
      <c r="J10" s="4"/>
    </row>
    <row r="11" spans="1:10" ht="19.2" customHeight="1">
      <c r="A11" t="s">
        <v>1776</v>
      </c>
      <c r="B11" s="87"/>
      <c r="C11" s="2" t="s">
        <v>1762</v>
      </c>
      <c r="D11" s="4"/>
      <c r="E11" s="2" t="s">
        <v>38</v>
      </c>
      <c r="F11" s="2">
        <v>3</v>
      </c>
      <c r="G11" s="4"/>
      <c r="H11" s="4"/>
      <c r="I11" s="4"/>
      <c r="J11" s="4"/>
    </row>
    <row r="12" spans="1:10" ht="19.2" customHeight="1">
      <c r="A12" t="s">
        <v>1778</v>
      </c>
      <c r="B12" s="87"/>
      <c r="C12" s="2" t="s">
        <v>1762</v>
      </c>
      <c r="D12" s="4"/>
      <c r="E12" s="2" t="s">
        <v>38</v>
      </c>
      <c r="F12" s="2">
        <v>3</v>
      </c>
      <c r="G12" s="4"/>
      <c r="H12" s="4"/>
      <c r="I12" s="4"/>
      <c r="J12" s="4"/>
    </row>
    <row r="13" spans="1:10" ht="19.2" customHeight="1">
      <c r="A13" t="s">
        <v>1782</v>
      </c>
      <c r="B13" s="87"/>
      <c r="C13" s="2" t="s">
        <v>1762</v>
      </c>
      <c r="D13" s="4"/>
      <c r="E13" s="2" t="s">
        <v>38</v>
      </c>
      <c r="F13" s="2">
        <v>3</v>
      </c>
      <c r="G13" s="4"/>
      <c r="H13" s="4"/>
      <c r="I13" s="4"/>
      <c r="J13" s="4"/>
    </row>
    <row r="14" spans="1:10" ht="19.2" customHeight="1">
      <c r="A14" t="s">
        <v>1784</v>
      </c>
      <c r="B14" s="87"/>
      <c r="C14" s="2" t="s">
        <v>1762</v>
      </c>
      <c r="D14" s="4"/>
      <c r="E14" s="2" t="s">
        <v>38</v>
      </c>
      <c r="F14" s="2">
        <v>3</v>
      </c>
      <c r="G14" s="4"/>
      <c r="H14" s="4"/>
      <c r="I14" s="4"/>
      <c r="J14" s="4"/>
    </row>
    <row r="15" spans="1:10" ht="19.2" customHeight="1">
      <c r="A15" t="s">
        <v>1786</v>
      </c>
      <c r="B15" s="87"/>
      <c r="C15" s="2" t="s">
        <v>1762</v>
      </c>
      <c r="D15" s="4"/>
      <c r="E15" s="2" t="s">
        <v>38</v>
      </c>
      <c r="F15" s="2">
        <v>3</v>
      </c>
      <c r="G15" s="4"/>
      <c r="H15" s="4"/>
      <c r="I15" s="4"/>
      <c r="J15" s="4"/>
    </row>
    <row r="16" spans="1:10" ht="19.2" customHeight="1">
      <c r="A16" t="s">
        <v>1788</v>
      </c>
      <c r="B16" s="87"/>
      <c r="C16" s="2" t="s">
        <v>1762</v>
      </c>
      <c r="D16" s="4"/>
      <c r="E16" s="2" t="s">
        <v>38</v>
      </c>
      <c r="F16" s="2">
        <v>3</v>
      </c>
      <c r="G16" s="4"/>
      <c r="H16" s="4"/>
      <c r="I16" s="4"/>
      <c r="J16" s="4"/>
    </row>
    <row r="17" spans="1:10" ht="19.2" customHeight="1">
      <c r="A17" t="s">
        <v>1790</v>
      </c>
      <c r="B17" s="87"/>
      <c r="C17" s="2" t="s">
        <v>1762</v>
      </c>
      <c r="D17" s="4"/>
      <c r="E17" s="2" t="s">
        <v>38</v>
      </c>
      <c r="F17" s="2">
        <v>3</v>
      </c>
      <c r="G17" s="4"/>
      <c r="H17" s="4"/>
      <c r="I17" s="4"/>
      <c r="J17" s="4"/>
    </row>
    <row r="18" spans="1:10" ht="19.2" customHeight="1">
      <c r="A18" t="s">
        <v>1792</v>
      </c>
      <c r="B18" s="87"/>
      <c r="C18" s="2" t="s">
        <v>1762</v>
      </c>
      <c r="D18" s="4"/>
      <c r="E18" s="2" t="s">
        <v>38</v>
      </c>
      <c r="F18" s="2">
        <v>3</v>
      </c>
      <c r="G18" s="4"/>
      <c r="H18" s="4"/>
      <c r="I18" s="4"/>
      <c r="J18" s="4"/>
    </row>
    <row r="19" spans="1:10" ht="19.2" customHeight="1">
      <c r="A19" t="s">
        <v>1794</v>
      </c>
      <c r="B19" s="87"/>
      <c r="C19" s="2" t="s">
        <v>1762</v>
      </c>
      <c r="D19" s="4"/>
      <c r="E19" s="2" t="s">
        <v>38</v>
      </c>
      <c r="F19" s="2">
        <v>3</v>
      </c>
      <c r="G19" s="4"/>
      <c r="H19" s="4"/>
      <c r="I19" s="4"/>
      <c r="J19" s="4"/>
    </row>
    <row r="20" spans="1:10" ht="19.2" customHeight="1">
      <c r="A20" t="s">
        <v>1796</v>
      </c>
      <c r="B20" s="87"/>
      <c r="C20" s="2" t="s">
        <v>1762</v>
      </c>
      <c r="D20" s="4"/>
      <c r="E20" s="2" t="s">
        <v>38</v>
      </c>
      <c r="F20" s="2">
        <v>3</v>
      </c>
      <c r="G20" s="4"/>
      <c r="H20" s="4"/>
      <c r="I20" s="4"/>
      <c r="J20" s="4"/>
    </row>
    <row r="21" spans="1:10" ht="19.2" customHeight="1">
      <c r="A21" t="s">
        <v>1798</v>
      </c>
      <c r="B21" s="87"/>
      <c r="C21" s="2" t="s">
        <v>1762</v>
      </c>
      <c r="D21" s="4"/>
      <c r="E21" s="2" t="s">
        <v>38</v>
      </c>
      <c r="F21" s="2">
        <v>3</v>
      </c>
      <c r="G21" s="4"/>
      <c r="H21" s="4"/>
      <c r="I21" s="4"/>
      <c r="J21" s="4"/>
    </row>
    <row r="22" spans="1:10" ht="19.2" customHeight="1">
      <c r="A22" t="s">
        <v>1802</v>
      </c>
      <c r="B22" s="87"/>
      <c r="C22" s="2" t="s">
        <v>1762</v>
      </c>
      <c r="D22" s="4"/>
      <c r="E22" s="2" t="s">
        <v>38</v>
      </c>
      <c r="F22" s="2">
        <v>3</v>
      </c>
      <c r="G22" s="4"/>
      <c r="H22" s="4"/>
      <c r="I22" s="4"/>
      <c r="J22" s="4"/>
    </row>
    <row r="23" spans="1:10" ht="19.2" customHeight="1">
      <c r="A23" t="s">
        <v>585</v>
      </c>
      <c r="B23" s="87"/>
      <c r="C23" s="2" t="s">
        <v>1762</v>
      </c>
      <c r="D23" s="4"/>
      <c r="E23" s="2" t="s">
        <v>38</v>
      </c>
      <c r="F23" s="2">
        <v>3</v>
      </c>
      <c r="G23" s="4"/>
      <c r="H23" s="4"/>
      <c r="I23" s="4"/>
      <c r="J23" s="4"/>
    </row>
    <row r="24" spans="1:10">
      <c r="A24" t="s">
        <v>625</v>
      </c>
      <c r="C24" s="2" t="s">
        <v>1762</v>
      </c>
      <c r="D24" s="2"/>
      <c r="E24" s="2" t="s">
        <v>38</v>
      </c>
      <c r="F24" s="2">
        <v>3</v>
      </c>
    </row>
    <row r="25" spans="1:10">
      <c r="A25" t="s">
        <v>605</v>
      </c>
      <c r="C25" s="2" t="s">
        <v>1762</v>
      </c>
      <c r="D25" s="2"/>
      <c r="E25" s="2" t="s">
        <v>38</v>
      </c>
      <c r="F25" s="2">
        <v>3</v>
      </c>
    </row>
    <row r="26" spans="1:10">
      <c r="A26" t="s">
        <v>589</v>
      </c>
      <c r="C26" s="2" t="s">
        <v>1762</v>
      </c>
      <c r="D26" s="2"/>
      <c r="E26" s="2" t="s">
        <v>38</v>
      </c>
      <c r="F26" s="2">
        <v>3</v>
      </c>
    </row>
    <row r="27" spans="1:10">
      <c r="A27" t="s">
        <v>591</v>
      </c>
      <c r="C27" s="2" t="s">
        <v>1762</v>
      </c>
      <c r="D27" s="2"/>
      <c r="E27" s="2" t="s">
        <v>38</v>
      </c>
      <c r="F27" s="2">
        <v>3</v>
      </c>
    </row>
    <row r="28" spans="1:10">
      <c r="A28" t="s">
        <v>593</v>
      </c>
      <c r="C28" s="2" t="s">
        <v>1762</v>
      </c>
      <c r="D28" s="2"/>
      <c r="E28" s="2" t="s">
        <v>38</v>
      </c>
      <c r="F28" s="2">
        <v>3</v>
      </c>
    </row>
    <row r="29" spans="1:10">
      <c r="A29" t="s">
        <v>595</v>
      </c>
      <c r="C29" s="2" t="s">
        <v>1762</v>
      </c>
      <c r="D29" s="2"/>
      <c r="E29" s="2" t="s">
        <v>38</v>
      </c>
      <c r="F29" s="2">
        <v>3</v>
      </c>
    </row>
    <row r="30" spans="1:10">
      <c r="A30" t="s">
        <v>597</v>
      </c>
      <c r="C30" s="2" t="s">
        <v>1762</v>
      </c>
      <c r="D30" s="2"/>
      <c r="E30" s="2" t="s">
        <v>38</v>
      </c>
      <c r="F30" s="2">
        <v>3</v>
      </c>
    </row>
    <row r="31" spans="1:10">
      <c r="A31" t="s">
        <v>599</v>
      </c>
      <c r="C31" s="2" t="s">
        <v>1762</v>
      </c>
      <c r="D31" s="2"/>
      <c r="E31" s="2" t="s">
        <v>38</v>
      </c>
      <c r="F31" s="2">
        <v>3</v>
      </c>
    </row>
    <row r="32" spans="1:10">
      <c r="A32" t="s">
        <v>601</v>
      </c>
      <c r="C32" s="2" t="s">
        <v>1762</v>
      </c>
      <c r="D32" s="2"/>
      <c r="E32" s="2" t="s">
        <v>38</v>
      </c>
      <c r="F32" s="2">
        <v>3</v>
      </c>
    </row>
    <row r="33" spans="1:6">
      <c r="A33" t="s">
        <v>603</v>
      </c>
      <c r="C33" s="2" t="s">
        <v>1762</v>
      </c>
      <c r="D33" s="2"/>
      <c r="E33" s="2" t="s">
        <v>38</v>
      </c>
      <c r="F33" s="2">
        <v>3</v>
      </c>
    </row>
    <row r="34" spans="1:6">
      <c r="A34" t="s">
        <v>607</v>
      </c>
      <c r="C34" s="2" t="s">
        <v>1762</v>
      </c>
      <c r="D34" s="2"/>
      <c r="E34" s="2" t="s">
        <v>38</v>
      </c>
      <c r="F34" s="2">
        <v>3</v>
      </c>
    </row>
    <row r="35" spans="1:6">
      <c r="A35" t="s">
        <v>609</v>
      </c>
      <c r="C35" s="2" t="s">
        <v>1762</v>
      </c>
      <c r="D35" s="2"/>
      <c r="E35" s="2" t="s">
        <v>38</v>
      </c>
      <c r="F35" s="2">
        <v>3</v>
      </c>
    </row>
    <row r="36" spans="1:6">
      <c r="A36" t="s">
        <v>611</v>
      </c>
      <c r="C36" s="2" t="s">
        <v>1762</v>
      </c>
      <c r="D36" s="2"/>
      <c r="E36" s="2" t="s">
        <v>38</v>
      </c>
      <c r="F36" s="2">
        <v>3</v>
      </c>
    </row>
    <row r="37" spans="1:6">
      <c r="A37" t="s">
        <v>613</v>
      </c>
      <c r="C37" s="2" t="s">
        <v>1762</v>
      </c>
      <c r="D37" s="2"/>
      <c r="E37" s="2" t="s">
        <v>38</v>
      </c>
      <c r="F37" s="2">
        <v>3</v>
      </c>
    </row>
    <row r="38" spans="1:6">
      <c r="A38" t="s">
        <v>615</v>
      </c>
      <c r="C38" s="2" t="s">
        <v>1762</v>
      </c>
      <c r="D38" s="2"/>
      <c r="E38" s="2" t="s">
        <v>38</v>
      </c>
      <c r="F38" s="2">
        <v>3</v>
      </c>
    </row>
    <row r="39" spans="1:6">
      <c r="A39" t="s">
        <v>617</v>
      </c>
      <c r="C39" s="2" t="s">
        <v>1762</v>
      </c>
      <c r="D39" s="2"/>
      <c r="E39" s="2" t="s">
        <v>38</v>
      </c>
      <c r="F39" s="2">
        <v>3</v>
      </c>
    </row>
    <row r="40" spans="1:6">
      <c r="A40" t="s">
        <v>619</v>
      </c>
      <c r="C40" s="2" t="s">
        <v>1762</v>
      </c>
      <c r="D40" s="2"/>
      <c r="E40" s="2" t="s">
        <v>38</v>
      </c>
      <c r="F40" s="2">
        <v>3</v>
      </c>
    </row>
    <row r="41" spans="1:6">
      <c r="A41" t="s">
        <v>621</v>
      </c>
      <c r="C41" s="2" t="s">
        <v>1762</v>
      </c>
      <c r="D41" s="2"/>
      <c r="E41" s="2" t="s">
        <v>38</v>
      </c>
      <c r="F41" s="2">
        <v>3</v>
      </c>
    </row>
    <row r="42" spans="1:6">
      <c r="A42" t="s">
        <v>623</v>
      </c>
      <c r="C42" s="2" t="s">
        <v>1762</v>
      </c>
      <c r="D42" s="2"/>
      <c r="E42" s="2" t="s">
        <v>38</v>
      </c>
      <c r="F42" s="2">
        <v>3</v>
      </c>
    </row>
    <row r="43" spans="1:6">
      <c r="A43" t="s">
        <v>1430</v>
      </c>
      <c r="C43" s="2" t="s">
        <v>1762</v>
      </c>
      <c r="D43" s="2"/>
      <c r="E43" s="2" t="s">
        <v>38</v>
      </c>
      <c r="F43" s="2">
        <v>3</v>
      </c>
    </row>
    <row r="44" spans="1:6">
      <c r="A44" t="s">
        <v>1468</v>
      </c>
      <c r="C44" s="2" t="s">
        <v>1762</v>
      </c>
      <c r="D44" s="2"/>
      <c r="E44" s="2" t="s">
        <v>38</v>
      </c>
      <c r="F44" s="2">
        <v>3</v>
      </c>
    </row>
    <row r="45" spans="1:6">
      <c r="A45" t="s">
        <v>1448</v>
      </c>
      <c r="C45" s="2" t="s">
        <v>1762</v>
      </c>
      <c r="D45" s="2"/>
      <c r="E45" s="2" t="s">
        <v>38</v>
      </c>
      <c r="F45" s="2">
        <v>3</v>
      </c>
    </row>
    <row r="46" spans="1:6">
      <c r="A46" t="s">
        <v>1432</v>
      </c>
      <c r="C46" s="2" t="s">
        <v>1762</v>
      </c>
      <c r="D46" s="2"/>
      <c r="E46" s="2" t="s">
        <v>38</v>
      </c>
      <c r="F46" s="2">
        <v>3</v>
      </c>
    </row>
    <row r="47" spans="1:6">
      <c r="A47" t="s">
        <v>1434</v>
      </c>
      <c r="C47" s="2" t="s">
        <v>1762</v>
      </c>
      <c r="D47" s="2"/>
      <c r="E47" s="2" t="s">
        <v>38</v>
      </c>
      <c r="F47" s="2">
        <v>3</v>
      </c>
    </row>
    <row r="48" spans="1:6">
      <c r="A48" t="s">
        <v>1436</v>
      </c>
      <c r="C48" s="2" t="s">
        <v>1762</v>
      </c>
      <c r="D48" s="2"/>
      <c r="E48" s="2" t="s">
        <v>38</v>
      </c>
      <c r="F48" s="2">
        <v>3</v>
      </c>
    </row>
    <row r="49" spans="1:6">
      <c r="A49" t="s">
        <v>1438</v>
      </c>
      <c r="C49" s="2" t="s">
        <v>1762</v>
      </c>
      <c r="D49" s="2"/>
      <c r="E49" s="2" t="s">
        <v>38</v>
      </c>
      <c r="F49" s="2">
        <v>3</v>
      </c>
    </row>
    <row r="50" spans="1:6">
      <c r="A50" t="s">
        <v>1440</v>
      </c>
      <c r="C50" s="2" t="s">
        <v>1762</v>
      </c>
      <c r="D50" s="2"/>
      <c r="E50" s="2" t="s">
        <v>38</v>
      </c>
      <c r="F50" s="2">
        <v>3</v>
      </c>
    </row>
    <row r="51" spans="1:6">
      <c r="A51" t="s">
        <v>1442</v>
      </c>
      <c r="C51" s="2" t="s">
        <v>1762</v>
      </c>
      <c r="D51" s="2"/>
      <c r="E51" s="2" t="s">
        <v>38</v>
      </c>
      <c r="F51" s="2">
        <v>3</v>
      </c>
    </row>
    <row r="52" spans="1:6">
      <c r="A52" t="s">
        <v>1444</v>
      </c>
      <c r="C52" s="2" t="s">
        <v>1762</v>
      </c>
      <c r="D52" s="2"/>
      <c r="E52" s="2" t="s">
        <v>38</v>
      </c>
      <c r="F52" s="2">
        <v>3</v>
      </c>
    </row>
    <row r="53" spans="1:6">
      <c r="A53" t="s">
        <v>1446</v>
      </c>
      <c r="C53" s="2" t="s">
        <v>1762</v>
      </c>
      <c r="D53" s="2"/>
      <c r="E53" s="2" t="s">
        <v>38</v>
      </c>
      <c r="F53" s="2">
        <v>3</v>
      </c>
    </row>
    <row r="54" spans="1:6">
      <c r="A54" t="s">
        <v>1450</v>
      </c>
      <c r="C54" s="2" t="s">
        <v>1762</v>
      </c>
      <c r="D54" s="2"/>
      <c r="E54" s="2" t="s">
        <v>38</v>
      </c>
      <c r="F54" s="2">
        <v>3</v>
      </c>
    </row>
    <row r="55" spans="1:6">
      <c r="A55" t="s">
        <v>1452</v>
      </c>
      <c r="C55" s="2" t="s">
        <v>1762</v>
      </c>
      <c r="D55" s="2"/>
      <c r="E55" s="2" t="s">
        <v>38</v>
      </c>
      <c r="F55" s="2">
        <v>3</v>
      </c>
    </row>
    <row r="56" spans="1:6">
      <c r="A56" t="s">
        <v>1454</v>
      </c>
      <c r="C56" s="2" t="s">
        <v>1762</v>
      </c>
      <c r="D56" s="2"/>
      <c r="E56" s="2" t="s">
        <v>38</v>
      </c>
      <c r="F56" s="2">
        <v>3</v>
      </c>
    </row>
    <row r="57" spans="1:6">
      <c r="A57" t="s">
        <v>1456</v>
      </c>
      <c r="C57" s="2" t="s">
        <v>1762</v>
      </c>
      <c r="D57" s="2"/>
      <c r="E57" s="2" t="s">
        <v>38</v>
      </c>
      <c r="F57" s="2">
        <v>3</v>
      </c>
    </row>
    <row r="58" spans="1:6">
      <c r="A58" t="s">
        <v>1458</v>
      </c>
      <c r="C58" s="2" t="s">
        <v>1762</v>
      </c>
      <c r="D58" s="2"/>
      <c r="E58" s="2" t="s">
        <v>38</v>
      </c>
      <c r="F58" s="2">
        <v>3</v>
      </c>
    </row>
    <row r="59" spans="1:6">
      <c r="A59" t="s">
        <v>1460</v>
      </c>
      <c r="C59" s="2" t="s">
        <v>1762</v>
      </c>
      <c r="D59" s="2"/>
      <c r="E59" s="2" t="s">
        <v>38</v>
      </c>
      <c r="F59" s="2">
        <v>3</v>
      </c>
    </row>
    <row r="60" spans="1:6">
      <c r="A60" t="s">
        <v>1462</v>
      </c>
      <c r="C60" s="2" t="s">
        <v>1762</v>
      </c>
      <c r="D60" s="2"/>
      <c r="E60" s="2" t="s">
        <v>38</v>
      </c>
      <c r="F60" s="2">
        <v>3</v>
      </c>
    </row>
    <row r="61" spans="1:6">
      <c r="A61" t="s">
        <v>1464</v>
      </c>
      <c r="C61" s="2" t="s">
        <v>1762</v>
      </c>
      <c r="D61" s="2"/>
      <c r="E61" s="2" t="s">
        <v>38</v>
      </c>
      <c r="F61" s="2">
        <v>3</v>
      </c>
    </row>
    <row r="62" spans="1:6">
      <c r="A62" t="s">
        <v>1466</v>
      </c>
      <c r="C62" s="2" t="s">
        <v>1762</v>
      </c>
      <c r="D62" s="2"/>
      <c r="E62" s="2" t="s">
        <v>38</v>
      </c>
      <c r="F62" s="2">
        <v>3</v>
      </c>
    </row>
    <row r="63" spans="1:6">
      <c r="A63" t="s">
        <v>1822</v>
      </c>
      <c r="C63" s="2" t="s">
        <v>2307</v>
      </c>
      <c r="E63" s="2" t="s">
        <v>1707</v>
      </c>
      <c r="F63" s="2">
        <v>4</v>
      </c>
    </row>
    <row r="64" spans="1:6">
      <c r="A64" t="s">
        <v>2277</v>
      </c>
      <c r="C64" s="2" t="s">
        <v>2307</v>
      </c>
      <c r="E64" s="2" t="s">
        <v>1707</v>
      </c>
      <c r="F64" s="2">
        <v>4</v>
      </c>
    </row>
    <row r="65" spans="1:6">
      <c r="A65" t="s">
        <v>2037</v>
      </c>
      <c r="C65" s="2" t="s">
        <v>2307</v>
      </c>
      <c r="E65" s="2" t="s">
        <v>1707</v>
      </c>
      <c r="F65" s="2">
        <v>4</v>
      </c>
    </row>
    <row r="66" spans="1:6">
      <c r="A66" t="s">
        <v>287</v>
      </c>
      <c r="C66" s="2" t="s">
        <v>2307</v>
      </c>
      <c r="E66" s="2" t="s">
        <v>1707</v>
      </c>
      <c r="F66" s="2">
        <v>4</v>
      </c>
    </row>
    <row r="67" spans="1:6">
      <c r="A67" t="s">
        <v>300</v>
      </c>
      <c r="C67" s="2" t="s">
        <v>1762</v>
      </c>
      <c r="D67" s="2"/>
      <c r="E67" s="2" t="s">
        <v>38</v>
      </c>
      <c r="F67" s="2">
        <v>3</v>
      </c>
    </row>
    <row r="68" spans="1:6" ht="17.7" customHeight="1">
      <c r="A68" t="s">
        <v>474</v>
      </c>
      <c r="C68" s="2" t="s">
        <v>2309</v>
      </c>
      <c r="D68" s="2"/>
      <c r="E68" s="2" t="s">
        <v>38</v>
      </c>
      <c r="F68" s="2">
        <v>3</v>
      </c>
    </row>
    <row r="69" spans="1:6" ht="28.8">
      <c r="A69" t="s">
        <v>502</v>
      </c>
      <c r="C69" s="2" t="s">
        <v>2310</v>
      </c>
      <c r="D69" s="2"/>
      <c r="E69" s="2" t="s">
        <v>38</v>
      </c>
      <c r="F69" s="2">
        <v>3</v>
      </c>
    </row>
    <row r="70" spans="1:6">
      <c r="A70" t="s">
        <v>483</v>
      </c>
      <c r="C70" s="2" t="s">
        <v>1392</v>
      </c>
      <c r="D70" s="2"/>
      <c r="E70" s="2" t="s">
        <v>38</v>
      </c>
      <c r="F70" s="2">
        <v>3</v>
      </c>
    </row>
    <row r="71" spans="1:6">
      <c r="A71" t="s">
        <v>485</v>
      </c>
      <c r="C71" s="2" t="s">
        <v>2311</v>
      </c>
      <c r="D71" s="2"/>
      <c r="E71" s="2" t="s">
        <v>38</v>
      </c>
      <c r="F71" s="2">
        <v>3</v>
      </c>
    </row>
    <row r="72" spans="1:6">
      <c r="A72" t="s">
        <v>506</v>
      </c>
      <c r="C72" s="2" t="s">
        <v>1392</v>
      </c>
      <c r="D72" s="2"/>
      <c r="E72" s="2" t="s">
        <v>38</v>
      </c>
      <c r="F72" s="2">
        <v>3</v>
      </c>
    </row>
    <row r="73" spans="1:6">
      <c r="A73" t="s">
        <v>490</v>
      </c>
      <c r="C73" s="2" t="s">
        <v>1392</v>
      </c>
      <c r="D73" s="2"/>
      <c r="E73" s="2" t="s">
        <v>38</v>
      </c>
      <c r="F73" s="2">
        <v>3</v>
      </c>
    </row>
    <row r="74" spans="1:6">
      <c r="A74" t="s">
        <v>494</v>
      </c>
      <c r="C74" s="2" t="s">
        <v>1392</v>
      </c>
      <c r="D74" s="2"/>
      <c r="E74" s="2" t="s">
        <v>38</v>
      </c>
      <c r="F74" s="2">
        <v>3</v>
      </c>
    </row>
    <row r="75" spans="1:6">
      <c r="A75" t="s">
        <v>498</v>
      </c>
      <c r="C75" s="2" t="s">
        <v>1392</v>
      </c>
      <c r="D75" s="2"/>
      <c r="E75" s="2" t="s">
        <v>38</v>
      </c>
      <c r="F75" s="2">
        <v>3</v>
      </c>
    </row>
    <row r="76" spans="1:6">
      <c r="A76" t="s">
        <v>510</v>
      </c>
      <c r="C76" s="2" t="s">
        <v>1392</v>
      </c>
      <c r="D76" s="2"/>
      <c r="E76" s="2" t="s">
        <v>38</v>
      </c>
      <c r="F76" s="2">
        <v>3</v>
      </c>
    </row>
    <row r="77" spans="1:6">
      <c r="A77" t="s">
        <v>514</v>
      </c>
      <c r="C77" s="2" t="s">
        <v>1392</v>
      </c>
      <c r="D77" s="2"/>
      <c r="E77" s="2" t="s">
        <v>38</v>
      </c>
      <c r="F77" s="2">
        <v>3</v>
      </c>
    </row>
    <row r="78" spans="1:6">
      <c r="A78" t="s">
        <v>519</v>
      </c>
      <c r="C78" s="2" t="s">
        <v>1392</v>
      </c>
      <c r="D78" s="2"/>
      <c r="E78" s="2" t="s">
        <v>38</v>
      </c>
      <c r="F78" s="2">
        <v>3</v>
      </c>
    </row>
    <row r="79" spans="1:6" ht="20.7" customHeight="1">
      <c r="A79" t="s">
        <v>466</v>
      </c>
      <c r="C79" s="2" t="s">
        <v>2312</v>
      </c>
      <c r="D79" s="2"/>
      <c r="E79" s="2" t="s">
        <v>38</v>
      </c>
      <c r="F79" s="2">
        <v>3</v>
      </c>
    </row>
    <row r="80" spans="1:6" ht="20.7" customHeight="1">
      <c r="A80" t="s">
        <v>479</v>
      </c>
      <c r="C80" s="2" t="s">
        <v>474</v>
      </c>
      <c r="D80" s="2"/>
      <c r="E80" s="2" t="s">
        <v>38</v>
      </c>
      <c r="F80" s="2">
        <v>5</v>
      </c>
    </row>
    <row r="81" spans="1:6" ht="20.7" customHeight="1">
      <c r="A81" t="s">
        <v>505</v>
      </c>
      <c r="C81" t="s">
        <v>502</v>
      </c>
      <c r="D81" s="2"/>
      <c r="E81" s="2" t="s">
        <v>38</v>
      </c>
      <c r="F81" s="2">
        <v>5</v>
      </c>
    </row>
    <row r="82" spans="1:6" ht="20.7" customHeight="1">
      <c r="A82" s="2" t="s">
        <v>480</v>
      </c>
      <c r="C82" t="s">
        <v>483</v>
      </c>
      <c r="D82" s="2"/>
      <c r="E82" s="2" t="s">
        <v>38</v>
      </c>
      <c r="F82" s="2">
        <v>5</v>
      </c>
    </row>
    <row r="83" spans="1:6" ht="20.7" customHeight="1">
      <c r="A83" s="2" t="s">
        <v>489</v>
      </c>
      <c r="C83" t="s">
        <v>485</v>
      </c>
      <c r="D83" s="2"/>
      <c r="E83" s="2" t="s">
        <v>38</v>
      </c>
      <c r="F83" s="2">
        <v>5</v>
      </c>
    </row>
    <row r="84" spans="1:6" ht="20.7" customHeight="1">
      <c r="A84" s="2" t="s">
        <v>509</v>
      </c>
      <c r="C84" t="s">
        <v>506</v>
      </c>
      <c r="D84" s="2"/>
      <c r="E84" s="2" t="s">
        <v>38</v>
      </c>
      <c r="F84" s="2">
        <v>5</v>
      </c>
    </row>
    <row r="85" spans="1:6" ht="20.7" customHeight="1">
      <c r="A85" s="2" t="s">
        <v>493</v>
      </c>
      <c r="C85" t="s">
        <v>490</v>
      </c>
      <c r="D85" s="2"/>
      <c r="E85" s="2" t="s">
        <v>38</v>
      </c>
      <c r="F85" s="2">
        <v>5</v>
      </c>
    </row>
    <row r="86" spans="1:6" ht="20.7" customHeight="1">
      <c r="A86" s="2" t="s">
        <v>497</v>
      </c>
      <c r="C86" t="s">
        <v>494</v>
      </c>
      <c r="D86" s="2"/>
      <c r="E86" s="2" t="s">
        <v>38</v>
      </c>
      <c r="F86" s="2">
        <v>5</v>
      </c>
    </row>
    <row r="87" spans="1:6" ht="20.7" customHeight="1">
      <c r="A87" s="2" t="s">
        <v>501</v>
      </c>
      <c r="C87" t="s">
        <v>498</v>
      </c>
      <c r="D87" s="2"/>
      <c r="E87" s="2" t="s">
        <v>38</v>
      </c>
      <c r="F87" s="2">
        <v>5</v>
      </c>
    </row>
    <row r="88" spans="1:6" ht="20.7" customHeight="1">
      <c r="A88" s="2" t="s">
        <v>513</v>
      </c>
      <c r="C88" t="s">
        <v>510</v>
      </c>
      <c r="D88" s="2"/>
      <c r="E88" s="2" t="s">
        <v>38</v>
      </c>
      <c r="F88" s="2">
        <v>5</v>
      </c>
    </row>
    <row r="89" spans="1:6" ht="20.7" customHeight="1">
      <c r="A89" s="2" t="s">
        <v>518</v>
      </c>
      <c r="C89" t="s">
        <v>514</v>
      </c>
      <c r="D89" s="2"/>
      <c r="E89" s="2" t="s">
        <v>38</v>
      </c>
      <c r="F89" s="2">
        <v>5</v>
      </c>
    </row>
    <row r="90" spans="1:6" ht="20.7" customHeight="1">
      <c r="A90" s="2" t="s">
        <v>522</v>
      </c>
      <c r="C90" t="s">
        <v>519</v>
      </c>
      <c r="D90" s="2"/>
      <c r="E90" s="2" t="s">
        <v>38</v>
      </c>
      <c r="F90" s="2">
        <v>5</v>
      </c>
    </row>
    <row r="91" spans="1:6" ht="20.7" customHeight="1">
      <c r="A91" s="2" t="s">
        <v>473</v>
      </c>
      <c r="C91" t="s">
        <v>466</v>
      </c>
      <c r="D91" s="2"/>
      <c r="E91" s="2" t="s">
        <v>38</v>
      </c>
      <c r="F91" s="2">
        <v>5</v>
      </c>
    </row>
    <row r="92" spans="1:6" ht="20.7" customHeight="1">
      <c r="A92" t="s">
        <v>1420</v>
      </c>
      <c r="C92" s="2" t="s">
        <v>2312</v>
      </c>
      <c r="D92" s="2"/>
      <c r="E92" s="2" t="s">
        <v>38</v>
      </c>
      <c r="F92" s="2">
        <v>3</v>
      </c>
    </row>
    <row r="93" spans="1:6" ht="22.2" customHeight="1">
      <c r="A93" t="s">
        <v>571</v>
      </c>
      <c r="C93" s="2" t="s">
        <v>2312</v>
      </c>
      <c r="D93" s="2"/>
      <c r="E93" s="2" t="s">
        <v>38</v>
      </c>
      <c r="F93" s="2">
        <v>3</v>
      </c>
    </row>
    <row r="94" spans="1:6" ht="21.6" customHeight="1">
      <c r="A94" t="s">
        <v>1422</v>
      </c>
      <c r="C94" s="2" t="s">
        <v>2313</v>
      </c>
      <c r="D94" s="2"/>
      <c r="E94" s="2" t="s">
        <v>38</v>
      </c>
      <c r="F94" s="2">
        <v>3</v>
      </c>
    </row>
    <row r="95" spans="1:6" ht="19.95" customHeight="1">
      <c r="A95" t="s">
        <v>573</v>
      </c>
      <c r="C95" s="2" t="s">
        <v>2313</v>
      </c>
      <c r="D95" s="2"/>
      <c r="E95" s="2" t="s">
        <v>38</v>
      </c>
      <c r="F95" s="2">
        <v>3</v>
      </c>
    </row>
    <row r="96" spans="1:6" ht="24.6" customHeight="1">
      <c r="A96" t="s">
        <v>1424</v>
      </c>
      <c r="C96" s="2" t="s">
        <v>1392</v>
      </c>
      <c r="D96" s="2"/>
      <c r="E96" s="2" t="s">
        <v>38</v>
      </c>
      <c r="F96" s="2">
        <v>3</v>
      </c>
    </row>
    <row r="97" spans="1:6" ht="21.6" customHeight="1">
      <c r="A97" t="s">
        <v>576</v>
      </c>
      <c r="C97" s="2" t="s">
        <v>1392</v>
      </c>
      <c r="D97" s="2"/>
      <c r="E97" s="2" t="s">
        <v>38</v>
      </c>
      <c r="F97" s="2">
        <v>3</v>
      </c>
    </row>
    <row r="98" spans="1:6" ht="21.6" customHeight="1">
      <c r="A98" t="s">
        <v>1426</v>
      </c>
      <c r="C98" s="2" t="s">
        <v>2314</v>
      </c>
      <c r="D98" s="2"/>
      <c r="E98" s="2" t="s">
        <v>38</v>
      </c>
      <c r="F98" s="2">
        <v>3</v>
      </c>
    </row>
    <row r="99" spans="1:6" ht="21" customHeight="1">
      <c r="A99" t="s">
        <v>578</v>
      </c>
      <c r="C99" s="2" t="s">
        <v>2314</v>
      </c>
      <c r="D99" s="2"/>
      <c r="E99" s="2" t="s">
        <v>38</v>
      </c>
      <c r="F99" s="2">
        <v>3</v>
      </c>
    </row>
    <row r="100" spans="1:6" ht="22.2" customHeight="1">
      <c r="A100" t="s">
        <v>1159</v>
      </c>
      <c r="C100" s="2" t="s">
        <v>2312</v>
      </c>
      <c r="D100" s="2"/>
      <c r="E100" s="2" t="s">
        <v>38</v>
      </c>
      <c r="F100" s="2">
        <v>3</v>
      </c>
    </row>
    <row r="101" spans="1:6" ht="13.95" customHeight="1">
      <c r="A101" t="s">
        <v>1173</v>
      </c>
      <c r="C101" s="2" t="s">
        <v>2313</v>
      </c>
      <c r="D101" s="2"/>
      <c r="E101" s="2" t="s">
        <v>38</v>
      </c>
      <c r="F101" s="2">
        <v>3</v>
      </c>
    </row>
    <row r="102" spans="1:6" ht="28.8">
      <c r="A102" t="s">
        <v>1191</v>
      </c>
      <c r="C102" s="2" t="s">
        <v>2310</v>
      </c>
      <c r="D102" s="2"/>
      <c r="E102" s="2" t="s">
        <v>38</v>
      </c>
      <c r="F102" s="2">
        <v>3</v>
      </c>
    </row>
    <row r="103" spans="1:6" ht="19.2" customHeight="1">
      <c r="A103" t="s">
        <v>1176</v>
      </c>
      <c r="C103" s="2" t="s">
        <v>1392</v>
      </c>
      <c r="D103" s="2"/>
      <c r="E103" s="2" t="s">
        <v>38</v>
      </c>
      <c r="F103" s="2">
        <v>3</v>
      </c>
    </row>
    <row r="104" spans="1:6">
      <c r="A104" t="s">
        <v>1179</v>
      </c>
      <c r="C104" s="2" t="s">
        <v>2311</v>
      </c>
      <c r="D104" s="2"/>
      <c r="E104" s="2" t="s">
        <v>38</v>
      </c>
      <c r="F104" s="2">
        <v>3</v>
      </c>
    </row>
    <row r="105" spans="1:6">
      <c r="A105" t="s">
        <v>1194</v>
      </c>
      <c r="C105" s="2" t="s">
        <v>1392</v>
      </c>
      <c r="D105" s="2"/>
      <c r="E105" s="2" t="s">
        <v>38</v>
      </c>
      <c r="F105" s="2">
        <v>3</v>
      </c>
    </row>
    <row r="106" spans="1:6">
      <c r="A106" t="s">
        <v>1182</v>
      </c>
      <c r="C106" s="2" t="s">
        <v>1392</v>
      </c>
      <c r="D106" s="2"/>
      <c r="E106" s="2" t="s">
        <v>38</v>
      </c>
      <c r="F106" s="2">
        <v>3</v>
      </c>
    </row>
    <row r="107" spans="1:6">
      <c r="A107" t="s">
        <v>1185</v>
      </c>
      <c r="C107" s="2" t="s">
        <v>1392</v>
      </c>
      <c r="D107" s="2"/>
      <c r="E107" s="2" t="s">
        <v>38</v>
      </c>
      <c r="F107" s="2">
        <v>3</v>
      </c>
    </row>
    <row r="108" spans="1:6">
      <c r="A108" t="s">
        <v>1188</v>
      </c>
      <c r="C108" s="2" t="s">
        <v>1392</v>
      </c>
      <c r="D108" s="2"/>
      <c r="E108" s="2" t="s">
        <v>38</v>
      </c>
      <c r="F108" s="2">
        <v>3</v>
      </c>
    </row>
    <row r="109" spans="1:6">
      <c r="A109" t="s">
        <v>1197</v>
      </c>
      <c r="C109" s="2" t="s">
        <v>1392</v>
      </c>
      <c r="D109" s="2"/>
      <c r="E109" s="2" t="s">
        <v>38</v>
      </c>
      <c r="F109" s="2">
        <v>3</v>
      </c>
    </row>
    <row r="110" spans="1:6">
      <c r="A110" t="s">
        <v>1200</v>
      </c>
      <c r="C110" s="2" t="s">
        <v>1392</v>
      </c>
      <c r="D110" s="2"/>
      <c r="E110" s="2" t="s">
        <v>38</v>
      </c>
      <c r="F110" s="2">
        <v>3</v>
      </c>
    </row>
    <row r="111" spans="1:6" ht="17.7" customHeight="1">
      <c r="A111" t="s">
        <v>1164</v>
      </c>
      <c r="C111" s="2" t="s">
        <v>2312</v>
      </c>
      <c r="D111" s="2"/>
      <c r="E111" s="2" t="s">
        <v>38</v>
      </c>
      <c r="F111" s="2">
        <v>3</v>
      </c>
    </row>
    <row r="112" spans="1:6" ht="21" customHeight="1">
      <c r="A112" t="s">
        <v>1168</v>
      </c>
      <c r="C112" s="2" t="s">
        <v>2312</v>
      </c>
      <c r="E112" s="2" t="s">
        <v>38</v>
      </c>
      <c r="F112" s="2">
        <v>3</v>
      </c>
    </row>
    <row r="113" spans="1:6">
      <c r="A113" t="s">
        <v>1416</v>
      </c>
      <c r="C113" s="2" t="s">
        <v>1762</v>
      </c>
      <c r="D113" s="2"/>
      <c r="E113" s="2" t="s">
        <v>38</v>
      </c>
      <c r="F113" s="2">
        <v>3</v>
      </c>
    </row>
    <row r="114" spans="1:6">
      <c r="A114" t="s">
        <v>2272</v>
      </c>
      <c r="C114" s="2" t="s">
        <v>2307</v>
      </c>
      <c r="E114" s="2" t="s">
        <v>1707</v>
      </c>
      <c r="F114" s="2">
        <v>3</v>
      </c>
    </row>
    <row r="115" spans="1:6">
      <c r="A115" t="s">
        <v>2108</v>
      </c>
      <c r="C115" s="2" t="s">
        <v>2307</v>
      </c>
      <c r="D115" s="2"/>
      <c r="E115" s="2" t="s">
        <v>1707</v>
      </c>
      <c r="F115" s="2">
        <v>3</v>
      </c>
    </row>
    <row r="116" spans="1:6">
      <c r="A116" t="s">
        <v>145</v>
      </c>
      <c r="C116" s="2" t="s">
        <v>2307</v>
      </c>
      <c r="E116" s="2" t="s">
        <v>1707</v>
      </c>
      <c r="F116" s="2">
        <v>3</v>
      </c>
    </row>
    <row r="117" spans="1:6">
      <c r="A117" t="s">
        <v>1831</v>
      </c>
      <c r="C117" s="2" t="s">
        <v>2307</v>
      </c>
      <c r="E117" s="2" t="s">
        <v>1707</v>
      </c>
      <c r="F117" s="2">
        <v>3</v>
      </c>
    </row>
    <row r="118" spans="1:6">
      <c r="A118" t="s">
        <v>1400</v>
      </c>
      <c r="C118" s="2" t="s">
        <v>2307</v>
      </c>
      <c r="D118" s="2"/>
      <c r="E118" s="2" t="s">
        <v>1707</v>
      </c>
      <c r="F118" s="2">
        <v>3</v>
      </c>
    </row>
    <row r="119" spans="1:6">
      <c r="A119" t="s">
        <v>1405</v>
      </c>
      <c r="C119" s="2" t="s">
        <v>2307</v>
      </c>
      <c r="E119" s="2" t="s">
        <v>1707</v>
      </c>
      <c r="F119" s="2">
        <v>3</v>
      </c>
    </row>
    <row r="120" spans="1:6">
      <c r="A120" t="s">
        <v>1407</v>
      </c>
      <c r="C120" s="2" t="s">
        <v>2307</v>
      </c>
      <c r="E120" s="2" t="s">
        <v>1707</v>
      </c>
      <c r="F120" s="2">
        <v>3</v>
      </c>
    </row>
    <row r="121" spans="1:6">
      <c r="A121" t="s">
        <v>151</v>
      </c>
      <c r="C121" s="2" t="s">
        <v>2307</v>
      </c>
      <c r="E121" s="2" t="s">
        <v>1707</v>
      </c>
      <c r="F121" s="2">
        <v>3</v>
      </c>
    </row>
    <row r="122" spans="1:6">
      <c r="A122" t="s">
        <v>159</v>
      </c>
      <c r="C122" s="2" t="s">
        <v>2307</v>
      </c>
      <c r="E122" s="2" t="s">
        <v>1707</v>
      </c>
      <c r="F122" s="2">
        <v>3</v>
      </c>
    </row>
    <row r="123" spans="1:6">
      <c r="A123" t="s">
        <v>162</v>
      </c>
      <c r="C123" s="2" t="s">
        <v>2307</v>
      </c>
      <c r="E123" s="2" t="s">
        <v>1707</v>
      </c>
      <c r="F123" s="2">
        <v>3</v>
      </c>
    </row>
    <row r="124" spans="1:6">
      <c r="A124" t="s">
        <v>2283</v>
      </c>
      <c r="C124" s="2" t="s">
        <v>2307</v>
      </c>
      <c r="D124" s="2"/>
      <c r="E124" s="2" t="s">
        <v>1707</v>
      </c>
      <c r="F124" s="2">
        <v>4</v>
      </c>
    </row>
    <row r="125" spans="1:6">
      <c r="A125" t="s">
        <v>2288</v>
      </c>
      <c r="C125" s="2" t="s">
        <v>2307</v>
      </c>
      <c r="D125" s="2"/>
      <c r="E125" s="2" t="s">
        <v>1707</v>
      </c>
      <c r="F125" s="2">
        <v>4</v>
      </c>
    </row>
    <row r="126" spans="1:6">
      <c r="A126" t="s">
        <v>2290</v>
      </c>
      <c r="C126" s="2" t="s">
        <v>2307</v>
      </c>
      <c r="D126" s="2"/>
      <c r="E126" s="2" t="s">
        <v>1707</v>
      </c>
      <c r="F126" s="2">
        <v>4</v>
      </c>
    </row>
    <row r="127" spans="1:6">
      <c r="A127" t="s">
        <v>1811</v>
      </c>
      <c r="C127" s="2" t="s">
        <v>1173</v>
      </c>
      <c r="D127" s="2"/>
      <c r="E127" s="2" t="s">
        <v>38</v>
      </c>
      <c r="F127" s="2">
        <v>4</v>
      </c>
    </row>
    <row r="128" spans="1:6">
      <c r="A128" t="s">
        <v>2035</v>
      </c>
      <c r="C128" s="2" t="s">
        <v>1173</v>
      </c>
      <c r="D128" s="2"/>
      <c r="E128" s="2" t="s">
        <v>1707</v>
      </c>
      <c r="F128" s="2">
        <v>4</v>
      </c>
    </row>
    <row r="129" spans="1:6">
      <c r="A129" t="s">
        <v>2043</v>
      </c>
      <c r="C129" s="2" t="s">
        <v>1173</v>
      </c>
      <c r="D129" s="2"/>
      <c r="E129" s="2" t="s">
        <v>1707</v>
      </c>
      <c r="F129" s="2">
        <v>4</v>
      </c>
    </row>
    <row r="130" spans="1:6">
      <c r="A130" t="s">
        <v>2018</v>
      </c>
      <c r="C130" s="2" t="s">
        <v>2307</v>
      </c>
      <c r="E130" s="2" t="s">
        <v>1707</v>
      </c>
      <c r="F130" s="2">
        <v>4</v>
      </c>
    </row>
    <row r="131" spans="1:6">
      <c r="A131" t="s">
        <v>2114</v>
      </c>
      <c r="C131" s="2" t="s">
        <v>2307</v>
      </c>
      <c r="E131" s="2" t="s">
        <v>1707</v>
      </c>
      <c r="F131" s="2">
        <v>4</v>
      </c>
    </row>
    <row r="132" spans="1:6">
      <c r="A132" t="s">
        <v>580</v>
      </c>
      <c r="C132" s="2" t="s">
        <v>2307</v>
      </c>
      <c r="E132" s="2" t="s">
        <v>1707</v>
      </c>
      <c r="F132" s="2">
        <v>4</v>
      </c>
    </row>
    <row r="133" spans="1:6">
      <c r="A133" t="s">
        <v>1428</v>
      </c>
      <c r="C133" s="2" t="s">
        <v>2307</v>
      </c>
      <c r="E133" s="2" t="s">
        <v>1707</v>
      </c>
      <c r="F133" s="2">
        <v>4</v>
      </c>
    </row>
    <row r="134" spans="1:6">
      <c r="A134" t="s">
        <v>1634</v>
      </c>
      <c r="C134" s="2" t="s">
        <v>1392</v>
      </c>
      <c r="D134" s="2"/>
      <c r="E134" s="2" t="s">
        <v>38</v>
      </c>
      <c r="F134" s="2">
        <v>3</v>
      </c>
    </row>
    <row r="135" spans="1:6">
      <c r="A135" t="s">
        <v>1579</v>
      </c>
      <c r="C135" s="2" t="s">
        <v>1392</v>
      </c>
      <c r="D135" s="2"/>
      <c r="E135" s="2" t="s">
        <v>38</v>
      </c>
      <c r="F135" s="2">
        <v>3</v>
      </c>
    </row>
    <row r="136" spans="1:6">
      <c r="A136" t="s">
        <v>2111</v>
      </c>
      <c r="C136" s="2" t="s">
        <v>1392</v>
      </c>
      <c r="D136" s="2"/>
      <c r="E136" s="2" t="s">
        <v>38</v>
      </c>
      <c r="F136" s="2">
        <v>3</v>
      </c>
    </row>
    <row r="137" spans="1:6">
      <c r="A137" t="s">
        <v>1806</v>
      </c>
      <c r="C137" s="2" t="s">
        <v>1164</v>
      </c>
      <c r="D137" s="2"/>
      <c r="E137" s="2" t="s">
        <v>1707</v>
      </c>
      <c r="F137" s="2">
        <v>3</v>
      </c>
    </row>
    <row r="138" spans="1:6">
      <c r="A138" t="s">
        <v>52</v>
      </c>
      <c r="C138" s="2" t="s">
        <v>71</v>
      </c>
      <c r="D138" s="2"/>
      <c r="E138" s="2" t="s">
        <v>38</v>
      </c>
      <c r="F138" s="2">
        <v>3</v>
      </c>
    </row>
    <row r="139" spans="1:6">
      <c r="A139" t="s">
        <v>63</v>
      </c>
      <c r="C139" s="2" t="s">
        <v>71</v>
      </c>
      <c r="D139" s="2"/>
      <c r="E139" s="2" t="s">
        <v>38</v>
      </c>
      <c r="F139" s="2">
        <v>3</v>
      </c>
    </row>
    <row r="140" spans="1:6">
      <c r="A140" t="s">
        <v>1470</v>
      </c>
      <c r="C140" s="2" t="s">
        <v>1804</v>
      </c>
      <c r="D140" s="2"/>
      <c r="E140" s="2" t="s">
        <v>38</v>
      </c>
      <c r="F140" s="2">
        <v>3</v>
      </c>
    </row>
    <row r="141" spans="1:6">
      <c r="A141" t="s">
        <v>1475</v>
      </c>
      <c r="C141" s="2" t="s">
        <v>1804</v>
      </c>
      <c r="D141" s="2"/>
      <c r="E141" s="2" t="s">
        <v>38</v>
      </c>
      <c r="F141" s="2">
        <v>3</v>
      </c>
    </row>
    <row r="142" spans="1:6">
      <c r="A142" t="s">
        <v>2000</v>
      </c>
      <c r="C142" s="2" t="s">
        <v>1998</v>
      </c>
      <c r="D142" s="2"/>
      <c r="E142" s="2" t="s">
        <v>1707</v>
      </c>
      <c r="F142" s="2">
        <v>4</v>
      </c>
    </row>
    <row r="143" spans="1:6">
      <c r="A143" t="s">
        <v>440</v>
      </c>
      <c r="C143" s="2" t="s">
        <v>2307</v>
      </c>
      <c r="E143" s="2" t="s">
        <v>1707</v>
      </c>
      <c r="F143" s="2">
        <v>3</v>
      </c>
    </row>
    <row r="144" spans="1:6">
      <c r="A144" t="s">
        <v>437</v>
      </c>
      <c r="C144" s="2" t="s">
        <v>2307</v>
      </c>
      <c r="E144" s="2" t="s">
        <v>1707</v>
      </c>
      <c r="F144" s="2">
        <v>3</v>
      </c>
    </row>
    <row r="145" spans="1:6">
      <c r="A145" t="s">
        <v>451</v>
      </c>
      <c r="C145" s="2" t="s">
        <v>2307</v>
      </c>
      <c r="E145" s="2" t="s">
        <v>1707</v>
      </c>
      <c r="F145" s="2">
        <v>3</v>
      </c>
    </row>
    <row r="146" spans="1:6">
      <c r="A146" t="s">
        <v>446</v>
      </c>
      <c r="C146" s="2" t="s">
        <v>2307</v>
      </c>
      <c r="E146" s="2" t="s">
        <v>1707</v>
      </c>
      <c r="F146" s="2">
        <v>3</v>
      </c>
    </row>
    <row r="147" spans="1:6">
      <c r="A147" t="s">
        <v>454</v>
      </c>
      <c r="C147" s="2" t="s">
        <v>2307</v>
      </c>
      <c r="E147" s="2" t="s">
        <v>1707</v>
      </c>
      <c r="F147" s="2">
        <v>3</v>
      </c>
    </row>
    <row r="148" spans="1:6">
      <c r="A148" t="s">
        <v>443</v>
      </c>
      <c r="C148" s="2" t="s">
        <v>2307</v>
      </c>
      <c r="E148" s="2" t="s">
        <v>1707</v>
      </c>
      <c r="F148" s="2">
        <v>3</v>
      </c>
    </row>
    <row r="149" spans="1:6">
      <c r="A149" t="s">
        <v>429</v>
      </c>
      <c r="C149" s="2" t="s">
        <v>2307</v>
      </c>
      <c r="E149" s="2" t="s">
        <v>1707</v>
      </c>
      <c r="F149" s="2">
        <v>3</v>
      </c>
    </row>
    <row r="150" spans="1:6">
      <c r="A150" t="s">
        <v>457</v>
      </c>
      <c r="C150" s="2" t="s">
        <v>2307</v>
      </c>
      <c r="E150" s="2" t="s">
        <v>1707</v>
      </c>
      <c r="F150" s="2">
        <v>3</v>
      </c>
    </row>
    <row r="151" spans="1:6">
      <c r="A151" t="s">
        <v>463</v>
      </c>
      <c r="C151" s="2" t="s">
        <v>2307</v>
      </c>
      <c r="E151" s="2" t="s">
        <v>1707</v>
      </c>
      <c r="F151" s="2">
        <v>3</v>
      </c>
    </row>
    <row r="152" spans="1:6">
      <c r="A152" t="s">
        <v>460</v>
      </c>
      <c r="C152" s="2" t="s">
        <v>2307</v>
      </c>
      <c r="E152" s="2" t="s">
        <v>1707</v>
      </c>
      <c r="F152" s="2">
        <v>3</v>
      </c>
    </row>
    <row r="153" spans="1:6">
      <c r="A153" t="s">
        <v>449</v>
      </c>
      <c r="C153" s="2" t="s">
        <v>2307</v>
      </c>
      <c r="E153" s="2" t="s">
        <v>1707</v>
      </c>
      <c r="F153" s="2">
        <v>3</v>
      </c>
    </row>
    <row r="154" spans="1:6">
      <c r="A154" t="s">
        <v>1681</v>
      </c>
      <c r="C154" s="2" t="s">
        <v>2307</v>
      </c>
      <c r="E154" s="2" t="s">
        <v>1707</v>
      </c>
      <c r="F154" s="2">
        <v>3</v>
      </c>
    </row>
    <row r="155" spans="1:6">
      <c r="A155" t="s">
        <v>1656</v>
      </c>
      <c r="C155" s="2" t="s">
        <v>2307</v>
      </c>
      <c r="E155" s="2" t="s">
        <v>1707</v>
      </c>
      <c r="F155" s="2">
        <v>3</v>
      </c>
    </row>
    <row r="156" spans="1:6">
      <c r="A156" t="s">
        <v>1664</v>
      </c>
      <c r="C156" s="2" t="s">
        <v>2307</v>
      </c>
      <c r="E156" s="2" t="s">
        <v>1707</v>
      </c>
      <c r="F156" s="2">
        <v>3</v>
      </c>
    </row>
    <row r="157" spans="1:6">
      <c r="A157" t="s">
        <v>1685</v>
      </c>
      <c r="C157" s="2" t="s">
        <v>2307</v>
      </c>
      <c r="E157" s="2" t="s">
        <v>1707</v>
      </c>
      <c r="F157" s="2">
        <v>3</v>
      </c>
    </row>
    <row r="158" spans="1:6">
      <c r="A158" t="s">
        <v>1673</v>
      </c>
      <c r="C158" s="2" t="s">
        <v>2307</v>
      </c>
      <c r="E158" s="2" t="s">
        <v>1707</v>
      </c>
      <c r="F158" s="2">
        <v>3</v>
      </c>
    </row>
    <row r="159" spans="1:6">
      <c r="A159" t="s">
        <v>1677</v>
      </c>
      <c r="C159" s="2" t="s">
        <v>2307</v>
      </c>
      <c r="E159" s="2" t="s">
        <v>1707</v>
      </c>
      <c r="F159" s="2">
        <v>3</v>
      </c>
    </row>
    <row r="160" spans="1:6">
      <c r="A160" t="s">
        <v>1668</v>
      </c>
      <c r="C160" s="2" t="s">
        <v>2307</v>
      </c>
      <c r="E160" s="2" t="s">
        <v>1707</v>
      </c>
      <c r="F160" s="2">
        <v>3</v>
      </c>
    </row>
    <row r="161" spans="1:6">
      <c r="A161" t="s">
        <v>2140</v>
      </c>
      <c r="C161" s="2" t="s">
        <v>2307</v>
      </c>
      <c r="E161" s="2" t="s">
        <v>1707</v>
      </c>
      <c r="F161" s="2">
        <v>3</v>
      </c>
    </row>
    <row r="162" spans="1:6">
      <c r="A162" t="s">
        <v>2126</v>
      </c>
      <c r="C162" s="2" t="s">
        <v>2307</v>
      </c>
      <c r="E162" s="2" t="s">
        <v>1707</v>
      </c>
      <c r="F162" s="2">
        <v>3</v>
      </c>
    </row>
    <row r="163" spans="1:6">
      <c r="A163" t="s">
        <v>2132</v>
      </c>
      <c r="C163" s="2" t="s">
        <v>2307</v>
      </c>
      <c r="E163" s="2" t="s">
        <v>1707</v>
      </c>
      <c r="F163" s="2">
        <v>3</v>
      </c>
    </row>
    <row r="164" spans="1:6">
      <c r="A164" t="s">
        <v>2136</v>
      </c>
      <c r="C164" s="2" t="s">
        <v>2307</v>
      </c>
      <c r="E164" s="2" t="s">
        <v>1707</v>
      </c>
      <c r="F164" s="2">
        <v>3</v>
      </c>
    </row>
    <row r="165" spans="1:6">
      <c r="A165" t="s">
        <v>1353</v>
      </c>
      <c r="C165" s="2" t="s">
        <v>2315</v>
      </c>
      <c r="E165" s="2" t="s">
        <v>1707</v>
      </c>
      <c r="F165" s="2">
        <v>5</v>
      </c>
    </row>
    <row r="166" spans="1:6">
      <c r="A166" t="s">
        <v>1760</v>
      </c>
      <c r="C166" s="2" t="s">
        <v>2315</v>
      </c>
      <c r="E166" s="2" t="s">
        <v>1707</v>
      </c>
      <c r="F166" s="2">
        <v>5</v>
      </c>
    </row>
    <row r="167" spans="1:6">
      <c r="A167" t="s">
        <v>1480</v>
      </c>
      <c r="C167" s="2" t="s">
        <v>2315</v>
      </c>
      <c r="E167" s="2" t="s">
        <v>1707</v>
      </c>
      <c r="F167" s="2">
        <v>5</v>
      </c>
    </row>
    <row r="168" spans="1:6">
      <c r="A168" t="s">
        <v>1699</v>
      </c>
      <c r="C168" s="2" t="s">
        <v>2315</v>
      </c>
      <c r="E168" s="2" t="s">
        <v>1707</v>
      </c>
      <c r="F168" s="2">
        <v>5</v>
      </c>
    </row>
    <row r="169" spans="1:6">
      <c r="A169" t="s">
        <v>74</v>
      </c>
      <c r="C169" s="2" t="s">
        <v>2315</v>
      </c>
      <c r="E169" s="2" t="s">
        <v>1707</v>
      </c>
      <c r="F169" s="2">
        <v>5</v>
      </c>
    </row>
    <row r="170" spans="1:6">
      <c r="A170" t="s">
        <v>1154</v>
      </c>
      <c r="C170" s="2" t="s">
        <v>2315</v>
      </c>
      <c r="E170" s="2" t="s">
        <v>1707</v>
      </c>
      <c r="F170" s="2">
        <v>5</v>
      </c>
    </row>
    <row r="171" spans="1:6">
      <c r="A171" t="s">
        <v>2191</v>
      </c>
      <c r="C171" s="2" t="s">
        <v>2307</v>
      </c>
      <c r="E171" s="2" t="s">
        <v>1707</v>
      </c>
      <c r="F171" s="2">
        <v>3</v>
      </c>
    </row>
    <row r="172" spans="1:6">
      <c r="A172" t="s">
        <v>2185</v>
      </c>
      <c r="C172" s="2" t="s">
        <v>2307</v>
      </c>
      <c r="E172" s="2" t="s">
        <v>1707</v>
      </c>
      <c r="F172" s="2">
        <v>3</v>
      </c>
    </row>
    <row r="173" spans="1:6">
      <c r="A173" t="s">
        <v>2189</v>
      </c>
      <c r="C173" s="2" t="s">
        <v>2307</v>
      </c>
      <c r="E173" s="2" t="s">
        <v>1707</v>
      </c>
      <c r="F173" s="2">
        <v>3</v>
      </c>
    </row>
    <row r="174" spans="1:6">
      <c r="A174" t="s">
        <v>2197</v>
      </c>
      <c r="C174" s="2" t="s">
        <v>2307</v>
      </c>
      <c r="E174" s="2" t="s">
        <v>1707</v>
      </c>
      <c r="F174" s="2">
        <v>3</v>
      </c>
    </row>
    <row r="175" spans="1:6">
      <c r="A175" t="s">
        <v>2195</v>
      </c>
      <c r="C175" s="2" t="s">
        <v>2307</v>
      </c>
      <c r="E175" s="2" t="s">
        <v>1707</v>
      </c>
      <c r="F175" s="2">
        <v>3</v>
      </c>
    </row>
    <row r="176" spans="1:6">
      <c r="A176" t="s">
        <v>2187</v>
      </c>
      <c r="C176" s="2" t="s">
        <v>2307</v>
      </c>
      <c r="E176" s="2" t="s">
        <v>1707</v>
      </c>
      <c r="F176" s="2">
        <v>3</v>
      </c>
    </row>
    <row r="177" spans="1:6">
      <c r="A177" t="s">
        <v>2193</v>
      </c>
      <c r="C177" s="2" t="s">
        <v>2307</v>
      </c>
      <c r="E177" s="2" t="s">
        <v>1707</v>
      </c>
      <c r="F177" s="2">
        <v>3</v>
      </c>
    </row>
    <row r="178" spans="1:6">
      <c r="A178" t="s">
        <v>2199</v>
      </c>
      <c r="C178" s="2" t="s">
        <v>2307</v>
      </c>
      <c r="E178" s="2" t="s">
        <v>1707</v>
      </c>
      <c r="F178" s="2">
        <v>3</v>
      </c>
    </row>
    <row r="179" spans="1:6">
      <c r="A179" t="s">
        <v>2215</v>
      </c>
      <c r="C179" s="2" t="s">
        <v>2307</v>
      </c>
      <c r="E179" s="2" t="s">
        <v>1707</v>
      </c>
      <c r="F179" s="2">
        <v>3</v>
      </c>
    </row>
    <row r="180" spans="1:6">
      <c r="A180" t="s">
        <v>2205</v>
      </c>
      <c r="C180" s="2" t="s">
        <v>2307</v>
      </c>
      <c r="E180" s="2" t="s">
        <v>1707</v>
      </c>
      <c r="F180" s="2">
        <v>3</v>
      </c>
    </row>
    <row r="181" spans="1:6">
      <c r="A181" t="s">
        <v>2201</v>
      </c>
      <c r="C181" s="2" t="s">
        <v>2307</v>
      </c>
      <c r="E181" s="2" t="s">
        <v>1707</v>
      </c>
      <c r="F181" s="2">
        <v>3</v>
      </c>
    </row>
    <row r="182" spans="1:6">
      <c r="A182" t="s">
        <v>2203</v>
      </c>
      <c r="C182" s="2" t="s">
        <v>2307</v>
      </c>
      <c r="E182" s="2" t="s">
        <v>1707</v>
      </c>
      <c r="F182" s="2">
        <v>3</v>
      </c>
    </row>
    <row r="183" spans="1:6">
      <c r="A183" t="s">
        <v>2211</v>
      </c>
      <c r="C183" s="2" t="s">
        <v>2307</v>
      </c>
      <c r="E183" s="2" t="s">
        <v>1707</v>
      </c>
      <c r="F183" s="2">
        <v>3</v>
      </c>
    </row>
    <row r="184" spans="1:6">
      <c r="A184" t="s">
        <v>2207</v>
      </c>
      <c r="C184" s="2" t="s">
        <v>2307</v>
      </c>
      <c r="E184" s="2" t="s">
        <v>1707</v>
      </c>
      <c r="F184" s="2">
        <v>3</v>
      </c>
    </row>
    <row r="185" spans="1:6">
      <c r="A185" t="s">
        <v>2209</v>
      </c>
      <c r="C185" s="2" t="s">
        <v>2307</v>
      </c>
      <c r="E185" s="2" t="s">
        <v>1707</v>
      </c>
      <c r="F185" s="2">
        <v>3</v>
      </c>
    </row>
    <row r="186" spans="1:6">
      <c r="A186" t="s">
        <v>2213</v>
      </c>
      <c r="C186" s="2" t="s">
        <v>2307</v>
      </c>
      <c r="E186" s="2" t="s">
        <v>1707</v>
      </c>
      <c r="F186" s="2">
        <v>3</v>
      </c>
    </row>
    <row r="187" spans="1:6">
      <c r="A187" t="s">
        <v>2183</v>
      </c>
      <c r="C187" s="2" t="s">
        <v>2307</v>
      </c>
      <c r="E187" s="2" t="s">
        <v>1707</v>
      </c>
      <c r="F187" s="2">
        <v>3</v>
      </c>
    </row>
    <row r="188" spans="1:6">
      <c r="A188" t="s">
        <v>2173</v>
      </c>
      <c r="C188" s="2" t="s">
        <v>2307</v>
      </c>
      <c r="E188" s="2" t="s">
        <v>1707</v>
      </c>
      <c r="F188" s="2">
        <v>3</v>
      </c>
    </row>
    <row r="189" spans="1:6">
      <c r="A189" t="s">
        <v>2168</v>
      </c>
      <c r="C189" s="2" t="s">
        <v>2307</v>
      </c>
      <c r="E189" s="2" t="s">
        <v>1707</v>
      </c>
      <c r="F189" s="2">
        <v>3</v>
      </c>
    </row>
    <row r="190" spans="1:6">
      <c r="A190" t="s">
        <v>2170</v>
      </c>
      <c r="C190" s="2" t="s">
        <v>2307</v>
      </c>
      <c r="E190" s="2" t="s">
        <v>1707</v>
      </c>
      <c r="F190" s="2">
        <v>3</v>
      </c>
    </row>
    <row r="191" spans="1:6">
      <c r="A191" t="s">
        <v>2179</v>
      </c>
      <c r="C191" s="2" t="s">
        <v>2307</v>
      </c>
      <c r="E191" s="2" t="s">
        <v>1707</v>
      </c>
      <c r="F191" s="2">
        <v>3</v>
      </c>
    </row>
    <row r="192" spans="1:6">
      <c r="A192" t="s">
        <v>2175</v>
      </c>
      <c r="C192" s="2" t="s">
        <v>2307</v>
      </c>
      <c r="E192" s="2" t="s">
        <v>1707</v>
      </c>
      <c r="F192" s="2">
        <v>3</v>
      </c>
    </row>
    <row r="193" spans="1:6">
      <c r="A193" t="s">
        <v>2177</v>
      </c>
      <c r="C193" s="2" t="s">
        <v>2307</v>
      </c>
      <c r="E193" s="2" t="s">
        <v>1707</v>
      </c>
      <c r="F193" s="2">
        <v>3</v>
      </c>
    </row>
    <row r="194" spans="1:6">
      <c r="A194" t="s">
        <v>2181</v>
      </c>
      <c r="C194" s="2" t="s">
        <v>2307</v>
      </c>
      <c r="E194" s="2" t="s">
        <v>1707</v>
      </c>
      <c r="F194" s="2">
        <v>3</v>
      </c>
    </row>
    <row r="195" spans="1:6">
      <c r="A195" t="s">
        <v>2166</v>
      </c>
      <c r="C195" s="2" t="s">
        <v>2307</v>
      </c>
      <c r="E195" s="2" t="s">
        <v>1707</v>
      </c>
      <c r="F195" s="2">
        <v>3</v>
      </c>
    </row>
    <row r="196" spans="1:6">
      <c r="A196" t="s">
        <v>2163</v>
      </c>
      <c r="C196" s="2" t="s">
        <v>2307</v>
      </c>
      <c r="E196" s="2" t="s">
        <v>1707</v>
      </c>
      <c r="F196" s="2">
        <v>3</v>
      </c>
    </row>
    <row r="197" spans="1:6">
      <c r="A197" t="s">
        <v>2239</v>
      </c>
      <c r="C197" s="2" t="s">
        <v>2307</v>
      </c>
      <c r="E197" s="2" t="s">
        <v>1707</v>
      </c>
      <c r="F197" s="2">
        <v>3</v>
      </c>
    </row>
    <row r="198" spans="1:6">
      <c r="A198" t="s">
        <v>2241</v>
      </c>
      <c r="C198" s="2" t="s">
        <v>2307</v>
      </c>
      <c r="E198" s="2" t="s">
        <v>1707</v>
      </c>
      <c r="F198" s="2">
        <v>3</v>
      </c>
    </row>
    <row r="199" spans="1:6">
      <c r="A199" t="s">
        <v>2246</v>
      </c>
      <c r="C199" s="2" t="s">
        <v>2307</v>
      </c>
      <c r="E199" s="2" t="s">
        <v>1707</v>
      </c>
      <c r="F199" s="2">
        <v>3</v>
      </c>
    </row>
    <row r="200" spans="1:6">
      <c r="A200" t="s">
        <v>2244</v>
      </c>
      <c r="C200" s="2" t="s">
        <v>2307</v>
      </c>
      <c r="E200" s="2" t="s">
        <v>1707</v>
      </c>
      <c r="F200" s="2">
        <v>3</v>
      </c>
    </row>
    <row r="201" spans="1:6">
      <c r="A201" t="s">
        <v>2248</v>
      </c>
      <c r="C201" s="2" t="s">
        <v>2307</v>
      </c>
      <c r="E201" s="2" t="s">
        <v>1707</v>
      </c>
      <c r="F201" s="2">
        <v>3</v>
      </c>
    </row>
    <row r="202" spans="1:6">
      <c r="A202" t="s">
        <v>2252</v>
      </c>
      <c r="C202" s="2" t="s">
        <v>2307</v>
      </c>
      <c r="E202" s="2" t="s">
        <v>1707</v>
      </c>
      <c r="F202" s="2">
        <v>3</v>
      </c>
    </row>
    <row r="203" spans="1:6">
      <c r="A203" t="s">
        <v>2250</v>
      </c>
      <c r="C203" s="2" t="s">
        <v>2307</v>
      </c>
      <c r="E203" s="2" t="s">
        <v>1707</v>
      </c>
      <c r="F203" s="2">
        <v>3</v>
      </c>
    </row>
    <row r="204" spans="1:6">
      <c r="A204" t="s">
        <v>2254</v>
      </c>
      <c r="C204" s="2" t="s">
        <v>2307</v>
      </c>
      <c r="E204" s="2" t="s">
        <v>1707</v>
      </c>
      <c r="F204" s="2">
        <v>3</v>
      </c>
    </row>
    <row r="205" spans="1:6">
      <c r="A205" t="s">
        <v>2219</v>
      </c>
      <c r="C205" s="2" t="s">
        <v>2307</v>
      </c>
      <c r="E205" s="2" t="s">
        <v>1707</v>
      </c>
      <c r="F205" s="2">
        <v>3</v>
      </c>
    </row>
    <row r="206" spans="1:6">
      <c r="A206" t="s">
        <v>2223</v>
      </c>
      <c r="C206" s="2" t="s">
        <v>2307</v>
      </c>
      <c r="E206" s="2" t="s">
        <v>1707</v>
      </c>
      <c r="F206" s="2">
        <v>3</v>
      </c>
    </row>
    <row r="207" spans="1:6">
      <c r="A207" t="s">
        <v>2221</v>
      </c>
      <c r="C207" s="2" t="s">
        <v>2307</v>
      </c>
      <c r="E207" s="2" t="s">
        <v>1707</v>
      </c>
      <c r="F207" s="2">
        <v>3</v>
      </c>
    </row>
    <row r="208" spans="1:6">
      <c r="A208" t="s">
        <v>2144</v>
      </c>
      <c r="C208" s="2" t="s">
        <v>2307</v>
      </c>
      <c r="E208" s="2" t="s">
        <v>1707</v>
      </c>
      <c r="F208" s="2">
        <v>3</v>
      </c>
    </row>
    <row r="209" spans="1:6">
      <c r="A209" t="s">
        <v>2264</v>
      </c>
      <c r="C209" s="2" t="s">
        <v>2307</v>
      </c>
      <c r="E209" s="2" t="s">
        <v>1707</v>
      </c>
      <c r="F209" s="2">
        <v>3</v>
      </c>
    </row>
    <row r="210" spans="1:6">
      <c r="A210" t="s">
        <v>2260</v>
      </c>
      <c r="C210" s="2" t="s">
        <v>2307</v>
      </c>
      <c r="E210" s="2" t="s">
        <v>1707</v>
      </c>
      <c r="F210" s="2">
        <v>3</v>
      </c>
    </row>
    <row r="211" spans="1:6">
      <c r="A211" t="s">
        <v>2262</v>
      </c>
      <c r="C211" s="2" t="s">
        <v>2307</v>
      </c>
      <c r="E211" s="2" t="s">
        <v>1707</v>
      </c>
      <c r="F211" s="2">
        <v>3</v>
      </c>
    </row>
    <row r="212" spans="1:6">
      <c r="A212" t="s">
        <v>2235</v>
      </c>
      <c r="C212" s="2" t="s">
        <v>2307</v>
      </c>
      <c r="E212" s="2" t="s">
        <v>1707</v>
      </c>
      <c r="F212" s="2">
        <v>3</v>
      </c>
    </row>
    <row r="213" spans="1:6">
      <c r="A213" t="s">
        <v>2233</v>
      </c>
      <c r="C213" s="2" t="s">
        <v>2307</v>
      </c>
      <c r="E213" s="2" t="s">
        <v>1707</v>
      </c>
      <c r="F213" s="2">
        <v>3</v>
      </c>
    </row>
    <row r="214" spans="1:6">
      <c r="A214" t="s">
        <v>2237</v>
      </c>
      <c r="C214" s="2" t="s">
        <v>2307</v>
      </c>
      <c r="E214" s="2" t="s">
        <v>1707</v>
      </c>
      <c r="F214" s="2">
        <v>3</v>
      </c>
    </row>
    <row r="215" spans="1:6">
      <c r="A215" t="s">
        <v>2229</v>
      </c>
      <c r="C215" s="2" t="s">
        <v>2307</v>
      </c>
      <c r="E215" s="2" t="s">
        <v>1707</v>
      </c>
      <c r="F215" s="2">
        <v>3</v>
      </c>
    </row>
    <row r="216" spans="1:6">
      <c r="A216" t="s">
        <v>2227</v>
      </c>
      <c r="C216" s="2" t="s">
        <v>2307</v>
      </c>
      <c r="E216" s="2" t="s">
        <v>1707</v>
      </c>
      <c r="F216" s="2">
        <v>3</v>
      </c>
    </row>
    <row r="217" spans="1:6">
      <c r="A217" t="s">
        <v>2231</v>
      </c>
      <c r="C217" s="2" t="s">
        <v>2307</v>
      </c>
      <c r="E217" s="2" t="s">
        <v>1707</v>
      </c>
      <c r="F217" s="2">
        <v>3</v>
      </c>
    </row>
    <row r="218" spans="1:6">
      <c r="A218" t="s">
        <v>2152</v>
      </c>
      <c r="C218" s="2" t="s">
        <v>2307</v>
      </c>
      <c r="E218" s="2" t="s">
        <v>1707</v>
      </c>
      <c r="F218" s="2">
        <v>3</v>
      </c>
    </row>
    <row r="219" spans="1:6">
      <c r="A219" t="s">
        <v>2161</v>
      </c>
      <c r="C219" s="2" t="s">
        <v>2307</v>
      </c>
      <c r="E219" s="2" t="s">
        <v>1707</v>
      </c>
      <c r="F219" s="2">
        <v>3</v>
      </c>
    </row>
    <row r="220" spans="1:6">
      <c r="A220" t="s">
        <v>2159</v>
      </c>
      <c r="C220" s="2" t="s">
        <v>2307</v>
      </c>
      <c r="E220" s="2" t="s">
        <v>1707</v>
      </c>
      <c r="F220" s="2">
        <v>3</v>
      </c>
    </row>
    <row r="221" spans="1:6">
      <c r="A221" t="s">
        <v>2149</v>
      </c>
      <c r="C221" s="2" t="s">
        <v>2307</v>
      </c>
      <c r="E221" s="2" t="s">
        <v>1707</v>
      </c>
      <c r="F221" s="2">
        <v>3</v>
      </c>
    </row>
    <row r="222" spans="1:6">
      <c r="A222" t="s">
        <v>2156</v>
      </c>
      <c r="C222" s="2" t="s">
        <v>2307</v>
      </c>
      <c r="E222" s="2" t="s">
        <v>1707</v>
      </c>
      <c r="F222" s="2">
        <v>3</v>
      </c>
    </row>
    <row r="223" spans="1:6">
      <c r="A223" t="s">
        <v>2154</v>
      </c>
      <c r="C223" s="2" t="s">
        <v>2307</v>
      </c>
      <c r="E223" s="2" t="s">
        <v>1707</v>
      </c>
      <c r="F223" s="2">
        <v>3</v>
      </c>
    </row>
    <row r="224" spans="1:6">
      <c r="A224" t="s">
        <v>2217</v>
      </c>
      <c r="C224" s="2" t="s">
        <v>2307</v>
      </c>
      <c r="E224" s="2" t="s">
        <v>1707</v>
      </c>
      <c r="F224" s="2">
        <v>3</v>
      </c>
    </row>
    <row r="225" spans="1:7">
      <c r="A225" t="s">
        <v>2225</v>
      </c>
      <c r="C225" s="2" t="s">
        <v>2307</v>
      </c>
      <c r="E225" s="2" t="s">
        <v>1707</v>
      </c>
      <c r="F225" s="2">
        <v>3</v>
      </c>
    </row>
    <row r="226" spans="1:7">
      <c r="A226" t="s">
        <v>2268</v>
      </c>
      <c r="C226" s="2" t="s">
        <v>2307</v>
      </c>
      <c r="E226" s="2" t="s">
        <v>1707</v>
      </c>
      <c r="F226" s="2">
        <v>3</v>
      </c>
    </row>
    <row r="227" spans="1:7">
      <c r="A227" t="s">
        <v>2266</v>
      </c>
      <c r="C227" s="2" t="s">
        <v>2307</v>
      </c>
      <c r="E227" s="2" t="s">
        <v>1707</v>
      </c>
      <c r="F227" s="2">
        <v>3</v>
      </c>
    </row>
    <row r="228" spans="1:7">
      <c r="A228" t="s">
        <v>2258</v>
      </c>
      <c r="C228" s="2" t="s">
        <v>2307</v>
      </c>
      <c r="E228" s="2" t="s">
        <v>1707</v>
      </c>
      <c r="F228" s="2">
        <v>3</v>
      </c>
    </row>
    <row r="229" spans="1:7">
      <c r="A229" t="s">
        <v>2256</v>
      </c>
      <c r="C229" s="2" t="s">
        <v>2307</v>
      </c>
      <c r="E229" s="2" t="s">
        <v>1707</v>
      </c>
      <c r="F229" s="2">
        <v>3</v>
      </c>
    </row>
    <row r="230" spans="1:7">
      <c r="A230" t="s">
        <v>1387</v>
      </c>
      <c r="C230" s="2" t="s">
        <v>1164</v>
      </c>
      <c r="D230" s="2"/>
      <c r="E230" s="2" t="s">
        <v>38</v>
      </c>
      <c r="F230" s="2">
        <v>3</v>
      </c>
    </row>
    <row r="231" spans="1:7">
      <c r="A231" t="s">
        <v>327</v>
      </c>
      <c r="C231" s="2" t="s">
        <v>2307</v>
      </c>
      <c r="E231" s="2" t="s">
        <v>1707</v>
      </c>
      <c r="F231" s="2">
        <v>3</v>
      </c>
    </row>
    <row r="232" spans="1:7">
      <c r="A232" t="s">
        <v>1355</v>
      </c>
      <c r="C232" s="2" t="s">
        <v>2307</v>
      </c>
      <c r="E232" s="2" t="s">
        <v>1707</v>
      </c>
      <c r="F232" s="2">
        <v>3</v>
      </c>
    </row>
    <row r="233" spans="1:7">
      <c r="A233" t="s">
        <v>556</v>
      </c>
      <c r="C233" s="2" t="s">
        <v>2307</v>
      </c>
      <c r="E233" s="2" t="s">
        <v>1707</v>
      </c>
      <c r="F233" s="2">
        <v>4</v>
      </c>
    </row>
    <row r="234" spans="1:7" ht="22.2" customHeight="1">
      <c r="A234" t="s">
        <v>2062</v>
      </c>
      <c r="C234" s="2" t="s">
        <v>2316</v>
      </c>
      <c r="D234" s="2"/>
      <c r="E234" s="2" t="s">
        <v>1707</v>
      </c>
      <c r="F234" s="2">
        <v>3</v>
      </c>
      <c r="G234" s="2"/>
    </row>
    <row r="235" spans="1:7" ht="17.7" customHeight="1">
      <c r="A235" t="s">
        <v>1816</v>
      </c>
      <c r="C235" s="2" t="s">
        <v>2316</v>
      </c>
      <c r="E235" s="2" t="s">
        <v>1707</v>
      </c>
      <c r="F235" s="2">
        <v>3</v>
      </c>
    </row>
    <row r="236" spans="1:7" ht="21" customHeight="1">
      <c r="A236" t="s">
        <v>1692</v>
      </c>
      <c r="C236" s="2" t="s">
        <v>2316</v>
      </c>
      <c r="E236" s="2" t="s">
        <v>1707</v>
      </c>
      <c r="F236" s="2">
        <v>3</v>
      </c>
    </row>
    <row r="237" spans="1:7">
      <c r="A237" t="s">
        <v>310</v>
      </c>
      <c r="C237" s="2" t="s">
        <v>300</v>
      </c>
      <c r="D237" s="2"/>
      <c r="E237" s="2" t="s">
        <v>1707</v>
      </c>
      <c r="F237" s="2">
        <v>4</v>
      </c>
    </row>
    <row r="238" spans="1:7">
      <c r="A238" t="s">
        <v>305</v>
      </c>
      <c r="C238" s="2" t="s">
        <v>300</v>
      </c>
      <c r="D238" s="2"/>
      <c r="E238" s="2" t="s">
        <v>38</v>
      </c>
      <c r="F238" s="2">
        <v>4</v>
      </c>
    </row>
    <row r="239" spans="1:7">
      <c r="A239" t="s">
        <v>315</v>
      </c>
      <c r="C239" s="2" t="s">
        <v>300</v>
      </c>
      <c r="D239" s="2"/>
      <c r="E239" s="2" t="s">
        <v>1707</v>
      </c>
      <c r="F239" s="2">
        <v>4</v>
      </c>
    </row>
    <row r="240" spans="1:7">
      <c r="A240" t="s">
        <v>1608</v>
      </c>
      <c r="C240" s="2" t="s">
        <v>300</v>
      </c>
      <c r="D240" s="2"/>
      <c r="E240" s="2" t="s">
        <v>1707</v>
      </c>
      <c r="F240" s="2">
        <v>4</v>
      </c>
    </row>
    <row r="241" spans="1:6" ht="19.2" customHeight="1">
      <c r="A241" t="s">
        <v>2296</v>
      </c>
      <c r="C241" s="2" t="s">
        <v>2317</v>
      </c>
      <c r="D241" s="2"/>
      <c r="E241" s="2" t="s">
        <v>1707</v>
      </c>
      <c r="F241" s="2">
        <v>4</v>
      </c>
    </row>
    <row r="242" spans="1:6">
      <c r="A242" t="s">
        <v>955</v>
      </c>
      <c r="C242" s="2" t="s">
        <v>2307</v>
      </c>
      <c r="E242" s="2" t="s">
        <v>1707</v>
      </c>
      <c r="F242" s="2">
        <v>3</v>
      </c>
    </row>
    <row r="243" spans="1:6">
      <c r="A243" t="s">
        <v>948</v>
      </c>
      <c r="C243" s="2" t="s">
        <v>2307</v>
      </c>
      <c r="E243" s="2" t="s">
        <v>1707</v>
      </c>
      <c r="F243" s="2">
        <v>3</v>
      </c>
    </row>
    <row r="244" spans="1:6">
      <c r="A244" t="s">
        <v>1146</v>
      </c>
      <c r="C244" s="2" t="s">
        <v>2307</v>
      </c>
      <c r="E244" s="2" t="s">
        <v>1707</v>
      </c>
      <c r="F244" s="2">
        <v>3</v>
      </c>
    </row>
    <row r="245" spans="1:6">
      <c r="A245" t="s">
        <v>1733</v>
      </c>
      <c r="C245" s="2" t="s">
        <v>2307</v>
      </c>
      <c r="D245" s="2"/>
      <c r="E245" s="2" t="s">
        <v>1707</v>
      </c>
      <c r="F245" s="2">
        <v>4</v>
      </c>
    </row>
    <row r="246" spans="1:6">
      <c r="A246" t="s">
        <v>1751</v>
      </c>
      <c r="C246" s="2" t="s">
        <v>2307</v>
      </c>
      <c r="D246" s="2"/>
      <c r="E246" s="2" t="s">
        <v>1707</v>
      </c>
      <c r="F246" s="2">
        <v>4</v>
      </c>
    </row>
    <row r="247" spans="1:6">
      <c r="A247" t="s">
        <v>1747</v>
      </c>
      <c r="C247" s="2" t="s">
        <v>2307</v>
      </c>
      <c r="D247" s="2"/>
      <c r="E247" s="2" t="s">
        <v>38</v>
      </c>
      <c r="F247" s="2">
        <v>4</v>
      </c>
    </row>
    <row r="248" spans="1:6">
      <c r="A248" t="s">
        <v>1738</v>
      </c>
      <c r="C248" s="2" t="s">
        <v>2307</v>
      </c>
      <c r="D248" s="2"/>
      <c r="E248" s="2" t="s">
        <v>1707</v>
      </c>
      <c r="F248" s="2">
        <v>4</v>
      </c>
    </row>
    <row r="249" spans="1:6">
      <c r="A249" t="s">
        <v>1708</v>
      </c>
      <c r="C249" s="2" t="s">
        <v>2307</v>
      </c>
      <c r="E249" s="2" t="s">
        <v>1707</v>
      </c>
      <c r="F249" s="2">
        <v>4</v>
      </c>
    </row>
    <row r="250" spans="1:6">
      <c r="A250" t="s">
        <v>1718</v>
      </c>
      <c r="C250" s="2" t="s">
        <v>2307</v>
      </c>
      <c r="D250" s="2"/>
      <c r="E250" s="2" t="s">
        <v>38</v>
      </c>
      <c r="F250" s="2">
        <v>4</v>
      </c>
    </row>
    <row r="251" spans="1:6">
      <c r="A251" t="s">
        <v>1712</v>
      </c>
      <c r="C251" s="2" t="s">
        <v>2307</v>
      </c>
      <c r="D251" s="2"/>
      <c r="E251" s="2" t="s">
        <v>1707</v>
      </c>
      <c r="F251" s="2">
        <v>4</v>
      </c>
    </row>
    <row r="252" spans="1:6">
      <c r="A252" t="s">
        <v>1742</v>
      </c>
      <c r="C252" s="2" t="s">
        <v>2307</v>
      </c>
      <c r="D252" s="2"/>
      <c r="E252" s="2" t="s">
        <v>1707</v>
      </c>
      <c r="F252" s="2">
        <v>4</v>
      </c>
    </row>
    <row r="253" spans="1:6" ht="20.7" customHeight="1">
      <c r="A253" t="s">
        <v>1567</v>
      </c>
      <c r="C253" s="2" t="s">
        <v>2318</v>
      </c>
      <c r="E253" s="2" t="s">
        <v>38</v>
      </c>
      <c r="F253" s="2">
        <v>4</v>
      </c>
    </row>
    <row r="254" spans="1:6" ht="20.7" customHeight="1">
      <c r="A254" t="s">
        <v>9313</v>
      </c>
      <c r="C254" s="2" t="s">
        <v>1762</v>
      </c>
      <c r="E254" s="2" t="s">
        <v>38</v>
      </c>
      <c r="F254" s="2">
        <v>4</v>
      </c>
    </row>
    <row r="255" spans="1:6" ht="20.7" customHeight="1">
      <c r="A255" t="s">
        <v>9314</v>
      </c>
      <c r="C255" s="2" t="s">
        <v>1762</v>
      </c>
      <c r="E255" s="2" t="s">
        <v>38</v>
      </c>
      <c r="F255" s="2">
        <v>4</v>
      </c>
    </row>
    <row r="256" spans="1:6" ht="20.7" customHeight="1">
      <c r="A256" t="s">
        <v>9315</v>
      </c>
      <c r="C256" s="2" t="s">
        <v>1762</v>
      </c>
      <c r="E256" s="2" t="s">
        <v>38</v>
      </c>
      <c r="F256" s="2">
        <v>4</v>
      </c>
    </row>
    <row r="257" spans="1:6">
      <c r="A257" t="s">
        <v>940</v>
      </c>
      <c r="C257" s="2" t="s">
        <v>2319</v>
      </c>
      <c r="E257" s="2" t="s">
        <v>1707</v>
      </c>
      <c r="F257" s="2">
        <v>3</v>
      </c>
    </row>
    <row r="258" spans="1:6" ht="18" customHeight="1">
      <c r="A258" t="s">
        <v>2025</v>
      </c>
      <c r="C258" s="2" t="s">
        <v>2320</v>
      </c>
      <c r="E258" s="2" t="s">
        <v>1707</v>
      </c>
      <c r="F258" s="2">
        <v>4</v>
      </c>
    </row>
    <row r="259" spans="1:6">
      <c r="A259" t="s">
        <v>1590</v>
      </c>
      <c r="C259" s="2" t="s">
        <v>1762</v>
      </c>
      <c r="E259" s="2" t="s">
        <v>38</v>
      </c>
      <c r="F259" s="2">
        <v>3</v>
      </c>
    </row>
    <row r="260" spans="1:6">
      <c r="A260" s="220" t="s">
        <v>1606</v>
      </c>
      <c r="C260" s="2" t="s">
        <v>1762</v>
      </c>
      <c r="E260" s="2" t="s">
        <v>38</v>
      </c>
      <c r="F260" s="2">
        <v>3</v>
      </c>
    </row>
    <row r="261" spans="1:6">
      <c r="A261" t="s">
        <v>1584</v>
      </c>
      <c r="C261" s="2" t="s">
        <v>2000</v>
      </c>
      <c r="E261" s="2" t="s">
        <v>38</v>
      </c>
      <c r="F261" s="2">
        <v>3</v>
      </c>
    </row>
    <row r="262" spans="1:6">
      <c r="A262" t="s">
        <v>1592</v>
      </c>
      <c r="C262" s="2" t="s">
        <v>1762</v>
      </c>
      <c r="E262" s="2" t="s">
        <v>38</v>
      </c>
      <c r="F262" s="2">
        <v>3</v>
      </c>
    </row>
    <row r="263" spans="1:6">
      <c r="A263" t="s">
        <v>1639</v>
      </c>
      <c r="C263" s="2" t="s">
        <v>1762</v>
      </c>
      <c r="E263" s="2" t="s">
        <v>38</v>
      </c>
      <c r="F263" s="2">
        <v>3</v>
      </c>
    </row>
    <row r="264" spans="1:6">
      <c r="A264" t="s">
        <v>1628</v>
      </c>
      <c r="C264" s="2" t="s">
        <v>1762</v>
      </c>
      <c r="E264" s="2" t="s">
        <v>38</v>
      </c>
      <c r="F264" s="2">
        <v>3</v>
      </c>
    </row>
    <row r="265" spans="1:6">
      <c r="A265" t="s">
        <v>1648</v>
      </c>
      <c r="C265" s="2" t="s">
        <v>1762</v>
      </c>
      <c r="E265" s="2" t="s">
        <v>38</v>
      </c>
      <c r="F265" s="2">
        <v>3</v>
      </c>
    </row>
    <row r="266" spans="1:6">
      <c r="A266" t="s">
        <v>1641</v>
      </c>
      <c r="C266" s="2" t="s">
        <v>1762</v>
      </c>
      <c r="E266" s="2" t="s">
        <v>38</v>
      </c>
      <c r="F266" s="2">
        <v>3</v>
      </c>
    </row>
    <row r="267" spans="1:6">
      <c r="A267" t="s">
        <v>1521</v>
      </c>
      <c r="C267" s="2" t="s">
        <v>39</v>
      </c>
      <c r="E267" s="2" t="s">
        <v>38</v>
      </c>
      <c r="F267" s="2">
        <v>3</v>
      </c>
    </row>
    <row r="268" spans="1:6">
      <c r="A268" s="2" t="s">
        <v>1529</v>
      </c>
      <c r="C268" s="2" t="s">
        <v>39</v>
      </c>
      <c r="E268" s="2" t="s">
        <v>38</v>
      </c>
      <c r="F268" s="2">
        <v>3</v>
      </c>
    </row>
    <row r="269" spans="1:6">
      <c r="A269" s="2" t="s">
        <v>1624</v>
      </c>
      <c r="C269" s="2" t="s">
        <v>39</v>
      </c>
      <c r="E269" s="2" t="s">
        <v>38</v>
      </c>
      <c r="F269" s="2">
        <v>3</v>
      </c>
    </row>
    <row r="270" spans="1:6">
      <c r="A270" s="2" t="s">
        <v>1632</v>
      </c>
      <c r="C270" s="2" t="s">
        <v>39</v>
      </c>
      <c r="E270" s="2" t="s">
        <v>38</v>
      </c>
      <c r="F270" s="2">
        <v>3</v>
      </c>
    </row>
    <row r="271" spans="1:6">
      <c r="A271" s="2" t="s">
        <v>1537</v>
      </c>
      <c r="C271" s="2" t="s">
        <v>39</v>
      </c>
      <c r="E271" s="2" t="s">
        <v>38</v>
      </c>
      <c r="F271" s="2">
        <v>3</v>
      </c>
    </row>
    <row r="272" spans="1:6">
      <c r="A272" s="2" t="s">
        <v>1562</v>
      </c>
      <c r="C272" s="2" t="s">
        <v>39</v>
      </c>
      <c r="E272" s="2" t="s">
        <v>38</v>
      </c>
      <c r="F272" s="2">
        <v>3</v>
      </c>
    </row>
    <row r="273" spans="1:6">
      <c r="A273" t="s">
        <v>1412</v>
      </c>
      <c r="C273" s="2" t="s">
        <v>2307</v>
      </c>
      <c r="E273" s="2" t="s">
        <v>38</v>
      </c>
      <c r="F273" s="2">
        <v>3</v>
      </c>
    </row>
    <row r="274" spans="1:6">
      <c r="A274" t="s">
        <v>2013</v>
      </c>
      <c r="C274" s="2" t="s">
        <v>2307</v>
      </c>
      <c r="E274" s="2" t="s">
        <v>1707</v>
      </c>
      <c r="F274" s="2">
        <v>4</v>
      </c>
    </row>
    <row r="275" spans="1:6">
      <c r="A275" t="s">
        <v>2046</v>
      </c>
      <c r="C275" s="2" t="s">
        <v>1762</v>
      </c>
      <c r="E275" s="2" t="s">
        <v>38</v>
      </c>
      <c r="F275" s="2">
        <v>3</v>
      </c>
    </row>
    <row r="276" spans="1:6">
      <c r="A276" t="s">
        <v>2053</v>
      </c>
      <c r="C276" s="2" t="s">
        <v>1762</v>
      </c>
      <c r="E276" s="2" t="s">
        <v>38</v>
      </c>
      <c r="F276" s="2">
        <v>3</v>
      </c>
    </row>
    <row r="277" spans="1:6">
      <c r="A277" s="2" t="s">
        <v>2050</v>
      </c>
      <c r="C277" s="2" t="s">
        <v>1762</v>
      </c>
      <c r="E277" s="2" t="s">
        <v>38</v>
      </c>
      <c r="F277" s="2">
        <v>3</v>
      </c>
    </row>
    <row r="278" spans="1:6">
      <c r="A278" s="2" t="s">
        <v>2056</v>
      </c>
      <c r="C278" s="2" t="s">
        <v>1762</v>
      </c>
      <c r="E278" s="2" t="s">
        <v>38</v>
      </c>
      <c r="F278" s="2">
        <v>3</v>
      </c>
    </row>
    <row r="279" spans="1:6">
      <c r="A279" s="2" t="s">
        <v>2059</v>
      </c>
      <c r="C279" s="2" t="s">
        <v>1762</v>
      </c>
      <c r="E279" s="2" t="s">
        <v>38</v>
      </c>
      <c r="F279" s="2">
        <v>3</v>
      </c>
    </row>
    <row r="280" spans="1:6">
      <c r="A280" t="s">
        <v>295</v>
      </c>
      <c r="C280" s="2" t="s">
        <v>2307</v>
      </c>
      <c r="E280" s="2" t="s">
        <v>1707</v>
      </c>
      <c r="F280" s="2">
        <v>3</v>
      </c>
    </row>
    <row r="281" spans="1:6">
      <c r="A281" t="s">
        <v>1643</v>
      </c>
      <c r="C281" s="2" t="s">
        <v>1194</v>
      </c>
      <c r="D281" s="2"/>
      <c r="E281" s="2" t="s">
        <v>38</v>
      </c>
      <c r="F281" s="2">
        <v>3</v>
      </c>
    </row>
    <row r="282" spans="1:6">
      <c r="A282" t="s">
        <v>27</v>
      </c>
      <c r="C282" s="2" t="s">
        <v>2307</v>
      </c>
      <c r="E282" s="2" t="s">
        <v>1707</v>
      </c>
      <c r="F282" s="2">
        <v>4</v>
      </c>
    </row>
    <row r="283" spans="1:6">
      <c r="A283" s="2" t="s">
        <v>333</v>
      </c>
      <c r="C283" s="1" t="s">
        <v>975</v>
      </c>
      <c r="E283" s="2" t="s">
        <v>1707</v>
      </c>
      <c r="F283" s="1">
        <v>4</v>
      </c>
    </row>
    <row r="284" spans="1:6">
      <c r="A284" s="2" t="s">
        <v>353</v>
      </c>
      <c r="C284" s="1" t="s">
        <v>975</v>
      </c>
      <c r="E284" s="2" t="s">
        <v>1707</v>
      </c>
      <c r="F284" s="1">
        <v>4</v>
      </c>
    </row>
    <row r="285" spans="1:6">
      <c r="A285" s="2" t="s">
        <v>391</v>
      </c>
      <c r="C285" s="1" t="s">
        <v>975</v>
      </c>
      <c r="E285" s="2" t="s">
        <v>1707</v>
      </c>
      <c r="F285" s="1">
        <v>4</v>
      </c>
    </row>
    <row r="286" spans="1:6">
      <c r="A286" s="2" t="s">
        <v>421</v>
      </c>
      <c r="C286" s="1" t="s">
        <v>975</v>
      </c>
      <c r="E286" s="2" t="s">
        <v>1707</v>
      </c>
      <c r="F286" s="1">
        <v>4</v>
      </c>
    </row>
    <row r="287" spans="1:6" ht="28.8">
      <c r="A287" s="2" t="s">
        <v>375</v>
      </c>
      <c r="C287" s="1" t="s">
        <v>969</v>
      </c>
      <c r="E287" s="2" t="s">
        <v>1707</v>
      </c>
      <c r="F287" s="1">
        <v>4</v>
      </c>
    </row>
    <row r="288" spans="1:6">
      <c r="A288" s="2" t="s">
        <v>349</v>
      </c>
      <c r="C288" s="1" t="s">
        <v>975</v>
      </c>
      <c r="E288" s="2" t="s">
        <v>1707</v>
      </c>
      <c r="F288" s="1">
        <v>4</v>
      </c>
    </row>
    <row r="289" spans="1:6" ht="28.8">
      <c r="A289" s="2" t="s">
        <v>359</v>
      </c>
      <c r="C289" s="1" t="s">
        <v>971</v>
      </c>
      <c r="E289" s="2" t="s">
        <v>1707</v>
      </c>
      <c r="F289" s="1">
        <v>4</v>
      </c>
    </row>
    <row r="290" spans="1:6">
      <c r="A290" s="2" t="s">
        <v>399</v>
      </c>
      <c r="C290" s="1" t="s">
        <v>975</v>
      </c>
      <c r="E290" s="2" t="s">
        <v>1707</v>
      </c>
      <c r="F290" s="1">
        <v>4</v>
      </c>
    </row>
    <row r="291" spans="1:6" ht="28.8">
      <c r="A291" s="2" t="s">
        <v>345</v>
      </c>
      <c r="C291" s="1" t="s">
        <v>969</v>
      </c>
      <c r="E291" s="2" t="s">
        <v>1707</v>
      </c>
      <c r="F291" s="1">
        <v>4</v>
      </c>
    </row>
    <row r="292" spans="1:6" ht="28.8">
      <c r="A292" s="2" t="s">
        <v>347</v>
      </c>
      <c r="C292" s="1" t="s">
        <v>971</v>
      </c>
      <c r="E292" s="2" t="s">
        <v>1707</v>
      </c>
      <c r="F292" s="1">
        <v>4</v>
      </c>
    </row>
    <row r="293" spans="1:6" ht="28.8">
      <c r="A293" s="2" t="s">
        <v>351</v>
      </c>
      <c r="C293" s="1" t="s">
        <v>971</v>
      </c>
      <c r="E293" s="2" t="s">
        <v>1707</v>
      </c>
      <c r="F293" s="1">
        <v>4</v>
      </c>
    </row>
    <row r="294" spans="1:6" ht="28.8">
      <c r="A294" s="2" t="s">
        <v>363</v>
      </c>
      <c r="C294" s="1" t="s">
        <v>971</v>
      </c>
      <c r="E294" s="2" t="s">
        <v>1707</v>
      </c>
      <c r="F294" s="1">
        <v>4</v>
      </c>
    </row>
    <row r="295" spans="1:6" ht="28.8">
      <c r="A295" s="2" t="s">
        <v>343</v>
      </c>
      <c r="C295" s="1" t="s">
        <v>971</v>
      </c>
      <c r="E295" s="2" t="s">
        <v>1707</v>
      </c>
      <c r="F295" s="1">
        <v>4</v>
      </c>
    </row>
    <row r="296" spans="1:6" ht="28.8">
      <c r="A296" s="2" t="s">
        <v>397</v>
      </c>
      <c r="C296" s="1" t="s">
        <v>971</v>
      </c>
      <c r="E296" s="2" t="s">
        <v>1707</v>
      </c>
      <c r="F296" s="1">
        <v>4</v>
      </c>
    </row>
    <row r="297" spans="1:6">
      <c r="A297" s="2" t="s">
        <v>401</v>
      </c>
      <c r="C297" s="1" t="s">
        <v>981</v>
      </c>
      <c r="E297" s="2" t="s">
        <v>1707</v>
      </c>
      <c r="F297" s="1">
        <v>4</v>
      </c>
    </row>
    <row r="298" spans="1:6">
      <c r="A298" s="2" t="s">
        <v>403</v>
      </c>
      <c r="C298" s="1" t="s">
        <v>981</v>
      </c>
      <c r="E298" s="2" t="s">
        <v>1707</v>
      </c>
      <c r="F298" s="1">
        <v>4</v>
      </c>
    </row>
    <row r="299" spans="1:6">
      <c r="A299" s="2" t="s">
        <v>389</v>
      </c>
      <c r="C299" s="1" t="s">
        <v>979</v>
      </c>
      <c r="E299" s="2" t="s">
        <v>1707</v>
      </c>
      <c r="F299" s="1">
        <v>4</v>
      </c>
    </row>
    <row r="300" spans="1:6">
      <c r="A300" s="2" t="s">
        <v>381</v>
      </c>
      <c r="C300" s="1" t="s">
        <v>977</v>
      </c>
      <c r="E300" s="2" t="s">
        <v>1707</v>
      </c>
      <c r="F300" s="1">
        <v>4</v>
      </c>
    </row>
    <row r="301" spans="1:6">
      <c r="A301" s="2" t="s">
        <v>355</v>
      </c>
      <c r="C301" s="1" t="s">
        <v>977</v>
      </c>
      <c r="E301" s="2" t="s">
        <v>1707</v>
      </c>
      <c r="F301" s="1">
        <v>4</v>
      </c>
    </row>
    <row r="302" spans="1:6">
      <c r="A302" s="2" t="s">
        <v>383</v>
      </c>
      <c r="C302" s="1" t="s">
        <v>973</v>
      </c>
      <c r="E302" s="2" t="s">
        <v>1707</v>
      </c>
      <c r="F302" s="1">
        <v>4</v>
      </c>
    </row>
    <row r="303" spans="1:6">
      <c r="A303" s="2" t="s">
        <v>413</v>
      </c>
      <c r="C303" s="1" t="s">
        <v>973</v>
      </c>
      <c r="E303" s="2" t="s">
        <v>1707</v>
      </c>
      <c r="F303" s="1">
        <v>4</v>
      </c>
    </row>
    <row r="304" spans="1:6">
      <c r="A304" s="2" t="s">
        <v>377</v>
      </c>
      <c r="C304" s="1" t="s">
        <v>973</v>
      </c>
      <c r="E304" s="2" t="s">
        <v>1707</v>
      </c>
      <c r="F304" s="1">
        <v>4</v>
      </c>
    </row>
    <row r="305" spans="1:6">
      <c r="A305" s="2" t="s">
        <v>379</v>
      </c>
      <c r="C305" s="1" t="s">
        <v>977</v>
      </c>
      <c r="E305" s="2" t="s">
        <v>1707</v>
      </c>
      <c r="F305" s="1">
        <v>4</v>
      </c>
    </row>
    <row r="306" spans="1:6">
      <c r="A306" s="2" t="s">
        <v>373</v>
      </c>
      <c r="C306" s="1" t="s">
        <v>977</v>
      </c>
      <c r="E306" s="2" t="s">
        <v>1707</v>
      </c>
      <c r="F306" s="1">
        <v>4</v>
      </c>
    </row>
    <row r="307" spans="1:6">
      <c r="A307" s="2" t="s">
        <v>393</v>
      </c>
      <c r="C307" s="1" t="s">
        <v>977</v>
      </c>
      <c r="E307" s="2" t="s">
        <v>1707</v>
      </c>
      <c r="F307" s="1">
        <v>4</v>
      </c>
    </row>
    <row r="308" spans="1:6">
      <c r="A308" s="2" t="s">
        <v>361</v>
      </c>
      <c r="C308" s="1" t="s">
        <v>977</v>
      </c>
      <c r="E308" s="2" t="s">
        <v>1707</v>
      </c>
      <c r="F308" s="1">
        <v>4</v>
      </c>
    </row>
    <row r="309" spans="1:6">
      <c r="A309" s="2" t="s">
        <v>357</v>
      </c>
      <c r="C309" s="1" t="s">
        <v>977</v>
      </c>
      <c r="E309" s="2" t="s">
        <v>1707</v>
      </c>
      <c r="F309" s="1">
        <v>4</v>
      </c>
    </row>
    <row r="310" spans="1:6">
      <c r="A310" s="2" t="s">
        <v>405</v>
      </c>
      <c r="C310" s="1" t="s">
        <v>975</v>
      </c>
      <c r="E310" s="2" t="s">
        <v>1707</v>
      </c>
      <c r="F310" s="1">
        <v>4</v>
      </c>
    </row>
    <row r="311" spans="1:6">
      <c r="A311" s="2" t="s">
        <v>341</v>
      </c>
      <c r="C311" s="1" t="s">
        <v>977</v>
      </c>
      <c r="E311" s="2" t="s">
        <v>1707</v>
      </c>
      <c r="F311" s="1">
        <v>4</v>
      </c>
    </row>
    <row r="312" spans="1:6">
      <c r="A312" s="2" t="s">
        <v>395</v>
      </c>
      <c r="C312" s="1" t="s">
        <v>977</v>
      </c>
      <c r="E312" s="2" t="s">
        <v>1707</v>
      </c>
      <c r="F312" s="1">
        <v>4</v>
      </c>
    </row>
    <row r="313" spans="1:6" ht="28.8">
      <c r="A313" s="2" t="s">
        <v>369</v>
      </c>
      <c r="C313" s="1" t="s">
        <v>989</v>
      </c>
      <c r="E313" s="2" t="s">
        <v>1707</v>
      </c>
      <c r="F313" s="1">
        <v>4</v>
      </c>
    </row>
    <row r="314" spans="1:6">
      <c r="A314" s="2" t="s">
        <v>365</v>
      </c>
      <c r="C314" s="1" t="s">
        <v>983</v>
      </c>
      <c r="E314" s="2" t="s">
        <v>1707</v>
      </c>
      <c r="F314" s="1">
        <v>4</v>
      </c>
    </row>
    <row r="315" spans="1:6" ht="27" customHeight="1">
      <c r="A315" s="2" t="s">
        <v>425</v>
      </c>
      <c r="C315" s="1" t="s">
        <v>9336</v>
      </c>
      <c r="E315" s="2" t="s">
        <v>1707</v>
      </c>
      <c r="F315" s="1">
        <v>4</v>
      </c>
    </row>
    <row r="316" spans="1:6">
      <c r="A316" s="2" t="s">
        <v>419</v>
      </c>
      <c r="C316" s="1" t="s">
        <v>997</v>
      </c>
      <c r="E316" s="2" t="s">
        <v>1707</v>
      </c>
      <c r="F316" s="1">
        <v>4</v>
      </c>
    </row>
    <row r="317" spans="1:6">
      <c r="A317" s="2" t="s">
        <v>417</v>
      </c>
      <c r="C317" s="1" t="s">
        <v>997</v>
      </c>
      <c r="E317" s="2" t="s">
        <v>1707</v>
      </c>
      <c r="F317" s="1">
        <v>4</v>
      </c>
    </row>
    <row r="318" spans="1:6">
      <c r="A318" s="2" t="s">
        <v>423</v>
      </c>
      <c r="C318" s="1" t="s">
        <v>991</v>
      </c>
      <c r="E318" s="2" t="s">
        <v>1707</v>
      </c>
      <c r="F318" s="1">
        <v>4</v>
      </c>
    </row>
    <row r="319" spans="1:6">
      <c r="A319" s="2" t="s">
        <v>407</v>
      </c>
      <c r="C319" s="1" t="s">
        <v>961</v>
      </c>
      <c r="E319" s="2" t="s">
        <v>1707</v>
      </c>
      <c r="F319" s="1">
        <v>4</v>
      </c>
    </row>
    <row r="320" spans="1:6">
      <c r="A320" s="2" t="s">
        <v>411</v>
      </c>
      <c r="C320" s="1" t="s">
        <v>961</v>
      </c>
      <c r="E320" s="2" t="s">
        <v>1707</v>
      </c>
      <c r="F320" s="1">
        <v>4</v>
      </c>
    </row>
    <row r="321" spans="1:6">
      <c r="A321" s="2" t="s">
        <v>409</v>
      </c>
      <c r="C321" s="1" t="s">
        <v>961</v>
      </c>
      <c r="E321" s="2" t="s">
        <v>1707</v>
      </c>
      <c r="F321" s="1">
        <v>4</v>
      </c>
    </row>
    <row r="322" spans="1:6">
      <c r="A322" s="2" t="s">
        <v>339</v>
      </c>
      <c r="C322" s="1" t="s">
        <v>961</v>
      </c>
      <c r="E322" s="2" t="s">
        <v>1707</v>
      </c>
      <c r="F322" s="1">
        <v>4</v>
      </c>
    </row>
    <row r="323" spans="1:6">
      <c r="A323" s="2" t="s">
        <v>371</v>
      </c>
      <c r="C323" s="1" t="s">
        <v>999</v>
      </c>
      <c r="E323" s="2" t="s">
        <v>1707</v>
      </c>
      <c r="F323" s="1">
        <v>4</v>
      </c>
    </row>
    <row r="324" spans="1:6">
      <c r="A324" s="2" t="s">
        <v>415</v>
      </c>
      <c r="C324" s="1" t="s">
        <v>999</v>
      </c>
      <c r="E324" s="2" t="s">
        <v>1707</v>
      </c>
      <c r="F324" s="1">
        <v>4</v>
      </c>
    </row>
    <row r="325" spans="1:6">
      <c r="A325" s="2" t="s">
        <v>385</v>
      </c>
      <c r="C325" s="1" t="s">
        <v>999</v>
      </c>
      <c r="E325" s="2" t="s">
        <v>1707</v>
      </c>
      <c r="F325" s="1">
        <v>4</v>
      </c>
    </row>
    <row r="326" spans="1:6">
      <c r="A326" s="2" t="s">
        <v>387</v>
      </c>
      <c r="C326" s="1" t="s">
        <v>993</v>
      </c>
      <c r="E326" s="2" t="s">
        <v>1707</v>
      </c>
      <c r="F326" s="1">
        <v>4</v>
      </c>
    </row>
    <row r="327" spans="1:6">
      <c r="A327" s="2" t="s">
        <v>367</v>
      </c>
      <c r="C327" s="1" t="s">
        <v>995</v>
      </c>
      <c r="E327" s="2" t="s">
        <v>1707</v>
      </c>
      <c r="F327" s="1">
        <v>4</v>
      </c>
    </row>
    <row r="328" spans="1:6">
      <c r="A328" s="2" t="s">
        <v>1203</v>
      </c>
      <c r="C328" s="1" t="s">
        <v>975</v>
      </c>
      <c r="E328" s="2" t="s">
        <v>1707</v>
      </c>
      <c r="F328" s="1">
        <v>4</v>
      </c>
    </row>
    <row r="329" spans="1:6">
      <c r="A329" s="2" t="s">
        <v>1219</v>
      </c>
      <c r="C329" s="1" t="s">
        <v>975</v>
      </c>
      <c r="E329" s="2" t="s">
        <v>1707</v>
      </c>
      <c r="F329" s="1">
        <v>4</v>
      </c>
    </row>
    <row r="330" spans="1:6">
      <c r="A330" s="2" t="s">
        <v>1257</v>
      </c>
      <c r="C330" s="1" t="s">
        <v>975</v>
      </c>
      <c r="E330" s="2" t="s">
        <v>1707</v>
      </c>
      <c r="F330" s="1">
        <v>4</v>
      </c>
    </row>
    <row r="331" spans="1:6">
      <c r="A331" s="2" t="s">
        <v>1285</v>
      </c>
      <c r="C331" s="1" t="s">
        <v>975</v>
      </c>
      <c r="E331" s="2" t="s">
        <v>1707</v>
      </c>
      <c r="F331" s="1">
        <v>4</v>
      </c>
    </row>
    <row r="332" spans="1:6" ht="28.8">
      <c r="A332" s="2" t="s">
        <v>1239</v>
      </c>
      <c r="C332" s="1" t="s">
        <v>969</v>
      </c>
      <c r="E332" s="2" t="s">
        <v>1707</v>
      </c>
      <c r="F332" s="1">
        <v>4</v>
      </c>
    </row>
    <row r="333" spans="1:6">
      <c r="A333" s="2" t="s">
        <v>1215</v>
      </c>
      <c r="C333" s="1" t="s">
        <v>975</v>
      </c>
      <c r="E333" s="2" t="s">
        <v>1707</v>
      </c>
      <c r="F333" s="1">
        <v>4</v>
      </c>
    </row>
    <row r="334" spans="1:6" ht="28.8">
      <c r="A334" s="2" t="s">
        <v>1227</v>
      </c>
      <c r="C334" s="1" t="s">
        <v>971</v>
      </c>
      <c r="E334" s="2" t="s">
        <v>1707</v>
      </c>
      <c r="F334" s="1">
        <v>4</v>
      </c>
    </row>
    <row r="335" spans="1:6">
      <c r="A335" s="2" t="s">
        <v>1265</v>
      </c>
      <c r="C335" s="1" t="s">
        <v>975</v>
      </c>
      <c r="E335" s="2" t="s">
        <v>1707</v>
      </c>
      <c r="F335" s="1">
        <v>4</v>
      </c>
    </row>
    <row r="336" spans="1:6" ht="28.8">
      <c r="A336" s="2" t="s">
        <v>1211</v>
      </c>
      <c r="C336" s="1" t="s">
        <v>969</v>
      </c>
      <c r="E336" s="2" t="s">
        <v>1707</v>
      </c>
      <c r="F336" s="1">
        <v>4</v>
      </c>
    </row>
    <row r="337" spans="1:6" ht="28.8">
      <c r="A337" s="2" t="s">
        <v>1213</v>
      </c>
      <c r="C337" s="1" t="s">
        <v>971</v>
      </c>
      <c r="E337" s="2" t="s">
        <v>1707</v>
      </c>
      <c r="F337" s="1">
        <v>4</v>
      </c>
    </row>
    <row r="338" spans="1:6" ht="28.8">
      <c r="A338" s="2" t="s">
        <v>1217</v>
      </c>
      <c r="C338" s="1" t="s">
        <v>971</v>
      </c>
      <c r="E338" s="2" t="s">
        <v>1707</v>
      </c>
      <c r="F338" s="1">
        <v>4</v>
      </c>
    </row>
    <row r="339" spans="1:6" ht="14.7" customHeight="1">
      <c r="A339" s="2" t="s">
        <v>1231</v>
      </c>
      <c r="C339" s="1" t="s">
        <v>971</v>
      </c>
      <c r="E339" s="2" t="s">
        <v>1707</v>
      </c>
      <c r="F339" s="1">
        <v>4</v>
      </c>
    </row>
    <row r="340" spans="1:6" ht="28.8">
      <c r="A340" s="2" t="s">
        <v>1209</v>
      </c>
      <c r="C340" s="1" t="s">
        <v>971</v>
      </c>
      <c r="E340" s="2" t="s">
        <v>1707</v>
      </c>
      <c r="F340" s="1">
        <v>4</v>
      </c>
    </row>
    <row r="341" spans="1:6" ht="28.8">
      <c r="A341" s="2" t="s">
        <v>1263</v>
      </c>
      <c r="C341" s="1" t="s">
        <v>971</v>
      </c>
      <c r="E341" s="2" t="s">
        <v>1707</v>
      </c>
      <c r="F341" s="1">
        <v>4</v>
      </c>
    </row>
    <row r="342" spans="1:6">
      <c r="A342" s="2" t="s">
        <v>1267</v>
      </c>
      <c r="C342" s="1" t="s">
        <v>981</v>
      </c>
      <c r="E342" s="2" t="s">
        <v>1707</v>
      </c>
      <c r="F342" s="1">
        <v>4</v>
      </c>
    </row>
    <row r="343" spans="1:6">
      <c r="A343" s="2" t="s">
        <v>1269</v>
      </c>
      <c r="C343" s="1" t="s">
        <v>981</v>
      </c>
      <c r="E343" s="2" t="s">
        <v>1707</v>
      </c>
      <c r="F343" s="1">
        <v>4</v>
      </c>
    </row>
    <row r="344" spans="1:6">
      <c r="A344" s="2" t="s">
        <v>1255</v>
      </c>
      <c r="C344" s="1" t="s">
        <v>979</v>
      </c>
      <c r="E344" s="2" t="s">
        <v>1707</v>
      </c>
      <c r="F344" s="1">
        <v>4</v>
      </c>
    </row>
    <row r="345" spans="1:6">
      <c r="A345" s="2" t="s">
        <v>1246</v>
      </c>
      <c r="C345" s="1" t="s">
        <v>977</v>
      </c>
      <c r="E345" s="2" t="s">
        <v>1707</v>
      </c>
      <c r="F345" s="1">
        <v>4</v>
      </c>
    </row>
    <row r="346" spans="1:6">
      <c r="A346" s="2" t="s">
        <v>1221</v>
      </c>
      <c r="C346" s="1" t="s">
        <v>977</v>
      </c>
      <c r="E346" s="2" t="s">
        <v>1707</v>
      </c>
      <c r="F346" s="1">
        <v>4</v>
      </c>
    </row>
    <row r="347" spans="1:6">
      <c r="A347" s="2" t="s">
        <v>1249</v>
      </c>
      <c r="C347" s="1" t="s">
        <v>977</v>
      </c>
      <c r="E347" s="2" t="s">
        <v>1707</v>
      </c>
      <c r="F347" s="1">
        <v>4</v>
      </c>
    </row>
    <row r="348" spans="1:6">
      <c r="A348" s="2" t="s">
        <v>1279</v>
      </c>
      <c r="C348" s="1" t="s">
        <v>977</v>
      </c>
      <c r="E348" s="2" t="s">
        <v>1707</v>
      </c>
      <c r="F348" s="1">
        <v>4</v>
      </c>
    </row>
    <row r="349" spans="1:6">
      <c r="A349" s="2" t="s">
        <v>1242</v>
      </c>
      <c r="C349" s="1" t="s">
        <v>977</v>
      </c>
      <c r="E349" s="2" t="s">
        <v>1707</v>
      </c>
      <c r="F349" s="1">
        <v>4</v>
      </c>
    </row>
    <row r="350" spans="1:6">
      <c r="A350" s="2" t="s">
        <v>1244</v>
      </c>
      <c r="C350" s="1" t="s">
        <v>977</v>
      </c>
      <c r="E350" s="2" t="s">
        <v>1707</v>
      </c>
      <c r="F350" s="1">
        <v>4</v>
      </c>
    </row>
    <row r="351" spans="1:6">
      <c r="A351" s="2" t="s">
        <v>1237</v>
      </c>
      <c r="C351" s="1" t="s">
        <v>977</v>
      </c>
      <c r="E351" s="2" t="s">
        <v>1707</v>
      </c>
      <c r="F351" s="1">
        <v>4</v>
      </c>
    </row>
    <row r="352" spans="1:6">
      <c r="A352" s="2" t="s">
        <v>1259</v>
      </c>
      <c r="C352" s="1" t="s">
        <v>977</v>
      </c>
      <c r="E352" s="2" t="s">
        <v>1707</v>
      </c>
      <c r="F352" s="1">
        <v>4</v>
      </c>
    </row>
    <row r="353" spans="1:6">
      <c r="A353" s="2" t="s">
        <v>1229</v>
      </c>
      <c r="C353" s="1" t="s">
        <v>977</v>
      </c>
      <c r="E353" s="2" t="s">
        <v>1707</v>
      </c>
      <c r="F353" s="1">
        <v>4</v>
      </c>
    </row>
    <row r="354" spans="1:6">
      <c r="A354" s="2" t="s">
        <v>1225</v>
      </c>
      <c r="C354" s="1" t="s">
        <v>977</v>
      </c>
      <c r="E354" s="2" t="s">
        <v>1707</v>
      </c>
      <c r="F354" s="1">
        <v>4</v>
      </c>
    </row>
    <row r="355" spans="1:6">
      <c r="A355" s="2" t="s">
        <v>1271</v>
      </c>
      <c r="C355" s="1" t="s">
        <v>975</v>
      </c>
      <c r="E355" s="2" t="s">
        <v>1707</v>
      </c>
      <c r="F355" s="1">
        <v>4</v>
      </c>
    </row>
    <row r="356" spans="1:6">
      <c r="A356" s="2" t="s">
        <v>1207</v>
      </c>
      <c r="C356" s="1" t="s">
        <v>977</v>
      </c>
      <c r="E356" s="2" t="s">
        <v>1707</v>
      </c>
      <c r="F356" s="1">
        <v>4</v>
      </c>
    </row>
    <row r="357" spans="1:6">
      <c r="A357" s="2" t="s">
        <v>1261</v>
      </c>
      <c r="C357" s="1" t="s">
        <v>977</v>
      </c>
      <c r="E357" s="2" t="s">
        <v>1707</v>
      </c>
      <c r="F357" s="1">
        <v>4</v>
      </c>
    </row>
    <row r="358" spans="1:6">
      <c r="A358" s="2" t="s">
        <v>1233</v>
      </c>
      <c r="C358" s="1" t="s">
        <v>983</v>
      </c>
      <c r="E358" s="2" t="s">
        <v>1707</v>
      </c>
      <c r="F358" s="1">
        <v>4</v>
      </c>
    </row>
    <row r="359" spans="1:6">
      <c r="A359" s="2" t="s">
        <v>1283</v>
      </c>
      <c r="C359" s="1" t="s">
        <v>997</v>
      </c>
      <c r="E359" s="2" t="s">
        <v>1707</v>
      </c>
      <c r="F359" s="1">
        <v>4</v>
      </c>
    </row>
    <row r="360" spans="1:6">
      <c r="A360" s="2" t="s">
        <v>1273</v>
      </c>
      <c r="C360" s="1" t="s">
        <v>961</v>
      </c>
      <c r="E360" s="2" t="s">
        <v>1707</v>
      </c>
      <c r="F360" s="1">
        <v>4</v>
      </c>
    </row>
    <row r="361" spans="1:6">
      <c r="A361" s="2" t="s">
        <v>1277</v>
      </c>
      <c r="C361" s="1" t="s">
        <v>961</v>
      </c>
      <c r="E361" s="2" t="s">
        <v>1707</v>
      </c>
      <c r="F361" s="1">
        <v>4</v>
      </c>
    </row>
    <row r="362" spans="1:6">
      <c r="A362" s="2" t="s">
        <v>1275</v>
      </c>
      <c r="C362" s="1" t="s">
        <v>961</v>
      </c>
      <c r="E362" s="2" t="s">
        <v>1707</v>
      </c>
      <c r="F362" s="1">
        <v>4</v>
      </c>
    </row>
    <row r="363" spans="1:6">
      <c r="A363" s="2" t="s">
        <v>1205</v>
      </c>
      <c r="C363" s="1" t="s">
        <v>961</v>
      </c>
      <c r="E363" s="2" t="s">
        <v>1707</v>
      </c>
      <c r="F363" s="1">
        <v>4</v>
      </c>
    </row>
    <row r="364" spans="1:6">
      <c r="A364" s="2" t="s">
        <v>1235</v>
      </c>
      <c r="C364" s="1" t="s">
        <v>999</v>
      </c>
      <c r="E364" s="2" t="s">
        <v>1707</v>
      </c>
      <c r="F364" s="1">
        <v>4</v>
      </c>
    </row>
    <row r="365" spans="1:6">
      <c r="A365" s="2" t="s">
        <v>1281</v>
      </c>
      <c r="C365" s="1" t="s">
        <v>999</v>
      </c>
      <c r="E365" s="2" t="s">
        <v>1707</v>
      </c>
      <c r="F365" s="1">
        <v>4</v>
      </c>
    </row>
    <row r="366" spans="1:6">
      <c r="A366" s="2" t="s">
        <v>1251</v>
      </c>
      <c r="C366" s="1" t="s">
        <v>999</v>
      </c>
      <c r="E366" s="2" t="s">
        <v>1707</v>
      </c>
      <c r="F366" s="1">
        <v>4</v>
      </c>
    </row>
    <row r="367" spans="1:6">
      <c r="A367" s="2" t="s">
        <v>1253</v>
      </c>
      <c r="C367" s="1" t="s">
        <v>993</v>
      </c>
      <c r="E367" s="2" t="s">
        <v>1707</v>
      </c>
      <c r="F367" s="1">
        <v>4</v>
      </c>
    </row>
    <row r="368" spans="1:6">
      <c r="A368" s="221" t="s">
        <v>1223</v>
      </c>
      <c r="C368" s="1" t="s">
        <v>995</v>
      </c>
      <c r="E368" s="2" t="s">
        <v>1707</v>
      </c>
      <c r="F368" s="1">
        <v>4</v>
      </c>
    </row>
    <row r="369" spans="1:6" ht="28.8">
      <c r="A369" s="2" t="s">
        <v>1874</v>
      </c>
      <c r="C369" s="1" t="s">
        <v>2322</v>
      </c>
      <c r="E369" s="2"/>
      <c r="F369" s="1">
        <v>2</v>
      </c>
    </row>
    <row r="370" spans="1:6" ht="28.8">
      <c r="A370" s="2" t="s">
        <v>1900</v>
      </c>
      <c r="C370" s="1" t="s">
        <v>2322</v>
      </c>
      <c r="E370" s="2"/>
      <c r="F370" s="1">
        <v>2</v>
      </c>
    </row>
    <row r="371" spans="1:6" ht="28.8">
      <c r="A371" s="2" t="s">
        <v>1944</v>
      </c>
      <c r="C371" s="1" t="s">
        <v>2322</v>
      </c>
      <c r="E371" s="2"/>
      <c r="F371" s="1">
        <v>2</v>
      </c>
    </row>
    <row r="372" spans="1:6" ht="28.8">
      <c r="A372" s="200" t="s">
        <v>1978</v>
      </c>
      <c r="C372" s="1" t="s">
        <v>2322</v>
      </c>
      <c r="E372" s="2"/>
      <c r="F372" s="1">
        <v>2</v>
      </c>
    </row>
    <row r="373" spans="1:6" ht="28.8">
      <c r="A373" s="200" t="s">
        <v>1926</v>
      </c>
      <c r="C373" s="1" t="s">
        <v>2322</v>
      </c>
      <c r="E373" s="2"/>
      <c r="F373" s="1">
        <v>2</v>
      </c>
    </row>
    <row r="374" spans="1:6" ht="28.8">
      <c r="A374" s="2" t="s">
        <v>1896</v>
      </c>
      <c r="C374" s="1" t="s">
        <v>2322</v>
      </c>
      <c r="E374" s="2"/>
      <c r="F374" s="1">
        <v>2</v>
      </c>
    </row>
    <row r="375" spans="1:6" ht="28.8">
      <c r="A375" s="2" t="s">
        <v>1910</v>
      </c>
      <c r="C375" s="1" t="s">
        <v>2322</v>
      </c>
      <c r="E375" s="2"/>
      <c r="F375" s="1">
        <v>2</v>
      </c>
    </row>
    <row r="376" spans="1:6" ht="28.8">
      <c r="A376" s="2" t="s">
        <v>1956</v>
      </c>
      <c r="C376" s="1" t="s">
        <v>2322</v>
      </c>
      <c r="E376" s="2"/>
      <c r="F376" s="1">
        <v>2</v>
      </c>
    </row>
    <row r="377" spans="1:6" ht="28.8">
      <c r="A377" s="2" t="s">
        <v>1890</v>
      </c>
      <c r="C377" s="1" t="s">
        <v>2322</v>
      </c>
      <c r="E377" s="2"/>
      <c r="F377" s="1">
        <v>2</v>
      </c>
    </row>
    <row r="378" spans="1:6" ht="28.8">
      <c r="A378" s="200" t="s">
        <v>1894</v>
      </c>
      <c r="C378" s="1" t="s">
        <v>2322</v>
      </c>
      <c r="E378" s="2"/>
      <c r="F378" s="1">
        <v>2</v>
      </c>
    </row>
    <row r="379" spans="1:6" ht="28.8">
      <c r="A379" s="2" t="s">
        <v>1898</v>
      </c>
      <c r="C379" s="1" t="s">
        <v>2322</v>
      </c>
      <c r="E379" s="2"/>
      <c r="F379" s="1">
        <v>2</v>
      </c>
    </row>
    <row r="380" spans="1:6" ht="28.8">
      <c r="A380" s="2" t="s">
        <v>1914</v>
      </c>
      <c r="C380" s="1" t="s">
        <v>2322</v>
      </c>
      <c r="E380" s="2"/>
      <c r="F380" s="1">
        <v>2</v>
      </c>
    </row>
    <row r="381" spans="1:6" ht="28.8">
      <c r="A381" s="2" t="s">
        <v>1882</v>
      </c>
      <c r="C381" s="1" t="s">
        <v>2322</v>
      </c>
      <c r="E381" s="2"/>
      <c r="F381" s="1">
        <v>2</v>
      </c>
    </row>
    <row r="382" spans="1:6" ht="28.8">
      <c r="A382" s="2" t="s">
        <v>1952</v>
      </c>
      <c r="C382" s="1" t="s">
        <v>2322</v>
      </c>
      <c r="E382" s="2"/>
      <c r="F382" s="1">
        <v>2</v>
      </c>
    </row>
    <row r="383" spans="1:6" ht="28.8">
      <c r="A383" s="2" t="s">
        <v>1960</v>
      </c>
      <c r="C383" s="1" t="s">
        <v>2322</v>
      </c>
      <c r="E383" s="2"/>
      <c r="F383" s="1">
        <v>2</v>
      </c>
    </row>
    <row r="384" spans="1:6" ht="28.8">
      <c r="A384" s="2" t="s">
        <v>1958</v>
      </c>
      <c r="C384" s="1" t="s">
        <v>2322</v>
      </c>
      <c r="E384" s="2"/>
      <c r="F384" s="1">
        <v>2</v>
      </c>
    </row>
    <row r="385" spans="1:6" ht="28.8">
      <c r="A385" s="200" t="s">
        <v>1942</v>
      </c>
      <c r="C385" s="1" t="s">
        <v>2322</v>
      </c>
      <c r="E385" s="2"/>
      <c r="F385" s="1">
        <v>2</v>
      </c>
    </row>
    <row r="386" spans="1:6" ht="28.8">
      <c r="A386" s="200" t="s">
        <v>1936</v>
      </c>
      <c r="C386" s="1" t="s">
        <v>2322</v>
      </c>
      <c r="E386" s="2"/>
      <c r="F386" s="1">
        <v>2</v>
      </c>
    </row>
    <row r="387" spans="1:6" ht="28.8">
      <c r="A387" s="200" t="s">
        <v>1902</v>
      </c>
      <c r="C387" s="1" t="s">
        <v>2322</v>
      </c>
      <c r="E387" s="2"/>
      <c r="F387" s="1">
        <v>2</v>
      </c>
    </row>
    <row r="388" spans="1:6" ht="28.8">
      <c r="A388" s="200" t="s">
        <v>1938</v>
      </c>
      <c r="C388" s="1" t="s">
        <v>2322</v>
      </c>
      <c r="E388" s="2"/>
      <c r="F388" s="1">
        <v>2</v>
      </c>
    </row>
    <row r="389" spans="1:6" ht="28.8">
      <c r="A389" s="200" t="s">
        <v>1972</v>
      </c>
      <c r="C389" s="1" t="s">
        <v>2322</v>
      </c>
      <c r="E389" s="2"/>
      <c r="F389" s="1">
        <v>2</v>
      </c>
    </row>
    <row r="390" spans="1:6" ht="28.8">
      <c r="A390" s="200" t="s">
        <v>1906</v>
      </c>
      <c r="C390" s="1" t="s">
        <v>2322</v>
      </c>
      <c r="E390" s="2"/>
      <c r="F390" s="1">
        <v>2</v>
      </c>
    </row>
    <row r="391" spans="1:6" ht="28.8">
      <c r="A391" s="200" t="s">
        <v>1928</v>
      </c>
      <c r="C391" s="1" t="s">
        <v>2322</v>
      </c>
      <c r="E391" s="2"/>
      <c r="F391" s="1">
        <v>2</v>
      </c>
    </row>
    <row r="392" spans="1:6" ht="28.8">
      <c r="A392" s="200" t="s">
        <v>1934</v>
      </c>
      <c r="C392" s="1" t="s">
        <v>2322</v>
      </c>
      <c r="E392" s="2"/>
      <c r="F392" s="1">
        <v>2</v>
      </c>
    </row>
    <row r="393" spans="1:6" ht="28.8">
      <c r="A393" s="200" t="s">
        <v>1876</v>
      </c>
      <c r="C393" s="1" t="s">
        <v>2322</v>
      </c>
      <c r="E393" s="2"/>
      <c r="F393" s="1">
        <v>2</v>
      </c>
    </row>
    <row r="394" spans="1:6" ht="28.8">
      <c r="A394" s="200" t="s">
        <v>1932</v>
      </c>
      <c r="C394" s="1" t="s">
        <v>2322</v>
      </c>
      <c r="E394" s="2"/>
      <c r="F394" s="1">
        <v>2</v>
      </c>
    </row>
    <row r="395" spans="1:6" ht="28.8">
      <c r="A395" s="200" t="s">
        <v>1916</v>
      </c>
      <c r="C395" s="1" t="s">
        <v>2322</v>
      </c>
      <c r="E395" s="2"/>
      <c r="F395" s="1">
        <v>2</v>
      </c>
    </row>
    <row r="396" spans="1:6" ht="28.8">
      <c r="A396" s="200" t="s">
        <v>1924</v>
      </c>
      <c r="C396" s="1" t="s">
        <v>2322</v>
      </c>
      <c r="E396" s="2"/>
      <c r="F396" s="1">
        <v>2</v>
      </c>
    </row>
    <row r="397" spans="1:6" ht="28.8">
      <c r="A397" s="200" t="s">
        <v>1946</v>
      </c>
      <c r="C397" s="1" t="s">
        <v>2322</v>
      </c>
      <c r="E397" s="2"/>
      <c r="F397" s="1">
        <v>2</v>
      </c>
    </row>
    <row r="398" spans="1:6" ht="28.8">
      <c r="A398" s="200" t="s">
        <v>1912</v>
      </c>
      <c r="C398" s="1" t="s">
        <v>2322</v>
      </c>
      <c r="E398" s="2"/>
      <c r="F398" s="1">
        <v>2</v>
      </c>
    </row>
    <row r="399" spans="1:6" ht="28.8">
      <c r="A399" s="200" t="s">
        <v>1908</v>
      </c>
      <c r="C399" s="1" t="s">
        <v>2322</v>
      </c>
      <c r="E399" s="2"/>
      <c r="F399" s="1">
        <v>2</v>
      </c>
    </row>
    <row r="400" spans="1:6" ht="28.8">
      <c r="A400" s="200" t="s">
        <v>1980</v>
      </c>
      <c r="C400" s="1" t="s">
        <v>2322</v>
      </c>
      <c r="E400" s="2"/>
      <c r="F400" s="1">
        <v>2</v>
      </c>
    </row>
    <row r="401" spans="1:6" ht="28.8">
      <c r="A401" s="200" t="s">
        <v>1930</v>
      </c>
      <c r="C401" s="1" t="s">
        <v>2322</v>
      </c>
      <c r="E401" s="2"/>
      <c r="F401" s="1">
        <v>2</v>
      </c>
    </row>
    <row r="402" spans="1:6" ht="28.8">
      <c r="A402" s="200" t="s">
        <v>1954</v>
      </c>
      <c r="C402" s="1" t="s">
        <v>2322</v>
      </c>
      <c r="E402" s="2"/>
      <c r="F402" s="1">
        <v>2</v>
      </c>
    </row>
    <row r="403" spans="1:6" ht="28.8">
      <c r="A403" s="200" t="s">
        <v>1962</v>
      </c>
      <c r="C403" s="1" t="s">
        <v>2322</v>
      </c>
      <c r="E403" s="2"/>
      <c r="F403" s="1">
        <v>2</v>
      </c>
    </row>
    <row r="404" spans="1:6" ht="28.8">
      <c r="A404" s="200" t="s">
        <v>1880</v>
      </c>
      <c r="C404" s="1" t="s">
        <v>2322</v>
      </c>
      <c r="E404" s="2"/>
      <c r="F404" s="1">
        <v>2</v>
      </c>
    </row>
    <row r="405" spans="1:6" ht="28.8">
      <c r="A405" s="200" t="s">
        <v>1950</v>
      </c>
      <c r="C405" s="1" t="s">
        <v>2322</v>
      </c>
      <c r="E405" s="2"/>
      <c r="F405" s="1">
        <v>2</v>
      </c>
    </row>
    <row r="406" spans="1:6" ht="28.8">
      <c r="A406" s="200" t="s">
        <v>1918</v>
      </c>
      <c r="C406" s="1" t="s">
        <v>2322</v>
      </c>
      <c r="E406" s="2"/>
      <c r="F406" s="1">
        <v>2</v>
      </c>
    </row>
    <row r="407" spans="1:6" ht="28.8">
      <c r="A407" s="200" t="s">
        <v>1976</v>
      </c>
      <c r="C407" s="1" t="s">
        <v>2322</v>
      </c>
      <c r="E407" s="2"/>
      <c r="F407" s="1">
        <v>2</v>
      </c>
    </row>
    <row r="408" spans="1:6" ht="28.8">
      <c r="A408" s="200" t="s">
        <v>1872</v>
      </c>
      <c r="C408" s="1" t="s">
        <v>2322</v>
      </c>
      <c r="E408" s="2"/>
      <c r="F408" s="1">
        <v>2</v>
      </c>
    </row>
    <row r="409" spans="1:6" ht="28.8">
      <c r="A409" s="200" t="s">
        <v>1964</v>
      </c>
      <c r="C409" s="1" t="s">
        <v>2322</v>
      </c>
      <c r="E409" s="2"/>
      <c r="F409" s="1">
        <v>2</v>
      </c>
    </row>
    <row r="410" spans="1:6" ht="28.8">
      <c r="A410" s="200" t="s">
        <v>1892</v>
      </c>
      <c r="C410" s="1" t="s">
        <v>2322</v>
      </c>
      <c r="E410" s="2"/>
      <c r="F410" s="1">
        <v>2</v>
      </c>
    </row>
    <row r="411" spans="1:6" ht="28.8">
      <c r="A411" s="200" t="s">
        <v>1970</v>
      </c>
      <c r="C411" s="1" t="s">
        <v>2322</v>
      </c>
      <c r="E411" s="2"/>
      <c r="F411" s="1">
        <v>2</v>
      </c>
    </row>
    <row r="412" spans="1:6" ht="28.8">
      <c r="A412" s="200" t="s">
        <v>1888</v>
      </c>
      <c r="C412" s="1" t="s">
        <v>2322</v>
      </c>
      <c r="E412" s="2"/>
      <c r="F412" s="1">
        <v>2</v>
      </c>
    </row>
    <row r="413" spans="1:6" ht="28.8">
      <c r="A413" s="200" t="s">
        <v>1968</v>
      </c>
      <c r="C413" s="1" t="s">
        <v>2322</v>
      </c>
      <c r="E413" s="2"/>
      <c r="F413" s="1">
        <v>2</v>
      </c>
    </row>
    <row r="414" spans="1:6" ht="28.8">
      <c r="A414" s="200" t="s">
        <v>1886</v>
      </c>
      <c r="C414" s="1" t="s">
        <v>2322</v>
      </c>
      <c r="E414" s="2"/>
      <c r="F414" s="1">
        <v>2</v>
      </c>
    </row>
    <row r="415" spans="1:6" ht="28.8">
      <c r="A415" s="200" t="s">
        <v>1966</v>
      </c>
      <c r="C415" s="1" t="s">
        <v>2322</v>
      </c>
      <c r="E415" s="2"/>
      <c r="F415" s="1">
        <v>2</v>
      </c>
    </row>
    <row r="416" spans="1:6" ht="28.8">
      <c r="A416" s="200" t="s">
        <v>1884</v>
      </c>
      <c r="C416" s="1" t="s">
        <v>2322</v>
      </c>
      <c r="E416" s="2"/>
      <c r="F416" s="1">
        <v>2</v>
      </c>
    </row>
    <row r="417" spans="1:6" ht="28.8">
      <c r="A417" s="200" t="s">
        <v>1948</v>
      </c>
      <c r="C417" s="1" t="s">
        <v>2322</v>
      </c>
      <c r="E417" s="2"/>
      <c r="F417" s="1">
        <v>2</v>
      </c>
    </row>
    <row r="418" spans="1:6" ht="28.8">
      <c r="A418" s="200" t="s">
        <v>1878</v>
      </c>
      <c r="C418" s="1" t="s">
        <v>2322</v>
      </c>
      <c r="E418" s="2"/>
      <c r="F418" s="1">
        <v>2</v>
      </c>
    </row>
    <row r="419" spans="1:6" ht="28.8">
      <c r="A419" s="200" t="s">
        <v>1922</v>
      </c>
      <c r="C419" s="1" t="s">
        <v>2322</v>
      </c>
      <c r="E419" s="2"/>
      <c r="F419" s="1">
        <v>2</v>
      </c>
    </row>
    <row r="420" spans="1:6" ht="28.8">
      <c r="A420" s="221" t="s">
        <v>1974</v>
      </c>
      <c r="C420" s="1" t="s">
        <v>2322</v>
      </c>
      <c r="E420" s="2"/>
      <c r="F420" s="1">
        <v>2</v>
      </c>
    </row>
    <row r="421" spans="1:6" ht="28.8">
      <c r="A421" s="200" t="s">
        <v>1940</v>
      </c>
      <c r="C421" s="1" t="s">
        <v>2322</v>
      </c>
      <c r="E421" s="2"/>
      <c r="F421" s="1">
        <v>2</v>
      </c>
    </row>
    <row r="422" spans="1:6" ht="28.8">
      <c r="A422" s="200" t="s">
        <v>1904</v>
      </c>
      <c r="C422" s="1" t="s">
        <v>2322</v>
      </c>
      <c r="E422" s="2"/>
      <c r="F422" s="1">
        <v>2</v>
      </c>
    </row>
    <row r="423" spans="1:6" ht="28.8">
      <c r="A423" s="200" t="s">
        <v>1920</v>
      </c>
      <c r="C423" s="1" t="s">
        <v>2322</v>
      </c>
      <c r="E423" s="2"/>
      <c r="F423" s="1">
        <v>2</v>
      </c>
    </row>
    <row r="424" spans="1:6">
      <c r="A424" s="2" t="s">
        <v>533</v>
      </c>
      <c r="C424" s="1" t="s">
        <v>1173</v>
      </c>
      <c r="E424" s="2"/>
      <c r="F424" s="1">
        <v>2</v>
      </c>
    </row>
    <row r="425" spans="1:6">
      <c r="A425" s="2" t="s">
        <v>535</v>
      </c>
      <c r="C425" s="1" t="s">
        <v>1173</v>
      </c>
      <c r="E425" s="2"/>
      <c r="F425" s="1">
        <v>2</v>
      </c>
    </row>
    <row r="426" spans="1:6">
      <c r="A426" s="2" t="s">
        <v>529</v>
      </c>
      <c r="C426" s="1" t="s">
        <v>1173</v>
      </c>
      <c r="E426" s="2"/>
      <c r="F426" s="1">
        <v>2</v>
      </c>
    </row>
    <row r="427" spans="1:6">
      <c r="A427" s="2" t="s">
        <v>539</v>
      </c>
      <c r="C427" s="1" t="s">
        <v>1173</v>
      </c>
      <c r="E427" s="2"/>
      <c r="F427" s="1">
        <v>2</v>
      </c>
    </row>
    <row r="428" spans="1:6">
      <c r="A428" s="2" t="s">
        <v>527</v>
      </c>
      <c r="C428" s="1" t="s">
        <v>1173</v>
      </c>
      <c r="E428" s="2"/>
      <c r="F428" s="1">
        <v>2</v>
      </c>
    </row>
    <row r="429" spans="1:6">
      <c r="A429" s="2" t="s">
        <v>541</v>
      </c>
      <c r="C429" s="1" t="s">
        <v>1173</v>
      </c>
      <c r="E429" s="2"/>
      <c r="F429" s="1">
        <v>2</v>
      </c>
    </row>
    <row r="430" spans="1:6">
      <c r="A430" s="2" t="s">
        <v>523</v>
      </c>
      <c r="C430" s="1" t="s">
        <v>1173</v>
      </c>
      <c r="E430" s="2"/>
      <c r="F430" s="1">
        <v>2</v>
      </c>
    </row>
    <row r="431" spans="1:6">
      <c r="A431" s="2" t="s">
        <v>537</v>
      </c>
      <c r="C431" s="1" t="s">
        <v>1173</v>
      </c>
      <c r="E431" s="2"/>
      <c r="F431" s="1">
        <v>2</v>
      </c>
    </row>
    <row r="432" spans="1:6">
      <c r="A432" s="2" t="s">
        <v>543</v>
      </c>
      <c r="C432" s="1" t="s">
        <v>1173</v>
      </c>
      <c r="E432" s="2"/>
      <c r="F432" s="1">
        <v>2</v>
      </c>
    </row>
    <row r="433" spans="1:6">
      <c r="A433" s="2" t="s">
        <v>531</v>
      </c>
      <c r="C433" s="1" t="s">
        <v>1173</v>
      </c>
      <c r="E433" s="2"/>
      <c r="F433" s="1">
        <v>2</v>
      </c>
    </row>
    <row r="434" spans="1:6">
      <c r="A434" t="s">
        <v>545</v>
      </c>
      <c r="C434" s="2" t="s">
        <v>1194</v>
      </c>
      <c r="E434" s="2" t="s">
        <v>1707</v>
      </c>
      <c r="F434" s="1">
        <v>4</v>
      </c>
    </row>
    <row r="435" spans="1:6">
      <c r="A435" t="s">
        <v>549</v>
      </c>
      <c r="C435" s="2" t="s">
        <v>1194</v>
      </c>
      <c r="E435" s="2" t="s">
        <v>1707</v>
      </c>
      <c r="F435" s="1">
        <v>4</v>
      </c>
    </row>
    <row r="436" spans="1:6">
      <c r="A436" t="s">
        <v>547</v>
      </c>
      <c r="C436" s="2" t="s">
        <v>1194</v>
      </c>
      <c r="E436" s="2" t="s">
        <v>1707</v>
      </c>
      <c r="F436" s="1">
        <v>4</v>
      </c>
    </row>
    <row r="437" spans="1:6">
      <c r="A437" t="s">
        <v>551</v>
      </c>
      <c r="C437" s="2" t="s">
        <v>1194</v>
      </c>
      <c r="E437" s="2" t="s">
        <v>1707</v>
      </c>
      <c r="F437" s="1">
        <v>4</v>
      </c>
    </row>
    <row r="438" spans="1:6" ht="28.8">
      <c r="A438" s="140" t="s">
        <v>796</v>
      </c>
      <c r="C438" s="2" t="s">
        <v>1602</v>
      </c>
      <c r="E438" s="2"/>
      <c r="F438" s="2">
        <v>3</v>
      </c>
    </row>
    <row r="439" spans="1:6" ht="28.8">
      <c r="A439" s="140" t="s">
        <v>788</v>
      </c>
      <c r="C439" s="2" t="s">
        <v>1602</v>
      </c>
      <c r="E439" s="2"/>
      <c r="F439" s="2">
        <v>3</v>
      </c>
    </row>
    <row r="440" spans="1:6" ht="28.8">
      <c r="A440" s="140" t="s">
        <v>790</v>
      </c>
      <c r="C440" s="2" t="s">
        <v>1602</v>
      </c>
      <c r="E440" s="2"/>
      <c r="F440" s="2">
        <v>3</v>
      </c>
    </row>
    <row r="441" spans="1:6" ht="28.8">
      <c r="A441" s="140" t="s">
        <v>798</v>
      </c>
      <c r="C441" s="2" t="s">
        <v>1602</v>
      </c>
      <c r="E441" s="2"/>
      <c r="F441" s="2">
        <v>3</v>
      </c>
    </row>
    <row r="442" spans="1:6" ht="28.8">
      <c r="A442" s="140" t="s">
        <v>784</v>
      </c>
      <c r="C442" s="2" t="s">
        <v>1602</v>
      </c>
      <c r="E442" s="2"/>
      <c r="F442" s="2">
        <v>3</v>
      </c>
    </row>
    <row r="443" spans="1:6" ht="28.8">
      <c r="A443" s="140" t="s">
        <v>786</v>
      </c>
      <c r="C443" s="2" t="s">
        <v>1602</v>
      </c>
      <c r="E443" s="2"/>
      <c r="F443" s="2">
        <v>3</v>
      </c>
    </row>
    <row r="444" spans="1:6" ht="28.8">
      <c r="A444" s="140" t="s">
        <v>800</v>
      </c>
      <c r="C444" s="2" t="s">
        <v>1602</v>
      </c>
      <c r="E444" s="2"/>
      <c r="F444" s="2">
        <v>3</v>
      </c>
    </row>
    <row r="445" spans="1:6" ht="28.8">
      <c r="A445" s="140" t="s">
        <v>804</v>
      </c>
      <c r="C445" s="2" t="s">
        <v>1602</v>
      </c>
      <c r="E445" s="2"/>
      <c r="F445" s="2">
        <v>3</v>
      </c>
    </row>
    <row r="446" spans="1:6" ht="28.8">
      <c r="A446" s="140" t="s">
        <v>794</v>
      </c>
      <c r="C446" s="2" t="s">
        <v>1602</v>
      </c>
      <c r="E446" s="2"/>
      <c r="F446" s="2">
        <v>3</v>
      </c>
    </row>
    <row r="447" spans="1:6" ht="28.8">
      <c r="A447" s="140" t="s">
        <v>802</v>
      </c>
      <c r="C447" s="2" t="s">
        <v>1602</v>
      </c>
      <c r="E447" s="2"/>
      <c r="F447" s="2">
        <v>3</v>
      </c>
    </row>
    <row r="448" spans="1:6" ht="28.8">
      <c r="A448" s="140" t="s">
        <v>792</v>
      </c>
      <c r="C448" s="2" t="s">
        <v>1602</v>
      </c>
      <c r="E448" s="2"/>
      <c r="F448" s="2">
        <v>3</v>
      </c>
    </row>
    <row r="449" spans="1:6" ht="28.8">
      <c r="A449" s="140" t="s">
        <v>708</v>
      </c>
      <c r="C449" s="2" t="s">
        <v>1535</v>
      </c>
      <c r="E449" s="2"/>
      <c r="F449" s="2">
        <v>3</v>
      </c>
    </row>
    <row r="450" spans="1:6">
      <c r="A450" s="140" t="s">
        <v>700</v>
      </c>
      <c r="C450" s="2" t="s">
        <v>1535</v>
      </c>
      <c r="E450" s="2"/>
      <c r="F450" s="2">
        <v>3</v>
      </c>
    </row>
    <row r="451" spans="1:6" ht="28.8">
      <c r="A451" s="140" t="s">
        <v>702</v>
      </c>
      <c r="C451" s="2" t="s">
        <v>1535</v>
      </c>
      <c r="E451" s="2"/>
      <c r="F451" s="2">
        <v>3</v>
      </c>
    </row>
    <row r="452" spans="1:6">
      <c r="A452" s="140" t="s">
        <v>710</v>
      </c>
      <c r="C452" s="2" t="s">
        <v>1535</v>
      </c>
      <c r="E452" s="2"/>
      <c r="F452" s="2">
        <v>3</v>
      </c>
    </row>
    <row r="453" spans="1:6">
      <c r="A453" s="140" t="s">
        <v>696</v>
      </c>
      <c r="C453" s="2" t="s">
        <v>1535</v>
      </c>
      <c r="E453" s="2"/>
      <c r="F453" s="2">
        <v>3</v>
      </c>
    </row>
    <row r="454" spans="1:6">
      <c r="A454" s="140" t="s">
        <v>698</v>
      </c>
      <c r="C454" s="2" t="s">
        <v>1535</v>
      </c>
      <c r="E454" s="2"/>
      <c r="F454" s="2">
        <v>3</v>
      </c>
    </row>
    <row r="455" spans="1:6" ht="28.8">
      <c r="A455" s="140" t="s">
        <v>712</v>
      </c>
      <c r="C455" s="2" t="s">
        <v>1535</v>
      </c>
      <c r="E455" s="2"/>
      <c r="F455" s="2">
        <v>3</v>
      </c>
    </row>
    <row r="456" spans="1:6" ht="28.8">
      <c r="A456" s="140" t="s">
        <v>716</v>
      </c>
      <c r="C456" s="2" t="s">
        <v>1535</v>
      </c>
      <c r="E456" s="2"/>
      <c r="F456" s="2">
        <v>3</v>
      </c>
    </row>
    <row r="457" spans="1:6">
      <c r="A457" s="140" t="s">
        <v>706</v>
      </c>
      <c r="C457" s="2" t="s">
        <v>1535</v>
      </c>
      <c r="E457" s="2"/>
      <c r="F457" s="2">
        <v>3</v>
      </c>
    </row>
    <row r="458" spans="1:6">
      <c r="A458" s="140" t="s">
        <v>714</v>
      </c>
      <c r="C458" s="2" t="s">
        <v>1535</v>
      </c>
      <c r="E458" s="2"/>
      <c r="F458" s="2">
        <v>3</v>
      </c>
    </row>
    <row r="459" spans="1:6">
      <c r="A459" s="140" t="s">
        <v>704</v>
      </c>
      <c r="C459" s="2" t="s">
        <v>1535</v>
      </c>
      <c r="E459" s="2"/>
      <c r="F459" s="2">
        <v>3</v>
      </c>
    </row>
    <row r="460" spans="1:6" ht="28.8">
      <c r="A460" s="140" t="s">
        <v>642</v>
      </c>
      <c r="C460" s="2" t="s">
        <v>1594</v>
      </c>
      <c r="E460" s="2"/>
      <c r="F460" s="2">
        <v>3</v>
      </c>
    </row>
    <row r="461" spans="1:6">
      <c r="A461" s="140" t="s">
        <v>634</v>
      </c>
      <c r="C461" s="2" t="s">
        <v>1594</v>
      </c>
      <c r="E461" s="2"/>
      <c r="F461" s="2">
        <v>3</v>
      </c>
    </row>
    <row r="462" spans="1:6">
      <c r="A462" s="140" t="s">
        <v>636</v>
      </c>
      <c r="C462" s="2" t="s">
        <v>1594</v>
      </c>
      <c r="E462" s="2"/>
      <c r="F462" s="2">
        <v>3</v>
      </c>
    </row>
    <row r="463" spans="1:6">
      <c r="A463" s="140" t="s">
        <v>644</v>
      </c>
      <c r="C463" s="2" t="s">
        <v>1594</v>
      </c>
      <c r="E463" s="2"/>
      <c r="F463" s="2">
        <v>3</v>
      </c>
    </row>
    <row r="464" spans="1:6">
      <c r="A464" s="140" t="s">
        <v>627</v>
      </c>
      <c r="C464" s="2" t="s">
        <v>1594</v>
      </c>
      <c r="E464" s="2"/>
      <c r="F464" s="2">
        <v>3</v>
      </c>
    </row>
    <row r="465" spans="1:6">
      <c r="A465" s="140" t="s">
        <v>632</v>
      </c>
      <c r="C465" s="2" t="s">
        <v>1594</v>
      </c>
      <c r="E465" s="2"/>
      <c r="F465" s="2">
        <v>3</v>
      </c>
    </row>
    <row r="466" spans="1:6">
      <c r="A466" s="140" t="s">
        <v>646</v>
      </c>
      <c r="C466" s="2" t="s">
        <v>1594</v>
      </c>
      <c r="E466" s="2"/>
      <c r="F466" s="2">
        <v>3</v>
      </c>
    </row>
    <row r="467" spans="1:6">
      <c r="A467" s="140" t="s">
        <v>650</v>
      </c>
      <c r="C467" s="2" t="s">
        <v>1594</v>
      </c>
      <c r="E467" s="2"/>
      <c r="F467" s="2">
        <v>3</v>
      </c>
    </row>
    <row r="468" spans="1:6">
      <c r="A468" s="140" t="s">
        <v>640</v>
      </c>
      <c r="C468" s="2" t="s">
        <v>1594</v>
      </c>
      <c r="E468" s="2"/>
      <c r="F468" s="2">
        <v>3</v>
      </c>
    </row>
    <row r="469" spans="1:6">
      <c r="A469" s="140" t="s">
        <v>648</v>
      </c>
      <c r="C469" s="2" t="s">
        <v>1594</v>
      </c>
      <c r="E469" s="2"/>
      <c r="F469" s="2">
        <v>3</v>
      </c>
    </row>
    <row r="470" spans="1:6">
      <c r="A470" s="140" t="s">
        <v>638</v>
      </c>
      <c r="C470" s="2" t="s">
        <v>1594</v>
      </c>
      <c r="E470" s="2"/>
      <c r="F470" s="2">
        <v>3</v>
      </c>
    </row>
    <row r="471" spans="1:6" ht="28.8">
      <c r="A471" s="140" t="s">
        <v>686</v>
      </c>
      <c r="C471" s="2" t="s">
        <v>1531</v>
      </c>
      <c r="E471" s="2"/>
      <c r="F471" s="2">
        <v>3</v>
      </c>
    </row>
    <row r="472" spans="1:6" ht="28.8">
      <c r="A472" s="140" t="s">
        <v>678</v>
      </c>
      <c r="C472" s="2" t="s">
        <v>1531</v>
      </c>
      <c r="E472" s="2"/>
      <c r="F472" s="2">
        <v>3</v>
      </c>
    </row>
    <row r="473" spans="1:6" ht="28.8">
      <c r="A473" s="140" t="s">
        <v>680</v>
      </c>
      <c r="C473" s="2" t="s">
        <v>1531</v>
      </c>
      <c r="E473" s="2"/>
      <c r="F473" s="2">
        <v>3</v>
      </c>
    </row>
    <row r="474" spans="1:6" ht="28.8">
      <c r="A474" s="140" t="s">
        <v>688</v>
      </c>
      <c r="C474" s="2" t="s">
        <v>1531</v>
      </c>
      <c r="E474" s="2"/>
      <c r="F474" s="2">
        <v>3</v>
      </c>
    </row>
    <row r="475" spans="1:6" ht="28.8">
      <c r="A475" s="140" t="s">
        <v>674</v>
      </c>
      <c r="C475" s="2" t="s">
        <v>1531</v>
      </c>
      <c r="E475" s="2"/>
      <c r="F475" s="2">
        <v>3</v>
      </c>
    </row>
    <row r="476" spans="1:6" ht="28.8">
      <c r="A476" s="140" t="s">
        <v>676</v>
      </c>
      <c r="C476" s="2" t="s">
        <v>1531</v>
      </c>
      <c r="E476" s="2"/>
      <c r="F476" s="2">
        <v>3</v>
      </c>
    </row>
    <row r="477" spans="1:6" ht="28.8">
      <c r="A477" s="140" t="s">
        <v>690</v>
      </c>
      <c r="C477" s="2" t="s">
        <v>1531</v>
      </c>
      <c r="E477" s="2"/>
      <c r="F477" s="2">
        <v>3</v>
      </c>
    </row>
    <row r="478" spans="1:6" ht="28.8">
      <c r="A478" s="140" t="s">
        <v>694</v>
      </c>
      <c r="C478" s="2" t="s">
        <v>1531</v>
      </c>
      <c r="E478" s="2"/>
      <c r="F478" s="2">
        <v>3</v>
      </c>
    </row>
    <row r="479" spans="1:6" ht="28.8">
      <c r="A479" s="140" t="s">
        <v>684</v>
      </c>
      <c r="C479" s="2" t="s">
        <v>1531</v>
      </c>
      <c r="E479" s="2"/>
      <c r="F479" s="2">
        <v>3</v>
      </c>
    </row>
    <row r="480" spans="1:6" ht="28.8">
      <c r="A480" s="140" t="s">
        <v>692</v>
      </c>
      <c r="C480" s="2" t="s">
        <v>1531</v>
      </c>
      <c r="E480" s="2"/>
      <c r="F480" s="2">
        <v>3</v>
      </c>
    </row>
    <row r="481" spans="1:6" ht="28.8">
      <c r="A481" s="140" t="s">
        <v>682</v>
      </c>
      <c r="C481" s="2" t="s">
        <v>1531</v>
      </c>
      <c r="E481" s="2"/>
      <c r="F481" s="2">
        <v>3</v>
      </c>
    </row>
    <row r="482" spans="1:6" ht="28.8">
      <c r="A482" s="140" t="s">
        <v>752</v>
      </c>
      <c r="C482" s="2" t="s">
        <v>1560</v>
      </c>
      <c r="E482" s="2"/>
      <c r="F482" s="2">
        <v>3</v>
      </c>
    </row>
    <row r="483" spans="1:6" ht="28.8">
      <c r="A483" s="140" t="s">
        <v>744</v>
      </c>
      <c r="C483" s="2" t="s">
        <v>1560</v>
      </c>
      <c r="E483" s="2"/>
      <c r="F483" s="2">
        <v>3</v>
      </c>
    </row>
    <row r="484" spans="1:6" ht="28.8">
      <c r="A484" s="140" t="s">
        <v>746</v>
      </c>
      <c r="C484" s="2" t="s">
        <v>1560</v>
      </c>
      <c r="E484" s="2"/>
      <c r="F484" s="2">
        <v>3</v>
      </c>
    </row>
    <row r="485" spans="1:6" ht="28.8">
      <c r="A485" s="140" t="s">
        <v>754</v>
      </c>
      <c r="C485" s="2" t="s">
        <v>1560</v>
      </c>
      <c r="E485" s="2"/>
      <c r="F485" s="2">
        <v>3</v>
      </c>
    </row>
    <row r="486" spans="1:6" ht="28.8">
      <c r="A486" s="140" t="s">
        <v>740</v>
      </c>
      <c r="C486" s="2" t="s">
        <v>1560</v>
      </c>
      <c r="E486" s="2"/>
      <c r="F486" s="2">
        <v>3</v>
      </c>
    </row>
    <row r="487" spans="1:6" ht="28.8">
      <c r="A487" s="140" t="s">
        <v>742</v>
      </c>
      <c r="C487" s="2" t="s">
        <v>1560</v>
      </c>
      <c r="E487" s="2"/>
      <c r="F487" s="2">
        <v>3</v>
      </c>
    </row>
    <row r="488" spans="1:6" ht="28.8">
      <c r="A488" s="140" t="s">
        <v>756</v>
      </c>
      <c r="C488" s="2" t="s">
        <v>1560</v>
      </c>
      <c r="E488" s="2"/>
      <c r="F488" s="2">
        <v>3</v>
      </c>
    </row>
    <row r="489" spans="1:6" ht="28.8">
      <c r="A489" s="140" t="s">
        <v>760</v>
      </c>
      <c r="C489" s="2" t="s">
        <v>1560</v>
      </c>
      <c r="E489" s="2"/>
      <c r="F489" s="2">
        <v>3</v>
      </c>
    </row>
    <row r="490" spans="1:6" ht="28.8">
      <c r="A490" s="140" t="s">
        <v>750</v>
      </c>
      <c r="C490" s="2" t="s">
        <v>1560</v>
      </c>
      <c r="E490" s="2"/>
      <c r="F490" s="2">
        <v>3</v>
      </c>
    </row>
    <row r="491" spans="1:6" ht="28.8">
      <c r="A491" s="140" t="s">
        <v>758</v>
      </c>
      <c r="C491" s="2" t="s">
        <v>1560</v>
      </c>
      <c r="E491" s="2"/>
      <c r="F491" s="2">
        <v>3</v>
      </c>
    </row>
    <row r="492" spans="1:6" ht="28.8">
      <c r="A492" s="140" t="s">
        <v>748</v>
      </c>
      <c r="C492" s="2" t="s">
        <v>1560</v>
      </c>
      <c r="E492" s="2"/>
      <c r="F492" s="2">
        <v>3</v>
      </c>
    </row>
    <row r="493" spans="1:6" ht="28.8">
      <c r="A493" s="140" t="s">
        <v>863</v>
      </c>
      <c r="C493" s="2" t="s">
        <v>1577</v>
      </c>
      <c r="E493" s="2"/>
      <c r="F493" s="2">
        <v>3</v>
      </c>
    </row>
    <row r="494" spans="1:6">
      <c r="A494" s="140" t="s">
        <v>855</v>
      </c>
      <c r="C494" s="2" t="s">
        <v>1577</v>
      </c>
      <c r="E494" s="2"/>
      <c r="F494" s="2">
        <v>3</v>
      </c>
    </row>
    <row r="495" spans="1:6" ht="28.8">
      <c r="A495" s="140" t="s">
        <v>857</v>
      </c>
      <c r="C495" s="2" t="s">
        <v>1577</v>
      </c>
      <c r="E495" s="2"/>
      <c r="F495" s="2">
        <v>3</v>
      </c>
    </row>
    <row r="496" spans="1:6" ht="28.8">
      <c r="A496" s="140" t="s">
        <v>865</v>
      </c>
      <c r="C496" s="2" t="s">
        <v>1577</v>
      </c>
      <c r="E496" s="2"/>
      <c r="F496" s="2">
        <v>3</v>
      </c>
    </row>
    <row r="497" spans="1:6">
      <c r="A497" s="140" t="s">
        <v>850</v>
      </c>
      <c r="C497" s="2" t="s">
        <v>1577</v>
      </c>
      <c r="E497" s="2"/>
      <c r="F497" s="2">
        <v>3</v>
      </c>
    </row>
    <row r="498" spans="1:6">
      <c r="A498" s="140" t="s">
        <v>853</v>
      </c>
      <c r="C498" s="2" t="s">
        <v>1577</v>
      </c>
      <c r="E498" s="2"/>
      <c r="F498" s="2">
        <v>3</v>
      </c>
    </row>
    <row r="499" spans="1:6" ht="28.8">
      <c r="A499" s="140" t="s">
        <v>867</v>
      </c>
      <c r="C499" s="2" t="s">
        <v>1577</v>
      </c>
      <c r="E499" s="2"/>
      <c r="F499" s="2">
        <v>3</v>
      </c>
    </row>
    <row r="500" spans="1:6" ht="28.8">
      <c r="A500" s="140" t="s">
        <v>871</v>
      </c>
      <c r="C500" s="2" t="s">
        <v>1577</v>
      </c>
      <c r="E500" s="2"/>
      <c r="F500" s="2">
        <v>3</v>
      </c>
    </row>
    <row r="501" spans="1:6">
      <c r="A501" s="140" t="s">
        <v>861</v>
      </c>
      <c r="C501" s="2" t="s">
        <v>1577</v>
      </c>
      <c r="E501" s="2"/>
      <c r="F501" s="2">
        <v>3</v>
      </c>
    </row>
    <row r="502" spans="1:6" ht="28.8">
      <c r="A502" s="140" t="s">
        <v>869</v>
      </c>
      <c r="C502" s="2" t="s">
        <v>1577</v>
      </c>
      <c r="E502" s="2"/>
      <c r="F502" s="2">
        <v>3</v>
      </c>
    </row>
    <row r="503" spans="1:6">
      <c r="A503" s="140" t="s">
        <v>859</v>
      </c>
      <c r="C503" s="2" t="s">
        <v>1577</v>
      </c>
      <c r="E503" s="2"/>
      <c r="F503" s="2">
        <v>3</v>
      </c>
    </row>
    <row r="504" spans="1:6" ht="28.8">
      <c r="A504" s="140" t="s">
        <v>774</v>
      </c>
      <c r="C504" s="2" t="s">
        <v>483</v>
      </c>
      <c r="E504" s="2"/>
      <c r="F504" s="2">
        <v>3</v>
      </c>
    </row>
    <row r="505" spans="1:6" ht="28.8">
      <c r="A505" s="140" t="s">
        <v>766</v>
      </c>
      <c r="C505" s="2" t="s">
        <v>483</v>
      </c>
      <c r="E505" s="2"/>
      <c r="F505" s="2">
        <v>3</v>
      </c>
    </row>
    <row r="506" spans="1:6" ht="28.8">
      <c r="A506" s="140" t="s">
        <v>768</v>
      </c>
      <c r="C506" s="2" t="s">
        <v>483</v>
      </c>
      <c r="E506" s="2"/>
      <c r="F506" s="2">
        <v>3</v>
      </c>
    </row>
    <row r="507" spans="1:6" ht="28.8">
      <c r="A507" s="140" t="s">
        <v>776</v>
      </c>
      <c r="C507" s="2" t="s">
        <v>483</v>
      </c>
      <c r="E507" s="2"/>
      <c r="F507" s="2">
        <v>3</v>
      </c>
    </row>
    <row r="508" spans="1:6" ht="28.8">
      <c r="A508" s="140" t="s">
        <v>762</v>
      </c>
      <c r="C508" s="2" t="s">
        <v>483</v>
      </c>
      <c r="E508" s="2"/>
      <c r="F508" s="2">
        <v>3</v>
      </c>
    </row>
    <row r="509" spans="1:6" ht="28.8">
      <c r="A509" s="140" t="s">
        <v>764</v>
      </c>
      <c r="C509" s="2" t="s">
        <v>483</v>
      </c>
      <c r="E509" s="2"/>
      <c r="F509" s="2">
        <v>3</v>
      </c>
    </row>
    <row r="510" spans="1:6" ht="28.8">
      <c r="A510" s="140" t="s">
        <v>778</v>
      </c>
      <c r="C510" s="2" t="s">
        <v>483</v>
      </c>
      <c r="E510" s="2"/>
      <c r="F510" s="2">
        <v>3</v>
      </c>
    </row>
    <row r="511" spans="1:6" ht="28.8">
      <c r="A511" s="140" t="s">
        <v>782</v>
      </c>
      <c r="C511" s="2" t="s">
        <v>483</v>
      </c>
      <c r="E511" s="2"/>
      <c r="F511" s="2">
        <v>3</v>
      </c>
    </row>
    <row r="512" spans="1:6" ht="28.8">
      <c r="A512" s="140" t="s">
        <v>772</v>
      </c>
      <c r="C512" s="2" t="s">
        <v>483</v>
      </c>
      <c r="E512" s="2"/>
      <c r="F512" s="2">
        <v>3</v>
      </c>
    </row>
    <row r="513" spans="1:6" ht="28.8">
      <c r="A513" s="140" t="s">
        <v>780</v>
      </c>
      <c r="C513" s="2" t="s">
        <v>483</v>
      </c>
      <c r="E513" s="2"/>
      <c r="F513" s="2">
        <v>3</v>
      </c>
    </row>
    <row r="514" spans="1:6" ht="28.8">
      <c r="A514" s="140" t="s">
        <v>770</v>
      </c>
      <c r="C514" s="2" t="s">
        <v>483</v>
      </c>
      <c r="E514" s="2"/>
      <c r="F514" s="2">
        <v>3</v>
      </c>
    </row>
    <row r="515" spans="1:6" ht="28.8">
      <c r="A515" s="140" t="s">
        <v>664</v>
      </c>
      <c r="C515" s="2" t="s">
        <v>1594</v>
      </c>
      <c r="E515" s="2"/>
      <c r="F515" s="2">
        <v>3</v>
      </c>
    </row>
    <row r="516" spans="1:6">
      <c r="A516" s="140" t="s">
        <v>656</v>
      </c>
      <c r="C516" s="2" t="s">
        <v>1594</v>
      </c>
      <c r="E516" s="2"/>
      <c r="F516" s="2">
        <v>3</v>
      </c>
    </row>
    <row r="517" spans="1:6" ht="28.8">
      <c r="A517" s="140" t="s">
        <v>658</v>
      </c>
      <c r="C517" s="2" t="s">
        <v>1594</v>
      </c>
      <c r="E517" s="2"/>
      <c r="F517" s="2">
        <v>3</v>
      </c>
    </row>
    <row r="518" spans="1:6">
      <c r="A518" s="140" t="s">
        <v>666</v>
      </c>
      <c r="C518" s="2" t="s">
        <v>1594</v>
      </c>
      <c r="E518" s="2"/>
      <c r="F518" s="2">
        <v>3</v>
      </c>
    </row>
    <row r="519" spans="1:6">
      <c r="A519" s="140" t="s">
        <v>652</v>
      </c>
      <c r="C519" s="2" t="s">
        <v>1594</v>
      </c>
      <c r="E519" s="2"/>
      <c r="F519" s="2">
        <v>3</v>
      </c>
    </row>
    <row r="520" spans="1:6">
      <c r="A520" s="140" t="s">
        <v>654</v>
      </c>
      <c r="C520" s="2" t="s">
        <v>1594</v>
      </c>
      <c r="E520" s="2"/>
      <c r="F520" s="2">
        <v>3</v>
      </c>
    </row>
    <row r="521" spans="1:6" ht="28.8">
      <c r="A521" s="140" t="s">
        <v>668</v>
      </c>
      <c r="C521" s="2" t="s">
        <v>1594</v>
      </c>
      <c r="E521" s="2"/>
      <c r="F521" s="2">
        <v>3</v>
      </c>
    </row>
    <row r="522" spans="1:6" ht="28.8">
      <c r="A522" s="140" t="s">
        <v>672</v>
      </c>
      <c r="C522" s="2" t="s">
        <v>1594</v>
      </c>
      <c r="E522" s="2"/>
      <c r="F522" s="2">
        <v>3</v>
      </c>
    </row>
    <row r="523" spans="1:6">
      <c r="A523" s="140" t="s">
        <v>662</v>
      </c>
      <c r="C523" s="2" t="s">
        <v>1594</v>
      </c>
      <c r="E523" s="2"/>
      <c r="F523" s="2">
        <v>3</v>
      </c>
    </row>
    <row r="524" spans="1:6">
      <c r="A524" s="140" t="s">
        <v>670</v>
      </c>
      <c r="C524" s="2" t="s">
        <v>1594</v>
      </c>
      <c r="E524" s="2"/>
      <c r="F524" s="2">
        <v>3</v>
      </c>
    </row>
    <row r="525" spans="1:6">
      <c r="A525" s="140" t="s">
        <v>660</v>
      </c>
      <c r="C525" s="2" t="s">
        <v>1594</v>
      </c>
      <c r="E525" s="2"/>
      <c r="F525" s="2">
        <v>3</v>
      </c>
    </row>
    <row r="526" spans="1:6" ht="28.8">
      <c r="A526" s="140" t="s">
        <v>818</v>
      </c>
      <c r="C526" s="2" t="s">
        <v>483</v>
      </c>
      <c r="E526" s="2"/>
      <c r="F526" s="2">
        <v>3</v>
      </c>
    </row>
    <row r="527" spans="1:6">
      <c r="A527" s="140" t="s">
        <v>810</v>
      </c>
      <c r="C527" s="2" t="s">
        <v>483</v>
      </c>
      <c r="E527" s="2"/>
      <c r="F527" s="2">
        <v>3</v>
      </c>
    </row>
    <row r="528" spans="1:6" ht="28.8">
      <c r="A528" s="140" t="s">
        <v>812</v>
      </c>
      <c r="C528" s="2" t="s">
        <v>483</v>
      </c>
      <c r="E528" s="2"/>
      <c r="F528" s="2">
        <v>3</v>
      </c>
    </row>
    <row r="529" spans="1:6" ht="28.8">
      <c r="A529" s="140" t="s">
        <v>820</v>
      </c>
      <c r="C529" s="2" t="s">
        <v>483</v>
      </c>
      <c r="E529" s="2"/>
      <c r="F529" s="2">
        <v>3</v>
      </c>
    </row>
    <row r="530" spans="1:6" ht="28.8">
      <c r="A530" s="140" t="s">
        <v>806</v>
      </c>
      <c r="C530" s="2" t="s">
        <v>483</v>
      </c>
      <c r="E530" s="2"/>
      <c r="F530" s="2">
        <v>3</v>
      </c>
    </row>
    <row r="531" spans="1:6" ht="28.8">
      <c r="A531" s="140" t="s">
        <v>808</v>
      </c>
      <c r="C531" s="2" t="s">
        <v>483</v>
      </c>
      <c r="E531" s="2"/>
      <c r="F531" s="2">
        <v>3</v>
      </c>
    </row>
    <row r="532" spans="1:6" ht="28.8">
      <c r="A532" s="140" t="s">
        <v>822</v>
      </c>
      <c r="C532" s="2" t="s">
        <v>483</v>
      </c>
      <c r="E532" s="2"/>
      <c r="F532" s="2">
        <v>3</v>
      </c>
    </row>
    <row r="533" spans="1:6" ht="28.8">
      <c r="A533" s="140" t="s">
        <v>826</v>
      </c>
      <c r="C533" s="2" t="s">
        <v>483</v>
      </c>
      <c r="E533" s="2"/>
      <c r="F533" s="2">
        <v>3</v>
      </c>
    </row>
    <row r="534" spans="1:6">
      <c r="A534" s="140" t="s">
        <v>816</v>
      </c>
      <c r="C534" s="2" t="s">
        <v>483</v>
      </c>
      <c r="E534" s="2"/>
      <c r="F534" s="2">
        <v>3</v>
      </c>
    </row>
    <row r="535" spans="1:6" ht="28.8">
      <c r="A535" s="140" t="s">
        <v>824</v>
      </c>
      <c r="C535" s="2" t="s">
        <v>483</v>
      </c>
      <c r="E535" s="2"/>
      <c r="F535" s="2">
        <v>3</v>
      </c>
    </row>
    <row r="536" spans="1:6" ht="28.8">
      <c r="A536" s="140" t="s">
        <v>814</v>
      </c>
      <c r="C536" s="2" t="s">
        <v>483</v>
      </c>
      <c r="E536" s="2"/>
      <c r="F536" s="2">
        <v>3</v>
      </c>
    </row>
    <row r="537" spans="1:6" ht="28.8">
      <c r="A537" s="140" t="s">
        <v>730</v>
      </c>
      <c r="C537" s="2" t="s">
        <v>483</v>
      </c>
      <c r="E537" s="2"/>
      <c r="F537" s="2">
        <v>3</v>
      </c>
    </row>
    <row r="538" spans="1:6" ht="28.8">
      <c r="A538" s="140" t="s">
        <v>722</v>
      </c>
      <c r="C538" s="2" t="s">
        <v>483</v>
      </c>
      <c r="E538" s="2"/>
      <c r="F538" s="2">
        <v>3</v>
      </c>
    </row>
    <row r="539" spans="1:6" ht="28.8">
      <c r="A539" s="140" t="s">
        <v>724</v>
      </c>
      <c r="C539" s="2" t="s">
        <v>483</v>
      </c>
      <c r="E539" s="2"/>
      <c r="F539" s="2">
        <v>3</v>
      </c>
    </row>
    <row r="540" spans="1:6" ht="28.8">
      <c r="A540" s="140" t="s">
        <v>732</v>
      </c>
      <c r="C540" s="2" t="s">
        <v>483</v>
      </c>
      <c r="E540" s="2"/>
      <c r="F540" s="2">
        <v>3</v>
      </c>
    </row>
    <row r="541" spans="1:6" ht="28.8">
      <c r="A541" s="140" t="s">
        <v>718</v>
      </c>
      <c r="C541" s="2" t="s">
        <v>483</v>
      </c>
      <c r="E541" s="2"/>
      <c r="F541" s="2">
        <v>3</v>
      </c>
    </row>
    <row r="542" spans="1:6" ht="28.8">
      <c r="A542" s="140" t="s">
        <v>720</v>
      </c>
      <c r="C542" s="2" t="s">
        <v>483</v>
      </c>
      <c r="E542" s="2"/>
      <c r="F542" s="2">
        <v>3</v>
      </c>
    </row>
    <row r="543" spans="1:6" ht="28.8">
      <c r="A543" s="140" t="s">
        <v>734</v>
      </c>
      <c r="C543" s="2" t="s">
        <v>483</v>
      </c>
      <c r="E543" s="2"/>
      <c r="F543" s="2">
        <v>3</v>
      </c>
    </row>
    <row r="544" spans="1:6" ht="28.8">
      <c r="A544" s="140" t="s">
        <v>738</v>
      </c>
      <c r="C544" s="2" t="s">
        <v>483</v>
      </c>
      <c r="E544" s="2"/>
      <c r="F544" s="2">
        <v>3</v>
      </c>
    </row>
    <row r="545" spans="1:6" ht="28.8">
      <c r="A545" s="140" t="s">
        <v>728</v>
      </c>
      <c r="C545" s="2" t="s">
        <v>483</v>
      </c>
      <c r="E545" s="2"/>
      <c r="F545" s="2">
        <v>3</v>
      </c>
    </row>
    <row r="546" spans="1:6" ht="28.8">
      <c r="A546" s="140" t="s">
        <v>736</v>
      </c>
      <c r="C546" s="2" t="s">
        <v>483</v>
      </c>
      <c r="E546" s="2"/>
      <c r="F546" s="2">
        <v>3</v>
      </c>
    </row>
    <row r="547" spans="1:6" ht="28.8">
      <c r="A547" s="140" t="s">
        <v>726</v>
      </c>
      <c r="C547" s="2" t="s">
        <v>483</v>
      </c>
      <c r="E547" s="2"/>
      <c r="F547" s="2">
        <v>3</v>
      </c>
    </row>
    <row r="548" spans="1:6" ht="28.8">
      <c r="A548" s="140" t="s">
        <v>885</v>
      </c>
      <c r="C548" s="2" t="s">
        <v>483</v>
      </c>
      <c r="E548" s="2"/>
      <c r="F548" s="2">
        <v>3</v>
      </c>
    </row>
    <row r="549" spans="1:6">
      <c r="A549" s="140" t="s">
        <v>877</v>
      </c>
      <c r="C549" s="2" t="s">
        <v>483</v>
      </c>
      <c r="E549" s="2"/>
      <c r="F549" s="2">
        <v>3</v>
      </c>
    </row>
    <row r="550" spans="1:6" ht="28.8">
      <c r="A550" s="140" t="s">
        <v>879</v>
      </c>
      <c r="C550" s="2" t="s">
        <v>483</v>
      </c>
      <c r="E550" s="2"/>
      <c r="F550" s="2">
        <v>3</v>
      </c>
    </row>
    <row r="551" spans="1:6" ht="28.8">
      <c r="A551" s="140" t="s">
        <v>887</v>
      </c>
      <c r="C551" s="2" t="s">
        <v>483</v>
      </c>
      <c r="E551" s="2"/>
      <c r="F551" s="2">
        <v>3</v>
      </c>
    </row>
    <row r="552" spans="1:6">
      <c r="A552" s="140" t="s">
        <v>873</v>
      </c>
      <c r="C552" s="2" t="s">
        <v>483</v>
      </c>
      <c r="E552" s="2"/>
      <c r="F552" s="2">
        <v>3</v>
      </c>
    </row>
    <row r="553" spans="1:6">
      <c r="A553" s="140" t="s">
        <v>875</v>
      </c>
      <c r="C553" s="2" t="s">
        <v>483</v>
      </c>
      <c r="E553" s="2"/>
      <c r="F553" s="2">
        <v>3</v>
      </c>
    </row>
    <row r="554" spans="1:6" ht="28.8">
      <c r="A554" s="140" t="s">
        <v>889</v>
      </c>
      <c r="C554" s="2" t="s">
        <v>483</v>
      </c>
      <c r="E554" s="2"/>
      <c r="F554" s="2">
        <v>3</v>
      </c>
    </row>
    <row r="555" spans="1:6" ht="28.8">
      <c r="A555" s="140" t="s">
        <v>893</v>
      </c>
      <c r="C555" s="2" t="s">
        <v>483</v>
      </c>
      <c r="E555" s="2"/>
      <c r="F555" s="2">
        <v>3</v>
      </c>
    </row>
    <row r="556" spans="1:6">
      <c r="A556" s="140" t="s">
        <v>883</v>
      </c>
      <c r="C556" s="2" t="s">
        <v>483</v>
      </c>
      <c r="E556" s="2"/>
      <c r="F556" s="2">
        <v>3</v>
      </c>
    </row>
    <row r="557" spans="1:6">
      <c r="A557" s="140" t="s">
        <v>891</v>
      </c>
      <c r="C557" s="2" t="s">
        <v>483</v>
      </c>
      <c r="E557" s="2"/>
      <c r="F557" s="2">
        <v>3</v>
      </c>
    </row>
    <row r="558" spans="1:6">
      <c r="A558" s="140" t="s">
        <v>881</v>
      </c>
      <c r="C558" s="2" t="s">
        <v>483</v>
      </c>
      <c r="E558" s="2"/>
      <c r="F558" s="2">
        <v>3</v>
      </c>
    </row>
    <row r="559" spans="1:6" ht="28.8">
      <c r="A559" s="140" t="s">
        <v>840</v>
      </c>
      <c r="C559" s="2" t="s">
        <v>483</v>
      </c>
      <c r="E559" s="2"/>
      <c r="F559" s="2">
        <v>3</v>
      </c>
    </row>
    <row r="560" spans="1:6" ht="28.8">
      <c r="A560" s="140" t="s">
        <v>832</v>
      </c>
      <c r="C560" s="2" t="s">
        <v>483</v>
      </c>
      <c r="E560" s="2"/>
      <c r="F560" s="2">
        <v>3</v>
      </c>
    </row>
    <row r="561" spans="1:6" ht="28.8">
      <c r="A561" s="140" t="s">
        <v>834</v>
      </c>
      <c r="C561" s="2" t="s">
        <v>483</v>
      </c>
      <c r="E561" s="2"/>
      <c r="F561" s="2">
        <v>3</v>
      </c>
    </row>
    <row r="562" spans="1:6" ht="28.8">
      <c r="A562" s="140" t="s">
        <v>842</v>
      </c>
      <c r="C562" s="2" t="s">
        <v>483</v>
      </c>
      <c r="E562" s="2"/>
      <c r="F562" s="2">
        <v>3</v>
      </c>
    </row>
    <row r="563" spans="1:6" ht="28.8">
      <c r="A563" s="140" t="s">
        <v>828</v>
      </c>
      <c r="C563" s="2" t="s">
        <v>483</v>
      </c>
      <c r="E563" s="2"/>
      <c r="F563" s="2">
        <v>3</v>
      </c>
    </row>
    <row r="564" spans="1:6" ht="28.8">
      <c r="A564" s="140" t="s">
        <v>830</v>
      </c>
      <c r="C564" s="2" t="s">
        <v>483</v>
      </c>
      <c r="E564" s="2"/>
      <c r="F564" s="2">
        <v>3</v>
      </c>
    </row>
    <row r="565" spans="1:6" ht="28.8">
      <c r="A565" s="140" t="s">
        <v>844</v>
      </c>
      <c r="C565" s="2" t="s">
        <v>483</v>
      </c>
      <c r="E565" s="2"/>
      <c r="F565" s="2">
        <v>3</v>
      </c>
    </row>
    <row r="566" spans="1:6" ht="28.8">
      <c r="A566" s="140" t="s">
        <v>848</v>
      </c>
      <c r="C566" s="2" t="s">
        <v>483</v>
      </c>
      <c r="E566" s="2"/>
      <c r="F566" s="2">
        <v>3</v>
      </c>
    </row>
    <row r="567" spans="1:6" ht="28.8">
      <c r="A567" s="140" t="s">
        <v>838</v>
      </c>
      <c r="C567" s="2" t="s">
        <v>483</v>
      </c>
      <c r="E567" s="2"/>
      <c r="F567" s="2">
        <v>3</v>
      </c>
    </row>
    <row r="568" spans="1:6" ht="28.8">
      <c r="A568" s="140" t="s">
        <v>846</v>
      </c>
      <c r="C568" s="2" t="s">
        <v>483</v>
      </c>
      <c r="E568" s="2"/>
      <c r="F568" s="2">
        <v>3</v>
      </c>
    </row>
    <row r="569" spans="1:6" ht="28.8">
      <c r="A569" s="140" t="s">
        <v>836</v>
      </c>
      <c r="C569" s="2" t="s">
        <v>483</v>
      </c>
      <c r="E569" s="2"/>
      <c r="F569" s="2">
        <v>3</v>
      </c>
    </row>
    <row r="570" spans="1:6" ht="18.600000000000001" customHeight="1">
      <c r="A570" t="s">
        <v>1871</v>
      </c>
      <c r="C570" s="2" t="s">
        <v>9337</v>
      </c>
      <c r="E570" s="2" t="s">
        <v>1707</v>
      </c>
      <c r="F570" s="2">
        <v>3</v>
      </c>
    </row>
    <row r="571" spans="1:6" ht="28.8">
      <c r="A571" t="s">
        <v>1869</v>
      </c>
      <c r="C571" s="2" t="s">
        <v>9338</v>
      </c>
      <c r="E571" s="2" t="s">
        <v>1707</v>
      </c>
      <c r="F571" s="2">
        <v>3</v>
      </c>
    </row>
    <row r="572" spans="1:6" ht="28.8">
      <c r="A572" t="s">
        <v>1506</v>
      </c>
      <c r="C572" s="2" t="s">
        <v>9339</v>
      </c>
      <c r="E572" s="2" t="s">
        <v>1707</v>
      </c>
      <c r="F572" s="2">
        <v>3</v>
      </c>
    </row>
    <row r="573" spans="1:6" ht="28.8">
      <c r="A573" t="s">
        <v>1500</v>
      </c>
      <c r="C573" s="2" t="s">
        <v>9340</v>
      </c>
      <c r="E573" s="2" t="s">
        <v>1707</v>
      </c>
      <c r="F573" s="2">
        <v>3</v>
      </c>
    </row>
    <row r="574" spans="1:6">
      <c r="A574" s="1" t="s">
        <v>916</v>
      </c>
      <c r="C574" s="1" t="s">
        <v>1577</v>
      </c>
      <c r="E574" s="2" t="s">
        <v>1707</v>
      </c>
      <c r="F574" s="1">
        <v>4</v>
      </c>
    </row>
    <row r="575" spans="1:6">
      <c r="A575" s="1" t="s">
        <v>898</v>
      </c>
      <c r="C575" s="1" t="s">
        <v>1535</v>
      </c>
      <c r="E575" s="2" t="s">
        <v>1707</v>
      </c>
      <c r="F575" s="1">
        <v>4</v>
      </c>
    </row>
    <row r="576" spans="1:6">
      <c r="A576" s="1" t="s">
        <v>922</v>
      </c>
      <c r="C576" s="1" t="s">
        <v>1594</v>
      </c>
      <c r="E576" s="2" t="s">
        <v>1707</v>
      </c>
      <c r="F576" s="1">
        <v>4</v>
      </c>
    </row>
    <row r="577" spans="1:6">
      <c r="A577" s="1" t="s">
        <v>924</v>
      </c>
      <c r="C577" s="1" t="s">
        <v>1596</v>
      </c>
      <c r="E577" s="2" t="s">
        <v>1707</v>
      </c>
      <c r="F577" s="1">
        <v>4</v>
      </c>
    </row>
    <row r="578" spans="1:6">
      <c r="A578" s="1" t="s">
        <v>936</v>
      </c>
      <c r="C578" s="1" t="s">
        <v>483</v>
      </c>
      <c r="E578" s="2" t="s">
        <v>1707</v>
      </c>
      <c r="F578" s="1">
        <v>4</v>
      </c>
    </row>
    <row r="579" spans="1:6">
      <c r="A579" s="1" t="s">
        <v>918</v>
      </c>
      <c r="C579" s="1" t="s">
        <v>483</v>
      </c>
      <c r="E579" s="2" t="s">
        <v>1707</v>
      </c>
      <c r="F579" s="1">
        <v>4</v>
      </c>
    </row>
    <row r="580" spans="1:6">
      <c r="A580" s="1" t="s">
        <v>920</v>
      </c>
      <c r="C580" s="1" t="s">
        <v>1482</v>
      </c>
      <c r="E580" s="2" t="s">
        <v>1707</v>
      </c>
      <c r="F580" s="1">
        <v>4</v>
      </c>
    </row>
    <row r="581" spans="1:6">
      <c r="A581" s="1" t="s">
        <v>912</v>
      </c>
      <c r="C581" s="1" t="s">
        <v>483</v>
      </c>
      <c r="E581" s="2" t="s">
        <v>1707</v>
      </c>
      <c r="F581" s="1">
        <v>4</v>
      </c>
    </row>
    <row r="582" spans="1:6">
      <c r="A582" s="1" t="s">
        <v>928</v>
      </c>
      <c r="C582" s="1" t="s">
        <v>1602</v>
      </c>
      <c r="E582" s="2" t="s">
        <v>1707</v>
      </c>
      <c r="F582" s="1">
        <v>4</v>
      </c>
    </row>
    <row r="583" spans="1:6">
      <c r="A583" s="1" t="s">
        <v>938</v>
      </c>
      <c r="C583" s="1" t="s">
        <v>483</v>
      </c>
      <c r="E583" s="2" t="s">
        <v>1707</v>
      </c>
      <c r="F583" s="1">
        <v>4</v>
      </c>
    </row>
    <row r="584" spans="1:6">
      <c r="A584" s="1" t="s">
        <v>904</v>
      </c>
      <c r="C584" s="1" t="s">
        <v>485</v>
      </c>
      <c r="E584" s="2" t="s">
        <v>1707</v>
      </c>
      <c r="F584" s="1">
        <v>4</v>
      </c>
    </row>
    <row r="585" spans="1:6">
      <c r="A585" s="1" t="s">
        <v>934</v>
      </c>
      <c r="C585" s="1" t="s">
        <v>483</v>
      </c>
      <c r="E585" s="2" t="s">
        <v>1707</v>
      </c>
      <c r="F585" s="1">
        <v>4</v>
      </c>
    </row>
    <row r="586" spans="1:6">
      <c r="A586" s="1" t="s">
        <v>926</v>
      </c>
      <c r="C586" s="1" t="s">
        <v>483</v>
      </c>
      <c r="E586" s="2" t="s">
        <v>1707</v>
      </c>
      <c r="F586" s="1">
        <v>4</v>
      </c>
    </row>
    <row r="587" spans="1:6">
      <c r="A587" s="222" t="s">
        <v>930</v>
      </c>
      <c r="C587" s="1" t="s">
        <v>1827</v>
      </c>
      <c r="E587" s="2" t="s">
        <v>1707</v>
      </c>
      <c r="F587" s="1">
        <v>4</v>
      </c>
    </row>
    <row r="588" spans="1:6" ht="28.8">
      <c r="A588" s="222" t="s">
        <v>932</v>
      </c>
      <c r="C588" s="1" t="s">
        <v>9341</v>
      </c>
      <c r="E588" s="2" t="s">
        <v>1707</v>
      </c>
      <c r="F588" s="1">
        <v>4</v>
      </c>
    </row>
    <row r="589" spans="1:6" ht="28.8">
      <c r="A589" s="222" t="s">
        <v>906</v>
      </c>
      <c r="C589" s="1" t="s">
        <v>9342</v>
      </c>
      <c r="E589" s="2" t="s">
        <v>1707</v>
      </c>
      <c r="F589" s="1">
        <v>4</v>
      </c>
    </row>
    <row r="590" spans="1:6" ht="28.8">
      <c r="A590" s="222" t="s">
        <v>908</v>
      </c>
      <c r="C590" s="1" t="s">
        <v>9343</v>
      </c>
      <c r="E590" s="2" t="s">
        <v>1707</v>
      </c>
      <c r="F590" s="1">
        <v>4</v>
      </c>
    </row>
    <row r="591" spans="1:6" ht="57.6">
      <c r="A591" s="222" t="s">
        <v>900</v>
      </c>
      <c r="C591" s="1" t="s">
        <v>2398</v>
      </c>
      <c r="E591" s="2" t="s">
        <v>1707</v>
      </c>
      <c r="F591" s="1">
        <v>4</v>
      </c>
    </row>
    <row r="592" spans="1:6" ht="28.8">
      <c r="A592" s="1" t="s">
        <v>914</v>
      </c>
      <c r="C592" s="1" t="s">
        <v>2322</v>
      </c>
      <c r="E592" s="2" t="s">
        <v>1707</v>
      </c>
      <c r="F592" s="1">
        <v>4</v>
      </c>
    </row>
    <row r="593" spans="1:6">
      <c r="A593" s="1" t="s">
        <v>895</v>
      </c>
      <c r="C593" s="1" t="s">
        <v>474</v>
      </c>
      <c r="E593" s="2" t="s">
        <v>1707</v>
      </c>
      <c r="F593" s="1">
        <v>4</v>
      </c>
    </row>
    <row r="594" spans="1:6">
      <c r="A594" s="1" t="s">
        <v>910</v>
      </c>
      <c r="C594" s="1" t="s">
        <v>474</v>
      </c>
      <c r="E594" s="2" t="s">
        <v>1707</v>
      </c>
      <c r="F594" s="1">
        <v>4</v>
      </c>
    </row>
    <row r="595" spans="1:6">
      <c r="A595" s="1" t="s">
        <v>1025</v>
      </c>
      <c r="C595" s="1" t="s">
        <v>1577</v>
      </c>
      <c r="E595" s="2" t="s">
        <v>1707</v>
      </c>
      <c r="F595" s="1">
        <v>4</v>
      </c>
    </row>
    <row r="596" spans="1:6">
      <c r="A596" s="1" t="s">
        <v>1027</v>
      </c>
      <c r="C596" s="1" t="s">
        <v>1594</v>
      </c>
      <c r="E596" s="2" t="s">
        <v>1707</v>
      </c>
      <c r="F596" s="1">
        <v>4</v>
      </c>
    </row>
    <row r="597" spans="1:6">
      <c r="A597" s="1" t="s">
        <v>1011</v>
      </c>
      <c r="C597" s="1" t="s">
        <v>1535</v>
      </c>
      <c r="E597" s="2" t="s">
        <v>1707</v>
      </c>
      <c r="F597" s="1">
        <v>4</v>
      </c>
    </row>
    <row r="598" spans="1:6">
      <c r="A598" s="1" t="s">
        <v>1035</v>
      </c>
      <c r="C598" s="1" t="s">
        <v>1602</v>
      </c>
      <c r="E598" s="2" t="s">
        <v>1707</v>
      </c>
      <c r="F598" s="1">
        <v>4</v>
      </c>
    </row>
    <row r="599" spans="1:6">
      <c r="A599" s="1" t="s">
        <v>1021</v>
      </c>
      <c r="C599" s="1" t="s">
        <v>483</v>
      </c>
      <c r="E599" s="2" t="s">
        <v>1707</v>
      </c>
      <c r="F599" s="1">
        <v>4</v>
      </c>
    </row>
    <row r="600" spans="1:6">
      <c r="A600" s="1" t="s">
        <v>1029</v>
      </c>
      <c r="C600" s="1" t="s">
        <v>1596</v>
      </c>
      <c r="E600" s="2" t="s">
        <v>1707</v>
      </c>
      <c r="F600" s="1">
        <v>4</v>
      </c>
    </row>
    <row r="601" spans="1:6" ht="28.8">
      <c r="A601" s="1" t="s">
        <v>1031</v>
      </c>
      <c r="C601" s="1" t="s">
        <v>9344</v>
      </c>
      <c r="E601" s="2" t="s">
        <v>1707</v>
      </c>
      <c r="F601" s="1">
        <v>4</v>
      </c>
    </row>
    <row r="602" spans="1:6" ht="28.8">
      <c r="A602" s="1" t="s">
        <v>1017</v>
      </c>
      <c r="C602" s="1" t="s">
        <v>9342</v>
      </c>
      <c r="E602" s="2" t="s">
        <v>1707</v>
      </c>
      <c r="F602" s="1">
        <v>4</v>
      </c>
    </row>
    <row r="603" spans="1:6">
      <c r="A603" s="1" t="s">
        <v>1039</v>
      </c>
      <c r="C603" s="1" t="s">
        <v>1606</v>
      </c>
      <c r="E603" s="2" t="s">
        <v>1707</v>
      </c>
      <c r="F603" s="1">
        <v>4</v>
      </c>
    </row>
    <row r="604" spans="1:6">
      <c r="A604" s="1" t="s">
        <v>1043</v>
      </c>
      <c r="C604" s="1" t="s">
        <v>9345</v>
      </c>
      <c r="E604" s="2" t="s">
        <v>1707</v>
      </c>
      <c r="F604" s="1">
        <v>4</v>
      </c>
    </row>
    <row r="605" spans="1:6">
      <c r="A605" s="1" t="s">
        <v>1041</v>
      </c>
      <c r="C605" s="1" t="s">
        <v>9345</v>
      </c>
      <c r="E605" s="2" t="s">
        <v>1707</v>
      </c>
      <c r="F605" s="1">
        <v>4</v>
      </c>
    </row>
    <row r="606" spans="1:6" ht="28.8">
      <c r="A606" s="222" t="s">
        <v>1045</v>
      </c>
      <c r="C606" s="1" t="s">
        <v>1590</v>
      </c>
      <c r="E606" s="2" t="s">
        <v>1707</v>
      </c>
      <c r="F606" s="1">
        <v>4</v>
      </c>
    </row>
    <row r="607" spans="1:6">
      <c r="A607" s="1" t="s">
        <v>1033</v>
      </c>
      <c r="C607" s="1" t="s">
        <v>1998</v>
      </c>
      <c r="E607" s="2" t="s">
        <v>1707</v>
      </c>
      <c r="F607" s="1">
        <v>4</v>
      </c>
    </row>
    <row r="608" spans="1:6">
      <c r="A608" s="1" t="s">
        <v>1037</v>
      </c>
      <c r="C608" s="1" t="s">
        <v>1827</v>
      </c>
      <c r="E608" s="2" t="s">
        <v>1707</v>
      </c>
      <c r="F608" s="1">
        <v>4</v>
      </c>
    </row>
    <row r="609" spans="1:6" ht="22.95" customHeight="1">
      <c r="A609" s="1" t="s">
        <v>1019</v>
      </c>
      <c r="C609" s="1" t="s">
        <v>9343</v>
      </c>
      <c r="E609" s="2" t="s">
        <v>1707</v>
      </c>
      <c r="F609" s="1">
        <v>4</v>
      </c>
    </row>
    <row r="610" spans="1:6" ht="22.2" customHeight="1">
      <c r="A610" s="1" t="s">
        <v>1013</v>
      </c>
      <c r="C610" s="1" t="s">
        <v>2398</v>
      </c>
      <c r="E610" s="2" t="s">
        <v>1707</v>
      </c>
      <c r="F610" s="1">
        <v>4</v>
      </c>
    </row>
    <row r="611" spans="1:6" ht="28.8">
      <c r="A611" s="1" t="s">
        <v>1023</v>
      </c>
      <c r="C611" s="1" t="s">
        <v>2322</v>
      </c>
      <c r="E611" s="2" t="s">
        <v>1707</v>
      </c>
      <c r="F611" s="1">
        <v>4</v>
      </c>
    </row>
    <row r="612" spans="1:6">
      <c r="A612" s="1" t="s">
        <v>1005</v>
      </c>
      <c r="C612" s="1" t="s">
        <v>474</v>
      </c>
      <c r="E612" s="2" t="s">
        <v>1707</v>
      </c>
      <c r="F612" s="1">
        <v>4</v>
      </c>
    </row>
    <row r="613" spans="1:6">
      <c r="A613" s="1" t="s">
        <v>1049</v>
      </c>
      <c r="C613" s="1" t="s">
        <v>1529</v>
      </c>
      <c r="E613" s="2" t="s">
        <v>1707</v>
      </c>
      <c r="F613" s="1">
        <v>4</v>
      </c>
    </row>
    <row r="614" spans="1:6">
      <c r="A614" s="1" t="s">
        <v>1053</v>
      </c>
      <c r="C614" s="1" t="s">
        <v>1632</v>
      </c>
      <c r="E614" s="2" t="s">
        <v>1707</v>
      </c>
      <c r="F614" s="1">
        <v>4</v>
      </c>
    </row>
    <row r="615" spans="1:6">
      <c r="A615" s="1" t="s">
        <v>1055</v>
      </c>
      <c r="C615" s="1" t="s">
        <v>1624</v>
      </c>
      <c r="E615" s="2" t="s">
        <v>1707</v>
      </c>
      <c r="F615" s="1">
        <v>4</v>
      </c>
    </row>
    <row r="616" spans="1:6" ht="28.8">
      <c r="A616" s="1" t="s">
        <v>1051</v>
      </c>
      <c r="C616" s="1" t="s">
        <v>2399</v>
      </c>
      <c r="E616" s="2" t="s">
        <v>1707</v>
      </c>
      <c r="F616" s="1">
        <v>4</v>
      </c>
    </row>
    <row r="617" spans="1:6">
      <c r="A617" s="1" t="s">
        <v>1047</v>
      </c>
      <c r="C617" s="1" t="s">
        <v>1529</v>
      </c>
      <c r="E617" s="2" t="s">
        <v>1707</v>
      </c>
      <c r="F617" s="1">
        <v>4</v>
      </c>
    </row>
    <row r="618" spans="1:6">
      <c r="A618" s="1" t="s">
        <v>1075</v>
      </c>
      <c r="C618" s="1" t="s">
        <v>1632</v>
      </c>
      <c r="E618" s="2" t="s">
        <v>1707</v>
      </c>
      <c r="F618" s="1">
        <v>4</v>
      </c>
    </row>
    <row r="619" spans="1:6">
      <c r="A619" s="1" t="s">
        <v>1077</v>
      </c>
      <c r="C619" s="1" t="s">
        <v>1624</v>
      </c>
      <c r="E619" s="2" t="s">
        <v>1707</v>
      </c>
      <c r="F619" s="1">
        <v>4</v>
      </c>
    </row>
    <row r="620" spans="1:6" ht="28.8">
      <c r="A620" s="1" t="s">
        <v>1069</v>
      </c>
      <c r="C620" s="1" t="s">
        <v>2399</v>
      </c>
      <c r="E620" s="2" t="s">
        <v>1707</v>
      </c>
      <c r="F620" s="1">
        <v>4</v>
      </c>
    </row>
    <row r="621" spans="1:6" ht="43.2">
      <c r="A621" s="1" t="s">
        <v>1063</v>
      </c>
      <c r="C621" s="1" t="s">
        <v>2400</v>
      </c>
      <c r="E621" s="2" t="s">
        <v>1707</v>
      </c>
      <c r="F621" s="1">
        <v>4</v>
      </c>
    </row>
    <row r="622" spans="1:6">
      <c r="A622" s="1" t="s">
        <v>1073</v>
      </c>
      <c r="C622" s="1" t="s">
        <v>1986</v>
      </c>
      <c r="E622" s="2" t="s">
        <v>1707</v>
      </c>
      <c r="F622" s="1">
        <v>4</v>
      </c>
    </row>
    <row r="623" spans="1:6">
      <c r="A623" s="1" t="s">
        <v>1061</v>
      </c>
      <c r="C623" s="1" t="s">
        <v>474</v>
      </c>
      <c r="E623" s="2" t="s">
        <v>1707</v>
      </c>
      <c r="F623" s="1">
        <v>4</v>
      </c>
    </row>
    <row r="624" spans="1:6">
      <c r="A624" s="1" t="s">
        <v>1071</v>
      </c>
      <c r="C624" s="1" t="s">
        <v>474</v>
      </c>
      <c r="E624" s="2" t="s">
        <v>1707</v>
      </c>
      <c r="F624" s="1">
        <v>4</v>
      </c>
    </row>
    <row r="625" spans="1:6">
      <c r="A625" s="1" t="s">
        <v>1057</v>
      </c>
      <c r="C625" s="1" t="s">
        <v>474</v>
      </c>
      <c r="E625" s="2" t="s">
        <v>1707</v>
      </c>
      <c r="F625" s="1">
        <v>4</v>
      </c>
    </row>
    <row r="626" spans="1:6">
      <c r="A626" s="1" t="s">
        <v>1059</v>
      </c>
      <c r="C626" s="1" t="s">
        <v>474</v>
      </c>
      <c r="E626" s="2" t="s">
        <v>1707</v>
      </c>
      <c r="F626" s="1">
        <v>4</v>
      </c>
    </row>
    <row r="627" spans="1:6">
      <c r="A627" s="1" t="s">
        <v>1079</v>
      </c>
      <c r="C627" s="1" t="s">
        <v>474</v>
      </c>
      <c r="E627" s="2" t="s">
        <v>1707</v>
      </c>
      <c r="F627" s="1">
        <v>4</v>
      </c>
    </row>
    <row r="628" spans="1:6">
      <c r="A628" s="1" t="s">
        <v>1067</v>
      </c>
      <c r="C628" s="1" t="s">
        <v>474</v>
      </c>
      <c r="E628" s="2" t="s">
        <v>1707</v>
      </c>
      <c r="F628" s="1">
        <v>4</v>
      </c>
    </row>
    <row r="629" spans="1:6">
      <c r="A629" s="1" t="s">
        <v>1065</v>
      </c>
      <c r="C629" s="1" t="s">
        <v>474</v>
      </c>
      <c r="E629" s="2" t="s">
        <v>1707</v>
      </c>
      <c r="F629" s="1">
        <v>4</v>
      </c>
    </row>
    <row r="630" spans="1:6">
      <c r="A630" s="1" t="s">
        <v>2407</v>
      </c>
      <c r="C630" s="1" t="str">
        <f>collected_variables_EU!A114</f>
        <v>electricity_production_with_pure_biodiesels</v>
      </c>
      <c r="E630" s="2" t="s">
        <v>1707</v>
      </c>
      <c r="F630" s="1">
        <v>4</v>
      </c>
    </row>
    <row r="631" spans="1:6">
      <c r="A631" s="1" t="s">
        <v>2408</v>
      </c>
      <c r="C631" s="1" t="str">
        <f>collected_variables_EU!A114</f>
        <v>electricity_production_with_pure_biodiesels</v>
      </c>
      <c r="E631" s="2" t="s">
        <v>1707</v>
      </c>
      <c r="F631" s="1">
        <v>4</v>
      </c>
    </row>
    <row r="632" spans="1:6">
      <c r="A632" s="1" t="s">
        <v>2409</v>
      </c>
      <c r="C632" s="1" t="str">
        <f>collected_variables_EU!A114</f>
        <v>electricity_production_with_pure_biodiesels</v>
      </c>
      <c r="E632" s="2" t="s">
        <v>1707</v>
      </c>
      <c r="F632" s="1">
        <v>4</v>
      </c>
    </row>
    <row r="633" spans="1:6" ht="28.8">
      <c r="A633" s="1" t="s">
        <v>1081</v>
      </c>
      <c r="C633" s="1" t="s">
        <v>479</v>
      </c>
      <c r="E633" s="2" t="s">
        <v>38</v>
      </c>
      <c r="F633" s="1">
        <v>5</v>
      </c>
    </row>
    <row r="634" spans="1:6">
      <c r="A634" s="1" t="s">
        <v>1086</v>
      </c>
      <c r="C634" s="1" t="s">
        <v>505</v>
      </c>
      <c r="E634" s="2" t="s">
        <v>38</v>
      </c>
      <c r="F634" s="1">
        <v>4</v>
      </c>
    </row>
    <row r="635" spans="1:6">
      <c r="A635" s="1" t="s">
        <v>1089</v>
      </c>
      <c r="C635" s="1" t="s">
        <v>480</v>
      </c>
      <c r="E635" s="2" t="s">
        <v>38</v>
      </c>
      <c r="F635" s="1">
        <v>5</v>
      </c>
    </row>
    <row r="636" spans="1:6">
      <c r="A636" s="1" t="s">
        <v>1091</v>
      </c>
      <c r="C636" s="1" t="s">
        <v>505</v>
      </c>
      <c r="E636" s="2" t="s">
        <v>38</v>
      </c>
      <c r="F636" s="1">
        <v>4</v>
      </c>
    </row>
    <row r="637" spans="1:6">
      <c r="A637" s="1" t="s">
        <v>1095</v>
      </c>
      <c r="C637" s="1" t="s">
        <v>505</v>
      </c>
      <c r="E637" s="2" t="s">
        <v>38</v>
      </c>
      <c r="F637" s="1">
        <v>4</v>
      </c>
    </row>
    <row r="638" spans="1:6">
      <c r="A638" s="1" t="s">
        <v>1098</v>
      </c>
      <c r="C638" s="1" t="s">
        <v>489</v>
      </c>
      <c r="E638" s="2" t="s">
        <v>38</v>
      </c>
      <c r="F638" s="1">
        <v>5</v>
      </c>
    </row>
    <row r="639" spans="1:6">
      <c r="A639" s="1" t="s">
        <v>1101</v>
      </c>
      <c r="C639" s="1" t="s">
        <v>509</v>
      </c>
      <c r="E639" s="2" t="s">
        <v>38</v>
      </c>
      <c r="F639" s="1">
        <v>4</v>
      </c>
    </row>
    <row r="640" spans="1:6">
      <c r="A640" s="1" t="s">
        <v>1104</v>
      </c>
      <c r="C640" s="1" t="s">
        <v>509</v>
      </c>
      <c r="E640" s="2" t="s">
        <v>38</v>
      </c>
      <c r="F640" s="1">
        <v>4</v>
      </c>
    </row>
    <row r="641" spans="1:6">
      <c r="A641" s="1" t="s">
        <v>1107</v>
      </c>
      <c r="C641" s="1" t="s">
        <v>509</v>
      </c>
      <c r="E641" s="2" t="s">
        <v>38</v>
      </c>
      <c r="F641" s="1">
        <v>4</v>
      </c>
    </row>
    <row r="642" spans="1:6">
      <c r="A642" s="1" t="s">
        <v>1110</v>
      </c>
      <c r="C642" s="1" t="s">
        <v>493</v>
      </c>
      <c r="E642" s="2" t="s">
        <v>38</v>
      </c>
      <c r="F642" s="1">
        <v>5</v>
      </c>
    </row>
    <row r="643" spans="1:6">
      <c r="A643" s="1" t="s">
        <v>1113</v>
      </c>
      <c r="C643" s="1" t="s">
        <v>497</v>
      </c>
      <c r="E643" s="2" t="s">
        <v>38</v>
      </c>
      <c r="F643" s="1">
        <v>5</v>
      </c>
    </row>
    <row r="644" spans="1:6">
      <c r="A644" s="1" t="s">
        <v>1116</v>
      </c>
      <c r="C644" s="1" t="s">
        <v>501</v>
      </c>
      <c r="E644" s="2" t="s">
        <v>38</v>
      </c>
      <c r="F644" s="1">
        <v>5</v>
      </c>
    </row>
    <row r="645" spans="1:6">
      <c r="A645" s="1" t="s">
        <v>1119</v>
      </c>
      <c r="C645" s="1" t="s">
        <v>513</v>
      </c>
      <c r="E645" s="2" t="s">
        <v>38</v>
      </c>
      <c r="F645" s="1">
        <v>4</v>
      </c>
    </row>
    <row r="646" spans="1:6">
      <c r="A646" s="1" t="s">
        <v>1122</v>
      </c>
      <c r="C646" s="1" t="s">
        <v>513</v>
      </c>
      <c r="E646" s="2" t="s">
        <v>38</v>
      </c>
      <c r="F646" s="1">
        <v>4</v>
      </c>
    </row>
    <row r="647" spans="1:6">
      <c r="A647" s="1" t="s">
        <v>1125</v>
      </c>
      <c r="C647" s="1" t="s">
        <v>518</v>
      </c>
      <c r="E647" s="2" t="s">
        <v>38</v>
      </c>
      <c r="F647" s="1">
        <v>4</v>
      </c>
    </row>
    <row r="648" spans="1:6">
      <c r="A648" s="1" t="s">
        <v>1128</v>
      </c>
      <c r="C648" s="1" t="s">
        <v>518</v>
      </c>
      <c r="E648" s="2" t="s">
        <v>38</v>
      </c>
      <c r="F648" s="1">
        <v>4</v>
      </c>
    </row>
    <row r="649" spans="1:6">
      <c r="A649" s="1" t="s">
        <v>1131</v>
      </c>
      <c r="C649" s="1" t="s">
        <v>518</v>
      </c>
      <c r="E649" s="2" t="s">
        <v>38</v>
      </c>
      <c r="F649" s="1">
        <v>4</v>
      </c>
    </row>
    <row r="650" spans="1:6">
      <c r="A650" s="1" t="s">
        <v>1134</v>
      </c>
      <c r="C650" s="1" t="s">
        <v>522</v>
      </c>
      <c r="E650" s="2" t="s">
        <v>38</v>
      </c>
      <c r="F650" s="1">
        <v>4</v>
      </c>
    </row>
    <row r="651" spans="1:6">
      <c r="A651" s="1" t="s">
        <v>1137</v>
      </c>
      <c r="C651" s="1" t="s">
        <v>522</v>
      </c>
      <c r="E651" s="2" t="s">
        <v>38</v>
      </c>
      <c r="F651" s="1">
        <v>4</v>
      </c>
    </row>
    <row r="652" spans="1:6">
      <c r="A652" s="1" t="s">
        <v>1140</v>
      </c>
      <c r="C652" s="1" t="s">
        <v>522</v>
      </c>
      <c r="E652" s="2" t="s">
        <v>38</v>
      </c>
      <c r="F652" s="1">
        <v>4</v>
      </c>
    </row>
    <row r="653" spans="1:6">
      <c r="A653" s="1" t="s">
        <v>1143</v>
      </c>
      <c r="C653" s="1" t="s">
        <v>522</v>
      </c>
      <c r="E653" s="2" t="s">
        <v>38</v>
      </c>
      <c r="F653" s="1">
        <v>4</v>
      </c>
    </row>
  </sheetData>
  <mergeCells count="2">
    <mergeCell ref="B1:F1"/>
    <mergeCell ref="G1:J1"/>
  </mergeCells>
  <pageMargins left="0.70078740157480324" right="0.70078740157480324" top="0.75196850393700787" bottom="0.75196850393700787"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E8170-E47E-41CE-B471-DF168D5E5435}">
  <dimension ref="A1:AB346"/>
  <sheetViews>
    <sheetView workbookViewId="0">
      <selection sqref="A1:A1048576"/>
    </sheetView>
  </sheetViews>
  <sheetFormatPr defaultColWidth="11.44140625" defaultRowHeight="14.4"/>
  <cols>
    <col min="1" max="3" width="18.33203125" customWidth="1"/>
  </cols>
  <sheetData>
    <row r="1" spans="1:28" ht="15" customHeight="1">
      <c r="A1" s="203" t="s">
        <v>2421</v>
      </c>
      <c r="B1" s="203" t="s">
        <v>2421</v>
      </c>
      <c r="C1" s="203" t="s">
        <v>2421</v>
      </c>
      <c r="D1" s="7" t="s">
        <v>335</v>
      </c>
      <c r="E1" s="2" t="s">
        <v>336</v>
      </c>
      <c r="F1" s="2" t="s">
        <v>33</v>
      </c>
      <c r="G1" s="2" t="s">
        <v>337</v>
      </c>
      <c r="H1" t="s">
        <v>526</v>
      </c>
      <c r="I1" s="8"/>
      <c r="J1" s="2"/>
      <c r="K1" s="2"/>
      <c r="L1" s="8"/>
      <c r="M1" s="2" t="s">
        <v>338</v>
      </c>
      <c r="N1" s="8" t="s">
        <v>48</v>
      </c>
      <c r="O1" s="8" t="s">
        <v>37</v>
      </c>
      <c r="P1" s="8" t="s">
        <v>1707</v>
      </c>
      <c r="Q1" s="1"/>
      <c r="R1" s="2"/>
      <c r="S1" s="2">
        <v>27</v>
      </c>
      <c r="T1" s="2">
        <v>0</v>
      </c>
      <c r="U1" s="10">
        <f t="shared" ref="U1:U64" si="0">ROUND(T1/S1*100,2)</f>
        <v>0</v>
      </c>
      <c r="V1" s="2"/>
      <c r="W1" s="8" t="str">
        <f>IF(COUNTIF(soi_input_variables!A:A,A1)&gt;0,"yes","no")</f>
        <v>no</v>
      </c>
      <c r="X1" s="8" t="str">
        <f>IF(COUNTIF(midas_input_variables!A:A,A1)&gt;0,"yes","no")</f>
        <v>no</v>
      </c>
      <c r="Y1" s="8" t="str">
        <f>IF(OR(COUNTIF(eucalc_variables_proxies!C:C,"*"&amp;A1&amp;"*")&gt;0,COUNTIF(eucalc_variables_proxies!F:F,"*"&amp;A1&amp;"*")&gt;0),"yes","no")</f>
        <v>no</v>
      </c>
      <c r="Z1" s="8" t="str">
        <f>IF(COUNTIF(collected_variables_proxies!C:C,"*"&amp;A1&amp;"*")&gt;0,"yes","no")</f>
        <v>no</v>
      </c>
      <c r="AA1" s="8" t="str">
        <f t="shared" ref="AA1:AA64" si="1">IF(OR(W1="yes",X1="yes",Y1="yes",Z1="yes"),"yes","no")</f>
        <v>no</v>
      </c>
      <c r="AB1">
        <v>500</v>
      </c>
    </row>
    <row r="2" spans="1:28" ht="15" customHeight="1">
      <c r="A2" s="200" t="s">
        <v>2422</v>
      </c>
      <c r="B2" s="200" t="s">
        <v>2422</v>
      </c>
      <c r="C2" s="200" t="s">
        <v>2422</v>
      </c>
      <c r="D2" s="7" t="s">
        <v>335</v>
      </c>
      <c r="E2" s="2" t="s">
        <v>336</v>
      </c>
      <c r="F2" s="2" t="s">
        <v>33</v>
      </c>
      <c r="G2" s="2" t="s">
        <v>337</v>
      </c>
      <c r="H2" t="s">
        <v>526</v>
      </c>
      <c r="I2" s="8"/>
      <c r="J2" s="2"/>
      <c r="K2" s="2"/>
      <c r="L2" s="8"/>
      <c r="M2" s="2" t="s">
        <v>338</v>
      </c>
      <c r="N2" s="8" t="s">
        <v>48</v>
      </c>
      <c r="O2" s="8" t="s">
        <v>37</v>
      </c>
      <c r="P2" s="8" t="s">
        <v>1707</v>
      </c>
      <c r="Q2" s="1"/>
      <c r="R2" s="2"/>
      <c r="S2" s="2">
        <v>27</v>
      </c>
      <c r="T2" s="2">
        <v>0</v>
      </c>
      <c r="U2" s="10">
        <f t="shared" si="0"/>
        <v>0</v>
      </c>
      <c r="V2" s="2"/>
      <c r="W2" s="8" t="str">
        <f>IF(COUNTIF(soi_input_variables!A:A,A2)&gt;0,"yes","no")</f>
        <v>no</v>
      </c>
      <c r="X2" s="8" t="str">
        <f>IF(COUNTIF(midas_input_variables!A:A,A2)&gt;0,"yes","no")</f>
        <v>no</v>
      </c>
      <c r="Y2" s="8" t="str">
        <f>IF(OR(COUNTIF(eucalc_variables_proxies!C:C,"*"&amp;A2&amp;"*")&gt;0,COUNTIF(eucalc_variables_proxies!F:F,"*"&amp;A2&amp;"*")&gt;0),"yes","no")</f>
        <v>no</v>
      </c>
      <c r="Z2" s="8" t="str">
        <f>IF(COUNTIF(collected_variables_proxies!C:C,"*"&amp;A2&amp;"*")&gt;0,"yes","no")</f>
        <v>no</v>
      </c>
      <c r="AA2" s="8" t="str">
        <f t="shared" si="1"/>
        <v>no</v>
      </c>
      <c r="AB2">
        <v>500</v>
      </c>
    </row>
    <row r="3" spans="1:28" ht="15" customHeight="1">
      <c r="A3" s="200" t="s">
        <v>2423</v>
      </c>
      <c r="B3" s="200" t="s">
        <v>2423</v>
      </c>
      <c r="C3" s="200" t="s">
        <v>2423</v>
      </c>
      <c r="D3" s="7" t="s">
        <v>335</v>
      </c>
      <c r="E3" s="2" t="s">
        <v>336</v>
      </c>
      <c r="F3" s="2" t="s">
        <v>33</v>
      </c>
      <c r="G3" s="2" t="s">
        <v>337</v>
      </c>
      <c r="H3" t="s">
        <v>526</v>
      </c>
      <c r="I3" s="8"/>
      <c r="J3" s="2"/>
      <c r="K3" s="2"/>
      <c r="L3" s="8"/>
      <c r="M3" s="2" t="s">
        <v>338</v>
      </c>
      <c r="N3" s="8" t="s">
        <v>48</v>
      </c>
      <c r="O3" s="8" t="s">
        <v>37</v>
      </c>
      <c r="P3" s="8" t="s">
        <v>1707</v>
      </c>
      <c r="Q3" s="1"/>
      <c r="R3" s="2"/>
      <c r="S3" s="2">
        <v>27</v>
      </c>
      <c r="T3" s="2">
        <v>0</v>
      </c>
      <c r="U3" s="10">
        <f t="shared" si="0"/>
        <v>0</v>
      </c>
      <c r="V3" s="2"/>
      <c r="W3" s="8" t="str">
        <f>IF(COUNTIF(soi_input_variables!A:A,A3)&gt;0,"yes","no")</f>
        <v>no</v>
      </c>
      <c r="X3" s="8" t="str">
        <f>IF(COUNTIF(midas_input_variables!A:A,A3)&gt;0,"yes","no")</f>
        <v>no</v>
      </c>
      <c r="Y3" s="8" t="str">
        <f>IF(OR(COUNTIF(eucalc_variables_proxies!C:C,"*"&amp;A3&amp;"*")&gt;0,COUNTIF(eucalc_variables_proxies!F:F,"*"&amp;A3&amp;"*")&gt;0),"yes","no")</f>
        <v>no</v>
      </c>
      <c r="Z3" s="8" t="str">
        <f>IF(COUNTIF(collected_variables_proxies!C:C,"*"&amp;A3&amp;"*")&gt;0,"yes","no")</f>
        <v>no</v>
      </c>
      <c r="AA3" s="8" t="str">
        <f t="shared" si="1"/>
        <v>no</v>
      </c>
      <c r="AB3">
        <v>500</v>
      </c>
    </row>
    <row r="4" spans="1:28" ht="15" customHeight="1">
      <c r="A4" s="200" t="s">
        <v>2424</v>
      </c>
      <c r="B4" s="200" t="s">
        <v>2424</v>
      </c>
      <c r="C4" s="200" t="s">
        <v>2424</v>
      </c>
      <c r="D4" s="7" t="s">
        <v>335</v>
      </c>
      <c r="E4" s="2" t="s">
        <v>336</v>
      </c>
      <c r="F4" s="2" t="s">
        <v>33</v>
      </c>
      <c r="G4" s="2" t="s">
        <v>337</v>
      </c>
      <c r="H4" t="s">
        <v>526</v>
      </c>
      <c r="I4" s="8"/>
      <c r="J4" s="2"/>
      <c r="K4" s="2"/>
      <c r="L4" s="8"/>
      <c r="M4" s="2" t="s">
        <v>338</v>
      </c>
      <c r="N4" s="8" t="s">
        <v>48</v>
      </c>
      <c r="O4" s="8" t="s">
        <v>37</v>
      </c>
      <c r="P4" s="8" t="s">
        <v>1707</v>
      </c>
      <c r="Q4" s="1"/>
      <c r="R4" s="2"/>
      <c r="S4" s="2">
        <v>27</v>
      </c>
      <c r="T4" s="2">
        <v>0</v>
      </c>
      <c r="U4" s="10">
        <f t="shared" si="0"/>
        <v>0</v>
      </c>
      <c r="V4" s="2"/>
      <c r="W4" s="8" t="str">
        <f>IF(COUNTIF(soi_input_variables!A:A,A4)&gt;0,"yes","no")</f>
        <v>no</v>
      </c>
      <c r="X4" s="8" t="str">
        <f>IF(COUNTIF(midas_input_variables!A:A,A4)&gt;0,"yes","no")</f>
        <v>no</v>
      </c>
      <c r="Y4" s="8" t="str">
        <f>IF(OR(COUNTIF(eucalc_variables_proxies!C:C,"*"&amp;A4&amp;"*")&gt;0,COUNTIF(eucalc_variables_proxies!F:F,"*"&amp;A4&amp;"*")&gt;0),"yes","no")</f>
        <v>no</v>
      </c>
      <c r="Z4" s="8" t="str">
        <f>IF(COUNTIF(collected_variables_proxies!C:C,"*"&amp;A4&amp;"*")&gt;0,"yes","no")</f>
        <v>no</v>
      </c>
      <c r="AA4" s="8" t="str">
        <f t="shared" si="1"/>
        <v>no</v>
      </c>
      <c r="AB4">
        <v>500</v>
      </c>
    </row>
    <row r="5" spans="1:28" ht="15" customHeight="1">
      <c r="A5" s="200" t="s">
        <v>2425</v>
      </c>
      <c r="B5" s="200" t="s">
        <v>2425</v>
      </c>
      <c r="C5" s="200" t="s">
        <v>2425</v>
      </c>
      <c r="D5" s="7" t="s">
        <v>335</v>
      </c>
      <c r="E5" s="2" t="s">
        <v>336</v>
      </c>
      <c r="F5" s="2" t="s">
        <v>33</v>
      </c>
      <c r="G5" s="2" t="s">
        <v>337</v>
      </c>
      <c r="H5" t="s">
        <v>526</v>
      </c>
      <c r="I5" s="8"/>
      <c r="J5" s="2"/>
      <c r="K5" s="2"/>
      <c r="L5" s="8"/>
      <c r="M5" s="2" t="s">
        <v>338</v>
      </c>
      <c r="N5" s="8" t="s">
        <v>48</v>
      </c>
      <c r="O5" s="8" t="s">
        <v>37</v>
      </c>
      <c r="P5" s="8" t="s">
        <v>1707</v>
      </c>
      <c r="Q5" s="1"/>
      <c r="R5" s="2"/>
      <c r="S5" s="2">
        <v>27</v>
      </c>
      <c r="T5" s="2">
        <v>0</v>
      </c>
      <c r="U5" s="10">
        <f t="shared" si="0"/>
        <v>0</v>
      </c>
      <c r="V5" s="2"/>
      <c r="W5" s="8" t="str">
        <f>IF(COUNTIF(soi_input_variables!A:A,A5)&gt;0,"yes","no")</f>
        <v>no</v>
      </c>
      <c r="X5" s="8" t="str">
        <f>IF(COUNTIF(midas_input_variables!A:A,A5)&gt;0,"yes","no")</f>
        <v>no</v>
      </c>
      <c r="Y5" s="8" t="str">
        <f>IF(OR(COUNTIF(eucalc_variables_proxies!C:C,"*"&amp;A5&amp;"*")&gt;0,COUNTIF(eucalc_variables_proxies!F:F,"*"&amp;A5&amp;"*")&gt;0),"yes","no")</f>
        <v>no</v>
      </c>
      <c r="Z5" s="8" t="str">
        <f>IF(COUNTIF(collected_variables_proxies!C:C,"*"&amp;A5&amp;"*")&gt;0,"yes","no")</f>
        <v>no</v>
      </c>
      <c r="AA5" s="8" t="str">
        <f t="shared" si="1"/>
        <v>no</v>
      </c>
      <c r="AB5">
        <v>500</v>
      </c>
    </row>
    <row r="6" spans="1:28" ht="15" customHeight="1">
      <c r="A6" s="200" t="s">
        <v>2426</v>
      </c>
      <c r="B6" s="200" t="s">
        <v>2426</v>
      </c>
      <c r="C6" s="200" t="s">
        <v>2426</v>
      </c>
      <c r="D6" s="7" t="s">
        <v>335</v>
      </c>
      <c r="E6" s="2" t="s">
        <v>336</v>
      </c>
      <c r="F6" s="2" t="s">
        <v>33</v>
      </c>
      <c r="G6" s="2" t="s">
        <v>337</v>
      </c>
      <c r="H6" t="s">
        <v>526</v>
      </c>
      <c r="I6" s="8"/>
      <c r="J6" s="2"/>
      <c r="K6" s="2"/>
      <c r="L6" s="8"/>
      <c r="M6" s="2" t="s">
        <v>338</v>
      </c>
      <c r="N6" s="8" t="s">
        <v>48</v>
      </c>
      <c r="O6" s="8" t="s">
        <v>37</v>
      </c>
      <c r="P6" s="8" t="s">
        <v>1707</v>
      </c>
      <c r="Q6" s="1"/>
      <c r="R6" s="2"/>
      <c r="S6" s="2">
        <v>27</v>
      </c>
      <c r="T6" s="2">
        <v>0</v>
      </c>
      <c r="U6" s="10">
        <f t="shared" si="0"/>
        <v>0</v>
      </c>
      <c r="V6" s="2"/>
      <c r="W6" s="8" t="str">
        <f>IF(COUNTIF(soi_input_variables!A:A,A6)&gt;0,"yes","no")</f>
        <v>no</v>
      </c>
      <c r="X6" s="8" t="str">
        <f>IF(COUNTIF(midas_input_variables!A:A,A6)&gt;0,"yes","no")</f>
        <v>no</v>
      </c>
      <c r="Y6" s="8" t="str">
        <f>IF(OR(COUNTIF(eucalc_variables_proxies!C:C,"*"&amp;A6&amp;"*")&gt;0,COUNTIF(eucalc_variables_proxies!F:F,"*"&amp;A6&amp;"*")&gt;0),"yes","no")</f>
        <v>no</v>
      </c>
      <c r="Z6" s="8" t="str">
        <f>IF(COUNTIF(collected_variables_proxies!C:C,"*"&amp;A6&amp;"*")&gt;0,"yes","no")</f>
        <v>no</v>
      </c>
      <c r="AA6" s="8" t="str">
        <f t="shared" si="1"/>
        <v>no</v>
      </c>
      <c r="AB6">
        <v>500</v>
      </c>
    </row>
    <row r="7" spans="1:28" ht="15" customHeight="1">
      <c r="A7" s="200" t="s">
        <v>2427</v>
      </c>
      <c r="B7" s="200" t="s">
        <v>2427</v>
      </c>
      <c r="C7" s="200" t="s">
        <v>2427</v>
      </c>
      <c r="D7" s="7" t="s">
        <v>335</v>
      </c>
      <c r="E7" s="2" t="s">
        <v>336</v>
      </c>
      <c r="F7" s="2" t="s">
        <v>33</v>
      </c>
      <c r="G7" s="2" t="s">
        <v>337</v>
      </c>
      <c r="H7" t="s">
        <v>526</v>
      </c>
      <c r="I7" s="8"/>
      <c r="J7" s="2"/>
      <c r="K7" s="2"/>
      <c r="L7" s="8"/>
      <c r="M7" s="2" t="s">
        <v>338</v>
      </c>
      <c r="N7" s="8" t="s">
        <v>48</v>
      </c>
      <c r="O7" s="8" t="s">
        <v>37</v>
      </c>
      <c r="P7" s="8" t="s">
        <v>1707</v>
      </c>
      <c r="Q7" s="1"/>
      <c r="R7" s="2"/>
      <c r="S7" s="2">
        <v>27</v>
      </c>
      <c r="T7" s="2">
        <v>0</v>
      </c>
      <c r="U7" s="10">
        <f t="shared" si="0"/>
        <v>0</v>
      </c>
      <c r="V7" s="2"/>
      <c r="W7" s="8" t="str">
        <f>IF(COUNTIF(soi_input_variables!A:A,A7)&gt;0,"yes","no")</f>
        <v>no</v>
      </c>
      <c r="X7" s="8" t="str">
        <f>IF(COUNTIF(midas_input_variables!A:A,A7)&gt;0,"yes","no")</f>
        <v>no</v>
      </c>
      <c r="Y7" s="8" t="str">
        <f>IF(OR(COUNTIF(eucalc_variables_proxies!C:C,"*"&amp;A7&amp;"*")&gt;0,COUNTIF(eucalc_variables_proxies!F:F,"*"&amp;A7&amp;"*")&gt;0),"yes","no")</f>
        <v>no</v>
      </c>
      <c r="Z7" s="8" t="str">
        <f>IF(COUNTIF(collected_variables_proxies!C:C,"*"&amp;A7&amp;"*")&gt;0,"yes","no")</f>
        <v>no</v>
      </c>
      <c r="AA7" s="8" t="str">
        <f t="shared" si="1"/>
        <v>no</v>
      </c>
      <c r="AB7">
        <v>500</v>
      </c>
    </row>
    <row r="8" spans="1:28" ht="15" customHeight="1">
      <c r="A8" s="200" t="s">
        <v>2428</v>
      </c>
      <c r="B8" s="200" t="s">
        <v>2428</v>
      </c>
      <c r="C8" s="200" t="s">
        <v>2428</v>
      </c>
      <c r="D8" s="7" t="s">
        <v>335</v>
      </c>
      <c r="E8" s="2" t="s">
        <v>336</v>
      </c>
      <c r="F8" s="2" t="s">
        <v>33</v>
      </c>
      <c r="G8" s="2" t="s">
        <v>337</v>
      </c>
      <c r="H8" t="s">
        <v>526</v>
      </c>
      <c r="I8" s="8"/>
      <c r="J8" s="2"/>
      <c r="K8" s="2"/>
      <c r="L8" s="8"/>
      <c r="M8" s="2" t="s">
        <v>338</v>
      </c>
      <c r="N8" s="8" t="s">
        <v>48</v>
      </c>
      <c r="O8" s="8" t="s">
        <v>37</v>
      </c>
      <c r="P8" s="8" t="s">
        <v>1707</v>
      </c>
      <c r="Q8" s="1"/>
      <c r="R8" s="2"/>
      <c r="S8" s="2">
        <v>27</v>
      </c>
      <c r="T8" s="2">
        <v>0</v>
      </c>
      <c r="U8" s="10">
        <f t="shared" si="0"/>
        <v>0</v>
      </c>
      <c r="V8" s="2"/>
      <c r="W8" s="8" t="str">
        <f>IF(COUNTIF(soi_input_variables!A:A,A8)&gt;0,"yes","no")</f>
        <v>no</v>
      </c>
      <c r="X8" s="8" t="str">
        <f>IF(COUNTIF(midas_input_variables!A:A,A8)&gt;0,"yes","no")</f>
        <v>no</v>
      </c>
      <c r="Y8" s="8" t="str">
        <f>IF(OR(COUNTIF(eucalc_variables_proxies!C:C,"*"&amp;A8&amp;"*")&gt;0,COUNTIF(eucalc_variables_proxies!F:F,"*"&amp;A8&amp;"*")&gt;0),"yes","no")</f>
        <v>no</v>
      </c>
      <c r="Z8" s="8" t="str">
        <f>IF(COUNTIF(collected_variables_proxies!C:C,"*"&amp;A8&amp;"*")&gt;0,"yes","no")</f>
        <v>no</v>
      </c>
      <c r="AA8" s="8" t="str">
        <f t="shared" si="1"/>
        <v>no</v>
      </c>
      <c r="AB8">
        <v>500</v>
      </c>
    </row>
    <row r="9" spans="1:28" ht="15" customHeight="1">
      <c r="A9" s="200" t="s">
        <v>2429</v>
      </c>
      <c r="B9" s="200" t="s">
        <v>2429</v>
      </c>
      <c r="C9" s="200" t="s">
        <v>2429</v>
      </c>
      <c r="D9" s="7" t="s">
        <v>335</v>
      </c>
      <c r="E9" s="2" t="s">
        <v>336</v>
      </c>
      <c r="F9" s="2" t="s">
        <v>33</v>
      </c>
      <c r="G9" s="2" t="s">
        <v>337</v>
      </c>
      <c r="H9" t="s">
        <v>526</v>
      </c>
      <c r="I9" s="8"/>
      <c r="J9" s="2"/>
      <c r="K9" s="2"/>
      <c r="L9" s="8"/>
      <c r="M9" s="2" t="s">
        <v>338</v>
      </c>
      <c r="N9" s="8" t="s">
        <v>48</v>
      </c>
      <c r="O9" s="8" t="s">
        <v>37</v>
      </c>
      <c r="P9" s="8" t="s">
        <v>1707</v>
      </c>
      <c r="Q9" s="1"/>
      <c r="R9" s="2"/>
      <c r="S9" s="2">
        <v>27</v>
      </c>
      <c r="T9" s="2">
        <v>0</v>
      </c>
      <c r="U9" s="10">
        <f t="shared" si="0"/>
        <v>0</v>
      </c>
      <c r="V9" s="2"/>
      <c r="W9" s="8" t="str">
        <f>IF(COUNTIF(soi_input_variables!A:A,A9)&gt;0,"yes","no")</f>
        <v>no</v>
      </c>
      <c r="X9" s="8" t="str">
        <f>IF(COUNTIF(midas_input_variables!A:A,A9)&gt;0,"yes","no")</f>
        <v>no</v>
      </c>
      <c r="Y9" s="8" t="str">
        <f>IF(OR(COUNTIF(eucalc_variables_proxies!C:C,"*"&amp;A9&amp;"*")&gt;0,COUNTIF(eucalc_variables_proxies!F:F,"*"&amp;A9&amp;"*")&gt;0),"yes","no")</f>
        <v>no</v>
      </c>
      <c r="Z9" s="8" t="str">
        <f>IF(COUNTIF(collected_variables_proxies!C:C,"*"&amp;A9&amp;"*")&gt;0,"yes","no")</f>
        <v>no</v>
      </c>
      <c r="AA9" s="8" t="str">
        <f t="shared" si="1"/>
        <v>no</v>
      </c>
      <c r="AB9">
        <v>500</v>
      </c>
    </row>
    <row r="10" spans="1:28" ht="15" customHeight="1">
      <c r="A10" s="200" t="s">
        <v>2430</v>
      </c>
      <c r="B10" s="200" t="s">
        <v>2430</v>
      </c>
      <c r="C10" s="200" t="s">
        <v>2430</v>
      </c>
      <c r="D10" s="7" t="s">
        <v>335</v>
      </c>
      <c r="E10" s="2" t="s">
        <v>336</v>
      </c>
      <c r="F10" s="2" t="s">
        <v>33</v>
      </c>
      <c r="G10" s="2" t="s">
        <v>337</v>
      </c>
      <c r="H10" t="s">
        <v>526</v>
      </c>
      <c r="I10" s="8"/>
      <c r="J10" s="2"/>
      <c r="K10" s="2"/>
      <c r="L10" s="8"/>
      <c r="M10" s="2" t="s">
        <v>338</v>
      </c>
      <c r="N10" s="8" t="s">
        <v>48</v>
      </c>
      <c r="O10" s="8" t="s">
        <v>37</v>
      </c>
      <c r="P10" s="8" t="s">
        <v>1707</v>
      </c>
      <c r="Q10" s="1"/>
      <c r="R10" s="2"/>
      <c r="S10" s="2">
        <v>27</v>
      </c>
      <c r="T10" s="2">
        <v>0</v>
      </c>
      <c r="U10" s="10">
        <f t="shared" si="0"/>
        <v>0</v>
      </c>
      <c r="V10" s="2"/>
      <c r="W10" s="8" t="str">
        <f>IF(COUNTIF(soi_input_variables!A:A,A10)&gt;0,"yes","no")</f>
        <v>no</v>
      </c>
      <c r="X10" s="8" t="str">
        <f>IF(COUNTIF(midas_input_variables!A:A,A10)&gt;0,"yes","no")</f>
        <v>no</v>
      </c>
      <c r="Y10" s="8" t="str">
        <f>IF(OR(COUNTIF(eucalc_variables_proxies!C:C,"*"&amp;A10&amp;"*")&gt;0,COUNTIF(eucalc_variables_proxies!F:F,"*"&amp;A10&amp;"*")&gt;0),"yes","no")</f>
        <v>no</v>
      </c>
      <c r="Z10" s="8" t="str">
        <f>IF(COUNTIF(collected_variables_proxies!C:C,"*"&amp;A10&amp;"*")&gt;0,"yes","no")</f>
        <v>no</v>
      </c>
      <c r="AA10" s="8" t="str">
        <f t="shared" si="1"/>
        <v>no</v>
      </c>
      <c r="AB10">
        <v>500</v>
      </c>
    </row>
    <row r="11" spans="1:28" ht="15" customHeight="1">
      <c r="A11" s="200" t="s">
        <v>2431</v>
      </c>
      <c r="B11" s="200" t="s">
        <v>2431</v>
      </c>
      <c r="C11" s="200" t="s">
        <v>2431</v>
      </c>
      <c r="D11" s="7" t="s">
        <v>335</v>
      </c>
      <c r="E11" s="2" t="s">
        <v>336</v>
      </c>
      <c r="F11" s="2" t="s">
        <v>33</v>
      </c>
      <c r="G11" s="2" t="s">
        <v>337</v>
      </c>
      <c r="H11" t="s">
        <v>526</v>
      </c>
      <c r="I11" s="8"/>
      <c r="J11" s="2"/>
      <c r="K11" s="2"/>
      <c r="L11" s="8"/>
      <c r="M11" s="2" t="s">
        <v>338</v>
      </c>
      <c r="N11" s="8" t="s">
        <v>48</v>
      </c>
      <c r="O11" s="8" t="s">
        <v>37</v>
      </c>
      <c r="P11" s="8" t="s">
        <v>1707</v>
      </c>
      <c r="Q11" s="1"/>
      <c r="R11" s="2"/>
      <c r="S11" s="2">
        <v>27</v>
      </c>
      <c r="T11" s="2">
        <v>0</v>
      </c>
      <c r="U11" s="10">
        <f t="shared" si="0"/>
        <v>0</v>
      </c>
      <c r="V11" s="2"/>
      <c r="W11" s="8" t="str">
        <f>IF(COUNTIF(soi_input_variables!A:A,A11)&gt;0,"yes","no")</f>
        <v>no</v>
      </c>
      <c r="X11" s="8" t="str">
        <f>IF(COUNTIF(midas_input_variables!A:A,A11)&gt;0,"yes","no")</f>
        <v>no</v>
      </c>
      <c r="Y11" s="8" t="str">
        <f>IF(OR(COUNTIF(eucalc_variables_proxies!C:C,"*"&amp;A11&amp;"*")&gt;0,COUNTIF(eucalc_variables_proxies!F:F,"*"&amp;A11&amp;"*")&gt;0),"yes","no")</f>
        <v>no</v>
      </c>
      <c r="Z11" s="8" t="str">
        <f>IF(COUNTIF(collected_variables_proxies!C:C,"*"&amp;A11&amp;"*")&gt;0,"yes","no")</f>
        <v>no</v>
      </c>
      <c r="AA11" s="8" t="str">
        <f t="shared" si="1"/>
        <v>no</v>
      </c>
      <c r="AB11">
        <v>500</v>
      </c>
    </row>
    <row r="12" spans="1:28" ht="15" customHeight="1">
      <c r="A12" s="200" t="s">
        <v>2432</v>
      </c>
      <c r="B12" s="200" t="s">
        <v>2432</v>
      </c>
      <c r="C12" s="200" t="s">
        <v>2432</v>
      </c>
      <c r="D12" s="7" t="s">
        <v>335</v>
      </c>
      <c r="E12" s="2" t="s">
        <v>336</v>
      </c>
      <c r="F12" s="2" t="s">
        <v>33</v>
      </c>
      <c r="G12" s="2" t="s">
        <v>337</v>
      </c>
      <c r="H12" t="s">
        <v>526</v>
      </c>
      <c r="I12" s="8"/>
      <c r="J12" s="2"/>
      <c r="K12" s="2"/>
      <c r="L12" s="8"/>
      <c r="M12" s="2" t="s">
        <v>338</v>
      </c>
      <c r="N12" s="8" t="s">
        <v>48</v>
      </c>
      <c r="O12" s="8" t="s">
        <v>37</v>
      </c>
      <c r="P12" s="8" t="s">
        <v>1707</v>
      </c>
      <c r="Q12" s="1"/>
      <c r="R12" s="2"/>
      <c r="S12" s="2">
        <v>27</v>
      </c>
      <c r="T12" s="2">
        <v>0</v>
      </c>
      <c r="U12" s="10">
        <f t="shared" si="0"/>
        <v>0</v>
      </c>
      <c r="V12" s="2"/>
      <c r="W12" s="8" t="str">
        <f>IF(COUNTIF(soi_input_variables!A:A,A12)&gt;0,"yes","no")</f>
        <v>no</v>
      </c>
      <c r="X12" s="8" t="str">
        <f>IF(COUNTIF(midas_input_variables!A:A,A12)&gt;0,"yes","no")</f>
        <v>no</v>
      </c>
      <c r="Y12" s="8" t="str">
        <f>IF(OR(COUNTIF(eucalc_variables_proxies!C:C,"*"&amp;A12&amp;"*")&gt;0,COUNTIF(eucalc_variables_proxies!F:F,"*"&amp;A12&amp;"*")&gt;0),"yes","no")</f>
        <v>no</v>
      </c>
      <c r="Z12" s="8" t="str">
        <f>IF(COUNTIF(collected_variables_proxies!C:C,"*"&amp;A12&amp;"*")&gt;0,"yes","no")</f>
        <v>no</v>
      </c>
      <c r="AA12" s="8" t="str">
        <f t="shared" si="1"/>
        <v>no</v>
      </c>
      <c r="AB12">
        <v>500</v>
      </c>
    </row>
    <row r="13" spans="1:28" ht="15" customHeight="1">
      <c r="A13" s="200" t="s">
        <v>2433</v>
      </c>
      <c r="B13" s="200" t="s">
        <v>2433</v>
      </c>
      <c r="C13" s="200" t="s">
        <v>2433</v>
      </c>
      <c r="D13" s="7" t="s">
        <v>335</v>
      </c>
      <c r="E13" s="2" t="s">
        <v>336</v>
      </c>
      <c r="F13" s="2" t="s">
        <v>33</v>
      </c>
      <c r="G13" s="2" t="s">
        <v>337</v>
      </c>
      <c r="H13" t="s">
        <v>526</v>
      </c>
      <c r="I13" s="8"/>
      <c r="J13" s="2"/>
      <c r="K13" s="2"/>
      <c r="L13" s="8"/>
      <c r="M13" s="2" t="s">
        <v>338</v>
      </c>
      <c r="N13" s="8" t="s">
        <v>48</v>
      </c>
      <c r="O13" s="8" t="s">
        <v>37</v>
      </c>
      <c r="P13" s="8" t="s">
        <v>1707</v>
      </c>
      <c r="Q13" s="1"/>
      <c r="R13" s="2"/>
      <c r="S13" s="2">
        <v>27</v>
      </c>
      <c r="T13" s="2">
        <v>0</v>
      </c>
      <c r="U13" s="10">
        <f t="shared" si="0"/>
        <v>0</v>
      </c>
      <c r="V13" s="2"/>
      <c r="W13" s="8" t="str">
        <f>IF(COUNTIF(soi_input_variables!A:A,A13)&gt;0,"yes","no")</f>
        <v>no</v>
      </c>
      <c r="X13" s="8" t="str">
        <f>IF(COUNTIF(midas_input_variables!A:A,A13)&gt;0,"yes","no")</f>
        <v>no</v>
      </c>
      <c r="Y13" s="8" t="str">
        <f>IF(OR(COUNTIF(eucalc_variables_proxies!C:C,"*"&amp;A13&amp;"*")&gt;0,COUNTIF(eucalc_variables_proxies!F:F,"*"&amp;A13&amp;"*")&gt;0),"yes","no")</f>
        <v>no</v>
      </c>
      <c r="Z13" s="8" t="str">
        <f>IF(COUNTIF(collected_variables_proxies!C:C,"*"&amp;A13&amp;"*")&gt;0,"yes","no")</f>
        <v>no</v>
      </c>
      <c r="AA13" s="8" t="str">
        <f t="shared" si="1"/>
        <v>no</v>
      </c>
      <c r="AB13">
        <v>500</v>
      </c>
    </row>
    <row r="14" spans="1:28" ht="15" customHeight="1">
      <c r="A14" s="200" t="s">
        <v>2434</v>
      </c>
      <c r="B14" s="200" t="s">
        <v>2434</v>
      </c>
      <c r="C14" s="200" t="s">
        <v>2434</v>
      </c>
      <c r="D14" s="7" t="s">
        <v>335</v>
      </c>
      <c r="E14" s="2" t="s">
        <v>336</v>
      </c>
      <c r="F14" s="2" t="s">
        <v>33</v>
      </c>
      <c r="G14" s="2" t="s">
        <v>337</v>
      </c>
      <c r="H14" t="s">
        <v>526</v>
      </c>
      <c r="I14" s="8"/>
      <c r="J14" s="2"/>
      <c r="K14" s="2"/>
      <c r="L14" s="8"/>
      <c r="M14" s="2" t="s">
        <v>338</v>
      </c>
      <c r="N14" s="8" t="s">
        <v>48</v>
      </c>
      <c r="O14" s="8" t="s">
        <v>37</v>
      </c>
      <c r="P14" s="8" t="s">
        <v>1707</v>
      </c>
      <c r="Q14" s="1"/>
      <c r="R14" s="2"/>
      <c r="S14" s="2">
        <v>27</v>
      </c>
      <c r="T14" s="2">
        <v>0</v>
      </c>
      <c r="U14" s="10">
        <f t="shared" si="0"/>
        <v>0</v>
      </c>
      <c r="V14" s="2"/>
      <c r="W14" s="8" t="str">
        <f>IF(COUNTIF(soi_input_variables!A:A,A14)&gt;0,"yes","no")</f>
        <v>no</v>
      </c>
      <c r="X14" s="8" t="str">
        <f>IF(COUNTIF(midas_input_variables!A:A,A14)&gt;0,"yes","no")</f>
        <v>no</v>
      </c>
      <c r="Y14" s="8" t="str">
        <f>IF(OR(COUNTIF(eucalc_variables_proxies!C:C,"*"&amp;A14&amp;"*")&gt;0,COUNTIF(eucalc_variables_proxies!F:F,"*"&amp;A14&amp;"*")&gt;0),"yes","no")</f>
        <v>no</v>
      </c>
      <c r="Z14" s="8" t="str">
        <f>IF(COUNTIF(collected_variables_proxies!C:C,"*"&amp;A14&amp;"*")&gt;0,"yes","no")</f>
        <v>no</v>
      </c>
      <c r="AA14" s="8" t="str">
        <f t="shared" si="1"/>
        <v>no</v>
      </c>
      <c r="AB14">
        <v>500</v>
      </c>
    </row>
    <row r="15" spans="1:28" ht="15" customHeight="1">
      <c r="A15" s="200" t="s">
        <v>2435</v>
      </c>
      <c r="B15" s="200" t="s">
        <v>2435</v>
      </c>
      <c r="C15" s="200" t="s">
        <v>2435</v>
      </c>
      <c r="D15" s="7" t="s">
        <v>335</v>
      </c>
      <c r="E15" s="2" t="s">
        <v>336</v>
      </c>
      <c r="F15" s="2" t="s">
        <v>33</v>
      </c>
      <c r="G15" s="2" t="s">
        <v>337</v>
      </c>
      <c r="H15" t="s">
        <v>526</v>
      </c>
      <c r="I15" s="8"/>
      <c r="J15" s="2"/>
      <c r="K15" s="2"/>
      <c r="L15" s="8"/>
      <c r="M15" s="2" t="s">
        <v>338</v>
      </c>
      <c r="N15" s="8" t="s">
        <v>48</v>
      </c>
      <c r="O15" s="8" t="s">
        <v>37</v>
      </c>
      <c r="P15" s="8" t="s">
        <v>1707</v>
      </c>
      <c r="Q15" s="1"/>
      <c r="R15" s="2"/>
      <c r="S15" s="2">
        <v>27</v>
      </c>
      <c r="T15" s="2">
        <v>0</v>
      </c>
      <c r="U15" s="10">
        <f t="shared" si="0"/>
        <v>0</v>
      </c>
      <c r="V15" s="2"/>
      <c r="W15" s="8" t="str">
        <f>IF(COUNTIF(soi_input_variables!A:A,A15)&gt;0,"yes","no")</f>
        <v>no</v>
      </c>
      <c r="X15" s="8" t="str">
        <f>IF(COUNTIF(midas_input_variables!A:A,A15)&gt;0,"yes","no")</f>
        <v>no</v>
      </c>
      <c r="Y15" s="8" t="str">
        <f>IF(OR(COUNTIF(eucalc_variables_proxies!C:C,"*"&amp;A15&amp;"*")&gt;0,COUNTIF(eucalc_variables_proxies!F:F,"*"&amp;A15&amp;"*")&gt;0),"yes","no")</f>
        <v>no</v>
      </c>
      <c r="Z15" s="8" t="str">
        <f>IF(COUNTIF(collected_variables_proxies!C:C,"*"&amp;A15&amp;"*")&gt;0,"yes","no")</f>
        <v>no</v>
      </c>
      <c r="AA15" s="8" t="str">
        <f t="shared" si="1"/>
        <v>no</v>
      </c>
      <c r="AB15">
        <v>500</v>
      </c>
    </row>
    <row r="16" spans="1:28" ht="15" customHeight="1">
      <c r="A16" s="200" t="s">
        <v>2436</v>
      </c>
      <c r="B16" s="200" t="s">
        <v>2436</v>
      </c>
      <c r="C16" s="200" t="s">
        <v>2436</v>
      </c>
      <c r="D16" s="7" t="s">
        <v>335</v>
      </c>
      <c r="E16" s="2" t="s">
        <v>336</v>
      </c>
      <c r="F16" s="2" t="s">
        <v>33</v>
      </c>
      <c r="G16" s="2" t="s">
        <v>337</v>
      </c>
      <c r="H16" t="s">
        <v>526</v>
      </c>
      <c r="I16" s="8"/>
      <c r="J16" s="2"/>
      <c r="K16" s="2"/>
      <c r="L16" s="8"/>
      <c r="M16" s="2" t="s">
        <v>338</v>
      </c>
      <c r="N16" s="8" t="s">
        <v>48</v>
      </c>
      <c r="O16" s="8" t="s">
        <v>37</v>
      </c>
      <c r="P16" s="8" t="s">
        <v>1707</v>
      </c>
      <c r="Q16" s="1"/>
      <c r="R16" s="2"/>
      <c r="S16" s="2">
        <v>27</v>
      </c>
      <c r="T16" s="2">
        <v>0</v>
      </c>
      <c r="U16" s="10">
        <f t="shared" si="0"/>
        <v>0</v>
      </c>
      <c r="V16" s="2"/>
      <c r="W16" s="8" t="str">
        <f>IF(COUNTIF(soi_input_variables!A:A,A16)&gt;0,"yes","no")</f>
        <v>no</v>
      </c>
      <c r="X16" s="8" t="str">
        <f>IF(COUNTIF(midas_input_variables!A:A,A16)&gt;0,"yes","no")</f>
        <v>no</v>
      </c>
      <c r="Y16" s="8" t="str">
        <f>IF(OR(COUNTIF(eucalc_variables_proxies!C:C,"*"&amp;A16&amp;"*")&gt;0,COUNTIF(eucalc_variables_proxies!F:F,"*"&amp;A16&amp;"*")&gt;0),"yes","no")</f>
        <v>no</v>
      </c>
      <c r="Z16" s="8" t="str">
        <f>IF(COUNTIF(collected_variables_proxies!C:C,"*"&amp;A16&amp;"*")&gt;0,"yes","no")</f>
        <v>no</v>
      </c>
      <c r="AA16" s="8" t="str">
        <f t="shared" si="1"/>
        <v>no</v>
      </c>
      <c r="AB16">
        <v>500</v>
      </c>
    </row>
    <row r="17" spans="1:28" ht="15" customHeight="1">
      <c r="A17" s="200" t="s">
        <v>2437</v>
      </c>
      <c r="B17" s="200" t="s">
        <v>2437</v>
      </c>
      <c r="C17" s="200" t="s">
        <v>2437</v>
      </c>
      <c r="D17" s="7" t="s">
        <v>335</v>
      </c>
      <c r="E17" s="2" t="s">
        <v>336</v>
      </c>
      <c r="F17" s="2" t="s">
        <v>33</v>
      </c>
      <c r="G17" s="2" t="s">
        <v>337</v>
      </c>
      <c r="H17" t="s">
        <v>526</v>
      </c>
      <c r="I17" s="8"/>
      <c r="J17" s="2"/>
      <c r="K17" s="2"/>
      <c r="L17" s="8"/>
      <c r="M17" s="2" t="s">
        <v>338</v>
      </c>
      <c r="N17" s="8" t="s">
        <v>48</v>
      </c>
      <c r="O17" s="8" t="s">
        <v>37</v>
      </c>
      <c r="P17" s="8" t="s">
        <v>1707</v>
      </c>
      <c r="Q17" s="1"/>
      <c r="R17" s="2"/>
      <c r="S17" s="2">
        <v>27</v>
      </c>
      <c r="T17" s="2">
        <v>0</v>
      </c>
      <c r="U17" s="10">
        <f t="shared" si="0"/>
        <v>0</v>
      </c>
      <c r="V17" s="2"/>
      <c r="W17" s="8" t="str">
        <f>IF(COUNTIF(soi_input_variables!A:A,A17)&gt;0,"yes","no")</f>
        <v>no</v>
      </c>
      <c r="X17" s="8" t="str">
        <f>IF(COUNTIF(midas_input_variables!A:A,A17)&gt;0,"yes","no")</f>
        <v>no</v>
      </c>
      <c r="Y17" s="8" t="str">
        <f>IF(OR(COUNTIF(eucalc_variables_proxies!C:C,"*"&amp;A17&amp;"*")&gt;0,COUNTIF(eucalc_variables_proxies!F:F,"*"&amp;A17&amp;"*")&gt;0),"yes","no")</f>
        <v>no</v>
      </c>
      <c r="Z17" s="8" t="str">
        <f>IF(COUNTIF(collected_variables_proxies!C:C,"*"&amp;A17&amp;"*")&gt;0,"yes","no")</f>
        <v>no</v>
      </c>
      <c r="AA17" s="8" t="str">
        <f t="shared" si="1"/>
        <v>no</v>
      </c>
      <c r="AB17">
        <v>500</v>
      </c>
    </row>
    <row r="18" spans="1:28" ht="15" customHeight="1">
      <c r="A18" s="200" t="s">
        <v>2438</v>
      </c>
      <c r="B18" s="200" t="s">
        <v>2438</v>
      </c>
      <c r="C18" s="200" t="s">
        <v>2438</v>
      </c>
      <c r="D18" s="7" t="s">
        <v>335</v>
      </c>
      <c r="E18" s="2" t="s">
        <v>336</v>
      </c>
      <c r="F18" s="2" t="s">
        <v>33</v>
      </c>
      <c r="G18" s="2" t="s">
        <v>337</v>
      </c>
      <c r="H18" t="s">
        <v>526</v>
      </c>
      <c r="I18" s="8"/>
      <c r="J18" s="2"/>
      <c r="K18" s="2"/>
      <c r="L18" s="8"/>
      <c r="M18" s="2" t="s">
        <v>338</v>
      </c>
      <c r="N18" s="8" t="s">
        <v>48</v>
      </c>
      <c r="O18" s="8" t="s">
        <v>37</v>
      </c>
      <c r="P18" s="8" t="s">
        <v>1707</v>
      </c>
      <c r="Q18" s="1"/>
      <c r="R18" s="2"/>
      <c r="S18" s="2">
        <v>27</v>
      </c>
      <c r="T18" s="2">
        <v>0</v>
      </c>
      <c r="U18" s="10">
        <f t="shared" si="0"/>
        <v>0</v>
      </c>
      <c r="V18" s="2"/>
      <c r="W18" s="8" t="str">
        <f>IF(COUNTIF(soi_input_variables!A:A,A18)&gt;0,"yes","no")</f>
        <v>no</v>
      </c>
      <c r="X18" s="8" t="str">
        <f>IF(COUNTIF(midas_input_variables!A:A,A18)&gt;0,"yes","no")</f>
        <v>no</v>
      </c>
      <c r="Y18" s="8" t="str">
        <f>IF(OR(COUNTIF(eucalc_variables_proxies!C:C,"*"&amp;A18&amp;"*")&gt;0,COUNTIF(eucalc_variables_proxies!F:F,"*"&amp;A18&amp;"*")&gt;0),"yes","no")</f>
        <v>no</v>
      </c>
      <c r="Z18" s="8" t="str">
        <f>IF(COUNTIF(collected_variables_proxies!C:C,"*"&amp;A18&amp;"*")&gt;0,"yes","no")</f>
        <v>no</v>
      </c>
      <c r="AA18" s="8" t="str">
        <f t="shared" si="1"/>
        <v>no</v>
      </c>
      <c r="AB18">
        <v>500</v>
      </c>
    </row>
    <row r="19" spans="1:28" ht="15" customHeight="1">
      <c r="A19" s="200" t="s">
        <v>2439</v>
      </c>
      <c r="B19" s="200" t="s">
        <v>2439</v>
      </c>
      <c r="C19" s="200" t="s">
        <v>2439</v>
      </c>
      <c r="D19" s="7" t="s">
        <v>335</v>
      </c>
      <c r="E19" s="2" t="s">
        <v>336</v>
      </c>
      <c r="F19" s="2" t="s">
        <v>33</v>
      </c>
      <c r="G19" s="2" t="s">
        <v>337</v>
      </c>
      <c r="H19" t="s">
        <v>526</v>
      </c>
      <c r="I19" s="8"/>
      <c r="J19" s="2"/>
      <c r="K19" s="2"/>
      <c r="L19" s="8"/>
      <c r="M19" s="2" t="s">
        <v>338</v>
      </c>
      <c r="N19" s="8" t="s">
        <v>48</v>
      </c>
      <c r="O19" s="8" t="s">
        <v>37</v>
      </c>
      <c r="P19" s="8" t="s">
        <v>1707</v>
      </c>
      <c r="Q19" s="1"/>
      <c r="R19" s="2"/>
      <c r="S19" s="2">
        <v>27</v>
      </c>
      <c r="T19" s="2">
        <v>0</v>
      </c>
      <c r="U19" s="10">
        <f t="shared" si="0"/>
        <v>0</v>
      </c>
      <c r="V19" s="2"/>
      <c r="W19" s="8" t="str">
        <f>IF(COUNTIF(soi_input_variables!A:A,A19)&gt;0,"yes","no")</f>
        <v>no</v>
      </c>
      <c r="X19" s="8" t="str">
        <f>IF(COUNTIF(midas_input_variables!A:A,A19)&gt;0,"yes","no")</f>
        <v>no</v>
      </c>
      <c r="Y19" s="8" t="str">
        <f>IF(OR(COUNTIF(eucalc_variables_proxies!C:C,"*"&amp;A19&amp;"*")&gt;0,COUNTIF(eucalc_variables_proxies!F:F,"*"&amp;A19&amp;"*")&gt;0),"yes","no")</f>
        <v>no</v>
      </c>
      <c r="Z19" s="8" t="str">
        <f>IF(COUNTIF(collected_variables_proxies!C:C,"*"&amp;A19&amp;"*")&gt;0,"yes","no")</f>
        <v>no</v>
      </c>
      <c r="AA19" s="8" t="str">
        <f t="shared" si="1"/>
        <v>no</v>
      </c>
      <c r="AB19">
        <v>500</v>
      </c>
    </row>
    <row r="20" spans="1:28" ht="15" customHeight="1">
      <c r="A20" s="200" t="s">
        <v>2440</v>
      </c>
      <c r="B20" s="200" t="s">
        <v>2440</v>
      </c>
      <c r="C20" s="200" t="s">
        <v>2440</v>
      </c>
      <c r="D20" s="7" t="s">
        <v>335</v>
      </c>
      <c r="E20" s="2" t="s">
        <v>336</v>
      </c>
      <c r="F20" s="2" t="s">
        <v>33</v>
      </c>
      <c r="G20" s="2" t="s">
        <v>337</v>
      </c>
      <c r="H20" t="s">
        <v>526</v>
      </c>
      <c r="I20" s="8"/>
      <c r="J20" s="2"/>
      <c r="K20" s="2"/>
      <c r="L20" s="8"/>
      <c r="M20" s="2" t="s">
        <v>338</v>
      </c>
      <c r="N20" s="8" t="s">
        <v>48</v>
      </c>
      <c r="O20" s="8" t="s">
        <v>37</v>
      </c>
      <c r="P20" s="8" t="s">
        <v>1707</v>
      </c>
      <c r="Q20" s="1"/>
      <c r="R20" s="2"/>
      <c r="S20" s="2">
        <v>27</v>
      </c>
      <c r="T20" s="2">
        <v>0</v>
      </c>
      <c r="U20" s="10">
        <f t="shared" si="0"/>
        <v>0</v>
      </c>
      <c r="V20" s="2"/>
      <c r="W20" s="8" t="str">
        <f>IF(COUNTIF(soi_input_variables!A:A,A20)&gt;0,"yes","no")</f>
        <v>no</v>
      </c>
      <c r="X20" s="8" t="str">
        <f>IF(COUNTIF(midas_input_variables!A:A,A20)&gt;0,"yes","no")</f>
        <v>no</v>
      </c>
      <c r="Y20" s="8" t="str">
        <f>IF(OR(COUNTIF(eucalc_variables_proxies!C:C,"*"&amp;A20&amp;"*")&gt;0,COUNTIF(eucalc_variables_proxies!F:F,"*"&amp;A20&amp;"*")&gt;0),"yes","no")</f>
        <v>no</v>
      </c>
      <c r="Z20" s="8" t="str">
        <f>IF(COUNTIF(collected_variables_proxies!C:C,"*"&amp;A20&amp;"*")&gt;0,"yes","no")</f>
        <v>no</v>
      </c>
      <c r="AA20" s="8" t="str">
        <f t="shared" si="1"/>
        <v>no</v>
      </c>
      <c r="AB20">
        <v>500</v>
      </c>
    </row>
    <row r="21" spans="1:28" ht="15" customHeight="1">
      <c r="A21" s="200" t="s">
        <v>2441</v>
      </c>
      <c r="B21" s="200" t="s">
        <v>2441</v>
      </c>
      <c r="C21" s="200" t="s">
        <v>2441</v>
      </c>
      <c r="D21" s="7" t="s">
        <v>335</v>
      </c>
      <c r="E21" s="2" t="s">
        <v>336</v>
      </c>
      <c r="F21" s="2" t="s">
        <v>33</v>
      </c>
      <c r="G21" s="2" t="s">
        <v>337</v>
      </c>
      <c r="H21" t="s">
        <v>526</v>
      </c>
      <c r="I21" s="8"/>
      <c r="J21" s="2"/>
      <c r="K21" s="2"/>
      <c r="L21" s="8"/>
      <c r="M21" s="2" t="s">
        <v>338</v>
      </c>
      <c r="N21" s="8" t="s">
        <v>48</v>
      </c>
      <c r="O21" s="8" t="s">
        <v>37</v>
      </c>
      <c r="P21" s="8" t="s">
        <v>1707</v>
      </c>
      <c r="Q21" s="1"/>
      <c r="R21" s="2"/>
      <c r="S21" s="2">
        <v>27</v>
      </c>
      <c r="T21" s="2">
        <v>0</v>
      </c>
      <c r="U21" s="10">
        <f t="shared" si="0"/>
        <v>0</v>
      </c>
      <c r="V21" s="2"/>
      <c r="W21" s="8" t="str">
        <f>IF(COUNTIF(soi_input_variables!A:A,A21)&gt;0,"yes","no")</f>
        <v>no</v>
      </c>
      <c r="X21" s="8" t="str">
        <f>IF(COUNTIF(midas_input_variables!A:A,A21)&gt;0,"yes","no")</f>
        <v>no</v>
      </c>
      <c r="Y21" s="8" t="str">
        <f>IF(OR(COUNTIF(eucalc_variables_proxies!C:C,"*"&amp;A21&amp;"*")&gt;0,COUNTIF(eucalc_variables_proxies!F:F,"*"&amp;A21&amp;"*")&gt;0),"yes","no")</f>
        <v>no</v>
      </c>
      <c r="Z21" s="8" t="str">
        <f>IF(COUNTIF(collected_variables_proxies!C:C,"*"&amp;A21&amp;"*")&gt;0,"yes","no")</f>
        <v>no</v>
      </c>
      <c r="AA21" s="8" t="str">
        <f t="shared" si="1"/>
        <v>no</v>
      </c>
      <c r="AB21">
        <v>500</v>
      </c>
    </row>
    <row r="22" spans="1:28" ht="15" customHeight="1">
      <c r="A22" s="200" t="s">
        <v>2442</v>
      </c>
      <c r="B22" s="200" t="s">
        <v>2442</v>
      </c>
      <c r="C22" s="200" t="s">
        <v>2442</v>
      </c>
      <c r="D22" s="7" t="s">
        <v>335</v>
      </c>
      <c r="E22" s="2" t="s">
        <v>336</v>
      </c>
      <c r="F22" s="2" t="s">
        <v>33</v>
      </c>
      <c r="G22" s="2" t="s">
        <v>337</v>
      </c>
      <c r="H22" t="s">
        <v>526</v>
      </c>
      <c r="I22" s="8"/>
      <c r="J22" s="2"/>
      <c r="K22" s="2"/>
      <c r="L22" s="8"/>
      <c r="M22" s="2" t="s">
        <v>338</v>
      </c>
      <c r="N22" s="8" t="s">
        <v>48</v>
      </c>
      <c r="O22" s="8" t="s">
        <v>37</v>
      </c>
      <c r="P22" s="8" t="s">
        <v>1707</v>
      </c>
      <c r="Q22" s="1"/>
      <c r="R22" s="2"/>
      <c r="S22" s="2">
        <v>27</v>
      </c>
      <c r="T22" s="2">
        <v>0</v>
      </c>
      <c r="U22" s="10">
        <f t="shared" si="0"/>
        <v>0</v>
      </c>
      <c r="V22" s="2"/>
      <c r="W22" s="8" t="str">
        <f>IF(COUNTIF(soi_input_variables!A:A,A22)&gt;0,"yes","no")</f>
        <v>no</v>
      </c>
      <c r="X22" s="8" t="str">
        <f>IF(COUNTIF(midas_input_variables!A:A,A22)&gt;0,"yes","no")</f>
        <v>no</v>
      </c>
      <c r="Y22" s="8" t="str">
        <f>IF(OR(COUNTIF(eucalc_variables_proxies!C:C,"*"&amp;A22&amp;"*")&gt;0,COUNTIF(eucalc_variables_proxies!F:F,"*"&amp;A22&amp;"*")&gt;0),"yes","no")</f>
        <v>no</v>
      </c>
      <c r="Z22" s="8" t="str">
        <f>IF(COUNTIF(collected_variables_proxies!C:C,"*"&amp;A22&amp;"*")&gt;0,"yes","no")</f>
        <v>no</v>
      </c>
      <c r="AA22" s="8" t="str">
        <f t="shared" si="1"/>
        <v>no</v>
      </c>
      <c r="AB22">
        <v>500</v>
      </c>
    </row>
    <row r="23" spans="1:28" ht="15" customHeight="1">
      <c r="A23" s="200" t="s">
        <v>2443</v>
      </c>
      <c r="B23" s="200" t="s">
        <v>2443</v>
      </c>
      <c r="C23" s="200" t="s">
        <v>2443</v>
      </c>
      <c r="D23" s="7" t="s">
        <v>335</v>
      </c>
      <c r="E23" s="2" t="s">
        <v>336</v>
      </c>
      <c r="F23" s="2" t="s">
        <v>33</v>
      </c>
      <c r="G23" s="2" t="s">
        <v>337</v>
      </c>
      <c r="H23" t="s">
        <v>526</v>
      </c>
      <c r="I23" s="8"/>
      <c r="J23" s="2"/>
      <c r="K23" s="2"/>
      <c r="L23" s="8"/>
      <c r="M23" s="2" t="s">
        <v>338</v>
      </c>
      <c r="N23" s="8" t="s">
        <v>48</v>
      </c>
      <c r="O23" s="8" t="s">
        <v>37</v>
      </c>
      <c r="P23" s="8" t="s">
        <v>1707</v>
      </c>
      <c r="Q23" s="1"/>
      <c r="R23" s="2"/>
      <c r="S23" s="2">
        <v>27</v>
      </c>
      <c r="T23" s="2">
        <v>0</v>
      </c>
      <c r="U23" s="10">
        <f t="shared" si="0"/>
        <v>0</v>
      </c>
      <c r="V23" s="2"/>
      <c r="W23" s="8" t="str">
        <f>IF(COUNTIF(soi_input_variables!A:A,A23)&gt;0,"yes","no")</f>
        <v>no</v>
      </c>
      <c r="X23" s="8" t="str">
        <f>IF(COUNTIF(midas_input_variables!A:A,A23)&gt;0,"yes","no")</f>
        <v>no</v>
      </c>
      <c r="Y23" s="8" t="str">
        <f>IF(OR(COUNTIF(eucalc_variables_proxies!C:C,"*"&amp;A23&amp;"*")&gt;0,COUNTIF(eucalc_variables_proxies!F:F,"*"&amp;A23&amp;"*")&gt;0),"yes","no")</f>
        <v>no</v>
      </c>
      <c r="Z23" s="8" t="str">
        <f>IF(COUNTIF(collected_variables_proxies!C:C,"*"&amp;A23&amp;"*")&gt;0,"yes","no")</f>
        <v>no</v>
      </c>
      <c r="AA23" s="8" t="str">
        <f t="shared" si="1"/>
        <v>no</v>
      </c>
      <c r="AB23">
        <v>500</v>
      </c>
    </row>
    <row r="24" spans="1:28" ht="15" customHeight="1">
      <c r="A24" s="200" t="s">
        <v>2444</v>
      </c>
      <c r="B24" s="200" t="s">
        <v>2444</v>
      </c>
      <c r="C24" s="200" t="s">
        <v>2444</v>
      </c>
      <c r="D24" s="7" t="s">
        <v>335</v>
      </c>
      <c r="E24" s="2" t="s">
        <v>336</v>
      </c>
      <c r="F24" s="2" t="s">
        <v>33</v>
      </c>
      <c r="G24" s="2" t="s">
        <v>337</v>
      </c>
      <c r="H24" t="s">
        <v>526</v>
      </c>
      <c r="I24" s="8"/>
      <c r="J24" s="2"/>
      <c r="K24" s="2"/>
      <c r="L24" s="8"/>
      <c r="M24" s="2" t="s">
        <v>338</v>
      </c>
      <c r="N24" s="8" t="s">
        <v>48</v>
      </c>
      <c r="O24" s="8" t="s">
        <v>37</v>
      </c>
      <c r="P24" s="8" t="s">
        <v>1707</v>
      </c>
      <c r="Q24" s="1"/>
      <c r="R24" s="2"/>
      <c r="S24" s="2">
        <v>27</v>
      </c>
      <c r="T24" s="2">
        <v>0</v>
      </c>
      <c r="U24" s="10">
        <f t="shared" si="0"/>
        <v>0</v>
      </c>
      <c r="V24" s="2"/>
      <c r="W24" s="8" t="str">
        <f>IF(COUNTIF(soi_input_variables!A:A,A24)&gt;0,"yes","no")</f>
        <v>no</v>
      </c>
      <c r="X24" s="8" t="str">
        <f>IF(COUNTIF(midas_input_variables!A:A,A24)&gt;0,"yes","no")</f>
        <v>no</v>
      </c>
      <c r="Y24" s="8" t="str">
        <f>IF(OR(COUNTIF(eucalc_variables_proxies!C:C,"*"&amp;A24&amp;"*")&gt;0,COUNTIF(eucalc_variables_proxies!F:F,"*"&amp;A24&amp;"*")&gt;0),"yes","no")</f>
        <v>no</v>
      </c>
      <c r="Z24" s="8" t="str">
        <f>IF(COUNTIF(collected_variables_proxies!C:C,"*"&amp;A24&amp;"*")&gt;0,"yes","no")</f>
        <v>no</v>
      </c>
      <c r="AA24" s="8" t="str">
        <f t="shared" si="1"/>
        <v>no</v>
      </c>
      <c r="AB24">
        <v>500</v>
      </c>
    </row>
    <row r="25" spans="1:28" ht="15" customHeight="1">
      <c r="A25" s="200" t="s">
        <v>2445</v>
      </c>
      <c r="B25" s="200" t="s">
        <v>2445</v>
      </c>
      <c r="C25" s="200" t="s">
        <v>2445</v>
      </c>
      <c r="D25" s="7" t="s">
        <v>335</v>
      </c>
      <c r="E25" s="2" t="s">
        <v>336</v>
      </c>
      <c r="F25" s="2" t="s">
        <v>33</v>
      </c>
      <c r="G25" s="2" t="s">
        <v>337</v>
      </c>
      <c r="H25" t="s">
        <v>526</v>
      </c>
      <c r="I25" s="8"/>
      <c r="J25" s="2"/>
      <c r="K25" s="2"/>
      <c r="L25" s="8"/>
      <c r="M25" s="2" t="s">
        <v>338</v>
      </c>
      <c r="N25" s="8" t="s">
        <v>48</v>
      </c>
      <c r="O25" s="8" t="s">
        <v>37</v>
      </c>
      <c r="P25" s="8" t="s">
        <v>1707</v>
      </c>
      <c r="Q25" s="1"/>
      <c r="R25" s="2"/>
      <c r="S25" s="2">
        <v>27</v>
      </c>
      <c r="T25" s="2">
        <v>0</v>
      </c>
      <c r="U25" s="10">
        <f t="shared" si="0"/>
        <v>0</v>
      </c>
      <c r="V25" s="2"/>
      <c r="W25" s="8" t="str">
        <f>IF(COUNTIF(soi_input_variables!A:A,A25)&gt;0,"yes","no")</f>
        <v>no</v>
      </c>
      <c r="X25" s="8" t="str">
        <f>IF(COUNTIF(midas_input_variables!A:A,A25)&gt;0,"yes","no")</f>
        <v>no</v>
      </c>
      <c r="Y25" s="8" t="str">
        <f>IF(OR(COUNTIF(eucalc_variables_proxies!C:C,"*"&amp;A25&amp;"*")&gt;0,COUNTIF(eucalc_variables_proxies!F:F,"*"&amp;A25&amp;"*")&gt;0),"yes","no")</f>
        <v>no</v>
      </c>
      <c r="Z25" s="8" t="str">
        <f>IF(COUNTIF(collected_variables_proxies!C:C,"*"&amp;A25&amp;"*")&gt;0,"yes","no")</f>
        <v>no</v>
      </c>
      <c r="AA25" s="8" t="str">
        <f t="shared" si="1"/>
        <v>no</v>
      </c>
      <c r="AB25">
        <v>500</v>
      </c>
    </row>
    <row r="26" spans="1:28" ht="15" customHeight="1">
      <c r="A26" s="200" t="s">
        <v>2446</v>
      </c>
      <c r="B26" s="200" t="s">
        <v>2446</v>
      </c>
      <c r="C26" s="200" t="s">
        <v>2446</v>
      </c>
      <c r="D26" s="7" t="s">
        <v>335</v>
      </c>
      <c r="E26" s="2" t="s">
        <v>336</v>
      </c>
      <c r="F26" s="2" t="s">
        <v>33</v>
      </c>
      <c r="G26" s="2" t="s">
        <v>337</v>
      </c>
      <c r="H26" t="s">
        <v>526</v>
      </c>
      <c r="I26" s="8"/>
      <c r="J26" s="2"/>
      <c r="K26" s="2"/>
      <c r="L26" s="8"/>
      <c r="M26" s="2" t="s">
        <v>338</v>
      </c>
      <c r="N26" s="8" t="s">
        <v>48</v>
      </c>
      <c r="O26" s="8" t="s">
        <v>37</v>
      </c>
      <c r="P26" s="8" t="s">
        <v>1707</v>
      </c>
      <c r="Q26" s="1"/>
      <c r="R26" s="2"/>
      <c r="S26" s="2">
        <v>27</v>
      </c>
      <c r="T26" s="2">
        <v>0</v>
      </c>
      <c r="U26" s="10">
        <f t="shared" si="0"/>
        <v>0</v>
      </c>
      <c r="V26" s="2"/>
      <c r="W26" s="8" t="str">
        <f>IF(COUNTIF(soi_input_variables!A:A,A26)&gt;0,"yes","no")</f>
        <v>no</v>
      </c>
      <c r="X26" s="8" t="str">
        <f>IF(COUNTIF(midas_input_variables!A:A,A26)&gt;0,"yes","no")</f>
        <v>no</v>
      </c>
      <c r="Y26" s="8" t="str">
        <f>IF(OR(COUNTIF(eucalc_variables_proxies!C:C,"*"&amp;A26&amp;"*")&gt;0,COUNTIF(eucalc_variables_proxies!F:F,"*"&amp;A26&amp;"*")&gt;0),"yes","no")</f>
        <v>no</v>
      </c>
      <c r="Z26" s="8" t="str">
        <f>IF(COUNTIF(collected_variables_proxies!C:C,"*"&amp;A26&amp;"*")&gt;0,"yes","no")</f>
        <v>no</v>
      </c>
      <c r="AA26" s="8" t="str">
        <f t="shared" si="1"/>
        <v>no</v>
      </c>
      <c r="AB26">
        <v>500</v>
      </c>
    </row>
    <row r="27" spans="1:28" ht="15" customHeight="1">
      <c r="A27" s="200" t="s">
        <v>2447</v>
      </c>
      <c r="B27" s="200" t="s">
        <v>2447</v>
      </c>
      <c r="C27" s="200" t="s">
        <v>2447</v>
      </c>
      <c r="D27" s="7" t="s">
        <v>335</v>
      </c>
      <c r="E27" s="2" t="s">
        <v>336</v>
      </c>
      <c r="F27" s="2" t="s">
        <v>33</v>
      </c>
      <c r="G27" s="2" t="s">
        <v>337</v>
      </c>
      <c r="H27" t="s">
        <v>526</v>
      </c>
      <c r="I27" s="8"/>
      <c r="J27" s="2"/>
      <c r="K27" s="2"/>
      <c r="L27" s="8"/>
      <c r="M27" s="2" t="s">
        <v>338</v>
      </c>
      <c r="N27" s="8" t="s">
        <v>48</v>
      </c>
      <c r="O27" s="8" t="s">
        <v>37</v>
      </c>
      <c r="P27" s="8" t="s">
        <v>1707</v>
      </c>
      <c r="Q27" s="1"/>
      <c r="R27" s="2"/>
      <c r="S27" s="2">
        <v>27</v>
      </c>
      <c r="T27" s="2">
        <v>0</v>
      </c>
      <c r="U27" s="10">
        <f t="shared" si="0"/>
        <v>0</v>
      </c>
      <c r="V27" s="2"/>
      <c r="W27" s="8" t="str">
        <f>IF(COUNTIF(soi_input_variables!A:A,A27)&gt;0,"yes","no")</f>
        <v>no</v>
      </c>
      <c r="X27" s="8" t="str">
        <f>IF(COUNTIF(midas_input_variables!A:A,A27)&gt;0,"yes","no")</f>
        <v>no</v>
      </c>
      <c r="Y27" s="8" t="str">
        <f>IF(OR(COUNTIF(eucalc_variables_proxies!C:C,"*"&amp;A27&amp;"*")&gt;0,COUNTIF(eucalc_variables_proxies!F:F,"*"&amp;A27&amp;"*")&gt;0),"yes","no")</f>
        <v>no</v>
      </c>
      <c r="Z27" s="8" t="str">
        <f>IF(COUNTIF(collected_variables_proxies!C:C,"*"&amp;A27&amp;"*")&gt;0,"yes","no")</f>
        <v>no</v>
      </c>
      <c r="AA27" s="8" t="str">
        <f t="shared" si="1"/>
        <v>no</v>
      </c>
      <c r="AB27">
        <v>500</v>
      </c>
    </row>
    <row r="28" spans="1:28" ht="15" customHeight="1">
      <c r="A28" s="200" t="s">
        <v>2448</v>
      </c>
      <c r="B28" s="200" t="s">
        <v>2448</v>
      </c>
      <c r="C28" s="200" t="s">
        <v>2448</v>
      </c>
      <c r="D28" s="7" t="s">
        <v>335</v>
      </c>
      <c r="E28" s="2" t="s">
        <v>336</v>
      </c>
      <c r="F28" s="2" t="s">
        <v>33</v>
      </c>
      <c r="G28" s="2" t="s">
        <v>337</v>
      </c>
      <c r="H28" t="s">
        <v>526</v>
      </c>
      <c r="I28" s="8"/>
      <c r="J28" s="2"/>
      <c r="K28" s="2"/>
      <c r="L28" s="8"/>
      <c r="M28" s="2" t="s">
        <v>338</v>
      </c>
      <c r="N28" s="8" t="s">
        <v>48</v>
      </c>
      <c r="O28" s="8" t="s">
        <v>37</v>
      </c>
      <c r="P28" s="8" t="s">
        <v>1707</v>
      </c>
      <c r="Q28" s="1"/>
      <c r="R28" s="2"/>
      <c r="S28" s="2">
        <v>27</v>
      </c>
      <c r="T28" s="2">
        <v>0</v>
      </c>
      <c r="U28" s="10">
        <f t="shared" si="0"/>
        <v>0</v>
      </c>
      <c r="V28" s="2"/>
      <c r="W28" s="8" t="str">
        <f>IF(COUNTIF(soi_input_variables!A:A,A28)&gt;0,"yes","no")</f>
        <v>no</v>
      </c>
      <c r="X28" s="8" t="str">
        <f>IF(COUNTIF(midas_input_variables!A:A,A28)&gt;0,"yes","no")</f>
        <v>no</v>
      </c>
      <c r="Y28" s="8" t="str">
        <f>IF(OR(COUNTIF(eucalc_variables_proxies!C:C,"*"&amp;A28&amp;"*")&gt;0,COUNTIF(eucalc_variables_proxies!F:F,"*"&amp;A28&amp;"*")&gt;0),"yes","no")</f>
        <v>no</v>
      </c>
      <c r="Z28" s="8" t="str">
        <f>IF(COUNTIF(collected_variables_proxies!C:C,"*"&amp;A28&amp;"*")&gt;0,"yes","no")</f>
        <v>no</v>
      </c>
      <c r="AA28" s="8" t="str">
        <f t="shared" si="1"/>
        <v>no</v>
      </c>
      <c r="AB28">
        <v>500</v>
      </c>
    </row>
    <row r="29" spans="1:28" ht="15" customHeight="1">
      <c r="A29" s="200" t="s">
        <v>2449</v>
      </c>
      <c r="B29" s="200" t="s">
        <v>2449</v>
      </c>
      <c r="C29" s="200" t="s">
        <v>2449</v>
      </c>
      <c r="D29" s="7" t="s">
        <v>335</v>
      </c>
      <c r="E29" s="2" t="s">
        <v>336</v>
      </c>
      <c r="F29" s="2" t="s">
        <v>33</v>
      </c>
      <c r="G29" s="2" t="s">
        <v>337</v>
      </c>
      <c r="H29" t="s">
        <v>526</v>
      </c>
      <c r="I29" s="8"/>
      <c r="J29" s="2"/>
      <c r="K29" s="2"/>
      <c r="L29" s="8"/>
      <c r="M29" s="2" t="s">
        <v>338</v>
      </c>
      <c r="N29" s="8" t="s">
        <v>48</v>
      </c>
      <c r="O29" s="8" t="s">
        <v>37</v>
      </c>
      <c r="P29" s="8" t="s">
        <v>1707</v>
      </c>
      <c r="Q29" s="1"/>
      <c r="R29" s="2"/>
      <c r="S29" s="2">
        <v>27</v>
      </c>
      <c r="T29" s="2">
        <v>0</v>
      </c>
      <c r="U29" s="10">
        <f t="shared" si="0"/>
        <v>0</v>
      </c>
      <c r="V29" s="2"/>
      <c r="W29" s="8" t="str">
        <f>IF(COUNTIF(soi_input_variables!A:A,A29)&gt;0,"yes","no")</f>
        <v>no</v>
      </c>
      <c r="X29" s="8" t="str">
        <f>IF(COUNTIF(midas_input_variables!A:A,A29)&gt;0,"yes","no")</f>
        <v>no</v>
      </c>
      <c r="Y29" s="8" t="str">
        <f>IF(OR(COUNTIF(eucalc_variables_proxies!C:C,"*"&amp;A29&amp;"*")&gt;0,COUNTIF(eucalc_variables_proxies!F:F,"*"&amp;A29&amp;"*")&gt;0),"yes","no")</f>
        <v>no</v>
      </c>
      <c r="Z29" s="8" t="str">
        <f>IF(COUNTIF(collected_variables_proxies!C:C,"*"&amp;A29&amp;"*")&gt;0,"yes","no")</f>
        <v>no</v>
      </c>
      <c r="AA29" s="8" t="str">
        <f t="shared" si="1"/>
        <v>no</v>
      </c>
      <c r="AB29">
        <v>500</v>
      </c>
    </row>
    <row r="30" spans="1:28" ht="15" customHeight="1">
      <c r="A30" s="200" t="s">
        <v>2450</v>
      </c>
      <c r="B30" s="200" t="s">
        <v>2450</v>
      </c>
      <c r="C30" s="200" t="s">
        <v>2450</v>
      </c>
      <c r="D30" s="7" t="s">
        <v>335</v>
      </c>
      <c r="E30" s="2" t="s">
        <v>336</v>
      </c>
      <c r="F30" s="2" t="s">
        <v>33</v>
      </c>
      <c r="G30" s="2" t="s">
        <v>337</v>
      </c>
      <c r="H30" t="s">
        <v>526</v>
      </c>
      <c r="I30" s="8"/>
      <c r="J30" s="2"/>
      <c r="K30" s="2"/>
      <c r="L30" s="8"/>
      <c r="M30" s="2" t="s">
        <v>338</v>
      </c>
      <c r="N30" s="8" t="s">
        <v>48</v>
      </c>
      <c r="O30" s="8" t="s">
        <v>37</v>
      </c>
      <c r="P30" s="8" t="s">
        <v>1707</v>
      </c>
      <c r="Q30" s="1"/>
      <c r="R30" s="2"/>
      <c r="S30" s="2">
        <v>27</v>
      </c>
      <c r="T30" s="2">
        <v>0</v>
      </c>
      <c r="U30" s="10">
        <f t="shared" si="0"/>
        <v>0</v>
      </c>
      <c r="V30" s="2"/>
      <c r="W30" s="8" t="str">
        <f>IF(COUNTIF(soi_input_variables!A:A,A30)&gt;0,"yes","no")</f>
        <v>no</v>
      </c>
      <c r="X30" s="8" t="str">
        <f>IF(COUNTIF(midas_input_variables!A:A,A30)&gt;0,"yes","no")</f>
        <v>no</v>
      </c>
      <c r="Y30" s="8" t="str">
        <f>IF(OR(COUNTIF(eucalc_variables_proxies!C:C,"*"&amp;A30&amp;"*")&gt;0,COUNTIF(eucalc_variables_proxies!F:F,"*"&amp;A30&amp;"*")&gt;0),"yes","no")</f>
        <v>no</v>
      </c>
      <c r="Z30" s="8" t="str">
        <f>IF(COUNTIF(collected_variables_proxies!C:C,"*"&amp;A30&amp;"*")&gt;0,"yes","no")</f>
        <v>no</v>
      </c>
      <c r="AA30" s="8" t="str">
        <f t="shared" si="1"/>
        <v>no</v>
      </c>
      <c r="AB30">
        <v>500</v>
      </c>
    </row>
    <row r="31" spans="1:28" ht="15" customHeight="1">
      <c r="A31" s="200" t="s">
        <v>2451</v>
      </c>
      <c r="B31" s="200" t="s">
        <v>2451</v>
      </c>
      <c r="C31" s="200" t="s">
        <v>2451</v>
      </c>
      <c r="D31" s="7" t="s">
        <v>335</v>
      </c>
      <c r="E31" s="2" t="s">
        <v>336</v>
      </c>
      <c r="F31" s="2" t="s">
        <v>33</v>
      </c>
      <c r="G31" s="2" t="s">
        <v>337</v>
      </c>
      <c r="H31" t="s">
        <v>526</v>
      </c>
      <c r="I31" s="8"/>
      <c r="J31" s="2"/>
      <c r="K31" s="2"/>
      <c r="L31" s="8"/>
      <c r="M31" s="2" t="s">
        <v>338</v>
      </c>
      <c r="N31" s="8" t="s">
        <v>48</v>
      </c>
      <c r="O31" s="8" t="s">
        <v>37</v>
      </c>
      <c r="P31" s="8" t="s">
        <v>1707</v>
      </c>
      <c r="Q31" s="1"/>
      <c r="R31" s="2"/>
      <c r="S31" s="2">
        <v>27</v>
      </c>
      <c r="T31" s="2">
        <v>0</v>
      </c>
      <c r="U31" s="10">
        <f t="shared" si="0"/>
        <v>0</v>
      </c>
      <c r="V31" s="2"/>
      <c r="W31" s="8" t="str">
        <f>IF(COUNTIF(soi_input_variables!A:A,A31)&gt;0,"yes","no")</f>
        <v>no</v>
      </c>
      <c r="X31" s="8" t="str">
        <f>IF(COUNTIF(midas_input_variables!A:A,A31)&gt;0,"yes","no")</f>
        <v>no</v>
      </c>
      <c r="Y31" s="8" t="str">
        <f>IF(OR(COUNTIF(eucalc_variables_proxies!C:C,"*"&amp;A31&amp;"*")&gt;0,COUNTIF(eucalc_variables_proxies!F:F,"*"&amp;A31&amp;"*")&gt;0),"yes","no")</f>
        <v>no</v>
      </c>
      <c r="Z31" s="8" t="str">
        <f>IF(COUNTIF(collected_variables_proxies!C:C,"*"&amp;A31&amp;"*")&gt;0,"yes","no")</f>
        <v>no</v>
      </c>
      <c r="AA31" s="8" t="str">
        <f t="shared" si="1"/>
        <v>no</v>
      </c>
      <c r="AB31">
        <v>500</v>
      </c>
    </row>
    <row r="32" spans="1:28" ht="15" customHeight="1">
      <c r="A32" s="200" t="s">
        <v>2452</v>
      </c>
      <c r="B32" s="200" t="s">
        <v>2452</v>
      </c>
      <c r="C32" s="200" t="s">
        <v>2452</v>
      </c>
      <c r="D32" s="7" t="s">
        <v>335</v>
      </c>
      <c r="E32" s="2" t="s">
        <v>336</v>
      </c>
      <c r="F32" s="2" t="s">
        <v>33</v>
      </c>
      <c r="G32" s="2" t="s">
        <v>337</v>
      </c>
      <c r="H32" t="s">
        <v>526</v>
      </c>
      <c r="I32" s="8"/>
      <c r="J32" s="2"/>
      <c r="K32" s="2"/>
      <c r="L32" s="8"/>
      <c r="M32" s="2" t="s">
        <v>338</v>
      </c>
      <c r="N32" s="8" t="s">
        <v>48</v>
      </c>
      <c r="O32" s="8" t="s">
        <v>37</v>
      </c>
      <c r="P32" s="8" t="s">
        <v>1707</v>
      </c>
      <c r="Q32" s="1"/>
      <c r="R32" s="2"/>
      <c r="S32" s="2">
        <v>27</v>
      </c>
      <c r="T32" s="2">
        <v>0</v>
      </c>
      <c r="U32" s="10">
        <f t="shared" si="0"/>
        <v>0</v>
      </c>
      <c r="V32" s="2"/>
      <c r="W32" s="8" t="str">
        <f>IF(COUNTIF(soi_input_variables!A:A,A32)&gt;0,"yes","no")</f>
        <v>no</v>
      </c>
      <c r="X32" s="8" t="str">
        <f>IF(COUNTIF(midas_input_variables!A:A,A32)&gt;0,"yes","no")</f>
        <v>no</v>
      </c>
      <c r="Y32" s="8" t="str">
        <f>IF(OR(COUNTIF(eucalc_variables_proxies!C:C,"*"&amp;A32&amp;"*")&gt;0,COUNTIF(eucalc_variables_proxies!F:F,"*"&amp;A32&amp;"*")&gt;0),"yes","no")</f>
        <v>no</v>
      </c>
      <c r="Z32" s="8" t="str">
        <f>IF(COUNTIF(collected_variables_proxies!C:C,"*"&amp;A32&amp;"*")&gt;0,"yes","no")</f>
        <v>no</v>
      </c>
      <c r="AA32" s="8" t="str">
        <f t="shared" si="1"/>
        <v>no</v>
      </c>
      <c r="AB32">
        <v>500</v>
      </c>
    </row>
    <row r="33" spans="1:28" ht="15" customHeight="1">
      <c r="A33" s="200" t="s">
        <v>2453</v>
      </c>
      <c r="B33" s="200" t="s">
        <v>2453</v>
      </c>
      <c r="C33" s="200" t="s">
        <v>2453</v>
      </c>
      <c r="D33" s="7" t="s">
        <v>335</v>
      </c>
      <c r="E33" s="2" t="s">
        <v>336</v>
      </c>
      <c r="F33" s="2" t="s">
        <v>33</v>
      </c>
      <c r="G33" s="2" t="s">
        <v>337</v>
      </c>
      <c r="H33" t="s">
        <v>526</v>
      </c>
      <c r="I33" s="8"/>
      <c r="J33" s="2"/>
      <c r="K33" s="2"/>
      <c r="L33" s="8"/>
      <c r="M33" s="2" t="s">
        <v>338</v>
      </c>
      <c r="N33" s="8" t="s">
        <v>48</v>
      </c>
      <c r="O33" s="8" t="s">
        <v>37</v>
      </c>
      <c r="P33" s="8" t="s">
        <v>1707</v>
      </c>
      <c r="Q33" s="1"/>
      <c r="R33" s="2"/>
      <c r="S33" s="2">
        <v>27</v>
      </c>
      <c r="T33" s="2">
        <v>0</v>
      </c>
      <c r="U33" s="10">
        <f t="shared" si="0"/>
        <v>0</v>
      </c>
      <c r="V33" s="2"/>
      <c r="W33" s="8" t="str">
        <f>IF(COUNTIF(soi_input_variables!A:A,A33)&gt;0,"yes","no")</f>
        <v>no</v>
      </c>
      <c r="X33" s="8" t="str">
        <f>IF(COUNTIF(midas_input_variables!A:A,A33)&gt;0,"yes","no")</f>
        <v>no</v>
      </c>
      <c r="Y33" s="8" t="str">
        <f>IF(OR(COUNTIF(eucalc_variables_proxies!C:C,"*"&amp;A33&amp;"*")&gt;0,COUNTIF(eucalc_variables_proxies!F:F,"*"&amp;A33&amp;"*")&gt;0),"yes","no")</f>
        <v>no</v>
      </c>
      <c r="Z33" s="8" t="str">
        <f>IF(COUNTIF(collected_variables_proxies!C:C,"*"&amp;A33&amp;"*")&gt;0,"yes","no")</f>
        <v>no</v>
      </c>
      <c r="AA33" s="8" t="str">
        <f t="shared" si="1"/>
        <v>no</v>
      </c>
      <c r="AB33">
        <v>500</v>
      </c>
    </row>
    <row r="34" spans="1:28" ht="15" customHeight="1">
      <c r="A34" s="200" t="s">
        <v>2454</v>
      </c>
      <c r="B34" s="200" t="s">
        <v>2454</v>
      </c>
      <c r="C34" s="200" t="s">
        <v>2454</v>
      </c>
      <c r="D34" s="7" t="s">
        <v>335</v>
      </c>
      <c r="E34" s="2" t="s">
        <v>336</v>
      </c>
      <c r="F34" s="2" t="s">
        <v>33</v>
      </c>
      <c r="G34" s="2" t="s">
        <v>337</v>
      </c>
      <c r="H34" t="s">
        <v>526</v>
      </c>
      <c r="I34" s="8"/>
      <c r="J34" s="2"/>
      <c r="K34" s="2"/>
      <c r="L34" s="8"/>
      <c r="M34" s="2" t="s">
        <v>338</v>
      </c>
      <c r="N34" s="8" t="s">
        <v>48</v>
      </c>
      <c r="O34" s="8" t="s">
        <v>37</v>
      </c>
      <c r="P34" s="8" t="s">
        <v>1707</v>
      </c>
      <c r="Q34" s="1"/>
      <c r="R34" s="2"/>
      <c r="S34" s="2">
        <v>27</v>
      </c>
      <c r="T34" s="2">
        <v>0</v>
      </c>
      <c r="U34" s="10">
        <f t="shared" si="0"/>
        <v>0</v>
      </c>
      <c r="V34" s="2"/>
      <c r="W34" s="8" t="str">
        <f>IF(COUNTIF(soi_input_variables!A:A,A34)&gt;0,"yes","no")</f>
        <v>no</v>
      </c>
      <c r="X34" s="8" t="str">
        <f>IF(COUNTIF(midas_input_variables!A:A,A34)&gt;0,"yes","no")</f>
        <v>no</v>
      </c>
      <c r="Y34" s="8" t="str">
        <f>IF(OR(COUNTIF(eucalc_variables_proxies!C:C,"*"&amp;A34&amp;"*")&gt;0,COUNTIF(eucalc_variables_proxies!F:F,"*"&amp;A34&amp;"*")&gt;0),"yes","no")</f>
        <v>no</v>
      </c>
      <c r="Z34" s="8" t="str">
        <f>IF(COUNTIF(collected_variables_proxies!C:C,"*"&amp;A34&amp;"*")&gt;0,"yes","no")</f>
        <v>no</v>
      </c>
      <c r="AA34" s="8" t="str">
        <f t="shared" si="1"/>
        <v>no</v>
      </c>
      <c r="AB34">
        <v>500</v>
      </c>
    </row>
    <row r="35" spans="1:28" ht="15" customHeight="1">
      <c r="A35" s="200" t="s">
        <v>2455</v>
      </c>
      <c r="B35" s="200" t="s">
        <v>2455</v>
      </c>
      <c r="C35" s="200" t="s">
        <v>2455</v>
      </c>
      <c r="D35" s="7" t="s">
        <v>335</v>
      </c>
      <c r="E35" s="2" t="s">
        <v>336</v>
      </c>
      <c r="F35" s="2" t="s">
        <v>33</v>
      </c>
      <c r="G35" s="2" t="s">
        <v>337</v>
      </c>
      <c r="H35" t="s">
        <v>526</v>
      </c>
      <c r="I35" s="8"/>
      <c r="J35" s="2"/>
      <c r="K35" s="2"/>
      <c r="L35" s="8"/>
      <c r="M35" s="2" t="s">
        <v>338</v>
      </c>
      <c r="N35" s="8" t="s">
        <v>48</v>
      </c>
      <c r="O35" s="8" t="s">
        <v>37</v>
      </c>
      <c r="P35" s="8" t="s">
        <v>1707</v>
      </c>
      <c r="Q35" s="1"/>
      <c r="R35" s="2"/>
      <c r="S35" s="2">
        <v>27</v>
      </c>
      <c r="T35" s="2">
        <v>0</v>
      </c>
      <c r="U35" s="10">
        <f t="shared" si="0"/>
        <v>0</v>
      </c>
      <c r="V35" s="2"/>
      <c r="W35" s="8" t="str">
        <f>IF(COUNTIF(soi_input_variables!A:A,A35)&gt;0,"yes","no")</f>
        <v>no</v>
      </c>
      <c r="X35" s="8" t="str">
        <f>IF(COUNTIF(midas_input_variables!A:A,A35)&gt;0,"yes","no")</f>
        <v>no</v>
      </c>
      <c r="Y35" s="8" t="str">
        <f>IF(OR(COUNTIF(eucalc_variables_proxies!C:C,"*"&amp;A35&amp;"*")&gt;0,COUNTIF(eucalc_variables_proxies!F:F,"*"&amp;A35&amp;"*")&gt;0),"yes","no")</f>
        <v>no</v>
      </c>
      <c r="Z35" s="8" t="str">
        <f>IF(COUNTIF(collected_variables_proxies!C:C,"*"&amp;A35&amp;"*")&gt;0,"yes","no")</f>
        <v>no</v>
      </c>
      <c r="AA35" s="8" t="str">
        <f t="shared" si="1"/>
        <v>no</v>
      </c>
      <c r="AB35">
        <v>500</v>
      </c>
    </row>
    <row r="36" spans="1:28" ht="15" customHeight="1">
      <c r="A36" s="200" t="s">
        <v>2456</v>
      </c>
      <c r="B36" s="200" t="s">
        <v>2456</v>
      </c>
      <c r="C36" s="200" t="s">
        <v>2456</v>
      </c>
      <c r="D36" s="7" t="s">
        <v>335</v>
      </c>
      <c r="E36" s="2" t="s">
        <v>336</v>
      </c>
      <c r="F36" s="2" t="s">
        <v>33</v>
      </c>
      <c r="G36" s="2" t="s">
        <v>337</v>
      </c>
      <c r="H36" t="s">
        <v>526</v>
      </c>
      <c r="I36" s="8"/>
      <c r="J36" s="2"/>
      <c r="K36" s="2"/>
      <c r="L36" s="8"/>
      <c r="M36" s="2" t="s">
        <v>338</v>
      </c>
      <c r="N36" s="8" t="s">
        <v>48</v>
      </c>
      <c r="O36" s="8" t="s">
        <v>37</v>
      </c>
      <c r="P36" s="8" t="s">
        <v>1707</v>
      </c>
      <c r="Q36" s="1"/>
      <c r="R36" s="2"/>
      <c r="S36" s="2">
        <v>27</v>
      </c>
      <c r="T36" s="2">
        <v>0</v>
      </c>
      <c r="U36" s="10">
        <f t="shared" si="0"/>
        <v>0</v>
      </c>
      <c r="V36" s="2"/>
      <c r="W36" s="8" t="str">
        <f>IF(COUNTIF(soi_input_variables!A:A,A36)&gt;0,"yes","no")</f>
        <v>no</v>
      </c>
      <c r="X36" s="8" t="str">
        <f>IF(COUNTIF(midas_input_variables!A:A,A36)&gt;0,"yes","no")</f>
        <v>no</v>
      </c>
      <c r="Y36" s="8" t="str">
        <f>IF(OR(COUNTIF(eucalc_variables_proxies!C:C,"*"&amp;A36&amp;"*")&gt;0,COUNTIF(eucalc_variables_proxies!F:F,"*"&amp;A36&amp;"*")&gt;0),"yes","no")</f>
        <v>no</v>
      </c>
      <c r="Z36" s="8" t="str">
        <f>IF(COUNTIF(collected_variables_proxies!C:C,"*"&amp;A36&amp;"*")&gt;0,"yes","no")</f>
        <v>no</v>
      </c>
      <c r="AA36" s="8" t="str">
        <f t="shared" si="1"/>
        <v>no</v>
      </c>
      <c r="AB36">
        <v>500</v>
      </c>
    </row>
    <row r="37" spans="1:28" ht="15" customHeight="1">
      <c r="A37" s="200" t="s">
        <v>2457</v>
      </c>
      <c r="B37" s="200" t="s">
        <v>2457</v>
      </c>
      <c r="C37" s="200" t="s">
        <v>2457</v>
      </c>
      <c r="D37" s="7" t="s">
        <v>335</v>
      </c>
      <c r="E37" s="2" t="s">
        <v>336</v>
      </c>
      <c r="F37" s="2" t="s">
        <v>33</v>
      </c>
      <c r="G37" s="2" t="s">
        <v>337</v>
      </c>
      <c r="H37" t="s">
        <v>526</v>
      </c>
      <c r="I37" s="8"/>
      <c r="J37" s="2"/>
      <c r="K37" s="2"/>
      <c r="L37" s="8"/>
      <c r="M37" s="2" t="s">
        <v>338</v>
      </c>
      <c r="N37" s="8" t="s">
        <v>48</v>
      </c>
      <c r="O37" s="8" t="s">
        <v>37</v>
      </c>
      <c r="P37" s="8" t="s">
        <v>1707</v>
      </c>
      <c r="Q37" s="1"/>
      <c r="R37" s="2"/>
      <c r="S37" s="2">
        <v>27</v>
      </c>
      <c r="T37" s="2">
        <v>0</v>
      </c>
      <c r="U37" s="10">
        <f t="shared" si="0"/>
        <v>0</v>
      </c>
      <c r="V37" s="2"/>
      <c r="W37" s="8" t="str">
        <f>IF(COUNTIF(soi_input_variables!A:A,A37)&gt;0,"yes","no")</f>
        <v>no</v>
      </c>
      <c r="X37" s="8" t="str">
        <f>IF(COUNTIF(midas_input_variables!A:A,A37)&gt;0,"yes","no")</f>
        <v>no</v>
      </c>
      <c r="Y37" s="8" t="str">
        <f>IF(OR(COUNTIF(eucalc_variables_proxies!C:C,"*"&amp;A37&amp;"*")&gt;0,COUNTIF(eucalc_variables_proxies!F:F,"*"&amp;A37&amp;"*")&gt;0),"yes","no")</f>
        <v>no</v>
      </c>
      <c r="Z37" s="8" t="str">
        <f>IF(COUNTIF(collected_variables_proxies!C:C,"*"&amp;A37&amp;"*")&gt;0,"yes","no")</f>
        <v>no</v>
      </c>
      <c r="AA37" s="8" t="str">
        <f t="shared" si="1"/>
        <v>no</v>
      </c>
      <c r="AB37">
        <v>500</v>
      </c>
    </row>
    <row r="38" spans="1:28" ht="15" customHeight="1">
      <c r="A38" s="200" t="s">
        <v>2458</v>
      </c>
      <c r="B38" s="200" t="s">
        <v>2458</v>
      </c>
      <c r="C38" s="200" t="s">
        <v>2458</v>
      </c>
      <c r="D38" s="7" t="s">
        <v>335</v>
      </c>
      <c r="E38" s="2" t="s">
        <v>336</v>
      </c>
      <c r="F38" s="2" t="s">
        <v>33</v>
      </c>
      <c r="G38" s="2" t="s">
        <v>337</v>
      </c>
      <c r="H38" t="s">
        <v>526</v>
      </c>
      <c r="I38" s="8"/>
      <c r="J38" s="2"/>
      <c r="K38" s="2"/>
      <c r="L38" s="8"/>
      <c r="M38" s="2" t="s">
        <v>338</v>
      </c>
      <c r="N38" s="8" t="s">
        <v>48</v>
      </c>
      <c r="O38" s="8" t="s">
        <v>37</v>
      </c>
      <c r="P38" s="8" t="s">
        <v>1707</v>
      </c>
      <c r="Q38" s="1"/>
      <c r="R38" s="2"/>
      <c r="S38" s="2">
        <v>27</v>
      </c>
      <c r="T38" s="2">
        <v>0</v>
      </c>
      <c r="U38" s="10">
        <f t="shared" si="0"/>
        <v>0</v>
      </c>
      <c r="V38" s="2"/>
      <c r="W38" s="8" t="str">
        <f>IF(COUNTIF(soi_input_variables!A:A,A38)&gt;0,"yes","no")</f>
        <v>no</v>
      </c>
      <c r="X38" s="8" t="str">
        <f>IF(COUNTIF(midas_input_variables!A:A,A38)&gt;0,"yes","no")</f>
        <v>no</v>
      </c>
      <c r="Y38" s="8" t="str">
        <f>IF(OR(COUNTIF(eucalc_variables_proxies!C:C,"*"&amp;A38&amp;"*")&gt;0,COUNTIF(eucalc_variables_proxies!F:F,"*"&amp;A38&amp;"*")&gt;0),"yes","no")</f>
        <v>no</v>
      </c>
      <c r="Z38" s="8" t="str">
        <f>IF(COUNTIF(collected_variables_proxies!C:C,"*"&amp;A38&amp;"*")&gt;0,"yes","no")</f>
        <v>no</v>
      </c>
      <c r="AA38" s="8" t="str">
        <f t="shared" si="1"/>
        <v>no</v>
      </c>
      <c r="AB38">
        <v>500</v>
      </c>
    </row>
    <row r="39" spans="1:28" ht="15" customHeight="1">
      <c r="A39" s="200" t="s">
        <v>2459</v>
      </c>
      <c r="B39" s="200" t="s">
        <v>2459</v>
      </c>
      <c r="C39" s="200" t="s">
        <v>2459</v>
      </c>
      <c r="D39" s="7" t="s">
        <v>335</v>
      </c>
      <c r="E39" s="2" t="s">
        <v>336</v>
      </c>
      <c r="F39" s="2" t="s">
        <v>33</v>
      </c>
      <c r="G39" s="2" t="s">
        <v>337</v>
      </c>
      <c r="H39" t="s">
        <v>526</v>
      </c>
      <c r="I39" s="8"/>
      <c r="J39" s="2"/>
      <c r="K39" s="2"/>
      <c r="L39" s="8"/>
      <c r="M39" s="2" t="s">
        <v>338</v>
      </c>
      <c r="N39" s="8" t="s">
        <v>48</v>
      </c>
      <c r="O39" s="8" t="s">
        <v>37</v>
      </c>
      <c r="P39" s="8" t="s">
        <v>1707</v>
      </c>
      <c r="Q39" s="1"/>
      <c r="R39" s="2"/>
      <c r="S39" s="2">
        <v>27</v>
      </c>
      <c r="T39" s="2">
        <v>0</v>
      </c>
      <c r="U39" s="10">
        <f t="shared" si="0"/>
        <v>0</v>
      </c>
      <c r="V39" s="2"/>
      <c r="W39" s="8" t="str">
        <f>IF(COUNTIF(soi_input_variables!A:A,A39)&gt;0,"yes","no")</f>
        <v>no</v>
      </c>
      <c r="X39" s="8" t="str">
        <f>IF(COUNTIF(midas_input_variables!A:A,A39)&gt;0,"yes","no")</f>
        <v>no</v>
      </c>
      <c r="Y39" s="8" t="str">
        <f>IF(OR(COUNTIF(eucalc_variables_proxies!C:C,"*"&amp;A39&amp;"*")&gt;0,COUNTIF(eucalc_variables_proxies!F:F,"*"&amp;A39&amp;"*")&gt;0),"yes","no")</f>
        <v>no</v>
      </c>
      <c r="Z39" s="8" t="str">
        <f>IF(COUNTIF(collected_variables_proxies!C:C,"*"&amp;A39&amp;"*")&gt;0,"yes","no")</f>
        <v>no</v>
      </c>
      <c r="AA39" s="8" t="str">
        <f t="shared" si="1"/>
        <v>no</v>
      </c>
      <c r="AB39">
        <v>500</v>
      </c>
    </row>
    <row r="40" spans="1:28" ht="15" customHeight="1">
      <c r="A40" s="200" t="s">
        <v>2460</v>
      </c>
      <c r="B40" s="200" t="s">
        <v>2460</v>
      </c>
      <c r="C40" s="200" t="s">
        <v>2460</v>
      </c>
      <c r="D40" s="7" t="s">
        <v>335</v>
      </c>
      <c r="E40" s="2" t="s">
        <v>336</v>
      </c>
      <c r="F40" s="2" t="s">
        <v>33</v>
      </c>
      <c r="G40" s="2" t="s">
        <v>337</v>
      </c>
      <c r="H40" t="s">
        <v>526</v>
      </c>
      <c r="I40" s="8"/>
      <c r="J40" s="2"/>
      <c r="K40" s="2"/>
      <c r="L40" s="8"/>
      <c r="M40" s="2" t="s">
        <v>338</v>
      </c>
      <c r="N40" s="8" t="s">
        <v>48</v>
      </c>
      <c r="O40" s="8" t="s">
        <v>37</v>
      </c>
      <c r="P40" s="8" t="s">
        <v>1707</v>
      </c>
      <c r="Q40" s="1"/>
      <c r="R40" s="2"/>
      <c r="S40" s="2">
        <v>27</v>
      </c>
      <c r="T40" s="2">
        <v>0</v>
      </c>
      <c r="U40" s="10">
        <f t="shared" si="0"/>
        <v>0</v>
      </c>
      <c r="V40" s="2"/>
      <c r="W40" s="8" t="str">
        <f>IF(COUNTIF(soi_input_variables!A:A,A40)&gt;0,"yes","no")</f>
        <v>no</v>
      </c>
      <c r="X40" s="8" t="str">
        <f>IF(COUNTIF(midas_input_variables!A:A,A40)&gt;0,"yes","no")</f>
        <v>no</v>
      </c>
      <c r="Y40" s="8" t="str">
        <f>IF(OR(COUNTIF(eucalc_variables_proxies!C:C,"*"&amp;A40&amp;"*")&gt;0,COUNTIF(eucalc_variables_proxies!F:F,"*"&amp;A40&amp;"*")&gt;0),"yes","no")</f>
        <v>no</v>
      </c>
      <c r="Z40" s="8" t="str">
        <f>IF(COUNTIF(collected_variables_proxies!C:C,"*"&amp;A40&amp;"*")&gt;0,"yes","no")</f>
        <v>no</v>
      </c>
      <c r="AA40" s="8" t="str">
        <f t="shared" si="1"/>
        <v>no</v>
      </c>
      <c r="AB40">
        <v>500</v>
      </c>
    </row>
    <row r="41" spans="1:28" ht="15" customHeight="1">
      <c r="A41" s="200" t="s">
        <v>2461</v>
      </c>
      <c r="B41" s="200" t="s">
        <v>2461</v>
      </c>
      <c r="C41" s="200" t="s">
        <v>2461</v>
      </c>
      <c r="D41" s="7" t="s">
        <v>335</v>
      </c>
      <c r="E41" s="2" t="s">
        <v>336</v>
      </c>
      <c r="F41" s="2" t="s">
        <v>33</v>
      </c>
      <c r="G41" s="2" t="s">
        <v>337</v>
      </c>
      <c r="H41" t="s">
        <v>526</v>
      </c>
      <c r="I41" s="8"/>
      <c r="J41" s="2"/>
      <c r="K41" s="2"/>
      <c r="L41" s="8"/>
      <c r="M41" s="2" t="s">
        <v>338</v>
      </c>
      <c r="N41" s="8" t="s">
        <v>48</v>
      </c>
      <c r="O41" s="8" t="s">
        <v>37</v>
      </c>
      <c r="P41" s="8" t="s">
        <v>1707</v>
      </c>
      <c r="Q41" s="1"/>
      <c r="R41" s="2"/>
      <c r="S41" s="2">
        <v>27</v>
      </c>
      <c r="T41" s="2">
        <v>0</v>
      </c>
      <c r="U41" s="10">
        <f t="shared" si="0"/>
        <v>0</v>
      </c>
      <c r="V41" s="2"/>
      <c r="W41" s="8" t="str">
        <f>IF(COUNTIF(soi_input_variables!A:A,A41)&gt;0,"yes","no")</f>
        <v>no</v>
      </c>
      <c r="X41" s="8" t="str">
        <f>IF(COUNTIF(midas_input_variables!A:A,A41)&gt;0,"yes","no")</f>
        <v>no</v>
      </c>
      <c r="Y41" s="8" t="str">
        <f>IF(OR(COUNTIF(eucalc_variables_proxies!C:C,"*"&amp;A41&amp;"*")&gt;0,COUNTIF(eucalc_variables_proxies!F:F,"*"&amp;A41&amp;"*")&gt;0),"yes","no")</f>
        <v>no</v>
      </c>
      <c r="Z41" s="8" t="str">
        <f>IF(COUNTIF(collected_variables_proxies!C:C,"*"&amp;A41&amp;"*")&gt;0,"yes","no")</f>
        <v>no</v>
      </c>
      <c r="AA41" s="8" t="str">
        <f t="shared" si="1"/>
        <v>no</v>
      </c>
      <c r="AB41">
        <v>500</v>
      </c>
    </row>
    <row r="42" spans="1:28" ht="15" customHeight="1">
      <c r="A42" s="200" t="s">
        <v>2462</v>
      </c>
      <c r="B42" s="200" t="s">
        <v>2462</v>
      </c>
      <c r="C42" s="200" t="s">
        <v>2462</v>
      </c>
      <c r="D42" s="7" t="s">
        <v>335</v>
      </c>
      <c r="E42" s="2" t="s">
        <v>336</v>
      </c>
      <c r="F42" s="2" t="s">
        <v>33</v>
      </c>
      <c r="G42" s="2" t="s">
        <v>337</v>
      </c>
      <c r="H42" t="s">
        <v>526</v>
      </c>
      <c r="I42" s="8"/>
      <c r="J42" s="2"/>
      <c r="K42" s="2"/>
      <c r="L42" s="8"/>
      <c r="M42" s="2" t="s">
        <v>338</v>
      </c>
      <c r="N42" s="8" t="s">
        <v>48</v>
      </c>
      <c r="O42" s="8" t="s">
        <v>37</v>
      </c>
      <c r="P42" s="8" t="s">
        <v>1707</v>
      </c>
      <c r="Q42" s="1"/>
      <c r="R42" s="2"/>
      <c r="S42" s="2">
        <v>27</v>
      </c>
      <c r="T42" s="2">
        <v>0</v>
      </c>
      <c r="U42" s="10">
        <f t="shared" si="0"/>
        <v>0</v>
      </c>
      <c r="V42" s="2"/>
      <c r="W42" s="8" t="str">
        <f>IF(COUNTIF(soi_input_variables!A:A,A42)&gt;0,"yes","no")</f>
        <v>no</v>
      </c>
      <c r="X42" s="8" t="str">
        <f>IF(COUNTIF(midas_input_variables!A:A,A42)&gt;0,"yes","no")</f>
        <v>no</v>
      </c>
      <c r="Y42" s="8" t="str">
        <f>IF(OR(COUNTIF(eucalc_variables_proxies!C:C,"*"&amp;A42&amp;"*")&gt;0,COUNTIF(eucalc_variables_proxies!F:F,"*"&amp;A42&amp;"*")&gt;0),"yes","no")</f>
        <v>no</v>
      </c>
      <c r="Z42" s="8" t="str">
        <f>IF(COUNTIF(collected_variables_proxies!C:C,"*"&amp;A42&amp;"*")&gt;0,"yes","no")</f>
        <v>no</v>
      </c>
      <c r="AA42" s="8" t="str">
        <f t="shared" si="1"/>
        <v>no</v>
      </c>
      <c r="AB42">
        <v>500</v>
      </c>
    </row>
    <row r="43" spans="1:28" ht="15" customHeight="1">
      <c r="A43" s="200" t="s">
        <v>2463</v>
      </c>
      <c r="B43" s="200" t="s">
        <v>2463</v>
      </c>
      <c r="C43" s="200" t="s">
        <v>2463</v>
      </c>
      <c r="D43" s="7" t="s">
        <v>335</v>
      </c>
      <c r="E43" s="2" t="s">
        <v>336</v>
      </c>
      <c r="F43" s="2" t="s">
        <v>33</v>
      </c>
      <c r="G43" s="2" t="s">
        <v>337</v>
      </c>
      <c r="H43" t="s">
        <v>526</v>
      </c>
      <c r="I43" s="8"/>
      <c r="J43" s="2"/>
      <c r="K43" s="2"/>
      <c r="L43" s="8"/>
      <c r="M43" s="2" t="s">
        <v>338</v>
      </c>
      <c r="N43" s="8" t="s">
        <v>48</v>
      </c>
      <c r="O43" s="8" t="s">
        <v>37</v>
      </c>
      <c r="P43" s="8" t="s">
        <v>1707</v>
      </c>
      <c r="Q43" s="1"/>
      <c r="R43" s="2"/>
      <c r="S43" s="2">
        <v>27</v>
      </c>
      <c r="T43" s="2">
        <v>0</v>
      </c>
      <c r="U43" s="10">
        <f t="shared" si="0"/>
        <v>0</v>
      </c>
      <c r="V43" s="2"/>
      <c r="W43" s="8" t="str">
        <f>IF(COUNTIF(soi_input_variables!A:A,A43)&gt;0,"yes","no")</f>
        <v>no</v>
      </c>
      <c r="X43" s="8" t="str">
        <f>IF(COUNTIF(midas_input_variables!A:A,A43)&gt;0,"yes","no")</f>
        <v>no</v>
      </c>
      <c r="Y43" s="8" t="str">
        <f>IF(OR(COUNTIF(eucalc_variables_proxies!C:C,"*"&amp;A43&amp;"*")&gt;0,COUNTIF(eucalc_variables_proxies!F:F,"*"&amp;A43&amp;"*")&gt;0),"yes","no")</f>
        <v>no</v>
      </c>
      <c r="Z43" s="8" t="str">
        <f>IF(COUNTIF(collected_variables_proxies!C:C,"*"&amp;A43&amp;"*")&gt;0,"yes","no")</f>
        <v>no</v>
      </c>
      <c r="AA43" s="8" t="str">
        <f t="shared" si="1"/>
        <v>no</v>
      </c>
      <c r="AB43">
        <v>500</v>
      </c>
    </row>
    <row r="44" spans="1:28" ht="15" customHeight="1">
      <c r="A44" s="2" t="s">
        <v>2464</v>
      </c>
      <c r="B44" s="2" t="s">
        <v>2464</v>
      </c>
      <c r="C44" s="2" t="s">
        <v>2464</v>
      </c>
      <c r="D44" s="7" t="s">
        <v>335</v>
      </c>
      <c r="E44" s="2" t="s">
        <v>336</v>
      </c>
      <c r="F44" s="2" t="s">
        <v>33</v>
      </c>
      <c r="G44" s="2" t="s">
        <v>337</v>
      </c>
      <c r="H44" t="s">
        <v>526</v>
      </c>
      <c r="I44" s="8"/>
      <c r="J44" s="2"/>
      <c r="K44" s="2"/>
      <c r="L44" s="8"/>
      <c r="M44" s="2" t="s">
        <v>338</v>
      </c>
      <c r="N44" s="8" t="s">
        <v>48</v>
      </c>
      <c r="O44" s="8" t="s">
        <v>37</v>
      </c>
      <c r="P44" s="8" t="s">
        <v>1707</v>
      </c>
      <c r="Q44" s="1"/>
      <c r="R44" s="2"/>
      <c r="S44" s="2">
        <v>27</v>
      </c>
      <c r="T44" s="2">
        <v>0</v>
      </c>
      <c r="U44" s="10">
        <f t="shared" si="0"/>
        <v>0</v>
      </c>
      <c r="V44" s="2"/>
      <c r="W44" s="8" t="str">
        <f>IF(COUNTIF(soi_input_variables!A:A,A44)&gt;0,"yes","no")</f>
        <v>no</v>
      </c>
      <c r="X44" s="8" t="str">
        <f>IF(COUNTIF(midas_input_variables!A:A,A44)&gt;0,"yes","no")</f>
        <v>no</v>
      </c>
      <c r="Y44" s="8" t="str">
        <f>IF(OR(COUNTIF(eucalc_variables_proxies!C:C,"*"&amp;A44&amp;"*")&gt;0,COUNTIF(eucalc_variables_proxies!F:F,"*"&amp;A44&amp;"*")&gt;0),"yes","no")</f>
        <v>no</v>
      </c>
      <c r="Z44" s="8" t="str">
        <f>IF(COUNTIF(collected_variables_proxies!C:C,"*"&amp;A44&amp;"*")&gt;0,"yes","no")</f>
        <v>no</v>
      </c>
      <c r="AA44" s="8" t="str">
        <f t="shared" si="1"/>
        <v>no</v>
      </c>
      <c r="AB44">
        <v>500</v>
      </c>
    </row>
    <row r="45" spans="1:28" ht="15" customHeight="1">
      <c r="A45" s="200" t="s">
        <v>2465</v>
      </c>
      <c r="B45" s="200" t="s">
        <v>2465</v>
      </c>
      <c r="C45" s="200" t="s">
        <v>2465</v>
      </c>
      <c r="D45" s="7" t="s">
        <v>335</v>
      </c>
      <c r="E45" s="2" t="s">
        <v>336</v>
      </c>
      <c r="F45" s="2" t="s">
        <v>33</v>
      </c>
      <c r="G45" s="2" t="s">
        <v>337</v>
      </c>
      <c r="H45" t="s">
        <v>526</v>
      </c>
      <c r="I45" s="8"/>
      <c r="J45" s="2"/>
      <c r="K45" s="2"/>
      <c r="L45" s="8"/>
      <c r="M45" s="2" t="s">
        <v>338</v>
      </c>
      <c r="N45" s="8" t="s">
        <v>48</v>
      </c>
      <c r="O45" s="8" t="s">
        <v>37</v>
      </c>
      <c r="P45" s="8" t="s">
        <v>1707</v>
      </c>
      <c r="Q45" s="1"/>
      <c r="R45" s="2"/>
      <c r="S45" s="2">
        <v>27</v>
      </c>
      <c r="T45" s="2">
        <v>0</v>
      </c>
      <c r="U45" s="10">
        <f t="shared" si="0"/>
        <v>0</v>
      </c>
      <c r="V45" s="2"/>
      <c r="W45" s="8" t="str">
        <f>IF(COUNTIF(soi_input_variables!A:A,A45)&gt;0,"yes","no")</f>
        <v>no</v>
      </c>
      <c r="X45" s="8" t="str">
        <f>IF(COUNTIF(midas_input_variables!A:A,A45)&gt;0,"yes","no")</f>
        <v>no</v>
      </c>
      <c r="Y45" s="8" t="str">
        <f>IF(OR(COUNTIF(eucalc_variables_proxies!C:C,"*"&amp;A45&amp;"*")&gt;0,COUNTIF(eucalc_variables_proxies!F:F,"*"&amp;A45&amp;"*")&gt;0),"yes","no")</f>
        <v>no</v>
      </c>
      <c r="Z45" s="8" t="str">
        <f>IF(COUNTIF(collected_variables_proxies!C:C,"*"&amp;A45&amp;"*")&gt;0,"yes","no")</f>
        <v>no</v>
      </c>
      <c r="AA45" s="8" t="str">
        <f t="shared" si="1"/>
        <v>no</v>
      </c>
      <c r="AB45">
        <v>500</v>
      </c>
    </row>
    <row r="46" spans="1:28" ht="15" customHeight="1">
      <c r="A46" s="200" t="s">
        <v>2466</v>
      </c>
      <c r="B46" s="200" t="s">
        <v>2466</v>
      </c>
      <c r="C46" s="200" t="s">
        <v>2466</v>
      </c>
      <c r="D46" s="7" t="s">
        <v>335</v>
      </c>
      <c r="E46" s="2" t="s">
        <v>336</v>
      </c>
      <c r="F46" s="2" t="s">
        <v>33</v>
      </c>
      <c r="G46" s="2" t="s">
        <v>337</v>
      </c>
      <c r="H46" t="s">
        <v>526</v>
      </c>
      <c r="I46" s="8"/>
      <c r="J46" s="2"/>
      <c r="K46" s="2"/>
      <c r="L46" s="8"/>
      <c r="M46" s="2" t="s">
        <v>338</v>
      </c>
      <c r="N46" s="8" t="s">
        <v>48</v>
      </c>
      <c r="O46" s="8" t="s">
        <v>37</v>
      </c>
      <c r="P46" s="8" t="s">
        <v>1707</v>
      </c>
      <c r="Q46" s="1"/>
      <c r="R46" s="2"/>
      <c r="S46" s="2">
        <v>27</v>
      </c>
      <c r="T46" s="2">
        <v>0</v>
      </c>
      <c r="U46" s="10">
        <f t="shared" si="0"/>
        <v>0</v>
      </c>
      <c r="V46" s="2"/>
      <c r="W46" s="8" t="str">
        <f>IF(COUNTIF(soi_input_variables!A:A,A46)&gt;0,"yes","no")</f>
        <v>no</v>
      </c>
      <c r="X46" s="8" t="str">
        <f>IF(COUNTIF(midas_input_variables!A:A,A46)&gt;0,"yes","no")</f>
        <v>no</v>
      </c>
      <c r="Y46" s="8" t="str">
        <f>IF(OR(COUNTIF(eucalc_variables_proxies!C:C,"*"&amp;A46&amp;"*")&gt;0,COUNTIF(eucalc_variables_proxies!F:F,"*"&amp;A46&amp;"*")&gt;0),"yes","no")</f>
        <v>no</v>
      </c>
      <c r="Z46" s="8" t="str">
        <f>IF(COUNTIF(collected_variables_proxies!C:C,"*"&amp;A46&amp;"*")&gt;0,"yes","no")</f>
        <v>no</v>
      </c>
      <c r="AA46" s="8" t="str">
        <f t="shared" si="1"/>
        <v>no</v>
      </c>
      <c r="AB46">
        <v>500</v>
      </c>
    </row>
    <row r="47" spans="1:28" ht="15" customHeight="1">
      <c r="A47" s="200" t="s">
        <v>2467</v>
      </c>
      <c r="B47" s="200" t="s">
        <v>2467</v>
      </c>
      <c r="C47" s="200" t="s">
        <v>2467</v>
      </c>
      <c r="D47" s="7" t="s">
        <v>335</v>
      </c>
      <c r="E47" s="2" t="s">
        <v>336</v>
      </c>
      <c r="F47" s="2" t="s">
        <v>33</v>
      </c>
      <c r="G47" s="2" t="s">
        <v>337</v>
      </c>
      <c r="H47" t="s">
        <v>526</v>
      </c>
      <c r="I47" s="8"/>
      <c r="J47" s="2"/>
      <c r="K47" s="2"/>
      <c r="L47" s="8"/>
      <c r="M47" s="2" t="s">
        <v>338</v>
      </c>
      <c r="N47" s="8" t="s">
        <v>48</v>
      </c>
      <c r="O47" s="8" t="s">
        <v>37</v>
      </c>
      <c r="P47" s="8" t="s">
        <v>1707</v>
      </c>
      <c r="Q47" s="1"/>
      <c r="R47" s="2"/>
      <c r="S47" s="2">
        <v>27</v>
      </c>
      <c r="T47" s="2">
        <v>0</v>
      </c>
      <c r="U47" s="10">
        <f t="shared" si="0"/>
        <v>0</v>
      </c>
      <c r="V47" s="2"/>
      <c r="W47" s="8" t="str">
        <f>IF(COUNTIF(soi_input_variables!A:A,A47)&gt;0,"yes","no")</f>
        <v>no</v>
      </c>
      <c r="X47" s="8" t="str">
        <f>IF(COUNTIF(midas_input_variables!A:A,A47)&gt;0,"yes","no")</f>
        <v>no</v>
      </c>
      <c r="Y47" s="8" t="str">
        <f>IF(OR(COUNTIF(eucalc_variables_proxies!C:C,"*"&amp;A47&amp;"*")&gt;0,COUNTIF(eucalc_variables_proxies!F:F,"*"&amp;A47&amp;"*")&gt;0),"yes","no")</f>
        <v>no</v>
      </c>
      <c r="Z47" s="8" t="str">
        <f>IF(COUNTIF(collected_variables_proxies!C:C,"*"&amp;A47&amp;"*")&gt;0,"yes","no")</f>
        <v>no</v>
      </c>
      <c r="AA47" s="8" t="str">
        <f t="shared" si="1"/>
        <v>no</v>
      </c>
      <c r="AB47">
        <v>500</v>
      </c>
    </row>
    <row r="48" spans="1:28" ht="15" customHeight="1">
      <c r="A48" s="200" t="s">
        <v>2468</v>
      </c>
      <c r="B48" s="200" t="s">
        <v>2468</v>
      </c>
      <c r="C48" s="200" t="s">
        <v>2468</v>
      </c>
      <c r="D48" s="7" t="s">
        <v>335</v>
      </c>
      <c r="E48" s="2" t="s">
        <v>336</v>
      </c>
      <c r="F48" s="2" t="s">
        <v>33</v>
      </c>
      <c r="G48" s="2" t="s">
        <v>337</v>
      </c>
      <c r="H48" t="s">
        <v>526</v>
      </c>
      <c r="I48" s="8"/>
      <c r="J48" s="2"/>
      <c r="K48" s="2"/>
      <c r="L48" s="8"/>
      <c r="M48" s="2" t="s">
        <v>338</v>
      </c>
      <c r="N48" s="8" t="s">
        <v>48</v>
      </c>
      <c r="O48" s="8" t="s">
        <v>37</v>
      </c>
      <c r="P48" s="8" t="s">
        <v>1707</v>
      </c>
      <c r="Q48" s="1"/>
      <c r="R48" s="2"/>
      <c r="S48" s="2">
        <v>27</v>
      </c>
      <c r="T48" s="2">
        <v>0</v>
      </c>
      <c r="U48" s="10">
        <f t="shared" si="0"/>
        <v>0</v>
      </c>
      <c r="V48" s="2"/>
      <c r="W48" s="8" t="str">
        <f>IF(COUNTIF(soi_input_variables!A:A,A48)&gt;0,"yes","no")</f>
        <v>no</v>
      </c>
      <c r="X48" s="8" t="str">
        <f>IF(COUNTIF(midas_input_variables!A:A,A48)&gt;0,"yes","no")</f>
        <v>no</v>
      </c>
      <c r="Y48" s="8" t="str">
        <f>IF(OR(COUNTIF(eucalc_variables_proxies!C:C,"*"&amp;A48&amp;"*")&gt;0,COUNTIF(eucalc_variables_proxies!F:F,"*"&amp;A48&amp;"*")&gt;0),"yes","no")</f>
        <v>no</v>
      </c>
      <c r="Z48" s="8" t="str">
        <f>IF(COUNTIF(collected_variables_proxies!C:C,"*"&amp;A48&amp;"*")&gt;0,"yes","no")</f>
        <v>no</v>
      </c>
      <c r="AA48" s="8" t="str">
        <f t="shared" si="1"/>
        <v>no</v>
      </c>
      <c r="AB48">
        <v>500</v>
      </c>
    </row>
    <row r="49" spans="1:28" ht="15" customHeight="1">
      <c r="A49" s="200" t="s">
        <v>2469</v>
      </c>
      <c r="B49" s="200" t="s">
        <v>2469</v>
      </c>
      <c r="C49" s="200" t="s">
        <v>2469</v>
      </c>
      <c r="D49" s="7" t="s">
        <v>335</v>
      </c>
      <c r="E49" s="2" t="s">
        <v>336</v>
      </c>
      <c r="F49" s="2" t="s">
        <v>33</v>
      </c>
      <c r="G49" s="2" t="s">
        <v>337</v>
      </c>
      <c r="H49" t="s">
        <v>526</v>
      </c>
      <c r="I49" s="8"/>
      <c r="J49" s="2"/>
      <c r="K49" s="2"/>
      <c r="L49" s="8"/>
      <c r="M49" s="2" t="s">
        <v>338</v>
      </c>
      <c r="N49" s="8" t="s">
        <v>48</v>
      </c>
      <c r="O49" s="8" t="s">
        <v>37</v>
      </c>
      <c r="P49" s="8" t="s">
        <v>1707</v>
      </c>
      <c r="Q49" s="1"/>
      <c r="R49" s="2"/>
      <c r="S49" s="2">
        <v>27</v>
      </c>
      <c r="T49" s="2">
        <v>0</v>
      </c>
      <c r="U49" s="10">
        <f t="shared" si="0"/>
        <v>0</v>
      </c>
      <c r="V49" s="2"/>
      <c r="W49" s="8" t="str">
        <f>IF(COUNTIF(soi_input_variables!A:A,A49)&gt;0,"yes","no")</f>
        <v>no</v>
      </c>
      <c r="X49" s="8" t="str">
        <f>IF(COUNTIF(midas_input_variables!A:A,A49)&gt;0,"yes","no")</f>
        <v>no</v>
      </c>
      <c r="Y49" s="8" t="str">
        <f>IF(OR(COUNTIF(eucalc_variables_proxies!C:C,"*"&amp;A49&amp;"*")&gt;0,COUNTIF(eucalc_variables_proxies!F:F,"*"&amp;A49&amp;"*")&gt;0),"yes","no")</f>
        <v>no</v>
      </c>
      <c r="Z49" s="8" t="str">
        <f>IF(COUNTIF(collected_variables_proxies!C:C,"*"&amp;A49&amp;"*")&gt;0,"yes","no")</f>
        <v>no</v>
      </c>
      <c r="AA49" s="8" t="str">
        <f t="shared" si="1"/>
        <v>no</v>
      </c>
      <c r="AB49">
        <v>500</v>
      </c>
    </row>
    <row r="50" spans="1:28" ht="15" customHeight="1">
      <c r="A50" s="200" t="s">
        <v>2470</v>
      </c>
      <c r="B50" s="200" t="s">
        <v>2470</v>
      </c>
      <c r="C50" s="200" t="s">
        <v>2470</v>
      </c>
      <c r="D50" s="7" t="s">
        <v>335</v>
      </c>
      <c r="E50" s="2" t="s">
        <v>336</v>
      </c>
      <c r="F50" s="2" t="s">
        <v>33</v>
      </c>
      <c r="G50" s="2" t="s">
        <v>337</v>
      </c>
      <c r="H50" t="s">
        <v>526</v>
      </c>
      <c r="I50" s="8"/>
      <c r="J50" s="2"/>
      <c r="K50" s="2"/>
      <c r="L50" s="8"/>
      <c r="M50" s="2" t="s">
        <v>338</v>
      </c>
      <c r="N50" s="8" t="s">
        <v>48</v>
      </c>
      <c r="O50" s="8" t="s">
        <v>37</v>
      </c>
      <c r="P50" s="8" t="s">
        <v>1707</v>
      </c>
      <c r="Q50" s="1"/>
      <c r="R50" s="2"/>
      <c r="S50" s="2">
        <v>27</v>
      </c>
      <c r="T50" s="2">
        <v>0</v>
      </c>
      <c r="U50" s="10">
        <f t="shared" si="0"/>
        <v>0</v>
      </c>
      <c r="V50" s="2"/>
      <c r="W50" s="8" t="str">
        <f>IF(COUNTIF(soi_input_variables!A:A,A50)&gt;0,"yes","no")</f>
        <v>no</v>
      </c>
      <c r="X50" s="8" t="str">
        <f>IF(COUNTIF(midas_input_variables!A:A,A50)&gt;0,"yes","no")</f>
        <v>no</v>
      </c>
      <c r="Y50" s="8" t="str">
        <f>IF(OR(COUNTIF(eucalc_variables_proxies!C:C,"*"&amp;A50&amp;"*")&gt;0,COUNTIF(eucalc_variables_proxies!F:F,"*"&amp;A50&amp;"*")&gt;0),"yes","no")</f>
        <v>no</v>
      </c>
      <c r="Z50" s="8" t="str">
        <f>IF(COUNTIF(collected_variables_proxies!C:C,"*"&amp;A50&amp;"*")&gt;0,"yes","no")</f>
        <v>no</v>
      </c>
      <c r="AA50" s="8" t="str">
        <f t="shared" si="1"/>
        <v>no</v>
      </c>
      <c r="AB50">
        <v>500</v>
      </c>
    </row>
    <row r="51" spans="1:28" ht="15" customHeight="1">
      <c r="A51" s="200" t="s">
        <v>2471</v>
      </c>
      <c r="B51" s="200" t="s">
        <v>2471</v>
      </c>
      <c r="C51" s="200" t="s">
        <v>2471</v>
      </c>
      <c r="D51" s="7" t="s">
        <v>335</v>
      </c>
      <c r="E51" s="2" t="s">
        <v>336</v>
      </c>
      <c r="F51" s="2" t="s">
        <v>33</v>
      </c>
      <c r="G51" s="2" t="s">
        <v>337</v>
      </c>
      <c r="H51" t="s">
        <v>526</v>
      </c>
      <c r="I51" s="8"/>
      <c r="J51" s="2"/>
      <c r="K51" s="2"/>
      <c r="L51" s="8"/>
      <c r="M51" s="2" t="s">
        <v>338</v>
      </c>
      <c r="N51" s="8" t="s">
        <v>48</v>
      </c>
      <c r="O51" s="8" t="s">
        <v>37</v>
      </c>
      <c r="P51" s="8" t="s">
        <v>1707</v>
      </c>
      <c r="Q51" s="1"/>
      <c r="R51" s="2"/>
      <c r="S51" s="2">
        <v>27</v>
      </c>
      <c r="T51" s="2">
        <v>0</v>
      </c>
      <c r="U51" s="10">
        <f t="shared" si="0"/>
        <v>0</v>
      </c>
      <c r="V51" s="2"/>
      <c r="W51" s="8" t="str">
        <f>IF(COUNTIF(soi_input_variables!A:A,A51)&gt;0,"yes","no")</f>
        <v>no</v>
      </c>
      <c r="X51" s="8" t="str">
        <f>IF(COUNTIF(midas_input_variables!A:A,A51)&gt;0,"yes","no")</f>
        <v>no</v>
      </c>
      <c r="Y51" s="8" t="str">
        <f>IF(OR(COUNTIF(eucalc_variables_proxies!C:C,"*"&amp;A51&amp;"*")&gt;0,COUNTIF(eucalc_variables_proxies!F:F,"*"&amp;A51&amp;"*")&gt;0),"yes","no")</f>
        <v>no</v>
      </c>
      <c r="Z51" s="8" t="str">
        <f>IF(COUNTIF(collected_variables_proxies!C:C,"*"&amp;A51&amp;"*")&gt;0,"yes","no")</f>
        <v>no</v>
      </c>
      <c r="AA51" s="8" t="str">
        <f t="shared" si="1"/>
        <v>no</v>
      </c>
      <c r="AB51">
        <v>500</v>
      </c>
    </row>
    <row r="52" spans="1:28" ht="15" customHeight="1">
      <c r="A52" s="200" t="s">
        <v>2472</v>
      </c>
      <c r="B52" s="200" t="s">
        <v>2472</v>
      </c>
      <c r="C52" s="200" t="s">
        <v>2472</v>
      </c>
      <c r="D52" s="7" t="s">
        <v>335</v>
      </c>
      <c r="E52" s="2" t="s">
        <v>336</v>
      </c>
      <c r="F52" s="2" t="s">
        <v>33</v>
      </c>
      <c r="G52" s="2" t="s">
        <v>337</v>
      </c>
      <c r="H52" t="s">
        <v>526</v>
      </c>
      <c r="I52" s="8"/>
      <c r="J52" s="2"/>
      <c r="K52" s="2"/>
      <c r="L52" s="8"/>
      <c r="M52" s="2" t="s">
        <v>338</v>
      </c>
      <c r="N52" s="8" t="s">
        <v>48</v>
      </c>
      <c r="O52" s="8" t="s">
        <v>37</v>
      </c>
      <c r="P52" s="8" t="s">
        <v>1707</v>
      </c>
      <c r="Q52" s="1"/>
      <c r="R52" s="2"/>
      <c r="S52" s="2">
        <v>27</v>
      </c>
      <c r="T52" s="2">
        <v>0</v>
      </c>
      <c r="U52" s="10">
        <f t="shared" si="0"/>
        <v>0</v>
      </c>
      <c r="V52" s="2"/>
      <c r="W52" s="8" t="str">
        <f>IF(COUNTIF(soi_input_variables!A:A,A52)&gt;0,"yes","no")</f>
        <v>no</v>
      </c>
      <c r="X52" s="8" t="str">
        <f>IF(COUNTIF(midas_input_variables!A:A,A52)&gt;0,"yes","no")</f>
        <v>no</v>
      </c>
      <c r="Y52" s="8" t="str">
        <f>IF(OR(COUNTIF(eucalc_variables_proxies!C:C,"*"&amp;A52&amp;"*")&gt;0,COUNTIF(eucalc_variables_proxies!F:F,"*"&amp;A52&amp;"*")&gt;0),"yes","no")</f>
        <v>no</v>
      </c>
      <c r="Z52" s="8" t="str">
        <f>IF(COUNTIF(collected_variables_proxies!C:C,"*"&amp;A52&amp;"*")&gt;0,"yes","no")</f>
        <v>no</v>
      </c>
      <c r="AA52" s="8" t="str">
        <f t="shared" si="1"/>
        <v>no</v>
      </c>
      <c r="AB52">
        <v>500</v>
      </c>
    </row>
    <row r="53" spans="1:28" ht="15" customHeight="1">
      <c r="A53" s="200" t="s">
        <v>2473</v>
      </c>
      <c r="B53" s="200" t="s">
        <v>2473</v>
      </c>
      <c r="C53" s="200" t="s">
        <v>2473</v>
      </c>
      <c r="D53" s="7" t="s">
        <v>335</v>
      </c>
      <c r="E53" s="2" t="s">
        <v>336</v>
      </c>
      <c r="F53" s="2" t="s">
        <v>33</v>
      </c>
      <c r="G53" s="2" t="s">
        <v>337</v>
      </c>
      <c r="H53" t="s">
        <v>526</v>
      </c>
      <c r="I53" s="8"/>
      <c r="J53" s="2"/>
      <c r="K53" s="2"/>
      <c r="L53" s="8"/>
      <c r="M53" s="2" t="s">
        <v>338</v>
      </c>
      <c r="N53" s="8" t="s">
        <v>48</v>
      </c>
      <c r="O53" s="8" t="s">
        <v>37</v>
      </c>
      <c r="P53" s="8" t="s">
        <v>1707</v>
      </c>
      <c r="Q53" s="1"/>
      <c r="R53" s="2"/>
      <c r="S53" s="2">
        <v>27</v>
      </c>
      <c r="T53" s="2">
        <v>0</v>
      </c>
      <c r="U53" s="10">
        <f t="shared" si="0"/>
        <v>0</v>
      </c>
      <c r="V53" s="2"/>
      <c r="W53" s="8" t="str">
        <f>IF(COUNTIF(soi_input_variables!A:A,A53)&gt;0,"yes","no")</f>
        <v>no</v>
      </c>
      <c r="X53" s="8" t="str">
        <f>IF(COUNTIF(midas_input_variables!A:A,A53)&gt;0,"yes","no")</f>
        <v>no</v>
      </c>
      <c r="Y53" s="8" t="str">
        <f>IF(OR(COUNTIF(eucalc_variables_proxies!C:C,"*"&amp;A53&amp;"*")&gt;0,COUNTIF(eucalc_variables_proxies!F:F,"*"&amp;A53&amp;"*")&gt;0),"yes","no")</f>
        <v>no</v>
      </c>
      <c r="Z53" s="8" t="str">
        <f>IF(COUNTIF(collected_variables_proxies!C:C,"*"&amp;A53&amp;"*")&gt;0,"yes","no")</f>
        <v>no</v>
      </c>
      <c r="AA53" s="8" t="str">
        <f t="shared" si="1"/>
        <v>no</v>
      </c>
      <c r="AB53">
        <v>500</v>
      </c>
    </row>
    <row r="54" spans="1:28" ht="15" customHeight="1">
      <c r="A54" s="200" t="s">
        <v>2474</v>
      </c>
      <c r="B54" s="200" t="s">
        <v>2474</v>
      </c>
      <c r="C54" s="200" t="s">
        <v>2474</v>
      </c>
      <c r="D54" s="7" t="s">
        <v>335</v>
      </c>
      <c r="E54" s="2" t="s">
        <v>336</v>
      </c>
      <c r="F54" s="2" t="s">
        <v>33</v>
      </c>
      <c r="G54" s="2" t="s">
        <v>337</v>
      </c>
      <c r="H54" t="s">
        <v>526</v>
      </c>
      <c r="I54" s="8"/>
      <c r="J54" s="2"/>
      <c r="K54" s="2"/>
      <c r="L54" s="8"/>
      <c r="M54" s="2" t="s">
        <v>338</v>
      </c>
      <c r="N54" s="8" t="s">
        <v>48</v>
      </c>
      <c r="O54" s="8" t="s">
        <v>37</v>
      </c>
      <c r="P54" s="8" t="s">
        <v>1707</v>
      </c>
      <c r="Q54" s="1"/>
      <c r="R54" s="2"/>
      <c r="S54" s="2">
        <v>27</v>
      </c>
      <c r="T54" s="2">
        <v>0</v>
      </c>
      <c r="U54" s="10">
        <f t="shared" si="0"/>
        <v>0</v>
      </c>
      <c r="V54" s="2"/>
      <c r="W54" s="8" t="str">
        <f>IF(COUNTIF(soi_input_variables!A:A,A54)&gt;0,"yes","no")</f>
        <v>no</v>
      </c>
      <c r="X54" s="8" t="str">
        <f>IF(COUNTIF(midas_input_variables!A:A,A54)&gt;0,"yes","no")</f>
        <v>no</v>
      </c>
      <c r="Y54" s="8" t="str">
        <f>IF(OR(COUNTIF(eucalc_variables_proxies!C:C,"*"&amp;A54&amp;"*")&gt;0,COUNTIF(eucalc_variables_proxies!F:F,"*"&amp;A54&amp;"*")&gt;0),"yes","no")</f>
        <v>no</v>
      </c>
      <c r="Z54" s="8" t="str">
        <f>IF(COUNTIF(collected_variables_proxies!C:C,"*"&amp;A54&amp;"*")&gt;0,"yes","no")</f>
        <v>no</v>
      </c>
      <c r="AA54" s="8" t="str">
        <f t="shared" si="1"/>
        <v>no</v>
      </c>
      <c r="AB54">
        <v>500</v>
      </c>
    </row>
    <row r="55" spans="1:28" ht="15" customHeight="1">
      <c r="A55" s="200" t="s">
        <v>2475</v>
      </c>
      <c r="B55" s="200" t="s">
        <v>2475</v>
      </c>
      <c r="C55" s="200" t="s">
        <v>2475</v>
      </c>
      <c r="D55" s="7" t="s">
        <v>335</v>
      </c>
      <c r="E55" s="2" t="s">
        <v>336</v>
      </c>
      <c r="F55" s="2" t="s">
        <v>33</v>
      </c>
      <c r="G55" s="2" t="s">
        <v>337</v>
      </c>
      <c r="H55" t="s">
        <v>526</v>
      </c>
      <c r="I55" s="8"/>
      <c r="J55" s="2"/>
      <c r="K55" s="2"/>
      <c r="L55" s="8"/>
      <c r="M55" s="2" t="s">
        <v>338</v>
      </c>
      <c r="N55" s="8" t="s">
        <v>48</v>
      </c>
      <c r="O55" s="8" t="s">
        <v>37</v>
      </c>
      <c r="P55" s="8" t="s">
        <v>1707</v>
      </c>
      <c r="Q55" s="1"/>
      <c r="R55" s="2"/>
      <c r="S55" s="2">
        <v>27</v>
      </c>
      <c r="T55" s="2">
        <v>0</v>
      </c>
      <c r="U55" s="10">
        <f t="shared" si="0"/>
        <v>0</v>
      </c>
      <c r="V55" s="2"/>
      <c r="W55" s="8" t="str">
        <f>IF(COUNTIF(soi_input_variables!A:A,A55)&gt;0,"yes","no")</f>
        <v>no</v>
      </c>
      <c r="X55" s="8" t="str">
        <f>IF(COUNTIF(midas_input_variables!A:A,A55)&gt;0,"yes","no")</f>
        <v>no</v>
      </c>
      <c r="Y55" s="8" t="str">
        <f>IF(OR(COUNTIF(eucalc_variables_proxies!C:C,"*"&amp;A55&amp;"*")&gt;0,COUNTIF(eucalc_variables_proxies!F:F,"*"&amp;A55&amp;"*")&gt;0),"yes","no")</f>
        <v>no</v>
      </c>
      <c r="Z55" s="8" t="str">
        <f>IF(COUNTIF(collected_variables_proxies!C:C,"*"&amp;A55&amp;"*")&gt;0,"yes","no")</f>
        <v>no</v>
      </c>
      <c r="AA55" s="8" t="str">
        <f t="shared" si="1"/>
        <v>no</v>
      </c>
      <c r="AB55">
        <v>500</v>
      </c>
    </row>
    <row r="56" spans="1:28" ht="15" customHeight="1">
      <c r="A56" s="200" t="s">
        <v>2476</v>
      </c>
      <c r="B56" s="200" t="s">
        <v>2476</v>
      </c>
      <c r="C56" s="200" t="s">
        <v>2476</v>
      </c>
      <c r="D56" s="7" t="s">
        <v>335</v>
      </c>
      <c r="E56" s="2" t="s">
        <v>336</v>
      </c>
      <c r="F56" s="2" t="s">
        <v>33</v>
      </c>
      <c r="G56" s="2" t="s">
        <v>337</v>
      </c>
      <c r="H56" t="s">
        <v>526</v>
      </c>
      <c r="I56" s="8"/>
      <c r="J56" s="2"/>
      <c r="K56" s="2"/>
      <c r="L56" s="8"/>
      <c r="M56" s="2" t="s">
        <v>338</v>
      </c>
      <c r="N56" s="8" t="s">
        <v>48</v>
      </c>
      <c r="O56" s="8" t="s">
        <v>37</v>
      </c>
      <c r="P56" s="8" t="s">
        <v>1707</v>
      </c>
      <c r="Q56" s="1"/>
      <c r="R56" s="2"/>
      <c r="S56" s="2">
        <v>27</v>
      </c>
      <c r="T56" s="2">
        <v>0</v>
      </c>
      <c r="U56" s="10">
        <f t="shared" si="0"/>
        <v>0</v>
      </c>
      <c r="V56" s="2"/>
      <c r="W56" s="8" t="str">
        <f>IF(COUNTIF(soi_input_variables!A:A,A56)&gt;0,"yes","no")</f>
        <v>no</v>
      </c>
      <c r="X56" s="8" t="str">
        <f>IF(COUNTIF(midas_input_variables!A:A,A56)&gt;0,"yes","no")</f>
        <v>no</v>
      </c>
      <c r="Y56" s="8" t="str">
        <f>IF(OR(COUNTIF(eucalc_variables_proxies!C:C,"*"&amp;A56&amp;"*")&gt;0,COUNTIF(eucalc_variables_proxies!F:F,"*"&amp;A56&amp;"*")&gt;0),"yes","no")</f>
        <v>no</v>
      </c>
      <c r="Z56" s="8" t="str">
        <f>IF(COUNTIF(collected_variables_proxies!C:C,"*"&amp;A56&amp;"*")&gt;0,"yes","no")</f>
        <v>no</v>
      </c>
      <c r="AA56" s="8" t="str">
        <f t="shared" si="1"/>
        <v>no</v>
      </c>
      <c r="AB56">
        <v>500</v>
      </c>
    </row>
    <row r="57" spans="1:28" ht="15" customHeight="1">
      <c r="A57" s="200" t="s">
        <v>2477</v>
      </c>
      <c r="B57" s="200" t="s">
        <v>2477</v>
      </c>
      <c r="C57" s="200" t="s">
        <v>2477</v>
      </c>
      <c r="D57" s="7" t="s">
        <v>335</v>
      </c>
      <c r="E57" s="2" t="s">
        <v>336</v>
      </c>
      <c r="F57" s="2" t="s">
        <v>33</v>
      </c>
      <c r="G57" s="2" t="s">
        <v>337</v>
      </c>
      <c r="H57" t="s">
        <v>526</v>
      </c>
      <c r="I57" s="8"/>
      <c r="J57" s="2"/>
      <c r="K57" s="2"/>
      <c r="L57" s="8"/>
      <c r="M57" s="2" t="s">
        <v>338</v>
      </c>
      <c r="N57" s="8" t="s">
        <v>48</v>
      </c>
      <c r="O57" s="8" t="s">
        <v>37</v>
      </c>
      <c r="P57" s="8" t="s">
        <v>1707</v>
      </c>
      <c r="Q57" s="1"/>
      <c r="R57" s="2"/>
      <c r="S57" s="2">
        <v>27</v>
      </c>
      <c r="T57" s="2">
        <v>0</v>
      </c>
      <c r="U57" s="10">
        <f t="shared" si="0"/>
        <v>0</v>
      </c>
      <c r="V57" s="2"/>
      <c r="W57" s="8" t="str">
        <f>IF(COUNTIF(soi_input_variables!A:A,A57)&gt;0,"yes","no")</f>
        <v>no</v>
      </c>
      <c r="X57" s="8" t="str">
        <f>IF(COUNTIF(midas_input_variables!A:A,A57)&gt;0,"yes","no")</f>
        <v>no</v>
      </c>
      <c r="Y57" s="8" t="str">
        <f>IF(OR(COUNTIF(eucalc_variables_proxies!C:C,"*"&amp;A57&amp;"*")&gt;0,COUNTIF(eucalc_variables_proxies!F:F,"*"&amp;A57&amp;"*")&gt;0),"yes","no")</f>
        <v>no</v>
      </c>
      <c r="Z57" s="8" t="str">
        <f>IF(COUNTIF(collected_variables_proxies!C:C,"*"&amp;A57&amp;"*")&gt;0,"yes","no")</f>
        <v>no</v>
      </c>
      <c r="AA57" s="8" t="str">
        <f t="shared" si="1"/>
        <v>no</v>
      </c>
      <c r="AB57">
        <v>500</v>
      </c>
    </row>
    <row r="58" spans="1:28" ht="15" customHeight="1">
      <c r="A58" s="200" t="s">
        <v>2478</v>
      </c>
      <c r="B58" s="200" t="s">
        <v>2478</v>
      </c>
      <c r="C58" s="200" t="s">
        <v>2478</v>
      </c>
      <c r="D58" s="7" t="s">
        <v>335</v>
      </c>
      <c r="E58" s="2" t="s">
        <v>336</v>
      </c>
      <c r="F58" s="2" t="s">
        <v>33</v>
      </c>
      <c r="G58" s="2" t="s">
        <v>903</v>
      </c>
      <c r="H58" t="s">
        <v>526</v>
      </c>
      <c r="J58" s="1"/>
      <c r="K58" s="1"/>
      <c r="M58" s="2" t="s">
        <v>338</v>
      </c>
      <c r="N58" s="8" t="s">
        <v>48</v>
      </c>
      <c r="O58" s="8" t="s">
        <v>37</v>
      </c>
      <c r="P58" s="8" t="s">
        <v>1707</v>
      </c>
      <c r="Q58" s="2"/>
      <c r="R58" s="2"/>
      <c r="S58" s="2">
        <v>27</v>
      </c>
      <c r="T58" s="2">
        <v>0</v>
      </c>
      <c r="U58" s="10">
        <f t="shared" si="0"/>
        <v>0</v>
      </c>
      <c r="V58" s="1"/>
      <c r="W58" s="8" t="str">
        <f>IF(COUNTIF(soi_input_variables!A:A,A58)&gt;0,"yes","no")</f>
        <v>no</v>
      </c>
      <c r="X58" s="8" t="str">
        <f>IF(COUNTIF(midas_input_variables!A:A,A58)&gt;0,"yes","no")</f>
        <v>no</v>
      </c>
      <c r="Y58" s="8" t="str">
        <f>IF(OR(COUNTIF(eucalc_variables_proxies!C:C,"*"&amp;A58&amp;"*")&gt;0,COUNTIF(eucalc_variables_proxies!F:F,"*"&amp;A58&amp;"*")&gt;0),"yes","no")</f>
        <v>no</v>
      </c>
      <c r="Z58" s="8" t="str">
        <f>IF(COUNTIF(collected_variables_proxies!C:C,"*"&amp;A58&amp;"*")&gt;0,"yes","no")</f>
        <v>no</v>
      </c>
      <c r="AA58" s="8" t="str">
        <f t="shared" si="1"/>
        <v>no</v>
      </c>
      <c r="AB58">
        <v>500</v>
      </c>
    </row>
    <row r="59" spans="1:28" ht="15" customHeight="1">
      <c r="A59" s="200" t="s">
        <v>2479</v>
      </c>
      <c r="B59" s="200" t="s">
        <v>2479</v>
      </c>
      <c r="C59" s="200" t="s">
        <v>2479</v>
      </c>
      <c r="D59" s="7" t="s">
        <v>335</v>
      </c>
      <c r="E59" s="2" t="s">
        <v>336</v>
      </c>
      <c r="F59" s="2" t="s">
        <v>33</v>
      </c>
      <c r="G59" s="2" t="s">
        <v>903</v>
      </c>
      <c r="H59" t="s">
        <v>526</v>
      </c>
      <c r="J59" s="1"/>
      <c r="K59" s="1"/>
      <c r="M59" s="2" t="s">
        <v>338</v>
      </c>
      <c r="N59" s="8" t="s">
        <v>48</v>
      </c>
      <c r="O59" s="8" t="s">
        <v>37</v>
      </c>
      <c r="P59" s="8" t="s">
        <v>1707</v>
      </c>
      <c r="Q59" s="2"/>
      <c r="R59" s="2"/>
      <c r="S59" s="2">
        <v>27</v>
      </c>
      <c r="T59" s="2">
        <v>0</v>
      </c>
      <c r="U59" s="10">
        <f t="shared" si="0"/>
        <v>0</v>
      </c>
      <c r="V59" s="1"/>
      <c r="W59" s="8" t="str">
        <f>IF(COUNTIF(soi_input_variables!A:A,A59)&gt;0,"yes","no")</f>
        <v>no</v>
      </c>
      <c r="X59" s="8" t="str">
        <f>IF(COUNTIF(midas_input_variables!A:A,A59)&gt;0,"yes","no")</f>
        <v>no</v>
      </c>
      <c r="Y59" s="8" t="str">
        <f>IF(OR(COUNTIF(eucalc_variables_proxies!C:C,"*"&amp;A59&amp;"*")&gt;0,COUNTIF(eucalc_variables_proxies!F:F,"*"&amp;A59&amp;"*")&gt;0),"yes","no")</f>
        <v>no</v>
      </c>
      <c r="Z59" s="8" t="str">
        <f>IF(COUNTIF(collected_variables_proxies!C:C,"*"&amp;A59&amp;"*")&gt;0,"yes","no")</f>
        <v>no</v>
      </c>
      <c r="AA59" s="8" t="str">
        <f t="shared" si="1"/>
        <v>no</v>
      </c>
      <c r="AB59">
        <v>500</v>
      </c>
    </row>
    <row r="60" spans="1:28" ht="15" customHeight="1">
      <c r="A60" s="200" t="s">
        <v>2480</v>
      </c>
      <c r="B60" s="200" t="s">
        <v>2480</v>
      </c>
      <c r="C60" s="200" t="s">
        <v>2480</v>
      </c>
      <c r="D60" s="7" t="s">
        <v>335</v>
      </c>
      <c r="E60" s="2" t="s">
        <v>336</v>
      </c>
      <c r="F60" s="2" t="s">
        <v>33</v>
      </c>
      <c r="G60" s="2" t="s">
        <v>903</v>
      </c>
      <c r="H60" t="s">
        <v>526</v>
      </c>
      <c r="J60" s="1"/>
      <c r="K60" s="1"/>
      <c r="M60" s="2" t="s">
        <v>338</v>
      </c>
      <c r="N60" s="8" t="s">
        <v>48</v>
      </c>
      <c r="O60" s="8" t="s">
        <v>37</v>
      </c>
      <c r="P60" s="8" t="s">
        <v>1707</v>
      </c>
      <c r="Q60" s="2"/>
      <c r="R60" s="2"/>
      <c r="S60" s="2">
        <v>27</v>
      </c>
      <c r="T60" s="2">
        <v>0</v>
      </c>
      <c r="U60" s="10">
        <f t="shared" si="0"/>
        <v>0</v>
      </c>
      <c r="V60" s="1"/>
      <c r="W60" s="8" t="str">
        <f>IF(COUNTIF(soi_input_variables!A:A,A60)&gt;0,"yes","no")</f>
        <v>no</v>
      </c>
      <c r="X60" s="8" t="str">
        <f>IF(COUNTIF(midas_input_variables!A:A,A60)&gt;0,"yes","no")</f>
        <v>no</v>
      </c>
      <c r="Y60" s="8" t="str">
        <f>IF(OR(COUNTIF(eucalc_variables_proxies!C:C,"*"&amp;A60&amp;"*")&gt;0,COUNTIF(eucalc_variables_proxies!F:F,"*"&amp;A60&amp;"*")&gt;0),"yes","no")</f>
        <v>no</v>
      </c>
      <c r="Z60" s="8" t="str">
        <f>IF(COUNTIF(collected_variables_proxies!C:C,"*"&amp;A60&amp;"*")&gt;0,"yes","no")</f>
        <v>no</v>
      </c>
      <c r="AA60" s="8" t="str">
        <f t="shared" si="1"/>
        <v>no</v>
      </c>
      <c r="AB60">
        <v>500</v>
      </c>
    </row>
    <row r="61" spans="1:28" ht="15" customHeight="1">
      <c r="A61" s="200" t="s">
        <v>2481</v>
      </c>
      <c r="B61" s="200" t="s">
        <v>2481</v>
      </c>
      <c r="C61" s="200" t="s">
        <v>2481</v>
      </c>
      <c r="D61" s="7" t="s">
        <v>335</v>
      </c>
      <c r="E61" s="2" t="s">
        <v>336</v>
      </c>
      <c r="F61" s="2" t="s">
        <v>33</v>
      </c>
      <c r="G61" s="2" t="s">
        <v>903</v>
      </c>
      <c r="H61" t="s">
        <v>526</v>
      </c>
      <c r="J61" s="1"/>
      <c r="K61" s="1"/>
      <c r="M61" s="2" t="s">
        <v>338</v>
      </c>
      <c r="N61" s="8" t="s">
        <v>48</v>
      </c>
      <c r="O61" s="8" t="s">
        <v>37</v>
      </c>
      <c r="P61" s="8" t="s">
        <v>1707</v>
      </c>
      <c r="Q61" s="2"/>
      <c r="R61" s="2"/>
      <c r="S61" s="2">
        <v>27</v>
      </c>
      <c r="T61" s="2">
        <v>0</v>
      </c>
      <c r="U61" s="10">
        <f t="shared" si="0"/>
        <v>0</v>
      </c>
      <c r="V61" s="1"/>
      <c r="W61" s="8" t="str">
        <f>IF(COUNTIF(soi_input_variables!A:A,A61)&gt;0,"yes","no")</f>
        <v>no</v>
      </c>
      <c r="X61" s="8" t="str">
        <f>IF(COUNTIF(midas_input_variables!A:A,A61)&gt;0,"yes","no")</f>
        <v>no</v>
      </c>
      <c r="Y61" s="8" t="str">
        <f>IF(OR(COUNTIF(eucalc_variables_proxies!C:C,"*"&amp;A61&amp;"*")&gt;0,COUNTIF(eucalc_variables_proxies!F:F,"*"&amp;A61&amp;"*")&gt;0),"yes","no")</f>
        <v>no</v>
      </c>
      <c r="Z61" s="8" t="str">
        <f>IF(COUNTIF(collected_variables_proxies!C:C,"*"&amp;A61&amp;"*")&gt;0,"yes","no")</f>
        <v>no</v>
      </c>
      <c r="AA61" s="8" t="str">
        <f t="shared" si="1"/>
        <v>no</v>
      </c>
      <c r="AB61">
        <v>500</v>
      </c>
    </row>
    <row r="62" spans="1:28" ht="15" customHeight="1">
      <c r="A62" s="200" t="s">
        <v>2482</v>
      </c>
      <c r="B62" s="200" t="s">
        <v>2482</v>
      </c>
      <c r="C62" s="200" t="s">
        <v>2482</v>
      </c>
      <c r="D62" s="7" t="s">
        <v>335</v>
      </c>
      <c r="E62" s="2" t="s">
        <v>336</v>
      </c>
      <c r="F62" s="2" t="s">
        <v>33</v>
      </c>
      <c r="G62" s="2" t="s">
        <v>903</v>
      </c>
      <c r="H62" t="s">
        <v>526</v>
      </c>
      <c r="J62" s="1"/>
      <c r="K62" s="1"/>
      <c r="M62" s="2" t="s">
        <v>338</v>
      </c>
      <c r="N62" s="8" t="s">
        <v>48</v>
      </c>
      <c r="O62" s="8" t="s">
        <v>37</v>
      </c>
      <c r="P62" s="8" t="s">
        <v>1707</v>
      </c>
      <c r="Q62" s="2"/>
      <c r="R62" s="2"/>
      <c r="S62" s="2">
        <v>27</v>
      </c>
      <c r="T62" s="2">
        <v>0</v>
      </c>
      <c r="U62" s="10">
        <f t="shared" si="0"/>
        <v>0</v>
      </c>
      <c r="V62" s="1"/>
      <c r="W62" s="8" t="str">
        <f>IF(COUNTIF(soi_input_variables!A:A,A62)&gt;0,"yes","no")</f>
        <v>no</v>
      </c>
      <c r="X62" s="8" t="str">
        <f>IF(COUNTIF(midas_input_variables!A:A,A62)&gt;0,"yes","no")</f>
        <v>no</v>
      </c>
      <c r="Y62" s="8" t="str">
        <f>IF(OR(COUNTIF(eucalc_variables_proxies!C:C,"*"&amp;A62&amp;"*")&gt;0,COUNTIF(eucalc_variables_proxies!F:F,"*"&amp;A62&amp;"*")&gt;0),"yes","no")</f>
        <v>no</v>
      </c>
      <c r="Z62" s="8" t="str">
        <f>IF(COUNTIF(collected_variables_proxies!C:C,"*"&amp;A62&amp;"*")&gt;0,"yes","no")</f>
        <v>no</v>
      </c>
      <c r="AA62" s="8" t="str">
        <f t="shared" si="1"/>
        <v>no</v>
      </c>
      <c r="AB62">
        <v>500</v>
      </c>
    </row>
    <row r="63" spans="1:28" ht="15" customHeight="1">
      <c r="A63" s="200" t="s">
        <v>2483</v>
      </c>
      <c r="B63" s="200" t="s">
        <v>2483</v>
      </c>
      <c r="C63" s="200" t="s">
        <v>2483</v>
      </c>
      <c r="D63" s="7" t="s">
        <v>335</v>
      </c>
      <c r="E63" s="2" t="s">
        <v>336</v>
      </c>
      <c r="F63" s="2" t="s">
        <v>33</v>
      </c>
      <c r="G63" s="2" t="s">
        <v>903</v>
      </c>
      <c r="H63" t="s">
        <v>526</v>
      </c>
      <c r="J63" s="1"/>
      <c r="K63" s="1"/>
      <c r="M63" s="2" t="s">
        <v>338</v>
      </c>
      <c r="N63" s="8" t="s">
        <v>48</v>
      </c>
      <c r="O63" s="8" t="s">
        <v>37</v>
      </c>
      <c r="P63" s="8" t="s">
        <v>1707</v>
      </c>
      <c r="Q63" s="2"/>
      <c r="R63" s="2"/>
      <c r="S63" s="2">
        <v>27</v>
      </c>
      <c r="T63" s="2">
        <v>0</v>
      </c>
      <c r="U63" s="10">
        <f t="shared" si="0"/>
        <v>0</v>
      </c>
      <c r="V63" s="1"/>
      <c r="W63" s="8" t="str">
        <f>IF(COUNTIF(soi_input_variables!A:A,A63)&gt;0,"yes","no")</f>
        <v>no</v>
      </c>
      <c r="X63" s="8" t="str">
        <f>IF(COUNTIF(midas_input_variables!A:A,A63)&gt;0,"yes","no")</f>
        <v>no</v>
      </c>
      <c r="Y63" s="8" t="str">
        <f>IF(OR(COUNTIF(eucalc_variables_proxies!C:C,"*"&amp;A63&amp;"*")&gt;0,COUNTIF(eucalc_variables_proxies!F:F,"*"&amp;A63&amp;"*")&gt;0),"yes","no")</f>
        <v>no</v>
      </c>
      <c r="Z63" s="8" t="str">
        <f>IF(COUNTIF(collected_variables_proxies!C:C,"*"&amp;A63&amp;"*")&gt;0,"yes","no")</f>
        <v>no</v>
      </c>
      <c r="AA63" s="8" t="str">
        <f t="shared" si="1"/>
        <v>no</v>
      </c>
      <c r="AB63">
        <v>500</v>
      </c>
    </row>
    <row r="64" spans="1:28" ht="15" customHeight="1">
      <c r="A64" s="200" t="s">
        <v>2484</v>
      </c>
      <c r="B64" s="200" t="s">
        <v>2484</v>
      </c>
      <c r="C64" s="200" t="s">
        <v>2484</v>
      </c>
      <c r="D64" s="7" t="s">
        <v>335</v>
      </c>
      <c r="E64" s="2" t="s">
        <v>336</v>
      </c>
      <c r="F64" s="2" t="s">
        <v>33</v>
      </c>
      <c r="G64" s="2" t="s">
        <v>903</v>
      </c>
      <c r="H64" t="s">
        <v>526</v>
      </c>
      <c r="J64" s="1"/>
      <c r="K64" s="1"/>
      <c r="M64" s="2" t="s">
        <v>338</v>
      </c>
      <c r="N64" s="8" t="s">
        <v>48</v>
      </c>
      <c r="O64" s="8" t="s">
        <v>37</v>
      </c>
      <c r="P64" s="8" t="s">
        <v>1707</v>
      </c>
      <c r="Q64" s="2"/>
      <c r="R64" s="2"/>
      <c r="S64" s="2">
        <v>27</v>
      </c>
      <c r="T64" s="2">
        <v>0</v>
      </c>
      <c r="U64" s="10">
        <f t="shared" si="0"/>
        <v>0</v>
      </c>
      <c r="V64" s="1"/>
      <c r="W64" s="8" t="str">
        <f>IF(COUNTIF(soi_input_variables!A:A,A64)&gt;0,"yes","no")</f>
        <v>no</v>
      </c>
      <c r="X64" s="8" t="str">
        <f>IF(COUNTIF(midas_input_variables!A:A,A64)&gt;0,"yes","no")</f>
        <v>no</v>
      </c>
      <c r="Y64" s="8" t="str">
        <f>IF(OR(COUNTIF(eucalc_variables_proxies!C:C,"*"&amp;A64&amp;"*")&gt;0,COUNTIF(eucalc_variables_proxies!F:F,"*"&amp;A64&amp;"*")&gt;0),"yes","no")</f>
        <v>no</v>
      </c>
      <c r="Z64" s="8" t="str">
        <f>IF(COUNTIF(collected_variables_proxies!C:C,"*"&amp;A64&amp;"*")&gt;0,"yes","no")</f>
        <v>no</v>
      </c>
      <c r="AA64" s="8" t="str">
        <f t="shared" si="1"/>
        <v>no</v>
      </c>
      <c r="AB64">
        <v>500</v>
      </c>
    </row>
    <row r="65" spans="1:28" ht="15" customHeight="1">
      <c r="A65" s="200" t="s">
        <v>2485</v>
      </c>
      <c r="B65" s="200" t="s">
        <v>2485</v>
      </c>
      <c r="C65" s="200" t="s">
        <v>2485</v>
      </c>
      <c r="D65" s="7" t="s">
        <v>335</v>
      </c>
      <c r="E65" s="2" t="s">
        <v>336</v>
      </c>
      <c r="F65" s="2" t="s">
        <v>33</v>
      </c>
      <c r="G65" s="2" t="s">
        <v>903</v>
      </c>
      <c r="H65" t="s">
        <v>526</v>
      </c>
      <c r="J65" s="1"/>
      <c r="K65" s="1"/>
      <c r="M65" s="2" t="s">
        <v>338</v>
      </c>
      <c r="N65" s="8" t="s">
        <v>48</v>
      </c>
      <c r="O65" s="8" t="s">
        <v>37</v>
      </c>
      <c r="P65" s="8" t="s">
        <v>1707</v>
      </c>
      <c r="Q65" s="2"/>
      <c r="R65" s="2"/>
      <c r="S65" s="2">
        <v>27</v>
      </c>
      <c r="T65" s="2">
        <v>0</v>
      </c>
      <c r="U65" s="10">
        <f t="shared" ref="U65:U128" si="2">ROUND(T65/S65*100,2)</f>
        <v>0</v>
      </c>
      <c r="V65" s="1"/>
      <c r="W65" s="8" t="str">
        <f>IF(COUNTIF(soi_input_variables!A:A,A65)&gt;0,"yes","no")</f>
        <v>no</v>
      </c>
      <c r="X65" s="8" t="str">
        <f>IF(COUNTIF(midas_input_variables!A:A,A65)&gt;0,"yes","no")</f>
        <v>no</v>
      </c>
      <c r="Y65" s="8" t="str">
        <f>IF(OR(COUNTIF(eucalc_variables_proxies!C:C,"*"&amp;A65&amp;"*")&gt;0,COUNTIF(eucalc_variables_proxies!F:F,"*"&amp;A65&amp;"*")&gt;0),"yes","no")</f>
        <v>no</v>
      </c>
      <c r="Z65" s="8" t="str">
        <f>IF(COUNTIF(collected_variables_proxies!C:C,"*"&amp;A65&amp;"*")&gt;0,"yes","no")</f>
        <v>no</v>
      </c>
      <c r="AA65" s="8" t="str">
        <f t="shared" ref="AA65:AA128" si="3">IF(OR(W65="yes",X65="yes",Y65="yes",Z65="yes"),"yes","no")</f>
        <v>no</v>
      </c>
      <c r="AB65">
        <v>500</v>
      </c>
    </row>
    <row r="66" spans="1:28" ht="15" customHeight="1">
      <c r="A66" s="200" t="s">
        <v>2486</v>
      </c>
      <c r="B66" s="200" t="s">
        <v>2486</v>
      </c>
      <c r="C66" s="200" t="s">
        <v>2486</v>
      </c>
      <c r="D66" s="7" t="s">
        <v>335</v>
      </c>
      <c r="E66" s="2" t="s">
        <v>336</v>
      </c>
      <c r="F66" s="2" t="s">
        <v>33</v>
      </c>
      <c r="G66" s="2" t="s">
        <v>903</v>
      </c>
      <c r="H66" t="s">
        <v>526</v>
      </c>
      <c r="J66" s="1"/>
      <c r="K66" s="1"/>
      <c r="M66" s="2" t="s">
        <v>338</v>
      </c>
      <c r="N66" s="8" t="s">
        <v>48</v>
      </c>
      <c r="O66" s="8" t="s">
        <v>37</v>
      </c>
      <c r="P66" s="8" t="s">
        <v>1707</v>
      </c>
      <c r="Q66" s="2"/>
      <c r="R66" s="2"/>
      <c r="S66" s="2">
        <v>27</v>
      </c>
      <c r="T66" s="2">
        <v>0</v>
      </c>
      <c r="U66" s="10">
        <f t="shared" si="2"/>
        <v>0</v>
      </c>
      <c r="V66" s="1"/>
      <c r="W66" s="8" t="str">
        <f>IF(COUNTIF(soi_input_variables!A:A,A66)&gt;0,"yes","no")</f>
        <v>no</v>
      </c>
      <c r="X66" s="8" t="str">
        <f>IF(COUNTIF(midas_input_variables!A:A,A66)&gt;0,"yes","no")</f>
        <v>no</v>
      </c>
      <c r="Y66" s="8" t="str">
        <f>IF(OR(COUNTIF(eucalc_variables_proxies!C:C,"*"&amp;A66&amp;"*")&gt;0,COUNTIF(eucalc_variables_proxies!F:F,"*"&amp;A66&amp;"*")&gt;0),"yes","no")</f>
        <v>no</v>
      </c>
      <c r="Z66" s="8" t="str">
        <f>IF(COUNTIF(collected_variables_proxies!C:C,"*"&amp;A66&amp;"*")&gt;0,"yes","no")</f>
        <v>no</v>
      </c>
      <c r="AA66" s="8" t="str">
        <f t="shared" si="3"/>
        <v>no</v>
      </c>
      <c r="AB66">
        <v>500</v>
      </c>
    </row>
    <row r="67" spans="1:28" ht="15" customHeight="1">
      <c r="A67" s="200" t="s">
        <v>2487</v>
      </c>
      <c r="B67" s="200" t="s">
        <v>2487</v>
      </c>
      <c r="C67" s="200" t="s">
        <v>2487</v>
      </c>
      <c r="D67" s="7" t="s">
        <v>335</v>
      </c>
      <c r="E67" s="2" t="s">
        <v>336</v>
      </c>
      <c r="F67" s="2" t="s">
        <v>33</v>
      </c>
      <c r="G67" s="2" t="s">
        <v>903</v>
      </c>
      <c r="H67" t="s">
        <v>526</v>
      </c>
      <c r="J67" s="1"/>
      <c r="K67" s="1"/>
      <c r="M67" s="2" t="s">
        <v>338</v>
      </c>
      <c r="N67" s="8" t="s">
        <v>48</v>
      </c>
      <c r="O67" s="8" t="s">
        <v>37</v>
      </c>
      <c r="P67" s="8" t="s">
        <v>1707</v>
      </c>
      <c r="Q67" s="2"/>
      <c r="R67" s="2"/>
      <c r="S67" s="2">
        <v>27</v>
      </c>
      <c r="T67" s="2">
        <v>0</v>
      </c>
      <c r="U67" s="10">
        <f t="shared" si="2"/>
        <v>0</v>
      </c>
      <c r="V67" s="1"/>
      <c r="W67" s="8" t="str">
        <f>IF(COUNTIF(soi_input_variables!A:A,A67)&gt;0,"yes","no")</f>
        <v>no</v>
      </c>
      <c r="X67" s="8" t="str">
        <f>IF(COUNTIF(midas_input_variables!A:A,A67)&gt;0,"yes","no")</f>
        <v>no</v>
      </c>
      <c r="Y67" s="8" t="str">
        <f>IF(OR(COUNTIF(eucalc_variables_proxies!C:C,"*"&amp;A67&amp;"*")&gt;0,COUNTIF(eucalc_variables_proxies!F:F,"*"&amp;A67&amp;"*")&gt;0),"yes","no")</f>
        <v>no</v>
      </c>
      <c r="Z67" s="8" t="str">
        <f>IF(COUNTIF(collected_variables_proxies!C:C,"*"&amp;A67&amp;"*")&gt;0,"yes","no")</f>
        <v>no</v>
      </c>
      <c r="AA67" s="8" t="str">
        <f t="shared" si="3"/>
        <v>no</v>
      </c>
      <c r="AB67">
        <v>500</v>
      </c>
    </row>
    <row r="68" spans="1:28" ht="15" customHeight="1">
      <c r="A68" s="200" t="s">
        <v>2488</v>
      </c>
      <c r="B68" s="200" t="s">
        <v>2488</v>
      </c>
      <c r="C68" s="200" t="s">
        <v>2488</v>
      </c>
      <c r="D68" s="7" t="s">
        <v>335</v>
      </c>
      <c r="E68" s="2" t="s">
        <v>336</v>
      </c>
      <c r="F68" s="2" t="s">
        <v>33</v>
      </c>
      <c r="G68" s="2" t="s">
        <v>903</v>
      </c>
      <c r="H68" t="s">
        <v>526</v>
      </c>
      <c r="J68" s="1"/>
      <c r="K68" s="1"/>
      <c r="M68" s="2" t="s">
        <v>338</v>
      </c>
      <c r="N68" s="8" t="s">
        <v>48</v>
      </c>
      <c r="O68" s="8" t="s">
        <v>37</v>
      </c>
      <c r="P68" s="8" t="s">
        <v>1707</v>
      </c>
      <c r="Q68" s="2"/>
      <c r="R68" s="2"/>
      <c r="S68" s="2">
        <v>27</v>
      </c>
      <c r="T68" s="2">
        <v>0</v>
      </c>
      <c r="U68" s="10">
        <f t="shared" si="2"/>
        <v>0</v>
      </c>
      <c r="V68" s="1"/>
      <c r="W68" s="8" t="str">
        <f>IF(COUNTIF(soi_input_variables!A:A,A68)&gt;0,"yes","no")</f>
        <v>no</v>
      </c>
      <c r="X68" s="8" t="str">
        <f>IF(COUNTIF(midas_input_variables!A:A,A68)&gt;0,"yes","no")</f>
        <v>no</v>
      </c>
      <c r="Y68" s="8" t="str">
        <f>IF(OR(COUNTIF(eucalc_variables_proxies!C:C,"*"&amp;A68&amp;"*")&gt;0,COUNTIF(eucalc_variables_proxies!F:F,"*"&amp;A68&amp;"*")&gt;0),"yes","no")</f>
        <v>no</v>
      </c>
      <c r="Z68" s="8" t="str">
        <f>IF(COUNTIF(collected_variables_proxies!C:C,"*"&amp;A68&amp;"*")&gt;0,"yes","no")</f>
        <v>no</v>
      </c>
      <c r="AA68" s="8" t="str">
        <f t="shared" si="3"/>
        <v>no</v>
      </c>
      <c r="AB68">
        <v>500</v>
      </c>
    </row>
    <row r="69" spans="1:28" ht="15" customHeight="1">
      <c r="A69" s="200" t="s">
        <v>2489</v>
      </c>
      <c r="B69" s="200" t="s">
        <v>2489</v>
      </c>
      <c r="C69" s="200" t="s">
        <v>2489</v>
      </c>
      <c r="D69" s="7" t="s">
        <v>335</v>
      </c>
      <c r="E69" s="2" t="s">
        <v>336</v>
      </c>
      <c r="F69" s="2" t="s">
        <v>33</v>
      </c>
      <c r="G69" s="2" t="s">
        <v>903</v>
      </c>
      <c r="H69" t="s">
        <v>526</v>
      </c>
      <c r="J69" s="1"/>
      <c r="K69" s="1"/>
      <c r="M69" s="2" t="s">
        <v>338</v>
      </c>
      <c r="N69" s="8" t="s">
        <v>48</v>
      </c>
      <c r="O69" s="8" t="s">
        <v>37</v>
      </c>
      <c r="P69" s="8" t="s">
        <v>1707</v>
      </c>
      <c r="Q69" s="2"/>
      <c r="R69" s="2"/>
      <c r="S69" s="2">
        <v>27</v>
      </c>
      <c r="T69" s="2">
        <v>0</v>
      </c>
      <c r="U69" s="10">
        <f t="shared" si="2"/>
        <v>0</v>
      </c>
      <c r="V69" s="1"/>
      <c r="W69" s="8" t="str">
        <f>IF(COUNTIF(soi_input_variables!A:A,A69)&gt;0,"yes","no")</f>
        <v>no</v>
      </c>
      <c r="X69" s="8" t="str">
        <f>IF(COUNTIF(midas_input_variables!A:A,A69)&gt;0,"yes","no")</f>
        <v>no</v>
      </c>
      <c r="Y69" s="8" t="str">
        <f>IF(OR(COUNTIF(eucalc_variables_proxies!C:C,"*"&amp;A69&amp;"*")&gt;0,COUNTIF(eucalc_variables_proxies!F:F,"*"&amp;A69&amp;"*")&gt;0),"yes","no")</f>
        <v>no</v>
      </c>
      <c r="Z69" s="8" t="str">
        <f>IF(COUNTIF(collected_variables_proxies!C:C,"*"&amp;A69&amp;"*")&gt;0,"yes","no")</f>
        <v>no</v>
      </c>
      <c r="AA69" s="8" t="str">
        <f t="shared" si="3"/>
        <v>no</v>
      </c>
      <c r="AB69">
        <v>500</v>
      </c>
    </row>
    <row r="70" spans="1:28" ht="15" customHeight="1">
      <c r="A70" s="200" t="s">
        <v>2490</v>
      </c>
      <c r="B70" s="200" t="s">
        <v>2490</v>
      </c>
      <c r="C70" s="200" t="s">
        <v>2490</v>
      </c>
      <c r="D70" s="7" t="s">
        <v>335</v>
      </c>
      <c r="E70" s="2" t="s">
        <v>336</v>
      </c>
      <c r="F70" s="2" t="s">
        <v>33</v>
      </c>
      <c r="G70" s="2" t="s">
        <v>903</v>
      </c>
      <c r="H70" t="s">
        <v>526</v>
      </c>
      <c r="J70" s="1"/>
      <c r="K70" s="1"/>
      <c r="M70" s="2" t="s">
        <v>338</v>
      </c>
      <c r="N70" s="8" t="s">
        <v>48</v>
      </c>
      <c r="O70" s="8" t="s">
        <v>37</v>
      </c>
      <c r="P70" s="8" t="s">
        <v>1707</v>
      </c>
      <c r="Q70" s="2"/>
      <c r="R70" s="2"/>
      <c r="S70" s="2">
        <v>27</v>
      </c>
      <c r="T70" s="2">
        <v>0</v>
      </c>
      <c r="U70" s="10">
        <f t="shared" si="2"/>
        <v>0</v>
      </c>
      <c r="V70" s="1"/>
      <c r="W70" s="8" t="str">
        <f>IF(COUNTIF(soi_input_variables!A:A,A70)&gt;0,"yes","no")</f>
        <v>no</v>
      </c>
      <c r="X70" s="8" t="str">
        <f>IF(COUNTIF(midas_input_variables!A:A,A70)&gt;0,"yes","no")</f>
        <v>no</v>
      </c>
      <c r="Y70" s="8" t="str">
        <f>IF(OR(COUNTIF(eucalc_variables_proxies!C:C,"*"&amp;A70&amp;"*")&gt;0,COUNTIF(eucalc_variables_proxies!F:F,"*"&amp;A70&amp;"*")&gt;0),"yes","no")</f>
        <v>no</v>
      </c>
      <c r="Z70" s="8" t="str">
        <f>IF(COUNTIF(collected_variables_proxies!C:C,"*"&amp;A70&amp;"*")&gt;0,"yes","no")</f>
        <v>no</v>
      </c>
      <c r="AA70" s="8" t="str">
        <f t="shared" si="3"/>
        <v>no</v>
      </c>
      <c r="AB70">
        <v>500</v>
      </c>
    </row>
    <row r="71" spans="1:28" ht="15" customHeight="1">
      <c r="A71" s="200" t="s">
        <v>2491</v>
      </c>
      <c r="B71" s="200" t="s">
        <v>2491</v>
      </c>
      <c r="C71" s="200" t="s">
        <v>2491</v>
      </c>
      <c r="D71" s="7" t="s">
        <v>335</v>
      </c>
      <c r="E71" s="2" t="s">
        <v>336</v>
      </c>
      <c r="F71" s="2" t="s">
        <v>33</v>
      </c>
      <c r="G71" s="2" t="s">
        <v>903</v>
      </c>
      <c r="H71" t="s">
        <v>526</v>
      </c>
      <c r="J71" s="1"/>
      <c r="K71" s="1"/>
      <c r="M71" s="2" t="s">
        <v>338</v>
      </c>
      <c r="N71" s="8" t="s">
        <v>48</v>
      </c>
      <c r="O71" s="8" t="s">
        <v>37</v>
      </c>
      <c r="P71" s="8" t="s">
        <v>1707</v>
      </c>
      <c r="Q71" s="2"/>
      <c r="R71" s="2"/>
      <c r="S71" s="2">
        <v>27</v>
      </c>
      <c r="T71" s="2">
        <v>0</v>
      </c>
      <c r="U71" s="10">
        <f t="shared" si="2"/>
        <v>0</v>
      </c>
      <c r="V71" s="1"/>
      <c r="W71" s="8" t="str">
        <f>IF(COUNTIF(soi_input_variables!A:A,A71)&gt;0,"yes","no")</f>
        <v>no</v>
      </c>
      <c r="X71" s="8" t="str">
        <f>IF(COUNTIF(midas_input_variables!A:A,A71)&gt;0,"yes","no")</f>
        <v>no</v>
      </c>
      <c r="Y71" s="8" t="str">
        <f>IF(OR(COUNTIF(eucalc_variables_proxies!C:C,"*"&amp;A71&amp;"*")&gt;0,COUNTIF(eucalc_variables_proxies!F:F,"*"&amp;A71&amp;"*")&gt;0),"yes","no")</f>
        <v>no</v>
      </c>
      <c r="Z71" s="8" t="str">
        <f>IF(COUNTIF(collected_variables_proxies!C:C,"*"&amp;A71&amp;"*")&gt;0,"yes","no")</f>
        <v>no</v>
      </c>
      <c r="AA71" s="8" t="str">
        <f t="shared" si="3"/>
        <v>no</v>
      </c>
      <c r="AB71">
        <v>500</v>
      </c>
    </row>
    <row r="72" spans="1:28" ht="15" customHeight="1">
      <c r="A72" s="200" t="s">
        <v>2492</v>
      </c>
      <c r="B72" s="200" t="s">
        <v>2492</v>
      </c>
      <c r="C72" s="200" t="s">
        <v>2492</v>
      </c>
      <c r="D72" s="7" t="s">
        <v>335</v>
      </c>
      <c r="E72" s="2" t="s">
        <v>336</v>
      </c>
      <c r="F72" s="2" t="s">
        <v>33</v>
      </c>
      <c r="G72" s="2" t="s">
        <v>903</v>
      </c>
      <c r="H72" t="s">
        <v>526</v>
      </c>
      <c r="J72" s="1"/>
      <c r="K72" s="1"/>
      <c r="M72" s="2" t="s">
        <v>338</v>
      </c>
      <c r="N72" s="8" t="s">
        <v>48</v>
      </c>
      <c r="O72" s="8" t="s">
        <v>37</v>
      </c>
      <c r="P72" s="8" t="s">
        <v>1707</v>
      </c>
      <c r="Q72" s="2"/>
      <c r="R72" s="2"/>
      <c r="S72" s="2">
        <v>27</v>
      </c>
      <c r="T72" s="2">
        <v>0</v>
      </c>
      <c r="U72" s="10">
        <f t="shared" si="2"/>
        <v>0</v>
      </c>
      <c r="V72" s="1"/>
      <c r="W72" s="8" t="str">
        <f>IF(COUNTIF(soi_input_variables!A:A,A72)&gt;0,"yes","no")</f>
        <v>no</v>
      </c>
      <c r="X72" s="8" t="str">
        <f>IF(COUNTIF(midas_input_variables!A:A,A72)&gt;0,"yes","no")</f>
        <v>no</v>
      </c>
      <c r="Y72" s="8" t="str">
        <f>IF(OR(COUNTIF(eucalc_variables_proxies!C:C,"*"&amp;A72&amp;"*")&gt;0,COUNTIF(eucalc_variables_proxies!F:F,"*"&amp;A72&amp;"*")&gt;0),"yes","no")</f>
        <v>no</v>
      </c>
      <c r="Z72" s="8" t="str">
        <f>IF(COUNTIF(collected_variables_proxies!C:C,"*"&amp;A72&amp;"*")&gt;0,"yes","no")</f>
        <v>no</v>
      </c>
      <c r="AA72" s="8" t="str">
        <f t="shared" si="3"/>
        <v>no</v>
      </c>
      <c r="AB72">
        <v>500</v>
      </c>
    </row>
    <row r="73" spans="1:28" ht="15" customHeight="1">
      <c r="A73" s="200" t="s">
        <v>2493</v>
      </c>
      <c r="B73" s="200" t="s">
        <v>2493</v>
      </c>
      <c r="C73" s="200" t="s">
        <v>2493</v>
      </c>
      <c r="D73" s="7" t="s">
        <v>335</v>
      </c>
      <c r="E73" s="2" t="s">
        <v>336</v>
      </c>
      <c r="F73" s="2" t="s">
        <v>33</v>
      </c>
      <c r="G73" s="2" t="s">
        <v>903</v>
      </c>
      <c r="H73" t="s">
        <v>526</v>
      </c>
      <c r="J73" s="1"/>
      <c r="K73" s="1"/>
      <c r="M73" s="2" t="s">
        <v>338</v>
      </c>
      <c r="N73" s="8" t="s">
        <v>48</v>
      </c>
      <c r="O73" s="8" t="s">
        <v>37</v>
      </c>
      <c r="P73" s="8" t="s">
        <v>1707</v>
      </c>
      <c r="Q73" s="2"/>
      <c r="R73" s="2"/>
      <c r="S73" s="2">
        <v>27</v>
      </c>
      <c r="T73" s="2">
        <v>0</v>
      </c>
      <c r="U73" s="10">
        <f t="shared" si="2"/>
        <v>0</v>
      </c>
      <c r="V73" s="1"/>
      <c r="W73" s="8" t="str">
        <f>IF(COUNTIF(soi_input_variables!A:A,A73)&gt;0,"yes","no")</f>
        <v>no</v>
      </c>
      <c r="X73" s="8" t="str">
        <f>IF(COUNTIF(midas_input_variables!A:A,A73)&gt;0,"yes","no")</f>
        <v>no</v>
      </c>
      <c r="Y73" s="8" t="str">
        <f>IF(OR(COUNTIF(eucalc_variables_proxies!C:C,"*"&amp;A73&amp;"*")&gt;0,COUNTIF(eucalc_variables_proxies!F:F,"*"&amp;A73&amp;"*")&gt;0),"yes","no")</f>
        <v>no</v>
      </c>
      <c r="Z73" s="8" t="str">
        <f>IF(COUNTIF(collected_variables_proxies!C:C,"*"&amp;A73&amp;"*")&gt;0,"yes","no")</f>
        <v>no</v>
      </c>
      <c r="AA73" s="8" t="str">
        <f t="shared" si="3"/>
        <v>no</v>
      </c>
      <c r="AB73">
        <v>500</v>
      </c>
    </row>
    <row r="74" spans="1:28" ht="15" customHeight="1">
      <c r="A74" s="200" t="s">
        <v>2494</v>
      </c>
      <c r="B74" s="200" t="s">
        <v>2494</v>
      </c>
      <c r="C74" s="200" t="s">
        <v>2494</v>
      </c>
      <c r="D74" s="7" t="s">
        <v>335</v>
      </c>
      <c r="E74" s="2" t="s">
        <v>336</v>
      </c>
      <c r="F74" s="2" t="s">
        <v>33</v>
      </c>
      <c r="G74" s="2" t="s">
        <v>903</v>
      </c>
      <c r="H74" t="s">
        <v>526</v>
      </c>
      <c r="J74" s="1"/>
      <c r="K74" s="1"/>
      <c r="M74" s="2" t="s">
        <v>338</v>
      </c>
      <c r="N74" s="8" t="s">
        <v>48</v>
      </c>
      <c r="O74" s="8" t="s">
        <v>37</v>
      </c>
      <c r="P74" s="8" t="s">
        <v>1707</v>
      </c>
      <c r="Q74" s="2"/>
      <c r="R74" s="2"/>
      <c r="S74" s="2">
        <v>27</v>
      </c>
      <c r="T74" s="2">
        <v>0</v>
      </c>
      <c r="U74" s="10">
        <f t="shared" si="2"/>
        <v>0</v>
      </c>
      <c r="V74" s="1"/>
      <c r="W74" s="8" t="str">
        <f>IF(COUNTIF(soi_input_variables!A:A,A74)&gt;0,"yes","no")</f>
        <v>no</v>
      </c>
      <c r="X74" s="8" t="str">
        <f>IF(COUNTIF(midas_input_variables!A:A,A74)&gt;0,"yes","no")</f>
        <v>no</v>
      </c>
      <c r="Y74" s="8" t="str">
        <f>IF(OR(COUNTIF(eucalc_variables_proxies!C:C,"*"&amp;A74&amp;"*")&gt;0,COUNTIF(eucalc_variables_proxies!F:F,"*"&amp;A74&amp;"*")&gt;0),"yes","no")</f>
        <v>no</v>
      </c>
      <c r="Z74" s="8" t="str">
        <f>IF(COUNTIF(collected_variables_proxies!C:C,"*"&amp;A74&amp;"*")&gt;0,"yes","no")</f>
        <v>no</v>
      </c>
      <c r="AA74" s="8" t="str">
        <f t="shared" si="3"/>
        <v>no</v>
      </c>
      <c r="AB74">
        <v>500</v>
      </c>
    </row>
    <row r="75" spans="1:28" ht="15" customHeight="1">
      <c r="A75" s="200" t="s">
        <v>2495</v>
      </c>
      <c r="B75" s="200" t="s">
        <v>2495</v>
      </c>
      <c r="C75" s="200" t="s">
        <v>2495</v>
      </c>
      <c r="D75" s="7" t="s">
        <v>335</v>
      </c>
      <c r="E75" s="2" t="s">
        <v>336</v>
      </c>
      <c r="F75" s="2" t="s">
        <v>33</v>
      </c>
      <c r="G75" s="2" t="s">
        <v>903</v>
      </c>
      <c r="H75" t="s">
        <v>526</v>
      </c>
      <c r="J75" s="1"/>
      <c r="K75" s="1"/>
      <c r="M75" s="2" t="s">
        <v>338</v>
      </c>
      <c r="N75" s="8" t="s">
        <v>48</v>
      </c>
      <c r="O75" s="8" t="s">
        <v>37</v>
      </c>
      <c r="P75" s="8" t="s">
        <v>1707</v>
      </c>
      <c r="Q75" s="2"/>
      <c r="R75" s="2"/>
      <c r="S75" s="2">
        <v>27</v>
      </c>
      <c r="T75" s="2">
        <v>0</v>
      </c>
      <c r="U75" s="10">
        <f t="shared" si="2"/>
        <v>0</v>
      </c>
      <c r="V75" s="1"/>
      <c r="W75" s="8" t="str">
        <f>IF(COUNTIF(soi_input_variables!A:A,A75)&gt;0,"yes","no")</f>
        <v>no</v>
      </c>
      <c r="X75" s="8" t="str">
        <f>IF(COUNTIF(midas_input_variables!A:A,A75)&gt;0,"yes","no")</f>
        <v>no</v>
      </c>
      <c r="Y75" s="8" t="str">
        <f>IF(OR(COUNTIF(eucalc_variables_proxies!C:C,"*"&amp;A75&amp;"*")&gt;0,COUNTIF(eucalc_variables_proxies!F:F,"*"&amp;A75&amp;"*")&gt;0),"yes","no")</f>
        <v>no</v>
      </c>
      <c r="Z75" s="8" t="str">
        <f>IF(COUNTIF(collected_variables_proxies!C:C,"*"&amp;A75&amp;"*")&gt;0,"yes","no")</f>
        <v>no</v>
      </c>
      <c r="AA75" s="8" t="str">
        <f t="shared" si="3"/>
        <v>no</v>
      </c>
      <c r="AB75">
        <v>500</v>
      </c>
    </row>
    <row r="76" spans="1:28" ht="15" customHeight="1">
      <c r="A76" s="200" t="s">
        <v>2496</v>
      </c>
      <c r="B76" s="200" t="s">
        <v>2496</v>
      </c>
      <c r="C76" s="200" t="s">
        <v>2496</v>
      </c>
      <c r="D76" s="7" t="s">
        <v>335</v>
      </c>
      <c r="E76" s="2" t="s">
        <v>336</v>
      </c>
      <c r="F76" s="2" t="s">
        <v>33</v>
      </c>
      <c r="G76" s="2" t="s">
        <v>903</v>
      </c>
      <c r="H76" t="s">
        <v>526</v>
      </c>
      <c r="J76" s="1"/>
      <c r="K76" s="1"/>
      <c r="M76" s="2" t="s">
        <v>338</v>
      </c>
      <c r="N76" s="8" t="s">
        <v>48</v>
      </c>
      <c r="O76" s="8" t="s">
        <v>37</v>
      </c>
      <c r="P76" s="8" t="s">
        <v>1707</v>
      </c>
      <c r="Q76" s="2"/>
      <c r="R76" s="2"/>
      <c r="S76" s="2">
        <v>27</v>
      </c>
      <c r="T76" s="2">
        <v>0</v>
      </c>
      <c r="U76" s="10">
        <f t="shared" si="2"/>
        <v>0</v>
      </c>
      <c r="V76" s="1"/>
      <c r="W76" s="8" t="str">
        <f>IF(COUNTIF(soi_input_variables!A:A,A76)&gt;0,"yes","no")</f>
        <v>no</v>
      </c>
      <c r="X76" s="8" t="str">
        <f>IF(COUNTIF(midas_input_variables!A:A,A76)&gt;0,"yes","no")</f>
        <v>no</v>
      </c>
      <c r="Y76" s="8" t="str">
        <f>IF(OR(COUNTIF(eucalc_variables_proxies!C:C,"*"&amp;A76&amp;"*")&gt;0,COUNTIF(eucalc_variables_proxies!F:F,"*"&amp;A76&amp;"*")&gt;0),"yes","no")</f>
        <v>no</v>
      </c>
      <c r="Z76" s="8" t="str">
        <f>IF(COUNTIF(collected_variables_proxies!C:C,"*"&amp;A76&amp;"*")&gt;0,"yes","no")</f>
        <v>no</v>
      </c>
      <c r="AA76" s="8" t="str">
        <f t="shared" si="3"/>
        <v>no</v>
      </c>
      <c r="AB76">
        <v>500</v>
      </c>
    </row>
    <row r="77" spans="1:28" ht="15" customHeight="1">
      <c r="A77" s="200" t="s">
        <v>2497</v>
      </c>
      <c r="B77" s="200" t="s">
        <v>2497</v>
      </c>
      <c r="C77" s="200" t="s">
        <v>2497</v>
      </c>
      <c r="D77" s="7" t="s">
        <v>335</v>
      </c>
      <c r="E77" s="2" t="s">
        <v>336</v>
      </c>
      <c r="F77" s="2" t="s">
        <v>33</v>
      </c>
      <c r="G77" s="2" t="s">
        <v>903</v>
      </c>
      <c r="H77" t="s">
        <v>526</v>
      </c>
      <c r="J77" s="1"/>
      <c r="K77" s="1"/>
      <c r="M77" s="2" t="s">
        <v>338</v>
      </c>
      <c r="N77" s="8" t="s">
        <v>48</v>
      </c>
      <c r="O77" s="8" t="s">
        <v>37</v>
      </c>
      <c r="P77" s="8" t="s">
        <v>1707</v>
      </c>
      <c r="Q77" s="2"/>
      <c r="R77" s="2"/>
      <c r="S77" s="2">
        <v>27</v>
      </c>
      <c r="T77" s="2">
        <v>0</v>
      </c>
      <c r="U77" s="10">
        <f t="shared" si="2"/>
        <v>0</v>
      </c>
      <c r="V77" s="1"/>
      <c r="W77" s="8" t="str">
        <f>IF(COUNTIF(soi_input_variables!A:A,A77)&gt;0,"yes","no")</f>
        <v>no</v>
      </c>
      <c r="X77" s="8" t="str">
        <f>IF(COUNTIF(midas_input_variables!A:A,A77)&gt;0,"yes","no")</f>
        <v>no</v>
      </c>
      <c r="Y77" s="8" t="str">
        <f>IF(OR(COUNTIF(eucalc_variables_proxies!C:C,"*"&amp;A77&amp;"*")&gt;0,COUNTIF(eucalc_variables_proxies!F:F,"*"&amp;A77&amp;"*")&gt;0),"yes","no")</f>
        <v>no</v>
      </c>
      <c r="Z77" s="8" t="str">
        <f>IF(COUNTIF(collected_variables_proxies!C:C,"*"&amp;A77&amp;"*")&gt;0,"yes","no")</f>
        <v>no</v>
      </c>
      <c r="AA77" s="8" t="str">
        <f t="shared" si="3"/>
        <v>no</v>
      </c>
      <c r="AB77">
        <v>500</v>
      </c>
    </row>
    <row r="78" spans="1:28" ht="15" customHeight="1">
      <c r="A78" s="200" t="s">
        <v>2498</v>
      </c>
      <c r="B78" s="200" t="s">
        <v>2498</v>
      </c>
      <c r="C78" s="200" t="s">
        <v>2498</v>
      </c>
      <c r="D78" s="7" t="s">
        <v>335</v>
      </c>
      <c r="E78" s="2" t="s">
        <v>336</v>
      </c>
      <c r="F78" s="2" t="s">
        <v>33</v>
      </c>
      <c r="G78" s="2" t="s">
        <v>903</v>
      </c>
      <c r="H78" t="s">
        <v>526</v>
      </c>
      <c r="J78" s="1"/>
      <c r="K78" s="1"/>
      <c r="M78" s="2" t="s">
        <v>338</v>
      </c>
      <c r="N78" s="8" t="s">
        <v>48</v>
      </c>
      <c r="O78" s="8" t="s">
        <v>37</v>
      </c>
      <c r="P78" s="8" t="s">
        <v>1707</v>
      </c>
      <c r="Q78" s="2"/>
      <c r="R78" s="2"/>
      <c r="S78" s="2">
        <v>27</v>
      </c>
      <c r="T78" s="2">
        <v>0</v>
      </c>
      <c r="U78" s="10">
        <f t="shared" si="2"/>
        <v>0</v>
      </c>
      <c r="V78" s="1"/>
      <c r="W78" s="8" t="str">
        <f>IF(COUNTIF(soi_input_variables!A:A,A78)&gt;0,"yes","no")</f>
        <v>no</v>
      </c>
      <c r="X78" s="8" t="str">
        <f>IF(COUNTIF(midas_input_variables!A:A,A78)&gt;0,"yes","no")</f>
        <v>no</v>
      </c>
      <c r="Y78" s="8" t="str">
        <f>IF(OR(COUNTIF(eucalc_variables_proxies!C:C,"*"&amp;A78&amp;"*")&gt;0,COUNTIF(eucalc_variables_proxies!F:F,"*"&amp;A78&amp;"*")&gt;0),"yes","no")</f>
        <v>no</v>
      </c>
      <c r="Z78" s="8" t="str">
        <f>IF(COUNTIF(collected_variables_proxies!C:C,"*"&amp;A78&amp;"*")&gt;0,"yes","no")</f>
        <v>no</v>
      </c>
      <c r="AA78" s="8" t="str">
        <f t="shared" si="3"/>
        <v>no</v>
      </c>
      <c r="AB78">
        <v>500</v>
      </c>
    </row>
    <row r="79" spans="1:28" ht="15" customHeight="1">
      <c r="A79" s="200" t="s">
        <v>2499</v>
      </c>
      <c r="B79" s="200" t="s">
        <v>2499</v>
      </c>
      <c r="C79" s="200" t="s">
        <v>2499</v>
      </c>
      <c r="D79" s="7" t="s">
        <v>335</v>
      </c>
      <c r="E79" s="2" t="s">
        <v>336</v>
      </c>
      <c r="F79" s="2" t="s">
        <v>33</v>
      </c>
      <c r="G79" s="2" t="s">
        <v>903</v>
      </c>
      <c r="H79" t="s">
        <v>526</v>
      </c>
      <c r="J79" s="1"/>
      <c r="K79" s="1"/>
      <c r="M79" s="2" t="s">
        <v>338</v>
      </c>
      <c r="N79" s="8" t="s">
        <v>48</v>
      </c>
      <c r="O79" s="8" t="s">
        <v>37</v>
      </c>
      <c r="P79" s="8" t="s">
        <v>1707</v>
      </c>
      <c r="Q79" s="2"/>
      <c r="R79" s="2"/>
      <c r="S79" s="2">
        <v>27</v>
      </c>
      <c r="T79" s="2">
        <v>0</v>
      </c>
      <c r="U79" s="10">
        <f t="shared" si="2"/>
        <v>0</v>
      </c>
      <c r="V79" s="1"/>
      <c r="W79" s="8" t="str">
        <f>IF(COUNTIF(soi_input_variables!A:A,A79)&gt;0,"yes","no")</f>
        <v>no</v>
      </c>
      <c r="X79" s="8" t="str">
        <f>IF(COUNTIF(midas_input_variables!A:A,A79)&gt;0,"yes","no")</f>
        <v>no</v>
      </c>
      <c r="Y79" s="8" t="str">
        <f>IF(OR(COUNTIF(eucalc_variables_proxies!C:C,"*"&amp;A79&amp;"*")&gt;0,COUNTIF(eucalc_variables_proxies!F:F,"*"&amp;A79&amp;"*")&gt;0),"yes","no")</f>
        <v>no</v>
      </c>
      <c r="Z79" s="8" t="str">
        <f>IF(COUNTIF(collected_variables_proxies!C:C,"*"&amp;A79&amp;"*")&gt;0,"yes","no")</f>
        <v>no</v>
      </c>
      <c r="AA79" s="8" t="str">
        <f t="shared" si="3"/>
        <v>no</v>
      </c>
      <c r="AB79">
        <v>500</v>
      </c>
    </row>
    <row r="80" spans="1:28" ht="15" customHeight="1">
      <c r="A80" s="200" t="s">
        <v>2500</v>
      </c>
      <c r="B80" s="200" t="s">
        <v>2500</v>
      </c>
      <c r="C80" s="200" t="s">
        <v>2500</v>
      </c>
      <c r="D80" s="7" t="s">
        <v>335</v>
      </c>
      <c r="E80" s="2" t="s">
        <v>336</v>
      </c>
      <c r="F80" s="2" t="s">
        <v>33</v>
      </c>
      <c r="G80" s="2" t="s">
        <v>903</v>
      </c>
      <c r="H80" t="s">
        <v>526</v>
      </c>
      <c r="J80" s="1"/>
      <c r="K80" s="1"/>
      <c r="M80" s="2" t="s">
        <v>338</v>
      </c>
      <c r="N80" s="8" t="s">
        <v>48</v>
      </c>
      <c r="O80" s="8" t="s">
        <v>37</v>
      </c>
      <c r="P80" s="8" t="s">
        <v>1707</v>
      </c>
      <c r="Q80" s="2"/>
      <c r="R80" s="2"/>
      <c r="S80" s="2">
        <v>27</v>
      </c>
      <c r="T80" s="2">
        <v>0</v>
      </c>
      <c r="U80" s="10">
        <f t="shared" si="2"/>
        <v>0</v>
      </c>
      <c r="V80" s="1"/>
      <c r="W80" s="8" t="str">
        <f>IF(COUNTIF(soi_input_variables!A:A,A80)&gt;0,"yes","no")</f>
        <v>no</v>
      </c>
      <c r="X80" s="8" t="str">
        <f>IF(COUNTIF(midas_input_variables!A:A,A80)&gt;0,"yes","no")</f>
        <v>no</v>
      </c>
      <c r="Y80" s="8" t="str">
        <f>IF(OR(COUNTIF(eucalc_variables_proxies!C:C,"*"&amp;A80&amp;"*")&gt;0,COUNTIF(eucalc_variables_proxies!F:F,"*"&amp;A80&amp;"*")&gt;0),"yes","no")</f>
        <v>no</v>
      </c>
      <c r="Z80" s="8" t="str">
        <f>IF(COUNTIF(collected_variables_proxies!C:C,"*"&amp;A80&amp;"*")&gt;0,"yes","no")</f>
        <v>no</v>
      </c>
      <c r="AA80" s="8" t="str">
        <f t="shared" si="3"/>
        <v>no</v>
      </c>
      <c r="AB80">
        <v>500</v>
      </c>
    </row>
    <row r="81" spans="1:28" ht="15" customHeight="1">
      <c r="A81" s="200" t="s">
        <v>2501</v>
      </c>
      <c r="B81" s="200" t="s">
        <v>2501</v>
      </c>
      <c r="C81" s="200" t="s">
        <v>2501</v>
      </c>
      <c r="D81" s="7" t="s">
        <v>335</v>
      </c>
      <c r="E81" s="2" t="s">
        <v>336</v>
      </c>
      <c r="F81" s="2" t="s">
        <v>33</v>
      </c>
      <c r="G81" s="2" t="s">
        <v>903</v>
      </c>
      <c r="H81" t="s">
        <v>526</v>
      </c>
      <c r="J81" s="1"/>
      <c r="K81" s="1"/>
      <c r="M81" s="2" t="s">
        <v>338</v>
      </c>
      <c r="N81" s="8" t="s">
        <v>48</v>
      </c>
      <c r="O81" s="8" t="s">
        <v>37</v>
      </c>
      <c r="P81" s="8" t="s">
        <v>1707</v>
      </c>
      <c r="Q81" s="2"/>
      <c r="R81" s="2"/>
      <c r="S81" s="2">
        <v>27</v>
      </c>
      <c r="T81" s="2">
        <v>0</v>
      </c>
      <c r="U81" s="10">
        <f t="shared" si="2"/>
        <v>0</v>
      </c>
      <c r="V81" s="1"/>
      <c r="W81" s="8" t="str">
        <f>IF(COUNTIF(soi_input_variables!A:A,A81)&gt;0,"yes","no")</f>
        <v>no</v>
      </c>
      <c r="X81" s="8" t="str">
        <f>IF(COUNTIF(midas_input_variables!A:A,A81)&gt;0,"yes","no")</f>
        <v>no</v>
      </c>
      <c r="Y81" s="8" t="str">
        <f>IF(OR(COUNTIF(eucalc_variables_proxies!C:C,"*"&amp;A81&amp;"*")&gt;0,COUNTIF(eucalc_variables_proxies!F:F,"*"&amp;A81&amp;"*")&gt;0),"yes","no")</f>
        <v>no</v>
      </c>
      <c r="Z81" s="8" t="str">
        <f>IF(COUNTIF(collected_variables_proxies!C:C,"*"&amp;A81&amp;"*")&gt;0,"yes","no")</f>
        <v>no</v>
      </c>
      <c r="AA81" s="8" t="str">
        <f t="shared" si="3"/>
        <v>no</v>
      </c>
      <c r="AB81">
        <v>500</v>
      </c>
    </row>
    <row r="82" spans="1:28" ht="15" customHeight="1">
      <c r="A82" s="200" t="s">
        <v>2502</v>
      </c>
      <c r="B82" s="200" t="s">
        <v>2502</v>
      </c>
      <c r="C82" s="200" t="s">
        <v>2502</v>
      </c>
      <c r="D82" s="7" t="s">
        <v>335</v>
      </c>
      <c r="E82" s="2" t="s">
        <v>336</v>
      </c>
      <c r="F82" s="2" t="s">
        <v>33</v>
      </c>
      <c r="G82" s="2" t="s">
        <v>903</v>
      </c>
      <c r="H82" t="s">
        <v>526</v>
      </c>
      <c r="J82" s="1"/>
      <c r="K82" s="1"/>
      <c r="M82" s="2" t="s">
        <v>338</v>
      </c>
      <c r="N82" s="8" t="s">
        <v>48</v>
      </c>
      <c r="O82" s="8" t="s">
        <v>37</v>
      </c>
      <c r="P82" s="8" t="s">
        <v>1707</v>
      </c>
      <c r="Q82" s="2"/>
      <c r="R82" s="2"/>
      <c r="S82" s="2">
        <v>27</v>
      </c>
      <c r="T82" s="2">
        <v>0</v>
      </c>
      <c r="U82" s="10">
        <f t="shared" si="2"/>
        <v>0</v>
      </c>
      <c r="V82" s="1"/>
      <c r="W82" s="8" t="str">
        <f>IF(COUNTIF(soi_input_variables!A:A,A82)&gt;0,"yes","no")</f>
        <v>no</v>
      </c>
      <c r="X82" s="8" t="str">
        <f>IF(COUNTIF(midas_input_variables!A:A,A82)&gt;0,"yes","no")</f>
        <v>no</v>
      </c>
      <c r="Y82" s="8" t="str">
        <f>IF(OR(COUNTIF(eucalc_variables_proxies!C:C,"*"&amp;A82&amp;"*")&gt;0,COUNTIF(eucalc_variables_proxies!F:F,"*"&amp;A82&amp;"*")&gt;0),"yes","no")</f>
        <v>no</v>
      </c>
      <c r="Z82" s="8" t="str">
        <f>IF(COUNTIF(collected_variables_proxies!C:C,"*"&amp;A82&amp;"*")&gt;0,"yes","no")</f>
        <v>no</v>
      </c>
      <c r="AA82" s="8" t="str">
        <f t="shared" si="3"/>
        <v>no</v>
      </c>
      <c r="AB82">
        <v>500</v>
      </c>
    </row>
    <row r="83" spans="1:28" ht="15" customHeight="1">
      <c r="A83" s="200" t="s">
        <v>2503</v>
      </c>
      <c r="B83" s="200" t="s">
        <v>2503</v>
      </c>
      <c r="C83" s="200" t="s">
        <v>2503</v>
      </c>
      <c r="D83" s="7" t="s">
        <v>335</v>
      </c>
      <c r="E83" s="2" t="s">
        <v>336</v>
      </c>
      <c r="F83" s="2" t="s">
        <v>33</v>
      </c>
      <c r="G83" s="2" t="s">
        <v>903</v>
      </c>
      <c r="H83" t="s">
        <v>526</v>
      </c>
      <c r="J83" s="1"/>
      <c r="K83" s="1"/>
      <c r="M83" s="2" t="s">
        <v>338</v>
      </c>
      <c r="N83" s="8" t="s">
        <v>48</v>
      </c>
      <c r="O83" s="8" t="s">
        <v>37</v>
      </c>
      <c r="P83" s="8" t="s">
        <v>1707</v>
      </c>
      <c r="Q83" s="2"/>
      <c r="R83" s="2"/>
      <c r="S83" s="2">
        <v>27</v>
      </c>
      <c r="T83" s="2">
        <v>0</v>
      </c>
      <c r="U83" s="10">
        <f t="shared" si="2"/>
        <v>0</v>
      </c>
      <c r="V83" s="1"/>
      <c r="W83" s="8" t="str">
        <f>IF(COUNTIF(soi_input_variables!A:A,A83)&gt;0,"yes","no")</f>
        <v>no</v>
      </c>
      <c r="X83" s="8" t="str">
        <f>IF(COUNTIF(midas_input_variables!A:A,A83)&gt;0,"yes","no")</f>
        <v>no</v>
      </c>
      <c r="Y83" s="8" t="str">
        <f>IF(OR(COUNTIF(eucalc_variables_proxies!C:C,"*"&amp;A83&amp;"*")&gt;0,COUNTIF(eucalc_variables_proxies!F:F,"*"&amp;A83&amp;"*")&gt;0),"yes","no")</f>
        <v>no</v>
      </c>
      <c r="Z83" s="8" t="str">
        <f>IF(COUNTIF(collected_variables_proxies!C:C,"*"&amp;A83&amp;"*")&gt;0,"yes","no")</f>
        <v>no</v>
      </c>
      <c r="AA83" s="8" t="str">
        <f t="shared" si="3"/>
        <v>no</v>
      </c>
      <c r="AB83">
        <v>500</v>
      </c>
    </row>
    <row r="84" spans="1:28" ht="15" customHeight="1">
      <c r="A84" s="200" t="s">
        <v>2504</v>
      </c>
      <c r="B84" s="200" t="s">
        <v>2504</v>
      </c>
      <c r="C84" s="200" t="s">
        <v>2504</v>
      </c>
      <c r="D84" s="7" t="s">
        <v>335</v>
      </c>
      <c r="E84" s="2" t="s">
        <v>336</v>
      </c>
      <c r="F84" s="2" t="s">
        <v>33</v>
      </c>
      <c r="G84" s="2" t="s">
        <v>903</v>
      </c>
      <c r="H84" t="s">
        <v>526</v>
      </c>
      <c r="J84" s="1"/>
      <c r="K84" s="1"/>
      <c r="M84" s="2" t="s">
        <v>338</v>
      </c>
      <c r="N84" s="8" t="s">
        <v>48</v>
      </c>
      <c r="O84" s="8" t="s">
        <v>37</v>
      </c>
      <c r="P84" s="8" t="s">
        <v>1707</v>
      </c>
      <c r="Q84" s="2"/>
      <c r="R84" s="2"/>
      <c r="S84" s="2">
        <v>27</v>
      </c>
      <c r="T84" s="2">
        <v>0</v>
      </c>
      <c r="U84" s="10">
        <f t="shared" si="2"/>
        <v>0</v>
      </c>
      <c r="V84" s="1"/>
      <c r="W84" s="8" t="str">
        <f>IF(COUNTIF(soi_input_variables!A:A,A84)&gt;0,"yes","no")</f>
        <v>no</v>
      </c>
      <c r="X84" s="8" t="str">
        <f>IF(COUNTIF(midas_input_variables!A:A,A84)&gt;0,"yes","no")</f>
        <v>no</v>
      </c>
      <c r="Y84" s="8" t="str">
        <f>IF(OR(COUNTIF(eucalc_variables_proxies!C:C,"*"&amp;A84&amp;"*")&gt;0,COUNTIF(eucalc_variables_proxies!F:F,"*"&amp;A84&amp;"*")&gt;0),"yes","no")</f>
        <v>no</v>
      </c>
      <c r="Z84" s="8" t="str">
        <f>IF(COUNTIF(collected_variables_proxies!C:C,"*"&amp;A84&amp;"*")&gt;0,"yes","no")</f>
        <v>no</v>
      </c>
      <c r="AA84" s="8" t="str">
        <f t="shared" si="3"/>
        <v>no</v>
      </c>
      <c r="AB84">
        <v>500</v>
      </c>
    </row>
    <row r="85" spans="1:28" ht="15" customHeight="1">
      <c r="A85" s="200" t="s">
        <v>2505</v>
      </c>
      <c r="B85" s="200" t="s">
        <v>2505</v>
      </c>
      <c r="C85" s="200" t="s">
        <v>2505</v>
      </c>
      <c r="D85" s="7" t="s">
        <v>335</v>
      </c>
      <c r="E85" s="2" t="s">
        <v>336</v>
      </c>
      <c r="F85" s="2" t="s">
        <v>33</v>
      </c>
      <c r="G85" s="2" t="s">
        <v>903</v>
      </c>
      <c r="H85" t="s">
        <v>526</v>
      </c>
      <c r="J85" s="1"/>
      <c r="K85" s="1"/>
      <c r="M85" s="2" t="s">
        <v>338</v>
      </c>
      <c r="N85" s="8" t="s">
        <v>48</v>
      </c>
      <c r="O85" s="8" t="s">
        <v>37</v>
      </c>
      <c r="P85" s="8" t="s">
        <v>1707</v>
      </c>
      <c r="Q85" s="2"/>
      <c r="R85" s="2"/>
      <c r="S85" s="2">
        <v>27</v>
      </c>
      <c r="T85" s="2">
        <v>0</v>
      </c>
      <c r="U85" s="10">
        <f t="shared" si="2"/>
        <v>0</v>
      </c>
      <c r="V85" s="1"/>
      <c r="W85" s="8" t="str">
        <f>IF(COUNTIF(soi_input_variables!A:A,A85)&gt;0,"yes","no")</f>
        <v>no</v>
      </c>
      <c r="X85" s="8" t="str">
        <f>IF(COUNTIF(midas_input_variables!A:A,A85)&gt;0,"yes","no")</f>
        <v>no</v>
      </c>
      <c r="Y85" s="8" t="str">
        <f>IF(OR(COUNTIF(eucalc_variables_proxies!C:C,"*"&amp;A85&amp;"*")&gt;0,COUNTIF(eucalc_variables_proxies!F:F,"*"&amp;A85&amp;"*")&gt;0),"yes","no")</f>
        <v>no</v>
      </c>
      <c r="Z85" s="8" t="str">
        <f>IF(COUNTIF(collected_variables_proxies!C:C,"*"&amp;A85&amp;"*")&gt;0,"yes","no")</f>
        <v>no</v>
      </c>
      <c r="AA85" s="8" t="str">
        <f t="shared" si="3"/>
        <v>no</v>
      </c>
      <c r="AB85">
        <v>500</v>
      </c>
    </row>
    <row r="86" spans="1:28" ht="15" customHeight="1">
      <c r="A86" s="200" t="s">
        <v>2506</v>
      </c>
      <c r="B86" s="200" t="s">
        <v>2506</v>
      </c>
      <c r="C86" s="200" t="s">
        <v>2506</v>
      </c>
      <c r="D86" s="7" t="s">
        <v>335</v>
      </c>
      <c r="E86" s="2" t="s">
        <v>336</v>
      </c>
      <c r="F86" s="2" t="s">
        <v>33</v>
      </c>
      <c r="G86" s="2" t="s">
        <v>903</v>
      </c>
      <c r="H86" t="s">
        <v>526</v>
      </c>
      <c r="J86" s="1"/>
      <c r="K86" s="1"/>
      <c r="M86" s="2" t="s">
        <v>338</v>
      </c>
      <c r="N86" s="8" t="s">
        <v>48</v>
      </c>
      <c r="O86" s="8" t="s">
        <v>37</v>
      </c>
      <c r="P86" s="8" t="s">
        <v>1707</v>
      </c>
      <c r="Q86" s="2"/>
      <c r="R86" s="2"/>
      <c r="S86" s="2">
        <v>27</v>
      </c>
      <c r="T86" s="2">
        <v>0</v>
      </c>
      <c r="U86" s="10">
        <f t="shared" si="2"/>
        <v>0</v>
      </c>
      <c r="V86" s="1"/>
      <c r="W86" s="8" t="str">
        <f>IF(COUNTIF(soi_input_variables!A:A,A86)&gt;0,"yes","no")</f>
        <v>no</v>
      </c>
      <c r="X86" s="8" t="str">
        <f>IF(COUNTIF(midas_input_variables!A:A,A86)&gt;0,"yes","no")</f>
        <v>no</v>
      </c>
      <c r="Y86" s="8" t="str">
        <f>IF(OR(COUNTIF(eucalc_variables_proxies!C:C,"*"&amp;A86&amp;"*")&gt;0,COUNTIF(eucalc_variables_proxies!F:F,"*"&amp;A86&amp;"*")&gt;0),"yes","no")</f>
        <v>no</v>
      </c>
      <c r="Z86" s="8" t="str">
        <f>IF(COUNTIF(collected_variables_proxies!C:C,"*"&amp;A86&amp;"*")&gt;0,"yes","no")</f>
        <v>no</v>
      </c>
      <c r="AA86" s="8" t="str">
        <f t="shared" si="3"/>
        <v>no</v>
      </c>
      <c r="AB86">
        <v>500</v>
      </c>
    </row>
    <row r="87" spans="1:28" ht="15" customHeight="1">
      <c r="A87" s="200" t="s">
        <v>2507</v>
      </c>
      <c r="B87" s="200" t="s">
        <v>2507</v>
      </c>
      <c r="C87" s="200" t="s">
        <v>2507</v>
      </c>
      <c r="D87" s="7" t="s">
        <v>335</v>
      </c>
      <c r="E87" s="2" t="s">
        <v>336</v>
      </c>
      <c r="F87" s="2" t="s">
        <v>33</v>
      </c>
      <c r="G87" s="2" t="s">
        <v>903</v>
      </c>
      <c r="H87" t="s">
        <v>526</v>
      </c>
      <c r="J87" s="1"/>
      <c r="K87" s="1"/>
      <c r="M87" s="2" t="s">
        <v>338</v>
      </c>
      <c r="N87" s="8" t="s">
        <v>48</v>
      </c>
      <c r="O87" s="8" t="s">
        <v>37</v>
      </c>
      <c r="P87" s="8" t="s">
        <v>1707</v>
      </c>
      <c r="Q87" s="2"/>
      <c r="R87" s="2"/>
      <c r="S87" s="2">
        <v>27</v>
      </c>
      <c r="T87" s="2">
        <v>0</v>
      </c>
      <c r="U87" s="10">
        <f t="shared" si="2"/>
        <v>0</v>
      </c>
      <c r="V87" s="1"/>
      <c r="W87" s="8" t="str">
        <f>IF(COUNTIF(soi_input_variables!A:A,A87)&gt;0,"yes","no")</f>
        <v>no</v>
      </c>
      <c r="X87" s="8" t="str">
        <f>IF(COUNTIF(midas_input_variables!A:A,A87)&gt;0,"yes","no")</f>
        <v>no</v>
      </c>
      <c r="Y87" s="8" t="str">
        <f>IF(OR(COUNTIF(eucalc_variables_proxies!C:C,"*"&amp;A87&amp;"*")&gt;0,COUNTIF(eucalc_variables_proxies!F:F,"*"&amp;A87&amp;"*")&gt;0),"yes","no")</f>
        <v>no</v>
      </c>
      <c r="Z87" s="8" t="str">
        <f>IF(COUNTIF(collected_variables_proxies!C:C,"*"&amp;A87&amp;"*")&gt;0,"yes","no")</f>
        <v>no</v>
      </c>
      <c r="AA87" s="8" t="str">
        <f t="shared" si="3"/>
        <v>no</v>
      </c>
      <c r="AB87">
        <v>500</v>
      </c>
    </row>
    <row r="88" spans="1:28" ht="15" customHeight="1">
      <c r="A88" s="200" t="s">
        <v>2508</v>
      </c>
      <c r="B88" s="200" t="s">
        <v>2508</v>
      </c>
      <c r="C88" s="200" t="s">
        <v>2508</v>
      </c>
      <c r="D88" s="7" t="s">
        <v>335</v>
      </c>
      <c r="E88" s="2" t="s">
        <v>336</v>
      </c>
      <c r="F88" s="2" t="s">
        <v>33</v>
      </c>
      <c r="G88" s="2" t="s">
        <v>903</v>
      </c>
      <c r="H88" t="s">
        <v>526</v>
      </c>
      <c r="J88" s="1"/>
      <c r="K88" s="1"/>
      <c r="M88" s="2" t="s">
        <v>338</v>
      </c>
      <c r="N88" s="8" t="s">
        <v>48</v>
      </c>
      <c r="O88" s="8" t="s">
        <v>37</v>
      </c>
      <c r="P88" s="8" t="s">
        <v>1707</v>
      </c>
      <c r="Q88" s="2"/>
      <c r="R88" s="2"/>
      <c r="S88" s="2">
        <v>27</v>
      </c>
      <c r="T88" s="2">
        <v>0</v>
      </c>
      <c r="U88" s="10">
        <f t="shared" si="2"/>
        <v>0</v>
      </c>
      <c r="V88" s="1"/>
      <c r="W88" s="8" t="str">
        <f>IF(COUNTIF(soi_input_variables!A:A,A88)&gt;0,"yes","no")</f>
        <v>no</v>
      </c>
      <c r="X88" s="8" t="str">
        <f>IF(COUNTIF(midas_input_variables!A:A,A88)&gt;0,"yes","no")</f>
        <v>no</v>
      </c>
      <c r="Y88" s="8" t="str">
        <f>IF(OR(COUNTIF(eucalc_variables_proxies!C:C,"*"&amp;A88&amp;"*")&gt;0,COUNTIF(eucalc_variables_proxies!F:F,"*"&amp;A88&amp;"*")&gt;0),"yes","no")</f>
        <v>no</v>
      </c>
      <c r="Z88" s="8" t="str">
        <f>IF(COUNTIF(collected_variables_proxies!C:C,"*"&amp;A88&amp;"*")&gt;0,"yes","no")</f>
        <v>no</v>
      </c>
      <c r="AA88" s="8" t="str">
        <f t="shared" si="3"/>
        <v>no</v>
      </c>
      <c r="AB88">
        <v>500</v>
      </c>
    </row>
    <row r="89" spans="1:28" ht="15" customHeight="1">
      <c r="A89" s="200" t="s">
        <v>2509</v>
      </c>
      <c r="B89" s="200" t="s">
        <v>2509</v>
      </c>
      <c r="C89" s="200" t="s">
        <v>2509</v>
      </c>
      <c r="D89" s="7" t="s">
        <v>335</v>
      </c>
      <c r="E89" s="2" t="s">
        <v>336</v>
      </c>
      <c r="F89" s="2" t="s">
        <v>33</v>
      </c>
      <c r="G89" s="2" t="s">
        <v>903</v>
      </c>
      <c r="H89" t="s">
        <v>526</v>
      </c>
      <c r="J89" s="1"/>
      <c r="K89" s="1"/>
      <c r="M89" s="2" t="s">
        <v>338</v>
      </c>
      <c r="N89" s="8" t="s">
        <v>48</v>
      </c>
      <c r="O89" s="8" t="s">
        <v>37</v>
      </c>
      <c r="P89" s="8" t="s">
        <v>1707</v>
      </c>
      <c r="Q89" s="2"/>
      <c r="R89" s="2"/>
      <c r="S89" s="2">
        <v>27</v>
      </c>
      <c r="T89" s="2">
        <v>0</v>
      </c>
      <c r="U89" s="10">
        <f t="shared" si="2"/>
        <v>0</v>
      </c>
      <c r="V89" s="1"/>
      <c r="W89" s="8" t="str">
        <f>IF(COUNTIF(soi_input_variables!A:A,A89)&gt;0,"yes","no")</f>
        <v>no</v>
      </c>
      <c r="X89" s="8" t="str">
        <f>IF(COUNTIF(midas_input_variables!A:A,A89)&gt;0,"yes","no")</f>
        <v>no</v>
      </c>
      <c r="Y89" s="8" t="str">
        <f>IF(OR(COUNTIF(eucalc_variables_proxies!C:C,"*"&amp;A89&amp;"*")&gt;0,COUNTIF(eucalc_variables_proxies!F:F,"*"&amp;A89&amp;"*")&gt;0),"yes","no")</f>
        <v>no</v>
      </c>
      <c r="Z89" s="8" t="str">
        <f>IF(COUNTIF(collected_variables_proxies!C:C,"*"&amp;A89&amp;"*")&gt;0,"yes","no")</f>
        <v>no</v>
      </c>
      <c r="AA89" s="8" t="str">
        <f t="shared" si="3"/>
        <v>no</v>
      </c>
      <c r="AB89">
        <v>500</v>
      </c>
    </row>
    <row r="90" spans="1:28" ht="15" customHeight="1">
      <c r="A90" s="200" t="s">
        <v>2510</v>
      </c>
      <c r="B90" s="200" t="s">
        <v>2510</v>
      </c>
      <c r="C90" s="200" t="s">
        <v>2510</v>
      </c>
      <c r="D90" s="7" t="s">
        <v>335</v>
      </c>
      <c r="E90" s="2" t="s">
        <v>336</v>
      </c>
      <c r="F90" s="2" t="s">
        <v>33</v>
      </c>
      <c r="G90" s="2" t="s">
        <v>903</v>
      </c>
      <c r="H90" t="s">
        <v>526</v>
      </c>
      <c r="J90" s="1"/>
      <c r="K90" s="1"/>
      <c r="M90" s="2" t="s">
        <v>338</v>
      </c>
      <c r="N90" s="8" t="s">
        <v>48</v>
      </c>
      <c r="O90" s="8" t="s">
        <v>37</v>
      </c>
      <c r="P90" s="8" t="s">
        <v>1707</v>
      </c>
      <c r="Q90" s="2"/>
      <c r="R90" s="2"/>
      <c r="S90" s="2">
        <v>27</v>
      </c>
      <c r="T90" s="2">
        <v>0</v>
      </c>
      <c r="U90" s="10">
        <f t="shared" si="2"/>
        <v>0</v>
      </c>
      <c r="V90" s="1"/>
      <c r="W90" s="8" t="str">
        <f>IF(COUNTIF(soi_input_variables!A:A,A90)&gt;0,"yes","no")</f>
        <v>no</v>
      </c>
      <c r="X90" s="8" t="str">
        <f>IF(COUNTIF(midas_input_variables!A:A,A90)&gt;0,"yes","no")</f>
        <v>no</v>
      </c>
      <c r="Y90" s="8" t="str">
        <f>IF(OR(COUNTIF(eucalc_variables_proxies!C:C,"*"&amp;A90&amp;"*")&gt;0,COUNTIF(eucalc_variables_proxies!F:F,"*"&amp;A90&amp;"*")&gt;0),"yes","no")</f>
        <v>no</v>
      </c>
      <c r="Z90" s="8" t="str">
        <f>IF(COUNTIF(collected_variables_proxies!C:C,"*"&amp;A90&amp;"*")&gt;0,"yes","no")</f>
        <v>no</v>
      </c>
      <c r="AA90" s="8" t="str">
        <f t="shared" si="3"/>
        <v>no</v>
      </c>
      <c r="AB90">
        <v>500</v>
      </c>
    </row>
    <row r="91" spans="1:28" ht="15" customHeight="1">
      <c r="A91" s="200" t="s">
        <v>2511</v>
      </c>
      <c r="B91" s="200" t="s">
        <v>2511</v>
      </c>
      <c r="C91" s="200" t="s">
        <v>2511</v>
      </c>
      <c r="D91" s="7" t="s">
        <v>335</v>
      </c>
      <c r="E91" s="2" t="s">
        <v>336</v>
      </c>
      <c r="F91" s="2" t="s">
        <v>33</v>
      </c>
      <c r="G91" s="2" t="s">
        <v>903</v>
      </c>
      <c r="H91" t="s">
        <v>526</v>
      </c>
      <c r="J91" s="1"/>
      <c r="K91" s="1"/>
      <c r="M91" s="2" t="s">
        <v>338</v>
      </c>
      <c r="N91" s="8" t="s">
        <v>48</v>
      </c>
      <c r="O91" s="8" t="s">
        <v>37</v>
      </c>
      <c r="P91" s="8" t="s">
        <v>1707</v>
      </c>
      <c r="Q91" s="2"/>
      <c r="R91" s="2"/>
      <c r="S91" s="2">
        <v>27</v>
      </c>
      <c r="T91" s="2">
        <v>0</v>
      </c>
      <c r="U91" s="10">
        <f t="shared" si="2"/>
        <v>0</v>
      </c>
      <c r="V91" s="1"/>
      <c r="W91" s="8" t="str">
        <f>IF(COUNTIF(soi_input_variables!A:A,A91)&gt;0,"yes","no")</f>
        <v>no</v>
      </c>
      <c r="X91" s="8" t="str">
        <f>IF(COUNTIF(midas_input_variables!A:A,A91)&gt;0,"yes","no")</f>
        <v>no</v>
      </c>
      <c r="Y91" s="8" t="str">
        <f>IF(OR(COUNTIF(eucalc_variables_proxies!C:C,"*"&amp;A91&amp;"*")&gt;0,COUNTIF(eucalc_variables_proxies!F:F,"*"&amp;A91&amp;"*")&gt;0),"yes","no")</f>
        <v>no</v>
      </c>
      <c r="Z91" s="8" t="str">
        <f>IF(COUNTIF(collected_variables_proxies!C:C,"*"&amp;A91&amp;"*")&gt;0,"yes","no")</f>
        <v>no</v>
      </c>
      <c r="AA91" s="8" t="str">
        <f t="shared" si="3"/>
        <v>no</v>
      </c>
      <c r="AB91">
        <v>500</v>
      </c>
    </row>
    <row r="92" spans="1:28" ht="15" customHeight="1">
      <c r="A92" s="200" t="s">
        <v>2512</v>
      </c>
      <c r="B92" s="200" t="s">
        <v>2512</v>
      </c>
      <c r="C92" s="200" t="s">
        <v>2512</v>
      </c>
      <c r="D92" s="7" t="s">
        <v>335</v>
      </c>
      <c r="E92" s="2" t="s">
        <v>336</v>
      </c>
      <c r="F92" s="2" t="s">
        <v>33</v>
      </c>
      <c r="G92" s="2" t="s">
        <v>903</v>
      </c>
      <c r="H92" t="s">
        <v>526</v>
      </c>
      <c r="J92" s="1"/>
      <c r="K92" s="1"/>
      <c r="M92" s="2" t="s">
        <v>338</v>
      </c>
      <c r="N92" s="8" t="s">
        <v>48</v>
      </c>
      <c r="O92" s="8" t="s">
        <v>37</v>
      </c>
      <c r="P92" s="8" t="s">
        <v>1707</v>
      </c>
      <c r="Q92" s="2"/>
      <c r="R92" s="2"/>
      <c r="S92" s="2">
        <v>27</v>
      </c>
      <c r="T92" s="2">
        <v>0</v>
      </c>
      <c r="U92" s="10">
        <f t="shared" si="2"/>
        <v>0</v>
      </c>
      <c r="V92" s="1"/>
      <c r="W92" s="8" t="str">
        <f>IF(COUNTIF(soi_input_variables!A:A,A92)&gt;0,"yes","no")</f>
        <v>no</v>
      </c>
      <c r="X92" s="8" t="str">
        <f>IF(COUNTIF(midas_input_variables!A:A,A92)&gt;0,"yes","no")</f>
        <v>no</v>
      </c>
      <c r="Y92" s="8" t="str">
        <f>IF(OR(COUNTIF(eucalc_variables_proxies!C:C,"*"&amp;A92&amp;"*")&gt;0,COUNTIF(eucalc_variables_proxies!F:F,"*"&amp;A92&amp;"*")&gt;0),"yes","no")</f>
        <v>no</v>
      </c>
      <c r="Z92" s="8" t="str">
        <f>IF(COUNTIF(collected_variables_proxies!C:C,"*"&amp;A92&amp;"*")&gt;0,"yes","no")</f>
        <v>no</v>
      </c>
      <c r="AA92" s="8" t="str">
        <f t="shared" si="3"/>
        <v>no</v>
      </c>
      <c r="AB92">
        <v>500</v>
      </c>
    </row>
    <row r="93" spans="1:28" ht="15" customHeight="1">
      <c r="A93" s="200" t="s">
        <v>2513</v>
      </c>
      <c r="B93" s="200" t="s">
        <v>2513</v>
      </c>
      <c r="C93" s="200" t="s">
        <v>2513</v>
      </c>
      <c r="D93" s="7" t="s">
        <v>335</v>
      </c>
      <c r="E93" s="2" t="s">
        <v>336</v>
      </c>
      <c r="F93" s="2" t="s">
        <v>33</v>
      </c>
      <c r="G93" s="2" t="s">
        <v>903</v>
      </c>
      <c r="H93" t="s">
        <v>526</v>
      </c>
      <c r="J93" s="1"/>
      <c r="K93" s="1"/>
      <c r="M93" s="2" t="s">
        <v>338</v>
      </c>
      <c r="N93" s="8" t="s">
        <v>48</v>
      </c>
      <c r="O93" s="8" t="s">
        <v>37</v>
      </c>
      <c r="P93" s="8" t="s">
        <v>1707</v>
      </c>
      <c r="Q93" s="2"/>
      <c r="R93" s="2"/>
      <c r="S93" s="2">
        <v>27</v>
      </c>
      <c r="T93" s="2">
        <v>0</v>
      </c>
      <c r="U93" s="10">
        <f t="shared" si="2"/>
        <v>0</v>
      </c>
      <c r="V93" s="1"/>
      <c r="W93" s="8" t="str">
        <f>IF(COUNTIF(soi_input_variables!A:A,A93)&gt;0,"yes","no")</f>
        <v>no</v>
      </c>
      <c r="X93" s="8" t="str">
        <f>IF(COUNTIF(midas_input_variables!A:A,A93)&gt;0,"yes","no")</f>
        <v>no</v>
      </c>
      <c r="Y93" s="8" t="str">
        <f>IF(OR(COUNTIF(eucalc_variables_proxies!C:C,"*"&amp;A93&amp;"*")&gt;0,COUNTIF(eucalc_variables_proxies!F:F,"*"&amp;A93&amp;"*")&gt;0),"yes","no")</f>
        <v>no</v>
      </c>
      <c r="Z93" s="8" t="str">
        <f>IF(COUNTIF(collected_variables_proxies!C:C,"*"&amp;A93&amp;"*")&gt;0,"yes","no")</f>
        <v>no</v>
      </c>
      <c r="AA93" s="8" t="str">
        <f t="shared" si="3"/>
        <v>no</v>
      </c>
      <c r="AB93">
        <v>500</v>
      </c>
    </row>
    <row r="94" spans="1:28" ht="15" customHeight="1">
      <c r="A94" s="200" t="s">
        <v>2514</v>
      </c>
      <c r="B94" s="200" t="s">
        <v>2514</v>
      </c>
      <c r="C94" s="200" t="s">
        <v>2514</v>
      </c>
      <c r="D94" s="7" t="s">
        <v>335</v>
      </c>
      <c r="E94" s="2" t="s">
        <v>336</v>
      </c>
      <c r="F94" s="2" t="s">
        <v>33</v>
      </c>
      <c r="G94" s="2" t="s">
        <v>903</v>
      </c>
      <c r="H94" t="s">
        <v>526</v>
      </c>
      <c r="J94" s="1"/>
      <c r="K94" s="1"/>
      <c r="M94" s="2" t="s">
        <v>338</v>
      </c>
      <c r="N94" s="8" t="s">
        <v>48</v>
      </c>
      <c r="O94" s="8" t="s">
        <v>37</v>
      </c>
      <c r="P94" s="8" t="s">
        <v>1707</v>
      </c>
      <c r="Q94" s="2"/>
      <c r="R94" s="2"/>
      <c r="S94" s="2">
        <v>27</v>
      </c>
      <c r="T94" s="2">
        <v>0</v>
      </c>
      <c r="U94" s="10">
        <f t="shared" si="2"/>
        <v>0</v>
      </c>
      <c r="V94" s="1"/>
      <c r="W94" s="8" t="str">
        <f>IF(COUNTIF(soi_input_variables!A:A,A94)&gt;0,"yes","no")</f>
        <v>no</v>
      </c>
      <c r="X94" s="8" t="str">
        <f>IF(COUNTIF(midas_input_variables!A:A,A94)&gt;0,"yes","no")</f>
        <v>no</v>
      </c>
      <c r="Y94" s="8" t="str">
        <f>IF(OR(COUNTIF(eucalc_variables_proxies!C:C,"*"&amp;A94&amp;"*")&gt;0,COUNTIF(eucalc_variables_proxies!F:F,"*"&amp;A94&amp;"*")&gt;0),"yes","no")</f>
        <v>no</v>
      </c>
      <c r="Z94" s="8" t="str">
        <f>IF(COUNTIF(collected_variables_proxies!C:C,"*"&amp;A94&amp;"*")&gt;0,"yes","no")</f>
        <v>no</v>
      </c>
      <c r="AA94" s="8" t="str">
        <f t="shared" si="3"/>
        <v>no</v>
      </c>
      <c r="AB94">
        <v>500</v>
      </c>
    </row>
    <row r="95" spans="1:28" ht="15" customHeight="1">
      <c r="A95" s="200" t="s">
        <v>2515</v>
      </c>
      <c r="B95" s="200" t="s">
        <v>2515</v>
      </c>
      <c r="C95" s="200" t="s">
        <v>2515</v>
      </c>
      <c r="D95" s="7" t="s">
        <v>335</v>
      </c>
      <c r="E95" s="2" t="s">
        <v>336</v>
      </c>
      <c r="F95" s="2" t="s">
        <v>33</v>
      </c>
      <c r="G95" s="2" t="s">
        <v>903</v>
      </c>
      <c r="H95" t="s">
        <v>526</v>
      </c>
      <c r="J95" s="1"/>
      <c r="K95" s="1"/>
      <c r="M95" s="2" t="s">
        <v>338</v>
      </c>
      <c r="N95" s="8" t="s">
        <v>48</v>
      </c>
      <c r="O95" s="8" t="s">
        <v>37</v>
      </c>
      <c r="P95" s="8" t="s">
        <v>1707</v>
      </c>
      <c r="Q95" s="2"/>
      <c r="R95" s="2"/>
      <c r="S95" s="2">
        <v>27</v>
      </c>
      <c r="T95" s="2">
        <v>0</v>
      </c>
      <c r="U95" s="10">
        <f t="shared" si="2"/>
        <v>0</v>
      </c>
      <c r="V95" s="1"/>
      <c r="W95" s="8" t="str">
        <f>IF(COUNTIF(soi_input_variables!A:A,A95)&gt;0,"yes","no")</f>
        <v>no</v>
      </c>
      <c r="X95" s="8" t="str">
        <f>IF(COUNTIF(midas_input_variables!A:A,A95)&gt;0,"yes","no")</f>
        <v>no</v>
      </c>
      <c r="Y95" s="8" t="str">
        <f>IF(OR(COUNTIF(eucalc_variables_proxies!C:C,"*"&amp;A95&amp;"*")&gt;0,COUNTIF(eucalc_variables_proxies!F:F,"*"&amp;A95&amp;"*")&gt;0),"yes","no")</f>
        <v>no</v>
      </c>
      <c r="Z95" s="8" t="str">
        <f>IF(COUNTIF(collected_variables_proxies!C:C,"*"&amp;A95&amp;"*")&gt;0,"yes","no")</f>
        <v>no</v>
      </c>
      <c r="AA95" s="8" t="str">
        <f t="shared" si="3"/>
        <v>no</v>
      </c>
      <c r="AB95">
        <v>500</v>
      </c>
    </row>
    <row r="96" spans="1:28" ht="15" customHeight="1">
      <c r="A96" s="200" t="s">
        <v>2516</v>
      </c>
      <c r="B96" s="200" t="s">
        <v>2516</v>
      </c>
      <c r="C96" s="200" t="s">
        <v>2516</v>
      </c>
      <c r="D96" s="7" t="s">
        <v>335</v>
      </c>
      <c r="E96" s="2" t="s">
        <v>336</v>
      </c>
      <c r="F96" s="2" t="s">
        <v>33</v>
      </c>
      <c r="G96" s="2" t="s">
        <v>903</v>
      </c>
      <c r="H96" t="s">
        <v>526</v>
      </c>
      <c r="J96" s="1"/>
      <c r="K96" s="1"/>
      <c r="M96" s="2" t="s">
        <v>338</v>
      </c>
      <c r="N96" s="8" t="s">
        <v>48</v>
      </c>
      <c r="O96" s="8" t="s">
        <v>37</v>
      </c>
      <c r="P96" s="8" t="s">
        <v>1707</v>
      </c>
      <c r="Q96" s="2"/>
      <c r="R96" s="2"/>
      <c r="S96" s="2">
        <v>27</v>
      </c>
      <c r="T96" s="2">
        <v>0</v>
      </c>
      <c r="U96" s="10">
        <f t="shared" si="2"/>
        <v>0</v>
      </c>
      <c r="V96" s="1"/>
      <c r="W96" s="8" t="str">
        <f>IF(COUNTIF(soi_input_variables!A:A,A96)&gt;0,"yes","no")</f>
        <v>no</v>
      </c>
      <c r="X96" s="8" t="str">
        <f>IF(COUNTIF(midas_input_variables!A:A,A96)&gt;0,"yes","no")</f>
        <v>no</v>
      </c>
      <c r="Y96" s="8" t="str">
        <f>IF(OR(COUNTIF(eucalc_variables_proxies!C:C,"*"&amp;A96&amp;"*")&gt;0,COUNTIF(eucalc_variables_proxies!F:F,"*"&amp;A96&amp;"*")&gt;0),"yes","no")</f>
        <v>no</v>
      </c>
      <c r="Z96" s="8" t="str">
        <f>IF(COUNTIF(collected_variables_proxies!C:C,"*"&amp;A96&amp;"*")&gt;0,"yes","no")</f>
        <v>no</v>
      </c>
      <c r="AA96" s="8" t="str">
        <f t="shared" si="3"/>
        <v>no</v>
      </c>
      <c r="AB96">
        <v>500</v>
      </c>
    </row>
    <row r="97" spans="1:28" ht="15" customHeight="1">
      <c r="A97" s="200" t="s">
        <v>2517</v>
      </c>
      <c r="B97" s="200" t="s">
        <v>2517</v>
      </c>
      <c r="C97" s="200" t="s">
        <v>2517</v>
      </c>
      <c r="D97" s="7" t="s">
        <v>335</v>
      </c>
      <c r="E97" s="2" t="s">
        <v>336</v>
      </c>
      <c r="F97" s="2" t="s">
        <v>33</v>
      </c>
      <c r="G97" s="2" t="s">
        <v>903</v>
      </c>
      <c r="H97" t="s">
        <v>526</v>
      </c>
      <c r="J97" s="1"/>
      <c r="K97" s="1"/>
      <c r="M97" s="2" t="s">
        <v>338</v>
      </c>
      <c r="N97" s="8" t="s">
        <v>48</v>
      </c>
      <c r="O97" s="8" t="s">
        <v>37</v>
      </c>
      <c r="P97" s="8" t="s">
        <v>1707</v>
      </c>
      <c r="Q97" s="2"/>
      <c r="R97" s="2"/>
      <c r="S97" s="2">
        <v>27</v>
      </c>
      <c r="T97" s="2">
        <v>0</v>
      </c>
      <c r="U97" s="10">
        <f t="shared" si="2"/>
        <v>0</v>
      </c>
      <c r="V97" s="1"/>
      <c r="W97" s="8" t="str">
        <f>IF(COUNTIF(soi_input_variables!A:A,A97)&gt;0,"yes","no")</f>
        <v>no</v>
      </c>
      <c r="X97" s="8" t="str">
        <f>IF(COUNTIF(midas_input_variables!A:A,A97)&gt;0,"yes","no")</f>
        <v>no</v>
      </c>
      <c r="Y97" s="8" t="str">
        <f>IF(OR(COUNTIF(eucalc_variables_proxies!C:C,"*"&amp;A97&amp;"*")&gt;0,COUNTIF(eucalc_variables_proxies!F:F,"*"&amp;A97&amp;"*")&gt;0),"yes","no")</f>
        <v>no</v>
      </c>
      <c r="Z97" s="8" t="str">
        <f>IF(COUNTIF(collected_variables_proxies!C:C,"*"&amp;A97&amp;"*")&gt;0,"yes","no")</f>
        <v>no</v>
      </c>
      <c r="AA97" s="8" t="str">
        <f t="shared" si="3"/>
        <v>no</v>
      </c>
      <c r="AB97">
        <v>500</v>
      </c>
    </row>
    <row r="98" spans="1:28" ht="15" customHeight="1">
      <c r="A98" s="200" t="s">
        <v>2518</v>
      </c>
      <c r="B98" s="200" t="s">
        <v>2518</v>
      </c>
      <c r="C98" s="200" t="s">
        <v>2518</v>
      </c>
      <c r="D98" s="7" t="s">
        <v>335</v>
      </c>
      <c r="E98" s="2" t="s">
        <v>336</v>
      </c>
      <c r="F98" s="2" t="s">
        <v>33</v>
      </c>
      <c r="G98" s="2" t="s">
        <v>903</v>
      </c>
      <c r="H98" t="s">
        <v>526</v>
      </c>
      <c r="J98" s="1"/>
      <c r="K98" s="1"/>
      <c r="M98" s="2" t="s">
        <v>338</v>
      </c>
      <c r="N98" s="8" t="s">
        <v>48</v>
      </c>
      <c r="O98" s="8" t="s">
        <v>37</v>
      </c>
      <c r="P98" s="8" t="s">
        <v>1707</v>
      </c>
      <c r="Q98" s="2"/>
      <c r="R98" s="2"/>
      <c r="S98" s="2">
        <v>27</v>
      </c>
      <c r="T98" s="2">
        <v>0</v>
      </c>
      <c r="U98" s="10">
        <f t="shared" si="2"/>
        <v>0</v>
      </c>
      <c r="V98" s="1"/>
      <c r="W98" s="8" t="str">
        <f>IF(COUNTIF(soi_input_variables!A:A,A98)&gt;0,"yes","no")</f>
        <v>no</v>
      </c>
      <c r="X98" s="8" t="str">
        <f>IF(COUNTIF(midas_input_variables!A:A,A98)&gt;0,"yes","no")</f>
        <v>no</v>
      </c>
      <c r="Y98" s="8" t="str">
        <f>IF(OR(COUNTIF(eucalc_variables_proxies!C:C,"*"&amp;A98&amp;"*")&gt;0,COUNTIF(eucalc_variables_proxies!F:F,"*"&amp;A98&amp;"*")&gt;0),"yes","no")</f>
        <v>no</v>
      </c>
      <c r="Z98" s="8" t="str">
        <f>IF(COUNTIF(collected_variables_proxies!C:C,"*"&amp;A98&amp;"*")&gt;0,"yes","no")</f>
        <v>no</v>
      </c>
      <c r="AA98" s="8" t="str">
        <f t="shared" si="3"/>
        <v>no</v>
      </c>
      <c r="AB98">
        <v>500</v>
      </c>
    </row>
    <row r="99" spans="1:28" ht="15" customHeight="1">
      <c r="A99" s="200" t="s">
        <v>2519</v>
      </c>
      <c r="B99" s="200" t="s">
        <v>2519</v>
      </c>
      <c r="C99" s="200" t="s">
        <v>2519</v>
      </c>
      <c r="D99" s="7" t="s">
        <v>335</v>
      </c>
      <c r="E99" s="2" t="s">
        <v>336</v>
      </c>
      <c r="F99" s="2" t="s">
        <v>33</v>
      </c>
      <c r="G99" s="2" t="s">
        <v>903</v>
      </c>
      <c r="H99" t="s">
        <v>526</v>
      </c>
      <c r="J99" s="1"/>
      <c r="K99" s="1"/>
      <c r="M99" s="2" t="s">
        <v>338</v>
      </c>
      <c r="N99" s="8" t="s">
        <v>48</v>
      </c>
      <c r="O99" s="8" t="s">
        <v>37</v>
      </c>
      <c r="P99" s="8" t="s">
        <v>1707</v>
      </c>
      <c r="Q99" s="2"/>
      <c r="R99" s="2"/>
      <c r="S99" s="2">
        <v>27</v>
      </c>
      <c r="T99" s="2">
        <v>0</v>
      </c>
      <c r="U99" s="10">
        <f t="shared" si="2"/>
        <v>0</v>
      </c>
      <c r="V99" s="1"/>
      <c r="W99" s="8" t="str">
        <f>IF(COUNTIF(soi_input_variables!A:A,A99)&gt;0,"yes","no")</f>
        <v>no</v>
      </c>
      <c r="X99" s="8" t="str">
        <f>IF(COUNTIF(midas_input_variables!A:A,A99)&gt;0,"yes","no")</f>
        <v>no</v>
      </c>
      <c r="Y99" s="8" t="str">
        <f>IF(OR(COUNTIF(eucalc_variables_proxies!C:C,"*"&amp;A99&amp;"*")&gt;0,COUNTIF(eucalc_variables_proxies!F:F,"*"&amp;A99&amp;"*")&gt;0),"yes","no")</f>
        <v>no</v>
      </c>
      <c r="Z99" s="8" t="str">
        <f>IF(COUNTIF(collected_variables_proxies!C:C,"*"&amp;A99&amp;"*")&gt;0,"yes","no")</f>
        <v>no</v>
      </c>
      <c r="AA99" s="8" t="str">
        <f t="shared" si="3"/>
        <v>no</v>
      </c>
      <c r="AB99">
        <v>500</v>
      </c>
    </row>
    <row r="100" spans="1:28" ht="15" customHeight="1">
      <c r="A100" s="200" t="s">
        <v>2520</v>
      </c>
      <c r="B100" s="200" t="s">
        <v>2520</v>
      </c>
      <c r="C100" s="200" t="s">
        <v>2520</v>
      </c>
      <c r="D100" s="7" t="s">
        <v>335</v>
      </c>
      <c r="E100" s="2" t="s">
        <v>336</v>
      </c>
      <c r="F100" s="2" t="s">
        <v>33</v>
      </c>
      <c r="G100" s="2" t="s">
        <v>903</v>
      </c>
      <c r="H100" t="s">
        <v>526</v>
      </c>
      <c r="J100" s="1"/>
      <c r="K100" s="1"/>
      <c r="M100" s="2" t="s">
        <v>338</v>
      </c>
      <c r="N100" s="8" t="s">
        <v>48</v>
      </c>
      <c r="O100" s="8" t="s">
        <v>37</v>
      </c>
      <c r="P100" s="8" t="s">
        <v>1707</v>
      </c>
      <c r="Q100" s="2"/>
      <c r="R100" s="2"/>
      <c r="S100" s="2">
        <v>27</v>
      </c>
      <c r="T100" s="2">
        <v>0</v>
      </c>
      <c r="U100" s="10">
        <f t="shared" si="2"/>
        <v>0</v>
      </c>
      <c r="V100" s="1"/>
      <c r="W100" s="8" t="str">
        <f>IF(COUNTIF(soi_input_variables!A:A,A100)&gt;0,"yes","no")</f>
        <v>no</v>
      </c>
      <c r="X100" s="8" t="str">
        <f>IF(COUNTIF(midas_input_variables!A:A,A100)&gt;0,"yes","no")</f>
        <v>no</v>
      </c>
      <c r="Y100" s="8" t="str">
        <f>IF(OR(COUNTIF(eucalc_variables_proxies!C:C,"*"&amp;A100&amp;"*")&gt;0,COUNTIF(eucalc_variables_proxies!F:F,"*"&amp;A100&amp;"*")&gt;0),"yes","no")</f>
        <v>no</v>
      </c>
      <c r="Z100" s="8" t="str">
        <f>IF(COUNTIF(collected_variables_proxies!C:C,"*"&amp;A100&amp;"*")&gt;0,"yes","no")</f>
        <v>no</v>
      </c>
      <c r="AA100" s="8" t="str">
        <f t="shared" si="3"/>
        <v>no</v>
      </c>
      <c r="AB100">
        <v>500</v>
      </c>
    </row>
    <row r="101" spans="1:28" ht="15" customHeight="1">
      <c r="A101" s="200" t="s">
        <v>2521</v>
      </c>
      <c r="B101" s="200" t="s">
        <v>2521</v>
      </c>
      <c r="C101" s="200" t="s">
        <v>2521</v>
      </c>
      <c r="D101" s="7" t="s">
        <v>335</v>
      </c>
      <c r="E101" s="2" t="s">
        <v>336</v>
      </c>
      <c r="F101" s="2" t="s">
        <v>33</v>
      </c>
      <c r="G101" s="2" t="s">
        <v>903</v>
      </c>
      <c r="H101" t="s">
        <v>526</v>
      </c>
      <c r="J101" s="1"/>
      <c r="K101" s="1"/>
      <c r="M101" s="2" t="s">
        <v>338</v>
      </c>
      <c r="N101" s="8" t="s">
        <v>48</v>
      </c>
      <c r="O101" s="8" t="s">
        <v>37</v>
      </c>
      <c r="P101" s="8" t="s">
        <v>1707</v>
      </c>
      <c r="Q101" s="2"/>
      <c r="R101" s="2"/>
      <c r="S101" s="2">
        <v>27</v>
      </c>
      <c r="T101" s="2">
        <v>0</v>
      </c>
      <c r="U101" s="10">
        <f t="shared" si="2"/>
        <v>0</v>
      </c>
      <c r="V101" s="1"/>
      <c r="W101" s="8" t="str">
        <f>IF(COUNTIF(soi_input_variables!A:A,A101)&gt;0,"yes","no")</f>
        <v>no</v>
      </c>
      <c r="X101" s="8" t="str">
        <f>IF(COUNTIF(midas_input_variables!A:A,A101)&gt;0,"yes","no")</f>
        <v>no</v>
      </c>
      <c r="Y101" s="8" t="str">
        <f>IF(OR(COUNTIF(eucalc_variables_proxies!C:C,"*"&amp;A101&amp;"*")&gt;0,COUNTIF(eucalc_variables_proxies!F:F,"*"&amp;A101&amp;"*")&gt;0),"yes","no")</f>
        <v>no</v>
      </c>
      <c r="Z101" s="8" t="str">
        <f>IF(COUNTIF(collected_variables_proxies!C:C,"*"&amp;A101&amp;"*")&gt;0,"yes","no")</f>
        <v>no</v>
      </c>
      <c r="AA101" s="8" t="str">
        <f t="shared" si="3"/>
        <v>no</v>
      </c>
      <c r="AB101">
        <v>500</v>
      </c>
    </row>
    <row r="102" spans="1:28" ht="15" customHeight="1">
      <c r="A102" s="200" t="s">
        <v>2522</v>
      </c>
      <c r="B102" s="200" t="s">
        <v>2522</v>
      </c>
      <c r="C102" s="200" t="s">
        <v>2522</v>
      </c>
      <c r="D102" s="7" t="s">
        <v>335</v>
      </c>
      <c r="E102" s="2" t="s">
        <v>336</v>
      </c>
      <c r="F102" s="2" t="s">
        <v>33</v>
      </c>
      <c r="G102" s="2" t="s">
        <v>903</v>
      </c>
      <c r="H102" t="s">
        <v>526</v>
      </c>
      <c r="J102" s="1"/>
      <c r="K102" s="1"/>
      <c r="M102" s="2" t="s">
        <v>338</v>
      </c>
      <c r="N102" s="8" t="s">
        <v>48</v>
      </c>
      <c r="O102" s="8" t="s">
        <v>37</v>
      </c>
      <c r="P102" s="8" t="s">
        <v>1707</v>
      </c>
      <c r="Q102" s="2"/>
      <c r="R102" s="2"/>
      <c r="S102" s="2">
        <v>27</v>
      </c>
      <c r="T102" s="2">
        <v>0</v>
      </c>
      <c r="U102" s="10">
        <f t="shared" si="2"/>
        <v>0</v>
      </c>
      <c r="V102" s="1"/>
      <c r="W102" s="8" t="str">
        <f>IF(COUNTIF(soi_input_variables!A:A,A102)&gt;0,"yes","no")</f>
        <v>no</v>
      </c>
      <c r="X102" s="8" t="str">
        <f>IF(COUNTIF(midas_input_variables!A:A,A102)&gt;0,"yes","no")</f>
        <v>no</v>
      </c>
      <c r="Y102" s="8" t="str">
        <f>IF(OR(COUNTIF(eucalc_variables_proxies!C:C,"*"&amp;A102&amp;"*")&gt;0,COUNTIF(eucalc_variables_proxies!F:F,"*"&amp;A102&amp;"*")&gt;0),"yes","no")</f>
        <v>no</v>
      </c>
      <c r="Z102" s="8" t="str">
        <f>IF(COUNTIF(collected_variables_proxies!C:C,"*"&amp;A102&amp;"*")&gt;0,"yes","no")</f>
        <v>no</v>
      </c>
      <c r="AA102" s="8" t="str">
        <f t="shared" si="3"/>
        <v>no</v>
      </c>
      <c r="AB102">
        <v>500</v>
      </c>
    </row>
    <row r="103" spans="1:28" ht="15" customHeight="1">
      <c r="A103" s="200" t="s">
        <v>2523</v>
      </c>
      <c r="B103" s="200" t="s">
        <v>2523</v>
      </c>
      <c r="C103" s="200" t="s">
        <v>2523</v>
      </c>
      <c r="D103" s="7" t="s">
        <v>335</v>
      </c>
      <c r="E103" s="2" t="s">
        <v>336</v>
      </c>
      <c r="F103" s="2" t="s">
        <v>33</v>
      </c>
      <c r="G103" s="2" t="s">
        <v>903</v>
      </c>
      <c r="H103" t="s">
        <v>526</v>
      </c>
      <c r="J103" s="1"/>
      <c r="K103" s="1"/>
      <c r="M103" s="2" t="s">
        <v>338</v>
      </c>
      <c r="N103" s="8" t="s">
        <v>48</v>
      </c>
      <c r="O103" s="8" t="s">
        <v>37</v>
      </c>
      <c r="P103" s="8" t="s">
        <v>1707</v>
      </c>
      <c r="Q103" s="2"/>
      <c r="R103" s="2"/>
      <c r="S103" s="2">
        <v>27</v>
      </c>
      <c r="T103" s="2">
        <v>0</v>
      </c>
      <c r="U103" s="10">
        <f t="shared" si="2"/>
        <v>0</v>
      </c>
      <c r="V103" s="1"/>
      <c r="W103" s="8" t="str">
        <f>IF(COUNTIF(soi_input_variables!A:A,A103)&gt;0,"yes","no")</f>
        <v>no</v>
      </c>
      <c r="X103" s="8" t="str">
        <f>IF(COUNTIF(midas_input_variables!A:A,A103)&gt;0,"yes","no")</f>
        <v>no</v>
      </c>
      <c r="Y103" s="8" t="str">
        <f>IF(OR(COUNTIF(eucalc_variables_proxies!C:C,"*"&amp;A103&amp;"*")&gt;0,COUNTIF(eucalc_variables_proxies!F:F,"*"&amp;A103&amp;"*")&gt;0),"yes","no")</f>
        <v>no</v>
      </c>
      <c r="Z103" s="8" t="str">
        <f>IF(COUNTIF(collected_variables_proxies!C:C,"*"&amp;A103&amp;"*")&gt;0,"yes","no")</f>
        <v>no</v>
      </c>
      <c r="AA103" s="8" t="str">
        <f t="shared" si="3"/>
        <v>no</v>
      </c>
      <c r="AB103">
        <v>500</v>
      </c>
    </row>
    <row r="104" spans="1:28" ht="15" customHeight="1">
      <c r="A104" s="200" t="s">
        <v>2524</v>
      </c>
      <c r="B104" s="200" t="s">
        <v>2524</v>
      </c>
      <c r="C104" s="200" t="s">
        <v>2524</v>
      </c>
      <c r="D104" s="7" t="s">
        <v>335</v>
      </c>
      <c r="E104" s="2" t="s">
        <v>336</v>
      </c>
      <c r="F104" s="2" t="s">
        <v>33</v>
      </c>
      <c r="G104" s="2" t="s">
        <v>903</v>
      </c>
      <c r="H104" t="s">
        <v>526</v>
      </c>
      <c r="J104" s="1"/>
      <c r="K104" s="1"/>
      <c r="M104" s="2" t="s">
        <v>338</v>
      </c>
      <c r="N104" s="8" t="s">
        <v>48</v>
      </c>
      <c r="O104" s="8" t="s">
        <v>37</v>
      </c>
      <c r="P104" s="8" t="s">
        <v>1707</v>
      </c>
      <c r="Q104" s="2"/>
      <c r="R104" s="2"/>
      <c r="S104" s="2">
        <v>27</v>
      </c>
      <c r="T104" s="2">
        <v>0</v>
      </c>
      <c r="U104" s="10">
        <f t="shared" si="2"/>
        <v>0</v>
      </c>
      <c r="V104" s="1"/>
      <c r="W104" s="8" t="str">
        <f>IF(COUNTIF(soi_input_variables!A:A,A104)&gt;0,"yes","no")</f>
        <v>no</v>
      </c>
      <c r="X104" s="8" t="str">
        <f>IF(COUNTIF(midas_input_variables!A:A,A104)&gt;0,"yes","no")</f>
        <v>no</v>
      </c>
      <c r="Y104" s="8" t="str">
        <f>IF(OR(COUNTIF(eucalc_variables_proxies!C:C,"*"&amp;A104&amp;"*")&gt;0,COUNTIF(eucalc_variables_proxies!F:F,"*"&amp;A104&amp;"*")&gt;0),"yes","no")</f>
        <v>no</v>
      </c>
      <c r="Z104" s="8" t="str">
        <f>IF(COUNTIF(collected_variables_proxies!C:C,"*"&amp;A104&amp;"*")&gt;0,"yes","no")</f>
        <v>no</v>
      </c>
      <c r="AA104" s="8" t="str">
        <f t="shared" si="3"/>
        <v>no</v>
      </c>
      <c r="AB104">
        <v>500</v>
      </c>
    </row>
    <row r="105" spans="1:28" ht="15" customHeight="1">
      <c r="A105" s="200" t="s">
        <v>2525</v>
      </c>
      <c r="B105" s="200" t="s">
        <v>2525</v>
      </c>
      <c r="C105" s="200" t="s">
        <v>2525</v>
      </c>
      <c r="D105" s="7" t="s">
        <v>335</v>
      </c>
      <c r="E105" s="2" t="s">
        <v>336</v>
      </c>
      <c r="F105" s="2" t="s">
        <v>33</v>
      </c>
      <c r="G105" s="2" t="s">
        <v>903</v>
      </c>
      <c r="H105" t="s">
        <v>526</v>
      </c>
      <c r="J105" s="1"/>
      <c r="K105" s="1"/>
      <c r="M105" s="2" t="s">
        <v>338</v>
      </c>
      <c r="N105" s="8" t="s">
        <v>48</v>
      </c>
      <c r="O105" s="8" t="s">
        <v>37</v>
      </c>
      <c r="P105" s="8" t="s">
        <v>1707</v>
      </c>
      <c r="Q105" s="2"/>
      <c r="R105" s="2"/>
      <c r="S105" s="2">
        <v>27</v>
      </c>
      <c r="T105" s="2">
        <v>0</v>
      </c>
      <c r="U105" s="10">
        <f t="shared" si="2"/>
        <v>0</v>
      </c>
      <c r="V105" s="1"/>
      <c r="W105" s="8" t="str">
        <f>IF(COUNTIF(soi_input_variables!A:A,A105)&gt;0,"yes","no")</f>
        <v>no</v>
      </c>
      <c r="X105" s="8" t="str">
        <f>IF(COUNTIF(midas_input_variables!A:A,A105)&gt;0,"yes","no")</f>
        <v>no</v>
      </c>
      <c r="Y105" s="8" t="str">
        <f>IF(OR(COUNTIF(eucalc_variables_proxies!C:C,"*"&amp;A105&amp;"*")&gt;0,COUNTIF(eucalc_variables_proxies!F:F,"*"&amp;A105&amp;"*")&gt;0),"yes","no")</f>
        <v>no</v>
      </c>
      <c r="Z105" s="8" t="str">
        <f>IF(COUNTIF(collected_variables_proxies!C:C,"*"&amp;A105&amp;"*")&gt;0,"yes","no")</f>
        <v>no</v>
      </c>
      <c r="AA105" s="8" t="str">
        <f t="shared" si="3"/>
        <v>no</v>
      </c>
      <c r="AB105">
        <v>500</v>
      </c>
    </row>
    <row r="106" spans="1:28" ht="15" customHeight="1">
      <c r="A106" s="200" t="s">
        <v>2526</v>
      </c>
      <c r="B106" s="200" t="s">
        <v>2526</v>
      </c>
      <c r="C106" s="200" t="s">
        <v>2526</v>
      </c>
      <c r="D106" s="7" t="s">
        <v>335</v>
      </c>
      <c r="E106" s="2" t="s">
        <v>336</v>
      </c>
      <c r="F106" s="2" t="s">
        <v>33</v>
      </c>
      <c r="G106" s="2" t="s">
        <v>903</v>
      </c>
      <c r="H106" t="s">
        <v>526</v>
      </c>
      <c r="J106" s="1"/>
      <c r="K106" s="1"/>
      <c r="M106" s="2" t="s">
        <v>338</v>
      </c>
      <c r="N106" s="8" t="s">
        <v>48</v>
      </c>
      <c r="O106" s="8" t="s">
        <v>37</v>
      </c>
      <c r="P106" s="8" t="s">
        <v>1707</v>
      </c>
      <c r="Q106" s="2"/>
      <c r="R106" s="2"/>
      <c r="S106" s="2">
        <v>27</v>
      </c>
      <c r="T106" s="2">
        <v>0</v>
      </c>
      <c r="U106" s="10">
        <f t="shared" si="2"/>
        <v>0</v>
      </c>
      <c r="V106" s="1"/>
      <c r="W106" s="8" t="str">
        <f>IF(COUNTIF(soi_input_variables!A:A,A106)&gt;0,"yes","no")</f>
        <v>no</v>
      </c>
      <c r="X106" s="8" t="str">
        <f>IF(COUNTIF(midas_input_variables!A:A,A106)&gt;0,"yes","no")</f>
        <v>no</v>
      </c>
      <c r="Y106" s="8" t="str">
        <f>IF(OR(COUNTIF(eucalc_variables_proxies!C:C,"*"&amp;A106&amp;"*")&gt;0,COUNTIF(eucalc_variables_proxies!F:F,"*"&amp;A106&amp;"*")&gt;0),"yes","no")</f>
        <v>no</v>
      </c>
      <c r="Z106" s="8" t="str">
        <f>IF(COUNTIF(collected_variables_proxies!C:C,"*"&amp;A106&amp;"*")&gt;0,"yes","no")</f>
        <v>no</v>
      </c>
      <c r="AA106" s="8" t="str">
        <f t="shared" si="3"/>
        <v>no</v>
      </c>
      <c r="AB106">
        <v>500</v>
      </c>
    </row>
    <row r="107" spans="1:28" ht="15" customHeight="1">
      <c r="A107" s="200" t="s">
        <v>2527</v>
      </c>
      <c r="B107" s="200" t="s">
        <v>2527</v>
      </c>
      <c r="C107" s="200" t="s">
        <v>2527</v>
      </c>
      <c r="D107" s="7" t="s">
        <v>335</v>
      </c>
      <c r="E107" s="2" t="s">
        <v>336</v>
      </c>
      <c r="F107" s="2" t="s">
        <v>33</v>
      </c>
      <c r="G107" s="2" t="s">
        <v>903</v>
      </c>
      <c r="H107" t="s">
        <v>526</v>
      </c>
      <c r="J107" s="1"/>
      <c r="K107" s="1"/>
      <c r="M107" s="2" t="s">
        <v>338</v>
      </c>
      <c r="N107" s="8" t="s">
        <v>48</v>
      </c>
      <c r="O107" s="8" t="s">
        <v>37</v>
      </c>
      <c r="P107" s="8" t="s">
        <v>1707</v>
      </c>
      <c r="Q107" s="2"/>
      <c r="R107" s="2"/>
      <c r="S107" s="2">
        <v>27</v>
      </c>
      <c r="T107" s="2">
        <v>0</v>
      </c>
      <c r="U107" s="10">
        <f t="shared" si="2"/>
        <v>0</v>
      </c>
      <c r="V107" s="1"/>
      <c r="W107" s="8" t="str">
        <f>IF(COUNTIF(soi_input_variables!A:A,A107)&gt;0,"yes","no")</f>
        <v>no</v>
      </c>
      <c r="X107" s="8" t="str">
        <f>IF(COUNTIF(midas_input_variables!A:A,A107)&gt;0,"yes","no")</f>
        <v>no</v>
      </c>
      <c r="Y107" s="8" t="str">
        <f>IF(OR(COUNTIF(eucalc_variables_proxies!C:C,"*"&amp;A107&amp;"*")&gt;0,COUNTIF(eucalc_variables_proxies!F:F,"*"&amp;A107&amp;"*")&gt;0),"yes","no")</f>
        <v>no</v>
      </c>
      <c r="Z107" s="8" t="str">
        <f>IF(COUNTIF(collected_variables_proxies!C:C,"*"&amp;A107&amp;"*")&gt;0,"yes","no")</f>
        <v>no</v>
      </c>
      <c r="AA107" s="8" t="str">
        <f t="shared" si="3"/>
        <v>no</v>
      </c>
      <c r="AB107">
        <v>500</v>
      </c>
    </row>
    <row r="108" spans="1:28" ht="15" customHeight="1">
      <c r="A108" s="200" t="s">
        <v>2528</v>
      </c>
      <c r="B108" s="200" t="s">
        <v>2528</v>
      </c>
      <c r="C108" s="200" t="s">
        <v>2528</v>
      </c>
      <c r="D108" s="7" t="s">
        <v>335</v>
      </c>
      <c r="E108" s="2" t="s">
        <v>336</v>
      </c>
      <c r="F108" s="2" t="s">
        <v>33</v>
      </c>
      <c r="G108" s="2" t="s">
        <v>903</v>
      </c>
      <c r="H108" t="s">
        <v>526</v>
      </c>
      <c r="J108" s="1"/>
      <c r="K108" s="1"/>
      <c r="M108" s="2" t="s">
        <v>338</v>
      </c>
      <c r="N108" s="8" t="s">
        <v>48</v>
      </c>
      <c r="O108" s="8" t="s">
        <v>37</v>
      </c>
      <c r="P108" s="8" t="s">
        <v>1707</v>
      </c>
      <c r="Q108" s="2"/>
      <c r="R108" s="2"/>
      <c r="S108" s="2">
        <v>27</v>
      </c>
      <c r="T108" s="2">
        <v>0</v>
      </c>
      <c r="U108" s="10">
        <f t="shared" si="2"/>
        <v>0</v>
      </c>
      <c r="V108" s="1"/>
      <c r="W108" s="8" t="str">
        <f>IF(COUNTIF(soi_input_variables!A:A,A108)&gt;0,"yes","no")</f>
        <v>no</v>
      </c>
      <c r="X108" s="8" t="str">
        <f>IF(COUNTIF(midas_input_variables!A:A,A108)&gt;0,"yes","no")</f>
        <v>no</v>
      </c>
      <c r="Y108" s="8" t="str">
        <f>IF(OR(COUNTIF(eucalc_variables_proxies!C:C,"*"&amp;A108&amp;"*")&gt;0,COUNTIF(eucalc_variables_proxies!F:F,"*"&amp;A108&amp;"*")&gt;0),"yes","no")</f>
        <v>no</v>
      </c>
      <c r="Z108" s="8" t="str">
        <f>IF(COUNTIF(collected_variables_proxies!C:C,"*"&amp;A108&amp;"*")&gt;0,"yes","no")</f>
        <v>no</v>
      </c>
      <c r="AA108" s="8" t="str">
        <f t="shared" si="3"/>
        <v>no</v>
      </c>
      <c r="AB108">
        <v>500</v>
      </c>
    </row>
    <row r="109" spans="1:28" ht="15" customHeight="1">
      <c r="A109" s="200" t="s">
        <v>2529</v>
      </c>
      <c r="B109" s="200" t="s">
        <v>2529</v>
      </c>
      <c r="C109" s="200" t="s">
        <v>2529</v>
      </c>
      <c r="D109" s="7" t="s">
        <v>335</v>
      </c>
      <c r="E109" s="2" t="s">
        <v>336</v>
      </c>
      <c r="F109" s="2" t="s">
        <v>33</v>
      </c>
      <c r="G109" s="2" t="s">
        <v>903</v>
      </c>
      <c r="H109" t="s">
        <v>526</v>
      </c>
      <c r="J109" s="1"/>
      <c r="K109" s="1"/>
      <c r="M109" s="2" t="s">
        <v>338</v>
      </c>
      <c r="N109" s="8" t="s">
        <v>48</v>
      </c>
      <c r="O109" s="8" t="s">
        <v>37</v>
      </c>
      <c r="P109" s="8" t="s">
        <v>1707</v>
      </c>
      <c r="Q109" s="2"/>
      <c r="R109" s="2"/>
      <c r="S109" s="2">
        <v>27</v>
      </c>
      <c r="T109" s="2">
        <v>0</v>
      </c>
      <c r="U109" s="10">
        <f t="shared" si="2"/>
        <v>0</v>
      </c>
      <c r="V109" s="1"/>
      <c r="W109" s="8" t="str">
        <f>IF(COUNTIF(soi_input_variables!A:A,A109)&gt;0,"yes","no")</f>
        <v>no</v>
      </c>
      <c r="X109" s="8" t="str">
        <f>IF(COUNTIF(midas_input_variables!A:A,A109)&gt;0,"yes","no")</f>
        <v>no</v>
      </c>
      <c r="Y109" s="8" t="str">
        <f>IF(OR(COUNTIF(eucalc_variables_proxies!C:C,"*"&amp;A109&amp;"*")&gt;0,COUNTIF(eucalc_variables_proxies!F:F,"*"&amp;A109&amp;"*")&gt;0),"yes","no")</f>
        <v>no</v>
      </c>
      <c r="Z109" s="8" t="str">
        <f>IF(COUNTIF(collected_variables_proxies!C:C,"*"&amp;A109&amp;"*")&gt;0,"yes","no")</f>
        <v>no</v>
      </c>
      <c r="AA109" s="8" t="str">
        <f t="shared" si="3"/>
        <v>no</v>
      </c>
      <c r="AB109">
        <v>500</v>
      </c>
    </row>
    <row r="110" spans="1:28" ht="15" customHeight="1">
      <c r="A110" s="200" t="s">
        <v>2530</v>
      </c>
      <c r="B110" s="200" t="s">
        <v>2530</v>
      </c>
      <c r="C110" s="200" t="s">
        <v>2530</v>
      </c>
      <c r="D110" s="7" t="s">
        <v>335</v>
      </c>
      <c r="E110" s="2" t="s">
        <v>336</v>
      </c>
      <c r="F110" s="2" t="s">
        <v>33</v>
      </c>
      <c r="G110" s="2" t="s">
        <v>903</v>
      </c>
      <c r="H110" t="s">
        <v>526</v>
      </c>
      <c r="J110" s="1"/>
      <c r="K110" s="1"/>
      <c r="M110" s="2" t="s">
        <v>338</v>
      </c>
      <c r="N110" s="8" t="s">
        <v>48</v>
      </c>
      <c r="O110" s="8" t="s">
        <v>37</v>
      </c>
      <c r="P110" s="8" t="s">
        <v>1707</v>
      </c>
      <c r="Q110" s="2"/>
      <c r="R110" s="2"/>
      <c r="S110" s="2">
        <v>27</v>
      </c>
      <c r="T110" s="2">
        <v>0</v>
      </c>
      <c r="U110" s="10">
        <f t="shared" si="2"/>
        <v>0</v>
      </c>
      <c r="V110" s="1"/>
      <c r="W110" s="8" t="str">
        <f>IF(COUNTIF(soi_input_variables!A:A,A110)&gt;0,"yes","no")</f>
        <v>no</v>
      </c>
      <c r="X110" s="8" t="str">
        <f>IF(COUNTIF(midas_input_variables!A:A,A110)&gt;0,"yes","no")</f>
        <v>no</v>
      </c>
      <c r="Y110" s="8" t="str">
        <f>IF(OR(COUNTIF(eucalc_variables_proxies!C:C,"*"&amp;A110&amp;"*")&gt;0,COUNTIF(eucalc_variables_proxies!F:F,"*"&amp;A110&amp;"*")&gt;0),"yes","no")</f>
        <v>no</v>
      </c>
      <c r="Z110" s="8" t="str">
        <f>IF(COUNTIF(collected_variables_proxies!C:C,"*"&amp;A110&amp;"*")&gt;0,"yes","no")</f>
        <v>no</v>
      </c>
      <c r="AA110" s="8" t="str">
        <f t="shared" si="3"/>
        <v>no</v>
      </c>
      <c r="AB110">
        <v>500</v>
      </c>
    </row>
    <row r="111" spans="1:28" ht="15" customHeight="1">
      <c r="A111" s="200" t="s">
        <v>2531</v>
      </c>
      <c r="B111" s="200" t="s">
        <v>2531</v>
      </c>
      <c r="C111" s="200" t="s">
        <v>2531</v>
      </c>
      <c r="D111" s="7" t="s">
        <v>335</v>
      </c>
      <c r="E111" s="2" t="s">
        <v>336</v>
      </c>
      <c r="F111" s="2" t="s">
        <v>33</v>
      </c>
      <c r="G111" s="2" t="s">
        <v>903</v>
      </c>
      <c r="H111" t="s">
        <v>526</v>
      </c>
      <c r="J111" s="1"/>
      <c r="K111" s="1"/>
      <c r="M111" s="2" t="s">
        <v>338</v>
      </c>
      <c r="N111" s="8" t="s">
        <v>48</v>
      </c>
      <c r="O111" s="8" t="s">
        <v>37</v>
      </c>
      <c r="P111" s="8" t="s">
        <v>1707</v>
      </c>
      <c r="Q111" s="2"/>
      <c r="R111" s="2"/>
      <c r="S111" s="2">
        <v>27</v>
      </c>
      <c r="T111" s="2">
        <v>0</v>
      </c>
      <c r="U111" s="10">
        <f t="shared" si="2"/>
        <v>0</v>
      </c>
      <c r="V111" s="1"/>
      <c r="W111" s="8" t="str">
        <f>IF(COUNTIF(soi_input_variables!A:A,A111)&gt;0,"yes","no")</f>
        <v>no</v>
      </c>
      <c r="X111" s="8" t="str">
        <f>IF(COUNTIF(midas_input_variables!A:A,A111)&gt;0,"yes","no")</f>
        <v>no</v>
      </c>
      <c r="Y111" s="8" t="str">
        <f>IF(OR(COUNTIF(eucalc_variables_proxies!C:C,"*"&amp;A111&amp;"*")&gt;0,COUNTIF(eucalc_variables_proxies!F:F,"*"&amp;A111&amp;"*")&gt;0),"yes","no")</f>
        <v>no</v>
      </c>
      <c r="Z111" s="8" t="str">
        <f>IF(COUNTIF(collected_variables_proxies!C:C,"*"&amp;A111&amp;"*")&gt;0,"yes","no")</f>
        <v>no</v>
      </c>
      <c r="AA111" s="8" t="str">
        <f t="shared" si="3"/>
        <v>no</v>
      </c>
      <c r="AB111">
        <v>500</v>
      </c>
    </row>
    <row r="112" spans="1:28" ht="15" customHeight="1">
      <c r="A112" s="200" t="s">
        <v>2532</v>
      </c>
      <c r="B112" s="200" t="s">
        <v>2532</v>
      </c>
      <c r="C112" s="200" t="s">
        <v>2532</v>
      </c>
      <c r="D112" s="7" t="s">
        <v>335</v>
      </c>
      <c r="E112" s="2" t="s">
        <v>336</v>
      </c>
      <c r="F112" s="2" t="s">
        <v>33</v>
      </c>
      <c r="G112" s="2" t="s">
        <v>903</v>
      </c>
      <c r="H112" t="s">
        <v>526</v>
      </c>
      <c r="J112" s="1"/>
      <c r="K112" s="1"/>
      <c r="M112" s="2" t="s">
        <v>338</v>
      </c>
      <c r="N112" s="8" t="s">
        <v>48</v>
      </c>
      <c r="O112" s="8" t="s">
        <v>37</v>
      </c>
      <c r="P112" s="8" t="s">
        <v>1707</v>
      </c>
      <c r="Q112" s="2"/>
      <c r="R112" s="2"/>
      <c r="S112" s="2">
        <v>27</v>
      </c>
      <c r="T112" s="2">
        <v>0</v>
      </c>
      <c r="U112" s="10">
        <f t="shared" si="2"/>
        <v>0</v>
      </c>
      <c r="V112" s="1"/>
      <c r="W112" s="8" t="str">
        <f>IF(COUNTIF(soi_input_variables!A:A,A112)&gt;0,"yes","no")</f>
        <v>no</v>
      </c>
      <c r="X112" s="8" t="str">
        <f>IF(COUNTIF(midas_input_variables!A:A,A112)&gt;0,"yes","no")</f>
        <v>no</v>
      </c>
      <c r="Y112" s="8" t="str">
        <f>IF(OR(COUNTIF(eucalc_variables_proxies!C:C,"*"&amp;A112&amp;"*")&gt;0,COUNTIF(eucalc_variables_proxies!F:F,"*"&amp;A112&amp;"*")&gt;0),"yes","no")</f>
        <v>no</v>
      </c>
      <c r="Z112" s="8" t="str">
        <f>IF(COUNTIF(collected_variables_proxies!C:C,"*"&amp;A112&amp;"*")&gt;0,"yes","no")</f>
        <v>no</v>
      </c>
      <c r="AA112" s="8" t="str">
        <f t="shared" si="3"/>
        <v>no</v>
      </c>
      <c r="AB112">
        <v>500</v>
      </c>
    </row>
    <row r="113" spans="1:28" ht="15" customHeight="1">
      <c r="A113" s="2" t="s">
        <v>2533</v>
      </c>
      <c r="B113" s="2" t="s">
        <v>2533</v>
      </c>
      <c r="C113" s="2" t="s">
        <v>2533</v>
      </c>
      <c r="D113" s="7" t="s">
        <v>335</v>
      </c>
      <c r="E113" s="2" t="s">
        <v>336</v>
      </c>
      <c r="F113" s="2" t="s">
        <v>33</v>
      </c>
      <c r="G113" s="2" t="s">
        <v>525</v>
      </c>
      <c r="H113" t="s">
        <v>526</v>
      </c>
      <c r="J113" s="1"/>
      <c r="K113" s="1"/>
      <c r="M113" s="2" t="s">
        <v>338</v>
      </c>
      <c r="N113" s="8" t="s">
        <v>48</v>
      </c>
      <c r="O113" s="8" t="s">
        <v>37</v>
      </c>
      <c r="P113" s="8" t="s">
        <v>38</v>
      </c>
      <c r="Q113" s="1"/>
      <c r="R113" s="1"/>
      <c r="S113" s="2">
        <v>27</v>
      </c>
      <c r="T113" s="2">
        <v>0</v>
      </c>
      <c r="U113" s="10">
        <f t="shared" si="2"/>
        <v>0</v>
      </c>
      <c r="V113" s="1"/>
      <c r="W113" s="8" t="str">
        <f>IF(COUNTIF(soi_input_variables!A:A,A113)&gt;0,"yes","no")</f>
        <v>no</v>
      </c>
      <c r="X113" s="8" t="str">
        <f>IF(COUNTIF(midas_input_variables!A:A,A113)&gt;0,"yes","no")</f>
        <v>no</v>
      </c>
      <c r="Y113" s="8" t="str">
        <f>IF(OR(COUNTIF(eucalc_variables_proxies!C:C,"*"&amp;A113&amp;"*")&gt;0,COUNTIF(eucalc_variables_proxies!F:F,"*"&amp;A113&amp;"*")&gt;0),"yes","no")</f>
        <v>no</v>
      </c>
      <c r="Z113" s="8" t="str">
        <f>IF(COUNTIF(collected_variables_proxies!C:C,"*"&amp;A113&amp;"*")&gt;0,"yes","no")</f>
        <v>no</v>
      </c>
      <c r="AA113" s="8" t="str">
        <f t="shared" si="3"/>
        <v>no</v>
      </c>
      <c r="AB113">
        <v>500</v>
      </c>
    </row>
    <row r="114" spans="1:28" ht="15" customHeight="1">
      <c r="A114" s="2" t="s">
        <v>2534</v>
      </c>
      <c r="B114" s="2" t="s">
        <v>2534</v>
      </c>
      <c r="C114" s="2" t="s">
        <v>2534</v>
      </c>
      <c r="D114" s="7" t="s">
        <v>335</v>
      </c>
      <c r="E114" s="2" t="s">
        <v>336</v>
      </c>
      <c r="F114" s="2" t="s">
        <v>33</v>
      </c>
      <c r="G114" s="2" t="s">
        <v>525</v>
      </c>
      <c r="H114" t="s">
        <v>526</v>
      </c>
      <c r="J114" s="1"/>
      <c r="K114" s="1"/>
      <c r="M114" s="2" t="s">
        <v>338</v>
      </c>
      <c r="N114" s="8" t="s">
        <v>48</v>
      </c>
      <c r="O114" s="8" t="s">
        <v>37</v>
      </c>
      <c r="P114" s="8" t="s">
        <v>38</v>
      </c>
      <c r="Q114" s="1"/>
      <c r="R114" s="1"/>
      <c r="S114" s="2">
        <v>27</v>
      </c>
      <c r="T114" s="2">
        <v>0</v>
      </c>
      <c r="U114" s="10">
        <f t="shared" si="2"/>
        <v>0</v>
      </c>
      <c r="V114" s="1"/>
      <c r="W114" s="8" t="str">
        <f>IF(COUNTIF(soi_input_variables!A:A,A114)&gt;0,"yes","no")</f>
        <v>no</v>
      </c>
      <c r="X114" s="8" t="str">
        <f>IF(COUNTIF(midas_input_variables!A:A,A114)&gt;0,"yes","no")</f>
        <v>no</v>
      </c>
      <c r="Y114" s="8" t="str">
        <f>IF(OR(COUNTIF(eucalc_variables_proxies!C:C,"*"&amp;A114&amp;"*")&gt;0,COUNTIF(eucalc_variables_proxies!F:F,"*"&amp;A114&amp;"*")&gt;0),"yes","no")</f>
        <v>no</v>
      </c>
      <c r="Z114" s="8" t="str">
        <f>IF(COUNTIF(collected_variables_proxies!C:C,"*"&amp;A114&amp;"*")&gt;0,"yes","no")</f>
        <v>no</v>
      </c>
      <c r="AA114" s="8" t="str">
        <f t="shared" si="3"/>
        <v>no</v>
      </c>
      <c r="AB114">
        <v>500</v>
      </c>
    </row>
    <row r="115" spans="1:28" ht="15" customHeight="1">
      <c r="A115" s="2" t="s">
        <v>2535</v>
      </c>
      <c r="B115" s="2" t="s">
        <v>2535</v>
      </c>
      <c r="C115" s="2" t="s">
        <v>2535</v>
      </c>
      <c r="D115" s="7" t="s">
        <v>335</v>
      </c>
      <c r="E115" s="2" t="s">
        <v>336</v>
      </c>
      <c r="F115" s="2" t="s">
        <v>33</v>
      </c>
      <c r="G115" s="2" t="s">
        <v>525</v>
      </c>
      <c r="H115" t="s">
        <v>526</v>
      </c>
      <c r="J115" s="1"/>
      <c r="K115" s="1"/>
      <c r="M115" s="2" t="s">
        <v>338</v>
      </c>
      <c r="N115" s="8" t="s">
        <v>48</v>
      </c>
      <c r="O115" s="8" t="s">
        <v>37</v>
      </c>
      <c r="P115" s="8" t="s">
        <v>38</v>
      </c>
      <c r="Q115" s="1"/>
      <c r="R115" s="1"/>
      <c r="S115" s="2">
        <v>27</v>
      </c>
      <c r="T115" s="2">
        <v>0</v>
      </c>
      <c r="U115" s="10">
        <f t="shared" si="2"/>
        <v>0</v>
      </c>
      <c r="V115" s="1"/>
      <c r="W115" s="8" t="str">
        <f>IF(COUNTIF(soi_input_variables!A:A,A115)&gt;0,"yes","no")</f>
        <v>no</v>
      </c>
      <c r="X115" s="8" t="str">
        <f>IF(COUNTIF(midas_input_variables!A:A,A115)&gt;0,"yes","no")</f>
        <v>no</v>
      </c>
      <c r="Y115" s="8" t="str">
        <f>IF(OR(COUNTIF(eucalc_variables_proxies!C:C,"*"&amp;A115&amp;"*")&gt;0,COUNTIF(eucalc_variables_proxies!F:F,"*"&amp;A115&amp;"*")&gt;0),"yes","no")</f>
        <v>no</v>
      </c>
      <c r="Z115" s="8" t="str">
        <f>IF(COUNTIF(collected_variables_proxies!C:C,"*"&amp;A115&amp;"*")&gt;0,"yes","no")</f>
        <v>no</v>
      </c>
      <c r="AA115" s="8" t="str">
        <f t="shared" si="3"/>
        <v>no</v>
      </c>
      <c r="AB115">
        <v>500</v>
      </c>
    </row>
    <row r="116" spans="1:28" ht="15" customHeight="1">
      <c r="A116" s="2" t="s">
        <v>2536</v>
      </c>
      <c r="B116" s="2" t="s">
        <v>2536</v>
      </c>
      <c r="C116" s="2" t="s">
        <v>2536</v>
      </c>
      <c r="D116" s="7" t="s">
        <v>335</v>
      </c>
      <c r="E116" s="2" t="s">
        <v>336</v>
      </c>
      <c r="F116" s="2" t="s">
        <v>33</v>
      </c>
      <c r="G116" s="2" t="s">
        <v>525</v>
      </c>
      <c r="H116" t="s">
        <v>526</v>
      </c>
      <c r="J116" s="1"/>
      <c r="K116" s="1"/>
      <c r="M116" s="2" t="s">
        <v>338</v>
      </c>
      <c r="N116" s="8" t="s">
        <v>48</v>
      </c>
      <c r="O116" s="8" t="s">
        <v>37</v>
      </c>
      <c r="P116" s="8" t="s">
        <v>38</v>
      </c>
      <c r="Q116" s="1"/>
      <c r="R116" s="1"/>
      <c r="S116" s="2">
        <v>27</v>
      </c>
      <c r="T116" s="2">
        <v>0</v>
      </c>
      <c r="U116" s="10">
        <f t="shared" si="2"/>
        <v>0</v>
      </c>
      <c r="V116" s="1"/>
      <c r="W116" s="8" t="str">
        <f>IF(COUNTIF(soi_input_variables!A:A,A116)&gt;0,"yes","no")</f>
        <v>no</v>
      </c>
      <c r="X116" s="8" t="str">
        <f>IF(COUNTIF(midas_input_variables!A:A,A116)&gt;0,"yes","no")</f>
        <v>no</v>
      </c>
      <c r="Y116" s="8" t="str">
        <f>IF(OR(COUNTIF(eucalc_variables_proxies!C:C,"*"&amp;A116&amp;"*")&gt;0,COUNTIF(eucalc_variables_proxies!F:F,"*"&amp;A116&amp;"*")&gt;0),"yes","no")</f>
        <v>no</v>
      </c>
      <c r="Z116" s="8" t="str">
        <f>IF(COUNTIF(collected_variables_proxies!C:C,"*"&amp;A116&amp;"*")&gt;0,"yes","no")</f>
        <v>no</v>
      </c>
      <c r="AA116" s="8" t="str">
        <f t="shared" si="3"/>
        <v>no</v>
      </c>
      <c r="AB116">
        <v>500</v>
      </c>
    </row>
    <row r="117" spans="1:28" ht="15" customHeight="1">
      <c r="A117" s="2" t="s">
        <v>2537</v>
      </c>
      <c r="B117" s="2" t="s">
        <v>2537</v>
      </c>
      <c r="C117" s="2" t="s">
        <v>2537</v>
      </c>
      <c r="D117" s="7" t="s">
        <v>335</v>
      </c>
      <c r="E117" s="2" t="s">
        <v>336</v>
      </c>
      <c r="F117" s="2" t="s">
        <v>33</v>
      </c>
      <c r="G117" s="2" t="s">
        <v>525</v>
      </c>
      <c r="H117" t="s">
        <v>526</v>
      </c>
      <c r="J117" s="1"/>
      <c r="K117" s="1"/>
      <c r="M117" s="2" t="s">
        <v>338</v>
      </c>
      <c r="N117" s="8" t="s">
        <v>48</v>
      </c>
      <c r="O117" s="8" t="s">
        <v>37</v>
      </c>
      <c r="P117" s="8" t="s">
        <v>38</v>
      </c>
      <c r="Q117" s="1"/>
      <c r="R117" s="1"/>
      <c r="S117" s="2">
        <v>27</v>
      </c>
      <c r="T117" s="2">
        <v>0</v>
      </c>
      <c r="U117" s="10">
        <f t="shared" si="2"/>
        <v>0</v>
      </c>
      <c r="V117" s="1"/>
      <c r="W117" s="8" t="str">
        <f>IF(COUNTIF(soi_input_variables!A:A,A117)&gt;0,"yes","no")</f>
        <v>no</v>
      </c>
      <c r="X117" s="8" t="str">
        <f>IF(COUNTIF(midas_input_variables!A:A,A117)&gt;0,"yes","no")</f>
        <v>no</v>
      </c>
      <c r="Y117" s="8" t="str">
        <f>IF(OR(COUNTIF(eucalc_variables_proxies!C:C,"*"&amp;A117&amp;"*")&gt;0,COUNTIF(eucalc_variables_proxies!F:F,"*"&amp;A117&amp;"*")&gt;0),"yes","no")</f>
        <v>no</v>
      </c>
      <c r="Z117" s="8" t="str">
        <f>IF(COUNTIF(collected_variables_proxies!C:C,"*"&amp;A117&amp;"*")&gt;0,"yes","no")</f>
        <v>no</v>
      </c>
      <c r="AA117" s="8" t="str">
        <f t="shared" si="3"/>
        <v>no</v>
      </c>
      <c r="AB117">
        <v>500</v>
      </c>
    </row>
    <row r="118" spans="1:28" ht="15" customHeight="1">
      <c r="A118" s="200" t="s">
        <v>2538</v>
      </c>
      <c r="B118" s="200" t="s">
        <v>2538</v>
      </c>
      <c r="C118" s="200" t="s">
        <v>2538</v>
      </c>
      <c r="D118" s="7" t="s">
        <v>335</v>
      </c>
      <c r="E118" s="2" t="s">
        <v>336</v>
      </c>
      <c r="F118" s="2" t="s">
        <v>33</v>
      </c>
      <c r="G118" s="1" t="s">
        <v>631</v>
      </c>
      <c r="H118" t="s">
        <v>526</v>
      </c>
      <c r="J118" s="1"/>
      <c r="K118" s="1"/>
      <c r="M118" s="2" t="s">
        <v>338</v>
      </c>
      <c r="N118" s="8" t="s">
        <v>48</v>
      </c>
      <c r="O118" s="8" t="s">
        <v>37</v>
      </c>
      <c r="P118" s="8" t="s">
        <v>1707</v>
      </c>
      <c r="Q118" s="1"/>
      <c r="R118" s="1"/>
      <c r="S118" s="2">
        <v>27</v>
      </c>
      <c r="T118" s="2">
        <v>0</v>
      </c>
      <c r="U118" s="10">
        <f t="shared" si="2"/>
        <v>0</v>
      </c>
      <c r="V118" s="1"/>
      <c r="W118" s="8" t="str">
        <f>IF(COUNTIF(soi_input_variables!A:A,A118)&gt;0,"yes","no")</f>
        <v>no</v>
      </c>
      <c r="X118" s="8" t="str">
        <f>IF(COUNTIF(midas_input_variables!A:A,A118)&gt;0,"yes","no")</f>
        <v>no</v>
      </c>
      <c r="Y118" s="8" t="str">
        <f>IF(OR(COUNTIF(eucalc_variables_proxies!C:C,"*"&amp;A118&amp;"*")&gt;0,COUNTIF(eucalc_variables_proxies!F:F,"*"&amp;A118&amp;"*")&gt;0),"yes","no")</f>
        <v>no</v>
      </c>
      <c r="Z118" s="8" t="str">
        <f>IF(COUNTIF(collected_variables_proxies!C:C,"*"&amp;A118&amp;"*")&gt;0,"yes","no")</f>
        <v>no</v>
      </c>
      <c r="AA118" s="8" t="str">
        <f t="shared" si="3"/>
        <v>no</v>
      </c>
      <c r="AB118">
        <v>500</v>
      </c>
    </row>
    <row r="119" spans="1:28" ht="15" customHeight="1">
      <c r="A119" s="200" t="s">
        <v>2539</v>
      </c>
      <c r="B119" s="200" t="s">
        <v>2539</v>
      </c>
      <c r="C119" s="200" t="s">
        <v>2539</v>
      </c>
      <c r="D119" s="7" t="s">
        <v>335</v>
      </c>
      <c r="E119" s="2" t="s">
        <v>336</v>
      </c>
      <c r="F119" s="2" t="s">
        <v>33</v>
      </c>
      <c r="G119" s="1" t="s">
        <v>631</v>
      </c>
      <c r="H119" t="s">
        <v>526</v>
      </c>
      <c r="J119" s="1"/>
      <c r="K119" s="1"/>
      <c r="M119" s="2" t="s">
        <v>338</v>
      </c>
      <c r="N119" s="8" t="s">
        <v>48</v>
      </c>
      <c r="O119" s="8" t="s">
        <v>37</v>
      </c>
      <c r="P119" s="8" t="s">
        <v>1707</v>
      </c>
      <c r="Q119" s="1"/>
      <c r="R119" s="1"/>
      <c r="S119" s="2">
        <v>27</v>
      </c>
      <c r="T119" s="2">
        <v>0</v>
      </c>
      <c r="U119" s="10">
        <f t="shared" si="2"/>
        <v>0</v>
      </c>
      <c r="V119" s="1"/>
      <c r="W119" s="8" t="str">
        <f>IF(COUNTIF(soi_input_variables!A:A,A119)&gt;0,"yes","no")</f>
        <v>no</v>
      </c>
      <c r="X119" s="8" t="str">
        <f>IF(COUNTIF(midas_input_variables!A:A,A119)&gt;0,"yes","no")</f>
        <v>no</v>
      </c>
      <c r="Y119" s="8" t="str">
        <f>IF(OR(COUNTIF(eucalc_variables_proxies!C:C,"*"&amp;A119&amp;"*")&gt;0,COUNTIF(eucalc_variables_proxies!F:F,"*"&amp;A119&amp;"*")&gt;0),"yes","no")</f>
        <v>no</v>
      </c>
      <c r="Z119" s="8" t="str">
        <f>IF(COUNTIF(collected_variables_proxies!C:C,"*"&amp;A119&amp;"*")&gt;0,"yes","no")</f>
        <v>no</v>
      </c>
      <c r="AA119" s="8" t="str">
        <f t="shared" si="3"/>
        <v>no</v>
      </c>
      <c r="AB119">
        <v>500</v>
      </c>
    </row>
    <row r="120" spans="1:28" ht="15" customHeight="1">
      <c r="A120" s="200" t="s">
        <v>2540</v>
      </c>
      <c r="B120" s="200" t="s">
        <v>2540</v>
      </c>
      <c r="C120" s="200" t="s">
        <v>2540</v>
      </c>
      <c r="D120" s="7" t="s">
        <v>335</v>
      </c>
      <c r="E120" s="2" t="s">
        <v>336</v>
      </c>
      <c r="F120" s="2" t="s">
        <v>33</v>
      </c>
      <c r="G120" s="1" t="s">
        <v>631</v>
      </c>
      <c r="H120" t="s">
        <v>526</v>
      </c>
      <c r="J120" s="1"/>
      <c r="K120" s="1"/>
      <c r="M120" s="2" t="s">
        <v>338</v>
      </c>
      <c r="N120" s="8" t="s">
        <v>48</v>
      </c>
      <c r="O120" s="8" t="s">
        <v>37</v>
      </c>
      <c r="P120" s="8" t="s">
        <v>1707</v>
      </c>
      <c r="Q120" s="1"/>
      <c r="R120" s="1"/>
      <c r="S120" s="2">
        <v>27</v>
      </c>
      <c r="T120" s="2">
        <v>0</v>
      </c>
      <c r="U120" s="10">
        <f t="shared" si="2"/>
        <v>0</v>
      </c>
      <c r="V120" s="1"/>
      <c r="W120" s="8" t="str">
        <f>IF(COUNTIF(soi_input_variables!A:A,A120)&gt;0,"yes","no")</f>
        <v>no</v>
      </c>
      <c r="X120" s="8" t="str">
        <f>IF(COUNTIF(midas_input_variables!A:A,A120)&gt;0,"yes","no")</f>
        <v>no</v>
      </c>
      <c r="Y120" s="8" t="str">
        <f>IF(OR(COUNTIF(eucalc_variables_proxies!C:C,"*"&amp;A120&amp;"*")&gt;0,COUNTIF(eucalc_variables_proxies!F:F,"*"&amp;A120&amp;"*")&gt;0),"yes","no")</f>
        <v>no</v>
      </c>
      <c r="Z120" s="8" t="str">
        <f>IF(COUNTIF(collected_variables_proxies!C:C,"*"&amp;A120&amp;"*")&gt;0,"yes","no")</f>
        <v>no</v>
      </c>
      <c r="AA120" s="8" t="str">
        <f t="shared" si="3"/>
        <v>no</v>
      </c>
      <c r="AB120">
        <v>500</v>
      </c>
    </row>
    <row r="121" spans="1:28" ht="15" customHeight="1">
      <c r="A121" s="200" t="s">
        <v>2541</v>
      </c>
      <c r="B121" s="200" t="s">
        <v>2541</v>
      </c>
      <c r="C121" s="200" t="s">
        <v>2541</v>
      </c>
      <c r="D121" s="7" t="s">
        <v>335</v>
      </c>
      <c r="E121" s="2" t="s">
        <v>336</v>
      </c>
      <c r="F121" s="2" t="s">
        <v>33</v>
      </c>
      <c r="G121" s="1" t="s">
        <v>631</v>
      </c>
      <c r="H121" t="s">
        <v>526</v>
      </c>
      <c r="J121" s="1"/>
      <c r="K121" s="1"/>
      <c r="M121" s="2" t="s">
        <v>338</v>
      </c>
      <c r="N121" s="8" t="s">
        <v>48</v>
      </c>
      <c r="O121" s="8" t="s">
        <v>37</v>
      </c>
      <c r="P121" s="8" t="s">
        <v>1707</v>
      </c>
      <c r="Q121" s="1"/>
      <c r="R121" s="1"/>
      <c r="S121" s="2">
        <v>27</v>
      </c>
      <c r="T121" s="2">
        <v>0</v>
      </c>
      <c r="U121" s="10">
        <f t="shared" si="2"/>
        <v>0</v>
      </c>
      <c r="V121" s="1"/>
      <c r="W121" s="8" t="str">
        <f>IF(COUNTIF(soi_input_variables!A:A,A121)&gt;0,"yes","no")</f>
        <v>no</v>
      </c>
      <c r="X121" s="8" t="str">
        <f>IF(COUNTIF(midas_input_variables!A:A,A121)&gt;0,"yes","no")</f>
        <v>no</v>
      </c>
      <c r="Y121" s="8" t="str">
        <f>IF(OR(COUNTIF(eucalc_variables_proxies!C:C,"*"&amp;A121&amp;"*")&gt;0,COUNTIF(eucalc_variables_proxies!F:F,"*"&amp;A121&amp;"*")&gt;0),"yes","no")</f>
        <v>no</v>
      </c>
      <c r="Z121" s="8" t="str">
        <f>IF(COUNTIF(collected_variables_proxies!C:C,"*"&amp;A121&amp;"*")&gt;0,"yes","no")</f>
        <v>no</v>
      </c>
      <c r="AA121" s="8" t="str">
        <f t="shared" si="3"/>
        <v>no</v>
      </c>
      <c r="AB121">
        <v>500</v>
      </c>
    </row>
    <row r="122" spans="1:28" ht="15" customHeight="1">
      <c r="A122" s="200" t="s">
        <v>2542</v>
      </c>
      <c r="B122" s="200" t="s">
        <v>2542</v>
      </c>
      <c r="C122" s="200" t="s">
        <v>2542</v>
      </c>
      <c r="D122" s="7" t="s">
        <v>335</v>
      </c>
      <c r="E122" s="2" t="s">
        <v>336</v>
      </c>
      <c r="F122" s="2" t="s">
        <v>33</v>
      </c>
      <c r="G122" s="1" t="s">
        <v>631</v>
      </c>
      <c r="H122" t="s">
        <v>526</v>
      </c>
      <c r="J122" s="1"/>
      <c r="K122" s="1"/>
      <c r="M122" s="2" t="s">
        <v>338</v>
      </c>
      <c r="N122" s="8" t="s">
        <v>48</v>
      </c>
      <c r="O122" s="8" t="s">
        <v>37</v>
      </c>
      <c r="P122" s="8" t="s">
        <v>1707</v>
      </c>
      <c r="Q122" s="1"/>
      <c r="R122" s="1"/>
      <c r="S122" s="2">
        <v>27</v>
      </c>
      <c r="T122" s="2">
        <v>0</v>
      </c>
      <c r="U122" s="10">
        <f t="shared" si="2"/>
        <v>0</v>
      </c>
      <c r="V122" s="1"/>
      <c r="W122" s="8" t="str">
        <f>IF(COUNTIF(soi_input_variables!A:A,A122)&gt;0,"yes","no")</f>
        <v>no</v>
      </c>
      <c r="X122" s="8" t="str">
        <f>IF(COUNTIF(midas_input_variables!A:A,A122)&gt;0,"yes","no")</f>
        <v>no</v>
      </c>
      <c r="Y122" s="8" t="str">
        <f>IF(OR(COUNTIF(eucalc_variables_proxies!C:C,"*"&amp;A122&amp;"*")&gt;0,COUNTIF(eucalc_variables_proxies!F:F,"*"&amp;A122&amp;"*")&gt;0),"yes","no")</f>
        <v>no</v>
      </c>
      <c r="Z122" s="8" t="str">
        <f>IF(COUNTIF(collected_variables_proxies!C:C,"*"&amp;A122&amp;"*")&gt;0,"yes","no")</f>
        <v>no</v>
      </c>
      <c r="AA122" s="8" t="str">
        <f t="shared" si="3"/>
        <v>no</v>
      </c>
      <c r="AB122">
        <v>500</v>
      </c>
    </row>
    <row r="123" spans="1:28" ht="15" customHeight="1">
      <c r="A123" s="200" t="s">
        <v>2543</v>
      </c>
      <c r="B123" s="200" t="s">
        <v>2543</v>
      </c>
      <c r="C123" s="200" t="s">
        <v>2543</v>
      </c>
      <c r="D123" s="7" t="s">
        <v>335</v>
      </c>
      <c r="E123" s="2" t="s">
        <v>336</v>
      </c>
      <c r="F123" s="2" t="s">
        <v>33</v>
      </c>
      <c r="G123" s="1" t="s">
        <v>631</v>
      </c>
      <c r="H123" t="s">
        <v>526</v>
      </c>
      <c r="J123" s="1"/>
      <c r="K123" s="1"/>
      <c r="M123" s="2" t="s">
        <v>338</v>
      </c>
      <c r="N123" s="8" t="s">
        <v>48</v>
      </c>
      <c r="O123" s="8" t="s">
        <v>37</v>
      </c>
      <c r="P123" s="8" t="s">
        <v>1707</v>
      </c>
      <c r="Q123" s="1"/>
      <c r="R123" s="1"/>
      <c r="S123" s="2">
        <v>27</v>
      </c>
      <c r="T123" s="2">
        <v>0</v>
      </c>
      <c r="U123" s="10">
        <f t="shared" si="2"/>
        <v>0</v>
      </c>
      <c r="V123" s="1"/>
      <c r="W123" s="8" t="str">
        <f>IF(COUNTIF(soi_input_variables!A:A,A123)&gt;0,"yes","no")</f>
        <v>no</v>
      </c>
      <c r="X123" s="8" t="str">
        <f>IF(COUNTIF(midas_input_variables!A:A,A123)&gt;0,"yes","no")</f>
        <v>no</v>
      </c>
      <c r="Y123" s="8" t="str">
        <f>IF(OR(COUNTIF(eucalc_variables_proxies!C:C,"*"&amp;A123&amp;"*")&gt;0,COUNTIF(eucalc_variables_proxies!F:F,"*"&amp;A123&amp;"*")&gt;0),"yes","no")</f>
        <v>no</v>
      </c>
      <c r="Z123" s="8" t="str">
        <f>IF(COUNTIF(collected_variables_proxies!C:C,"*"&amp;A123&amp;"*")&gt;0,"yes","no")</f>
        <v>no</v>
      </c>
      <c r="AA123" s="8" t="str">
        <f t="shared" si="3"/>
        <v>no</v>
      </c>
      <c r="AB123">
        <v>500</v>
      </c>
    </row>
    <row r="124" spans="1:28" ht="15" customHeight="1">
      <c r="A124" s="200" t="s">
        <v>2544</v>
      </c>
      <c r="B124" s="200" t="s">
        <v>2544</v>
      </c>
      <c r="C124" s="200" t="s">
        <v>2544</v>
      </c>
      <c r="D124" s="7" t="s">
        <v>335</v>
      </c>
      <c r="E124" s="2" t="s">
        <v>336</v>
      </c>
      <c r="F124" s="2" t="s">
        <v>33</v>
      </c>
      <c r="G124" s="1" t="s">
        <v>631</v>
      </c>
      <c r="H124" t="s">
        <v>526</v>
      </c>
      <c r="J124" s="1"/>
      <c r="K124" s="1"/>
      <c r="M124" s="2" t="s">
        <v>338</v>
      </c>
      <c r="N124" s="8" t="s">
        <v>48</v>
      </c>
      <c r="O124" s="8" t="s">
        <v>37</v>
      </c>
      <c r="P124" s="8" t="s">
        <v>1707</v>
      </c>
      <c r="Q124" s="1"/>
      <c r="R124" s="1"/>
      <c r="S124" s="2">
        <v>27</v>
      </c>
      <c r="T124" s="2">
        <v>0</v>
      </c>
      <c r="U124" s="10">
        <f t="shared" si="2"/>
        <v>0</v>
      </c>
      <c r="V124" s="1"/>
      <c r="W124" s="8" t="str">
        <f>IF(COUNTIF(soi_input_variables!A:A,A124)&gt;0,"yes","no")</f>
        <v>no</v>
      </c>
      <c r="X124" s="8" t="str">
        <f>IF(COUNTIF(midas_input_variables!A:A,A124)&gt;0,"yes","no")</f>
        <v>no</v>
      </c>
      <c r="Y124" s="8" t="str">
        <f>IF(OR(COUNTIF(eucalc_variables_proxies!C:C,"*"&amp;A124&amp;"*")&gt;0,COUNTIF(eucalc_variables_proxies!F:F,"*"&amp;A124&amp;"*")&gt;0),"yes","no")</f>
        <v>no</v>
      </c>
      <c r="Z124" s="8" t="str">
        <f>IF(COUNTIF(collected_variables_proxies!C:C,"*"&amp;A124&amp;"*")&gt;0,"yes","no")</f>
        <v>no</v>
      </c>
      <c r="AA124" s="8" t="str">
        <f t="shared" si="3"/>
        <v>no</v>
      </c>
      <c r="AB124">
        <v>500</v>
      </c>
    </row>
    <row r="125" spans="1:28" ht="15" customHeight="1">
      <c r="A125" s="200" t="s">
        <v>2545</v>
      </c>
      <c r="B125" s="200" t="s">
        <v>2545</v>
      </c>
      <c r="C125" s="200" t="s">
        <v>2545</v>
      </c>
      <c r="D125" s="7" t="s">
        <v>335</v>
      </c>
      <c r="E125" s="2" t="s">
        <v>336</v>
      </c>
      <c r="F125" s="2" t="s">
        <v>33</v>
      </c>
      <c r="G125" s="1" t="s">
        <v>631</v>
      </c>
      <c r="H125" t="s">
        <v>526</v>
      </c>
      <c r="J125" s="1"/>
      <c r="K125" s="1"/>
      <c r="M125" s="2" t="s">
        <v>338</v>
      </c>
      <c r="N125" s="8" t="s">
        <v>48</v>
      </c>
      <c r="O125" s="8" t="s">
        <v>37</v>
      </c>
      <c r="P125" s="8" t="s">
        <v>1707</v>
      </c>
      <c r="Q125" s="1"/>
      <c r="R125" s="1"/>
      <c r="S125" s="2">
        <v>27</v>
      </c>
      <c r="T125" s="2">
        <v>0</v>
      </c>
      <c r="U125" s="10">
        <f t="shared" si="2"/>
        <v>0</v>
      </c>
      <c r="V125" s="1"/>
      <c r="W125" s="8" t="str">
        <f>IF(COUNTIF(soi_input_variables!A:A,A125)&gt;0,"yes","no")</f>
        <v>no</v>
      </c>
      <c r="X125" s="8" t="str">
        <f>IF(COUNTIF(midas_input_variables!A:A,A125)&gt;0,"yes","no")</f>
        <v>no</v>
      </c>
      <c r="Y125" s="8" t="str">
        <f>IF(OR(COUNTIF(eucalc_variables_proxies!C:C,"*"&amp;A125&amp;"*")&gt;0,COUNTIF(eucalc_variables_proxies!F:F,"*"&amp;A125&amp;"*")&gt;0),"yes","no")</f>
        <v>no</v>
      </c>
      <c r="Z125" s="8" t="str">
        <f>IF(COUNTIF(collected_variables_proxies!C:C,"*"&amp;A125&amp;"*")&gt;0,"yes","no")</f>
        <v>no</v>
      </c>
      <c r="AA125" s="8" t="str">
        <f t="shared" si="3"/>
        <v>no</v>
      </c>
      <c r="AB125">
        <v>500</v>
      </c>
    </row>
    <row r="126" spans="1:28" ht="15" customHeight="1">
      <c r="A126" s="200" t="s">
        <v>2546</v>
      </c>
      <c r="B126" s="200" t="s">
        <v>2546</v>
      </c>
      <c r="C126" s="200" t="s">
        <v>2546</v>
      </c>
      <c r="D126" s="7" t="s">
        <v>335</v>
      </c>
      <c r="E126" s="2" t="s">
        <v>336</v>
      </c>
      <c r="F126" s="2" t="s">
        <v>33</v>
      </c>
      <c r="G126" s="1" t="s">
        <v>631</v>
      </c>
      <c r="H126" t="s">
        <v>526</v>
      </c>
      <c r="J126" s="1"/>
      <c r="K126" s="1"/>
      <c r="M126" s="2" t="s">
        <v>338</v>
      </c>
      <c r="N126" s="8" t="s">
        <v>48</v>
      </c>
      <c r="O126" s="8" t="s">
        <v>37</v>
      </c>
      <c r="P126" s="8" t="s">
        <v>1707</v>
      </c>
      <c r="Q126" s="1"/>
      <c r="R126" s="1"/>
      <c r="S126" s="2">
        <v>27</v>
      </c>
      <c r="T126" s="2">
        <v>0</v>
      </c>
      <c r="U126" s="10">
        <f t="shared" si="2"/>
        <v>0</v>
      </c>
      <c r="V126" s="1"/>
      <c r="W126" s="8" t="str">
        <f>IF(COUNTIF(soi_input_variables!A:A,A126)&gt;0,"yes","no")</f>
        <v>no</v>
      </c>
      <c r="X126" s="8" t="str">
        <f>IF(COUNTIF(midas_input_variables!A:A,A126)&gt;0,"yes","no")</f>
        <v>no</v>
      </c>
      <c r="Y126" s="8" t="str">
        <f>IF(OR(COUNTIF(eucalc_variables_proxies!C:C,"*"&amp;A126&amp;"*")&gt;0,COUNTIF(eucalc_variables_proxies!F:F,"*"&amp;A126&amp;"*")&gt;0),"yes","no")</f>
        <v>no</v>
      </c>
      <c r="Z126" s="8" t="str">
        <f>IF(COUNTIF(collected_variables_proxies!C:C,"*"&amp;A126&amp;"*")&gt;0,"yes","no")</f>
        <v>no</v>
      </c>
      <c r="AA126" s="8" t="str">
        <f t="shared" si="3"/>
        <v>no</v>
      </c>
      <c r="AB126">
        <v>500</v>
      </c>
    </row>
    <row r="127" spans="1:28" ht="15" customHeight="1">
      <c r="A127" s="200" t="s">
        <v>2547</v>
      </c>
      <c r="B127" s="200" t="s">
        <v>2547</v>
      </c>
      <c r="C127" s="200" t="s">
        <v>2547</v>
      </c>
      <c r="D127" s="7" t="s">
        <v>335</v>
      </c>
      <c r="E127" s="2" t="s">
        <v>336</v>
      </c>
      <c r="F127" s="2" t="s">
        <v>33</v>
      </c>
      <c r="G127" s="1" t="s">
        <v>631</v>
      </c>
      <c r="H127" t="s">
        <v>526</v>
      </c>
      <c r="J127" s="1"/>
      <c r="K127" s="1"/>
      <c r="M127" s="2" t="s">
        <v>338</v>
      </c>
      <c r="N127" s="8" t="s">
        <v>48</v>
      </c>
      <c r="O127" s="8" t="s">
        <v>37</v>
      </c>
      <c r="P127" s="8" t="s">
        <v>1707</v>
      </c>
      <c r="Q127" s="1"/>
      <c r="R127" s="1"/>
      <c r="S127" s="2">
        <v>27</v>
      </c>
      <c r="T127" s="2">
        <v>0</v>
      </c>
      <c r="U127" s="10">
        <f t="shared" si="2"/>
        <v>0</v>
      </c>
      <c r="V127" s="1"/>
      <c r="W127" s="8" t="str">
        <f>IF(COUNTIF(soi_input_variables!A:A,A127)&gt;0,"yes","no")</f>
        <v>no</v>
      </c>
      <c r="X127" s="8" t="str">
        <f>IF(COUNTIF(midas_input_variables!A:A,A127)&gt;0,"yes","no")</f>
        <v>no</v>
      </c>
      <c r="Y127" s="8" t="str">
        <f>IF(OR(COUNTIF(eucalc_variables_proxies!C:C,"*"&amp;A127&amp;"*")&gt;0,COUNTIF(eucalc_variables_proxies!F:F,"*"&amp;A127&amp;"*")&gt;0),"yes","no")</f>
        <v>no</v>
      </c>
      <c r="Z127" s="8" t="str">
        <f>IF(COUNTIF(collected_variables_proxies!C:C,"*"&amp;A127&amp;"*")&gt;0,"yes","no")</f>
        <v>no</v>
      </c>
      <c r="AA127" s="8" t="str">
        <f t="shared" si="3"/>
        <v>no</v>
      </c>
      <c r="AB127">
        <v>500</v>
      </c>
    </row>
    <row r="128" spans="1:28" ht="15" customHeight="1">
      <c r="A128" s="200" t="s">
        <v>2548</v>
      </c>
      <c r="B128" s="200" t="s">
        <v>2548</v>
      </c>
      <c r="C128" s="200" t="s">
        <v>2548</v>
      </c>
      <c r="D128" s="7" t="s">
        <v>335</v>
      </c>
      <c r="E128" s="2" t="s">
        <v>336</v>
      </c>
      <c r="F128" s="2" t="s">
        <v>33</v>
      </c>
      <c r="G128" s="1" t="s">
        <v>631</v>
      </c>
      <c r="H128" t="s">
        <v>526</v>
      </c>
      <c r="J128" s="1"/>
      <c r="K128" s="1"/>
      <c r="M128" s="2" t="s">
        <v>338</v>
      </c>
      <c r="N128" s="8" t="s">
        <v>48</v>
      </c>
      <c r="O128" s="8" t="s">
        <v>37</v>
      </c>
      <c r="P128" s="8" t="s">
        <v>1707</v>
      </c>
      <c r="Q128" s="1"/>
      <c r="R128" s="1"/>
      <c r="S128" s="2">
        <v>27</v>
      </c>
      <c r="T128" s="2">
        <v>0</v>
      </c>
      <c r="U128" s="10">
        <f t="shared" si="2"/>
        <v>0</v>
      </c>
      <c r="V128" s="1"/>
      <c r="W128" s="8" t="str">
        <f>IF(COUNTIF(soi_input_variables!A:A,A128)&gt;0,"yes","no")</f>
        <v>no</v>
      </c>
      <c r="X128" s="8" t="str">
        <f>IF(COUNTIF(midas_input_variables!A:A,A128)&gt;0,"yes","no")</f>
        <v>no</v>
      </c>
      <c r="Y128" s="8" t="str">
        <f>IF(OR(COUNTIF(eucalc_variables_proxies!C:C,"*"&amp;A128&amp;"*")&gt;0,COUNTIF(eucalc_variables_proxies!F:F,"*"&amp;A128&amp;"*")&gt;0),"yes","no")</f>
        <v>no</v>
      </c>
      <c r="Z128" s="8" t="str">
        <f>IF(COUNTIF(collected_variables_proxies!C:C,"*"&amp;A128&amp;"*")&gt;0,"yes","no")</f>
        <v>no</v>
      </c>
      <c r="AA128" s="8" t="str">
        <f t="shared" si="3"/>
        <v>no</v>
      </c>
      <c r="AB128">
        <v>500</v>
      </c>
    </row>
    <row r="129" spans="1:28" ht="15" customHeight="1">
      <c r="A129" s="200" t="s">
        <v>2549</v>
      </c>
      <c r="B129" s="200" t="s">
        <v>2549</v>
      </c>
      <c r="C129" s="200" t="s">
        <v>2549</v>
      </c>
      <c r="D129" s="7" t="s">
        <v>335</v>
      </c>
      <c r="E129" s="2" t="s">
        <v>336</v>
      </c>
      <c r="F129" s="2" t="s">
        <v>33</v>
      </c>
      <c r="G129" s="1" t="s">
        <v>631</v>
      </c>
      <c r="H129" t="s">
        <v>526</v>
      </c>
      <c r="J129" s="1"/>
      <c r="K129" s="1"/>
      <c r="M129" s="2" t="s">
        <v>338</v>
      </c>
      <c r="N129" s="8" t="s">
        <v>48</v>
      </c>
      <c r="O129" s="8" t="s">
        <v>37</v>
      </c>
      <c r="P129" s="8" t="s">
        <v>1707</v>
      </c>
      <c r="Q129" s="1"/>
      <c r="R129" s="1"/>
      <c r="S129" s="2">
        <v>27</v>
      </c>
      <c r="T129" s="2">
        <v>0</v>
      </c>
      <c r="U129" s="10">
        <f t="shared" ref="U129:U192" si="4">ROUND(T129/S129*100,2)</f>
        <v>0</v>
      </c>
      <c r="V129" s="1"/>
      <c r="W129" s="8" t="str">
        <f>IF(COUNTIF(soi_input_variables!A:A,A129)&gt;0,"yes","no")</f>
        <v>no</v>
      </c>
      <c r="X129" s="8" t="str">
        <f>IF(COUNTIF(midas_input_variables!A:A,A129)&gt;0,"yes","no")</f>
        <v>no</v>
      </c>
      <c r="Y129" s="8" t="str">
        <f>IF(OR(COUNTIF(eucalc_variables_proxies!C:C,"*"&amp;A129&amp;"*")&gt;0,COUNTIF(eucalc_variables_proxies!F:F,"*"&amp;A129&amp;"*")&gt;0),"yes","no")</f>
        <v>no</v>
      </c>
      <c r="Z129" s="8" t="str">
        <f>IF(COUNTIF(collected_variables_proxies!C:C,"*"&amp;A129&amp;"*")&gt;0,"yes","no")</f>
        <v>no</v>
      </c>
      <c r="AA129" s="8" t="str">
        <f t="shared" ref="AA129:AA192" si="5">IF(OR(W129="yes",X129="yes",Y129="yes",Z129="yes"),"yes","no")</f>
        <v>no</v>
      </c>
      <c r="AB129">
        <v>500</v>
      </c>
    </row>
    <row r="130" spans="1:28" ht="15" customHeight="1">
      <c r="A130" s="200" t="s">
        <v>2550</v>
      </c>
      <c r="B130" s="200" t="s">
        <v>2550</v>
      </c>
      <c r="C130" s="200" t="s">
        <v>2550</v>
      </c>
      <c r="D130" s="7" t="s">
        <v>335</v>
      </c>
      <c r="E130" s="2" t="s">
        <v>336</v>
      </c>
      <c r="F130" s="2" t="s">
        <v>33</v>
      </c>
      <c r="G130" s="1" t="s">
        <v>631</v>
      </c>
      <c r="H130" t="s">
        <v>526</v>
      </c>
      <c r="J130" s="1"/>
      <c r="K130" s="1"/>
      <c r="M130" s="2" t="s">
        <v>338</v>
      </c>
      <c r="N130" s="8" t="s">
        <v>48</v>
      </c>
      <c r="O130" s="8" t="s">
        <v>37</v>
      </c>
      <c r="P130" s="8" t="s">
        <v>1707</v>
      </c>
      <c r="Q130" s="1"/>
      <c r="R130" s="1"/>
      <c r="S130" s="2">
        <v>27</v>
      </c>
      <c r="T130" s="2">
        <v>0</v>
      </c>
      <c r="U130" s="10">
        <f t="shared" si="4"/>
        <v>0</v>
      </c>
      <c r="V130" s="1"/>
      <c r="W130" s="8" t="str">
        <f>IF(COUNTIF(soi_input_variables!A:A,A130)&gt;0,"yes","no")</f>
        <v>no</v>
      </c>
      <c r="X130" s="8" t="str">
        <f>IF(COUNTIF(midas_input_variables!A:A,A130)&gt;0,"yes","no")</f>
        <v>no</v>
      </c>
      <c r="Y130" s="8" t="str">
        <f>IF(OR(COUNTIF(eucalc_variables_proxies!C:C,"*"&amp;A130&amp;"*")&gt;0,COUNTIF(eucalc_variables_proxies!F:F,"*"&amp;A130&amp;"*")&gt;0),"yes","no")</f>
        <v>no</v>
      </c>
      <c r="Z130" s="8" t="str">
        <f>IF(COUNTIF(collected_variables_proxies!C:C,"*"&amp;A130&amp;"*")&gt;0,"yes","no")</f>
        <v>no</v>
      </c>
      <c r="AA130" s="8" t="str">
        <f t="shared" si="5"/>
        <v>no</v>
      </c>
      <c r="AB130">
        <v>500</v>
      </c>
    </row>
    <row r="131" spans="1:28" ht="15" customHeight="1">
      <c r="A131" s="200" t="s">
        <v>2551</v>
      </c>
      <c r="B131" s="200" t="s">
        <v>2551</v>
      </c>
      <c r="C131" s="200" t="s">
        <v>2551</v>
      </c>
      <c r="D131" s="7" t="s">
        <v>335</v>
      </c>
      <c r="E131" s="2" t="s">
        <v>336</v>
      </c>
      <c r="F131" s="2" t="s">
        <v>33</v>
      </c>
      <c r="G131" s="1" t="s">
        <v>631</v>
      </c>
      <c r="H131" t="s">
        <v>526</v>
      </c>
      <c r="J131" s="1"/>
      <c r="K131" s="1"/>
      <c r="M131" s="2" t="s">
        <v>338</v>
      </c>
      <c r="N131" s="8" t="s">
        <v>48</v>
      </c>
      <c r="O131" s="8" t="s">
        <v>37</v>
      </c>
      <c r="P131" s="8" t="s">
        <v>1707</v>
      </c>
      <c r="Q131" s="1"/>
      <c r="R131" s="1"/>
      <c r="S131" s="2">
        <v>27</v>
      </c>
      <c r="T131" s="2">
        <v>0</v>
      </c>
      <c r="U131" s="10">
        <f t="shared" si="4"/>
        <v>0</v>
      </c>
      <c r="V131" s="1"/>
      <c r="W131" s="8" t="str">
        <f>IF(COUNTIF(soi_input_variables!A:A,A131)&gt;0,"yes","no")</f>
        <v>no</v>
      </c>
      <c r="X131" s="8" t="str">
        <f>IF(COUNTIF(midas_input_variables!A:A,A131)&gt;0,"yes","no")</f>
        <v>no</v>
      </c>
      <c r="Y131" s="8" t="str">
        <f>IF(OR(COUNTIF(eucalc_variables_proxies!C:C,"*"&amp;A131&amp;"*")&gt;0,COUNTIF(eucalc_variables_proxies!F:F,"*"&amp;A131&amp;"*")&gt;0),"yes","no")</f>
        <v>no</v>
      </c>
      <c r="Z131" s="8" t="str">
        <f>IF(COUNTIF(collected_variables_proxies!C:C,"*"&amp;A131&amp;"*")&gt;0,"yes","no")</f>
        <v>no</v>
      </c>
      <c r="AA131" s="8" t="str">
        <f t="shared" si="5"/>
        <v>no</v>
      </c>
      <c r="AB131">
        <v>500</v>
      </c>
    </row>
    <row r="132" spans="1:28" ht="15" customHeight="1">
      <c r="A132" s="200" t="s">
        <v>2552</v>
      </c>
      <c r="B132" s="200" t="s">
        <v>2552</v>
      </c>
      <c r="C132" s="200" t="s">
        <v>2552</v>
      </c>
      <c r="D132" s="7" t="s">
        <v>335</v>
      </c>
      <c r="E132" s="2" t="s">
        <v>336</v>
      </c>
      <c r="F132" s="2" t="s">
        <v>33</v>
      </c>
      <c r="G132" s="1" t="s">
        <v>631</v>
      </c>
      <c r="H132" t="s">
        <v>526</v>
      </c>
      <c r="J132" s="1"/>
      <c r="K132" s="1"/>
      <c r="M132" s="2" t="s">
        <v>338</v>
      </c>
      <c r="N132" s="8" t="s">
        <v>48</v>
      </c>
      <c r="O132" s="8" t="s">
        <v>37</v>
      </c>
      <c r="P132" s="8" t="s">
        <v>1707</v>
      </c>
      <c r="Q132" s="1"/>
      <c r="R132" s="1"/>
      <c r="S132" s="2">
        <v>27</v>
      </c>
      <c r="T132" s="2">
        <v>0</v>
      </c>
      <c r="U132" s="10">
        <f t="shared" si="4"/>
        <v>0</v>
      </c>
      <c r="V132" s="1"/>
      <c r="W132" s="8" t="str">
        <f>IF(COUNTIF(soi_input_variables!A:A,A132)&gt;0,"yes","no")</f>
        <v>no</v>
      </c>
      <c r="X132" s="8" t="str">
        <f>IF(COUNTIF(midas_input_variables!A:A,A132)&gt;0,"yes","no")</f>
        <v>no</v>
      </c>
      <c r="Y132" s="8" t="str">
        <f>IF(OR(COUNTIF(eucalc_variables_proxies!C:C,"*"&amp;A132&amp;"*")&gt;0,COUNTIF(eucalc_variables_proxies!F:F,"*"&amp;A132&amp;"*")&gt;0),"yes","no")</f>
        <v>no</v>
      </c>
      <c r="Z132" s="8" t="str">
        <f>IF(COUNTIF(collected_variables_proxies!C:C,"*"&amp;A132&amp;"*")&gt;0,"yes","no")</f>
        <v>no</v>
      </c>
      <c r="AA132" s="8" t="str">
        <f t="shared" si="5"/>
        <v>no</v>
      </c>
      <c r="AB132">
        <v>500</v>
      </c>
    </row>
    <row r="133" spans="1:28" ht="15" customHeight="1">
      <c r="A133" s="200" t="s">
        <v>2553</v>
      </c>
      <c r="B133" s="200" t="s">
        <v>2553</v>
      </c>
      <c r="C133" s="200" t="s">
        <v>2553</v>
      </c>
      <c r="D133" s="7" t="s">
        <v>335</v>
      </c>
      <c r="E133" s="2" t="s">
        <v>336</v>
      </c>
      <c r="F133" s="2" t="s">
        <v>33</v>
      </c>
      <c r="G133" s="1" t="s">
        <v>631</v>
      </c>
      <c r="H133" t="s">
        <v>526</v>
      </c>
      <c r="J133" s="1"/>
      <c r="K133" s="1"/>
      <c r="M133" s="2" t="s">
        <v>338</v>
      </c>
      <c r="N133" s="8" t="s">
        <v>48</v>
      </c>
      <c r="O133" s="8" t="s">
        <v>37</v>
      </c>
      <c r="P133" s="8" t="s">
        <v>1707</v>
      </c>
      <c r="Q133" s="1"/>
      <c r="R133" s="1"/>
      <c r="S133" s="2">
        <v>27</v>
      </c>
      <c r="T133" s="2">
        <v>0</v>
      </c>
      <c r="U133" s="10">
        <f t="shared" si="4"/>
        <v>0</v>
      </c>
      <c r="V133" s="1"/>
      <c r="W133" s="8" t="str">
        <f>IF(COUNTIF(soi_input_variables!A:A,A133)&gt;0,"yes","no")</f>
        <v>no</v>
      </c>
      <c r="X133" s="8" t="str">
        <f>IF(COUNTIF(midas_input_variables!A:A,A133)&gt;0,"yes","no")</f>
        <v>no</v>
      </c>
      <c r="Y133" s="8" t="str">
        <f>IF(OR(COUNTIF(eucalc_variables_proxies!C:C,"*"&amp;A133&amp;"*")&gt;0,COUNTIF(eucalc_variables_proxies!F:F,"*"&amp;A133&amp;"*")&gt;0),"yes","no")</f>
        <v>no</v>
      </c>
      <c r="Z133" s="8" t="str">
        <f>IF(COUNTIF(collected_variables_proxies!C:C,"*"&amp;A133&amp;"*")&gt;0,"yes","no")</f>
        <v>no</v>
      </c>
      <c r="AA133" s="8" t="str">
        <f t="shared" si="5"/>
        <v>no</v>
      </c>
      <c r="AB133">
        <v>500</v>
      </c>
    </row>
    <row r="134" spans="1:28" ht="15" customHeight="1">
      <c r="A134" s="200" t="s">
        <v>2554</v>
      </c>
      <c r="B134" s="200" t="s">
        <v>2554</v>
      </c>
      <c r="C134" s="200" t="s">
        <v>2554</v>
      </c>
      <c r="D134" s="7" t="s">
        <v>335</v>
      </c>
      <c r="E134" s="2" t="s">
        <v>336</v>
      </c>
      <c r="F134" s="2" t="s">
        <v>33</v>
      </c>
      <c r="G134" s="1" t="s">
        <v>631</v>
      </c>
      <c r="H134" t="s">
        <v>526</v>
      </c>
      <c r="J134" s="1"/>
      <c r="K134" s="1"/>
      <c r="M134" s="2" t="s">
        <v>338</v>
      </c>
      <c r="N134" s="8" t="s">
        <v>48</v>
      </c>
      <c r="O134" s="8" t="s">
        <v>37</v>
      </c>
      <c r="P134" s="8" t="s">
        <v>1707</v>
      </c>
      <c r="Q134" s="1"/>
      <c r="R134" s="1"/>
      <c r="S134" s="2">
        <v>27</v>
      </c>
      <c r="T134" s="2">
        <v>0</v>
      </c>
      <c r="U134" s="10">
        <f t="shared" si="4"/>
        <v>0</v>
      </c>
      <c r="V134" s="1"/>
      <c r="W134" s="8" t="str">
        <f>IF(COUNTIF(soi_input_variables!A:A,A134)&gt;0,"yes","no")</f>
        <v>no</v>
      </c>
      <c r="X134" s="8" t="str">
        <f>IF(COUNTIF(midas_input_variables!A:A,A134)&gt;0,"yes","no")</f>
        <v>no</v>
      </c>
      <c r="Y134" s="8" t="str">
        <f>IF(OR(COUNTIF(eucalc_variables_proxies!C:C,"*"&amp;A134&amp;"*")&gt;0,COUNTIF(eucalc_variables_proxies!F:F,"*"&amp;A134&amp;"*")&gt;0),"yes","no")</f>
        <v>no</v>
      </c>
      <c r="Z134" s="8" t="str">
        <f>IF(COUNTIF(collected_variables_proxies!C:C,"*"&amp;A134&amp;"*")&gt;0,"yes","no")</f>
        <v>no</v>
      </c>
      <c r="AA134" s="8" t="str">
        <f t="shared" si="5"/>
        <v>no</v>
      </c>
      <c r="AB134">
        <v>500</v>
      </c>
    </row>
    <row r="135" spans="1:28" ht="15" customHeight="1">
      <c r="A135" s="200" t="s">
        <v>2555</v>
      </c>
      <c r="B135" s="200" t="s">
        <v>2555</v>
      </c>
      <c r="C135" s="200" t="s">
        <v>2555</v>
      </c>
      <c r="D135" s="7" t="s">
        <v>335</v>
      </c>
      <c r="E135" s="2" t="s">
        <v>336</v>
      </c>
      <c r="F135" s="2" t="s">
        <v>33</v>
      </c>
      <c r="G135" s="1" t="s">
        <v>631</v>
      </c>
      <c r="H135" t="s">
        <v>526</v>
      </c>
      <c r="J135" s="1"/>
      <c r="K135" s="1"/>
      <c r="M135" s="2" t="s">
        <v>338</v>
      </c>
      <c r="N135" s="8" t="s">
        <v>48</v>
      </c>
      <c r="O135" s="8" t="s">
        <v>37</v>
      </c>
      <c r="P135" s="8" t="s">
        <v>1707</v>
      </c>
      <c r="Q135" s="1"/>
      <c r="R135" s="1"/>
      <c r="S135" s="2">
        <v>27</v>
      </c>
      <c r="T135" s="2">
        <v>0</v>
      </c>
      <c r="U135" s="10">
        <f t="shared" si="4"/>
        <v>0</v>
      </c>
      <c r="V135" s="1"/>
      <c r="W135" s="8" t="str">
        <f>IF(COUNTIF(soi_input_variables!A:A,A135)&gt;0,"yes","no")</f>
        <v>no</v>
      </c>
      <c r="X135" s="8" t="str">
        <f>IF(COUNTIF(midas_input_variables!A:A,A135)&gt;0,"yes","no")</f>
        <v>no</v>
      </c>
      <c r="Y135" s="8" t="str">
        <f>IF(OR(COUNTIF(eucalc_variables_proxies!C:C,"*"&amp;A135&amp;"*")&gt;0,COUNTIF(eucalc_variables_proxies!F:F,"*"&amp;A135&amp;"*")&gt;0),"yes","no")</f>
        <v>no</v>
      </c>
      <c r="Z135" s="8" t="str">
        <f>IF(COUNTIF(collected_variables_proxies!C:C,"*"&amp;A135&amp;"*")&gt;0,"yes","no")</f>
        <v>no</v>
      </c>
      <c r="AA135" s="8" t="str">
        <f t="shared" si="5"/>
        <v>no</v>
      </c>
      <c r="AB135">
        <v>500</v>
      </c>
    </row>
    <row r="136" spans="1:28" ht="15" customHeight="1">
      <c r="A136" s="200" t="s">
        <v>2556</v>
      </c>
      <c r="B136" s="200" t="s">
        <v>2556</v>
      </c>
      <c r="C136" s="200" t="s">
        <v>2556</v>
      </c>
      <c r="D136" s="7" t="s">
        <v>335</v>
      </c>
      <c r="E136" s="2" t="s">
        <v>336</v>
      </c>
      <c r="F136" s="2" t="s">
        <v>33</v>
      </c>
      <c r="G136" s="1" t="s">
        <v>631</v>
      </c>
      <c r="H136" t="s">
        <v>526</v>
      </c>
      <c r="J136" s="1"/>
      <c r="K136" s="1"/>
      <c r="M136" s="2" t="s">
        <v>338</v>
      </c>
      <c r="N136" s="8" t="s">
        <v>48</v>
      </c>
      <c r="O136" s="8" t="s">
        <v>37</v>
      </c>
      <c r="P136" s="8" t="s">
        <v>1707</v>
      </c>
      <c r="Q136" s="1"/>
      <c r="R136" s="1"/>
      <c r="S136" s="2">
        <v>27</v>
      </c>
      <c r="T136" s="2">
        <v>0</v>
      </c>
      <c r="U136" s="10">
        <f t="shared" si="4"/>
        <v>0</v>
      </c>
      <c r="V136" s="1"/>
      <c r="W136" s="8" t="str">
        <f>IF(COUNTIF(soi_input_variables!A:A,A136)&gt;0,"yes","no")</f>
        <v>no</v>
      </c>
      <c r="X136" s="8" t="str">
        <f>IF(COUNTIF(midas_input_variables!A:A,A136)&gt;0,"yes","no")</f>
        <v>no</v>
      </c>
      <c r="Y136" s="8" t="str">
        <f>IF(OR(COUNTIF(eucalc_variables_proxies!C:C,"*"&amp;A136&amp;"*")&gt;0,COUNTIF(eucalc_variables_proxies!F:F,"*"&amp;A136&amp;"*")&gt;0),"yes","no")</f>
        <v>no</v>
      </c>
      <c r="Z136" s="8" t="str">
        <f>IF(COUNTIF(collected_variables_proxies!C:C,"*"&amp;A136&amp;"*")&gt;0,"yes","no")</f>
        <v>no</v>
      </c>
      <c r="AA136" s="8" t="str">
        <f t="shared" si="5"/>
        <v>no</v>
      </c>
      <c r="AB136">
        <v>500</v>
      </c>
    </row>
    <row r="137" spans="1:28" ht="15" customHeight="1">
      <c r="A137" s="200" t="s">
        <v>2557</v>
      </c>
      <c r="B137" s="200" t="s">
        <v>2557</v>
      </c>
      <c r="C137" s="200" t="s">
        <v>2557</v>
      </c>
      <c r="D137" s="7" t="s">
        <v>335</v>
      </c>
      <c r="E137" s="2" t="s">
        <v>336</v>
      </c>
      <c r="F137" s="2" t="s">
        <v>33</v>
      </c>
      <c r="G137" s="1" t="s">
        <v>631</v>
      </c>
      <c r="H137" t="s">
        <v>526</v>
      </c>
      <c r="J137" s="1"/>
      <c r="K137" s="1"/>
      <c r="M137" s="2" t="s">
        <v>338</v>
      </c>
      <c r="N137" s="8" t="s">
        <v>48</v>
      </c>
      <c r="O137" s="8" t="s">
        <v>37</v>
      </c>
      <c r="P137" s="8" t="s">
        <v>1707</v>
      </c>
      <c r="Q137" s="1"/>
      <c r="R137" s="1"/>
      <c r="S137" s="2">
        <v>27</v>
      </c>
      <c r="T137" s="2">
        <v>0</v>
      </c>
      <c r="U137" s="10">
        <f t="shared" si="4"/>
        <v>0</v>
      </c>
      <c r="V137" s="1"/>
      <c r="W137" s="8" t="str">
        <f>IF(COUNTIF(soi_input_variables!A:A,A137)&gt;0,"yes","no")</f>
        <v>no</v>
      </c>
      <c r="X137" s="8" t="str">
        <f>IF(COUNTIF(midas_input_variables!A:A,A137)&gt;0,"yes","no")</f>
        <v>no</v>
      </c>
      <c r="Y137" s="8" t="str">
        <f>IF(OR(COUNTIF(eucalc_variables_proxies!C:C,"*"&amp;A137&amp;"*")&gt;0,COUNTIF(eucalc_variables_proxies!F:F,"*"&amp;A137&amp;"*")&gt;0),"yes","no")</f>
        <v>no</v>
      </c>
      <c r="Z137" s="8" t="str">
        <f>IF(COUNTIF(collected_variables_proxies!C:C,"*"&amp;A137&amp;"*")&gt;0,"yes","no")</f>
        <v>no</v>
      </c>
      <c r="AA137" s="8" t="str">
        <f t="shared" si="5"/>
        <v>no</v>
      </c>
      <c r="AB137">
        <v>500</v>
      </c>
    </row>
    <row r="138" spans="1:28" ht="15" customHeight="1">
      <c r="A138" s="200" t="s">
        <v>2558</v>
      </c>
      <c r="B138" s="200" t="s">
        <v>2558</v>
      </c>
      <c r="C138" s="200" t="s">
        <v>2558</v>
      </c>
      <c r="D138" s="7" t="s">
        <v>335</v>
      </c>
      <c r="E138" s="2" t="s">
        <v>336</v>
      </c>
      <c r="F138" s="2" t="s">
        <v>33</v>
      </c>
      <c r="G138" s="1" t="s">
        <v>631</v>
      </c>
      <c r="H138" t="s">
        <v>526</v>
      </c>
      <c r="J138" s="1"/>
      <c r="K138" s="1"/>
      <c r="M138" s="2" t="s">
        <v>338</v>
      </c>
      <c r="N138" s="8" t="s">
        <v>48</v>
      </c>
      <c r="O138" s="8" t="s">
        <v>37</v>
      </c>
      <c r="P138" s="8" t="s">
        <v>1707</v>
      </c>
      <c r="Q138" s="1"/>
      <c r="R138" s="1"/>
      <c r="S138" s="2">
        <v>27</v>
      </c>
      <c r="T138" s="2">
        <v>0</v>
      </c>
      <c r="U138" s="10">
        <f t="shared" si="4"/>
        <v>0</v>
      </c>
      <c r="V138" s="1"/>
      <c r="W138" s="8" t="str">
        <f>IF(COUNTIF(soi_input_variables!A:A,A138)&gt;0,"yes","no")</f>
        <v>no</v>
      </c>
      <c r="X138" s="8" t="str">
        <f>IF(COUNTIF(midas_input_variables!A:A,A138)&gt;0,"yes","no")</f>
        <v>no</v>
      </c>
      <c r="Y138" s="8" t="str">
        <f>IF(OR(COUNTIF(eucalc_variables_proxies!C:C,"*"&amp;A138&amp;"*")&gt;0,COUNTIF(eucalc_variables_proxies!F:F,"*"&amp;A138&amp;"*")&gt;0),"yes","no")</f>
        <v>no</v>
      </c>
      <c r="Z138" s="8" t="str">
        <f>IF(COUNTIF(collected_variables_proxies!C:C,"*"&amp;A138&amp;"*")&gt;0,"yes","no")</f>
        <v>no</v>
      </c>
      <c r="AA138" s="8" t="str">
        <f t="shared" si="5"/>
        <v>no</v>
      </c>
      <c r="AB138">
        <v>500</v>
      </c>
    </row>
    <row r="139" spans="1:28" ht="15" customHeight="1">
      <c r="A139" s="200" t="s">
        <v>2559</v>
      </c>
      <c r="B139" s="200" t="s">
        <v>2559</v>
      </c>
      <c r="C139" s="200" t="s">
        <v>2559</v>
      </c>
      <c r="D139" s="7" t="s">
        <v>335</v>
      </c>
      <c r="E139" s="2" t="s">
        <v>336</v>
      </c>
      <c r="F139" s="2" t="s">
        <v>33</v>
      </c>
      <c r="G139" s="1" t="s">
        <v>631</v>
      </c>
      <c r="H139" t="s">
        <v>526</v>
      </c>
      <c r="J139" s="1"/>
      <c r="K139" s="1"/>
      <c r="M139" s="2" t="s">
        <v>338</v>
      </c>
      <c r="N139" s="8" t="s">
        <v>48</v>
      </c>
      <c r="O139" s="8" t="s">
        <v>37</v>
      </c>
      <c r="P139" s="8" t="s">
        <v>1707</v>
      </c>
      <c r="Q139" s="1"/>
      <c r="R139" s="1"/>
      <c r="S139" s="2">
        <v>27</v>
      </c>
      <c r="T139" s="2">
        <v>0</v>
      </c>
      <c r="U139" s="10">
        <f t="shared" si="4"/>
        <v>0</v>
      </c>
      <c r="V139" s="1"/>
      <c r="W139" s="8" t="str">
        <f>IF(COUNTIF(soi_input_variables!A:A,A139)&gt;0,"yes","no")</f>
        <v>no</v>
      </c>
      <c r="X139" s="8" t="str">
        <f>IF(COUNTIF(midas_input_variables!A:A,A139)&gt;0,"yes","no")</f>
        <v>no</v>
      </c>
      <c r="Y139" s="8" t="str">
        <f>IF(OR(COUNTIF(eucalc_variables_proxies!C:C,"*"&amp;A139&amp;"*")&gt;0,COUNTIF(eucalc_variables_proxies!F:F,"*"&amp;A139&amp;"*")&gt;0),"yes","no")</f>
        <v>no</v>
      </c>
      <c r="Z139" s="8" t="str">
        <f>IF(COUNTIF(collected_variables_proxies!C:C,"*"&amp;A139&amp;"*")&gt;0,"yes","no")</f>
        <v>no</v>
      </c>
      <c r="AA139" s="8" t="str">
        <f t="shared" si="5"/>
        <v>no</v>
      </c>
      <c r="AB139">
        <v>500</v>
      </c>
    </row>
    <row r="140" spans="1:28" ht="15" customHeight="1">
      <c r="A140" s="200" t="s">
        <v>2560</v>
      </c>
      <c r="B140" s="200" t="s">
        <v>2560</v>
      </c>
      <c r="C140" s="200" t="s">
        <v>2560</v>
      </c>
      <c r="D140" s="7" t="s">
        <v>335</v>
      </c>
      <c r="E140" s="2" t="s">
        <v>336</v>
      </c>
      <c r="F140" s="2" t="s">
        <v>33</v>
      </c>
      <c r="G140" s="1" t="s">
        <v>631</v>
      </c>
      <c r="H140" t="s">
        <v>526</v>
      </c>
      <c r="J140" s="1"/>
      <c r="K140" s="1"/>
      <c r="M140" s="2" t="s">
        <v>338</v>
      </c>
      <c r="N140" s="8" t="s">
        <v>48</v>
      </c>
      <c r="O140" s="8" t="s">
        <v>37</v>
      </c>
      <c r="P140" s="8" t="s">
        <v>1707</v>
      </c>
      <c r="Q140" s="1"/>
      <c r="R140" s="1"/>
      <c r="S140" s="2">
        <v>27</v>
      </c>
      <c r="T140" s="2">
        <v>0</v>
      </c>
      <c r="U140" s="10">
        <f t="shared" si="4"/>
        <v>0</v>
      </c>
      <c r="V140" s="1"/>
      <c r="W140" s="8" t="str">
        <f>IF(COUNTIF(soi_input_variables!A:A,A140)&gt;0,"yes","no")</f>
        <v>no</v>
      </c>
      <c r="X140" s="8" t="str">
        <f>IF(COUNTIF(midas_input_variables!A:A,A140)&gt;0,"yes","no")</f>
        <v>no</v>
      </c>
      <c r="Y140" s="8" t="str">
        <f>IF(OR(COUNTIF(eucalc_variables_proxies!C:C,"*"&amp;A140&amp;"*")&gt;0,COUNTIF(eucalc_variables_proxies!F:F,"*"&amp;A140&amp;"*")&gt;0),"yes","no")</f>
        <v>no</v>
      </c>
      <c r="Z140" s="8" t="str">
        <f>IF(COUNTIF(collected_variables_proxies!C:C,"*"&amp;A140&amp;"*")&gt;0,"yes","no")</f>
        <v>no</v>
      </c>
      <c r="AA140" s="8" t="str">
        <f t="shared" si="5"/>
        <v>no</v>
      </c>
      <c r="AB140">
        <v>500</v>
      </c>
    </row>
    <row r="141" spans="1:28" ht="15" customHeight="1">
      <c r="A141" s="200" t="s">
        <v>2561</v>
      </c>
      <c r="B141" s="200" t="s">
        <v>2561</v>
      </c>
      <c r="C141" s="200" t="s">
        <v>2561</v>
      </c>
      <c r="D141" s="7" t="s">
        <v>335</v>
      </c>
      <c r="E141" s="2" t="s">
        <v>336</v>
      </c>
      <c r="F141" s="2" t="s">
        <v>33</v>
      </c>
      <c r="G141" s="1" t="s">
        <v>631</v>
      </c>
      <c r="H141" t="s">
        <v>526</v>
      </c>
      <c r="J141" s="1"/>
      <c r="K141" s="1"/>
      <c r="M141" s="2" t="s">
        <v>338</v>
      </c>
      <c r="N141" s="8" t="s">
        <v>48</v>
      </c>
      <c r="O141" s="8" t="s">
        <v>37</v>
      </c>
      <c r="P141" s="8" t="s">
        <v>1707</v>
      </c>
      <c r="Q141" s="1"/>
      <c r="R141" s="1"/>
      <c r="S141" s="2">
        <v>27</v>
      </c>
      <c r="T141" s="2">
        <v>0</v>
      </c>
      <c r="U141" s="10">
        <f t="shared" si="4"/>
        <v>0</v>
      </c>
      <c r="V141" s="1"/>
      <c r="W141" s="8" t="str">
        <f>IF(COUNTIF(soi_input_variables!A:A,A141)&gt;0,"yes","no")</f>
        <v>no</v>
      </c>
      <c r="X141" s="8" t="str">
        <f>IF(COUNTIF(midas_input_variables!A:A,A141)&gt;0,"yes","no")</f>
        <v>no</v>
      </c>
      <c r="Y141" s="8" t="str">
        <f>IF(OR(COUNTIF(eucalc_variables_proxies!C:C,"*"&amp;A141&amp;"*")&gt;0,COUNTIF(eucalc_variables_proxies!F:F,"*"&amp;A141&amp;"*")&gt;0),"yes","no")</f>
        <v>no</v>
      </c>
      <c r="Z141" s="8" t="str">
        <f>IF(COUNTIF(collected_variables_proxies!C:C,"*"&amp;A141&amp;"*")&gt;0,"yes","no")</f>
        <v>no</v>
      </c>
      <c r="AA141" s="8" t="str">
        <f t="shared" si="5"/>
        <v>no</v>
      </c>
      <c r="AB141">
        <v>500</v>
      </c>
    </row>
    <row r="142" spans="1:28" ht="15" customHeight="1">
      <c r="A142" s="200" t="s">
        <v>2562</v>
      </c>
      <c r="B142" s="200" t="s">
        <v>2562</v>
      </c>
      <c r="C142" s="200" t="s">
        <v>2562</v>
      </c>
      <c r="D142" s="7" t="s">
        <v>335</v>
      </c>
      <c r="E142" s="2" t="s">
        <v>336</v>
      </c>
      <c r="F142" s="2" t="s">
        <v>33</v>
      </c>
      <c r="G142" s="1" t="s">
        <v>631</v>
      </c>
      <c r="H142" t="s">
        <v>526</v>
      </c>
      <c r="J142" s="1"/>
      <c r="K142" s="1"/>
      <c r="M142" s="2" t="s">
        <v>338</v>
      </c>
      <c r="N142" s="8" t="s">
        <v>48</v>
      </c>
      <c r="O142" s="8" t="s">
        <v>37</v>
      </c>
      <c r="P142" s="8" t="s">
        <v>1707</v>
      </c>
      <c r="Q142" s="1"/>
      <c r="R142" s="1"/>
      <c r="S142" s="2">
        <v>27</v>
      </c>
      <c r="T142" s="2">
        <v>0</v>
      </c>
      <c r="U142" s="10">
        <f t="shared" si="4"/>
        <v>0</v>
      </c>
      <c r="V142" s="1"/>
      <c r="W142" s="8" t="str">
        <f>IF(COUNTIF(soi_input_variables!A:A,A142)&gt;0,"yes","no")</f>
        <v>no</v>
      </c>
      <c r="X142" s="8" t="str">
        <f>IF(COUNTIF(midas_input_variables!A:A,A142)&gt;0,"yes","no")</f>
        <v>no</v>
      </c>
      <c r="Y142" s="8" t="str">
        <f>IF(OR(COUNTIF(eucalc_variables_proxies!C:C,"*"&amp;A142&amp;"*")&gt;0,COUNTIF(eucalc_variables_proxies!F:F,"*"&amp;A142&amp;"*")&gt;0),"yes","no")</f>
        <v>no</v>
      </c>
      <c r="Z142" s="8" t="str">
        <f>IF(COUNTIF(collected_variables_proxies!C:C,"*"&amp;A142&amp;"*")&gt;0,"yes","no")</f>
        <v>no</v>
      </c>
      <c r="AA142" s="8" t="str">
        <f t="shared" si="5"/>
        <v>no</v>
      </c>
      <c r="AB142">
        <v>500</v>
      </c>
    </row>
    <row r="143" spans="1:28" ht="15" customHeight="1">
      <c r="A143" s="200" t="s">
        <v>2563</v>
      </c>
      <c r="B143" s="200" t="s">
        <v>2563</v>
      </c>
      <c r="C143" s="200" t="s">
        <v>2563</v>
      </c>
      <c r="D143" s="7" t="s">
        <v>335</v>
      </c>
      <c r="E143" s="2" t="s">
        <v>336</v>
      </c>
      <c r="F143" s="2" t="s">
        <v>33</v>
      </c>
      <c r="G143" s="1" t="s">
        <v>631</v>
      </c>
      <c r="H143" t="s">
        <v>526</v>
      </c>
      <c r="J143" s="1"/>
      <c r="K143" s="1"/>
      <c r="M143" s="2" t="s">
        <v>338</v>
      </c>
      <c r="N143" s="8" t="s">
        <v>48</v>
      </c>
      <c r="O143" s="8" t="s">
        <v>37</v>
      </c>
      <c r="P143" s="8" t="s">
        <v>1707</v>
      </c>
      <c r="Q143" s="1"/>
      <c r="R143" s="1"/>
      <c r="S143" s="2">
        <v>27</v>
      </c>
      <c r="T143" s="2">
        <v>0</v>
      </c>
      <c r="U143" s="10">
        <f t="shared" si="4"/>
        <v>0</v>
      </c>
      <c r="V143" s="1"/>
      <c r="W143" s="8" t="str">
        <f>IF(COUNTIF(soi_input_variables!A:A,A143)&gt;0,"yes","no")</f>
        <v>no</v>
      </c>
      <c r="X143" s="8" t="str">
        <f>IF(COUNTIF(midas_input_variables!A:A,A143)&gt;0,"yes","no")</f>
        <v>no</v>
      </c>
      <c r="Y143" s="8" t="str">
        <f>IF(OR(COUNTIF(eucalc_variables_proxies!C:C,"*"&amp;A143&amp;"*")&gt;0,COUNTIF(eucalc_variables_proxies!F:F,"*"&amp;A143&amp;"*")&gt;0),"yes","no")</f>
        <v>no</v>
      </c>
      <c r="Z143" s="8" t="str">
        <f>IF(COUNTIF(collected_variables_proxies!C:C,"*"&amp;A143&amp;"*")&gt;0,"yes","no")</f>
        <v>no</v>
      </c>
      <c r="AA143" s="8" t="str">
        <f t="shared" si="5"/>
        <v>no</v>
      </c>
      <c r="AB143">
        <v>500</v>
      </c>
    </row>
    <row r="144" spans="1:28" ht="15" customHeight="1">
      <c r="A144" s="200" t="s">
        <v>2564</v>
      </c>
      <c r="B144" s="200" t="s">
        <v>2564</v>
      </c>
      <c r="C144" s="200" t="s">
        <v>2564</v>
      </c>
      <c r="D144" s="7" t="s">
        <v>335</v>
      </c>
      <c r="E144" s="2" t="s">
        <v>336</v>
      </c>
      <c r="F144" s="2" t="s">
        <v>33</v>
      </c>
      <c r="G144" s="1" t="s">
        <v>631</v>
      </c>
      <c r="H144" t="s">
        <v>526</v>
      </c>
      <c r="J144" s="1"/>
      <c r="K144" s="1"/>
      <c r="M144" s="2" t="s">
        <v>338</v>
      </c>
      <c r="N144" s="8" t="s">
        <v>48</v>
      </c>
      <c r="O144" s="8" t="s">
        <v>37</v>
      </c>
      <c r="P144" s="8" t="s">
        <v>1707</v>
      </c>
      <c r="Q144" s="1"/>
      <c r="R144" s="1"/>
      <c r="S144" s="2">
        <v>27</v>
      </c>
      <c r="T144" s="2">
        <v>0</v>
      </c>
      <c r="U144" s="10">
        <f t="shared" si="4"/>
        <v>0</v>
      </c>
      <c r="V144" s="1"/>
      <c r="W144" s="8" t="str">
        <f>IF(COUNTIF(soi_input_variables!A:A,A144)&gt;0,"yes","no")</f>
        <v>no</v>
      </c>
      <c r="X144" s="8" t="str">
        <f>IF(COUNTIF(midas_input_variables!A:A,A144)&gt;0,"yes","no")</f>
        <v>no</v>
      </c>
      <c r="Y144" s="8" t="str">
        <f>IF(OR(COUNTIF(eucalc_variables_proxies!C:C,"*"&amp;A144&amp;"*")&gt;0,COUNTIF(eucalc_variables_proxies!F:F,"*"&amp;A144&amp;"*")&gt;0),"yes","no")</f>
        <v>no</v>
      </c>
      <c r="Z144" s="8" t="str">
        <f>IF(COUNTIF(collected_variables_proxies!C:C,"*"&amp;A144&amp;"*")&gt;0,"yes","no")</f>
        <v>no</v>
      </c>
      <c r="AA144" s="8" t="str">
        <f t="shared" si="5"/>
        <v>no</v>
      </c>
      <c r="AB144">
        <v>500</v>
      </c>
    </row>
    <row r="145" spans="1:28" ht="15" customHeight="1">
      <c r="A145" s="200" t="s">
        <v>2565</v>
      </c>
      <c r="B145" s="200" t="s">
        <v>2565</v>
      </c>
      <c r="C145" s="200" t="s">
        <v>2565</v>
      </c>
      <c r="D145" s="7" t="s">
        <v>335</v>
      </c>
      <c r="E145" s="2" t="s">
        <v>336</v>
      </c>
      <c r="F145" s="2" t="s">
        <v>33</v>
      </c>
      <c r="G145" s="1" t="s">
        <v>631</v>
      </c>
      <c r="H145" t="s">
        <v>526</v>
      </c>
      <c r="J145" s="1"/>
      <c r="K145" s="1"/>
      <c r="M145" s="2" t="s">
        <v>338</v>
      </c>
      <c r="N145" s="8" t="s">
        <v>48</v>
      </c>
      <c r="O145" s="8" t="s">
        <v>37</v>
      </c>
      <c r="P145" s="8" t="s">
        <v>1707</v>
      </c>
      <c r="Q145" s="1"/>
      <c r="R145" s="1"/>
      <c r="S145" s="2">
        <v>27</v>
      </c>
      <c r="T145" s="2">
        <v>0</v>
      </c>
      <c r="U145" s="10">
        <f t="shared" si="4"/>
        <v>0</v>
      </c>
      <c r="V145" s="1"/>
      <c r="W145" s="8" t="str">
        <f>IF(COUNTIF(soi_input_variables!A:A,A145)&gt;0,"yes","no")</f>
        <v>no</v>
      </c>
      <c r="X145" s="8" t="str">
        <f>IF(COUNTIF(midas_input_variables!A:A,A145)&gt;0,"yes","no")</f>
        <v>no</v>
      </c>
      <c r="Y145" s="8" t="str">
        <f>IF(OR(COUNTIF(eucalc_variables_proxies!C:C,"*"&amp;A145&amp;"*")&gt;0,COUNTIF(eucalc_variables_proxies!F:F,"*"&amp;A145&amp;"*")&gt;0),"yes","no")</f>
        <v>no</v>
      </c>
      <c r="Z145" s="8" t="str">
        <f>IF(COUNTIF(collected_variables_proxies!C:C,"*"&amp;A145&amp;"*")&gt;0,"yes","no")</f>
        <v>no</v>
      </c>
      <c r="AA145" s="8" t="str">
        <f t="shared" si="5"/>
        <v>no</v>
      </c>
      <c r="AB145">
        <v>500</v>
      </c>
    </row>
    <row r="146" spans="1:28" ht="15" customHeight="1">
      <c r="A146" s="200" t="s">
        <v>2566</v>
      </c>
      <c r="B146" s="200" t="s">
        <v>2566</v>
      </c>
      <c r="C146" s="200" t="s">
        <v>2566</v>
      </c>
      <c r="D146" s="7" t="s">
        <v>335</v>
      </c>
      <c r="E146" s="2" t="s">
        <v>336</v>
      </c>
      <c r="F146" s="2" t="s">
        <v>33</v>
      </c>
      <c r="G146" s="1" t="s">
        <v>631</v>
      </c>
      <c r="H146" t="s">
        <v>526</v>
      </c>
      <c r="J146" s="1"/>
      <c r="K146" s="1"/>
      <c r="M146" s="2" t="s">
        <v>338</v>
      </c>
      <c r="N146" s="8" t="s">
        <v>48</v>
      </c>
      <c r="O146" s="8" t="s">
        <v>37</v>
      </c>
      <c r="P146" s="8" t="s">
        <v>1707</v>
      </c>
      <c r="Q146" s="1"/>
      <c r="R146" s="1"/>
      <c r="S146" s="2">
        <v>27</v>
      </c>
      <c r="T146" s="2">
        <v>0</v>
      </c>
      <c r="U146" s="10">
        <f t="shared" si="4"/>
        <v>0</v>
      </c>
      <c r="V146" s="1"/>
      <c r="W146" s="8" t="str">
        <f>IF(COUNTIF(soi_input_variables!A:A,A146)&gt;0,"yes","no")</f>
        <v>no</v>
      </c>
      <c r="X146" s="8" t="str">
        <f>IF(COUNTIF(midas_input_variables!A:A,A146)&gt;0,"yes","no")</f>
        <v>no</v>
      </c>
      <c r="Y146" s="8" t="str">
        <f>IF(OR(COUNTIF(eucalc_variables_proxies!C:C,"*"&amp;A146&amp;"*")&gt;0,COUNTIF(eucalc_variables_proxies!F:F,"*"&amp;A146&amp;"*")&gt;0),"yes","no")</f>
        <v>no</v>
      </c>
      <c r="Z146" s="8" t="str">
        <f>IF(COUNTIF(collected_variables_proxies!C:C,"*"&amp;A146&amp;"*")&gt;0,"yes","no")</f>
        <v>no</v>
      </c>
      <c r="AA146" s="8" t="str">
        <f t="shared" si="5"/>
        <v>no</v>
      </c>
      <c r="AB146">
        <v>500</v>
      </c>
    </row>
    <row r="147" spans="1:28" ht="15" customHeight="1">
      <c r="A147" s="200" t="s">
        <v>2567</v>
      </c>
      <c r="B147" s="200" t="s">
        <v>2567</v>
      </c>
      <c r="C147" s="200" t="s">
        <v>2567</v>
      </c>
      <c r="D147" s="7" t="s">
        <v>335</v>
      </c>
      <c r="E147" s="2" t="s">
        <v>336</v>
      </c>
      <c r="F147" s="2" t="s">
        <v>33</v>
      </c>
      <c r="G147" s="1" t="s">
        <v>631</v>
      </c>
      <c r="H147" t="s">
        <v>526</v>
      </c>
      <c r="J147" s="1"/>
      <c r="K147" s="1"/>
      <c r="M147" s="2" t="s">
        <v>338</v>
      </c>
      <c r="N147" s="8" t="s">
        <v>48</v>
      </c>
      <c r="O147" s="8" t="s">
        <v>37</v>
      </c>
      <c r="P147" s="8" t="s">
        <v>1707</v>
      </c>
      <c r="Q147" s="1"/>
      <c r="R147" s="1"/>
      <c r="S147" s="2">
        <v>27</v>
      </c>
      <c r="T147" s="2">
        <v>0</v>
      </c>
      <c r="U147" s="10">
        <f t="shared" si="4"/>
        <v>0</v>
      </c>
      <c r="V147" s="1"/>
      <c r="W147" s="8" t="str">
        <f>IF(COUNTIF(soi_input_variables!A:A,A147)&gt;0,"yes","no")</f>
        <v>no</v>
      </c>
      <c r="X147" s="8" t="str">
        <f>IF(COUNTIF(midas_input_variables!A:A,A147)&gt;0,"yes","no")</f>
        <v>no</v>
      </c>
      <c r="Y147" s="8" t="str">
        <f>IF(OR(COUNTIF(eucalc_variables_proxies!C:C,"*"&amp;A147&amp;"*")&gt;0,COUNTIF(eucalc_variables_proxies!F:F,"*"&amp;A147&amp;"*")&gt;0),"yes","no")</f>
        <v>no</v>
      </c>
      <c r="Z147" s="8" t="str">
        <f>IF(COUNTIF(collected_variables_proxies!C:C,"*"&amp;A147&amp;"*")&gt;0,"yes","no")</f>
        <v>no</v>
      </c>
      <c r="AA147" s="8" t="str">
        <f t="shared" si="5"/>
        <v>no</v>
      </c>
      <c r="AB147">
        <v>500</v>
      </c>
    </row>
    <row r="148" spans="1:28" ht="15" customHeight="1">
      <c r="A148" s="200" t="s">
        <v>2568</v>
      </c>
      <c r="B148" s="200" t="s">
        <v>2568</v>
      </c>
      <c r="C148" s="200" t="s">
        <v>2568</v>
      </c>
      <c r="D148" s="7" t="s">
        <v>335</v>
      </c>
      <c r="E148" s="2" t="s">
        <v>336</v>
      </c>
      <c r="F148" s="2" t="s">
        <v>33</v>
      </c>
      <c r="G148" s="1" t="s">
        <v>631</v>
      </c>
      <c r="H148" t="s">
        <v>526</v>
      </c>
      <c r="J148" s="1"/>
      <c r="K148" s="1"/>
      <c r="M148" s="2" t="s">
        <v>338</v>
      </c>
      <c r="N148" s="8" t="s">
        <v>48</v>
      </c>
      <c r="O148" s="8" t="s">
        <v>37</v>
      </c>
      <c r="P148" s="8" t="s">
        <v>1707</v>
      </c>
      <c r="Q148" s="1"/>
      <c r="R148" s="1"/>
      <c r="S148" s="2">
        <v>27</v>
      </c>
      <c r="T148" s="2">
        <v>0</v>
      </c>
      <c r="U148" s="10">
        <f t="shared" si="4"/>
        <v>0</v>
      </c>
      <c r="V148" s="1"/>
      <c r="W148" s="8" t="str">
        <f>IF(COUNTIF(soi_input_variables!A:A,A148)&gt;0,"yes","no")</f>
        <v>no</v>
      </c>
      <c r="X148" s="8" t="str">
        <f>IF(COUNTIF(midas_input_variables!A:A,A148)&gt;0,"yes","no")</f>
        <v>no</v>
      </c>
      <c r="Y148" s="8" t="str">
        <f>IF(OR(COUNTIF(eucalc_variables_proxies!C:C,"*"&amp;A148&amp;"*")&gt;0,COUNTIF(eucalc_variables_proxies!F:F,"*"&amp;A148&amp;"*")&gt;0),"yes","no")</f>
        <v>no</v>
      </c>
      <c r="Z148" s="8" t="str">
        <f>IF(COUNTIF(collected_variables_proxies!C:C,"*"&amp;A148&amp;"*")&gt;0,"yes","no")</f>
        <v>no</v>
      </c>
      <c r="AA148" s="8" t="str">
        <f t="shared" si="5"/>
        <v>no</v>
      </c>
      <c r="AB148">
        <v>500</v>
      </c>
    </row>
    <row r="149" spans="1:28" ht="15" customHeight="1">
      <c r="A149" s="200" t="s">
        <v>2569</v>
      </c>
      <c r="B149" s="200" t="s">
        <v>2569</v>
      </c>
      <c r="C149" s="200" t="s">
        <v>2569</v>
      </c>
      <c r="D149" s="7" t="s">
        <v>335</v>
      </c>
      <c r="E149" s="2" t="s">
        <v>336</v>
      </c>
      <c r="F149" s="2" t="s">
        <v>33</v>
      </c>
      <c r="G149" s="1" t="s">
        <v>631</v>
      </c>
      <c r="H149" t="s">
        <v>526</v>
      </c>
      <c r="J149" s="1"/>
      <c r="K149" s="1"/>
      <c r="M149" s="2" t="s">
        <v>338</v>
      </c>
      <c r="N149" s="8" t="s">
        <v>48</v>
      </c>
      <c r="O149" s="8" t="s">
        <v>37</v>
      </c>
      <c r="P149" s="8" t="s">
        <v>1707</v>
      </c>
      <c r="Q149" s="1"/>
      <c r="R149" s="1"/>
      <c r="S149" s="2">
        <v>27</v>
      </c>
      <c r="T149" s="2">
        <v>0</v>
      </c>
      <c r="U149" s="10">
        <f t="shared" si="4"/>
        <v>0</v>
      </c>
      <c r="V149" s="1"/>
      <c r="W149" s="8" t="str">
        <f>IF(COUNTIF(soi_input_variables!A:A,A149)&gt;0,"yes","no")</f>
        <v>no</v>
      </c>
      <c r="X149" s="8" t="str">
        <f>IF(COUNTIF(midas_input_variables!A:A,A149)&gt;0,"yes","no")</f>
        <v>no</v>
      </c>
      <c r="Y149" s="8" t="str">
        <f>IF(OR(COUNTIF(eucalc_variables_proxies!C:C,"*"&amp;A149&amp;"*")&gt;0,COUNTIF(eucalc_variables_proxies!F:F,"*"&amp;A149&amp;"*")&gt;0),"yes","no")</f>
        <v>no</v>
      </c>
      <c r="Z149" s="8" t="str">
        <f>IF(COUNTIF(collected_variables_proxies!C:C,"*"&amp;A149&amp;"*")&gt;0,"yes","no")</f>
        <v>no</v>
      </c>
      <c r="AA149" s="8" t="str">
        <f t="shared" si="5"/>
        <v>no</v>
      </c>
      <c r="AB149">
        <v>500</v>
      </c>
    </row>
    <row r="150" spans="1:28" ht="15" customHeight="1">
      <c r="A150" s="200" t="s">
        <v>2570</v>
      </c>
      <c r="B150" s="200" t="s">
        <v>2570</v>
      </c>
      <c r="C150" s="200" t="s">
        <v>2570</v>
      </c>
      <c r="D150" s="7" t="s">
        <v>335</v>
      </c>
      <c r="E150" s="2" t="s">
        <v>336</v>
      </c>
      <c r="F150" s="2" t="s">
        <v>33</v>
      </c>
      <c r="G150" s="1" t="s">
        <v>631</v>
      </c>
      <c r="H150" t="s">
        <v>526</v>
      </c>
      <c r="J150" s="1"/>
      <c r="K150" s="1"/>
      <c r="M150" s="2" t="s">
        <v>338</v>
      </c>
      <c r="N150" s="8" t="s">
        <v>48</v>
      </c>
      <c r="O150" s="8" t="s">
        <v>37</v>
      </c>
      <c r="P150" s="8" t="s">
        <v>1707</v>
      </c>
      <c r="Q150" s="1"/>
      <c r="R150" s="1"/>
      <c r="S150" s="2">
        <v>27</v>
      </c>
      <c r="T150" s="2">
        <v>0</v>
      </c>
      <c r="U150" s="10">
        <f t="shared" si="4"/>
        <v>0</v>
      </c>
      <c r="V150" s="1"/>
      <c r="W150" s="8" t="str">
        <f>IF(COUNTIF(soi_input_variables!A:A,A150)&gt;0,"yes","no")</f>
        <v>no</v>
      </c>
      <c r="X150" s="8" t="str">
        <f>IF(COUNTIF(midas_input_variables!A:A,A150)&gt;0,"yes","no")</f>
        <v>no</v>
      </c>
      <c r="Y150" s="8" t="str">
        <f>IF(OR(COUNTIF(eucalc_variables_proxies!C:C,"*"&amp;A150&amp;"*")&gt;0,COUNTIF(eucalc_variables_proxies!F:F,"*"&amp;A150&amp;"*")&gt;0),"yes","no")</f>
        <v>no</v>
      </c>
      <c r="Z150" s="8" t="str">
        <f>IF(COUNTIF(collected_variables_proxies!C:C,"*"&amp;A150&amp;"*")&gt;0,"yes","no")</f>
        <v>no</v>
      </c>
      <c r="AA150" s="8" t="str">
        <f t="shared" si="5"/>
        <v>no</v>
      </c>
      <c r="AB150">
        <v>500</v>
      </c>
    </row>
    <row r="151" spans="1:28" ht="15" customHeight="1">
      <c r="A151" s="200" t="s">
        <v>2571</v>
      </c>
      <c r="B151" s="200" t="s">
        <v>2571</v>
      </c>
      <c r="C151" s="200" t="s">
        <v>2571</v>
      </c>
      <c r="D151" s="7" t="s">
        <v>335</v>
      </c>
      <c r="E151" s="2" t="s">
        <v>336</v>
      </c>
      <c r="F151" s="2" t="s">
        <v>33</v>
      </c>
      <c r="G151" s="1" t="s">
        <v>631</v>
      </c>
      <c r="H151" t="s">
        <v>526</v>
      </c>
      <c r="J151" s="1"/>
      <c r="K151" s="1"/>
      <c r="M151" s="2" t="s">
        <v>338</v>
      </c>
      <c r="N151" s="8" t="s">
        <v>48</v>
      </c>
      <c r="O151" s="8" t="s">
        <v>37</v>
      </c>
      <c r="P151" s="8" t="s">
        <v>1707</v>
      </c>
      <c r="Q151" s="1"/>
      <c r="R151" s="1"/>
      <c r="S151" s="2">
        <v>27</v>
      </c>
      <c r="T151" s="2">
        <v>0</v>
      </c>
      <c r="U151" s="10">
        <f t="shared" si="4"/>
        <v>0</v>
      </c>
      <c r="V151" s="1"/>
      <c r="W151" s="8" t="str">
        <f>IF(COUNTIF(soi_input_variables!A:A,A151)&gt;0,"yes","no")</f>
        <v>no</v>
      </c>
      <c r="X151" s="8" t="str">
        <f>IF(COUNTIF(midas_input_variables!A:A,A151)&gt;0,"yes","no")</f>
        <v>no</v>
      </c>
      <c r="Y151" s="8" t="str">
        <f>IF(OR(COUNTIF(eucalc_variables_proxies!C:C,"*"&amp;A151&amp;"*")&gt;0,COUNTIF(eucalc_variables_proxies!F:F,"*"&amp;A151&amp;"*")&gt;0),"yes","no")</f>
        <v>no</v>
      </c>
      <c r="Z151" s="8" t="str">
        <f>IF(COUNTIF(collected_variables_proxies!C:C,"*"&amp;A151&amp;"*")&gt;0,"yes","no")</f>
        <v>no</v>
      </c>
      <c r="AA151" s="8" t="str">
        <f t="shared" si="5"/>
        <v>no</v>
      </c>
      <c r="AB151">
        <v>500</v>
      </c>
    </row>
    <row r="152" spans="1:28" ht="15" customHeight="1">
      <c r="A152" s="200" t="s">
        <v>2572</v>
      </c>
      <c r="B152" s="200" t="s">
        <v>2572</v>
      </c>
      <c r="C152" s="200" t="s">
        <v>2572</v>
      </c>
      <c r="D152" s="7" t="s">
        <v>335</v>
      </c>
      <c r="E152" s="2" t="s">
        <v>336</v>
      </c>
      <c r="F152" s="2" t="s">
        <v>33</v>
      </c>
      <c r="G152" s="1" t="s">
        <v>631</v>
      </c>
      <c r="H152" t="s">
        <v>526</v>
      </c>
      <c r="J152" s="1"/>
      <c r="K152" s="1"/>
      <c r="M152" s="2" t="s">
        <v>338</v>
      </c>
      <c r="N152" s="8" t="s">
        <v>48</v>
      </c>
      <c r="O152" s="8" t="s">
        <v>37</v>
      </c>
      <c r="P152" s="8" t="s">
        <v>1707</v>
      </c>
      <c r="Q152" s="1"/>
      <c r="R152" s="1"/>
      <c r="S152" s="2">
        <v>27</v>
      </c>
      <c r="T152" s="2">
        <v>0</v>
      </c>
      <c r="U152" s="10">
        <f t="shared" si="4"/>
        <v>0</v>
      </c>
      <c r="V152" s="1"/>
      <c r="W152" s="8" t="str">
        <f>IF(COUNTIF(soi_input_variables!A:A,A152)&gt;0,"yes","no")</f>
        <v>no</v>
      </c>
      <c r="X152" s="8" t="str">
        <f>IF(COUNTIF(midas_input_variables!A:A,A152)&gt;0,"yes","no")</f>
        <v>no</v>
      </c>
      <c r="Y152" s="8" t="str">
        <f>IF(OR(COUNTIF(eucalc_variables_proxies!C:C,"*"&amp;A152&amp;"*")&gt;0,COUNTIF(eucalc_variables_proxies!F:F,"*"&amp;A152&amp;"*")&gt;0),"yes","no")</f>
        <v>no</v>
      </c>
      <c r="Z152" s="8" t="str">
        <f>IF(COUNTIF(collected_variables_proxies!C:C,"*"&amp;A152&amp;"*")&gt;0,"yes","no")</f>
        <v>no</v>
      </c>
      <c r="AA152" s="8" t="str">
        <f t="shared" si="5"/>
        <v>no</v>
      </c>
      <c r="AB152">
        <v>500</v>
      </c>
    </row>
    <row r="153" spans="1:28" ht="15" customHeight="1">
      <c r="A153" s="200" t="s">
        <v>2573</v>
      </c>
      <c r="B153" s="200" t="s">
        <v>2573</v>
      </c>
      <c r="C153" s="200" t="s">
        <v>2573</v>
      </c>
      <c r="D153" s="7" t="s">
        <v>335</v>
      </c>
      <c r="E153" s="2" t="s">
        <v>336</v>
      </c>
      <c r="F153" s="2" t="s">
        <v>33</v>
      </c>
      <c r="G153" s="1" t="s">
        <v>631</v>
      </c>
      <c r="H153" t="s">
        <v>526</v>
      </c>
      <c r="J153" s="1"/>
      <c r="K153" s="1"/>
      <c r="M153" s="2" t="s">
        <v>338</v>
      </c>
      <c r="N153" s="8" t="s">
        <v>48</v>
      </c>
      <c r="O153" s="8" t="s">
        <v>37</v>
      </c>
      <c r="P153" s="8" t="s">
        <v>1707</v>
      </c>
      <c r="Q153" s="1"/>
      <c r="R153" s="1"/>
      <c r="S153" s="2">
        <v>27</v>
      </c>
      <c r="T153" s="2">
        <v>0</v>
      </c>
      <c r="U153" s="10">
        <f t="shared" si="4"/>
        <v>0</v>
      </c>
      <c r="V153" s="1"/>
      <c r="W153" s="8" t="str">
        <f>IF(COUNTIF(soi_input_variables!A:A,A153)&gt;0,"yes","no")</f>
        <v>no</v>
      </c>
      <c r="X153" s="8" t="str">
        <f>IF(COUNTIF(midas_input_variables!A:A,A153)&gt;0,"yes","no")</f>
        <v>no</v>
      </c>
      <c r="Y153" s="8" t="str">
        <f>IF(OR(COUNTIF(eucalc_variables_proxies!C:C,"*"&amp;A153&amp;"*")&gt;0,COUNTIF(eucalc_variables_proxies!F:F,"*"&amp;A153&amp;"*")&gt;0),"yes","no")</f>
        <v>no</v>
      </c>
      <c r="Z153" s="8" t="str">
        <f>IF(COUNTIF(collected_variables_proxies!C:C,"*"&amp;A153&amp;"*")&gt;0,"yes","no")</f>
        <v>no</v>
      </c>
      <c r="AA153" s="8" t="str">
        <f t="shared" si="5"/>
        <v>no</v>
      </c>
      <c r="AB153">
        <v>500</v>
      </c>
    </row>
    <row r="154" spans="1:28" ht="15" customHeight="1">
      <c r="A154" s="200" t="s">
        <v>2574</v>
      </c>
      <c r="B154" s="200" t="s">
        <v>2574</v>
      </c>
      <c r="C154" s="200" t="s">
        <v>2574</v>
      </c>
      <c r="D154" s="7" t="s">
        <v>335</v>
      </c>
      <c r="E154" s="2" t="s">
        <v>336</v>
      </c>
      <c r="F154" s="2" t="s">
        <v>33</v>
      </c>
      <c r="G154" s="1" t="s">
        <v>631</v>
      </c>
      <c r="H154" t="s">
        <v>526</v>
      </c>
      <c r="J154" s="1"/>
      <c r="K154" s="1"/>
      <c r="M154" s="2" t="s">
        <v>338</v>
      </c>
      <c r="N154" s="8" t="s">
        <v>48</v>
      </c>
      <c r="O154" s="8" t="s">
        <v>37</v>
      </c>
      <c r="P154" s="8" t="s">
        <v>1707</v>
      </c>
      <c r="Q154" s="1"/>
      <c r="R154" s="1"/>
      <c r="S154" s="2">
        <v>27</v>
      </c>
      <c r="T154" s="2">
        <v>0</v>
      </c>
      <c r="U154" s="10">
        <f t="shared" si="4"/>
        <v>0</v>
      </c>
      <c r="V154" s="1"/>
      <c r="W154" s="8" t="str">
        <f>IF(COUNTIF(soi_input_variables!A:A,A154)&gt;0,"yes","no")</f>
        <v>no</v>
      </c>
      <c r="X154" s="8" t="str">
        <f>IF(COUNTIF(midas_input_variables!A:A,A154)&gt;0,"yes","no")</f>
        <v>no</v>
      </c>
      <c r="Y154" s="8" t="str">
        <f>IF(OR(COUNTIF(eucalc_variables_proxies!C:C,"*"&amp;A154&amp;"*")&gt;0,COUNTIF(eucalc_variables_proxies!F:F,"*"&amp;A154&amp;"*")&gt;0),"yes","no")</f>
        <v>no</v>
      </c>
      <c r="Z154" s="8" t="str">
        <f>IF(COUNTIF(collected_variables_proxies!C:C,"*"&amp;A154&amp;"*")&gt;0,"yes","no")</f>
        <v>no</v>
      </c>
      <c r="AA154" s="8" t="str">
        <f t="shared" si="5"/>
        <v>no</v>
      </c>
      <c r="AB154">
        <v>500</v>
      </c>
    </row>
    <row r="155" spans="1:28" ht="15" customHeight="1">
      <c r="A155" s="200" t="s">
        <v>2575</v>
      </c>
      <c r="B155" s="200" t="s">
        <v>2575</v>
      </c>
      <c r="C155" s="200" t="s">
        <v>2575</v>
      </c>
      <c r="D155" s="7" t="s">
        <v>335</v>
      </c>
      <c r="E155" s="2" t="s">
        <v>336</v>
      </c>
      <c r="F155" s="2" t="s">
        <v>33</v>
      </c>
      <c r="G155" s="1" t="s">
        <v>631</v>
      </c>
      <c r="H155" t="s">
        <v>526</v>
      </c>
      <c r="J155" s="1"/>
      <c r="K155" s="1"/>
      <c r="M155" s="2" t="s">
        <v>338</v>
      </c>
      <c r="N155" s="8" t="s">
        <v>48</v>
      </c>
      <c r="O155" s="8" t="s">
        <v>37</v>
      </c>
      <c r="P155" s="8" t="s">
        <v>1707</v>
      </c>
      <c r="Q155" s="1"/>
      <c r="R155" s="1"/>
      <c r="S155" s="2">
        <v>27</v>
      </c>
      <c r="T155" s="2">
        <v>0</v>
      </c>
      <c r="U155" s="10">
        <f t="shared" si="4"/>
        <v>0</v>
      </c>
      <c r="V155" s="1"/>
      <c r="W155" s="8" t="str">
        <f>IF(COUNTIF(soi_input_variables!A:A,A155)&gt;0,"yes","no")</f>
        <v>no</v>
      </c>
      <c r="X155" s="8" t="str">
        <f>IF(COUNTIF(midas_input_variables!A:A,A155)&gt;0,"yes","no")</f>
        <v>no</v>
      </c>
      <c r="Y155" s="8" t="str">
        <f>IF(OR(COUNTIF(eucalc_variables_proxies!C:C,"*"&amp;A155&amp;"*")&gt;0,COUNTIF(eucalc_variables_proxies!F:F,"*"&amp;A155&amp;"*")&gt;0),"yes","no")</f>
        <v>no</v>
      </c>
      <c r="Z155" s="8" t="str">
        <f>IF(COUNTIF(collected_variables_proxies!C:C,"*"&amp;A155&amp;"*")&gt;0,"yes","no")</f>
        <v>no</v>
      </c>
      <c r="AA155" s="8" t="str">
        <f t="shared" si="5"/>
        <v>no</v>
      </c>
      <c r="AB155">
        <v>500</v>
      </c>
    </row>
    <row r="156" spans="1:28" ht="15" customHeight="1">
      <c r="A156" s="200" t="s">
        <v>2576</v>
      </c>
      <c r="B156" s="200" t="s">
        <v>2576</v>
      </c>
      <c r="C156" s="200" t="s">
        <v>2576</v>
      </c>
      <c r="D156" s="7" t="s">
        <v>335</v>
      </c>
      <c r="E156" s="2" t="s">
        <v>336</v>
      </c>
      <c r="F156" s="2" t="s">
        <v>33</v>
      </c>
      <c r="G156" s="1" t="s">
        <v>631</v>
      </c>
      <c r="H156" t="s">
        <v>526</v>
      </c>
      <c r="J156" s="1"/>
      <c r="K156" s="1"/>
      <c r="M156" s="2" t="s">
        <v>338</v>
      </c>
      <c r="N156" s="8" t="s">
        <v>48</v>
      </c>
      <c r="O156" s="8" t="s">
        <v>37</v>
      </c>
      <c r="P156" s="8" t="s">
        <v>1707</v>
      </c>
      <c r="Q156" s="1"/>
      <c r="R156" s="1"/>
      <c r="S156" s="2">
        <v>27</v>
      </c>
      <c r="T156" s="2">
        <v>0</v>
      </c>
      <c r="U156" s="10">
        <f t="shared" si="4"/>
        <v>0</v>
      </c>
      <c r="V156" s="1"/>
      <c r="W156" s="8" t="str">
        <f>IF(COUNTIF(soi_input_variables!A:A,A156)&gt;0,"yes","no")</f>
        <v>no</v>
      </c>
      <c r="X156" s="8" t="str">
        <f>IF(COUNTIF(midas_input_variables!A:A,A156)&gt;0,"yes","no")</f>
        <v>no</v>
      </c>
      <c r="Y156" s="8" t="str">
        <f>IF(OR(COUNTIF(eucalc_variables_proxies!C:C,"*"&amp;A156&amp;"*")&gt;0,COUNTIF(eucalc_variables_proxies!F:F,"*"&amp;A156&amp;"*")&gt;0),"yes","no")</f>
        <v>no</v>
      </c>
      <c r="Z156" s="8" t="str">
        <f>IF(COUNTIF(collected_variables_proxies!C:C,"*"&amp;A156&amp;"*")&gt;0,"yes","no")</f>
        <v>no</v>
      </c>
      <c r="AA156" s="8" t="str">
        <f t="shared" si="5"/>
        <v>no</v>
      </c>
      <c r="AB156">
        <v>500</v>
      </c>
    </row>
    <row r="157" spans="1:28" ht="15" customHeight="1">
      <c r="A157" s="200" t="s">
        <v>2577</v>
      </c>
      <c r="B157" s="200" t="s">
        <v>2577</v>
      </c>
      <c r="C157" s="200" t="s">
        <v>2577</v>
      </c>
      <c r="D157" s="7" t="s">
        <v>335</v>
      </c>
      <c r="E157" s="2" t="s">
        <v>336</v>
      </c>
      <c r="F157" s="2" t="s">
        <v>33</v>
      </c>
      <c r="G157" s="1" t="s">
        <v>631</v>
      </c>
      <c r="H157" t="s">
        <v>526</v>
      </c>
      <c r="J157" s="1"/>
      <c r="K157" s="1"/>
      <c r="M157" s="2" t="s">
        <v>338</v>
      </c>
      <c r="N157" s="8" t="s">
        <v>48</v>
      </c>
      <c r="O157" s="8" t="s">
        <v>37</v>
      </c>
      <c r="P157" s="8" t="s">
        <v>1707</v>
      </c>
      <c r="Q157" s="1"/>
      <c r="R157" s="1"/>
      <c r="S157" s="2">
        <v>27</v>
      </c>
      <c r="T157" s="2">
        <v>0</v>
      </c>
      <c r="U157" s="10">
        <f t="shared" si="4"/>
        <v>0</v>
      </c>
      <c r="V157" s="1"/>
      <c r="W157" s="8" t="str">
        <f>IF(COUNTIF(soi_input_variables!A:A,A157)&gt;0,"yes","no")</f>
        <v>no</v>
      </c>
      <c r="X157" s="8" t="str">
        <f>IF(COUNTIF(midas_input_variables!A:A,A157)&gt;0,"yes","no")</f>
        <v>no</v>
      </c>
      <c r="Y157" s="8" t="str">
        <f>IF(OR(COUNTIF(eucalc_variables_proxies!C:C,"*"&amp;A157&amp;"*")&gt;0,COUNTIF(eucalc_variables_proxies!F:F,"*"&amp;A157&amp;"*")&gt;0),"yes","no")</f>
        <v>no</v>
      </c>
      <c r="Z157" s="8" t="str">
        <f>IF(COUNTIF(collected_variables_proxies!C:C,"*"&amp;A157&amp;"*")&gt;0,"yes","no")</f>
        <v>no</v>
      </c>
      <c r="AA157" s="8" t="str">
        <f t="shared" si="5"/>
        <v>no</v>
      </c>
      <c r="AB157">
        <v>500</v>
      </c>
    </row>
    <row r="158" spans="1:28" ht="15" customHeight="1">
      <c r="A158" s="200" t="s">
        <v>2578</v>
      </c>
      <c r="B158" s="200" t="s">
        <v>2578</v>
      </c>
      <c r="C158" s="200" t="s">
        <v>2578</v>
      </c>
      <c r="D158" s="7" t="s">
        <v>335</v>
      </c>
      <c r="E158" s="2" t="s">
        <v>336</v>
      </c>
      <c r="F158" s="2" t="s">
        <v>33</v>
      </c>
      <c r="G158" s="1" t="s">
        <v>631</v>
      </c>
      <c r="H158" t="s">
        <v>526</v>
      </c>
      <c r="J158" s="1"/>
      <c r="K158" s="1"/>
      <c r="M158" s="2" t="s">
        <v>338</v>
      </c>
      <c r="N158" s="8" t="s">
        <v>48</v>
      </c>
      <c r="O158" s="8" t="s">
        <v>37</v>
      </c>
      <c r="P158" s="8" t="s">
        <v>1707</v>
      </c>
      <c r="Q158" s="1"/>
      <c r="R158" s="1"/>
      <c r="S158" s="2">
        <v>27</v>
      </c>
      <c r="T158" s="2">
        <v>0</v>
      </c>
      <c r="U158" s="10">
        <f t="shared" si="4"/>
        <v>0</v>
      </c>
      <c r="V158" s="1"/>
      <c r="W158" s="8" t="str">
        <f>IF(COUNTIF(soi_input_variables!A:A,A158)&gt;0,"yes","no")</f>
        <v>no</v>
      </c>
      <c r="X158" s="8" t="str">
        <f>IF(COUNTIF(midas_input_variables!A:A,A158)&gt;0,"yes","no")</f>
        <v>no</v>
      </c>
      <c r="Y158" s="8" t="str">
        <f>IF(OR(COUNTIF(eucalc_variables_proxies!C:C,"*"&amp;A158&amp;"*")&gt;0,COUNTIF(eucalc_variables_proxies!F:F,"*"&amp;A158&amp;"*")&gt;0),"yes","no")</f>
        <v>no</v>
      </c>
      <c r="Z158" s="8" t="str">
        <f>IF(COUNTIF(collected_variables_proxies!C:C,"*"&amp;A158&amp;"*")&gt;0,"yes","no")</f>
        <v>no</v>
      </c>
      <c r="AA158" s="8" t="str">
        <f t="shared" si="5"/>
        <v>no</v>
      </c>
      <c r="AB158">
        <v>500</v>
      </c>
    </row>
    <row r="159" spans="1:28" ht="15" customHeight="1">
      <c r="A159" s="200" t="s">
        <v>2579</v>
      </c>
      <c r="B159" s="200" t="s">
        <v>2579</v>
      </c>
      <c r="C159" s="200" t="s">
        <v>2579</v>
      </c>
      <c r="D159" s="7" t="s">
        <v>335</v>
      </c>
      <c r="E159" s="2" t="s">
        <v>336</v>
      </c>
      <c r="F159" s="2" t="s">
        <v>33</v>
      </c>
      <c r="G159" s="1" t="s">
        <v>631</v>
      </c>
      <c r="H159" t="s">
        <v>526</v>
      </c>
      <c r="J159" s="1"/>
      <c r="K159" s="1"/>
      <c r="M159" s="2" t="s">
        <v>338</v>
      </c>
      <c r="N159" s="8" t="s">
        <v>48</v>
      </c>
      <c r="O159" s="8" t="s">
        <v>37</v>
      </c>
      <c r="P159" s="8" t="s">
        <v>1707</v>
      </c>
      <c r="Q159" s="1"/>
      <c r="R159" s="1"/>
      <c r="S159" s="2">
        <v>27</v>
      </c>
      <c r="T159" s="2">
        <v>0</v>
      </c>
      <c r="U159" s="10">
        <f t="shared" si="4"/>
        <v>0</v>
      </c>
      <c r="V159" s="1"/>
      <c r="W159" s="8" t="str">
        <f>IF(COUNTIF(soi_input_variables!A:A,A159)&gt;0,"yes","no")</f>
        <v>no</v>
      </c>
      <c r="X159" s="8" t="str">
        <f>IF(COUNTIF(midas_input_variables!A:A,A159)&gt;0,"yes","no")</f>
        <v>no</v>
      </c>
      <c r="Y159" s="8" t="str">
        <f>IF(OR(COUNTIF(eucalc_variables_proxies!C:C,"*"&amp;A159&amp;"*")&gt;0,COUNTIF(eucalc_variables_proxies!F:F,"*"&amp;A159&amp;"*")&gt;0),"yes","no")</f>
        <v>no</v>
      </c>
      <c r="Z159" s="8" t="str">
        <f>IF(COUNTIF(collected_variables_proxies!C:C,"*"&amp;A159&amp;"*")&gt;0,"yes","no")</f>
        <v>no</v>
      </c>
      <c r="AA159" s="8" t="str">
        <f t="shared" si="5"/>
        <v>no</v>
      </c>
      <c r="AB159">
        <v>500</v>
      </c>
    </row>
    <row r="160" spans="1:28" ht="15" customHeight="1">
      <c r="A160" s="200" t="s">
        <v>2580</v>
      </c>
      <c r="B160" s="200" t="s">
        <v>2580</v>
      </c>
      <c r="C160" s="200" t="s">
        <v>2580</v>
      </c>
      <c r="D160" s="7" t="s">
        <v>335</v>
      </c>
      <c r="E160" s="2" t="s">
        <v>336</v>
      </c>
      <c r="F160" s="2" t="s">
        <v>33</v>
      </c>
      <c r="G160" s="1" t="s">
        <v>631</v>
      </c>
      <c r="H160" t="s">
        <v>526</v>
      </c>
      <c r="J160" s="1"/>
      <c r="K160" s="1"/>
      <c r="M160" s="2" t="s">
        <v>338</v>
      </c>
      <c r="N160" s="8" t="s">
        <v>48</v>
      </c>
      <c r="O160" s="8" t="s">
        <v>37</v>
      </c>
      <c r="P160" s="8" t="s">
        <v>1707</v>
      </c>
      <c r="Q160" s="1"/>
      <c r="R160" s="1"/>
      <c r="S160" s="2">
        <v>27</v>
      </c>
      <c r="T160" s="2">
        <v>0</v>
      </c>
      <c r="U160" s="10">
        <f t="shared" si="4"/>
        <v>0</v>
      </c>
      <c r="V160" s="1"/>
      <c r="W160" s="8" t="str">
        <f>IF(COUNTIF(soi_input_variables!A:A,A160)&gt;0,"yes","no")</f>
        <v>no</v>
      </c>
      <c r="X160" s="8" t="str">
        <f>IF(COUNTIF(midas_input_variables!A:A,A160)&gt;0,"yes","no")</f>
        <v>no</v>
      </c>
      <c r="Y160" s="8" t="str">
        <f>IF(OR(COUNTIF(eucalc_variables_proxies!C:C,"*"&amp;A160&amp;"*")&gt;0,COUNTIF(eucalc_variables_proxies!F:F,"*"&amp;A160&amp;"*")&gt;0),"yes","no")</f>
        <v>no</v>
      </c>
      <c r="Z160" s="8" t="str">
        <f>IF(COUNTIF(collected_variables_proxies!C:C,"*"&amp;A160&amp;"*")&gt;0,"yes","no")</f>
        <v>no</v>
      </c>
      <c r="AA160" s="8" t="str">
        <f t="shared" si="5"/>
        <v>no</v>
      </c>
      <c r="AB160">
        <v>500</v>
      </c>
    </row>
    <row r="161" spans="1:28" ht="15" customHeight="1">
      <c r="A161" s="200" t="s">
        <v>2581</v>
      </c>
      <c r="B161" s="200" t="s">
        <v>2581</v>
      </c>
      <c r="C161" s="200" t="s">
        <v>2581</v>
      </c>
      <c r="D161" s="7" t="s">
        <v>335</v>
      </c>
      <c r="E161" s="2" t="s">
        <v>336</v>
      </c>
      <c r="F161" s="2" t="s">
        <v>33</v>
      </c>
      <c r="G161" s="1" t="s">
        <v>631</v>
      </c>
      <c r="H161" t="s">
        <v>526</v>
      </c>
      <c r="J161" s="1"/>
      <c r="K161" s="1"/>
      <c r="M161" s="2" t="s">
        <v>338</v>
      </c>
      <c r="N161" s="8" t="s">
        <v>48</v>
      </c>
      <c r="O161" s="8" t="s">
        <v>37</v>
      </c>
      <c r="P161" s="8" t="s">
        <v>1707</v>
      </c>
      <c r="Q161" s="1"/>
      <c r="R161" s="1"/>
      <c r="S161" s="2">
        <v>27</v>
      </c>
      <c r="T161" s="2">
        <v>0</v>
      </c>
      <c r="U161" s="10">
        <f t="shared" si="4"/>
        <v>0</v>
      </c>
      <c r="V161" s="1"/>
      <c r="W161" s="8" t="str">
        <f>IF(COUNTIF(soi_input_variables!A:A,A161)&gt;0,"yes","no")</f>
        <v>no</v>
      </c>
      <c r="X161" s="8" t="str">
        <f>IF(COUNTIF(midas_input_variables!A:A,A161)&gt;0,"yes","no")</f>
        <v>no</v>
      </c>
      <c r="Y161" s="8" t="str">
        <f>IF(OR(COUNTIF(eucalc_variables_proxies!C:C,"*"&amp;A161&amp;"*")&gt;0,COUNTIF(eucalc_variables_proxies!F:F,"*"&amp;A161&amp;"*")&gt;0),"yes","no")</f>
        <v>no</v>
      </c>
      <c r="Z161" s="8" t="str">
        <f>IF(COUNTIF(collected_variables_proxies!C:C,"*"&amp;A161&amp;"*")&gt;0,"yes","no")</f>
        <v>no</v>
      </c>
      <c r="AA161" s="8" t="str">
        <f t="shared" si="5"/>
        <v>no</v>
      </c>
      <c r="AB161">
        <v>500</v>
      </c>
    </row>
    <row r="162" spans="1:28" ht="15" customHeight="1">
      <c r="A162" s="200" t="s">
        <v>2582</v>
      </c>
      <c r="B162" s="200" t="s">
        <v>2582</v>
      </c>
      <c r="C162" s="200" t="s">
        <v>2582</v>
      </c>
      <c r="D162" s="7" t="s">
        <v>335</v>
      </c>
      <c r="E162" s="2" t="s">
        <v>336</v>
      </c>
      <c r="F162" s="2" t="s">
        <v>33</v>
      </c>
      <c r="G162" s="1" t="s">
        <v>631</v>
      </c>
      <c r="H162" t="s">
        <v>526</v>
      </c>
      <c r="J162" s="1"/>
      <c r="K162" s="1"/>
      <c r="M162" s="2" t="s">
        <v>338</v>
      </c>
      <c r="N162" s="8" t="s">
        <v>48</v>
      </c>
      <c r="O162" s="8" t="s">
        <v>37</v>
      </c>
      <c r="P162" s="8" t="s">
        <v>1707</v>
      </c>
      <c r="Q162" s="1"/>
      <c r="R162" s="1"/>
      <c r="S162" s="2">
        <v>27</v>
      </c>
      <c r="T162" s="2">
        <v>0</v>
      </c>
      <c r="U162" s="10">
        <f t="shared" si="4"/>
        <v>0</v>
      </c>
      <c r="V162" s="1"/>
      <c r="W162" s="8" t="str">
        <f>IF(COUNTIF(soi_input_variables!A:A,A162)&gt;0,"yes","no")</f>
        <v>no</v>
      </c>
      <c r="X162" s="8" t="str">
        <f>IF(COUNTIF(midas_input_variables!A:A,A162)&gt;0,"yes","no")</f>
        <v>no</v>
      </c>
      <c r="Y162" s="8" t="str">
        <f>IF(OR(COUNTIF(eucalc_variables_proxies!C:C,"*"&amp;A162&amp;"*")&gt;0,COUNTIF(eucalc_variables_proxies!F:F,"*"&amp;A162&amp;"*")&gt;0),"yes","no")</f>
        <v>no</v>
      </c>
      <c r="Z162" s="8" t="str">
        <f>IF(COUNTIF(collected_variables_proxies!C:C,"*"&amp;A162&amp;"*")&gt;0,"yes","no")</f>
        <v>no</v>
      </c>
      <c r="AA162" s="8" t="str">
        <f t="shared" si="5"/>
        <v>no</v>
      </c>
      <c r="AB162">
        <v>500</v>
      </c>
    </row>
    <row r="163" spans="1:28" ht="15" customHeight="1">
      <c r="A163" s="200" t="s">
        <v>2583</v>
      </c>
      <c r="B163" s="200" t="s">
        <v>2583</v>
      </c>
      <c r="C163" s="200" t="s">
        <v>2583</v>
      </c>
      <c r="D163" s="7" t="s">
        <v>335</v>
      </c>
      <c r="E163" s="2" t="s">
        <v>336</v>
      </c>
      <c r="F163" s="2" t="s">
        <v>33</v>
      </c>
      <c r="G163" s="1" t="s">
        <v>631</v>
      </c>
      <c r="H163" t="s">
        <v>526</v>
      </c>
      <c r="J163" s="1"/>
      <c r="K163" s="1"/>
      <c r="M163" s="2" t="s">
        <v>338</v>
      </c>
      <c r="N163" s="8" t="s">
        <v>48</v>
      </c>
      <c r="O163" s="8" t="s">
        <v>37</v>
      </c>
      <c r="P163" s="8" t="s">
        <v>1707</v>
      </c>
      <c r="Q163" s="1"/>
      <c r="R163" s="1"/>
      <c r="S163" s="2">
        <v>27</v>
      </c>
      <c r="T163" s="2">
        <v>0</v>
      </c>
      <c r="U163" s="10">
        <f t="shared" si="4"/>
        <v>0</v>
      </c>
      <c r="V163" s="1"/>
      <c r="W163" s="8" t="str">
        <f>IF(COUNTIF(soi_input_variables!A:A,A163)&gt;0,"yes","no")</f>
        <v>no</v>
      </c>
      <c r="X163" s="8" t="str">
        <f>IF(COUNTIF(midas_input_variables!A:A,A163)&gt;0,"yes","no")</f>
        <v>no</v>
      </c>
      <c r="Y163" s="8" t="str">
        <f>IF(OR(COUNTIF(eucalc_variables_proxies!C:C,"*"&amp;A163&amp;"*")&gt;0,COUNTIF(eucalc_variables_proxies!F:F,"*"&amp;A163&amp;"*")&gt;0),"yes","no")</f>
        <v>no</v>
      </c>
      <c r="Z163" s="8" t="str">
        <f>IF(COUNTIF(collected_variables_proxies!C:C,"*"&amp;A163&amp;"*")&gt;0,"yes","no")</f>
        <v>no</v>
      </c>
      <c r="AA163" s="8" t="str">
        <f t="shared" si="5"/>
        <v>no</v>
      </c>
      <c r="AB163">
        <v>500</v>
      </c>
    </row>
    <row r="164" spans="1:28" ht="15" customHeight="1">
      <c r="A164" s="200" t="s">
        <v>2584</v>
      </c>
      <c r="B164" s="200" t="s">
        <v>2584</v>
      </c>
      <c r="C164" s="200" t="s">
        <v>2584</v>
      </c>
      <c r="D164" s="7" t="s">
        <v>335</v>
      </c>
      <c r="E164" s="2" t="s">
        <v>336</v>
      </c>
      <c r="F164" s="2" t="s">
        <v>33</v>
      </c>
      <c r="G164" s="1" t="s">
        <v>631</v>
      </c>
      <c r="H164" t="s">
        <v>526</v>
      </c>
      <c r="J164" s="1"/>
      <c r="K164" s="1"/>
      <c r="M164" s="2" t="s">
        <v>338</v>
      </c>
      <c r="N164" s="8" t="s">
        <v>48</v>
      </c>
      <c r="O164" s="8" t="s">
        <v>37</v>
      </c>
      <c r="P164" s="8" t="s">
        <v>1707</v>
      </c>
      <c r="Q164" s="1"/>
      <c r="R164" s="1"/>
      <c r="S164" s="2">
        <v>27</v>
      </c>
      <c r="T164" s="2">
        <v>0</v>
      </c>
      <c r="U164" s="10">
        <f t="shared" si="4"/>
        <v>0</v>
      </c>
      <c r="V164" s="1"/>
      <c r="W164" s="8" t="str">
        <f>IF(COUNTIF(soi_input_variables!A:A,A164)&gt;0,"yes","no")</f>
        <v>no</v>
      </c>
      <c r="X164" s="8" t="str">
        <f>IF(COUNTIF(midas_input_variables!A:A,A164)&gt;0,"yes","no")</f>
        <v>no</v>
      </c>
      <c r="Y164" s="8" t="str">
        <f>IF(OR(COUNTIF(eucalc_variables_proxies!C:C,"*"&amp;A164&amp;"*")&gt;0,COUNTIF(eucalc_variables_proxies!F:F,"*"&amp;A164&amp;"*")&gt;0),"yes","no")</f>
        <v>no</v>
      </c>
      <c r="Z164" s="8" t="str">
        <f>IF(COUNTIF(collected_variables_proxies!C:C,"*"&amp;A164&amp;"*")&gt;0,"yes","no")</f>
        <v>no</v>
      </c>
      <c r="AA164" s="8" t="str">
        <f t="shared" si="5"/>
        <v>no</v>
      </c>
      <c r="AB164">
        <v>500</v>
      </c>
    </row>
    <row r="165" spans="1:28" ht="15" customHeight="1">
      <c r="A165" s="200" t="s">
        <v>2585</v>
      </c>
      <c r="B165" s="200" t="s">
        <v>2585</v>
      </c>
      <c r="C165" s="200" t="s">
        <v>2585</v>
      </c>
      <c r="D165" s="7" t="s">
        <v>335</v>
      </c>
      <c r="E165" s="2" t="s">
        <v>336</v>
      </c>
      <c r="F165" s="2" t="s">
        <v>33</v>
      </c>
      <c r="G165" s="1" t="s">
        <v>631</v>
      </c>
      <c r="H165" t="s">
        <v>526</v>
      </c>
      <c r="J165" s="1"/>
      <c r="K165" s="1"/>
      <c r="M165" s="2" t="s">
        <v>338</v>
      </c>
      <c r="N165" s="8" t="s">
        <v>48</v>
      </c>
      <c r="O165" s="8" t="s">
        <v>37</v>
      </c>
      <c r="P165" s="8" t="s">
        <v>1707</v>
      </c>
      <c r="Q165" s="1"/>
      <c r="R165" s="1"/>
      <c r="S165" s="2">
        <v>27</v>
      </c>
      <c r="T165" s="2">
        <v>0</v>
      </c>
      <c r="U165" s="10">
        <f t="shared" si="4"/>
        <v>0</v>
      </c>
      <c r="V165" s="1"/>
      <c r="W165" s="8" t="str">
        <f>IF(COUNTIF(soi_input_variables!A:A,A165)&gt;0,"yes","no")</f>
        <v>no</v>
      </c>
      <c r="X165" s="8" t="str">
        <f>IF(COUNTIF(midas_input_variables!A:A,A165)&gt;0,"yes","no")</f>
        <v>no</v>
      </c>
      <c r="Y165" s="8" t="str">
        <f>IF(OR(COUNTIF(eucalc_variables_proxies!C:C,"*"&amp;A165&amp;"*")&gt;0,COUNTIF(eucalc_variables_proxies!F:F,"*"&amp;A165&amp;"*")&gt;0),"yes","no")</f>
        <v>no</v>
      </c>
      <c r="Z165" s="8" t="str">
        <f>IF(COUNTIF(collected_variables_proxies!C:C,"*"&amp;A165&amp;"*")&gt;0,"yes","no")</f>
        <v>no</v>
      </c>
      <c r="AA165" s="8" t="str">
        <f t="shared" si="5"/>
        <v>no</v>
      </c>
      <c r="AB165">
        <v>500</v>
      </c>
    </row>
    <row r="166" spans="1:28" ht="15" customHeight="1">
      <c r="A166" s="200" t="s">
        <v>2586</v>
      </c>
      <c r="B166" s="200" t="s">
        <v>2586</v>
      </c>
      <c r="C166" s="200" t="s">
        <v>2586</v>
      </c>
      <c r="D166" s="7" t="s">
        <v>335</v>
      </c>
      <c r="E166" s="2" t="s">
        <v>336</v>
      </c>
      <c r="F166" s="2" t="s">
        <v>33</v>
      </c>
      <c r="G166" s="1" t="s">
        <v>631</v>
      </c>
      <c r="H166" t="s">
        <v>526</v>
      </c>
      <c r="J166" s="1"/>
      <c r="K166" s="1"/>
      <c r="M166" s="2" t="s">
        <v>338</v>
      </c>
      <c r="N166" s="8" t="s">
        <v>48</v>
      </c>
      <c r="O166" s="8" t="s">
        <v>37</v>
      </c>
      <c r="P166" s="8" t="s">
        <v>1707</v>
      </c>
      <c r="Q166" s="1"/>
      <c r="R166" s="1"/>
      <c r="S166" s="2">
        <v>27</v>
      </c>
      <c r="T166" s="2">
        <v>0</v>
      </c>
      <c r="U166" s="10">
        <f t="shared" si="4"/>
        <v>0</v>
      </c>
      <c r="V166" s="1"/>
      <c r="W166" s="8" t="str">
        <f>IF(COUNTIF(soi_input_variables!A:A,A166)&gt;0,"yes","no")</f>
        <v>no</v>
      </c>
      <c r="X166" s="8" t="str">
        <f>IF(COUNTIF(midas_input_variables!A:A,A166)&gt;0,"yes","no")</f>
        <v>no</v>
      </c>
      <c r="Y166" s="8" t="str">
        <f>IF(OR(COUNTIF(eucalc_variables_proxies!C:C,"*"&amp;A166&amp;"*")&gt;0,COUNTIF(eucalc_variables_proxies!F:F,"*"&amp;A166&amp;"*")&gt;0),"yes","no")</f>
        <v>no</v>
      </c>
      <c r="Z166" s="8" t="str">
        <f>IF(COUNTIF(collected_variables_proxies!C:C,"*"&amp;A166&amp;"*")&gt;0,"yes","no")</f>
        <v>no</v>
      </c>
      <c r="AA166" s="8" t="str">
        <f t="shared" si="5"/>
        <v>no</v>
      </c>
      <c r="AB166">
        <v>500</v>
      </c>
    </row>
    <row r="167" spans="1:28" ht="15" customHeight="1">
      <c r="A167" s="200" t="s">
        <v>2587</v>
      </c>
      <c r="B167" s="200" t="s">
        <v>2587</v>
      </c>
      <c r="C167" s="200" t="s">
        <v>2587</v>
      </c>
      <c r="D167" s="7" t="s">
        <v>335</v>
      </c>
      <c r="E167" s="2" t="s">
        <v>336</v>
      </c>
      <c r="F167" s="2" t="s">
        <v>33</v>
      </c>
      <c r="G167" s="1" t="s">
        <v>631</v>
      </c>
      <c r="H167" t="s">
        <v>526</v>
      </c>
      <c r="J167" s="1"/>
      <c r="K167" s="1"/>
      <c r="M167" s="2" t="s">
        <v>338</v>
      </c>
      <c r="N167" s="8" t="s">
        <v>48</v>
      </c>
      <c r="O167" s="8" t="s">
        <v>37</v>
      </c>
      <c r="P167" s="8" t="s">
        <v>1707</v>
      </c>
      <c r="Q167" s="1"/>
      <c r="R167" s="1"/>
      <c r="S167" s="2">
        <v>27</v>
      </c>
      <c r="T167" s="2">
        <v>0</v>
      </c>
      <c r="U167" s="10">
        <f t="shared" si="4"/>
        <v>0</v>
      </c>
      <c r="V167" s="1"/>
      <c r="W167" s="8" t="str">
        <f>IF(COUNTIF(soi_input_variables!A:A,A167)&gt;0,"yes","no")</f>
        <v>no</v>
      </c>
      <c r="X167" s="8" t="str">
        <f>IF(COUNTIF(midas_input_variables!A:A,A167)&gt;0,"yes","no")</f>
        <v>no</v>
      </c>
      <c r="Y167" s="8" t="str">
        <f>IF(OR(COUNTIF(eucalc_variables_proxies!C:C,"*"&amp;A167&amp;"*")&gt;0,COUNTIF(eucalc_variables_proxies!F:F,"*"&amp;A167&amp;"*")&gt;0),"yes","no")</f>
        <v>no</v>
      </c>
      <c r="Z167" s="8" t="str">
        <f>IF(COUNTIF(collected_variables_proxies!C:C,"*"&amp;A167&amp;"*")&gt;0,"yes","no")</f>
        <v>no</v>
      </c>
      <c r="AA167" s="8" t="str">
        <f t="shared" si="5"/>
        <v>no</v>
      </c>
      <c r="AB167">
        <v>500</v>
      </c>
    </row>
    <row r="168" spans="1:28" ht="15" customHeight="1">
      <c r="A168" s="200" t="s">
        <v>2588</v>
      </c>
      <c r="B168" s="200" t="s">
        <v>2588</v>
      </c>
      <c r="C168" s="200" t="s">
        <v>2588</v>
      </c>
      <c r="D168" s="7" t="s">
        <v>335</v>
      </c>
      <c r="E168" s="2" t="s">
        <v>336</v>
      </c>
      <c r="F168" s="2" t="s">
        <v>33</v>
      </c>
      <c r="G168" s="1" t="s">
        <v>631</v>
      </c>
      <c r="H168" t="s">
        <v>526</v>
      </c>
      <c r="J168" s="1"/>
      <c r="K168" s="1"/>
      <c r="M168" s="2" t="s">
        <v>338</v>
      </c>
      <c r="N168" s="8" t="s">
        <v>48</v>
      </c>
      <c r="O168" s="8" t="s">
        <v>37</v>
      </c>
      <c r="P168" s="8" t="s">
        <v>1707</v>
      </c>
      <c r="Q168" s="1"/>
      <c r="R168" s="1"/>
      <c r="S168" s="2">
        <v>27</v>
      </c>
      <c r="T168" s="2">
        <v>0</v>
      </c>
      <c r="U168" s="10">
        <f t="shared" si="4"/>
        <v>0</v>
      </c>
      <c r="V168" s="1"/>
      <c r="W168" s="8" t="str">
        <f>IF(COUNTIF(soi_input_variables!A:A,A168)&gt;0,"yes","no")</f>
        <v>no</v>
      </c>
      <c r="X168" s="8" t="str">
        <f>IF(COUNTIF(midas_input_variables!A:A,A168)&gt;0,"yes","no")</f>
        <v>no</v>
      </c>
      <c r="Y168" s="8" t="str">
        <f>IF(OR(COUNTIF(eucalc_variables_proxies!C:C,"*"&amp;A168&amp;"*")&gt;0,COUNTIF(eucalc_variables_proxies!F:F,"*"&amp;A168&amp;"*")&gt;0),"yes","no")</f>
        <v>no</v>
      </c>
      <c r="Z168" s="8" t="str">
        <f>IF(COUNTIF(collected_variables_proxies!C:C,"*"&amp;A168&amp;"*")&gt;0,"yes","no")</f>
        <v>no</v>
      </c>
      <c r="AA168" s="8" t="str">
        <f t="shared" si="5"/>
        <v>no</v>
      </c>
      <c r="AB168">
        <v>500</v>
      </c>
    </row>
    <row r="169" spans="1:28" ht="15" customHeight="1">
      <c r="A169" s="200" t="s">
        <v>2589</v>
      </c>
      <c r="B169" s="200" t="s">
        <v>2589</v>
      </c>
      <c r="C169" s="200" t="s">
        <v>2589</v>
      </c>
      <c r="D169" s="7" t="s">
        <v>335</v>
      </c>
      <c r="E169" s="2" t="s">
        <v>336</v>
      </c>
      <c r="F169" s="2" t="s">
        <v>33</v>
      </c>
      <c r="G169" s="1" t="s">
        <v>631</v>
      </c>
      <c r="H169" t="s">
        <v>526</v>
      </c>
      <c r="J169" s="1"/>
      <c r="K169" s="1"/>
      <c r="M169" s="2" t="s">
        <v>338</v>
      </c>
      <c r="N169" s="8" t="s">
        <v>48</v>
      </c>
      <c r="O169" s="8" t="s">
        <v>37</v>
      </c>
      <c r="P169" s="8" t="s">
        <v>1707</v>
      </c>
      <c r="Q169" s="1"/>
      <c r="R169" s="1"/>
      <c r="S169" s="2">
        <v>27</v>
      </c>
      <c r="T169" s="2">
        <v>0</v>
      </c>
      <c r="U169" s="10">
        <f t="shared" si="4"/>
        <v>0</v>
      </c>
      <c r="V169" s="1"/>
      <c r="W169" s="8" t="str">
        <f>IF(COUNTIF(soi_input_variables!A:A,A169)&gt;0,"yes","no")</f>
        <v>no</v>
      </c>
      <c r="X169" s="8" t="str">
        <f>IF(COUNTIF(midas_input_variables!A:A,A169)&gt;0,"yes","no")</f>
        <v>no</v>
      </c>
      <c r="Y169" s="8" t="str">
        <f>IF(OR(COUNTIF(eucalc_variables_proxies!C:C,"*"&amp;A169&amp;"*")&gt;0,COUNTIF(eucalc_variables_proxies!F:F,"*"&amp;A169&amp;"*")&gt;0),"yes","no")</f>
        <v>no</v>
      </c>
      <c r="Z169" s="8" t="str">
        <f>IF(COUNTIF(collected_variables_proxies!C:C,"*"&amp;A169&amp;"*")&gt;0,"yes","no")</f>
        <v>no</v>
      </c>
      <c r="AA169" s="8" t="str">
        <f t="shared" si="5"/>
        <v>no</v>
      </c>
      <c r="AB169">
        <v>500</v>
      </c>
    </row>
    <row r="170" spans="1:28" ht="15" customHeight="1">
      <c r="A170" s="200" t="s">
        <v>2590</v>
      </c>
      <c r="B170" s="200" t="s">
        <v>2590</v>
      </c>
      <c r="C170" s="200" t="s">
        <v>2590</v>
      </c>
      <c r="D170" s="7" t="s">
        <v>335</v>
      </c>
      <c r="E170" s="2" t="s">
        <v>336</v>
      </c>
      <c r="F170" s="2" t="s">
        <v>33</v>
      </c>
      <c r="G170" s="1" t="s">
        <v>631</v>
      </c>
      <c r="H170" t="s">
        <v>526</v>
      </c>
      <c r="J170" s="1"/>
      <c r="K170" s="1"/>
      <c r="M170" s="2" t="s">
        <v>338</v>
      </c>
      <c r="N170" s="8" t="s">
        <v>48</v>
      </c>
      <c r="O170" s="8" t="s">
        <v>37</v>
      </c>
      <c r="P170" s="8" t="s">
        <v>1707</v>
      </c>
      <c r="Q170" s="1"/>
      <c r="R170" s="1"/>
      <c r="S170" s="2">
        <v>27</v>
      </c>
      <c r="T170" s="2">
        <v>0</v>
      </c>
      <c r="U170" s="10">
        <f t="shared" si="4"/>
        <v>0</v>
      </c>
      <c r="V170" s="1"/>
      <c r="W170" s="8" t="str">
        <f>IF(COUNTIF(soi_input_variables!A:A,A170)&gt;0,"yes","no")</f>
        <v>no</v>
      </c>
      <c r="X170" s="8" t="str">
        <f>IF(COUNTIF(midas_input_variables!A:A,A170)&gt;0,"yes","no")</f>
        <v>no</v>
      </c>
      <c r="Y170" s="8" t="str">
        <f>IF(OR(COUNTIF(eucalc_variables_proxies!C:C,"*"&amp;A170&amp;"*")&gt;0,COUNTIF(eucalc_variables_proxies!F:F,"*"&amp;A170&amp;"*")&gt;0),"yes","no")</f>
        <v>no</v>
      </c>
      <c r="Z170" s="8" t="str">
        <f>IF(COUNTIF(collected_variables_proxies!C:C,"*"&amp;A170&amp;"*")&gt;0,"yes","no")</f>
        <v>no</v>
      </c>
      <c r="AA170" s="8" t="str">
        <f t="shared" si="5"/>
        <v>no</v>
      </c>
      <c r="AB170">
        <v>500</v>
      </c>
    </row>
    <row r="171" spans="1:28" ht="15" customHeight="1">
      <c r="A171" s="200" t="s">
        <v>2591</v>
      </c>
      <c r="B171" s="200" t="s">
        <v>2591</v>
      </c>
      <c r="C171" s="200" t="s">
        <v>2591</v>
      </c>
      <c r="D171" s="7" t="s">
        <v>335</v>
      </c>
      <c r="E171" s="2" t="s">
        <v>336</v>
      </c>
      <c r="F171" s="2" t="s">
        <v>33</v>
      </c>
      <c r="G171" s="1" t="s">
        <v>631</v>
      </c>
      <c r="H171" t="s">
        <v>526</v>
      </c>
      <c r="J171" s="1"/>
      <c r="K171" s="1"/>
      <c r="M171" s="2" t="s">
        <v>338</v>
      </c>
      <c r="N171" s="8" t="s">
        <v>48</v>
      </c>
      <c r="O171" s="8" t="s">
        <v>37</v>
      </c>
      <c r="P171" s="8" t="s">
        <v>1707</v>
      </c>
      <c r="Q171" s="1"/>
      <c r="R171" s="1"/>
      <c r="S171" s="2">
        <v>27</v>
      </c>
      <c r="T171" s="2">
        <v>0</v>
      </c>
      <c r="U171" s="10">
        <f t="shared" si="4"/>
        <v>0</v>
      </c>
      <c r="V171" s="1"/>
      <c r="W171" s="8" t="str">
        <f>IF(COUNTIF(soi_input_variables!A:A,A171)&gt;0,"yes","no")</f>
        <v>no</v>
      </c>
      <c r="X171" s="8" t="str">
        <f>IF(COUNTIF(midas_input_variables!A:A,A171)&gt;0,"yes","no")</f>
        <v>no</v>
      </c>
      <c r="Y171" s="8" t="str">
        <f>IF(OR(COUNTIF(eucalc_variables_proxies!C:C,"*"&amp;A171&amp;"*")&gt;0,COUNTIF(eucalc_variables_proxies!F:F,"*"&amp;A171&amp;"*")&gt;0),"yes","no")</f>
        <v>no</v>
      </c>
      <c r="Z171" s="8" t="str">
        <f>IF(COUNTIF(collected_variables_proxies!C:C,"*"&amp;A171&amp;"*")&gt;0,"yes","no")</f>
        <v>no</v>
      </c>
      <c r="AA171" s="8" t="str">
        <f t="shared" si="5"/>
        <v>no</v>
      </c>
      <c r="AB171">
        <v>500</v>
      </c>
    </row>
    <row r="172" spans="1:28" ht="15" customHeight="1">
      <c r="A172" s="2" t="s">
        <v>2592</v>
      </c>
      <c r="B172" s="2" t="s">
        <v>2592</v>
      </c>
      <c r="C172" s="2" t="s">
        <v>2592</v>
      </c>
      <c r="D172" s="7" t="s">
        <v>335</v>
      </c>
      <c r="E172" s="2" t="s">
        <v>336</v>
      </c>
      <c r="F172" s="2" t="s">
        <v>33</v>
      </c>
      <c r="G172" s="1" t="s">
        <v>631</v>
      </c>
      <c r="H172" t="s">
        <v>526</v>
      </c>
      <c r="J172" s="1"/>
      <c r="K172" s="1"/>
      <c r="M172" s="2" t="s">
        <v>338</v>
      </c>
      <c r="N172" s="8" t="s">
        <v>48</v>
      </c>
      <c r="O172" s="8" t="s">
        <v>37</v>
      </c>
      <c r="P172" s="8" t="s">
        <v>1707</v>
      </c>
      <c r="Q172" s="1"/>
      <c r="R172" s="1"/>
      <c r="S172" s="2">
        <v>27</v>
      </c>
      <c r="T172" s="2">
        <v>0</v>
      </c>
      <c r="U172" s="10">
        <f t="shared" si="4"/>
        <v>0</v>
      </c>
      <c r="V172" s="1"/>
      <c r="W172" s="8" t="str">
        <f>IF(COUNTIF(soi_input_variables!A:A,A172)&gt;0,"yes","no")</f>
        <v>no</v>
      </c>
      <c r="X172" s="8" t="str">
        <f>IF(COUNTIF(midas_input_variables!A:A,A172)&gt;0,"yes","no")</f>
        <v>no</v>
      </c>
      <c r="Y172" s="8" t="str">
        <f>IF(OR(COUNTIF(eucalc_variables_proxies!C:C,"*"&amp;A172&amp;"*")&gt;0,COUNTIF(eucalc_variables_proxies!F:F,"*"&amp;A172&amp;"*")&gt;0),"yes","no")</f>
        <v>no</v>
      </c>
      <c r="Z172" s="8" t="str">
        <f>IF(COUNTIF(collected_variables_proxies!C:C,"*"&amp;A172&amp;"*")&gt;0,"yes","no")</f>
        <v>no</v>
      </c>
      <c r="AA172" s="8" t="str">
        <f t="shared" si="5"/>
        <v>no</v>
      </c>
      <c r="AB172">
        <v>500</v>
      </c>
    </row>
    <row r="173" spans="1:28" ht="15" customHeight="1">
      <c r="A173" s="2" t="s">
        <v>2593</v>
      </c>
      <c r="B173" s="2" t="s">
        <v>2593</v>
      </c>
      <c r="C173" s="2" t="s">
        <v>2593</v>
      </c>
      <c r="D173" s="7" t="s">
        <v>335</v>
      </c>
      <c r="E173" s="2" t="s">
        <v>336</v>
      </c>
      <c r="F173" s="2" t="s">
        <v>33</v>
      </c>
      <c r="G173" s="1" t="s">
        <v>631</v>
      </c>
      <c r="H173" t="s">
        <v>526</v>
      </c>
      <c r="J173" s="1"/>
      <c r="K173" s="1"/>
      <c r="M173" s="2" t="s">
        <v>338</v>
      </c>
      <c r="N173" s="8" t="s">
        <v>48</v>
      </c>
      <c r="O173" s="8" t="s">
        <v>37</v>
      </c>
      <c r="P173" s="8" t="s">
        <v>1707</v>
      </c>
      <c r="Q173" s="1"/>
      <c r="R173" s="1"/>
      <c r="S173" s="2">
        <v>27</v>
      </c>
      <c r="T173" s="2">
        <v>0</v>
      </c>
      <c r="U173" s="10">
        <f t="shared" si="4"/>
        <v>0</v>
      </c>
      <c r="V173" s="1"/>
      <c r="W173" s="8" t="str">
        <f>IF(COUNTIF(soi_input_variables!A:A,A173)&gt;0,"yes","no")</f>
        <v>no</v>
      </c>
      <c r="X173" s="8" t="str">
        <f>IF(COUNTIF(midas_input_variables!A:A,A173)&gt;0,"yes","no")</f>
        <v>no</v>
      </c>
      <c r="Y173" s="8" t="str">
        <f>IF(OR(COUNTIF(eucalc_variables_proxies!C:C,"*"&amp;A173&amp;"*")&gt;0,COUNTIF(eucalc_variables_proxies!F:F,"*"&amp;A173&amp;"*")&gt;0),"yes","no")</f>
        <v>no</v>
      </c>
      <c r="Z173" s="8" t="str">
        <f>IF(COUNTIF(collected_variables_proxies!C:C,"*"&amp;A173&amp;"*")&gt;0,"yes","no")</f>
        <v>no</v>
      </c>
      <c r="AA173" s="8" t="str">
        <f t="shared" si="5"/>
        <v>no</v>
      </c>
      <c r="AB173">
        <v>500</v>
      </c>
    </row>
    <row r="174" spans="1:28" ht="15" customHeight="1">
      <c r="A174" s="2" t="s">
        <v>2594</v>
      </c>
      <c r="B174" s="2" t="s">
        <v>2594</v>
      </c>
      <c r="C174" s="2" t="s">
        <v>2594</v>
      </c>
      <c r="D174" s="7" t="s">
        <v>335</v>
      </c>
      <c r="E174" s="2" t="s">
        <v>336</v>
      </c>
      <c r="F174" s="2" t="s">
        <v>33</v>
      </c>
      <c r="G174" s="1" t="s">
        <v>631</v>
      </c>
      <c r="H174" t="s">
        <v>526</v>
      </c>
      <c r="J174" s="1"/>
      <c r="K174" s="1"/>
      <c r="M174" s="2" t="s">
        <v>338</v>
      </c>
      <c r="N174" s="8" t="s">
        <v>48</v>
      </c>
      <c r="O174" s="8" t="s">
        <v>37</v>
      </c>
      <c r="P174" s="8" t="s">
        <v>1707</v>
      </c>
      <c r="Q174" s="1"/>
      <c r="R174" s="1"/>
      <c r="S174" s="2">
        <v>27</v>
      </c>
      <c r="T174" s="2">
        <v>0</v>
      </c>
      <c r="U174" s="10">
        <f t="shared" si="4"/>
        <v>0</v>
      </c>
      <c r="V174" s="1"/>
      <c r="W174" s="8" t="str">
        <f>IF(COUNTIF(soi_input_variables!A:A,A174)&gt;0,"yes","no")</f>
        <v>no</v>
      </c>
      <c r="X174" s="8" t="str">
        <f>IF(COUNTIF(midas_input_variables!A:A,A174)&gt;0,"yes","no")</f>
        <v>no</v>
      </c>
      <c r="Y174" s="8" t="str">
        <f>IF(OR(COUNTIF(eucalc_variables_proxies!C:C,"*"&amp;A174&amp;"*")&gt;0,COUNTIF(eucalc_variables_proxies!F:F,"*"&amp;A174&amp;"*")&gt;0),"yes","no")</f>
        <v>no</v>
      </c>
      <c r="Z174" s="8" t="str">
        <f>IF(COUNTIF(collected_variables_proxies!C:C,"*"&amp;A174&amp;"*")&gt;0,"yes","no")</f>
        <v>no</v>
      </c>
      <c r="AA174" s="8" t="str">
        <f t="shared" si="5"/>
        <v>no</v>
      </c>
      <c r="AB174">
        <v>500</v>
      </c>
    </row>
    <row r="175" spans="1:28" ht="15" customHeight="1">
      <c r="A175" s="2" t="s">
        <v>2595</v>
      </c>
      <c r="B175" s="2" t="s">
        <v>2595</v>
      </c>
      <c r="C175" s="2" t="s">
        <v>2595</v>
      </c>
      <c r="D175" s="7" t="s">
        <v>335</v>
      </c>
      <c r="E175" s="2" t="s">
        <v>336</v>
      </c>
      <c r="F175" s="2" t="s">
        <v>33</v>
      </c>
      <c r="G175" s="1" t="s">
        <v>631</v>
      </c>
      <c r="H175" t="s">
        <v>526</v>
      </c>
      <c r="J175" s="1"/>
      <c r="K175" s="1"/>
      <c r="M175" s="2" t="s">
        <v>338</v>
      </c>
      <c r="N175" s="8" t="s">
        <v>48</v>
      </c>
      <c r="O175" s="8" t="s">
        <v>37</v>
      </c>
      <c r="P175" s="8" t="s">
        <v>1707</v>
      </c>
      <c r="Q175" s="1"/>
      <c r="R175" s="1"/>
      <c r="S175" s="2">
        <v>27</v>
      </c>
      <c r="T175" s="2">
        <v>0</v>
      </c>
      <c r="U175" s="10">
        <f t="shared" si="4"/>
        <v>0</v>
      </c>
      <c r="V175" s="1"/>
      <c r="W175" s="8" t="str">
        <f>IF(COUNTIF(soi_input_variables!A:A,A175)&gt;0,"yes","no")</f>
        <v>no</v>
      </c>
      <c r="X175" s="8" t="str">
        <f>IF(COUNTIF(midas_input_variables!A:A,A175)&gt;0,"yes","no")</f>
        <v>no</v>
      </c>
      <c r="Y175" s="8" t="str">
        <f>IF(OR(COUNTIF(eucalc_variables_proxies!C:C,"*"&amp;A175&amp;"*")&gt;0,COUNTIF(eucalc_variables_proxies!F:F,"*"&amp;A175&amp;"*")&gt;0),"yes","no")</f>
        <v>no</v>
      </c>
      <c r="Z175" s="8" t="str">
        <f>IF(COUNTIF(collected_variables_proxies!C:C,"*"&amp;A175&amp;"*")&gt;0,"yes","no")</f>
        <v>no</v>
      </c>
      <c r="AA175" s="8" t="str">
        <f t="shared" si="5"/>
        <v>no</v>
      </c>
      <c r="AB175">
        <v>500</v>
      </c>
    </row>
    <row r="176" spans="1:28" ht="15" customHeight="1">
      <c r="A176" s="2" t="s">
        <v>2596</v>
      </c>
      <c r="B176" s="2" t="s">
        <v>2596</v>
      </c>
      <c r="C176" s="2" t="s">
        <v>2596</v>
      </c>
      <c r="D176" s="7" t="s">
        <v>335</v>
      </c>
      <c r="E176" s="2" t="s">
        <v>336</v>
      </c>
      <c r="F176" s="2" t="s">
        <v>33</v>
      </c>
      <c r="G176" s="1" t="s">
        <v>631</v>
      </c>
      <c r="H176" t="s">
        <v>526</v>
      </c>
      <c r="J176" s="1"/>
      <c r="K176" s="1"/>
      <c r="M176" s="2" t="s">
        <v>338</v>
      </c>
      <c r="N176" s="8" t="s">
        <v>48</v>
      </c>
      <c r="O176" s="8" t="s">
        <v>37</v>
      </c>
      <c r="P176" s="8" t="s">
        <v>1707</v>
      </c>
      <c r="Q176" s="1"/>
      <c r="R176" s="1"/>
      <c r="S176" s="2">
        <v>27</v>
      </c>
      <c r="T176" s="2">
        <v>0</v>
      </c>
      <c r="U176" s="10">
        <f t="shared" si="4"/>
        <v>0</v>
      </c>
      <c r="V176" s="1"/>
      <c r="W176" s="8" t="str">
        <f>IF(COUNTIF(soi_input_variables!A:A,A176)&gt;0,"yes","no")</f>
        <v>no</v>
      </c>
      <c r="X176" s="8" t="str">
        <f>IF(COUNTIF(midas_input_variables!A:A,A176)&gt;0,"yes","no")</f>
        <v>no</v>
      </c>
      <c r="Y176" s="8" t="str">
        <f>IF(OR(COUNTIF(eucalc_variables_proxies!C:C,"*"&amp;A176&amp;"*")&gt;0,COUNTIF(eucalc_variables_proxies!F:F,"*"&amp;A176&amp;"*")&gt;0),"yes","no")</f>
        <v>no</v>
      </c>
      <c r="Z176" s="8" t="str">
        <f>IF(COUNTIF(collected_variables_proxies!C:C,"*"&amp;A176&amp;"*")&gt;0,"yes","no")</f>
        <v>no</v>
      </c>
      <c r="AA176" s="8" t="str">
        <f t="shared" si="5"/>
        <v>no</v>
      </c>
      <c r="AB176">
        <v>500</v>
      </c>
    </row>
    <row r="177" spans="1:28" ht="15" customHeight="1">
      <c r="A177" s="2" t="s">
        <v>2597</v>
      </c>
      <c r="B177" s="2" t="s">
        <v>2597</v>
      </c>
      <c r="C177" s="2" t="s">
        <v>2597</v>
      </c>
      <c r="D177" s="7" t="s">
        <v>335</v>
      </c>
      <c r="E177" s="2" t="s">
        <v>336</v>
      </c>
      <c r="F177" s="2" t="s">
        <v>33</v>
      </c>
      <c r="G177" s="1" t="s">
        <v>631</v>
      </c>
      <c r="H177" t="s">
        <v>526</v>
      </c>
      <c r="J177" s="1"/>
      <c r="K177" s="1"/>
      <c r="M177" s="2" t="s">
        <v>338</v>
      </c>
      <c r="N177" s="8" t="s">
        <v>48</v>
      </c>
      <c r="O177" s="8" t="s">
        <v>37</v>
      </c>
      <c r="P177" s="8" t="s">
        <v>1707</v>
      </c>
      <c r="Q177" s="1"/>
      <c r="R177" s="1"/>
      <c r="S177" s="2">
        <v>27</v>
      </c>
      <c r="T177" s="2">
        <v>0</v>
      </c>
      <c r="U177" s="10">
        <f t="shared" si="4"/>
        <v>0</v>
      </c>
      <c r="V177" s="1"/>
      <c r="W177" s="8" t="str">
        <f>IF(COUNTIF(soi_input_variables!A:A,A177)&gt;0,"yes","no")</f>
        <v>no</v>
      </c>
      <c r="X177" s="8" t="str">
        <f>IF(COUNTIF(midas_input_variables!A:A,A177)&gt;0,"yes","no")</f>
        <v>no</v>
      </c>
      <c r="Y177" s="8" t="str">
        <f>IF(OR(COUNTIF(eucalc_variables_proxies!C:C,"*"&amp;A177&amp;"*")&gt;0,COUNTIF(eucalc_variables_proxies!F:F,"*"&amp;A177&amp;"*")&gt;0),"yes","no")</f>
        <v>no</v>
      </c>
      <c r="Z177" s="8" t="str">
        <f>IF(COUNTIF(collected_variables_proxies!C:C,"*"&amp;A177&amp;"*")&gt;0,"yes","no")</f>
        <v>no</v>
      </c>
      <c r="AA177" s="8" t="str">
        <f t="shared" si="5"/>
        <v>no</v>
      </c>
      <c r="AB177">
        <v>500</v>
      </c>
    </row>
    <row r="178" spans="1:28" ht="15" customHeight="1">
      <c r="A178" s="2" t="s">
        <v>2598</v>
      </c>
      <c r="B178" s="2" t="s">
        <v>2598</v>
      </c>
      <c r="C178" s="2" t="s">
        <v>2598</v>
      </c>
      <c r="D178" s="7" t="s">
        <v>335</v>
      </c>
      <c r="E178" s="2" t="s">
        <v>336</v>
      </c>
      <c r="F178" s="2" t="s">
        <v>33</v>
      </c>
      <c r="G178" s="1" t="s">
        <v>631</v>
      </c>
      <c r="H178" t="s">
        <v>526</v>
      </c>
      <c r="J178" s="1"/>
      <c r="K178" s="1"/>
      <c r="M178" s="2" t="s">
        <v>338</v>
      </c>
      <c r="N178" s="8" t="s">
        <v>48</v>
      </c>
      <c r="O178" s="8" t="s">
        <v>37</v>
      </c>
      <c r="P178" s="8" t="s">
        <v>1707</v>
      </c>
      <c r="Q178" s="1"/>
      <c r="R178" s="1"/>
      <c r="S178" s="2">
        <v>27</v>
      </c>
      <c r="T178" s="2">
        <v>0</v>
      </c>
      <c r="U178" s="10">
        <f t="shared" si="4"/>
        <v>0</v>
      </c>
      <c r="V178" s="1"/>
      <c r="W178" s="8" t="str">
        <f>IF(COUNTIF(soi_input_variables!A:A,A178)&gt;0,"yes","no")</f>
        <v>no</v>
      </c>
      <c r="X178" s="8" t="str">
        <f>IF(COUNTIF(midas_input_variables!A:A,A178)&gt;0,"yes","no")</f>
        <v>no</v>
      </c>
      <c r="Y178" s="8" t="str">
        <f>IF(OR(COUNTIF(eucalc_variables_proxies!C:C,"*"&amp;A178&amp;"*")&gt;0,COUNTIF(eucalc_variables_proxies!F:F,"*"&amp;A178&amp;"*")&gt;0),"yes","no")</f>
        <v>no</v>
      </c>
      <c r="Z178" s="8" t="str">
        <f>IF(COUNTIF(collected_variables_proxies!C:C,"*"&amp;A178&amp;"*")&gt;0,"yes","no")</f>
        <v>no</v>
      </c>
      <c r="AA178" s="8" t="str">
        <f t="shared" si="5"/>
        <v>no</v>
      </c>
      <c r="AB178">
        <v>500</v>
      </c>
    </row>
    <row r="179" spans="1:28" ht="15" customHeight="1">
      <c r="A179" s="2" t="s">
        <v>2599</v>
      </c>
      <c r="B179" s="2" t="s">
        <v>2599</v>
      </c>
      <c r="C179" s="2" t="s">
        <v>2599</v>
      </c>
      <c r="D179" s="7" t="s">
        <v>335</v>
      </c>
      <c r="E179" s="2" t="s">
        <v>336</v>
      </c>
      <c r="F179" s="2" t="s">
        <v>33</v>
      </c>
      <c r="G179" s="1" t="s">
        <v>631</v>
      </c>
      <c r="H179" t="s">
        <v>526</v>
      </c>
      <c r="J179" s="1"/>
      <c r="K179" s="1"/>
      <c r="M179" s="2" t="s">
        <v>338</v>
      </c>
      <c r="N179" s="8" t="s">
        <v>48</v>
      </c>
      <c r="O179" s="8" t="s">
        <v>37</v>
      </c>
      <c r="P179" s="8" t="s">
        <v>1707</v>
      </c>
      <c r="Q179" s="1"/>
      <c r="R179" s="1"/>
      <c r="S179" s="2">
        <v>27</v>
      </c>
      <c r="T179" s="2">
        <v>0</v>
      </c>
      <c r="U179" s="10">
        <f t="shared" si="4"/>
        <v>0</v>
      </c>
      <c r="V179" s="1"/>
      <c r="W179" s="8" t="str">
        <f>IF(COUNTIF(soi_input_variables!A:A,A179)&gt;0,"yes","no")</f>
        <v>no</v>
      </c>
      <c r="X179" s="8" t="str">
        <f>IF(COUNTIF(midas_input_variables!A:A,A179)&gt;0,"yes","no")</f>
        <v>no</v>
      </c>
      <c r="Y179" s="8" t="str">
        <f>IF(OR(COUNTIF(eucalc_variables_proxies!C:C,"*"&amp;A179&amp;"*")&gt;0,COUNTIF(eucalc_variables_proxies!F:F,"*"&amp;A179&amp;"*")&gt;0),"yes","no")</f>
        <v>no</v>
      </c>
      <c r="Z179" s="8" t="str">
        <f>IF(COUNTIF(collected_variables_proxies!C:C,"*"&amp;A179&amp;"*")&gt;0,"yes","no")</f>
        <v>no</v>
      </c>
      <c r="AA179" s="8" t="str">
        <f t="shared" si="5"/>
        <v>no</v>
      </c>
      <c r="AB179">
        <v>500</v>
      </c>
    </row>
    <row r="180" spans="1:28" ht="15" customHeight="1">
      <c r="A180" s="2" t="s">
        <v>2600</v>
      </c>
      <c r="B180" s="2" t="s">
        <v>2600</v>
      </c>
      <c r="C180" s="2" t="s">
        <v>2600</v>
      </c>
      <c r="D180" s="7" t="s">
        <v>335</v>
      </c>
      <c r="E180" s="2" t="s">
        <v>336</v>
      </c>
      <c r="F180" s="2" t="s">
        <v>33</v>
      </c>
      <c r="G180" s="1" t="s">
        <v>631</v>
      </c>
      <c r="H180" t="s">
        <v>526</v>
      </c>
      <c r="J180" s="1"/>
      <c r="K180" s="1"/>
      <c r="M180" s="2" t="s">
        <v>338</v>
      </c>
      <c r="N180" s="8" t="s">
        <v>48</v>
      </c>
      <c r="O180" s="8" t="s">
        <v>37</v>
      </c>
      <c r="P180" s="8" t="s">
        <v>1707</v>
      </c>
      <c r="Q180" s="1"/>
      <c r="R180" s="1"/>
      <c r="S180" s="2">
        <v>27</v>
      </c>
      <c r="T180" s="2">
        <v>0</v>
      </c>
      <c r="U180" s="10">
        <f t="shared" si="4"/>
        <v>0</v>
      </c>
      <c r="V180" s="1"/>
      <c r="W180" s="8" t="str">
        <f>IF(COUNTIF(soi_input_variables!A:A,A180)&gt;0,"yes","no")</f>
        <v>no</v>
      </c>
      <c r="X180" s="8" t="str">
        <f>IF(COUNTIF(midas_input_variables!A:A,A180)&gt;0,"yes","no")</f>
        <v>no</v>
      </c>
      <c r="Y180" s="8" t="str">
        <f>IF(OR(COUNTIF(eucalc_variables_proxies!C:C,"*"&amp;A180&amp;"*")&gt;0,COUNTIF(eucalc_variables_proxies!F:F,"*"&amp;A180&amp;"*")&gt;0),"yes","no")</f>
        <v>no</v>
      </c>
      <c r="Z180" s="8" t="str">
        <f>IF(COUNTIF(collected_variables_proxies!C:C,"*"&amp;A180&amp;"*")&gt;0,"yes","no")</f>
        <v>no</v>
      </c>
      <c r="AA180" s="8" t="str">
        <f t="shared" si="5"/>
        <v>no</v>
      </c>
      <c r="AB180">
        <v>500</v>
      </c>
    </row>
    <row r="181" spans="1:28" ht="15" customHeight="1">
      <c r="A181" s="2" t="s">
        <v>2601</v>
      </c>
      <c r="B181" s="2" t="s">
        <v>2601</v>
      </c>
      <c r="C181" s="2" t="s">
        <v>2601</v>
      </c>
      <c r="D181" s="7" t="s">
        <v>335</v>
      </c>
      <c r="E181" s="2" t="s">
        <v>336</v>
      </c>
      <c r="F181" s="2" t="s">
        <v>33</v>
      </c>
      <c r="G181" s="1" t="s">
        <v>631</v>
      </c>
      <c r="H181" t="s">
        <v>526</v>
      </c>
      <c r="J181" s="1"/>
      <c r="K181" s="1"/>
      <c r="M181" s="2" t="s">
        <v>338</v>
      </c>
      <c r="N181" s="8" t="s">
        <v>48</v>
      </c>
      <c r="O181" s="8" t="s">
        <v>37</v>
      </c>
      <c r="P181" s="8" t="s">
        <v>1707</v>
      </c>
      <c r="Q181" s="1"/>
      <c r="R181" s="1"/>
      <c r="S181" s="2">
        <v>27</v>
      </c>
      <c r="T181" s="2">
        <v>0</v>
      </c>
      <c r="U181" s="10">
        <f t="shared" si="4"/>
        <v>0</v>
      </c>
      <c r="V181" s="1"/>
      <c r="W181" s="8" t="str">
        <f>IF(COUNTIF(soi_input_variables!A:A,A181)&gt;0,"yes","no")</f>
        <v>no</v>
      </c>
      <c r="X181" s="8" t="str">
        <f>IF(COUNTIF(midas_input_variables!A:A,A181)&gt;0,"yes","no")</f>
        <v>no</v>
      </c>
      <c r="Y181" s="8" t="str">
        <f>IF(OR(COUNTIF(eucalc_variables_proxies!C:C,"*"&amp;A181&amp;"*")&gt;0,COUNTIF(eucalc_variables_proxies!F:F,"*"&amp;A181&amp;"*")&gt;0),"yes","no")</f>
        <v>no</v>
      </c>
      <c r="Z181" s="8" t="str">
        <f>IF(COUNTIF(collected_variables_proxies!C:C,"*"&amp;A181&amp;"*")&gt;0,"yes","no")</f>
        <v>no</v>
      </c>
      <c r="AA181" s="8" t="str">
        <f t="shared" si="5"/>
        <v>no</v>
      </c>
      <c r="AB181">
        <v>500</v>
      </c>
    </row>
    <row r="182" spans="1:28" ht="15" customHeight="1">
      <c r="A182" s="2" t="s">
        <v>2602</v>
      </c>
      <c r="B182" s="2" t="s">
        <v>2602</v>
      </c>
      <c r="C182" s="2" t="s">
        <v>2602</v>
      </c>
      <c r="D182" s="7" t="s">
        <v>335</v>
      </c>
      <c r="E182" s="2" t="s">
        <v>336</v>
      </c>
      <c r="F182" s="2" t="s">
        <v>33</v>
      </c>
      <c r="G182" s="1" t="s">
        <v>631</v>
      </c>
      <c r="H182" t="s">
        <v>526</v>
      </c>
      <c r="J182" s="1"/>
      <c r="K182" s="1"/>
      <c r="M182" s="2" t="s">
        <v>338</v>
      </c>
      <c r="N182" s="8" t="s">
        <v>48</v>
      </c>
      <c r="O182" s="8" t="s">
        <v>37</v>
      </c>
      <c r="P182" s="8" t="s">
        <v>1707</v>
      </c>
      <c r="Q182" s="1"/>
      <c r="R182" s="1"/>
      <c r="S182" s="2">
        <v>27</v>
      </c>
      <c r="T182" s="2">
        <v>0</v>
      </c>
      <c r="U182" s="10">
        <f t="shared" si="4"/>
        <v>0</v>
      </c>
      <c r="V182" s="1"/>
      <c r="W182" s="8" t="str">
        <f>IF(COUNTIF(soi_input_variables!A:A,A182)&gt;0,"yes","no")</f>
        <v>no</v>
      </c>
      <c r="X182" s="8" t="str">
        <f>IF(COUNTIF(midas_input_variables!A:A,A182)&gt;0,"yes","no")</f>
        <v>no</v>
      </c>
      <c r="Y182" s="8" t="str">
        <f>IF(OR(COUNTIF(eucalc_variables_proxies!C:C,"*"&amp;A182&amp;"*")&gt;0,COUNTIF(eucalc_variables_proxies!F:F,"*"&amp;A182&amp;"*")&gt;0),"yes","no")</f>
        <v>no</v>
      </c>
      <c r="Z182" s="8" t="str">
        <f>IF(COUNTIF(collected_variables_proxies!C:C,"*"&amp;A182&amp;"*")&gt;0,"yes","no")</f>
        <v>no</v>
      </c>
      <c r="AA182" s="8" t="str">
        <f t="shared" si="5"/>
        <v>no</v>
      </c>
      <c r="AB182">
        <v>500</v>
      </c>
    </row>
    <row r="183" spans="1:28" ht="15" customHeight="1">
      <c r="A183" s="2" t="s">
        <v>2603</v>
      </c>
      <c r="B183" s="2" t="s">
        <v>2603</v>
      </c>
      <c r="C183" s="2" t="s">
        <v>2603</v>
      </c>
      <c r="D183" s="7" t="s">
        <v>335</v>
      </c>
      <c r="E183" s="2" t="s">
        <v>336</v>
      </c>
      <c r="F183" s="2" t="s">
        <v>33</v>
      </c>
      <c r="G183" s="1" t="s">
        <v>631</v>
      </c>
      <c r="H183" t="s">
        <v>526</v>
      </c>
      <c r="J183" s="1"/>
      <c r="K183" s="1"/>
      <c r="M183" s="2" t="s">
        <v>338</v>
      </c>
      <c r="N183" s="8" t="s">
        <v>48</v>
      </c>
      <c r="O183" s="8" t="s">
        <v>37</v>
      </c>
      <c r="P183" s="8" t="s">
        <v>1707</v>
      </c>
      <c r="Q183" s="1"/>
      <c r="R183" s="1"/>
      <c r="S183" s="2">
        <v>27</v>
      </c>
      <c r="T183" s="2">
        <v>0</v>
      </c>
      <c r="U183" s="10">
        <f t="shared" si="4"/>
        <v>0</v>
      </c>
      <c r="V183" s="1"/>
      <c r="W183" s="8" t="str">
        <f>IF(COUNTIF(soi_input_variables!A:A,A183)&gt;0,"yes","no")</f>
        <v>no</v>
      </c>
      <c r="X183" s="8" t="str">
        <f>IF(COUNTIF(midas_input_variables!A:A,A183)&gt;0,"yes","no")</f>
        <v>no</v>
      </c>
      <c r="Y183" s="8" t="str">
        <f>IF(OR(COUNTIF(eucalc_variables_proxies!C:C,"*"&amp;A183&amp;"*")&gt;0,COUNTIF(eucalc_variables_proxies!F:F,"*"&amp;A183&amp;"*")&gt;0),"yes","no")</f>
        <v>no</v>
      </c>
      <c r="Z183" s="8" t="str">
        <f>IF(COUNTIF(collected_variables_proxies!C:C,"*"&amp;A183&amp;"*")&gt;0,"yes","no")</f>
        <v>no</v>
      </c>
      <c r="AA183" s="8" t="str">
        <f t="shared" si="5"/>
        <v>no</v>
      </c>
      <c r="AB183">
        <v>500</v>
      </c>
    </row>
    <row r="184" spans="1:28" ht="15" customHeight="1">
      <c r="A184" s="2" t="s">
        <v>2604</v>
      </c>
      <c r="B184" s="2" t="s">
        <v>2604</v>
      </c>
      <c r="C184" s="2" t="s">
        <v>2604</v>
      </c>
      <c r="D184" s="7" t="s">
        <v>335</v>
      </c>
      <c r="E184" s="2" t="s">
        <v>336</v>
      </c>
      <c r="F184" s="2" t="s">
        <v>33</v>
      </c>
      <c r="G184" s="1" t="s">
        <v>631</v>
      </c>
      <c r="H184" t="s">
        <v>526</v>
      </c>
      <c r="J184" s="1"/>
      <c r="K184" s="1"/>
      <c r="M184" s="2" t="s">
        <v>338</v>
      </c>
      <c r="N184" s="8" t="s">
        <v>48</v>
      </c>
      <c r="O184" s="8" t="s">
        <v>37</v>
      </c>
      <c r="P184" s="8" t="s">
        <v>1707</v>
      </c>
      <c r="Q184" s="1"/>
      <c r="R184" s="1"/>
      <c r="S184" s="2">
        <v>27</v>
      </c>
      <c r="T184" s="2">
        <v>0</v>
      </c>
      <c r="U184" s="10">
        <f t="shared" si="4"/>
        <v>0</v>
      </c>
      <c r="V184" s="1"/>
      <c r="W184" s="8" t="str">
        <f>IF(COUNTIF(soi_input_variables!A:A,A184)&gt;0,"yes","no")</f>
        <v>no</v>
      </c>
      <c r="X184" s="8" t="str">
        <f>IF(COUNTIF(midas_input_variables!A:A,A184)&gt;0,"yes","no")</f>
        <v>no</v>
      </c>
      <c r="Y184" s="8" t="str">
        <f>IF(OR(COUNTIF(eucalc_variables_proxies!C:C,"*"&amp;A184&amp;"*")&gt;0,COUNTIF(eucalc_variables_proxies!F:F,"*"&amp;A184&amp;"*")&gt;0),"yes","no")</f>
        <v>no</v>
      </c>
      <c r="Z184" s="8" t="str">
        <f>IF(COUNTIF(collected_variables_proxies!C:C,"*"&amp;A184&amp;"*")&gt;0,"yes","no")</f>
        <v>no</v>
      </c>
      <c r="AA184" s="8" t="str">
        <f t="shared" si="5"/>
        <v>no</v>
      </c>
      <c r="AB184">
        <v>500</v>
      </c>
    </row>
    <row r="185" spans="1:28" ht="15" customHeight="1">
      <c r="A185" s="2" t="s">
        <v>2605</v>
      </c>
      <c r="B185" s="2" t="s">
        <v>2605</v>
      </c>
      <c r="C185" s="2" t="s">
        <v>2605</v>
      </c>
      <c r="D185" s="7" t="s">
        <v>335</v>
      </c>
      <c r="E185" s="2" t="s">
        <v>336</v>
      </c>
      <c r="F185" s="2" t="s">
        <v>33</v>
      </c>
      <c r="G185" s="1" t="s">
        <v>631</v>
      </c>
      <c r="H185" t="s">
        <v>526</v>
      </c>
      <c r="J185" s="1"/>
      <c r="K185" s="1"/>
      <c r="M185" s="2" t="s">
        <v>338</v>
      </c>
      <c r="N185" s="8" t="s">
        <v>48</v>
      </c>
      <c r="O185" s="8" t="s">
        <v>37</v>
      </c>
      <c r="P185" s="8" t="s">
        <v>1707</v>
      </c>
      <c r="Q185" s="1"/>
      <c r="R185" s="1"/>
      <c r="S185" s="2">
        <v>27</v>
      </c>
      <c r="T185" s="2">
        <v>0</v>
      </c>
      <c r="U185" s="10">
        <f t="shared" si="4"/>
        <v>0</v>
      </c>
      <c r="V185" s="1"/>
      <c r="W185" s="8" t="str">
        <f>IF(COUNTIF(soi_input_variables!A:A,A185)&gt;0,"yes","no")</f>
        <v>no</v>
      </c>
      <c r="X185" s="8" t="str">
        <f>IF(COUNTIF(midas_input_variables!A:A,A185)&gt;0,"yes","no")</f>
        <v>no</v>
      </c>
      <c r="Y185" s="8" t="str">
        <f>IF(OR(COUNTIF(eucalc_variables_proxies!C:C,"*"&amp;A185&amp;"*")&gt;0,COUNTIF(eucalc_variables_proxies!F:F,"*"&amp;A185&amp;"*")&gt;0),"yes","no")</f>
        <v>no</v>
      </c>
      <c r="Z185" s="8" t="str">
        <f>IF(COUNTIF(collected_variables_proxies!C:C,"*"&amp;A185&amp;"*")&gt;0,"yes","no")</f>
        <v>no</v>
      </c>
      <c r="AA185" s="8" t="str">
        <f t="shared" si="5"/>
        <v>no</v>
      </c>
      <c r="AB185">
        <v>500</v>
      </c>
    </row>
    <row r="186" spans="1:28" ht="15" customHeight="1">
      <c r="A186" s="2" t="s">
        <v>2606</v>
      </c>
      <c r="B186" s="2" t="s">
        <v>2606</v>
      </c>
      <c r="C186" s="2" t="s">
        <v>2606</v>
      </c>
      <c r="D186" s="7" t="s">
        <v>335</v>
      </c>
      <c r="E186" s="2" t="s">
        <v>336</v>
      </c>
      <c r="F186" s="2" t="s">
        <v>33</v>
      </c>
      <c r="G186" s="1" t="s">
        <v>631</v>
      </c>
      <c r="H186" t="s">
        <v>526</v>
      </c>
      <c r="J186" s="1"/>
      <c r="K186" s="1"/>
      <c r="M186" s="2" t="s">
        <v>338</v>
      </c>
      <c r="N186" s="8" t="s">
        <v>48</v>
      </c>
      <c r="O186" s="8" t="s">
        <v>37</v>
      </c>
      <c r="P186" s="8" t="s">
        <v>1707</v>
      </c>
      <c r="Q186" s="1"/>
      <c r="R186" s="1"/>
      <c r="S186" s="2">
        <v>27</v>
      </c>
      <c r="T186" s="2">
        <v>0</v>
      </c>
      <c r="U186" s="10">
        <f t="shared" si="4"/>
        <v>0</v>
      </c>
      <c r="V186" s="1"/>
      <c r="W186" s="8" t="str">
        <f>IF(COUNTIF(soi_input_variables!A:A,A186)&gt;0,"yes","no")</f>
        <v>no</v>
      </c>
      <c r="X186" s="8" t="str">
        <f>IF(COUNTIF(midas_input_variables!A:A,A186)&gt;0,"yes","no")</f>
        <v>no</v>
      </c>
      <c r="Y186" s="8" t="str">
        <f>IF(OR(COUNTIF(eucalc_variables_proxies!C:C,"*"&amp;A186&amp;"*")&gt;0,COUNTIF(eucalc_variables_proxies!F:F,"*"&amp;A186&amp;"*")&gt;0),"yes","no")</f>
        <v>no</v>
      </c>
      <c r="Z186" s="8" t="str">
        <f>IF(COUNTIF(collected_variables_proxies!C:C,"*"&amp;A186&amp;"*")&gt;0,"yes","no")</f>
        <v>no</v>
      </c>
      <c r="AA186" s="8" t="str">
        <f t="shared" si="5"/>
        <v>no</v>
      </c>
      <c r="AB186">
        <v>500</v>
      </c>
    </row>
    <row r="187" spans="1:28" ht="15" customHeight="1">
      <c r="A187" s="2" t="s">
        <v>2607</v>
      </c>
      <c r="B187" s="2" t="s">
        <v>2607</v>
      </c>
      <c r="C187" s="2" t="s">
        <v>2607</v>
      </c>
      <c r="D187" s="7" t="s">
        <v>335</v>
      </c>
      <c r="E187" s="2" t="s">
        <v>336</v>
      </c>
      <c r="F187" s="2" t="s">
        <v>33</v>
      </c>
      <c r="G187" s="1" t="s">
        <v>631</v>
      </c>
      <c r="H187" t="s">
        <v>526</v>
      </c>
      <c r="J187" s="1"/>
      <c r="K187" s="1"/>
      <c r="M187" s="2" t="s">
        <v>338</v>
      </c>
      <c r="N187" s="8" t="s">
        <v>48</v>
      </c>
      <c r="O187" s="8" t="s">
        <v>37</v>
      </c>
      <c r="P187" s="8" t="s">
        <v>1707</v>
      </c>
      <c r="Q187" s="1"/>
      <c r="R187" s="1"/>
      <c r="S187" s="2">
        <v>27</v>
      </c>
      <c r="T187" s="2">
        <v>0</v>
      </c>
      <c r="U187" s="10">
        <f t="shared" si="4"/>
        <v>0</v>
      </c>
      <c r="V187" s="1"/>
      <c r="W187" s="8" t="str">
        <f>IF(COUNTIF(soi_input_variables!A:A,A187)&gt;0,"yes","no")</f>
        <v>no</v>
      </c>
      <c r="X187" s="8" t="str">
        <f>IF(COUNTIF(midas_input_variables!A:A,A187)&gt;0,"yes","no")</f>
        <v>no</v>
      </c>
      <c r="Y187" s="8" t="str">
        <f>IF(OR(COUNTIF(eucalc_variables_proxies!C:C,"*"&amp;A187&amp;"*")&gt;0,COUNTIF(eucalc_variables_proxies!F:F,"*"&amp;A187&amp;"*")&gt;0),"yes","no")</f>
        <v>no</v>
      </c>
      <c r="Z187" s="8" t="str">
        <f>IF(COUNTIF(collected_variables_proxies!C:C,"*"&amp;A187&amp;"*")&gt;0,"yes","no")</f>
        <v>no</v>
      </c>
      <c r="AA187" s="8" t="str">
        <f t="shared" si="5"/>
        <v>no</v>
      </c>
      <c r="AB187">
        <v>500</v>
      </c>
    </row>
    <row r="188" spans="1:28" ht="15" customHeight="1">
      <c r="A188" s="2" t="s">
        <v>2608</v>
      </c>
      <c r="B188" s="2" t="s">
        <v>2608</v>
      </c>
      <c r="C188" s="2" t="s">
        <v>2608</v>
      </c>
      <c r="D188" s="7" t="s">
        <v>335</v>
      </c>
      <c r="E188" s="2" t="s">
        <v>336</v>
      </c>
      <c r="F188" s="2" t="s">
        <v>33</v>
      </c>
      <c r="G188" s="1" t="s">
        <v>631</v>
      </c>
      <c r="H188" t="s">
        <v>526</v>
      </c>
      <c r="J188" s="1"/>
      <c r="K188" s="1"/>
      <c r="M188" s="2" t="s">
        <v>338</v>
      </c>
      <c r="N188" s="8" t="s">
        <v>48</v>
      </c>
      <c r="O188" s="8" t="s">
        <v>37</v>
      </c>
      <c r="P188" s="8" t="s">
        <v>1707</v>
      </c>
      <c r="Q188" s="1"/>
      <c r="R188" s="1"/>
      <c r="S188" s="2">
        <v>27</v>
      </c>
      <c r="T188" s="2">
        <v>0</v>
      </c>
      <c r="U188" s="10">
        <f t="shared" si="4"/>
        <v>0</v>
      </c>
      <c r="V188" s="1"/>
      <c r="W188" s="8" t="str">
        <f>IF(COUNTIF(soi_input_variables!A:A,A188)&gt;0,"yes","no")</f>
        <v>no</v>
      </c>
      <c r="X188" s="8" t="str">
        <f>IF(COUNTIF(midas_input_variables!A:A,A188)&gt;0,"yes","no")</f>
        <v>no</v>
      </c>
      <c r="Y188" s="8" t="str">
        <f>IF(OR(COUNTIF(eucalc_variables_proxies!C:C,"*"&amp;A188&amp;"*")&gt;0,COUNTIF(eucalc_variables_proxies!F:F,"*"&amp;A188&amp;"*")&gt;0),"yes","no")</f>
        <v>no</v>
      </c>
      <c r="Z188" s="8" t="str">
        <f>IF(COUNTIF(collected_variables_proxies!C:C,"*"&amp;A188&amp;"*")&gt;0,"yes","no")</f>
        <v>no</v>
      </c>
      <c r="AA188" s="8" t="str">
        <f t="shared" si="5"/>
        <v>no</v>
      </c>
      <c r="AB188">
        <v>500</v>
      </c>
    </row>
    <row r="189" spans="1:28" ht="15" customHeight="1">
      <c r="A189" s="2" t="s">
        <v>2609</v>
      </c>
      <c r="B189" s="2" t="s">
        <v>2609</v>
      </c>
      <c r="C189" s="2" t="s">
        <v>2609</v>
      </c>
      <c r="D189" s="7" t="s">
        <v>335</v>
      </c>
      <c r="E189" s="2" t="s">
        <v>336</v>
      </c>
      <c r="F189" s="2" t="s">
        <v>33</v>
      </c>
      <c r="G189" s="1" t="s">
        <v>631</v>
      </c>
      <c r="H189" t="s">
        <v>526</v>
      </c>
      <c r="J189" s="1"/>
      <c r="K189" s="1"/>
      <c r="M189" s="2" t="s">
        <v>338</v>
      </c>
      <c r="N189" s="8" t="s">
        <v>48</v>
      </c>
      <c r="O189" s="8" t="s">
        <v>37</v>
      </c>
      <c r="P189" s="8" t="s">
        <v>1707</v>
      </c>
      <c r="Q189" s="1"/>
      <c r="R189" s="1"/>
      <c r="S189" s="2">
        <v>27</v>
      </c>
      <c r="T189" s="2">
        <v>0</v>
      </c>
      <c r="U189" s="10">
        <f t="shared" si="4"/>
        <v>0</v>
      </c>
      <c r="V189" s="1"/>
      <c r="W189" s="8" t="str">
        <f>IF(COUNTIF(soi_input_variables!A:A,A189)&gt;0,"yes","no")</f>
        <v>no</v>
      </c>
      <c r="X189" s="8" t="str">
        <f>IF(COUNTIF(midas_input_variables!A:A,A189)&gt;0,"yes","no")</f>
        <v>no</v>
      </c>
      <c r="Y189" s="8" t="str">
        <f>IF(OR(COUNTIF(eucalc_variables_proxies!C:C,"*"&amp;A189&amp;"*")&gt;0,COUNTIF(eucalc_variables_proxies!F:F,"*"&amp;A189&amp;"*")&gt;0),"yes","no")</f>
        <v>no</v>
      </c>
      <c r="Z189" s="8" t="str">
        <f>IF(COUNTIF(collected_variables_proxies!C:C,"*"&amp;A189&amp;"*")&gt;0,"yes","no")</f>
        <v>no</v>
      </c>
      <c r="AA189" s="8" t="str">
        <f t="shared" si="5"/>
        <v>no</v>
      </c>
      <c r="AB189">
        <v>500</v>
      </c>
    </row>
    <row r="190" spans="1:28" ht="15" customHeight="1">
      <c r="A190" s="2" t="s">
        <v>2610</v>
      </c>
      <c r="B190" s="2" t="s">
        <v>2610</v>
      </c>
      <c r="C190" s="2" t="s">
        <v>2610</v>
      </c>
      <c r="D190" s="7" t="s">
        <v>335</v>
      </c>
      <c r="E190" s="2" t="s">
        <v>336</v>
      </c>
      <c r="F190" s="2" t="s">
        <v>33</v>
      </c>
      <c r="G190" s="1" t="s">
        <v>631</v>
      </c>
      <c r="H190" t="s">
        <v>526</v>
      </c>
      <c r="J190" s="1"/>
      <c r="K190" s="1"/>
      <c r="M190" s="2" t="s">
        <v>338</v>
      </c>
      <c r="N190" s="8" t="s">
        <v>48</v>
      </c>
      <c r="O190" s="8" t="s">
        <v>37</v>
      </c>
      <c r="P190" s="8" t="s">
        <v>1707</v>
      </c>
      <c r="Q190" s="1"/>
      <c r="R190" s="1"/>
      <c r="S190" s="2">
        <v>27</v>
      </c>
      <c r="T190" s="2">
        <v>0</v>
      </c>
      <c r="U190" s="10">
        <f t="shared" si="4"/>
        <v>0</v>
      </c>
      <c r="V190" s="1"/>
      <c r="W190" s="8" t="str">
        <f>IF(COUNTIF(soi_input_variables!A:A,A190)&gt;0,"yes","no")</f>
        <v>no</v>
      </c>
      <c r="X190" s="8" t="str">
        <f>IF(COUNTIF(midas_input_variables!A:A,A190)&gt;0,"yes","no")</f>
        <v>no</v>
      </c>
      <c r="Y190" s="8" t="str">
        <f>IF(OR(COUNTIF(eucalc_variables_proxies!C:C,"*"&amp;A190&amp;"*")&gt;0,COUNTIF(eucalc_variables_proxies!F:F,"*"&amp;A190&amp;"*")&gt;0),"yes","no")</f>
        <v>no</v>
      </c>
      <c r="Z190" s="8" t="str">
        <f>IF(COUNTIF(collected_variables_proxies!C:C,"*"&amp;A190&amp;"*")&gt;0,"yes","no")</f>
        <v>no</v>
      </c>
      <c r="AA190" s="8" t="str">
        <f t="shared" si="5"/>
        <v>no</v>
      </c>
      <c r="AB190">
        <v>500</v>
      </c>
    </row>
    <row r="191" spans="1:28" ht="15" customHeight="1">
      <c r="A191" s="2" t="s">
        <v>2611</v>
      </c>
      <c r="B191" s="2" t="s">
        <v>2611</v>
      </c>
      <c r="C191" s="2" t="s">
        <v>2611</v>
      </c>
      <c r="D191" s="7" t="s">
        <v>335</v>
      </c>
      <c r="E191" s="2" t="s">
        <v>336</v>
      </c>
      <c r="F191" s="2" t="s">
        <v>33</v>
      </c>
      <c r="G191" s="1" t="s">
        <v>631</v>
      </c>
      <c r="H191" t="s">
        <v>526</v>
      </c>
      <c r="J191" s="1"/>
      <c r="K191" s="1"/>
      <c r="M191" s="2" t="s">
        <v>338</v>
      </c>
      <c r="N191" s="8" t="s">
        <v>48</v>
      </c>
      <c r="O191" s="8" t="s">
        <v>37</v>
      </c>
      <c r="P191" s="8" t="s">
        <v>1707</v>
      </c>
      <c r="Q191" s="1"/>
      <c r="R191" s="1"/>
      <c r="S191" s="2">
        <v>27</v>
      </c>
      <c r="T191" s="2">
        <v>0</v>
      </c>
      <c r="U191" s="10">
        <f t="shared" si="4"/>
        <v>0</v>
      </c>
      <c r="V191" s="1"/>
      <c r="W191" s="8" t="str">
        <f>IF(COUNTIF(soi_input_variables!A:A,A191)&gt;0,"yes","no")</f>
        <v>no</v>
      </c>
      <c r="X191" s="8" t="str">
        <f>IF(COUNTIF(midas_input_variables!A:A,A191)&gt;0,"yes","no")</f>
        <v>no</v>
      </c>
      <c r="Y191" s="8" t="str">
        <f>IF(OR(COUNTIF(eucalc_variables_proxies!C:C,"*"&amp;A191&amp;"*")&gt;0,COUNTIF(eucalc_variables_proxies!F:F,"*"&amp;A191&amp;"*")&gt;0),"yes","no")</f>
        <v>no</v>
      </c>
      <c r="Z191" s="8" t="str">
        <f>IF(COUNTIF(collected_variables_proxies!C:C,"*"&amp;A191&amp;"*")&gt;0,"yes","no")</f>
        <v>no</v>
      </c>
      <c r="AA191" s="8" t="str">
        <f t="shared" si="5"/>
        <v>no</v>
      </c>
      <c r="AB191">
        <v>500</v>
      </c>
    </row>
    <row r="192" spans="1:28" ht="15" customHeight="1">
      <c r="A192" s="2" t="s">
        <v>2612</v>
      </c>
      <c r="B192" s="2" t="s">
        <v>2612</v>
      </c>
      <c r="C192" s="2" t="s">
        <v>2612</v>
      </c>
      <c r="D192" s="7" t="s">
        <v>335</v>
      </c>
      <c r="E192" s="2" t="s">
        <v>336</v>
      </c>
      <c r="F192" s="2" t="s">
        <v>33</v>
      </c>
      <c r="G192" s="1" t="s">
        <v>631</v>
      </c>
      <c r="H192" t="s">
        <v>526</v>
      </c>
      <c r="J192" s="1"/>
      <c r="K192" s="1"/>
      <c r="M192" s="2" t="s">
        <v>338</v>
      </c>
      <c r="N192" s="8" t="s">
        <v>48</v>
      </c>
      <c r="O192" s="8" t="s">
        <v>37</v>
      </c>
      <c r="P192" s="8" t="s">
        <v>1707</v>
      </c>
      <c r="Q192" s="1"/>
      <c r="R192" s="1"/>
      <c r="S192" s="2">
        <v>27</v>
      </c>
      <c r="T192" s="2">
        <v>0</v>
      </c>
      <c r="U192" s="10">
        <f t="shared" si="4"/>
        <v>0</v>
      </c>
      <c r="V192" s="1"/>
      <c r="W192" s="8" t="str">
        <f>IF(COUNTIF(soi_input_variables!A:A,A192)&gt;0,"yes","no")</f>
        <v>no</v>
      </c>
      <c r="X192" s="8" t="str">
        <f>IF(COUNTIF(midas_input_variables!A:A,A192)&gt;0,"yes","no")</f>
        <v>no</v>
      </c>
      <c r="Y192" s="8" t="str">
        <f>IF(OR(COUNTIF(eucalc_variables_proxies!C:C,"*"&amp;A192&amp;"*")&gt;0,COUNTIF(eucalc_variables_proxies!F:F,"*"&amp;A192&amp;"*")&gt;0),"yes","no")</f>
        <v>no</v>
      </c>
      <c r="Z192" s="8" t="str">
        <f>IF(COUNTIF(collected_variables_proxies!C:C,"*"&amp;A192&amp;"*")&gt;0,"yes","no")</f>
        <v>no</v>
      </c>
      <c r="AA192" s="8" t="str">
        <f t="shared" si="5"/>
        <v>no</v>
      </c>
      <c r="AB192">
        <v>500</v>
      </c>
    </row>
    <row r="193" spans="1:28" ht="15" customHeight="1">
      <c r="A193" s="2" t="s">
        <v>2613</v>
      </c>
      <c r="B193" s="2" t="s">
        <v>2613</v>
      </c>
      <c r="C193" s="2" t="s">
        <v>2613</v>
      </c>
      <c r="D193" s="7" t="s">
        <v>335</v>
      </c>
      <c r="E193" s="2" t="s">
        <v>336</v>
      </c>
      <c r="F193" s="2" t="s">
        <v>33</v>
      </c>
      <c r="G193" s="1" t="s">
        <v>631</v>
      </c>
      <c r="H193" t="s">
        <v>526</v>
      </c>
      <c r="J193" s="1"/>
      <c r="K193" s="1"/>
      <c r="M193" s="2" t="s">
        <v>338</v>
      </c>
      <c r="N193" s="8" t="s">
        <v>48</v>
      </c>
      <c r="O193" s="8" t="s">
        <v>37</v>
      </c>
      <c r="P193" s="8" t="s">
        <v>1707</v>
      </c>
      <c r="Q193" s="1"/>
      <c r="R193" s="1"/>
      <c r="S193" s="2">
        <v>27</v>
      </c>
      <c r="T193" s="2">
        <v>0</v>
      </c>
      <c r="U193" s="10">
        <f t="shared" ref="U193:U256" si="6">ROUND(T193/S193*100,2)</f>
        <v>0</v>
      </c>
      <c r="V193" s="1"/>
      <c r="W193" s="8" t="str">
        <f>IF(COUNTIF(soi_input_variables!A:A,A193)&gt;0,"yes","no")</f>
        <v>no</v>
      </c>
      <c r="X193" s="8" t="str">
        <f>IF(COUNTIF(midas_input_variables!A:A,A193)&gt;0,"yes","no")</f>
        <v>no</v>
      </c>
      <c r="Y193" s="8" t="str">
        <f>IF(OR(COUNTIF(eucalc_variables_proxies!C:C,"*"&amp;A193&amp;"*")&gt;0,COUNTIF(eucalc_variables_proxies!F:F,"*"&amp;A193&amp;"*")&gt;0),"yes","no")</f>
        <v>no</v>
      </c>
      <c r="Z193" s="8" t="str">
        <f>IF(COUNTIF(collected_variables_proxies!C:C,"*"&amp;A193&amp;"*")&gt;0,"yes","no")</f>
        <v>no</v>
      </c>
      <c r="AA193" s="8" t="str">
        <f t="shared" ref="AA193:AA256" si="7">IF(OR(W193="yes",X193="yes",Y193="yes",Z193="yes"),"yes","no")</f>
        <v>no</v>
      </c>
      <c r="AB193">
        <v>500</v>
      </c>
    </row>
    <row r="194" spans="1:28" ht="15" customHeight="1">
      <c r="A194" s="2" t="s">
        <v>2614</v>
      </c>
      <c r="B194" s="2" t="s">
        <v>2614</v>
      </c>
      <c r="C194" s="2" t="s">
        <v>2614</v>
      </c>
      <c r="D194" s="7" t="s">
        <v>335</v>
      </c>
      <c r="E194" s="2" t="s">
        <v>336</v>
      </c>
      <c r="F194" s="2" t="s">
        <v>33</v>
      </c>
      <c r="G194" s="1" t="s">
        <v>631</v>
      </c>
      <c r="H194" t="s">
        <v>526</v>
      </c>
      <c r="J194" s="1"/>
      <c r="K194" s="1"/>
      <c r="M194" s="2" t="s">
        <v>338</v>
      </c>
      <c r="N194" s="8" t="s">
        <v>48</v>
      </c>
      <c r="O194" s="8" t="s">
        <v>37</v>
      </c>
      <c r="P194" s="8" t="s">
        <v>1707</v>
      </c>
      <c r="Q194" s="1"/>
      <c r="R194" s="1"/>
      <c r="S194" s="2">
        <v>27</v>
      </c>
      <c r="T194" s="2">
        <v>0</v>
      </c>
      <c r="U194" s="10">
        <f t="shared" si="6"/>
        <v>0</v>
      </c>
      <c r="V194" s="1"/>
      <c r="W194" s="8" t="str">
        <f>IF(COUNTIF(soi_input_variables!A:A,A194)&gt;0,"yes","no")</f>
        <v>no</v>
      </c>
      <c r="X194" s="8" t="str">
        <f>IF(COUNTIF(midas_input_variables!A:A,A194)&gt;0,"yes","no")</f>
        <v>no</v>
      </c>
      <c r="Y194" s="8" t="str">
        <f>IF(OR(COUNTIF(eucalc_variables_proxies!C:C,"*"&amp;A194&amp;"*")&gt;0,COUNTIF(eucalc_variables_proxies!F:F,"*"&amp;A194&amp;"*")&gt;0),"yes","no")</f>
        <v>no</v>
      </c>
      <c r="Z194" s="8" t="str">
        <f>IF(COUNTIF(collected_variables_proxies!C:C,"*"&amp;A194&amp;"*")&gt;0,"yes","no")</f>
        <v>no</v>
      </c>
      <c r="AA194" s="8" t="str">
        <f t="shared" si="7"/>
        <v>no</v>
      </c>
      <c r="AB194">
        <v>500</v>
      </c>
    </row>
    <row r="195" spans="1:28" ht="15" customHeight="1">
      <c r="A195" s="2" t="s">
        <v>2615</v>
      </c>
      <c r="B195" s="2" t="s">
        <v>2615</v>
      </c>
      <c r="C195" s="2" t="s">
        <v>2615</v>
      </c>
      <c r="D195" s="7" t="s">
        <v>335</v>
      </c>
      <c r="E195" s="2" t="s">
        <v>336</v>
      </c>
      <c r="F195" s="2" t="s">
        <v>33</v>
      </c>
      <c r="G195" s="1" t="s">
        <v>631</v>
      </c>
      <c r="H195" t="s">
        <v>526</v>
      </c>
      <c r="J195" s="1"/>
      <c r="K195" s="1"/>
      <c r="M195" s="2" t="s">
        <v>338</v>
      </c>
      <c r="N195" s="8" t="s">
        <v>48</v>
      </c>
      <c r="O195" s="8" t="s">
        <v>37</v>
      </c>
      <c r="P195" s="8" t="s">
        <v>1707</v>
      </c>
      <c r="Q195" s="1"/>
      <c r="R195" s="1"/>
      <c r="S195" s="2">
        <v>27</v>
      </c>
      <c r="T195" s="2">
        <v>0</v>
      </c>
      <c r="U195" s="10">
        <f t="shared" si="6"/>
        <v>0</v>
      </c>
      <c r="V195" s="1"/>
      <c r="W195" s="8" t="str">
        <f>IF(COUNTIF(soi_input_variables!A:A,A195)&gt;0,"yes","no")</f>
        <v>no</v>
      </c>
      <c r="X195" s="8" t="str">
        <f>IF(COUNTIF(midas_input_variables!A:A,A195)&gt;0,"yes","no")</f>
        <v>no</v>
      </c>
      <c r="Y195" s="8" t="str">
        <f>IF(OR(COUNTIF(eucalc_variables_proxies!C:C,"*"&amp;A195&amp;"*")&gt;0,COUNTIF(eucalc_variables_proxies!F:F,"*"&amp;A195&amp;"*")&gt;0),"yes","no")</f>
        <v>no</v>
      </c>
      <c r="Z195" s="8" t="str">
        <f>IF(COUNTIF(collected_variables_proxies!C:C,"*"&amp;A195&amp;"*")&gt;0,"yes","no")</f>
        <v>no</v>
      </c>
      <c r="AA195" s="8" t="str">
        <f t="shared" si="7"/>
        <v>no</v>
      </c>
      <c r="AB195">
        <v>500</v>
      </c>
    </row>
    <row r="196" spans="1:28" ht="15" customHeight="1">
      <c r="A196" s="2" t="s">
        <v>2616</v>
      </c>
      <c r="B196" s="2" t="s">
        <v>2616</v>
      </c>
      <c r="C196" s="2" t="s">
        <v>2616</v>
      </c>
      <c r="D196" s="7" t="s">
        <v>335</v>
      </c>
      <c r="E196" s="2" t="s">
        <v>336</v>
      </c>
      <c r="F196" s="2" t="s">
        <v>33</v>
      </c>
      <c r="G196" s="1" t="s">
        <v>631</v>
      </c>
      <c r="H196" t="s">
        <v>526</v>
      </c>
      <c r="J196" s="1"/>
      <c r="K196" s="1"/>
      <c r="M196" s="2" t="s">
        <v>338</v>
      </c>
      <c r="N196" s="8" t="s">
        <v>48</v>
      </c>
      <c r="O196" s="8" t="s">
        <v>37</v>
      </c>
      <c r="P196" s="8" t="s">
        <v>1707</v>
      </c>
      <c r="Q196" s="1"/>
      <c r="R196" s="1"/>
      <c r="S196" s="2">
        <v>27</v>
      </c>
      <c r="T196" s="2">
        <v>0</v>
      </c>
      <c r="U196" s="10">
        <f t="shared" si="6"/>
        <v>0</v>
      </c>
      <c r="V196" s="1"/>
      <c r="W196" s="8" t="str">
        <f>IF(COUNTIF(soi_input_variables!A:A,A196)&gt;0,"yes","no")</f>
        <v>no</v>
      </c>
      <c r="X196" s="8" t="str">
        <f>IF(COUNTIF(midas_input_variables!A:A,A196)&gt;0,"yes","no")</f>
        <v>no</v>
      </c>
      <c r="Y196" s="8" t="str">
        <f>IF(OR(COUNTIF(eucalc_variables_proxies!C:C,"*"&amp;A196&amp;"*")&gt;0,COUNTIF(eucalc_variables_proxies!F:F,"*"&amp;A196&amp;"*")&gt;0),"yes","no")</f>
        <v>no</v>
      </c>
      <c r="Z196" s="8" t="str">
        <f>IF(COUNTIF(collected_variables_proxies!C:C,"*"&amp;A196&amp;"*")&gt;0,"yes","no")</f>
        <v>no</v>
      </c>
      <c r="AA196" s="8" t="str">
        <f t="shared" si="7"/>
        <v>no</v>
      </c>
      <c r="AB196">
        <v>500</v>
      </c>
    </row>
    <row r="197" spans="1:28" ht="15" customHeight="1">
      <c r="A197" s="2" t="s">
        <v>2617</v>
      </c>
      <c r="B197" s="2" t="s">
        <v>2617</v>
      </c>
      <c r="C197" s="2" t="s">
        <v>2617</v>
      </c>
      <c r="D197" s="7" t="s">
        <v>335</v>
      </c>
      <c r="E197" s="2" t="s">
        <v>336</v>
      </c>
      <c r="F197" s="2" t="s">
        <v>33</v>
      </c>
      <c r="G197" s="1" t="s">
        <v>631</v>
      </c>
      <c r="H197" t="s">
        <v>526</v>
      </c>
      <c r="J197" s="1"/>
      <c r="K197" s="1"/>
      <c r="M197" s="2" t="s">
        <v>338</v>
      </c>
      <c r="N197" s="8" t="s">
        <v>48</v>
      </c>
      <c r="O197" s="8" t="s">
        <v>37</v>
      </c>
      <c r="P197" s="8" t="s">
        <v>1707</v>
      </c>
      <c r="Q197" s="1"/>
      <c r="R197" s="1"/>
      <c r="S197" s="2">
        <v>27</v>
      </c>
      <c r="T197" s="2">
        <v>0</v>
      </c>
      <c r="U197" s="10">
        <f t="shared" si="6"/>
        <v>0</v>
      </c>
      <c r="V197" s="1"/>
      <c r="W197" s="8" t="str">
        <f>IF(COUNTIF(soi_input_variables!A:A,A197)&gt;0,"yes","no")</f>
        <v>no</v>
      </c>
      <c r="X197" s="8" t="str">
        <f>IF(COUNTIF(midas_input_variables!A:A,A197)&gt;0,"yes","no")</f>
        <v>no</v>
      </c>
      <c r="Y197" s="8" t="str">
        <f>IF(OR(COUNTIF(eucalc_variables_proxies!C:C,"*"&amp;A197&amp;"*")&gt;0,COUNTIF(eucalc_variables_proxies!F:F,"*"&amp;A197&amp;"*")&gt;0),"yes","no")</f>
        <v>no</v>
      </c>
      <c r="Z197" s="8" t="str">
        <f>IF(COUNTIF(collected_variables_proxies!C:C,"*"&amp;A197&amp;"*")&gt;0,"yes","no")</f>
        <v>no</v>
      </c>
      <c r="AA197" s="8" t="str">
        <f t="shared" si="7"/>
        <v>no</v>
      </c>
      <c r="AB197">
        <v>500</v>
      </c>
    </row>
    <row r="198" spans="1:28" ht="15" customHeight="1">
      <c r="A198" s="2" t="s">
        <v>2618</v>
      </c>
      <c r="B198" s="2" t="s">
        <v>2618</v>
      </c>
      <c r="C198" s="2" t="s">
        <v>2618</v>
      </c>
      <c r="D198" s="7" t="s">
        <v>335</v>
      </c>
      <c r="E198" s="2" t="s">
        <v>336</v>
      </c>
      <c r="F198" s="2" t="s">
        <v>33</v>
      </c>
      <c r="G198" s="1" t="s">
        <v>631</v>
      </c>
      <c r="H198" t="s">
        <v>526</v>
      </c>
      <c r="J198" s="1"/>
      <c r="K198" s="1"/>
      <c r="M198" s="2" t="s">
        <v>338</v>
      </c>
      <c r="N198" s="8" t="s">
        <v>48</v>
      </c>
      <c r="O198" s="8" t="s">
        <v>37</v>
      </c>
      <c r="P198" s="8" t="s">
        <v>1707</v>
      </c>
      <c r="Q198" s="1"/>
      <c r="R198" s="1"/>
      <c r="S198" s="2">
        <v>27</v>
      </c>
      <c r="T198" s="2">
        <v>0</v>
      </c>
      <c r="U198" s="10">
        <f t="shared" si="6"/>
        <v>0</v>
      </c>
      <c r="V198" s="1"/>
      <c r="W198" s="8" t="str">
        <f>IF(COUNTIF(soi_input_variables!A:A,A198)&gt;0,"yes","no")</f>
        <v>no</v>
      </c>
      <c r="X198" s="8" t="str">
        <f>IF(COUNTIF(midas_input_variables!A:A,A198)&gt;0,"yes","no")</f>
        <v>no</v>
      </c>
      <c r="Y198" s="8" t="str">
        <f>IF(OR(COUNTIF(eucalc_variables_proxies!C:C,"*"&amp;A198&amp;"*")&gt;0,COUNTIF(eucalc_variables_proxies!F:F,"*"&amp;A198&amp;"*")&gt;0),"yes","no")</f>
        <v>no</v>
      </c>
      <c r="Z198" s="8" t="str">
        <f>IF(COUNTIF(collected_variables_proxies!C:C,"*"&amp;A198&amp;"*")&gt;0,"yes","no")</f>
        <v>no</v>
      </c>
      <c r="AA198" s="8" t="str">
        <f t="shared" si="7"/>
        <v>no</v>
      </c>
      <c r="AB198">
        <v>500</v>
      </c>
    </row>
    <row r="199" spans="1:28" ht="15" customHeight="1">
      <c r="A199" s="2" t="s">
        <v>2619</v>
      </c>
      <c r="B199" s="2" t="s">
        <v>2619</v>
      </c>
      <c r="C199" s="2" t="s">
        <v>2619</v>
      </c>
      <c r="D199" s="7" t="s">
        <v>335</v>
      </c>
      <c r="E199" s="2" t="s">
        <v>336</v>
      </c>
      <c r="F199" s="2" t="s">
        <v>33</v>
      </c>
      <c r="G199" s="1" t="s">
        <v>631</v>
      </c>
      <c r="H199" t="s">
        <v>526</v>
      </c>
      <c r="J199" s="1"/>
      <c r="K199" s="1"/>
      <c r="M199" s="2" t="s">
        <v>338</v>
      </c>
      <c r="N199" s="8" t="s">
        <v>48</v>
      </c>
      <c r="O199" s="8" t="s">
        <v>37</v>
      </c>
      <c r="P199" s="8" t="s">
        <v>1707</v>
      </c>
      <c r="Q199" s="1"/>
      <c r="R199" s="1"/>
      <c r="S199" s="2">
        <v>27</v>
      </c>
      <c r="T199" s="2">
        <v>0</v>
      </c>
      <c r="U199" s="10">
        <f t="shared" si="6"/>
        <v>0</v>
      </c>
      <c r="V199" s="1"/>
      <c r="W199" s="8" t="str">
        <f>IF(COUNTIF(soi_input_variables!A:A,A199)&gt;0,"yes","no")</f>
        <v>no</v>
      </c>
      <c r="X199" s="8" t="str">
        <f>IF(COUNTIF(midas_input_variables!A:A,A199)&gt;0,"yes","no")</f>
        <v>no</v>
      </c>
      <c r="Y199" s="8" t="str">
        <f>IF(OR(COUNTIF(eucalc_variables_proxies!C:C,"*"&amp;A199&amp;"*")&gt;0,COUNTIF(eucalc_variables_proxies!F:F,"*"&amp;A199&amp;"*")&gt;0),"yes","no")</f>
        <v>no</v>
      </c>
      <c r="Z199" s="8" t="str">
        <f>IF(COUNTIF(collected_variables_proxies!C:C,"*"&amp;A199&amp;"*")&gt;0,"yes","no")</f>
        <v>no</v>
      </c>
      <c r="AA199" s="8" t="str">
        <f t="shared" si="7"/>
        <v>no</v>
      </c>
      <c r="AB199">
        <v>500</v>
      </c>
    </row>
    <row r="200" spans="1:28" ht="15" customHeight="1">
      <c r="A200" s="2" t="s">
        <v>2620</v>
      </c>
      <c r="B200" s="2" t="s">
        <v>2620</v>
      </c>
      <c r="C200" s="2" t="s">
        <v>2620</v>
      </c>
      <c r="D200" s="7" t="s">
        <v>335</v>
      </c>
      <c r="E200" s="2" t="s">
        <v>336</v>
      </c>
      <c r="F200" s="2" t="s">
        <v>33</v>
      </c>
      <c r="G200" s="1" t="s">
        <v>631</v>
      </c>
      <c r="H200" t="s">
        <v>526</v>
      </c>
      <c r="J200" s="1"/>
      <c r="K200" s="1"/>
      <c r="M200" s="2" t="s">
        <v>338</v>
      </c>
      <c r="N200" s="8" t="s">
        <v>48</v>
      </c>
      <c r="O200" s="8" t="s">
        <v>37</v>
      </c>
      <c r="P200" s="8" t="s">
        <v>1707</v>
      </c>
      <c r="Q200" s="1"/>
      <c r="R200" s="1"/>
      <c r="S200" s="2">
        <v>27</v>
      </c>
      <c r="T200" s="2">
        <v>0</v>
      </c>
      <c r="U200" s="10">
        <f t="shared" si="6"/>
        <v>0</v>
      </c>
      <c r="V200" s="1"/>
      <c r="W200" s="8" t="str">
        <f>IF(COUNTIF(soi_input_variables!A:A,A200)&gt;0,"yes","no")</f>
        <v>no</v>
      </c>
      <c r="X200" s="8" t="str">
        <f>IF(COUNTIF(midas_input_variables!A:A,A200)&gt;0,"yes","no")</f>
        <v>no</v>
      </c>
      <c r="Y200" s="8" t="str">
        <f>IF(OR(COUNTIF(eucalc_variables_proxies!C:C,"*"&amp;A200&amp;"*")&gt;0,COUNTIF(eucalc_variables_proxies!F:F,"*"&amp;A200&amp;"*")&gt;0),"yes","no")</f>
        <v>no</v>
      </c>
      <c r="Z200" s="8" t="str">
        <f>IF(COUNTIF(collected_variables_proxies!C:C,"*"&amp;A200&amp;"*")&gt;0,"yes","no")</f>
        <v>no</v>
      </c>
      <c r="AA200" s="8" t="str">
        <f t="shared" si="7"/>
        <v>no</v>
      </c>
      <c r="AB200">
        <v>500</v>
      </c>
    </row>
    <row r="201" spans="1:28" ht="15" customHeight="1">
      <c r="A201" s="2" t="s">
        <v>2621</v>
      </c>
      <c r="B201" s="2" t="s">
        <v>2621</v>
      </c>
      <c r="C201" s="2" t="s">
        <v>2621</v>
      </c>
      <c r="D201" s="7" t="s">
        <v>335</v>
      </c>
      <c r="E201" s="2" t="s">
        <v>336</v>
      </c>
      <c r="F201" s="2" t="s">
        <v>33</v>
      </c>
      <c r="G201" s="1" t="s">
        <v>631</v>
      </c>
      <c r="H201" t="s">
        <v>526</v>
      </c>
      <c r="J201" s="1"/>
      <c r="K201" s="1"/>
      <c r="M201" s="2" t="s">
        <v>338</v>
      </c>
      <c r="N201" s="8" t="s">
        <v>48</v>
      </c>
      <c r="O201" s="8" t="s">
        <v>37</v>
      </c>
      <c r="P201" s="8" t="s">
        <v>1707</v>
      </c>
      <c r="Q201" s="1"/>
      <c r="R201" s="1"/>
      <c r="S201" s="2">
        <v>27</v>
      </c>
      <c r="T201" s="2">
        <v>0</v>
      </c>
      <c r="U201" s="10">
        <f t="shared" si="6"/>
        <v>0</v>
      </c>
      <c r="V201" s="1"/>
      <c r="W201" s="8" t="str">
        <f>IF(COUNTIF(soi_input_variables!A:A,A201)&gt;0,"yes","no")</f>
        <v>no</v>
      </c>
      <c r="X201" s="8" t="str">
        <f>IF(COUNTIF(midas_input_variables!A:A,A201)&gt;0,"yes","no")</f>
        <v>no</v>
      </c>
      <c r="Y201" s="8" t="str">
        <f>IF(OR(COUNTIF(eucalc_variables_proxies!C:C,"*"&amp;A201&amp;"*")&gt;0,COUNTIF(eucalc_variables_proxies!F:F,"*"&amp;A201&amp;"*")&gt;0),"yes","no")</f>
        <v>no</v>
      </c>
      <c r="Z201" s="8" t="str">
        <f>IF(COUNTIF(collected_variables_proxies!C:C,"*"&amp;A201&amp;"*")&gt;0,"yes","no")</f>
        <v>no</v>
      </c>
      <c r="AA201" s="8" t="str">
        <f t="shared" si="7"/>
        <v>no</v>
      </c>
      <c r="AB201">
        <v>500</v>
      </c>
    </row>
    <row r="202" spans="1:28" ht="15" customHeight="1">
      <c r="A202" s="2" t="s">
        <v>2622</v>
      </c>
      <c r="B202" s="2" t="s">
        <v>2622</v>
      </c>
      <c r="C202" s="2" t="s">
        <v>2622</v>
      </c>
      <c r="D202" s="7" t="s">
        <v>335</v>
      </c>
      <c r="E202" s="2" t="s">
        <v>336</v>
      </c>
      <c r="F202" s="2" t="s">
        <v>33</v>
      </c>
      <c r="G202" s="1" t="s">
        <v>631</v>
      </c>
      <c r="H202" t="s">
        <v>526</v>
      </c>
      <c r="J202" s="1"/>
      <c r="K202" s="1"/>
      <c r="M202" s="2" t="s">
        <v>338</v>
      </c>
      <c r="N202" s="8" t="s">
        <v>48</v>
      </c>
      <c r="O202" s="8" t="s">
        <v>37</v>
      </c>
      <c r="P202" s="8" t="s">
        <v>1707</v>
      </c>
      <c r="Q202" s="1"/>
      <c r="R202" s="1"/>
      <c r="S202" s="2">
        <v>27</v>
      </c>
      <c r="T202" s="2">
        <v>0</v>
      </c>
      <c r="U202" s="10">
        <f t="shared" si="6"/>
        <v>0</v>
      </c>
      <c r="V202" s="1"/>
      <c r="W202" s="8" t="str">
        <f>IF(COUNTIF(soi_input_variables!A:A,A202)&gt;0,"yes","no")</f>
        <v>no</v>
      </c>
      <c r="X202" s="8" t="str">
        <f>IF(COUNTIF(midas_input_variables!A:A,A202)&gt;0,"yes","no")</f>
        <v>no</v>
      </c>
      <c r="Y202" s="8" t="str">
        <f>IF(OR(COUNTIF(eucalc_variables_proxies!C:C,"*"&amp;A202&amp;"*")&gt;0,COUNTIF(eucalc_variables_proxies!F:F,"*"&amp;A202&amp;"*")&gt;0),"yes","no")</f>
        <v>no</v>
      </c>
      <c r="Z202" s="8" t="str">
        <f>IF(COUNTIF(collected_variables_proxies!C:C,"*"&amp;A202&amp;"*")&gt;0,"yes","no")</f>
        <v>no</v>
      </c>
      <c r="AA202" s="8" t="str">
        <f t="shared" si="7"/>
        <v>no</v>
      </c>
      <c r="AB202">
        <v>500</v>
      </c>
    </row>
    <row r="203" spans="1:28" ht="15" customHeight="1">
      <c r="A203" s="2" t="s">
        <v>2623</v>
      </c>
      <c r="B203" s="2" t="s">
        <v>2623</v>
      </c>
      <c r="C203" s="2" t="s">
        <v>2623</v>
      </c>
      <c r="D203" s="7" t="s">
        <v>335</v>
      </c>
      <c r="E203" s="2" t="s">
        <v>336</v>
      </c>
      <c r="F203" s="2" t="s">
        <v>33</v>
      </c>
      <c r="G203" s="1" t="s">
        <v>631</v>
      </c>
      <c r="H203" t="s">
        <v>526</v>
      </c>
      <c r="J203" s="1"/>
      <c r="K203" s="1"/>
      <c r="M203" s="2" t="s">
        <v>338</v>
      </c>
      <c r="N203" s="8" t="s">
        <v>48</v>
      </c>
      <c r="O203" s="8" t="s">
        <v>37</v>
      </c>
      <c r="P203" s="8" t="s">
        <v>1707</v>
      </c>
      <c r="Q203" s="1"/>
      <c r="R203" s="1"/>
      <c r="S203" s="2">
        <v>27</v>
      </c>
      <c r="T203" s="2">
        <v>0</v>
      </c>
      <c r="U203" s="10">
        <f t="shared" si="6"/>
        <v>0</v>
      </c>
      <c r="V203" s="1"/>
      <c r="W203" s="8" t="str">
        <f>IF(COUNTIF(soi_input_variables!A:A,A203)&gt;0,"yes","no")</f>
        <v>no</v>
      </c>
      <c r="X203" s="8" t="str">
        <f>IF(COUNTIF(midas_input_variables!A:A,A203)&gt;0,"yes","no")</f>
        <v>no</v>
      </c>
      <c r="Y203" s="8" t="str">
        <f>IF(OR(COUNTIF(eucalc_variables_proxies!C:C,"*"&amp;A203&amp;"*")&gt;0,COUNTIF(eucalc_variables_proxies!F:F,"*"&amp;A203&amp;"*")&gt;0),"yes","no")</f>
        <v>no</v>
      </c>
      <c r="Z203" s="8" t="str">
        <f>IF(COUNTIF(collected_variables_proxies!C:C,"*"&amp;A203&amp;"*")&gt;0,"yes","no")</f>
        <v>no</v>
      </c>
      <c r="AA203" s="8" t="str">
        <f t="shared" si="7"/>
        <v>no</v>
      </c>
      <c r="AB203">
        <v>500</v>
      </c>
    </row>
    <row r="204" spans="1:28" ht="15" customHeight="1">
      <c r="A204" s="2" t="s">
        <v>2624</v>
      </c>
      <c r="B204" s="2" t="s">
        <v>2624</v>
      </c>
      <c r="C204" s="2" t="s">
        <v>2624</v>
      </c>
      <c r="D204" s="7" t="s">
        <v>335</v>
      </c>
      <c r="E204" s="2" t="s">
        <v>336</v>
      </c>
      <c r="F204" s="2" t="s">
        <v>33</v>
      </c>
      <c r="G204" s="1" t="s">
        <v>631</v>
      </c>
      <c r="H204" t="s">
        <v>526</v>
      </c>
      <c r="J204" s="1"/>
      <c r="K204" s="1"/>
      <c r="M204" s="2" t="s">
        <v>338</v>
      </c>
      <c r="N204" s="8" t="s">
        <v>48</v>
      </c>
      <c r="O204" s="8" t="s">
        <v>37</v>
      </c>
      <c r="P204" s="8" t="s">
        <v>1707</v>
      </c>
      <c r="Q204" s="1"/>
      <c r="R204" s="1"/>
      <c r="S204" s="2">
        <v>27</v>
      </c>
      <c r="T204" s="2">
        <v>0</v>
      </c>
      <c r="U204" s="10">
        <f t="shared" si="6"/>
        <v>0</v>
      </c>
      <c r="V204" s="1"/>
      <c r="W204" s="8" t="str">
        <f>IF(COUNTIF(soi_input_variables!A:A,A204)&gt;0,"yes","no")</f>
        <v>no</v>
      </c>
      <c r="X204" s="8" t="str">
        <f>IF(COUNTIF(midas_input_variables!A:A,A204)&gt;0,"yes","no")</f>
        <v>no</v>
      </c>
      <c r="Y204" s="8" t="str">
        <f>IF(OR(COUNTIF(eucalc_variables_proxies!C:C,"*"&amp;A204&amp;"*")&gt;0,COUNTIF(eucalc_variables_proxies!F:F,"*"&amp;A204&amp;"*")&gt;0),"yes","no")</f>
        <v>no</v>
      </c>
      <c r="Z204" s="8" t="str">
        <f>IF(COUNTIF(collected_variables_proxies!C:C,"*"&amp;A204&amp;"*")&gt;0,"yes","no")</f>
        <v>no</v>
      </c>
      <c r="AA204" s="8" t="str">
        <f t="shared" si="7"/>
        <v>no</v>
      </c>
      <c r="AB204">
        <v>500</v>
      </c>
    </row>
    <row r="205" spans="1:28" ht="15" customHeight="1">
      <c r="A205" s="2" t="s">
        <v>2625</v>
      </c>
      <c r="B205" s="2" t="s">
        <v>2625</v>
      </c>
      <c r="C205" s="2" t="s">
        <v>2625</v>
      </c>
      <c r="D205" s="7" t="s">
        <v>335</v>
      </c>
      <c r="E205" s="2" t="s">
        <v>336</v>
      </c>
      <c r="F205" s="2" t="s">
        <v>33</v>
      </c>
      <c r="G205" s="1" t="s">
        <v>631</v>
      </c>
      <c r="H205" t="s">
        <v>526</v>
      </c>
      <c r="J205" s="1"/>
      <c r="K205" s="1"/>
      <c r="M205" s="2" t="s">
        <v>338</v>
      </c>
      <c r="N205" s="8" t="s">
        <v>48</v>
      </c>
      <c r="O205" s="8" t="s">
        <v>37</v>
      </c>
      <c r="P205" s="8" t="s">
        <v>1707</v>
      </c>
      <c r="Q205" s="1"/>
      <c r="R205" s="1"/>
      <c r="S205" s="2">
        <v>27</v>
      </c>
      <c r="T205" s="2">
        <v>0</v>
      </c>
      <c r="U205" s="10">
        <f t="shared" si="6"/>
        <v>0</v>
      </c>
      <c r="V205" s="1"/>
      <c r="W205" s="8" t="str">
        <f>IF(COUNTIF(soi_input_variables!A:A,A205)&gt;0,"yes","no")</f>
        <v>no</v>
      </c>
      <c r="X205" s="8" t="str">
        <f>IF(COUNTIF(midas_input_variables!A:A,A205)&gt;0,"yes","no")</f>
        <v>no</v>
      </c>
      <c r="Y205" s="8" t="str">
        <f>IF(OR(COUNTIF(eucalc_variables_proxies!C:C,"*"&amp;A205&amp;"*")&gt;0,COUNTIF(eucalc_variables_proxies!F:F,"*"&amp;A205&amp;"*")&gt;0),"yes","no")</f>
        <v>no</v>
      </c>
      <c r="Z205" s="8" t="str">
        <f>IF(COUNTIF(collected_variables_proxies!C:C,"*"&amp;A205&amp;"*")&gt;0,"yes","no")</f>
        <v>no</v>
      </c>
      <c r="AA205" s="8" t="str">
        <f t="shared" si="7"/>
        <v>no</v>
      </c>
      <c r="AB205">
        <v>500</v>
      </c>
    </row>
    <row r="206" spans="1:28" ht="15" customHeight="1">
      <c r="A206" s="2" t="s">
        <v>2626</v>
      </c>
      <c r="B206" s="2" t="s">
        <v>2626</v>
      </c>
      <c r="C206" s="2" t="s">
        <v>2626</v>
      </c>
      <c r="D206" s="7" t="s">
        <v>335</v>
      </c>
      <c r="E206" s="2" t="s">
        <v>336</v>
      </c>
      <c r="F206" s="2" t="s">
        <v>33</v>
      </c>
      <c r="G206" s="1" t="s">
        <v>631</v>
      </c>
      <c r="H206" t="s">
        <v>526</v>
      </c>
      <c r="J206" s="1"/>
      <c r="K206" s="1"/>
      <c r="M206" s="2" t="s">
        <v>338</v>
      </c>
      <c r="N206" s="8" t="s">
        <v>48</v>
      </c>
      <c r="O206" s="8" t="s">
        <v>37</v>
      </c>
      <c r="P206" s="8" t="s">
        <v>1707</v>
      </c>
      <c r="Q206" s="1"/>
      <c r="R206" s="1"/>
      <c r="S206" s="2">
        <v>27</v>
      </c>
      <c r="T206" s="2">
        <v>0</v>
      </c>
      <c r="U206" s="10">
        <f t="shared" si="6"/>
        <v>0</v>
      </c>
      <c r="V206" s="1"/>
      <c r="W206" s="8" t="str">
        <f>IF(COUNTIF(soi_input_variables!A:A,A206)&gt;0,"yes","no")</f>
        <v>no</v>
      </c>
      <c r="X206" s="8" t="str">
        <f>IF(COUNTIF(midas_input_variables!A:A,A206)&gt;0,"yes","no")</f>
        <v>no</v>
      </c>
      <c r="Y206" s="8" t="str">
        <f>IF(OR(COUNTIF(eucalc_variables_proxies!C:C,"*"&amp;A206&amp;"*")&gt;0,COUNTIF(eucalc_variables_proxies!F:F,"*"&amp;A206&amp;"*")&gt;0),"yes","no")</f>
        <v>no</v>
      </c>
      <c r="Z206" s="8" t="str">
        <f>IF(COUNTIF(collected_variables_proxies!C:C,"*"&amp;A206&amp;"*")&gt;0,"yes","no")</f>
        <v>no</v>
      </c>
      <c r="AA206" s="8" t="str">
        <f t="shared" si="7"/>
        <v>no</v>
      </c>
      <c r="AB206">
        <v>500</v>
      </c>
    </row>
    <row r="207" spans="1:28" ht="15" customHeight="1">
      <c r="A207" s="2" t="s">
        <v>2627</v>
      </c>
      <c r="B207" s="2" t="s">
        <v>2627</v>
      </c>
      <c r="C207" s="2" t="s">
        <v>2627</v>
      </c>
      <c r="D207" s="7" t="s">
        <v>335</v>
      </c>
      <c r="E207" s="2" t="s">
        <v>336</v>
      </c>
      <c r="F207" s="2" t="s">
        <v>33</v>
      </c>
      <c r="G207" s="1" t="s">
        <v>631</v>
      </c>
      <c r="H207" t="s">
        <v>526</v>
      </c>
      <c r="J207" s="1"/>
      <c r="K207" s="1"/>
      <c r="M207" s="2" t="s">
        <v>338</v>
      </c>
      <c r="N207" s="8" t="s">
        <v>48</v>
      </c>
      <c r="O207" s="8" t="s">
        <v>37</v>
      </c>
      <c r="P207" s="8" t="s">
        <v>1707</v>
      </c>
      <c r="Q207" s="1"/>
      <c r="R207" s="1"/>
      <c r="S207" s="2">
        <v>27</v>
      </c>
      <c r="T207" s="2">
        <v>0</v>
      </c>
      <c r="U207" s="10">
        <f t="shared" si="6"/>
        <v>0</v>
      </c>
      <c r="V207" s="1"/>
      <c r="W207" s="8" t="str">
        <f>IF(COUNTIF(soi_input_variables!A:A,A207)&gt;0,"yes","no")</f>
        <v>no</v>
      </c>
      <c r="X207" s="8" t="str">
        <f>IF(COUNTIF(midas_input_variables!A:A,A207)&gt;0,"yes","no")</f>
        <v>no</v>
      </c>
      <c r="Y207" s="8" t="str">
        <f>IF(OR(COUNTIF(eucalc_variables_proxies!C:C,"*"&amp;A207&amp;"*")&gt;0,COUNTIF(eucalc_variables_proxies!F:F,"*"&amp;A207&amp;"*")&gt;0),"yes","no")</f>
        <v>no</v>
      </c>
      <c r="Z207" s="8" t="str">
        <f>IF(COUNTIF(collected_variables_proxies!C:C,"*"&amp;A207&amp;"*")&gt;0,"yes","no")</f>
        <v>no</v>
      </c>
      <c r="AA207" s="8" t="str">
        <f t="shared" si="7"/>
        <v>no</v>
      </c>
      <c r="AB207">
        <v>500</v>
      </c>
    </row>
    <row r="208" spans="1:28" ht="15" customHeight="1">
      <c r="A208" s="2" t="s">
        <v>2628</v>
      </c>
      <c r="B208" s="2" t="s">
        <v>2628</v>
      </c>
      <c r="C208" s="2" t="s">
        <v>2628</v>
      </c>
      <c r="D208" s="7" t="s">
        <v>335</v>
      </c>
      <c r="E208" s="2" t="s">
        <v>336</v>
      </c>
      <c r="F208" s="2" t="s">
        <v>33</v>
      </c>
      <c r="G208" s="1" t="s">
        <v>631</v>
      </c>
      <c r="H208" t="s">
        <v>526</v>
      </c>
      <c r="J208" s="1"/>
      <c r="K208" s="1"/>
      <c r="M208" s="2" t="s">
        <v>338</v>
      </c>
      <c r="N208" s="8" t="s">
        <v>48</v>
      </c>
      <c r="O208" s="8" t="s">
        <v>37</v>
      </c>
      <c r="P208" s="8" t="s">
        <v>1707</v>
      </c>
      <c r="Q208" s="1"/>
      <c r="R208" s="1"/>
      <c r="S208" s="2">
        <v>27</v>
      </c>
      <c r="T208" s="2">
        <v>0</v>
      </c>
      <c r="U208" s="10">
        <f t="shared" si="6"/>
        <v>0</v>
      </c>
      <c r="V208" s="1"/>
      <c r="W208" s="8" t="str">
        <f>IF(COUNTIF(soi_input_variables!A:A,A208)&gt;0,"yes","no")</f>
        <v>no</v>
      </c>
      <c r="X208" s="8" t="str">
        <f>IF(COUNTIF(midas_input_variables!A:A,A208)&gt;0,"yes","no")</f>
        <v>no</v>
      </c>
      <c r="Y208" s="8" t="str">
        <f>IF(OR(COUNTIF(eucalc_variables_proxies!C:C,"*"&amp;A208&amp;"*")&gt;0,COUNTIF(eucalc_variables_proxies!F:F,"*"&amp;A208&amp;"*")&gt;0),"yes","no")</f>
        <v>no</v>
      </c>
      <c r="Z208" s="8" t="str">
        <f>IF(COUNTIF(collected_variables_proxies!C:C,"*"&amp;A208&amp;"*")&gt;0,"yes","no")</f>
        <v>no</v>
      </c>
      <c r="AA208" s="8" t="str">
        <f t="shared" si="7"/>
        <v>no</v>
      </c>
      <c r="AB208">
        <v>500</v>
      </c>
    </row>
    <row r="209" spans="1:28" ht="15" customHeight="1">
      <c r="A209" s="2" t="s">
        <v>2629</v>
      </c>
      <c r="B209" s="2" t="s">
        <v>2629</v>
      </c>
      <c r="C209" s="2" t="s">
        <v>2629</v>
      </c>
      <c r="D209" s="7" t="s">
        <v>335</v>
      </c>
      <c r="E209" s="2" t="s">
        <v>336</v>
      </c>
      <c r="F209" s="2" t="s">
        <v>33</v>
      </c>
      <c r="G209" s="1" t="s">
        <v>631</v>
      </c>
      <c r="H209" t="s">
        <v>526</v>
      </c>
      <c r="J209" s="1"/>
      <c r="K209" s="1"/>
      <c r="M209" s="2" t="s">
        <v>338</v>
      </c>
      <c r="N209" s="8" t="s">
        <v>48</v>
      </c>
      <c r="O209" s="8" t="s">
        <v>37</v>
      </c>
      <c r="P209" s="8" t="s">
        <v>1707</v>
      </c>
      <c r="Q209" s="1"/>
      <c r="R209" s="1"/>
      <c r="S209" s="2">
        <v>27</v>
      </c>
      <c r="T209" s="2">
        <v>0</v>
      </c>
      <c r="U209" s="10">
        <f t="shared" si="6"/>
        <v>0</v>
      </c>
      <c r="V209" s="1"/>
      <c r="W209" s="8" t="str">
        <f>IF(COUNTIF(soi_input_variables!A:A,A209)&gt;0,"yes","no")</f>
        <v>no</v>
      </c>
      <c r="X209" s="8" t="str">
        <f>IF(COUNTIF(midas_input_variables!A:A,A209)&gt;0,"yes","no")</f>
        <v>no</v>
      </c>
      <c r="Y209" s="8" t="str">
        <f>IF(OR(COUNTIF(eucalc_variables_proxies!C:C,"*"&amp;A209&amp;"*")&gt;0,COUNTIF(eucalc_variables_proxies!F:F,"*"&amp;A209&amp;"*")&gt;0),"yes","no")</f>
        <v>no</v>
      </c>
      <c r="Z209" s="8" t="str">
        <f>IF(COUNTIF(collected_variables_proxies!C:C,"*"&amp;A209&amp;"*")&gt;0,"yes","no")</f>
        <v>no</v>
      </c>
      <c r="AA209" s="8" t="str">
        <f t="shared" si="7"/>
        <v>no</v>
      </c>
      <c r="AB209">
        <v>500</v>
      </c>
    </row>
    <row r="210" spans="1:28" ht="15" customHeight="1">
      <c r="A210" s="2" t="s">
        <v>2630</v>
      </c>
      <c r="B210" s="2" t="s">
        <v>2630</v>
      </c>
      <c r="C210" s="2" t="s">
        <v>2630</v>
      </c>
      <c r="D210" s="7" t="s">
        <v>335</v>
      </c>
      <c r="E210" s="2" t="s">
        <v>336</v>
      </c>
      <c r="F210" s="2" t="s">
        <v>33</v>
      </c>
      <c r="G210" s="1" t="s">
        <v>631</v>
      </c>
      <c r="H210" t="s">
        <v>526</v>
      </c>
      <c r="J210" s="1"/>
      <c r="K210" s="1"/>
      <c r="M210" s="2" t="s">
        <v>338</v>
      </c>
      <c r="N210" s="8" t="s">
        <v>48</v>
      </c>
      <c r="O210" s="8" t="s">
        <v>37</v>
      </c>
      <c r="P210" s="8" t="s">
        <v>1707</v>
      </c>
      <c r="Q210" s="1"/>
      <c r="R210" s="1"/>
      <c r="S210" s="2">
        <v>27</v>
      </c>
      <c r="T210" s="2">
        <v>0</v>
      </c>
      <c r="U210" s="10">
        <f t="shared" si="6"/>
        <v>0</v>
      </c>
      <c r="V210" s="1"/>
      <c r="W210" s="8" t="str">
        <f>IF(COUNTIF(soi_input_variables!A:A,A210)&gt;0,"yes","no")</f>
        <v>no</v>
      </c>
      <c r="X210" s="8" t="str">
        <f>IF(COUNTIF(midas_input_variables!A:A,A210)&gt;0,"yes","no")</f>
        <v>no</v>
      </c>
      <c r="Y210" s="8" t="str">
        <f>IF(OR(COUNTIF(eucalc_variables_proxies!C:C,"*"&amp;A210&amp;"*")&gt;0,COUNTIF(eucalc_variables_proxies!F:F,"*"&amp;A210&amp;"*")&gt;0),"yes","no")</f>
        <v>no</v>
      </c>
      <c r="Z210" s="8" t="str">
        <f>IF(COUNTIF(collected_variables_proxies!C:C,"*"&amp;A210&amp;"*")&gt;0,"yes","no")</f>
        <v>no</v>
      </c>
      <c r="AA210" s="8" t="str">
        <f t="shared" si="7"/>
        <v>no</v>
      </c>
      <c r="AB210">
        <v>500</v>
      </c>
    </row>
    <row r="211" spans="1:28" ht="15" customHeight="1">
      <c r="A211" s="2" t="s">
        <v>2631</v>
      </c>
      <c r="B211" s="2" t="s">
        <v>2631</v>
      </c>
      <c r="C211" s="2" t="s">
        <v>2631</v>
      </c>
      <c r="D211" s="7" t="s">
        <v>335</v>
      </c>
      <c r="E211" s="2" t="s">
        <v>336</v>
      </c>
      <c r="F211" s="2" t="s">
        <v>33</v>
      </c>
      <c r="G211" s="1" t="s">
        <v>631</v>
      </c>
      <c r="H211" t="s">
        <v>526</v>
      </c>
      <c r="J211" s="1"/>
      <c r="K211" s="1"/>
      <c r="M211" s="2" t="s">
        <v>338</v>
      </c>
      <c r="N211" s="8" t="s">
        <v>48</v>
      </c>
      <c r="O211" s="8" t="s">
        <v>37</v>
      </c>
      <c r="P211" s="8" t="s">
        <v>1707</v>
      </c>
      <c r="Q211" s="1"/>
      <c r="R211" s="1"/>
      <c r="S211" s="2">
        <v>27</v>
      </c>
      <c r="T211" s="2">
        <v>0</v>
      </c>
      <c r="U211" s="10">
        <f t="shared" si="6"/>
        <v>0</v>
      </c>
      <c r="V211" s="1"/>
      <c r="W211" s="8" t="str">
        <f>IF(COUNTIF(soi_input_variables!A:A,A211)&gt;0,"yes","no")</f>
        <v>no</v>
      </c>
      <c r="X211" s="8" t="str">
        <f>IF(COUNTIF(midas_input_variables!A:A,A211)&gt;0,"yes","no")</f>
        <v>no</v>
      </c>
      <c r="Y211" s="8" t="str">
        <f>IF(OR(COUNTIF(eucalc_variables_proxies!C:C,"*"&amp;A211&amp;"*")&gt;0,COUNTIF(eucalc_variables_proxies!F:F,"*"&amp;A211&amp;"*")&gt;0),"yes","no")</f>
        <v>no</v>
      </c>
      <c r="Z211" s="8" t="str">
        <f>IF(COUNTIF(collected_variables_proxies!C:C,"*"&amp;A211&amp;"*")&gt;0,"yes","no")</f>
        <v>no</v>
      </c>
      <c r="AA211" s="8" t="str">
        <f t="shared" si="7"/>
        <v>no</v>
      </c>
      <c r="AB211">
        <v>500</v>
      </c>
    </row>
    <row r="212" spans="1:28" ht="15" customHeight="1">
      <c r="A212" s="2" t="s">
        <v>2632</v>
      </c>
      <c r="B212" s="2" t="s">
        <v>2632</v>
      </c>
      <c r="C212" s="2" t="s">
        <v>2632</v>
      </c>
      <c r="D212" s="7" t="s">
        <v>335</v>
      </c>
      <c r="E212" s="2" t="s">
        <v>336</v>
      </c>
      <c r="F212" s="2" t="s">
        <v>33</v>
      </c>
      <c r="G212" s="1" t="s">
        <v>631</v>
      </c>
      <c r="H212" t="s">
        <v>526</v>
      </c>
      <c r="J212" s="1"/>
      <c r="K212" s="1"/>
      <c r="M212" s="2" t="s">
        <v>338</v>
      </c>
      <c r="N212" s="8" t="s">
        <v>48</v>
      </c>
      <c r="O212" s="8" t="s">
        <v>37</v>
      </c>
      <c r="P212" s="8" t="s">
        <v>1707</v>
      </c>
      <c r="Q212" s="1"/>
      <c r="R212" s="1"/>
      <c r="S212" s="2">
        <v>27</v>
      </c>
      <c r="T212" s="2">
        <v>0</v>
      </c>
      <c r="U212" s="10">
        <f t="shared" si="6"/>
        <v>0</v>
      </c>
      <c r="V212" s="1"/>
      <c r="W212" s="8" t="str">
        <f>IF(COUNTIF(soi_input_variables!A:A,A212)&gt;0,"yes","no")</f>
        <v>no</v>
      </c>
      <c r="X212" s="8" t="str">
        <f>IF(COUNTIF(midas_input_variables!A:A,A212)&gt;0,"yes","no")</f>
        <v>no</v>
      </c>
      <c r="Y212" s="8" t="str">
        <f>IF(OR(COUNTIF(eucalc_variables_proxies!C:C,"*"&amp;A212&amp;"*")&gt;0,COUNTIF(eucalc_variables_proxies!F:F,"*"&amp;A212&amp;"*")&gt;0),"yes","no")</f>
        <v>no</v>
      </c>
      <c r="Z212" s="8" t="str">
        <f>IF(COUNTIF(collected_variables_proxies!C:C,"*"&amp;A212&amp;"*")&gt;0,"yes","no")</f>
        <v>no</v>
      </c>
      <c r="AA212" s="8" t="str">
        <f t="shared" si="7"/>
        <v>no</v>
      </c>
      <c r="AB212">
        <v>500</v>
      </c>
    </row>
    <row r="213" spans="1:28" ht="15" customHeight="1">
      <c r="A213" s="2" t="s">
        <v>2633</v>
      </c>
      <c r="B213" s="2" t="s">
        <v>2633</v>
      </c>
      <c r="C213" s="2" t="s">
        <v>2633</v>
      </c>
      <c r="D213" s="7" t="s">
        <v>335</v>
      </c>
      <c r="E213" s="2" t="s">
        <v>336</v>
      </c>
      <c r="F213" s="2" t="s">
        <v>33</v>
      </c>
      <c r="G213" s="1" t="s">
        <v>631</v>
      </c>
      <c r="H213" t="s">
        <v>526</v>
      </c>
      <c r="J213" s="1"/>
      <c r="K213" s="1"/>
      <c r="M213" s="2" t="s">
        <v>338</v>
      </c>
      <c r="N213" s="8" t="s">
        <v>48</v>
      </c>
      <c r="O213" s="8" t="s">
        <v>37</v>
      </c>
      <c r="P213" s="8" t="s">
        <v>1707</v>
      </c>
      <c r="Q213" s="1"/>
      <c r="R213" s="1"/>
      <c r="S213" s="2">
        <v>27</v>
      </c>
      <c r="T213" s="2">
        <v>0</v>
      </c>
      <c r="U213" s="10">
        <f t="shared" si="6"/>
        <v>0</v>
      </c>
      <c r="V213" s="1"/>
      <c r="W213" s="8" t="str">
        <f>IF(COUNTIF(soi_input_variables!A:A,A213)&gt;0,"yes","no")</f>
        <v>no</v>
      </c>
      <c r="X213" s="8" t="str">
        <f>IF(COUNTIF(midas_input_variables!A:A,A213)&gt;0,"yes","no")</f>
        <v>no</v>
      </c>
      <c r="Y213" s="8" t="str">
        <f>IF(OR(COUNTIF(eucalc_variables_proxies!C:C,"*"&amp;A213&amp;"*")&gt;0,COUNTIF(eucalc_variables_proxies!F:F,"*"&amp;A213&amp;"*")&gt;0),"yes","no")</f>
        <v>no</v>
      </c>
      <c r="Z213" s="8" t="str">
        <f>IF(COUNTIF(collected_variables_proxies!C:C,"*"&amp;A213&amp;"*")&gt;0,"yes","no")</f>
        <v>no</v>
      </c>
      <c r="AA213" s="8" t="str">
        <f t="shared" si="7"/>
        <v>no</v>
      </c>
      <c r="AB213">
        <v>500</v>
      </c>
    </row>
    <row r="214" spans="1:28" ht="15" customHeight="1">
      <c r="A214" s="2" t="s">
        <v>2634</v>
      </c>
      <c r="B214" s="2" t="s">
        <v>2634</v>
      </c>
      <c r="C214" s="2" t="s">
        <v>2634</v>
      </c>
      <c r="D214" s="7" t="s">
        <v>335</v>
      </c>
      <c r="E214" s="2" t="s">
        <v>336</v>
      </c>
      <c r="F214" s="2" t="s">
        <v>33</v>
      </c>
      <c r="G214" s="1" t="s">
        <v>631</v>
      </c>
      <c r="H214" t="s">
        <v>526</v>
      </c>
      <c r="J214" s="1"/>
      <c r="K214" s="1"/>
      <c r="M214" s="2" t="s">
        <v>338</v>
      </c>
      <c r="N214" s="8" t="s">
        <v>48</v>
      </c>
      <c r="O214" s="8" t="s">
        <v>37</v>
      </c>
      <c r="P214" s="8" t="s">
        <v>1707</v>
      </c>
      <c r="Q214" s="1"/>
      <c r="R214" s="1"/>
      <c r="S214" s="2">
        <v>27</v>
      </c>
      <c r="T214" s="2">
        <v>0</v>
      </c>
      <c r="U214" s="10">
        <f t="shared" si="6"/>
        <v>0</v>
      </c>
      <c r="V214" s="1"/>
      <c r="W214" s="8" t="str">
        <f>IF(COUNTIF(soi_input_variables!A:A,A214)&gt;0,"yes","no")</f>
        <v>no</v>
      </c>
      <c r="X214" s="8" t="str">
        <f>IF(COUNTIF(midas_input_variables!A:A,A214)&gt;0,"yes","no")</f>
        <v>no</v>
      </c>
      <c r="Y214" s="8" t="str">
        <f>IF(OR(COUNTIF(eucalc_variables_proxies!C:C,"*"&amp;A214&amp;"*")&gt;0,COUNTIF(eucalc_variables_proxies!F:F,"*"&amp;A214&amp;"*")&gt;0),"yes","no")</f>
        <v>no</v>
      </c>
      <c r="Z214" s="8" t="str">
        <f>IF(COUNTIF(collected_variables_proxies!C:C,"*"&amp;A214&amp;"*")&gt;0,"yes","no")</f>
        <v>no</v>
      </c>
      <c r="AA214" s="8" t="str">
        <f t="shared" si="7"/>
        <v>no</v>
      </c>
      <c r="AB214">
        <v>500</v>
      </c>
    </row>
    <row r="215" spans="1:28" ht="15" customHeight="1">
      <c r="A215" s="2" t="s">
        <v>2635</v>
      </c>
      <c r="B215" s="2" t="s">
        <v>2635</v>
      </c>
      <c r="C215" s="2" t="s">
        <v>2635</v>
      </c>
      <c r="D215" s="7" t="s">
        <v>335</v>
      </c>
      <c r="E215" s="2" t="s">
        <v>336</v>
      </c>
      <c r="F215" s="2" t="s">
        <v>33</v>
      </c>
      <c r="G215" s="1" t="s">
        <v>631</v>
      </c>
      <c r="H215" t="s">
        <v>526</v>
      </c>
      <c r="J215" s="1"/>
      <c r="K215" s="1"/>
      <c r="M215" s="2" t="s">
        <v>338</v>
      </c>
      <c r="N215" s="8" t="s">
        <v>48</v>
      </c>
      <c r="O215" s="8" t="s">
        <v>37</v>
      </c>
      <c r="P215" s="8" t="s">
        <v>1707</v>
      </c>
      <c r="Q215" s="1"/>
      <c r="R215" s="1"/>
      <c r="S215" s="2">
        <v>27</v>
      </c>
      <c r="T215" s="2">
        <v>0</v>
      </c>
      <c r="U215" s="10">
        <f t="shared" si="6"/>
        <v>0</v>
      </c>
      <c r="V215" s="1"/>
      <c r="W215" s="8" t="str">
        <f>IF(COUNTIF(soi_input_variables!A:A,A215)&gt;0,"yes","no")</f>
        <v>no</v>
      </c>
      <c r="X215" s="8" t="str">
        <f>IF(COUNTIF(midas_input_variables!A:A,A215)&gt;0,"yes","no")</f>
        <v>no</v>
      </c>
      <c r="Y215" s="8" t="str">
        <f>IF(OR(COUNTIF(eucalc_variables_proxies!C:C,"*"&amp;A215&amp;"*")&gt;0,COUNTIF(eucalc_variables_proxies!F:F,"*"&amp;A215&amp;"*")&gt;0),"yes","no")</f>
        <v>no</v>
      </c>
      <c r="Z215" s="8" t="str">
        <f>IF(COUNTIF(collected_variables_proxies!C:C,"*"&amp;A215&amp;"*")&gt;0,"yes","no")</f>
        <v>no</v>
      </c>
      <c r="AA215" s="8" t="str">
        <f t="shared" si="7"/>
        <v>no</v>
      </c>
      <c r="AB215">
        <v>500</v>
      </c>
    </row>
    <row r="216" spans="1:28" ht="15" customHeight="1">
      <c r="A216" s="2" t="s">
        <v>2636</v>
      </c>
      <c r="B216" s="2" t="s">
        <v>2636</v>
      </c>
      <c r="C216" s="2" t="s">
        <v>2636</v>
      </c>
      <c r="D216" s="7" t="s">
        <v>335</v>
      </c>
      <c r="E216" s="2" t="s">
        <v>336</v>
      </c>
      <c r="F216" s="2" t="s">
        <v>33</v>
      </c>
      <c r="G216" s="1" t="s">
        <v>631</v>
      </c>
      <c r="H216" t="s">
        <v>526</v>
      </c>
      <c r="J216" s="1"/>
      <c r="K216" s="1"/>
      <c r="M216" s="2" t="s">
        <v>338</v>
      </c>
      <c r="N216" s="8" t="s">
        <v>48</v>
      </c>
      <c r="O216" s="8" t="s">
        <v>37</v>
      </c>
      <c r="P216" s="8" t="s">
        <v>1707</v>
      </c>
      <c r="Q216" s="1"/>
      <c r="R216" s="1"/>
      <c r="S216" s="2">
        <v>27</v>
      </c>
      <c r="T216" s="2">
        <v>0</v>
      </c>
      <c r="U216" s="10">
        <f t="shared" si="6"/>
        <v>0</v>
      </c>
      <c r="V216" s="1"/>
      <c r="W216" s="8" t="str">
        <f>IF(COUNTIF(soi_input_variables!A:A,A216)&gt;0,"yes","no")</f>
        <v>no</v>
      </c>
      <c r="X216" s="8" t="str">
        <f>IF(COUNTIF(midas_input_variables!A:A,A216)&gt;0,"yes","no")</f>
        <v>no</v>
      </c>
      <c r="Y216" s="8" t="str">
        <f>IF(OR(COUNTIF(eucalc_variables_proxies!C:C,"*"&amp;A216&amp;"*")&gt;0,COUNTIF(eucalc_variables_proxies!F:F,"*"&amp;A216&amp;"*")&gt;0),"yes","no")</f>
        <v>no</v>
      </c>
      <c r="Z216" s="8" t="str">
        <f>IF(COUNTIF(collected_variables_proxies!C:C,"*"&amp;A216&amp;"*")&gt;0,"yes","no")</f>
        <v>no</v>
      </c>
      <c r="AA216" s="8" t="str">
        <f t="shared" si="7"/>
        <v>no</v>
      </c>
      <c r="AB216">
        <v>500</v>
      </c>
    </row>
    <row r="217" spans="1:28" ht="15" customHeight="1">
      <c r="A217" s="2" t="s">
        <v>2637</v>
      </c>
      <c r="B217" s="2" t="s">
        <v>2637</v>
      </c>
      <c r="C217" s="2" t="s">
        <v>2637</v>
      </c>
      <c r="D217" s="7" t="s">
        <v>335</v>
      </c>
      <c r="E217" s="2" t="s">
        <v>336</v>
      </c>
      <c r="F217" s="2" t="s">
        <v>33</v>
      </c>
      <c r="G217" s="1" t="s">
        <v>631</v>
      </c>
      <c r="H217" t="s">
        <v>526</v>
      </c>
      <c r="J217" s="1"/>
      <c r="K217" s="1"/>
      <c r="M217" s="2" t="s">
        <v>338</v>
      </c>
      <c r="N217" s="8" t="s">
        <v>48</v>
      </c>
      <c r="O217" s="8" t="s">
        <v>37</v>
      </c>
      <c r="P217" s="8" t="s">
        <v>1707</v>
      </c>
      <c r="Q217" s="1"/>
      <c r="R217" s="1"/>
      <c r="S217" s="2">
        <v>27</v>
      </c>
      <c r="T217" s="2">
        <v>0</v>
      </c>
      <c r="U217" s="10">
        <f t="shared" si="6"/>
        <v>0</v>
      </c>
      <c r="V217" s="1"/>
      <c r="W217" s="8" t="str">
        <f>IF(COUNTIF(soi_input_variables!A:A,A217)&gt;0,"yes","no")</f>
        <v>no</v>
      </c>
      <c r="X217" s="8" t="str">
        <f>IF(COUNTIF(midas_input_variables!A:A,A217)&gt;0,"yes","no")</f>
        <v>no</v>
      </c>
      <c r="Y217" s="8" t="str">
        <f>IF(OR(COUNTIF(eucalc_variables_proxies!C:C,"*"&amp;A217&amp;"*")&gt;0,COUNTIF(eucalc_variables_proxies!F:F,"*"&amp;A217&amp;"*")&gt;0),"yes","no")</f>
        <v>no</v>
      </c>
      <c r="Z217" s="8" t="str">
        <f>IF(COUNTIF(collected_variables_proxies!C:C,"*"&amp;A217&amp;"*")&gt;0,"yes","no")</f>
        <v>no</v>
      </c>
      <c r="AA217" s="8" t="str">
        <f t="shared" si="7"/>
        <v>no</v>
      </c>
      <c r="AB217">
        <v>500</v>
      </c>
    </row>
    <row r="218" spans="1:28" ht="15" customHeight="1">
      <c r="A218" s="2" t="s">
        <v>2638</v>
      </c>
      <c r="B218" s="2" t="s">
        <v>2638</v>
      </c>
      <c r="C218" s="2" t="s">
        <v>2638</v>
      </c>
      <c r="D218" s="7" t="s">
        <v>335</v>
      </c>
      <c r="E218" s="2" t="s">
        <v>336</v>
      </c>
      <c r="F218" s="2" t="s">
        <v>33</v>
      </c>
      <c r="G218" s="1" t="s">
        <v>631</v>
      </c>
      <c r="H218" t="s">
        <v>526</v>
      </c>
      <c r="J218" s="1"/>
      <c r="K218" s="1"/>
      <c r="M218" s="2" t="s">
        <v>338</v>
      </c>
      <c r="N218" s="8" t="s">
        <v>48</v>
      </c>
      <c r="O218" s="8" t="s">
        <v>37</v>
      </c>
      <c r="P218" s="8" t="s">
        <v>1707</v>
      </c>
      <c r="Q218" s="1"/>
      <c r="R218" s="1"/>
      <c r="S218" s="2">
        <v>27</v>
      </c>
      <c r="T218" s="2">
        <v>0</v>
      </c>
      <c r="U218" s="10">
        <f t="shared" si="6"/>
        <v>0</v>
      </c>
      <c r="V218" s="1"/>
      <c r="W218" s="8" t="str">
        <f>IF(COUNTIF(soi_input_variables!A:A,A218)&gt;0,"yes","no")</f>
        <v>no</v>
      </c>
      <c r="X218" s="8" t="str">
        <f>IF(COUNTIF(midas_input_variables!A:A,A218)&gt;0,"yes","no")</f>
        <v>no</v>
      </c>
      <c r="Y218" s="8" t="str">
        <f>IF(OR(COUNTIF(eucalc_variables_proxies!C:C,"*"&amp;A218&amp;"*")&gt;0,COUNTIF(eucalc_variables_proxies!F:F,"*"&amp;A218&amp;"*")&gt;0),"yes","no")</f>
        <v>no</v>
      </c>
      <c r="Z218" s="8" t="str">
        <f>IF(COUNTIF(collected_variables_proxies!C:C,"*"&amp;A218&amp;"*")&gt;0,"yes","no")</f>
        <v>no</v>
      </c>
      <c r="AA218" s="8" t="str">
        <f t="shared" si="7"/>
        <v>no</v>
      </c>
      <c r="AB218">
        <v>500</v>
      </c>
    </row>
    <row r="219" spans="1:28" ht="15" customHeight="1">
      <c r="A219" s="2" t="s">
        <v>2639</v>
      </c>
      <c r="B219" s="2" t="s">
        <v>2639</v>
      </c>
      <c r="C219" s="2" t="s">
        <v>2639</v>
      </c>
      <c r="D219" s="7" t="s">
        <v>335</v>
      </c>
      <c r="E219" s="2" t="s">
        <v>336</v>
      </c>
      <c r="F219" s="2" t="s">
        <v>33</v>
      </c>
      <c r="G219" s="1" t="s">
        <v>631</v>
      </c>
      <c r="H219" t="s">
        <v>526</v>
      </c>
      <c r="J219" s="1"/>
      <c r="K219" s="1"/>
      <c r="M219" s="2" t="s">
        <v>338</v>
      </c>
      <c r="N219" s="8" t="s">
        <v>48</v>
      </c>
      <c r="O219" s="8" t="s">
        <v>37</v>
      </c>
      <c r="P219" s="8" t="s">
        <v>1707</v>
      </c>
      <c r="Q219" s="1"/>
      <c r="R219" s="1"/>
      <c r="S219" s="2">
        <v>27</v>
      </c>
      <c r="T219" s="2">
        <v>0</v>
      </c>
      <c r="U219" s="10">
        <f t="shared" si="6"/>
        <v>0</v>
      </c>
      <c r="V219" s="1"/>
      <c r="W219" s="8" t="str">
        <f>IF(COUNTIF(soi_input_variables!A:A,A219)&gt;0,"yes","no")</f>
        <v>no</v>
      </c>
      <c r="X219" s="8" t="str">
        <f>IF(COUNTIF(midas_input_variables!A:A,A219)&gt;0,"yes","no")</f>
        <v>no</v>
      </c>
      <c r="Y219" s="8" t="str">
        <f>IF(OR(COUNTIF(eucalc_variables_proxies!C:C,"*"&amp;A219&amp;"*")&gt;0,COUNTIF(eucalc_variables_proxies!F:F,"*"&amp;A219&amp;"*")&gt;0),"yes","no")</f>
        <v>no</v>
      </c>
      <c r="Z219" s="8" t="str">
        <f>IF(COUNTIF(collected_variables_proxies!C:C,"*"&amp;A219&amp;"*")&gt;0,"yes","no")</f>
        <v>no</v>
      </c>
      <c r="AA219" s="8" t="str">
        <f t="shared" si="7"/>
        <v>no</v>
      </c>
      <c r="AB219">
        <v>500</v>
      </c>
    </row>
    <row r="220" spans="1:28" ht="15" customHeight="1">
      <c r="A220" s="2" t="s">
        <v>2640</v>
      </c>
      <c r="B220" s="2" t="s">
        <v>2640</v>
      </c>
      <c r="C220" s="2" t="s">
        <v>2640</v>
      </c>
      <c r="D220" s="7" t="s">
        <v>335</v>
      </c>
      <c r="E220" s="2" t="s">
        <v>336</v>
      </c>
      <c r="F220" s="2" t="s">
        <v>33</v>
      </c>
      <c r="G220" s="1" t="s">
        <v>631</v>
      </c>
      <c r="H220" t="s">
        <v>526</v>
      </c>
      <c r="J220" s="1"/>
      <c r="K220" s="1"/>
      <c r="M220" s="2" t="s">
        <v>338</v>
      </c>
      <c r="N220" s="8" t="s">
        <v>48</v>
      </c>
      <c r="O220" s="8" t="s">
        <v>37</v>
      </c>
      <c r="P220" s="8" t="s">
        <v>1707</v>
      </c>
      <c r="Q220" s="1"/>
      <c r="R220" s="1"/>
      <c r="S220" s="2">
        <v>27</v>
      </c>
      <c r="T220" s="2">
        <v>0</v>
      </c>
      <c r="U220" s="10">
        <f t="shared" si="6"/>
        <v>0</v>
      </c>
      <c r="V220" s="1"/>
      <c r="W220" s="8" t="str">
        <f>IF(COUNTIF(soi_input_variables!A:A,A220)&gt;0,"yes","no")</f>
        <v>no</v>
      </c>
      <c r="X220" s="8" t="str">
        <f>IF(COUNTIF(midas_input_variables!A:A,A220)&gt;0,"yes","no")</f>
        <v>no</v>
      </c>
      <c r="Y220" s="8" t="str">
        <f>IF(OR(COUNTIF(eucalc_variables_proxies!C:C,"*"&amp;A220&amp;"*")&gt;0,COUNTIF(eucalc_variables_proxies!F:F,"*"&amp;A220&amp;"*")&gt;0),"yes","no")</f>
        <v>no</v>
      </c>
      <c r="Z220" s="8" t="str">
        <f>IF(COUNTIF(collected_variables_proxies!C:C,"*"&amp;A220&amp;"*")&gt;0,"yes","no")</f>
        <v>no</v>
      </c>
      <c r="AA220" s="8" t="str">
        <f t="shared" si="7"/>
        <v>no</v>
      </c>
      <c r="AB220">
        <v>500</v>
      </c>
    </row>
    <row r="221" spans="1:28" ht="15" customHeight="1">
      <c r="A221" s="2" t="s">
        <v>2641</v>
      </c>
      <c r="B221" s="2" t="s">
        <v>2641</v>
      </c>
      <c r="C221" s="2" t="s">
        <v>2641</v>
      </c>
      <c r="D221" s="7" t="s">
        <v>335</v>
      </c>
      <c r="E221" s="2" t="s">
        <v>336</v>
      </c>
      <c r="F221" s="2" t="s">
        <v>33</v>
      </c>
      <c r="G221" s="1" t="s">
        <v>631</v>
      </c>
      <c r="H221" t="s">
        <v>526</v>
      </c>
      <c r="J221" s="1"/>
      <c r="K221" s="1"/>
      <c r="M221" s="2" t="s">
        <v>338</v>
      </c>
      <c r="N221" s="8" t="s">
        <v>48</v>
      </c>
      <c r="O221" s="8" t="s">
        <v>37</v>
      </c>
      <c r="P221" s="8" t="s">
        <v>1707</v>
      </c>
      <c r="Q221" s="1"/>
      <c r="R221" s="1"/>
      <c r="S221" s="2">
        <v>27</v>
      </c>
      <c r="T221" s="2">
        <v>0</v>
      </c>
      <c r="U221" s="10">
        <f t="shared" si="6"/>
        <v>0</v>
      </c>
      <c r="V221" s="1"/>
      <c r="W221" s="8" t="str">
        <f>IF(COUNTIF(soi_input_variables!A:A,A221)&gt;0,"yes","no")</f>
        <v>no</v>
      </c>
      <c r="X221" s="8" t="str">
        <f>IF(COUNTIF(midas_input_variables!A:A,A221)&gt;0,"yes","no")</f>
        <v>no</v>
      </c>
      <c r="Y221" s="8" t="str">
        <f>IF(OR(COUNTIF(eucalc_variables_proxies!C:C,"*"&amp;A221&amp;"*")&gt;0,COUNTIF(eucalc_variables_proxies!F:F,"*"&amp;A221&amp;"*")&gt;0),"yes","no")</f>
        <v>no</v>
      </c>
      <c r="Z221" s="8" t="str">
        <f>IF(COUNTIF(collected_variables_proxies!C:C,"*"&amp;A221&amp;"*")&gt;0,"yes","no")</f>
        <v>no</v>
      </c>
      <c r="AA221" s="8" t="str">
        <f t="shared" si="7"/>
        <v>no</v>
      </c>
      <c r="AB221">
        <v>500</v>
      </c>
    </row>
    <row r="222" spans="1:28" ht="15" customHeight="1">
      <c r="A222" s="2" t="s">
        <v>2642</v>
      </c>
      <c r="B222" s="2" t="s">
        <v>2642</v>
      </c>
      <c r="C222" s="2" t="s">
        <v>2642</v>
      </c>
      <c r="D222" s="7" t="s">
        <v>335</v>
      </c>
      <c r="E222" s="2" t="s">
        <v>336</v>
      </c>
      <c r="F222" s="2" t="s">
        <v>33</v>
      </c>
      <c r="G222" s="1" t="s">
        <v>631</v>
      </c>
      <c r="H222" t="s">
        <v>526</v>
      </c>
      <c r="J222" s="1"/>
      <c r="K222" s="1"/>
      <c r="M222" s="2" t="s">
        <v>338</v>
      </c>
      <c r="N222" s="8" t="s">
        <v>48</v>
      </c>
      <c r="O222" s="8" t="s">
        <v>37</v>
      </c>
      <c r="P222" s="8" t="s">
        <v>1707</v>
      </c>
      <c r="Q222" s="1"/>
      <c r="R222" s="1"/>
      <c r="S222" s="2">
        <v>27</v>
      </c>
      <c r="T222" s="2">
        <v>0</v>
      </c>
      <c r="U222" s="10">
        <f t="shared" si="6"/>
        <v>0</v>
      </c>
      <c r="V222" s="1"/>
      <c r="W222" s="8" t="str">
        <f>IF(COUNTIF(soi_input_variables!A:A,A222)&gt;0,"yes","no")</f>
        <v>no</v>
      </c>
      <c r="X222" s="8" t="str">
        <f>IF(COUNTIF(midas_input_variables!A:A,A222)&gt;0,"yes","no")</f>
        <v>no</v>
      </c>
      <c r="Y222" s="8" t="str">
        <f>IF(OR(COUNTIF(eucalc_variables_proxies!C:C,"*"&amp;A222&amp;"*")&gt;0,COUNTIF(eucalc_variables_proxies!F:F,"*"&amp;A222&amp;"*")&gt;0),"yes","no")</f>
        <v>no</v>
      </c>
      <c r="Z222" s="8" t="str">
        <f>IF(COUNTIF(collected_variables_proxies!C:C,"*"&amp;A222&amp;"*")&gt;0,"yes","no")</f>
        <v>no</v>
      </c>
      <c r="AA222" s="8" t="str">
        <f t="shared" si="7"/>
        <v>no</v>
      </c>
      <c r="AB222">
        <v>500</v>
      </c>
    </row>
    <row r="223" spans="1:28" ht="15" customHeight="1">
      <c r="A223" s="2" t="s">
        <v>2643</v>
      </c>
      <c r="B223" s="2" t="s">
        <v>2643</v>
      </c>
      <c r="C223" s="2" t="s">
        <v>2643</v>
      </c>
      <c r="D223" s="7" t="s">
        <v>335</v>
      </c>
      <c r="E223" s="2" t="s">
        <v>336</v>
      </c>
      <c r="F223" s="2" t="s">
        <v>33</v>
      </c>
      <c r="G223" s="1" t="s">
        <v>631</v>
      </c>
      <c r="H223" t="s">
        <v>526</v>
      </c>
      <c r="J223" s="1"/>
      <c r="K223" s="1"/>
      <c r="M223" s="2" t="s">
        <v>338</v>
      </c>
      <c r="N223" s="8" t="s">
        <v>48</v>
      </c>
      <c r="O223" s="8" t="s">
        <v>37</v>
      </c>
      <c r="P223" s="8" t="s">
        <v>1707</v>
      </c>
      <c r="Q223" s="1"/>
      <c r="R223" s="1"/>
      <c r="S223" s="2">
        <v>27</v>
      </c>
      <c r="T223" s="2">
        <v>0</v>
      </c>
      <c r="U223" s="10">
        <f t="shared" si="6"/>
        <v>0</v>
      </c>
      <c r="V223" s="1"/>
      <c r="W223" s="8" t="str">
        <f>IF(COUNTIF(soi_input_variables!A:A,A223)&gt;0,"yes","no")</f>
        <v>no</v>
      </c>
      <c r="X223" s="8" t="str">
        <f>IF(COUNTIF(midas_input_variables!A:A,A223)&gt;0,"yes","no")</f>
        <v>no</v>
      </c>
      <c r="Y223" s="8" t="str">
        <f>IF(OR(COUNTIF(eucalc_variables_proxies!C:C,"*"&amp;A223&amp;"*")&gt;0,COUNTIF(eucalc_variables_proxies!F:F,"*"&amp;A223&amp;"*")&gt;0),"yes","no")</f>
        <v>no</v>
      </c>
      <c r="Z223" s="8" t="str">
        <f>IF(COUNTIF(collected_variables_proxies!C:C,"*"&amp;A223&amp;"*")&gt;0,"yes","no")</f>
        <v>no</v>
      </c>
      <c r="AA223" s="8" t="str">
        <f t="shared" si="7"/>
        <v>no</v>
      </c>
      <c r="AB223">
        <v>500</v>
      </c>
    </row>
    <row r="224" spans="1:28" ht="15" customHeight="1">
      <c r="A224" s="2" t="s">
        <v>2644</v>
      </c>
      <c r="B224" s="2" t="s">
        <v>2644</v>
      </c>
      <c r="C224" s="2" t="s">
        <v>2644</v>
      </c>
      <c r="D224" s="7" t="s">
        <v>335</v>
      </c>
      <c r="E224" s="2" t="s">
        <v>336</v>
      </c>
      <c r="F224" s="2" t="s">
        <v>33</v>
      </c>
      <c r="G224" s="1" t="s">
        <v>631</v>
      </c>
      <c r="H224" t="s">
        <v>526</v>
      </c>
      <c r="J224" s="1"/>
      <c r="K224" s="1"/>
      <c r="M224" s="2" t="s">
        <v>338</v>
      </c>
      <c r="N224" s="8" t="s">
        <v>48</v>
      </c>
      <c r="O224" s="8" t="s">
        <v>37</v>
      </c>
      <c r="P224" s="8" t="s">
        <v>1707</v>
      </c>
      <c r="Q224" s="1"/>
      <c r="R224" s="1"/>
      <c r="S224" s="2">
        <v>27</v>
      </c>
      <c r="T224" s="2">
        <v>0</v>
      </c>
      <c r="U224" s="10">
        <f t="shared" si="6"/>
        <v>0</v>
      </c>
      <c r="V224" s="1"/>
      <c r="W224" s="8" t="str">
        <f>IF(COUNTIF(soi_input_variables!A:A,A224)&gt;0,"yes","no")</f>
        <v>no</v>
      </c>
      <c r="X224" s="8" t="str">
        <f>IF(COUNTIF(midas_input_variables!A:A,A224)&gt;0,"yes","no")</f>
        <v>no</v>
      </c>
      <c r="Y224" s="8" t="str">
        <f>IF(OR(COUNTIF(eucalc_variables_proxies!C:C,"*"&amp;A224&amp;"*")&gt;0,COUNTIF(eucalc_variables_proxies!F:F,"*"&amp;A224&amp;"*")&gt;0),"yes","no")</f>
        <v>no</v>
      </c>
      <c r="Z224" s="8" t="str">
        <f>IF(COUNTIF(collected_variables_proxies!C:C,"*"&amp;A224&amp;"*")&gt;0,"yes","no")</f>
        <v>no</v>
      </c>
      <c r="AA224" s="8" t="str">
        <f t="shared" si="7"/>
        <v>no</v>
      </c>
      <c r="AB224">
        <v>500</v>
      </c>
    </row>
    <row r="225" spans="1:28" ht="15" customHeight="1">
      <c r="A225" s="2" t="s">
        <v>2645</v>
      </c>
      <c r="B225" s="2" t="s">
        <v>2645</v>
      </c>
      <c r="C225" s="2" t="s">
        <v>2645</v>
      </c>
      <c r="D225" s="7" t="s">
        <v>335</v>
      </c>
      <c r="E225" s="2" t="s">
        <v>336</v>
      </c>
      <c r="F225" s="2" t="s">
        <v>33</v>
      </c>
      <c r="G225" s="1" t="s">
        <v>631</v>
      </c>
      <c r="H225" t="s">
        <v>526</v>
      </c>
      <c r="J225" s="1"/>
      <c r="K225" s="1"/>
      <c r="M225" s="2" t="s">
        <v>338</v>
      </c>
      <c r="N225" s="8" t="s">
        <v>48</v>
      </c>
      <c r="O225" s="8" t="s">
        <v>37</v>
      </c>
      <c r="P225" s="8" t="s">
        <v>1707</v>
      </c>
      <c r="Q225" s="1"/>
      <c r="R225" s="1"/>
      <c r="S225" s="2">
        <v>27</v>
      </c>
      <c r="T225" s="2">
        <v>0</v>
      </c>
      <c r="U225" s="10">
        <f t="shared" si="6"/>
        <v>0</v>
      </c>
      <c r="V225" s="1"/>
      <c r="W225" s="8" t="str">
        <f>IF(COUNTIF(soi_input_variables!A:A,A225)&gt;0,"yes","no")</f>
        <v>no</v>
      </c>
      <c r="X225" s="8" t="str">
        <f>IF(COUNTIF(midas_input_variables!A:A,A225)&gt;0,"yes","no")</f>
        <v>no</v>
      </c>
      <c r="Y225" s="8" t="str">
        <f>IF(OR(COUNTIF(eucalc_variables_proxies!C:C,"*"&amp;A225&amp;"*")&gt;0,COUNTIF(eucalc_variables_proxies!F:F,"*"&amp;A225&amp;"*")&gt;0),"yes","no")</f>
        <v>no</v>
      </c>
      <c r="Z225" s="8" t="str">
        <f>IF(COUNTIF(collected_variables_proxies!C:C,"*"&amp;A225&amp;"*")&gt;0,"yes","no")</f>
        <v>no</v>
      </c>
      <c r="AA225" s="8" t="str">
        <f t="shared" si="7"/>
        <v>no</v>
      </c>
      <c r="AB225">
        <v>500</v>
      </c>
    </row>
    <row r="226" spans="1:28" ht="15" customHeight="1">
      <c r="A226" s="2" t="s">
        <v>2646</v>
      </c>
      <c r="B226" s="2" t="s">
        <v>2646</v>
      </c>
      <c r="C226" s="2" t="s">
        <v>2646</v>
      </c>
      <c r="D226" s="7" t="s">
        <v>335</v>
      </c>
      <c r="E226" s="2" t="s">
        <v>336</v>
      </c>
      <c r="F226" s="2" t="s">
        <v>33</v>
      </c>
      <c r="G226" s="1" t="s">
        <v>631</v>
      </c>
      <c r="H226" t="s">
        <v>526</v>
      </c>
      <c r="J226" s="1"/>
      <c r="K226" s="1"/>
      <c r="M226" s="2" t="s">
        <v>338</v>
      </c>
      <c r="N226" s="8" t="s">
        <v>48</v>
      </c>
      <c r="O226" s="8" t="s">
        <v>37</v>
      </c>
      <c r="P226" s="8" t="s">
        <v>1707</v>
      </c>
      <c r="Q226" s="1"/>
      <c r="R226" s="1"/>
      <c r="S226" s="2">
        <v>27</v>
      </c>
      <c r="T226" s="2">
        <v>0</v>
      </c>
      <c r="U226" s="10">
        <f t="shared" si="6"/>
        <v>0</v>
      </c>
      <c r="V226" s="1"/>
      <c r="W226" s="8" t="str">
        <f>IF(COUNTIF(soi_input_variables!A:A,A226)&gt;0,"yes","no")</f>
        <v>no</v>
      </c>
      <c r="X226" s="8" t="str">
        <f>IF(COUNTIF(midas_input_variables!A:A,A226)&gt;0,"yes","no")</f>
        <v>no</v>
      </c>
      <c r="Y226" s="8" t="str">
        <f>IF(OR(COUNTIF(eucalc_variables_proxies!C:C,"*"&amp;A226&amp;"*")&gt;0,COUNTIF(eucalc_variables_proxies!F:F,"*"&amp;A226&amp;"*")&gt;0),"yes","no")</f>
        <v>no</v>
      </c>
      <c r="Z226" s="8" t="str">
        <f>IF(COUNTIF(collected_variables_proxies!C:C,"*"&amp;A226&amp;"*")&gt;0,"yes","no")</f>
        <v>no</v>
      </c>
      <c r="AA226" s="8" t="str">
        <f t="shared" si="7"/>
        <v>no</v>
      </c>
      <c r="AB226">
        <v>500</v>
      </c>
    </row>
    <row r="227" spans="1:28" ht="15" customHeight="1">
      <c r="A227" s="2" t="s">
        <v>2647</v>
      </c>
      <c r="B227" s="2" t="s">
        <v>2647</v>
      </c>
      <c r="C227" s="2" t="s">
        <v>2647</v>
      </c>
      <c r="D227" s="7" t="s">
        <v>335</v>
      </c>
      <c r="E227" s="2" t="s">
        <v>336</v>
      </c>
      <c r="F227" s="2" t="s">
        <v>33</v>
      </c>
      <c r="G227" s="1" t="s">
        <v>631</v>
      </c>
      <c r="H227" t="s">
        <v>526</v>
      </c>
      <c r="J227" s="1"/>
      <c r="K227" s="1"/>
      <c r="M227" s="2" t="s">
        <v>338</v>
      </c>
      <c r="N227" s="8" t="s">
        <v>48</v>
      </c>
      <c r="O227" s="8" t="s">
        <v>37</v>
      </c>
      <c r="P227" s="8" t="s">
        <v>1707</v>
      </c>
      <c r="Q227" s="1"/>
      <c r="R227" s="1"/>
      <c r="S227" s="2">
        <v>27</v>
      </c>
      <c r="T227" s="2">
        <v>0</v>
      </c>
      <c r="U227" s="10">
        <f t="shared" si="6"/>
        <v>0</v>
      </c>
      <c r="V227" s="1"/>
      <c r="W227" s="8" t="str">
        <f>IF(COUNTIF(soi_input_variables!A:A,A227)&gt;0,"yes","no")</f>
        <v>no</v>
      </c>
      <c r="X227" s="8" t="str">
        <f>IF(COUNTIF(midas_input_variables!A:A,A227)&gt;0,"yes","no")</f>
        <v>no</v>
      </c>
      <c r="Y227" s="8" t="str">
        <f>IF(OR(COUNTIF(eucalc_variables_proxies!C:C,"*"&amp;A227&amp;"*")&gt;0,COUNTIF(eucalc_variables_proxies!F:F,"*"&amp;A227&amp;"*")&gt;0),"yes","no")</f>
        <v>no</v>
      </c>
      <c r="Z227" s="8" t="str">
        <f>IF(COUNTIF(collected_variables_proxies!C:C,"*"&amp;A227&amp;"*")&gt;0,"yes","no")</f>
        <v>no</v>
      </c>
      <c r="AA227" s="8" t="str">
        <f t="shared" si="7"/>
        <v>no</v>
      </c>
      <c r="AB227">
        <v>500</v>
      </c>
    </row>
    <row r="228" spans="1:28" ht="15" customHeight="1">
      <c r="A228" s="2" t="s">
        <v>2648</v>
      </c>
      <c r="B228" s="2" t="s">
        <v>2648</v>
      </c>
      <c r="C228" s="2" t="s">
        <v>2648</v>
      </c>
      <c r="D228" s="7" t="s">
        <v>335</v>
      </c>
      <c r="E228" s="2" t="s">
        <v>336</v>
      </c>
      <c r="F228" s="2" t="s">
        <v>33</v>
      </c>
      <c r="G228" s="1" t="s">
        <v>631</v>
      </c>
      <c r="H228" t="s">
        <v>526</v>
      </c>
      <c r="J228" s="1"/>
      <c r="K228" s="1"/>
      <c r="M228" s="2" t="s">
        <v>338</v>
      </c>
      <c r="N228" s="8" t="s">
        <v>48</v>
      </c>
      <c r="O228" s="8" t="s">
        <v>37</v>
      </c>
      <c r="P228" s="8" t="s">
        <v>1707</v>
      </c>
      <c r="Q228" s="1"/>
      <c r="R228" s="1"/>
      <c r="S228" s="2">
        <v>27</v>
      </c>
      <c r="T228" s="2">
        <v>0</v>
      </c>
      <c r="U228" s="10">
        <f t="shared" si="6"/>
        <v>0</v>
      </c>
      <c r="V228" s="1"/>
      <c r="W228" s="8" t="str">
        <f>IF(COUNTIF(soi_input_variables!A:A,A228)&gt;0,"yes","no")</f>
        <v>no</v>
      </c>
      <c r="X228" s="8" t="str">
        <f>IF(COUNTIF(midas_input_variables!A:A,A228)&gt;0,"yes","no")</f>
        <v>no</v>
      </c>
      <c r="Y228" s="8" t="str">
        <f>IF(OR(COUNTIF(eucalc_variables_proxies!C:C,"*"&amp;A228&amp;"*")&gt;0,COUNTIF(eucalc_variables_proxies!F:F,"*"&amp;A228&amp;"*")&gt;0),"yes","no")</f>
        <v>no</v>
      </c>
      <c r="Z228" s="8" t="str">
        <f>IF(COUNTIF(collected_variables_proxies!C:C,"*"&amp;A228&amp;"*")&gt;0,"yes","no")</f>
        <v>no</v>
      </c>
      <c r="AA228" s="8" t="str">
        <f t="shared" si="7"/>
        <v>no</v>
      </c>
      <c r="AB228">
        <v>500</v>
      </c>
    </row>
    <row r="229" spans="1:28" ht="15" customHeight="1">
      <c r="A229" s="2" t="s">
        <v>2649</v>
      </c>
      <c r="B229" s="2" t="s">
        <v>2649</v>
      </c>
      <c r="C229" s="2" t="s">
        <v>2649</v>
      </c>
      <c r="D229" s="7" t="s">
        <v>335</v>
      </c>
      <c r="E229" s="2" t="s">
        <v>336</v>
      </c>
      <c r="F229" s="2" t="s">
        <v>33</v>
      </c>
      <c r="G229" s="1" t="s">
        <v>631</v>
      </c>
      <c r="H229" t="s">
        <v>526</v>
      </c>
      <c r="J229" s="1"/>
      <c r="K229" s="1"/>
      <c r="M229" s="2" t="s">
        <v>338</v>
      </c>
      <c r="N229" s="8" t="s">
        <v>48</v>
      </c>
      <c r="O229" s="8" t="s">
        <v>37</v>
      </c>
      <c r="P229" s="8" t="s">
        <v>1707</v>
      </c>
      <c r="Q229" s="1"/>
      <c r="R229" s="1"/>
      <c r="S229" s="2">
        <v>27</v>
      </c>
      <c r="T229" s="2">
        <v>0</v>
      </c>
      <c r="U229" s="10">
        <f t="shared" si="6"/>
        <v>0</v>
      </c>
      <c r="V229" s="1"/>
      <c r="W229" s="8" t="str">
        <f>IF(COUNTIF(soi_input_variables!A:A,A229)&gt;0,"yes","no")</f>
        <v>no</v>
      </c>
      <c r="X229" s="8" t="str">
        <f>IF(COUNTIF(midas_input_variables!A:A,A229)&gt;0,"yes","no")</f>
        <v>no</v>
      </c>
      <c r="Y229" s="8" t="str">
        <f>IF(OR(COUNTIF(eucalc_variables_proxies!C:C,"*"&amp;A229&amp;"*")&gt;0,COUNTIF(eucalc_variables_proxies!F:F,"*"&amp;A229&amp;"*")&gt;0),"yes","no")</f>
        <v>no</v>
      </c>
      <c r="Z229" s="8" t="str">
        <f>IF(COUNTIF(collected_variables_proxies!C:C,"*"&amp;A229&amp;"*")&gt;0,"yes","no")</f>
        <v>no</v>
      </c>
      <c r="AA229" s="8" t="str">
        <f t="shared" si="7"/>
        <v>no</v>
      </c>
      <c r="AB229">
        <v>500</v>
      </c>
    </row>
    <row r="230" spans="1:28" ht="15" customHeight="1">
      <c r="A230" s="2" t="s">
        <v>2650</v>
      </c>
      <c r="B230" s="2" t="s">
        <v>2650</v>
      </c>
      <c r="C230" s="2" t="s">
        <v>2650</v>
      </c>
      <c r="D230" s="7" t="s">
        <v>335</v>
      </c>
      <c r="E230" s="2" t="s">
        <v>336</v>
      </c>
      <c r="F230" s="2" t="s">
        <v>33</v>
      </c>
      <c r="G230" s="1" t="s">
        <v>631</v>
      </c>
      <c r="H230" t="s">
        <v>526</v>
      </c>
      <c r="J230" s="1"/>
      <c r="K230" s="1"/>
      <c r="M230" s="2" t="s">
        <v>338</v>
      </c>
      <c r="N230" s="8" t="s">
        <v>48</v>
      </c>
      <c r="O230" s="8" t="s">
        <v>37</v>
      </c>
      <c r="P230" s="8" t="s">
        <v>1707</v>
      </c>
      <c r="Q230" s="1"/>
      <c r="R230" s="1"/>
      <c r="S230" s="2">
        <v>27</v>
      </c>
      <c r="T230" s="2">
        <v>0</v>
      </c>
      <c r="U230" s="10">
        <f t="shared" si="6"/>
        <v>0</v>
      </c>
      <c r="V230" s="1"/>
      <c r="W230" s="8" t="str">
        <f>IF(COUNTIF(soi_input_variables!A:A,A230)&gt;0,"yes","no")</f>
        <v>no</v>
      </c>
      <c r="X230" s="8" t="str">
        <f>IF(COUNTIF(midas_input_variables!A:A,A230)&gt;0,"yes","no")</f>
        <v>no</v>
      </c>
      <c r="Y230" s="8" t="str">
        <f>IF(OR(COUNTIF(eucalc_variables_proxies!C:C,"*"&amp;A230&amp;"*")&gt;0,COUNTIF(eucalc_variables_proxies!F:F,"*"&amp;A230&amp;"*")&gt;0),"yes","no")</f>
        <v>no</v>
      </c>
      <c r="Z230" s="8" t="str">
        <f>IF(COUNTIF(collected_variables_proxies!C:C,"*"&amp;A230&amp;"*")&gt;0,"yes","no")</f>
        <v>no</v>
      </c>
      <c r="AA230" s="8" t="str">
        <f t="shared" si="7"/>
        <v>no</v>
      </c>
      <c r="AB230">
        <v>500</v>
      </c>
    </row>
    <row r="231" spans="1:28" ht="15" customHeight="1">
      <c r="A231" s="2" t="s">
        <v>2651</v>
      </c>
      <c r="B231" s="2" t="s">
        <v>2651</v>
      </c>
      <c r="C231" s="2" t="s">
        <v>2651</v>
      </c>
      <c r="D231" s="7" t="s">
        <v>335</v>
      </c>
      <c r="E231" s="2" t="s">
        <v>336</v>
      </c>
      <c r="F231" s="2" t="s">
        <v>33</v>
      </c>
      <c r="G231" s="1" t="s">
        <v>631</v>
      </c>
      <c r="H231" t="s">
        <v>526</v>
      </c>
      <c r="J231" s="1"/>
      <c r="K231" s="1"/>
      <c r="M231" s="2" t="s">
        <v>338</v>
      </c>
      <c r="N231" s="8" t="s">
        <v>48</v>
      </c>
      <c r="O231" s="8" t="s">
        <v>37</v>
      </c>
      <c r="P231" s="8" t="s">
        <v>1707</v>
      </c>
      <c r="Q231" s="1"/>
      <c r="R231" s="1"/>
      <c r="S231" s="2">
        <v>27</v>
      </c>
      <c r="T231" s="2">
        <v>0</v>
      </c>
      <c r="U231" s="10">
        <f t="shared" si="6"/>
        <v>0</v>
      </c>
      <c r="V231" s="1"/>
      <c r="W231" s="8" t="str">
        <f>IF(COUNTIF(soi_input_variables!A:A,A231)&gt;0,"yes","no")</f>
        <v>no</v>
      </c>
      <c r="X231" s="8" t="str">
        <f>IF(COUNTIF(midas_input_variables!A:A,A231)&gt;0,"yes","no")</f>
        <v>no</v>
      </c>
      <c r="Y231" s="8" t="str">
        <f>IF(OR(COUNTIF(eucalc_variables_proxies!C:C,"*"&amp;A231&amp;"*")&gt;0,COUNTIF(eucalc_variables_proxies!F:F,"*"&amp;A231&amp;"*")&gt;0),"yes","no")</f>
        <v>no</v>
      </c>
      <c r="Z231" s="8" t="str">
        <f>IF(COUNTIF(collected_variables_proxies!C:C,"*"&amp;A231&amp;"*")&gt;0,"yes","no")</f>
        <v>no</v>
      </c>
      <c r="AA231" s="8" t="str">
        <f t="shared" si="7"/>
        <v>no</v>
      </c>
      <c r="AB231">
        <v>500</v>
      </c>
    </row>
    <row r="232" spans="1:28" ht="15" customHeight="1">
      <c r="A232" s="2" t="s">
        <v>2323</v>
      </c>
      <c r="B232" s="2" t="s">
        <v>2323</v>
      </c>
      <c r="C232" s="2" t="s">
        <v>2323</v>
      </c>
      <c r="D232" s="7" t="s">
        <v>335</v>
      </c>
      <c r="E232" s="2" t="s">
        <v>336</v>
      </c>
      <c r="F232" s="2" t="s">
        <v>33</v>
      </c>
      <c r="G232" s="1" t="s">
        <v>631</v>
      </c>
      <c r="H232" t="s">
        <v>526</v>
      </c>
      <c r="J232" s="1"/>
      <c r="K232" s="1"/>
      <c r="M232" s="2" t="s">
        <v>338</v>
      </c>
      <c r="N232" s="8" t="s">
        <v>48</v>
      </c>
      <c r="O232" s="8" t="s">
        <v>37</v>
      </c>
      <c r="P232" s="8" t="s">
        <v>1707</v>
      </c>
      <c r="Q232" s="1"/>
      <c r="R232" s="1"/>
      <c r="S232" s="2">
        <v>27</v>
      </c>
      <c r="T232" s="2">
        <v>0</v>
      </c>
      <c r="U232" s="10">
        <f t="shared" si="6"/>
        <v>0</v>
      </c>
      <c r="V232" s="1"/>
      <c r="W232" s="8" t="str">
        <f>IF(COUNTIF(soi_input_variables!A:A,A232)&gt;0,"yes","no")</f>
        <v>no</v>
      </c>
      <c r="X232" s="8" t="str">
        <f>IF(COUNTIF(midas_input_variables!A:A,A232)&gt;0,"yes","no")</f>
        <v>no</v>
      </c>
      <c r="Y232" s="8" t="str">
        <f>IF(OR(COUNTIF(eucalc_variables_proxies!C:C,"*"&amp;A232&amp;"*")&gt;0,COUNTIF(eucalc_variables_proxies!F:F,"*"&amp;A232&amp;"*")&gt;0),"yes","no")</f>
        <v>no</v>
      </c>
      <c r="Z232" s="8" t="str">
        <f>IF(COUNTIF(collected_variables_proxies!C:C,"*"&amp;A232&amp;"*")&gt;0,"yes","no")</f>
        <v>no</v>
      </c>
      <c r="AA232" s="8" t="str">
        <f t="shared" si="7"/>
        <v>no</v>
      </c>
      <c r="AB232">
        <v>500</v>
      </c>
    </row>
    <row r="233" spans="1:28" ht="15" customHeight="1">
      <c r="A233" s="2" t="s">
        <v>2324</v>
      </c>
      <c r="B233" s="2" t="s">
        <v>2324</v>
      </c>
      <c r="C233" s="2" t="s">
        <v>2324</v>
      </c>
      <c r="D233" s="7" t="s">
        <v>335</v>
      </c>
      <c r="E233" s="2" t="s">
        <v>336</v>
      </c>
      <c r="F233" s="2" t="s">
        <v>33</v>
      </c>
      <c r="G233" s="1" t="s">
        <v>631</v>
      </c>
      <c r="H233" t="s">
        <v>526</v>
      </c>
      <c r="J233" s="1"/>
      <c r="K233" s="1"/>
      <c r="M233" s="2" t="s">
        <v>338</v>
      </c>
      <c r="N233" s="8" t="s">
        <v>48</v>
      </c>
      <c r="O233" s="8" t="s">
        <v>37</v>
      </c>
      <c r="P233" s="8" t="s">
        <v>1707</v>
      </c>
      <c r="Q233" s="1"/>
      <c r="R233" s="1"/>
      <c r="S233" s="2">
        <v>27</v>
      </c>
      <c r="T233" s="2">
        <v>0</v>
      </c>
      <c r="U233" s="10">
        <f t="shared" si="6"/>
        <v>0</v>
      </c>
      <c r="V233" s="1"/>
      <c r="W233" s="8" t="str">
        <f>IF(COUNTIF(soi_input_variables!A:A,A233)&gt;0,"yes","no")</f>
        <v>no</v>
      </c>
      <c r="X233" s="8" t="str">
        <f>IF(COUNTIF(midas_input_variables!A:A,A233)&gt;0,"yes","no")</f>
        <v>no</v>
      </c>
      <c r="Y233" s="8" t="str">
        <f>IF(OR(COUNTIF(eucalc_variables_proxies!C:C,"*"&amp;A233&amp;"*")&gt;0,COUNTIF(eucalc_variables_proxies!F:F,"*"&amp;A233&amp;"*")&gt;0),"yes","no")</f>
        <v>no</v>
      </c>
      <c r="Z233" s="8" t="str">
        <f>IF(COUNTIF(collected_variables_proxies!C:C,"*"&amp;A233&amp;"*")&gt;0,"yes","no")</f>
        <v>no</v>
      </c>
      <c r="AA233" s="8" t="str">
        <f t="shared" si="7"/>
        <v>no</v>
      </c>
      <c r="AB233">
        <v>500</v>
      </c>
    </row>
    <row r="234" spans="1:28" ht="15" customHeight="1">
      <c r="A234" s="2" t="s">
        <v>2325</v>
      </c>
      <c r="B234" s="2" t="s">
        <v>2325</v>
      </c>
      <c r="C234" s="2" t="s">
        <v>2325</v>
      </c>
      <c r="D234" s="7" t="s">
        <v>335</v>
      </c>
      <c r="E234" s="2" t="s">
        <v>336</v>
      </c>
      <c r="F234" s="2" t="s">
        <v>33</v>
      </c>
      <c r="G234" s="1" t="s">
        <v>631</v>
      </c>
      <c r="H234" t="s">
        <v>526</v>
      </c>
      <c r="J234" s="1"/>
      <c r="K234" s="1"/>
      <c r="M234" s="2" t="s">
        <v>338</v>
      </c>
      <c r="N234" s="8" t="s">
        <v>48</v>
      </c>
      <c r="O234" s="8" t="s">
        <v>37</v>
      </c>
      <c r="P234" s="8" t="s">
        <v>1707</v>
      </c>
      <c r="Q234" s="1"/>
      <c r="R234" s="1"/>
      <c r="S234" s="2">
        <v>27</v>
      </c>
      <c r="T234" s="2">
        <v>0</v>
      </c>
      <c r="U234" s="10">
        <f t="shared" si="6"/>
        <v>0</v>
      </c>
      <c r="V234" s="1"/>
      <c r="W234" s="8" t="str">
        <f>IF(COUNTIF(soi_input_variables!A:A,A234)&gt;0,"yes","no")</f>
        <v>no</v>
      </c>
      <c r="X234" s="8" t="str">
        <f>IF(COUNTIF(midas_input_variables!A:A,A234)&gt;0,"yes","no")</f>
        <v>no</v>
      </c>
      <c r="Y234" s="8" t="str">
        <f>IF(OR(COUNTIF(eucalc_variables_proxies!C:C,"*"&amp;A234&amp;"*")&gt;0,COUNTIF(eucalc_variables_proxies!F:F,"*"&amp;A234&amp;"*")&gt;0),"yes","no")</f>
        <v>no</v>
      </c>
      <c r="Z234" s="8" t="str">
        <f>IF(COUNTIF(collected_variables_proxies!C:C,"*"&amp;A234&amp;"*")&gt;0,"yes","no")</f>
        <v>no</v>
      </c>
      <c r="AA234" s="8" t="str">
        <f t="shared" si="7"/>
        <v>no</v>
      </c>
      <c r="AB234">
        <v>500</v>
      </c>
    </row>
    <row r="235" spans="1:28" ht="15" customHeight="1">
      <c r="A235" s="2" t="s">
        <v>2326</v>
      </c>
      <c r="B235" s="2" t="s">
        <v>2326</v>
      </c>
      <c r="C235" s="2" t="s">
        <v>2326</v>
      </c>
      <c r="D235" s="7" t="s">
        <v>335</v>
      </c>
      <c r="E235" s="2" t="s">
        <v>336</v>
      </c>
      <c r="F235" s="2" t="s">
        <v>33</v>
      </c>
      <c r="G235" s="1" t="s">
        <v>631</v>
      </c>
      <c r="H235" t="s">
        <v>526</v>
      </c>
      <c r="J235" s="1"/>
      <c r="K235" s="1"/>
      <c r="M235" s="2" t="s">
        <v>338</v>
      </c>
      <c r="N235" s="8" t="s">
        <v>48</v>
      </c>
      <c r="O235" s="8" t="s">
        <v>37</v>
      </c>
      <c r="P235" s="8" t="s">
        <v>1707</v>
      </c>
      <c r="Q235" s="1"/>
      <c r="R235" s="1"/>
      <c r="S235" s="2">
        <v>27</v>
      </c>
      <c r="T235" s="2">
        <v>0</v>
      </c>
      <c r="U235" s="10">
        <f t="shared" si="6"/>
        <v>0</v>
      </c>
      <c r="V235" s="1"/>
      <c r="W235" s="8" t="str">
        <f>IF(COUNTIF(soi_input_variables!A:A,A235)&gt;0,"yes","no")</f>
        <v>no</v>
      </c>
      <c r="X235" s="8" t="str">
        <f>IF(COUNTIF(midas_input_variables!A:A,A235)&gt;0,"yes","no")</f>
        <v>no</v>
      </c>
      <c r="Y235" s="8" t="str">
        <f>IF(OR(COUNTIF(eucalc_variables_proxies!C:C,"*"&amp;A235&amp;"*")&gt;0,COUNTIF(eucalc_variables_proxies!F:F,"*"&amp;A235&amp;"*")&gt;0),"yes","no")</f>
        <v>no</v>
      </c>
      <c r="Z235" s="8" t="str">
        <f>IF(COUNTIF(collected_variables_proxies!C:C,"*"&amp;A235&amp;"*")&gt;0,"yes","no")</f>
        <v>no</v>
      </c>
      <c r="AA235" s="8" t="str">
        <f t="shared" si="7"/>
        <v>no</v>
      </c>
      <c r="AB235">
        <v>500</v>
      </c>
    </row>
    <row r="236" spans="1:28" ht="15" customHeight="1">
      <c r="A236" s="2" t="s">
        <v>2327</v>
      </c>
      <c r="B236" s="2" t="s">
        <v>2327</v>
      </c>
      <c r="C236" s="2" t="s">
        <v>2327</v>
      </c>
      <c r="D236" s="7" t="s">
        <v>335</v>
      </c>
      <c r="E236" s="2" t="s">
        <v>336</v>
      </c>
      <c r="F236" s="2" t="s">
        <v>33</v>
      </c>
      <c r="G236" s="1" t="s">
        <v>631</v>
      </c>
      <c r="H236" t="s">
        <v>526</v>
      </c>
      <c r="J236" s="1"/>
      <c r="K236" s="1"/>
      <c r="M236" s="2" t="s">
        <v>338</v>
      </c>
      <c r="N236" s="8" t="s">
        <v>48</v>
      </c>
      <c r="O236" s="8" t="s">
        <v>37</v>
      </c>
      <c r="P236" s="8" t="s">
        <v>1707</v>
      </c>
      <c r="Q236" s="1"/>
      <c r="R236" s="1"/>
      <c r="S236" s="2">
        <v>27</v>
      </c>
      <c r="T236" s="2">
        <v>0</v>
      </c>
      <c r="U236" s="10">
        <f t="shared" si="6"/>
        <v>0</v>
      </c>
      <c r="V236" s="1"/>
      <c r="W236" s="8" t="str">
        <f>IF(COUNTIF(soi_input_variables!A:A,A236)&gt;0,"yes","no")</f>
        <v>no</v>
      </c>
      <c r="X236" s="8" t="str">
        <f>IF(COUNTIF(midas_input_variables!A:A,A236)&gt;0,"yes","no")</f>
        <v>no</v>
      </c>
      <c r="Y236" s="8" t="str">
        <f>IF(OR(COUNTIF(eucalc_variables_proxies!C:C,"*"&amp;A236&amp;"*")&gt;0,COUNTIF(eucalc_variables_proxies!F:F,"*"&amp;A236&amp;"*")&gt;0),"yes","no")</f>
        <v>no</v>
      </c>
      <c r="Z236" s="8" t="str">
        <f>IF(COUNTIF(collected_variables_proxies!C:C,"*"&amp;A236&amp;"*")&gt;0,"yes","no")</f>
        <v>no</v>
      </c>
      <c r="AA236" s="8" t="str">
        <f t="shared" si="7"/>
        <v>no</v>
      </c>
      <c r="AB236">
        <v>500</v>
      </c>
    </row>
    <row r="237" spans="1:28" ht="15" customHeight="1">
      <c r="A237" s="2" t="s">
        <v>2328</v>
      </c>
      <c r="B237" s="2" t="s">
        <v>2328</v>
      </c>
      <c r="C237" s="2" t="s">
        <v>2328</v>
      </c>
      <c r="D237" s="7" t="s">
        <v>335</v>
      </c>
      <c r="E237" s="2" t="s">
        <v>336</v>
      </c>
      <c r="F237" s="2" t="s">
        <v>33</v>
      </c>
      <c r="G237" s="1" t="s">
        <v>631</v>
      </c>
      <c r="H237" t="s">
        <v>526</v>
      </c>
      <c r="J237" s="1"/>
      <c r="K237" s="1"/>
      <c r="M237" s="2" t="s">
        <v>338</v>
      </c>
      <c r="N237" s="8" t="s">
        <v>48</v>
      </c>
      <c r="O237" s="8" t="s">
        <v>37</v>
      </c>
      <c r="P237" s="8" t="s">
        <v>1707</v>
      </c>
      <c r="Q237" s="1"/>
      <c r="R237" s="1"/>
      <c r="S237" s="2">
        <v>27</v>
      </c>
      <c r="T237" s="2">
        <v>0</v>
      </c>
      <c r="U237" s="10">
        <f t="shared" si="6"/>
        <v>0</v>
      </c>
      <c r="V237" s="1"/>
      <c r="W237" s="8" t="str">
        <f>IF(COUNTIF(soi_input_variables!A:A,A237)&gt;0,"yes","no")</f>
        <v>no</v>
      </c>
      <c r="X237" s="8" t="str">
        <f>IF(COUNTIF(midas_input_variables!A:A,A237)&gt;0,"yes","no")</f>
        <v>no</v>
      </c>
      <c r="Y237" s="8" t="str">
        <f>IF(OR(COUNTIF(eucalc_variables_proxies!C:C,"*"&amp;A237&amp;"*")&gt;0,COUNTIF(eucalc_variables_proxies!F:F,"*"&amp;A237&amp;"*")&gt;0),"yes","no")</f>
        <v>no</v>
      </c>
      <c r="Z237" s="8" t="str">
        <f>IF(COUNTIF(collected_variables_proxies!C:C,"*"&amp;A237&amp;"*")&gt;0,"yes","no")</f>
        <v>no</v>
      </c>
      <c r="AA237" s="8" t="str">
        <f t="shared" si="7"/>
        <v>no</v>
      </c>
      <c r="AB237">
        <v>500</v>
      </c>
    </row>
    <row r="238" spans="1:28" ht="15" customHeight="1">
      <c r="A238" s="2" t="s">
        <v>2329</v>
      </c>
      <c r="B238" s="2" t="s">
        <v>2329</v>
      </c>
      <c r="C238" s="2" t="s">
        <v>2329</v>
      </c>
      <c r="D238" s="7" t="s">
        <v>335</v>
      </c>
      <c r="E238" s="2" t="s">
        <v>336</v>
      </c>
      <c r="F238" s="2" t="s">
        <v>33</v>
      </c>
      <c r="G238" s="1" t="s">
        <v>631</v>
      </c>
      <c r="H238" t="s">
        <v>526</v>
      </c>
      <c r="J238" s="1"/>
      <c r="K238" s="1"/>
      <c r="M238" s="2" t="s">
        <v>338</v>
      </c>
      <c r="N238" s="8" t="s">
        <v>48</v>
      </c>
      <c r="O238" s="8" t="s">
        <v>37</v>
      </c>
      <c r="P238" s="8" t="s">
        <v>1707</v>
      </c>
      <c r="Q238" s="1"/>
      <c r="R238" s="1"/>
      <c r="S238" s="2">
        <v>27</v>
      </c>
      <c r="T238" s="2">
        <v>0</v>
      </c>
      <c r="U238" s="10">
        <f t="shared" si="6"/>
        <v>0</v>
      </c>
      <c r="V238" s="1"/>
      <c r="W238" s="8" t="str">
        <f>IF(COUNTIF(soi_input_variables!A:A,A238)&gt;0,"yes","no")</f>
        <v>no</v>
      </c>
      <c r="X238" s="8" t="str">
        <f>IF(COUNTIF(midas_input_variables!A:A,A238)&gt;0,"yes","no")</f>
        <v>no</v>
      </c>
      <c r="Y238" s="8" t="str">
        <f>IF(OR(COUNTIF(eucalc_variables_proxies!C:C,"*"&amp;A238&amp;"*")&gt;0,COUNTIF(eucalc_variables_proxies!F:F,"*"&amp;A238&amp;"*")&gt;0),"yes","no")</f>
        <v>no</v>
      </c>
      <c r="Z238" s="8" t="str">
        <f>IF(COUNTIF(collected_variables_proxies!C:C,"*"&amp;A238&amp;"*")&gt;0,"yes","no")</f>
        <v>no</v>
      </c>
      <c r="AA238" s="8" t="str">
        <f t="shared" si="7"/>
        <v>no</v>
      </c>
      <c r="AB238">
        <v>500</v>
      </c>
    </row>
    <row r="239" spans="1:28" ht="15" customHeight="1">
      <c r="A239" s="2" t="s">
        <v>2330</v>
      </c>
      <c r="B239" s="2" t="s">
        <v>2330</v>
      </c>
      <c r="C239" s="2" t="s">
        <v>2330</v>
      </c>
      <c r="D239" s="7" t="s">
        <v>335</v>
      </c>
      <c r="E239" s="2" t="s">
        <v>336</v>
      </c>
      <c r="F239" s="2" t="s">
        <v>33</v>
      </c>
      <c r="G239" s="1" t="s">
        <v>631</v>
      </c>
      <c r="H239" t="s">
        <v>526</v>
      </c>
      <c r="J239" s="1"/>
      <c r="K239" s="1"/>
      <c r="M239" s="2" t="s">
        <v>338</v>
      </c>
      <c r="N239" s="8" t="s">
        <v>48</v>
      </c>
      <c r="O239" s="8" t="s">
        <v>37</v>
      </c>
      <c r="P239" s="8" t="s">
        <v>1707</v>
      </c>
      <c r="Q239" s="1"/>
      <c r="R239" s="1"/>
      <c r="S239" s="2">
        <v>27</v>
      </c>
      <c r="T239" s="2">
        <v>0</v>
      </c>
      <c r="U239" s="10">
        <f t="shared" si="6"/>
        <v>0</v>
      </c>
      <c r="V239" s="1"/>
      <c r="W239" s="8" t="str">
        <f>IF(COUNTIF(soi_input_variables!A:A,A239)&gt;0,"yes","no")</f>
        <v>no</v>
      </c>
      <c r="X239" s="8" t="str">
        <f>IF(COUNTIF(midas_input_variables!A:A,A239)&gt;0,"yes","no")</f>
        <v>no</v>
      </c>
      <c r="Y239" s="8" t="str">
        <f>IF(OR(COUNTIF(eucalc_variables_proxies!C:C,"*"&amp;A239&amp;"*")&gt;0,COUNTIF(eucalc_variables_proxies!F:F,"*"&amp;A239&amp;"*")&gt;0),"yes","no")</f>
        <v>no</v>
      </c>
      <c r="Z239" s="8" t="str">
        <f>IF(COUNTIF(collected_variables_proxies!C:C,"*"&amp;A239&amp;"*")&gt;0,"yes","no")</f>
        <v>no</v>
      </c>
      <c r="AA239" s="8" t="str">
        <f t="shared" si="7"/>
        <v>no</v>
      </c>
      <c r="AB239">
        <v>500</v>
      </c>
    </row>
    <row r="240" spans="1:28" ht="15" customHeight="1">
      <c r="A240" s="2" t="s">
        <v>2331</v>
      </c>
      <c r="B240" s="2" t="s">
        <v>2331</v>
      </c>
      <c r="C240" s="2" t="s">
        <v>2331</v>
      </c>
      <c r="D240" s="7" t="s">
        <v>335</v>
      </c>
      <c r="E240" s="2" t="s">
        <v>336</v>
      </c>
      <c r="F240" s="2" t="s">
        <v>33</v>
      </c>
      <c r="G240" s="1" t="s">
        <v>631</v>
      </c>
      <c r="H240" t="s">
        <v>526</v>
      </c>
      <c r="J240" s="1"/>
      <c r="K240" s="1"/>
      <c r="M240" s="2" t="s">
        <v>338</v>
      </c>
      <c r="N240" s="8" t="s">
        <v>48</v>
      </c>
      <c r="O240" s="8" t="s">
        <v>37</v>
      </c>
      <c r="P240" s="8" t="s">
        <v>1707</v>
      </c>
      <c r="Q240" s="1"/>
      <c r="R240" s="1"/>
      <c r="S240" s="2">
        <v>27</v>
      </c>
      <c r="T240" s="2">
        <v>0</v>
      </c>
      <c r="U240" s="10">
        <f t="shared" si="6"/>
        <v>0</v>
      </c>
      <c r="V240" s="1"/>
      <c r="W240" s="8" t="str">
        <f>IF(COUNTIF(soi_input_variables!A:A,A240)&gt;0,"yes","no")</f>
        <v>no</v>
      </c>
      <c r="X240" s="8" t="str">
        <f>IF(COUNTIF(midas_input_variables!A:A,A240)&gt;0,"yes","no")</f>
        <v>no</v>
      </c>
      <c r="Y240" s="8" t="str">
        <f>IF(OR(COUNTIF(eucalc_variables_proxies!C:C,"*"&amp;A240&amp;"*")&gt;0,COUNTIF(eucalc_variables_proxies!F:F,"*"&amp;A240&amp;"*")&gt;0),"yes","no")</f>
        <v>no</v>
      </c>
      <c r="Z240" s="8" t="str">
        <f>IF(COUNTIF(collected_variables_proxies!C:C,"*"&amp;A240&amp;"*")&gt;0,"yes","no")</f>
        <v>no</v>
      </c>
      <c r="AA240" s="8" t="str">
        <f t="shared" si="7"/>
        <v>no</v>
      </c>
      <c r="AB240">
        <v>500</v>
      </c>
    </row>
    <row r="241" spans="1:28" ht="15" customHeight="1">
      <c r="A241" s="2" t="s">
        <v>2332</v>
      </c>
      <c r="B241" s="2" t="s">
        <v>2332</v>
      </c>
      <c r="C241" s="2" t="s">
        <v>2332</v>
      </c>
      <c r="D241" s="7" t="s">
        <v>335</v>
      </c>
      <c r="E241" s="2" t="s">
        <v>336</v>
      </c>
      <c r="F241" s="2" t="s">
        <v>33</v>
      </c>
      <c r="G241" s="1" t="s">
        <v>631</v>
      </c>
      <c r="H241" t="s">
        <v>526</v>
      </c>
      <c r="J241" s="1"/>
      <c r="K241" s="1"/>
      <c r="M241" s="2" t="s">
        <v>338</v>
      </c>
      <c r="N241" s="8" t="s">
        <v>48</v>
      </c>
      <c r="O241" s="8" t="s">
        <v>37</v>
      </c>
      <c r="P241" s="8" t="s">
        <v>1707</v>
      </c>
      <c r="Q241" s="1"/>
      <c r="R241" s="1"/>
      <c r="S241" s="2">
        <v>27</v>
      </c>
      <c r="T241" s="2">
        <v>0</v>
      </c>
      <c r="U241" s="10">
        <f t="shared" si="6"/>
        <v>0</v>
      </c>
      <c r="V241" s="1"/>
      <c r="W241" s="8" t="str">
        <f>IF(COUNTIF(soi_input_variables!A:A,A241)&gt;0,"yes","no")</f>
        <v>no</v>
      </c>
      <c r="X241" s="8" t="str">
        <f>IF(COUNTIF(midas_input_variables!A:A,A241)&gt;0,"yes","no")</f>
        <v>no</v>
      </c>
      <c r="Y241" s="8" t="str">
        <f>IF(OR(COUNTIF(eucalc_variables_proxies!C:C,"*"&amp;A241&amp;"*")&gt;0,COUNTIF(eucalc_variables_proxies!F:F,"*"&amp;A241&amp;"*")&gt;0),"yes","no")</f>
        <v>no</v>
      </c>
      <c r="Z241" s="8" t="str">
        <f>IF(COUNTIF(collected_variables_proxies!C:C,"*"&amp;A241&amp;"*")&gt;0,"yes","no")</f>
        <v>no</v>
      </c>
      <c r="AA241" s="8" t="str">
        <f t="shared" si="7"/>
        <v>no</v>
      </c>
      <c r="AB241">
        <v>500</v>
      </c>
    </row>
    <row r="242" spans="1:28" ht="15" customHeight="1">
      <c r="A242" s="2" t="s">
        <v>2333</v>
      </c>
      <c r="B242" s="2" t="s">
        <v>2333</v>
      </c>
      <c r="C242" s="2" t="s">
        <v>2333</v>
      </c>
      <c r="D242" s="7" t="s">
        <v>335</v>
      </c>
      <c r="E242" s="2" t="s">
        <v>336</v>
      </c>
      <c r="F242" s="2" t="s">
        <v>33</v>
      </c>
      <c r="G242" s="1" t="s">
        <v>631</v>
      </c>
      <c r="H242" t="s">
        <v>526</v>
      </c>
      <c r="J242" s="1"/>
      <c r="K242" s="1"/>
      <c r="M242" s="2" t="s">
        <v>338</v>
      </c>
      <c r="N242" s="8" t="s">
        <v>48</v>
      </c>
      <c r="O242" s="8" t="s">
        <v>37</v>
      </c>
      <c r="P242" s="8" t="s">
        <v>1707</v>
      </c>
      <c r="Q242" s="1"/>
      <c r="R242" s="1"/>
      <c r="S242" s="2">
        <v>27</v>
      </c>
      <c r="T242" s="2">
        <v>0</v>
      </c>
      <c r="U242" s="10">
        <f t="shared" si="6"/>
        <v>0</v>
      </c>
      <c r="V242" s="1"/>
      <c r="W242" s="8" t="str">
        <f>IF(COUNTIF(soi_input_variables!A:A,A242)&gt;0,"yes","no")</f>
        <v>no</v>
      </c>
      <c r="X242" s="8" t="str">
        <f>IF(COUNTIF(midas_input_variables!A:A,A242)&gt;0,"yes","no")</f>
        <v>no</v>
      </c>
      <c r="Y242" s="8" t="str">
        <f>IF(OR(COUNTIF(eucalc_variables_proxies!C:C,"*"&amp;A242&amp;"*")&gt;0,COUNTIF(eucalc_variables_proxies!F:F,"*"&amp;A242&amp;"*")&gt;0),"yes","no")</f>
        <v>no</v>
      </c>
      <c r="Z242" s="8" t="str">
        <f>IF(COUNTIF(collected_variables_proxies!C:C,"*"&amp;A242&amp;"*")&gt;0,"yes","no")</f>
        <v>no</v>
      </c>
      <c r="AA242" s="8" t="str">
        <f t="shared" si="7"/>
        <v>no</v>
      </c>
      <c r="AB242">
        <v>500</v>
      </c>
    </row>
    <row r="243" spans="1:28" ht="15" customHeight="1">
      <c r="A243" s="2" t="s">
        <v>2334</v>
      </c>
      <c r="B243" s="2" t="s">
        <v>2334</v>
      </c>
      <c r="C243" s="2" t="s">
        <v>2334</v>
      </c>
      <c r="D243" s="7" t="s">
        <v>335</v>
      </c>
      <c r="E243" s="2" t="s">
        <v>336</v>
      </c>
      <c r="F243" s="2" t="s">
        <v>33</v>
      </c>
      <c r="G243" s="1" t="s">
        <v>631</v>
      </c>
      <c r="H243" t="s">
        <v>526</v>
      </c>
      <c r="J243" s="1"/>
      <c r="K243" s="1"/>
      <c r="M243" s="2" t="s">
        <v>338</v>
      </c>
      <c r="N243" s="8" t="s">
        <v>48</v>
      </c>
      <c r="O243" s="8" t="s">
        <v>37</v>
      </c>
      <c r="P243" s="8" t="s">
        <v>1707</v>
      </c>
      <c r="Q243" s="1"/>
      <c r="R243" s="1"/>
      <c r="S243" s="2">
        <v>27</v>
      </c>
      <c r="T243" s="2">
        <v>0</v>
      </c>
      <c r="U243" s="10">
        <f t="shared" si="6"/>
        <v>0</v>
      </c>
      <c r="V243" s="1"/>
      <c r="W243" s="8" t="str">
        <f>IF(COUNTIF(soi_input_variables!A:A,A243)&gt;0,"yes","no")</f>
        <v>no</v>
      </c>
      <c r="X243" s="8" t="str">
        <f>IF(COUNTIF(midas_input_variables!A:A,A243)&gt;0,"yes","no")</f>
        <v>no</v>
      </c>
      <c r="Y243" s="8" t="str">
        <f>IF(OR(COUNTIF(eucalc_variables_proxies!C:C,"*"&amp;A243&amp;"*")&gt;0,COUNTIF(eucalc_variables_proxies!F:F,"*"&amp;A243&amp;"*")&gt;0),"yes","no")</f>
        <v>no</v>
      </c>
      <c r="Z243" s="8" t="str">
        <f>IF(COUNTIF(collected_variables_proxies!C:C,"*"&amp;A243&amp;"*")&gt;0,"yes","no")</f>
        <v>no</v>
      </c>
      <c r="AA243" s="8" t="str">
        <f t="shared" si="7"/>
        <v>no</v>
      </c>
      <c r="AB243">
        <v>500</v>
      </c>
    </row>
    <row r="244" spans="1:28" ht="15" customHeight="1">
      <c r="A244" s="2" t="s">
        <v>2335</v>
      </c>
      <c r="B244" s="2" t="s">
        <v>2335</v>
      </c>
      <c r="C244" s="2" t="s">
        <v>2335</v>
      </c>
      <c r="D244" s="7" t="s">
        <v>335</v>
      </c>
      <c r="E244" s="2" t="s">
        <v>336</v>
      </c>
      <c r="F244" s="2" t="s">
        <v>33</v>
      </c>
      <c r="G244" s="1" t="s">
        <v>631</v>
      </c>
      <c r="H244" t="s">
        <v>526</v>
      </c>
      <c r="J244" s="1"/>
      <c r="K244" s="1"/>
      <c r="M244" s="2" t="s">
        <v>338</v>
      </c>
      <c r="N244" s="8" t="s">
        <v>48</v>
      </c>
      <c r="O244" s="8" t="s">
        <v>37</v>
      </c>
      <c r="P244" s="8" t="s">
        <v>1707</v>
      </c>
      <c r="Q244" s="1"/>
      <c r="R244" s="1"/>
      <c r="S244" s="2">
        <v>27</v>
      </c>
      <c r="T244" s="2">
        <v>0</v>
      </c>
      <c r="U244" s="10">
        <f t="shared" si="6"/>
        <v>0</v>
      </c>
      <c r="V244" s="1"/>
      <c r="W244" s="8" t="str">
        <f>IF(COUNTIF(soi_input_variables!A:A,A244)&gt;0,"yes","no")</f>
        <v>no</v>
      </c>
      <c r="X244" s="8" t="str">
        <f>IF(COUNTIF(midas_input_variables!A:A,A244)&gt;0,"yes","no")</f>
        <v>no</v>
      </c>
      <c r="Y244" s="8" t="str">
        <f>IF(OR(COUNTIF(eucalc_variables_proxies!C:C,"*"&amp;A244&amp;"*")&gt;0,COUNTIF(eucalc_variables_proxies!F:F,"*"&amp;A244&amp;"*")&gt;0),"yes","no")</f>
        <v>no</v>
      </c>
      <c r="Z244" s="8" t="str">
        <f>IF(COUNTIF(collected_variables_proxies!C:C,"*"&amp;A244&amp;"*")&gt;0,"yes","no")</f>
        <v>no</v>
      </c>
      <c r="AA244" s="8" t="str">
        <f t="shared" si="7"/>
        <v>no</v>
      </c>
      <c r="AB244">
        <v>500</v>
      </c>
    </row>
    <row r="245" spans="1:28" ht="15" customHeight="1">
      <c r="A245" s="2" t="s">
        <v>2336</v>
      </c>
      <c r="B245" s="2" t="s">
        <v>2336</v>
      </c>
      <c r="C245" s="2" t="s">
        <v>2336</v>
      </c>
      <c r="D245" s="7" t="s">
        <v>335</v>
      </c>
      <c r="E245" s="2" t="s">
        <v>336</v>
      </c>
      <c r="F245" s="2" t="s">
        <v>33</v>
      </c>
      <c r="G245" s="1" t="s">
        <v>631</v>
      </c>
      <c r="H245" t="s">
        <v>526</v>
      </c>
      <c r="J245" s="1"/>
      <c r="K245" s="1"/>
      <c r="M245" s="2" t="s">
        <v>338</v>
      </c>
      <c r="N245" s="8" t="s">
        <v>48</v>
      </c>
      <c r="O245" s="8" t="s">
        <v>37</v>
      </c>
      <c r="P245" s="8" t="s">
        <v>1707</v>
      </c>
      <c r="Q245" s="1"/>
      <c r="R245" s="1"/>
      <c r="S245" s="2">
        <v>27</v>
      </c>
      <c r="T245" s="2">
        <v>0</v>
      </c>
      <c r="U245" s="10">
        <f t="shared" si="6"/>
        <v>0</v>
      </c>
      <c r="V245" s="1"/>
      <c r="W245" s="8" t="str">
        <f>IF(COUNTIF(soi_input_variables!A:A,A245)&gt;0,"yes","no")</f>
        <v>no</v>
      </c>
      <c r="X245" s="8" t="str">
        <f>IF(COUNTIF(midas_input_variables!A:A,A245)&gt;0,"yes","no")</f>
        <v>no</v>
      </c>
      <c r="Y245" s="8" t="str">
        <f>IF(OR(COUNTIF(eucalc_variables_proxies!C:C,"*"&amp;A245&amp;"*")&gt;0,COUNTIF(eucalc_variables_proxies!F:F,"*"&amp;A245&amp;"*")&gt;0),"yes","no")</f>
        <v>no</v>
      </c>
      <c r="Z245" s="8" t="str">
        <f>IF(COUNTIF(collected_variables_proxies!C:C,"*"&amp;A245&amp;"*")&gt;0,"yes","no")</f>
        <v>no</v>
      </c>
      <c r="AA245" s="8" t="str">
        <f t="shared" si="7"/>
        <v>no</v>
      </c>
      <c r="AB245">
        <v>500</v>
      </c>
    </row>
    <row r="246" spans="1:28" ht="15" customHeight="1">
      <c r="A246" s="2" t="s">
        <v>2337</v>
      </c>
      <c r="B246" s="2" t="s">
        <v>2337</v>
      </c>
      <c r="C246" s="2" t="s">
        <v>2337</v>
      </c>
      <c r="D246" s="7" t="s">
        <v>335</v>
      </c>
      <c r="E246" s="2" t="s">
        <v>336</v>
      </c>
      <c r="F246" s="2" t="s">
        <v>33</v>
      </c>
      <c r="G246" s="1" t="s">
        <v>631</v>
      </c>
      <c r="H246" t="s">
        <v>526</v>
      </c>
      <c r="J246" s="1"/>
      <c r="K246" s="1"/>
      <c r="M246" s="2" t="s">
        <v>338</v>
      </c>
      <c r="N246" s="8" t="s">
        <v>48</v>
      </c>
      <c r="O246" s="8" t="s">
        <v>37</v>
      </c>
      <c r="P246" s="8" t="s">
        <v>1707</v>
      </c>
      <c r="Q246" s="1"/>
      <c r="R246" s="1"/>
      <c r="S246" s="2">
        <v>27</v>
      </c>
      <c r="T246" s="2">
        <v>0</v>
      </c>
      <c r="U246" s="10">
        <f t="shared" si="6"/>
        <v>0</v>
      </c>
      <c r="V246" s="1"/>
      <c r="W246" s="8" t="str">
        <f>IF(COUNTIF(soi_input_variables!A:A,A246)&gt;0,"yes","no")</f>
        <v>no</v>
      </c>
      <c r="X246" s="8" t="str">
        <f>IF(COUNTIF(midas_input_variables!A:A,A246)&gt;0,"yes","no")</f>
        <v>no</v>
      </c>
      <c r="Y246" s="8" t="str">
        <f>IF(OR(COUNTIF(eucalc_variables_proxies!C:C,"*"&amp;A246&amp;"*")&gt;0,COUNTIF(eucalc_variables_proxies!F:F,"*"&amp;A246&amp;"*")&gt;0),"yes","no")</f>
        <v>no</v>
      </c>
      <c r="Z246" s="8" t="str">
        <f>IF(COUNTIF(collected_variables_proxies!C:C,"*"&amp;A246&amp;"*")&gt;0,"yes","no")</f>
        <v>no</v>
      </c>
      <c r="AA246" s="8" t="str">
        <f t="shared" si="7"/>
        <v>no</v>
      </c>
      <c r="AB246">
        <v>500</v>
      </c>
    </row>
    <row r="247" spans="1:28" ht="15" customHeight="1">
      <c r="A247" s="2" t="s">
        <v>2338</v>
      </c>
      <c r="B247" s="2" t="s">
        <v>2338</v>
      </c>
      <c r="C247" s="2" t="s">
        <v>2338</v>
      </c>
      <c r="D247" s="7" t="s">
        <v>335</v>
      </c>
      <c r="E247" s="2" t="s">
        <v>336</v>
      </c>
      <c r="F247" s="2" t="s">
        <v>33</v>
      </c>
      <c r="G247" s="1" t="s">
        <v>631</v>
      </c>
      <c r="H247" t="s">
        <v>526</v>
      </c>
      <c r="J247" s="1"/>
      <c r="K247" s="1"/>
      <c r="M247" s="2" t="s">
        <v>338</v>
      </c>
      <c r="N247" s="8" t="s">
        <v>48</v>
      </c>
      <c r="O247" s="8" t="s">
        <v>37</v>
      </c>
      <c r="P247" s="8" t="s">
        <v>1707</v>
      </c>
      <c r="Q247" s="1"/>
      <c r="R247" s="1"/>
      <c r="S247" s="2">
        <v>27</v>
      </c>
      <c r="T247" s="2">
        <v>0</v>
      </c>
      <c r="U247" s="10">
        <f t="shared" si="6"/>
        <v>0</v>
      </c>
      <c r="V247" s="1"/>
      <c r="W247" s="8" t="str">
        <f>IF(COUNTIF(soi_input_variables!A:A,A247)&gt;0,"yes","no")</f>
        <v>no</v>
      </c>
      <c r="X247" s="8" t="str">
        <f>IF(COUNTIF(midas_input_variables!A:A,A247)&gt;0,"yes","no")</f>
        <v>no</v>
      </c>
      <c r="Y247" s="8" t="str">
        <f>IF(OR(COUNTIF(eucalc_variables_proxies!C:C,"*"&amp;A247&amp;"*")&gt;0,COUNTIF(eucalc_variables_proxies!F:F,"*"&amp;A247&amp;"*")&gt;0),"yes","no")</f>
        <v>no</v>
      </c>
      <c r="Z247" s="8" t="str">
        <f>IF(COUNTIF(collected_variables_proxies!C:C,"*"&amp;A247&amp;"*")&gt;0,"yes","no")</f>
        <v>no</v>
      </c>
      <c r="AA247" s="8" t="str">
        <f t="shared" si="7"/>
        <v>no</v>
      </c>
      <c r="AB247">
        <v>500</v>
      </c>
    </row>
    <row r="248" spans="1:28" ht="15" customHeight="1">
      <c r="A248" s="2" t="s">
        <v>2339</v>
      </c>
      <c r="B248" s="2" t="s">
        <v>2339</v>
      </c>
      <c r="C248" s="2" t="s">
        <v>2339</v>
      </c>
      <c r="D248" s="7" t="s">
        <v>335</v>
      </c>
      <c r="E248" s="2" t="s">
        <v>336</v>
      </c>
      <c r="F248" s="2" t="s">
        <v>33</v>
      </c>
      <c r="G248" s="1" t="s">
        <v>631</v>
      </c>
      <c r="H248" t="s">
        <v>526</v>
      </c>
      <c r="J248" s="1"/>
      <c r="K248" s="1"/>
      <c r="M248" s="2" t="s">
        <v>338</v>
      </c>
      <c r="N248" s="8" t="s">
        <v>48</v>
      </c>
      <c r="O248" s="8" t="s">
        <v>37</v>
      </c>
      <c r="P248" s="8" t="s">
        <v>1707</v>
      </c>
      <c r="Q248" s="1"/>
      <c r="R248" s="1"/>
      <c r="S248" s="2">
        <v>27</v>
      </c>
      <c r="T248" s="2">
        <v>0</v>
      </c>
      <c r="U248" s="10">
        <f t="shared" si="6"/>
        <v>0</v>
      </c>
      <c r="V248" s="1"/>
      <c r="W248" s="8" t="str">
        <f>IF(COUNTIF(soi_input_variables!A:A,A248)&gt;0,"yes","no")</f>
        <v>no</v>
      </c>
      <c r="X248" s="8" t="str">
        <f>IF(COUNTIF(midas_input_variables!A:A,A248)&gt;0,"yes","no")</f>
        <v>no</v>
      </c>
      <c r="Y248" s="8" t="str">
        <f>IF(OR(COUNTIF(eucalc_variables_proxies!C:C,"*"&amp;A248&amp;"*")&gt;0,COUNTIF(eucalc_variables_proxies!F:F,"*"&amp;A248&amp;"*")&gt;0),"yes","no")</f>
        <v>no</v>
      </c>
      <c r="Z248" s="8" t="str">
        <f>IF(COUNTIF(collected_variables_proxies!C:C,"*"&amp;A248&amp;"*")&gt;0,"yes","no")</f>
        <v>no</v>
      </c>
      <c r="AA248" s="8" t="str">
        <f t="shared" si="7"/>
        <v>no</v>
      </c>
      <c r="AB248">
        <v>500</v>
      </c>
    </row>
    <row r="249" spans="1:28" ht="15" customHeight="1">
      <c r="A249" s="2" t="s">
        <v>2340</v>
      </c>
      <c r="B249" s="2" t="s">
        <v>2340</v>
      </c>
      <c r="C249" s="2" t="s">
        <v>2340</v>
      </c>
      <c r="D249" s="7" t="s">
        <v>335</v>
      </c>
      <c r="E249" s="2" t="s">
        <v>336</v>
      </c>
      <c r="F249" s="2" t="s">
        <v>33</v>
      </c>
      <c r="G249" s="1" t="s">
        <v>631</v>
      </c>
      <c r="H249" t="s">
        <v>526</v>
      </c>
      <c r="J249" s="1"/>
      <c r="K249" s="1"/>
      <c r="M249" s="2" t="s">
        <v>338</v>
      </c>
      <c r="N249" s="8" t="s">
        <v>48</v>
      </c>
      <c r="O249" s="8" t="s">
        <v>37</v>
      </c>
      <c r="P249" s="8" t="s">
        <v>1707</v>
      </c>
      <c r="Q249" s="1"/>
      <c r="R249" s="1"/>
      <c r="S249" s="2">
        <v>27</v>
      </c>
      <c r="T249" s="2">
        <v>0</v>
      </c>
      <c r="U249" s="10">
        <f t="shared" si="6"/>
        <v>0</v>
      </c>
      <c r="V249" s="1"/>
      <c r="W249" s="8" t="str">
        <f>IF(COUNTIF(soi_input_variables!A:A,A249)&gt;0,"yes","no")</f>
        <v>no</v>
      </c>
      <c r="X249" s="8" t="str">
        <f>IF(COUNTIF(midas_input_variables!A:A,A249)&gt;0,"yes","no")</f>
        <v>no</v>
      </c>
      <c r="Y249" s="8" t="str">
        <f>IF(OR(COUNTIF(eucalc_variables_proxies!C:C,"*"&amp;A249&amp;"*")&gt;0,COUNTIF(eucalc_variables_proxies!F:F,"*"&amp;A249&amp;"*")&gt;0),"yes","no")</f>
        <v>no</v>
      </c>
      <c r="Z249" s="8" t="str">
        <f>IF(COUNTIF(collected_variables_proxies!C:C,"*"&amp;A249&amp;"*")&gt;0,"yes","no")</f>
        <v>no</v>
      </c>
      <c r="AA249" s="8" t="str">
        <f t="shared" si="7"/>
        <v>no</v>
      </c>
      <c r="AB249">
        <v>500</v>
      </c>
    </row>
    <row r="250" spans="1:28" ht="15" customHeight="1">
      <c r="A250" s="2" t="s">
        <v>2341</v>
      </c>
      <c r="B250" s="2" t="s">
        <v>2341</v>
      </c>
      <c r="C250" s="2" t="s">
        <v>2341</v>
      </c>
      <c r="D250" s="7" t="s">
        <v>335</v>
      </c>
      <c r="E250" s="2" t="s">
        <v>336</v>
      </c>
      <c r="F250" s="2" t="s">
        <v>33</v>
      </c>
      <c r="G250" s="1" t="s">
        <v>631</v>
      </c>
      <c r="H250" t="s">
        <v>526</v>
      </c>
      <c r="J250" s="1"/>
      <c r="K250" s="1"/>
      <c r="M250" s="2" t="s">
        <v>338</v>
      </c>
      <c r="N250" s="8" t="s">
        <v>48</v>
      </c>
      <c r="O250" s="8" t="s">
        <v>37</v>
      </c>
      <c r="P250" s="8" t="s">
        <v>1707</v>
      </c>
      <c r="Q250" s="1"/>
      <c r="R250" s="1"/>
      <c r="S250" s="2">
        <v>27</v>
      </c>
      <c r="T250" s="2">
        <v>0</v>
      </c>
      <c r="U250" s="10">
        <f t="shared" si="6"/>
        <v>0</v>
      </c>
      <c r="V250" s="1"/>
      <c r="W250" s="8" t="str">
        <f>IF(COUNTIF(soi_input_variables!A:A,A250)&gt;0,"yes","no")</f>
        <v>no</v>
      </c>
      <c r="X250" s="8" t="str">
        <f>IF(COUNTIF(midas_input_variables!A:A,A250)&gt;0,"yes","no")</f>
        <v>no</v>
      </c>
      <c r="Y250" s="8" t="str">
        <f>IF(OR(COUNTIF(eucalc_variables_proxies!C:C,"*"&amp;A250&amp;"*")&gt;0,COUNTIF(eucalc_variables_proxies!F:F,"*"&amp;A250&amp;"*")&gt;0),"yes","no")</f>
        <v>no</v>
      </c>
      <c r="Z250" s="8" t="str">
        <f>IF(COUNTIF(collected_variables_proxies!C:C,"*"&amp;A250&amp;"*")&gt;0,"yes","no")</f>
        <v>no</v>
      </c>
      <c r="AA250" s="8" t="str">
        <f t="shared" si="7"/>
        <v>no</v>
      </c>
      <c r="AB250">
        <v>500</v>
      </c>
    </row>
    <row r="251" spans="1:28" ht="15" customHeight="1">
      <c r="A251" s="2" t="s">
        <v>2342</v>
      </c>
      <c r="B251" s="2" t="s">
        <v>2342</v>
      </c>
      <c r="C251" s="2" t="s">
        <v>2342</v>
      </c>
      <c r="D251" s="7" t="s">
        <v>335</v>
      </c>
      <c r="E251" s="2" t="s">
        <v>336</v>
      </c>
      <c r="F251" s="2" t="s">
        <v>33</v>
      </c>
      <c r="G251" s="1" t="s">
        <v>631</v>
      </c>
      <c r="H251" t="s">
        <v>526</v>
      </c>
      <c r="J251" s="1"/>
      <c r="K251" s="1"/>
      <c r="M251" s="2" t="s">
        <v>338</v>
      </c>
      <c r="N251" s="8" t="s">
        <v>48</v>
      </c>
      <c r="O251" s="8" t="s">
        <v>37</v>
      </c>
      <c r="P251" s="8" t="s">
        <v>1707</v>
      </c>
      <c r="Q251" s="1"/>
      <c r="R251" s="1"/>
      <c r="S251" s="2">
        <v>27</v>
      </c>
      <c r="T251" s="2">
        <v>0</v>
      </c>
      <c r="U251" s="10">
        <f t="shared" si="6"/>
        <v>0</v>
      </c>
      <c r="V251" s="1"/>
      <c r="W251" s="8" t="str">
        <f>IF(COUNTIF(soi_input_variables!A:A,A251)&gt;0,"yes","no")</f>
        <v>no</v>
      </c>
      <c r="X251" s="8" t="str">
        <f>IF(COUNTIF(midas_input_variables!A:A,A251)&gt;0,"yes","no")</f>
        <v>no</v>
      </c>
      <c r="Y251" s="8" t="str">
        <f>IF(OR(COUNTIF(eucalc_variables_proxies!C:C,"*"&amp;A251&amp;"*")&gt;0,COUNTIF(eucalc_variables_proxies!F:F,"*"&amp;A251&amp;"*")&gt;0),"yes","no")</f>
        <v>no</v>
      </c>
      <c r="Z251" s="8" t="str">
        <f>IF(COUNTIF(collected_variables_proxies!C:C,"*"&amp;A251&amp;"*")&gt;0,"yes","no")</f>
        <v>no</v>
      </c>
      <c r="AA251" s="8" t="str">
        <f t="shared" si="7"/>
        <v>no</v>
      </c>
      <c r="AB251">
        <v>500</v>
      </c>
    </row>
    <row r="252" spans="1:28" ht="15" customHeight="1">
      <c r="A252" s="2" t="s">
        <v>2343</v>
      </c>
      <c r="B252" s="2" t="s">
        <v>2343</v>
      </c>
      <c r="C252" s="2" t="s">
        <v>2343</v>
      </c>
      <c r="D252" s="7" t="s">
        <v>335</v>
      </c>
      <c r="E252" s="2" t="s">
        <v>336</v>
      </c>
      <c r="F252" s="2" t="s">
        <v>33</v>
      </c>
      <c r="G252" s="1" t="s">
        <v>631</v>
      </c>
      <c r="H252" t="s">
        <v>526</v>
      </c>
      <c r="J252" s="1"/>
      <c r="K252" s="1"/>
      <c r="M252" s="2" t="s">
        <v>338</v>
      </c>
      <c r="N252" s="8" t="s">
        <v>48</v>
      </c>
      <c r="O252" s="8" t="s">
        <v>37</v>
      </c>
      <c r="P252" s="8" t="s">
        <v>1707</v>
      </c>
      <c r="Q252" s="1"/>
      <c r="R252" s="1"/>
      <c r="S252" s="2">
        <v>27</v>
      </c>
      <c r="T252" s="2">
        <v>0</v>
      </c>
      <c r="U252" s="10">
        <f t="shared" si="6"/>
        <v>0</v>
      </c>
      <c r="V252" s="1"/>
      <c r="W252" s="8" t="str">
        <f>IF(COUNTIF(soi_input_variables!A:A,A252)&gt;0,"yes","no")</f>
        <v>no</v>
      </c>
      <c r="X252" s="8" t="str">
        <f>IF(COUNTIF(midas_input_variables!A:A,A252)&gt;0,"yes","no")</f>
        <v>no</v>
      </c>
      <c r="Y252" s="8" t="str">
        <f>IF(OR(COUNTIF(eucalc_variables_proxies!C:C,"*"&amp;A252&amp;"*")&gt;0,COUNTIF(eucalc_variables_proxies!F:F,"*"&amp;A252&amp;"*")&gt;0),"yes","no")</f>
        <v>no</v>
      </c>
      <c r="Z252" s="8" t="str">
        <f>IF(COUNTIF(collected_variables_proxies!C:C,"*"&amp;A252&amp;"*")&gt;0,"yes","no")</f>
        <v>no</v>
      </c>
      <c r="AA252" s="8" t="str">
        <f t="shared" si="7"/>
        <v>no</v>
      </c>
      <c r="AB252">
        <v>500</v>
      </c>
    </row>
    <row r="253" spans="1:28" ht="15" customHeight="1">
      <c r="A253" s="2" t="s">
        <v>2344</v>
      </c>
      <c r="B253" s="2" t="s">
        <v>2344</v>
      </c>
      <c r="C253" s="2" t="s">
        <v>2344</v>
      </c>
      <c r="D253" s="7" t="s">
        <v>335</v>
      </c>
      <c r="E253" s="2" t="s">
        <v>336</v>
      </c>
      <c r="F253" s="2" t="s">
        <v>33</v>
      </c>
      <c r="G253" s="1" t="s">
        <v>631</v>
      </c>
      <c r="H253" t="s">
        <v>526</v>
      </c>
      <c r="J253" s="1"/>
      <c r="K253" s="1"/>
      <c r="M253" s="2" t="s">
        <v>338</v>
      </c>
      <c r="N253" s="8" t="s">
        <v>48</v>
      </c>
      <c r="O253" s="8" t="s">
        <v>37</v>
      </c>
      <c r="P253" s="8" t="s">
        <v>1707</v>
      </c>
      <c r="Q253" s="1"/>
      <c r="R253" s="1"/>
      <c r="S253" s="2">
        <v>27</v>
      </c>
      <c r="T253" s="2">
        <v>0</v>
      </c>
      <c r="U253" s="10">
        <f t="shared" si="6"/>
        <v>0</v>
      </c>
      <c r="V253" s="1"/>
      <c r="W253" s="8" t="str">
        <f>IF(COUNTIF(soi_input_variables!A:A,A253)&gt;0,"yes","no")</f>
        <v>no</v>
      </c>
      <c r="X253" s="8" t="str">
        <f>IF(COUNTIF(midas_input_variables!A:A,A253)&gt;0,"yes","no")</f>
        <v>no</v>
      </c>
      <c r="Y253" s="8" t="str">
        <f>IF(OR(COUNTIF(eucalc_variables_proxies!C:C,"*"&amp;A253&amp;"*")&gt;0,COUNTIF(eucalc_variables_proxies!F:F,"*"&amp;A253&amp;"*")&gt;0),"yes","no")</f>
        <v>no</v>
      </c>
      <c r="Z253" s="8" t="str">
        <f>IF(COUNTIF(collected_variables_proxies!C:C,"*"&amp;A253&amp;"*")&gt;0,"yes","no")</f>
        <v>no</v>
      </c>
      <c r="AA253" s="8" t="str">
        <f t="shared" si="7"/>
        <v>no</v>
      </c>
      <c r="AB253">
        <v>500</v>
      </c>
    </row>
    <row r="254" spans="1:28" ht="15" customHeight="1">
      <c r="A254" s="2" t="s">
        <v>2345</v>
      </c>
      <c r="B254" s="2" t="s">
        <v>2345</v>
      </c>
      <c r="C254" s="2" t="s">
        <v>2345</v>
      </c>
      <c r="D254" s="7" t="s">
        <v>335</v>
      </c>
      <c r="E254" s="2" t="s">
        <v>336</v>
      </c>
      <c r="F254" s="2" t="s">
        <v>33</v>
      </c>
      <c r="G254" s="1" t="s">
        <v>631</v>
      </c>
      <c r="H254" t="s">
        <v>526</v>
      </c>
      <c r="J254" s="1"/>
      <c r="K254" s="1"/>
      <c r="M254" s="2" t="s">
        <v>338</v>
      </c>
      <c r="N254" s="8" t="s">
        <v>48</v>
      </c>
      <c r="O254" s="8" t="s">
        <v>37</v>
      </c>
      <c r="P254" s="8" t="s">
        <v>1707</v>
      </c>
      <c r="Q254" s="1"/>
      <c r="R254" s="1"/>
      <c r="S254" s="2">
        <v>27</v>
      </c>
      <c r="T254" s="2">
        <v>0</v>
      </c>
      <c r="U254" s="10">
        <f t="shared" si="6"/>
        <v>0</v>
      </c>
      <c r="V254" s="1"/>
      <c r="W254" s="8" t="str">
        <f>IF(COUNTIF(soi_input_variables!A:A,A254)&gt;0,"yes","no")</f>
        <v>no</v>
      </c>
      <c r="X254" s="8" t="str">
        <f>IF(COUNTIF(midas_input_variables!A:A,A254)&gt;0,"yes","no")</f>
        <v>no</v>
      </c>
      <c r="Y254" s="8" t="str">
        <f>IF(OR(COUNTIF(eucalc_variables_proxies!C:C,"*"&amp;A254&amp;"*")&gt;0,COUNTIF(eucalc_variables_proxies!F:F,"*"&amp;A254&amp;"*")&gt;0),"yes","no")</f>
        <v>no</v>
      </c>
      <c r="Z254" s="8" t="str">
        <f>IF(COUNTIF(collected_variables_proxies!C:C,"*"&amp;A254&amp;"*")&gt;0,"yes","no")</f>
        <v>no</v>
      </c>
      <c r="AA254" s="8" t="str">
        <f t="shared" si="7"/>
        <v>no</v>
      </c>
      <c r="AB254">
        <v>500</v>
      </c>
    </row>
    <row r="255" spans="1:28" ht="15" customHeight="1">
      <c r="A255" s="2" t="s">
        <v>2346</v>
      </c>
      <c r="B255" s="2" t="s">
        <v>2346</v>
      </c>
      <c r="C255" s="2" t="s">
        <v>2346</v>
      </c>
      <c r="D255" s="7" t="s">
        <v>335</v>
      </c>
      <c r="E255" s="2" t="s">
        <v>336</v>
      </c>
      <c r="F255" s="2" t="s">
        <v>33</v>
      </c>
      <c r="G255" s="1" t="s">
        <v>631</v>
      </c>
      <c r="H255" t="s">
        <v>526</v>
      </c>
      <c r="J255" s="1"/>
      <c r="K255" s="1"/>
      <c r="M255" s="2" t="s">
        <v>338</v>
      </c>
      <c r="N255" s="8" t="s">
        <v>48</v>
      </c>
      <c r="O255" s="8" t="s">
        <v>37</v>
      </c>
      <c r="P255" s="8" t="s">
        <v>1707</v>
      </c>
      <c r="Q255" s="1"/>
      <c r="R255" s="1"/>
      <c r="S255" s="2">
        <v>27</v>
      </c>
      <c r="T255" s="2">
        <v>0</v>
      </c>
      <c r="U255" s="10">
        <f t="shared" si="6"/>
        <v>0</v>
      </c>
      <c r="V255" s="1"/>
      <c r="W255" s="8" t="str">
        <f>IF(COUNTIF(soi_input_variables!A:A,A255)&gt;0,"yes","no")</f>
        <v>no</v>
      </c>
      <c r="X255" s="8" t="str">
        <f>IF(COUNTIF(midas_input_variables!A:A,A255)&gt;0,"yes","no")</f>
        <v>no</v>
      </c>
      <c r="Y255" s="8" t="str">
        <f>IF(OR(COUNTIF(eucalc_variables_proxies!C:C,"*"&amp;A255&amp;"*")&gt;0,COUNTIF(eucalc_variables_proxies!F:F,"*"&amp;A255&amp;"*")&gt;0),"yes","no")</f>
        <v>no</v>
      </c>
      <c r="Z255" s="8" t="str">
        <f>IF(COUNTIF(collected_variables_proxies!C:C,"*"&amp;A255&amp;"*")&gt;0,"yes","no")</f>
        <v>no</v>
      </c>
      <c r="AA255" s="8" t="str">
        <f t="shared" si="7"/>
        <v>no</v>
      </c>
      <c r="AB255">
        <v>500</v>
      </c>
    </row>
    <row r="256" spans="1:28" ht="15" customHeight="1">
      <c r="A256" s="2" t="s">
        <v>2347</v>
      </c>
      <c r="B256" s="2" t="s">
        <v>2347</v>
      </c>
      <c r="C256" s="2" t="s">
        <v>2347</v>
      </c>
      <c r="D256" s="7" t="s">
        <v>335</v>
      </c>
      <c r="E256" s="2" t="s">
        <v>336</v>
      </c>
      <c r="F256" s="2" t="s">
        <v>33</v>
      </c>
      <c r="G256" s="1" t="s">
        <v>631</v>
      </c>
      <c r="H256" t="s">
        <v>526</v>
      </c>
      <c r="J256" s="1"/>
      <c r="K256" s="1"/>
      <c r="M256" s="2" t="s">
        <v>338</v>
      </c>
      <c r="N256" s="8" t="s">
        <v>48</v>
      </c>
      <c r="O256" s="8" t="s">
        <v>37</v>
      </c>
      <c r="P256" s="8" t="s">
        <v>1707</v>
      </c>
      <c r="Q256" s="1"/>
      <c r="R256" s="1"/>
      <c r="S256" s="2">
        <v>27</v>
      </c>
      <c r="T256" s="2">
        <v>0</v>
      </c>
      <c r="U256" s="10">
        <f t="shared" si="6"/>
        <v>0</v>
      </c>
      <c r="V256" s="1"/>
      <c r="W256" s="8" t="str">
        <f>IF(COUNTIF(soi_input_variables!A:A,A256)&gt;0,"yes","no")</f>
        <v>no</v>
      </c>
      <c r="X256" s="8" t="str">
        <f>IF(COUNTIF(midas_input_variables!A:A,A256)&gt;0,"yes","no")</f>
        <v>no</v>
      </c>
      <c r="Y256" s="8" t="str">
        <f>IF(OR(COUNTIF(eucalc_variables_proxies!C:C,"*"&amp;A256&amp;"*")&gt;0,COUNTIF(eucalc_variables_proxies!F:F,"*"&amp;A256&amp;"*")&gt;0),"yes","no")</f>
        <v>no</v>
      </c>
      <c r="Z256" s="8" t="str">
        <f>IF(COUNTIF(collected_variables_proxies!C:C,"*"&amp;A256&amp;"*")&gt;0,"yes","no")</f>
        <v>no</v>
      </c>
      <c r="AA256" s="8" t="str">
        <f t="shared" si="7"/>
        <v>no</v>
      </c>
      <c r="AB256">
        <v>500</v>
      </c>
    </row>
    <row r="257" spans="1:28" ht="15" customHeight="1">
      <c r="A257" s="2" t="s">
        <v>2348</v>
      </c>
      <c r="B257" s="2" t="s">
        <v>2348</v>
      </c>
      <c r="C257" s="2" t="s">
        <v>2348</v>
      </c>
      <c r="D257" s="7" t="s">
        <v>335</v>
      </c>
      <c r="E257" s="2" t="s">
        <v>336</v>
      </c>
      <c r="F257" s="2" t="s">
        <v>33</v>
      </c>
      <c r="G257" s="1" t="s">
        <v>631</v>
      </c>
      <c r="H257" t="s">
        <v>526</v>
      </c>
      <c r="J257" s="1"/>
      <c r="K257" s="1"/>
      <c r="M257" s="2" t="s">
        <v>338</v>
      </c>
      <c r="N257" s="8" t="s">
        <v>48</v>
      </c>
      <c r="O257" s="8" t="s">
        <v>37</v>
      </c>
      <c r="P257" s="8" t="s">
        <v>1707</v>
      </c>
      <c r="Q257" s="1"/>
      <c r="R257" s="1"/>
      <c r="S257" s="2">
        <v>27</v>
      </c>
      <c r="T257" s="2">
        <v>0</v>
      </c>
      <c r="U257" s="10">
        <f t="shared" ref="U257:U320" si="8">ROUND(T257/S257*100,2)</f>
        <v>0</v>
      </c>
      <c r="V257" s="1"/>
      <c r="W257" s="8" t="str">
        <f>IF(COUNTIF(soi_input_variables!A:A,A257)&gt;0,"yes","no")</f>
        <v>no</v>
      </c>
      <c r="X257" s="8" t="str">
        <f>IF(COUNTIF(midas_input_variables!A:A,A257)&gt;0,"yes","no")</f>
        <v>no</v>
      </c>
      <c r="Y257" s="8" t="str">
        <f>IF(OR(COUNTIF(eucalc_variables_proxies!C:C,"*"&amp;A257&amp;"*")&gt;0,COUNTIF(eucalc_variables_proxies!F:F,"*"&amp;A257&amp;"*")&gt;0),"yes","no")</f>
        <v>no</v>
      </c>
      <c r="Z257" s="8" t="str">
        <f>IF(COUNTIF(collected_variables_proxies!C:C,"*"&amp;A257&amp;"*")&gt;0,"yes","no")</f>
        <v>no</v>
      </c>
      <c r="AA257" s="8" t="str">
        <f t="shared" ref="AA257:AA320" si="9">IF(OR(W257="yes",X257="yes",Y257="yes",Z257="yes"),"yes","no")</f>
        <v>no</v>
      </c>
      <c r="AB257">
        <v>500</v>
      </c>
    </row>
    <row r="258" spans="1:28" ht="15" customHeight="1">
      <c r="A258" s="2" t="s">
        <v>2349</v>
      </c>
      <c r="B258" s="2" t="s">
        <v>2349</v>
      </c>
      <c r="C258" s="2" t="s">
        <v>2349</v>
      </c>
      <c r="D258" s="7" t="s">
        <v>335</v>
      </c>
      <c r="E258" s="2" t="s">
        <v>336</v>
      </c>
      <c r="F258" s="2" t="s">
        <v>33</v>
      </c>
      <c r="G258" s="1" t="s">
        <v>631</v>
      </c>
      <c r="H258" t="s">
        <v>526</v>
      </c>
      <c r="J258" s="1"/>
      <c r="K258" s="1"/>
      <c r="M258" s="2" t="s">
        <v>338</v>
      </c>
      <c r="N258" s="8" t="s">
        <v>48</v>
      </c>
      <c r="O258" s="8" t="s">
        <v>37</v>
      </c>
      <c r="P258" s="8" t="s">
        <v>1707</v>
      </c>
      <c r="Q258" s="1"/>
      <c r="R258" s="1"/>
      <c r="S258" s="2">
        <v>27</v>
      </c>
      <c r="T258" s="2">
        <v>0</v>
      </c>
      <c r="U258" s="10">
        <f t="shared" si="8"/>
        <v>0</v>
      </c>
      <c r="V258" s="1"/>
      <c r="W258" s="8" t="str">
        <f>IF(COUNTIF(soi_input_variables!A:A,A258)&gt;0,"yes","no")</f>
        <v>no</v>
      </c>
      <c r="X258" s="8" t="str">
        <f>IF(COUNTIF(midas_input_variables!A:A,A258)&gt;0,"yes","no")</f>
        <v>no</v>
      </c>
      <c r="Y258" s="8" t="str">
        <f>IF(OR(COUNTIF(eucalc_variables_proxies!C:C,"*"&amp;A258&amp;"*")&gt;0,COUNTIF(eucalc_variables_proxies!F:F,"*"&amp;A258&amp;"*")&gt;0),"yes","no")</f>
        <v>no</v>
      </c>
      <c r="Z258" s="8" t="str">
        <f>IF(COUNTIF(collected_variables_proxies!C:C,"*"&amp;A258&amp;"*")&gt;0,"yes","no")</f>
        <v>no</v>
      </c>
      <c r="AA258" s="8" t="str">
        <f t="shared" si="9"/>
        <v>no</v>
      </c>
      <c r="AB258">
        <v>500</v>
      </c>
    </row>
    <row r="259" spans="1:28" ht="15" customHeight="1">
      <c r="A259" s="2" t="s">
        <v>2350</v>
      </c>
      <c r="B259" s="2" t="s">
        <v>2350</v>
      </c>
      <c r="C259" s="2" t="s">
        <v>2350</v>
      </c>
      <c r="D259" s="7" t="s">
        <v>335</v>
      </c>
      <c r="E259" s="2" t="s">
        <v>336</v>
      </c>
      <c r="F259" s="2" t="s">
        <v>33</v>
      </c>
      <c r="G259" s="1" t="s">
        <v>631</v>
      </c>
      <c r="H259" t="s">
        <v>526</v>
      </c>
      <c r="J259" s="1"/>
      <c r="K259" s="1"/>
      <c r="M259" s="2" t="s">
        <v>338</v>
      </c>
      <c r="N259" s="8" t="s">
        <v>48</v>
      </c>
      <c r="O259" s="8" t="s">
        <v>37</v>
      </c>
      <c r="P259" s="8" t="s">
        <v>1707</v>
      </c>
      <c r="Q259" s="1"/>
      <c r="R259" s="1"/>
      <c r="S259" s="2">
        <v>27</v>
      </c>
      <c r="T259" s="2">
        <v>0</v>
      </c>
      <c r="U259" s="10">
        <f t="shared" si="8"/>
        <v>0</v>
      </c>
      <c r="V259" s="1"/>
      <c r="W259" s="8" t="str">
        <f>IF(COUNTIF(soi_input_variables!A:A,A259)&gt;0,"yes","no")</f>
        <v>no</v>
      </c>
      <c r="X259" s="8" t="str">
        <f>IF(COUNTIF(midas_input_variables!A:A,A259)&gt;0,"yes","no")</f>
        <v>no</v>
      </c>
      <c r="Y259" s="8" t="str">
        <f>IF(OR(COUNTIF(eucalc_variables_proxies!C:C,"*"&amp;A259&amp;"*")&gt;0,COUNTIF(eucalc_variables_proxies!F:F,"*"&amp;A259&amp;"*")&gt;0),"yes","no")</f>
        <v>no</v>
      </c>
      <c r="Z259" s="8" t="str">
        <f>IF(COUNTIF(collected_variables_proxies!C:C,"*"&amp;A259&amp;"*")&gt;0,"yes","no")</f>
        <v>no</v>
      </c>
      <c r="AA259" s="8" t="str">
        <f t="shared" si="9"/>
        <v>no</v>
      </c>
      <c r="AB259">
        <v>500</v>
      </c>
    </row>
    <row r="260" spans="1:28" ht="15" customHeight="1">
      <c r="A260" s="2" t="s">
        <v>2351</v>
      </c>
      <c r="B260" s="2" t="s">
        <v>2351</v>
      </c>
      <c r="C260" s="2" t="s">
        <v>2351</v>
      </c>
      <c r="D260" s="7" t="s">
        <v>335</v>
      </c>
      <c r="E260" s="2" t="s">
        <v>336</v>
      </c>
      <c r="F260" s="2" t="s">
        <v>33</v>
      </c>
      <c r="G260" s="1" t="s">
        <v>631</v>
      </c>
      <c r="H260" t="s">
        <v>526</v>
      </c>
      <c r="J260" s="1"/>
      <c r="K260" s="1"/>
      <c r="M260" s="2" t="s">
        <v>338</v>
      </c>
      <c r="N260" s="8" t="s">
        <v>48</v>
      </c>
      <c r="O260" s="8" t="s">
        <v>37</v>
      </c>
      <c r="P260" s="8" t="s">
        <v>1707</v>
      </c>
      <c r="Q260" s="1"/>
      <c r="R260" s="1"/>
      <c r="S260" s="2">
        <v>27</v>
      </c>
      <c r="T260" s="2">
        <v>0</v>
      </c>
      <c r="U260" s="10">
        <f t="shared" si="8"/>
        <v>0</v>
      </c>
      <c r="V260" s="1"/>
      <c r="W260" s="8" t="str">
        <f>IF(COUNTIF(soi_input_variables!A:A,A260)&gt;0,"yes","no")</f>
        <v>no</v>
      </c>
      <c r="X260" s="8" t="str">
        <f>IF(COUNTIF(midas_input_variables!A:A,A260)&gt;0,"yes","no")</f>
        <v>no</v>
      </c>
      <c r="Y260" s="8" t="str">
        <f>IF(OR(COUNTIF(eucalc_variables_proxies!C:C,"*"&amp;A260&amp;"*")&gt;0,COUNTIF(eucalc_variables_proxies!F:F,"*"&amp;A260&amp;"*")&gt;0),"yes","no")</f>
        <v>no</v>
      </c>
      <c r="Z260" s="8" t="str">
        <f>IF(COUNTIF(collected_variables_proxies!C:C,"*"&amp;A260&amp;"*")&gt;0,"yes","no")</f>
        <v>no</v>
      </c>
      <c r="AA260" s="8" t="str">
        <f t="shared" si="9"/>
        <v>no</v>
      </c>
      <c r="AB260">
        <v>500</v>
      </c>
    </row>
    <row r="261" spans="1:28" ht="15" customHeight="1">
      <c r="A261" s="2" t="s">
        <v>2352</v>
      </c>
      <c r="B261" s="2" t="s">
        <v>2352</v>
      </c>
      <c r="C261" s="2" t="s">
        <v>2352</v>
      </c>
      <c r="D261" s="7" t="s">
        <v>335</v>
      </c>
      <c r="E261" s="2" t="s">
        <v>336</v>
      </c>
      <c r="F261" s="2" t="s">
        <v>33</v>
      </c>
      <c r="G261" s="1" t="s">
        <v>631</v>
      </c>
      <c r="H261" t="s">
        <v>526</v>
      </c>
      <c r="J261" s="1"/>
      <c r="K261" s="1"/>
      <c r="M261" s="2" t="s">
        <v>338</v>
      </c>
      <c r="N261" s="8" t="s">
        <v>48</v>
      </c>
      <c r="O261" s="8" t="s">
        <v>37</v>
      </c>
      <c r="P261" s="8" t="s">
        <v>1707</v>
      </c>
      <c r="Q261" s="1"/>
      <c r="R261" s="1"/>
      <c r="S261" s="2">
        <v>27</v>
      </c>
      <c r="T261" s="2">
        <v>0</v>
      </c>
      <c r="U261" s="10">
        <f t="shared" si="8"/>
        <v>0</v>
      </c>
      <c r="V261" s="1"/>
      <c r="W261" s="8" t="str">
        <f>IF(COUNTIF(soi_input_variables!A:A,A261)&gt;0,"yes","no")</f>
        <v>no</v>
      </c>
      <c r="X261" s="8" t="str">
        <f>IF(COUNTIF(midas_input_variables!A:A,A261)&gt;0,"yes","no")</f>
        <v>no</v>
      </c>
      <c r="Y261" s="8" t="str">
        <f>IF(OR(COUNTIF(eucalc_variables_proxies!C:C,"*"&amp;A261&amp;"*")&gt;0,COUNTIF(eucalc_variables_proxies!F:F,"*"&amp;A261&amp;"*")&gt;0),"yes","no")</f>
        <v>no</v>
      </c>
      <c r="Z261" s="8" t="str">
        <f>IF(COUNTIF(collected_variables_proxies!C:C,"*"&amp;A261&amp;"*")&gt;0,"yes","no")</f>
        <v>no</v>
      </c>
      <c r="AA261" s="8" t="str">
        <f t="shared" si="9"/>
        <v>no</v>
      </c>
      <c r="AB261">
        <v>500</v>
      </c>
    </row>
    <row r="262" spans="1:28" ht="15" customHeight="1">
      <c r="A262" s="2" t="s">
        <v>2353</v>
      </c>
      <c r="B262" s="2" t="s">
        <v>2353</v>
      </c>
      <c r="C262" s="2" t="s">
        <v>2353</v>
      </c>
      <c r="D262" s="7" t="s">
        <v>335</v>
      </c>
      <c r="E262" s="2" t="s">
        <v>336</v>
      </c>
      <c r="F262" s="2" t="s">
        <v>33</v>
      </c>
      <c r="G262" s="1" t="s">
        <v>631</v>
      </c>
      <c r="H262" t="s">
        <v>526</v>
      </c>
      <c r="J262" s="1"/>
      <c r="K262" s="1"/>
      <c r="M262" s="2" t="s">
        <v>338</v>
      </c>
      <c r="N262" s="8" t="s">
        <v>48</v>
      </c>
      <c r="O262" s="8" t="s">
        <v>37</v>
      </c>
      <c r="P262" s="8" t="s">
        <v>1707</v>
      </c>
      <c r="Q262" s="1"/>
      <c r="R262" s="1"/>
      <c r="S262" s="2">
        <v>27</v>
      </c>
      <c r="T262" s="2">
        <v>0</v>
      </c>
      <c r="U262" s="10">
        <f t="shared" si="8"/>
        <v>0</v>
      </c>
      <c r="V262" s="1"/>
      <c r="W262" s="8" t="str">
        <f>IF(COUNTIF(soi_input_variables!A:A,A262)&gt;0,"yes","no")</f>
        <v>no</v>
      </c>
      <c r="X262" s="8" t="str">
        <f>IF(COUNTIF(midas_input_variables!A:A,A262)&gt;0,"yes","no")</f>
        <v>no</v>
      </c>
      <c r="Y262" s="8" t="str">
        <f>IF(OR(COUNTIF(eucalc_variables_proxies!C:C,"*"&amp;A262&amp;"*")&gt;0,COUNTIF(eucalc_variables_proxies!F:F,"*"&amp;A262&amp;"*")&gt;0),"yes","no")</f>
        <v>no</v>
      </c>
      <c r="Z262" s="8" t="str">
        <f>IF(COUNTIF(collected_variables_proxies!C:C,"*"&amp;A262&amp;"*")&gt;0,"yes","no")</f>
        <v>no</v>
      </c>
      <c r="AA262" s="8" t="str">
        <f t="shared" si="9"/>
        <v>no</v>
      </c>
      <c r="AB262">
        <v>500</v>
      </c>
    </row>
    <row r="263" spans="1:28" ht="15" customHeight="1">
      <c r="A263" s="2" t="s">
        <v>2354</v>
      </c>
      <c r="B263" s="2" t="s">
        <v>2354</v>
      </c>
      <c r="C263" s="2" t="s">
        <v>2354</v>
      </c>
      <c r="D263" s="7" t="s">
        <v>335</v>
      </c>
      <c r="E263" s="2" t="s">
        <v>336</v>
      </c>
      <c r="F263" s="2" t="s">
        <v>33</v>
      </c>
      <c r="G263" s="1" t="s">
        <v>631</v>
      </c>
      <c r="H263" t="s">
        <v>526</v>
      </c>
      <c r="J263" s="1"/>
      <c r="K263" s="1"/>
      <c r="M263" s="2" t="s">
        <v>338</v>
      </c>
      <c r="N263" s="8" t="s">
        <v>48</v>
      </c>
      <c r="O263" s="8" t="s">
        <v>37</v>
      </c>
      <c r="P263" s="8" t="s">
        <v>1707</v>
      </c>
      <c r="Q263" s="1"/>
      <c r="R263" s="1"/>
      <c r="S263" s="2">
        <v>27</v>
      </c>
      <c r="T263" s="2">
        <v>0</v>
      </c>
      <c r="U263" s="10">
        <f t="shared" si="8"/>
        <v>0</v>
      </c>
      <c r="V263" s="1"/>
      <c r="W263" s="8" t="str">
        <f>IF(COUNTIF(soi_input_variables!A:A,A263)&gt;0,"yes","no")</f>
        <v>no</v>
      </c>
      <c r="X263" s="8" t="str">
        <f>IF(COUNTIF(midas_input_variables!A:A,A263)&gt;0,"yes","no")</f>
        <v>no</v>
      </c>
      <c r="Y263" s="8" t="str">
        <f>IF(OR(COUNTIF(eucalc_variables_proxies!C:C,"*"&amp;A263&amp;"*")&gt;0,COUNTIF(eucalc_variables_proxies!F:F,"*"&amp;A263&amp;"*")&gt;0),"yes","no")</f>
        <v>no</v>
      </c>
      <c r="Z263" s="8" t="str">
        <f>IF(COUNTIF(collected_variables_proxies!C:C,"*"&amp;A263&amp;"*")&gt;0,"yes","no")</f>
        <v>no</v>
      </c>
      <c r="AA263" s="8" t="str">
        <f t="shared" si="9"/>
        <v>no</v>
      </c>
      <c r="AB263">
        <v>500</v>
      </c>
    </row>
    <row r="264" spans="1:28" ht="15" customHeight="1">
      <c r="A264" s="2" t="s">
        <v>2355</v>
      </c>
      <c r="B264" s="2" t="s">
        <v>2355</v>
      </c>
      <c r="C264" s="2" t="s">
        <v>2355</v>
      </c>
      <c r="D264" s="7" t="s">
        <v>335</v>
      </c>
      <c r="E264" s="2" t="s">
        <v>336</v>
      </c>
      <c r="F264" s="2" t="s">
        <v>33</v>
      </c>
      <c r="G264" s="1" t="s">
        <v>631</v>
      </c>
      <c r="H264" t="s">
        <v>526</v>
      </c>
      <c r="J264" s="1"/>
      <c r="K264" s="1"/>
      <c r="M264" s="2" t="s">
        <v>338</v>
      </c>
      <c r="N264" s="8" t="s">
        <v>48</v>
      </c>
      <c r="O264" s="8" t="s">
        <v>37</v>
      </c>
      <c r="P264" s="8" t="s">
        <v>1707</v>
      </c>
      <c r="Q264" s="1"/>
      <c r="R264" s="1"/>
      <c r="S264" s="2">
        <v>27</v>
      </c>
      <c r="T264" s="2">
        <v>0</v>
      </c>
      <c r="U264" s="10">
        <f t="shared" si="8"/>
        <v>0</v>
      </c>
      <c r="V264" s="1"/>
      <c r="W264" s="8" t="str">
        <f>IF(COUNTIF(soi_input_variables!A:A,A264)&gt;0,"yes","no")</f>
        <v>no</v>
      </c>
      <c r="X264" s="8" t="str">
        <f>IF(COUNTIF(midas_input_variables!A:A,A264)&gt;0,"yes","no")</f>
        <v>no</v>
      </c>
      <c r="Y264" s="8" t="str">
        <f>IF(OR(COUNTIF(eucalc_variables_proxies!C:C,"*"&amp;A264&amp;"*")&gt;0,COUNTIF(eucalc_variables_proxies!F:F,"*"&amp;A264&amp;"*")&gt;0),"yes","no")</f>
        <v>no</v>
      </c>
      <c r="Z264" s="8" t="str">
        <f>IF(COUNTIF(collected_variables_proxies!C:C,"*"&amp;A264&amp;"*")&gt;0,"yes","no")</f>
        <v>no</v>
      </c>
      <c r="AA264" s="8" t="str">
        <f t="shared" si="9"/>
        <v>no</v>
      </c>
      <c r="AB264">
        <v>500</v>
      </c>
    </row>
    <row r="265" spans="1:28" ht="15" customHeight="1">
      <c r="A265" s="2" t="s">
        <v>2356</v>
      </c>
      <c r="B265" s="2" t="s">
        <v>2356</v>
      </c>
      <c r="C265" s="2" t="s">
        <v>2356</v>
      </c>
      <c r="D265" s="7" t="s">
        <v>335</v>
      </c>
      <c r="E265" s="2" t="s">
        <v>336</v>
      </c>
      <c r="F265" s="2" t="s">
        <v>33</v>
      </c>
      <c r="G265" s="1" t="s">
        <v>631</v>
      </c>
      <c r="H265" t="s">
        <v>526</v>
      </c>
      <c r="J265" s="1"/>
      <c r="K265" s="1"/>
      <c r="M265" s="2" t="s">
        <v>338</v>
      </c>
      <c r="N265" s="8" t="s">
        <v>48</v>
      </c>
      <c r="O265" s="8" t="s">
        <v>37</v>
      </c>
      <c r="P265" s="8" t="s">
        <v>1707</v>
      </c>
      <c r="Q265" s="1"/>
      <c r="R265" s="1"/>
      <c r="S265" s="2">
        <v>27</v>
      </c>
      <c r="T265" s="2">
        <v>0</v>
      </c>
      <c r="U265" s="10">
        <f t="shared" si="8"/>
        <v>0</v>
      </c>
      <c r="V265" s="1"/>
      <c r="W265" s="8" t="str">
        <f>IF(COUNTIF(soi_input_variables!A:A,A265)&gt;0,"yes","no")</f>
        <v>no</v>
      </c>
      <c r="X265" s="8" t="str">
        <f>IF(COUNTIF(midas_input_variables!A:A,A265)&gt;0,"yes","no")</f>
        <v>no</v>
      </c>
      <c r="Y265" s="8" t="str">
        <f>IF(OR(COUNTIF(eucalc_variables_proxies!C:C,"*"&amp;A265&amp;"*")&gt;0,COUNTIF(eucalc_variables_proxies!F:F,"*"&amp;A265&amp;"*")&gt;0),"yes","no")</f>
        <v>no</v>
      </c>
      <c r="Z265" s="8" t="str">
        <f>IF(COUNTIF(collected_variables_proxies!C:C,"*"&amp;A265&amp;"*")&gt;0,"yes","no")</f>
        <v>no</v>
      </c>
      <c r="AA265" s="8" t="str">
        <f t="shared" si="9"/>
        <v>no</v>
      </c>
      <c r="AB265">
        <v>500</v>
      </c>
    </row>
    <row r="266" spans="1:28" ht="15" customHeight="1">
      <c r="A266" s="2" t="s">
        <v>2357</v>
      </c>
      <c r="B266" s="2" t="s">
        <v>2357</v>
      </c>
      <c r="C266" s="2" t="s">
        <v>2357</v>
      </c>
      <c r="D266" s="7" t="s">
        <v>335</v>
      </c>
      <c r="E266" s="2" t="s">
        <v>336</v>
      </c>
      <c r="F266" s="2" t="s">
        <v>33</v>
      </c>
      <c r="G266" s="1" t="s">
        <v>631</v>
      </c>
      <c r="H266" t="s">
        <v>526</v>
      </c>
      <c r="J266" s="1"/>
      <c r="K266" s="1"/>
      <c r="M266" s="2" t="s">
        <v>338</v>
      </c>
      <c r="N266" s="8" t="s">
        <v>48</v>
      </c>
      <c r="O266" s="8" t="s">
        <v>37</v>
      </c>
      <c r="P266" s="8" t="s">
        <v>1707</v>
      </c>
      <c r="Q266" s="1"/>
      <c r="R266" s="1"/>
      <c r="S266" s="2">
        <v>27</v>
      </c>
      <c r="T266" s="2">
        <v>0</v>
      </c>
      <c r="U266" s="10">
        <f t="shared" si="8"/>
        <v>0</v>
      </c>
      <c r="V266" s="1"/>
      <c r="W266" s="8" t="str">
        <f>IF(COUNTIF(soi_input_variables!A:A,A266)&gt;0,"yes","no")</f>
        <v>no</v>
      </c>
      <c r="X266" s="8" t="str">
        <f>IF(COUNTIF(midas_input_variables!A:A,A266)&gt;0,"yes","no")</f>
        <v>no</v>
      </c>
      <c r="Y266" s="8" t="str">
        <f>IF(OR(COUNTIF(eucalc_variables_proxies!C:C,"*"&amp;A266&amp;"*")&gt;0,COUNTIF(eucalc_variables_proxies!F:F,"*"&amp;A266&amp;"*")&gt;0),"yes","no")</f>
        <v>no</v>
      </c>
      <c r="Z266" s="8" t="str">
        <f>IF(COUNTIF(collected_variables_proxies!C:C,"*"&amp;A266&amp;"*")&gt;0,"yes","no")</f>
        <v>no</v>
      </c>
      <c r="AA266" s="8" t="str">
        <f t="shared" si="9"/>
        <v>no</v>
      </c>
      <c r="AB266">
        <v>500</v>
      </c>
    </row>
    <row r="267" spans="1:28" ht="15" customHeight="1">
      <c r="A267" s="2" t="s">
        <v>2358</v>
      </c>
      <c r="B267" s="2" t="s">
        <v>2358</v>
      </c>
      <c r="C267" s="2" t="s">
        <v>2358</v>
      </c>
      <c r="D267" s="7" t="s">
        <v>335</v>
      </c>
      <c r="E267" s="2" t="s">
        <v>336</v>
      </c>
      <c r="F267" s="2" t="s">
        <v>33</v>
      </c>
      <c r="G267" s="1" t="s">
        <v>631</v>
      </c>
      <c r="H267" t="s">
        <v>526</v>
      </c>
      <c r="J267" s="1"/>
      <c r="K267" s="1"/>
      <c r="M267" s="2" t="s">
        <v>338</v>
      </c>
      <c r="N267" s="8" t="s">
        <v>48</v>
      </c>
      <c r="O267" s="8" t="s">
        <v>37</v>
      </c>
      <c r="P267" s="8" t="s">
        <v>1707</v>
      </c>
      <c r="Q267" s="1"/>
      <c r="R267" s="1"/>
      <c r="S267" s="2">
        <v>27</v>
      </c>
      <c r="T267" s="2">
        <v>0</v>
      </c>
      <c r="U267" s="10">
        <f t="shared" si="8"/>
        <v>0</v>
      </c>
      <c r="V267" s="1"/>
      <c r="W267" s="8" t="str">
        <f>IF(COUNTIF(soi_input_variables!A:A,A267)&gt;0,"yes","no")</f>
        <v>no</v>
      </c>
      <c r="X267" s="8" t="str">
        <f>IF(COUNTIF(midas_input_variables!A:A,A267)&gt;0,"yes","no")</f>
        <v>no</v>
      </c>
      <c r="Y267" s="8" t="str">
        <f>IF(OR(COUNTIF(eucalc_variables_proxies!C:C,"*"&amp;A267&amp;"*")&gt;0,COUNTIF(eucalc_variables_proxies!F:F,"*"&amp;A267&amp;"*")&gt;0),"yes","no")</f>
        <v>no</v>
      </c>
      <c r="Z267" s="8" t="str">
        <f>IF(COUNTIF(collected_variables_proxies!C:C,"*"&amp;A267&amp;"*")&gt;0,"yes","no")</f>
        <v>no</v>
      </c>
      <c r="AA267" s="8" t="str">
        <f t="shared" si="9"/>
        <v>no</v>
      </c>
      <c r="AB267">
        <v>500</v>
      </c>
    </row>
    <row r="268" spans="1:28" ht="15" customHeight="1">
      <c r="A268" s="2" t="s">
        <v>2359</v>
      </c>
      <c r="B268" s="2" t="s">
        <v>2359</v>
      </c>
      <c r="C268" s="2" t="s">
        <v>2359</v>
      </c>
      <c r="D268" s="7" t="s">
        <v>335</v>
      </c>
      <c r="E268" s="2" t="s">
        <v>336</v>
      </c>
      <c r="F268" s="2" t="s">
        <v>33</v>
      </c>
      <c r="G268" s="1" t="s">
        <v>631</v>
      </c>
      <c r="H268" t="s">
        <v>526</v>
      </c>
      <c r="J268" s="1"/>
      <c r="K268" s="1"/>
      <c r="M268" s="2" t="s">
        <v>338</v>
      </c>
      <c r="N268" s="8" t="s">
        <v>48</v>
      </c>
      <c r="O268" s="8" t="s">
        <v>37</v>
      </c>
      <c r="P268" s="8" t="s">
        <v>1707</v>
      </c>
      <c r="Q268" s="1"/>
      <c r="R268" s="1"/>
      <c r="S268" s="2">
        <v>27</v>
      </c>
      <c r="T268" s="2">
        <v>0</v>
      </c>
      <c r="U268" s="10">
        <f t="shared" si="8"/>
        <v>0</v>
      </c>
      <c r="V268" s="1"/>
      <c r="W268" s="8" t="str">
        <f>IF(COUNTIF(soi_input_variables!A:A,A268)&gt;0,"yes","no")</f>
        <v>no</v>
      </c>
      <c r="X268" s="8" t="str">
        <f>IF(COUNTIF(midas_input_variables!A:A,A268)&gt;0,"yes","no")</f>
        <v>no</v>
      </c>
      <c r="Y268" s="8" t="str">
        <f>IF(OR(COUNTIF(eucalc_variables_proxies!C:C,"*"&amp;A268&amp;"*")&gt;0,COUNTIF(eucalc_variables_proxies!F:F,"*"&amp;A268&amp;"*")&gt;0),"yes","no")</f>
        <v>no</v>
      </c>
      <c r="Z268" s="8" t="str">
        <f>IF(COUNTIF(collected_variables_proxies!C:C,"*"&amp;A268&amp;"*")&gt;0,"yes","no")</f>
        <v>no</v>
      </c>
      <c r="AA268" s="8" t="str">
        <f t="shared" si="9"/>
        <v>no</v>
      </c>
      <c r="AB268">
        <v>500</v>
      </c>
    </row>
    <row r="269" spans="1:28" ht="15" customHeight="1">
      <c r="A269" s="2" t="s">
        <v>2360</v>
      </c>
      <c r="B269" s="2" t="s">
        <v>2360</v>
      </c>
      <c r="C269" s="2" t="s">
        <v>2360</v>
      </c>
      <c r="D269" s="7" t="s">
        <v>335</v>
      </c>
      <c r="E269" s="2" t="s">
        <v>336</v>
      </c>
      <c r="F269" s="2" t="s">
        <v>33</v>
      </c>
      <c r="G269" s="1" t="s">
        <v>631</v>
      </c>
      <c r="H269" t="s">
        <v>526</v>
      </c>
      <c r="J269" s="1"/>
      <c r="K269" s="1"/>
      <c r="M269" s="2" t="s">
        <v>338</v>
      </c>
      <c r="N269" s="8" t="s">
        <v>48</v>
      </c>
      <c r="O269" s="8" t="s">
        <v>37</v>
      </c>
      <c r="P269" s="8" t="s">
        <v>1707</v>
      </c>
      <c r="Q269" s="1"/>
      <c r="R269" s="1"/>
      <c r="S269" s="2">
        <v>27</v>
      </c>
      <c r="T269" s="2">
        <v>0</v>
      </c>
      <c r="U269" s="10">
        <f t="shared" si="8"/>
        <v>0</v>
      </c>
      <c r="V269" s="1"/>
      <c r="W269" s="8" t="str">
        <f>IF(COUNTIF(soi_input_variables!A:A,A269)&gt;0,"yes","no")</f>
        <v>no</v>
      </c>
      <c r="X269" s="8" t="str">
        <f>IF(COUNTIF(midas_input_variables!A:A,A269)&gt;0,"yes","no")</f>
        <v>no</v>
      </c>
      <c r="Y269" s="8" t="str">
        <f>IF(OR(COUNTIF(eucalc_variables_proxies!C:C,"*"&amp;A269&amp;"*")&gt;0,COUNTIF(eucalc_variables_proxies!F:F,"*"&amp;A269&amp;"*")&gt;0),"yes","no")</f>
        <v>no</v>
      </c>
      <c r="Z269" s="8" t="str">
        <f>IF(COUNTIF(collected_variables_proxies!C:C,"*"&amp;A269&amp;"*")&gt;0,"yes","no")</f>
        <v>no</v>
      </c>
      <c r="AA269" s="8" t="str">
        <f t="shared" si="9"/>
        <v>no</v>
      </c>
      <c r="AB269">
        <v>500</v>
      </c>
    </row>
    <row r="270" spans="1:28" ht="15" customHeight="1">
      <c r="A270" s="2" t="s">
        <v>2361</v>
      </c>
      <c r="B270" s="2" t="s">
        <v>2361</v>
      </c>
      <c r="C270" s="2" t="s">
        <v>2361</v>
      </c>
      <c r="D270" s="7" t="s">
        <v>335</v>
      </c>
      <c r="E270" s="2" t="s">
        <v>336</v>
      </c>
      <c r="F270" s="2" t="s">
        <v>33</v>
      </c>
      <c r="G270" s="1" t="s">
        <v>631</v>
      </c>
      <c r="H270" t="s">
        <v>526</v>
      </c>
      <c r="J270" s="1"/>
      <c r="K270" s="1"/>
      <c r="M270" s="2" t="s">
        <v>338</v>
      </c>
      <c r="N270" s="8" t="s">
        <v>48</v>
      </c>
      <c r="O270" s="8" t="s">
        <v>37</v>
      </c>
      <c r="P270" s="8" t="s">
        <v>1707</v>
      </c>
      <c r="Q270" s="1"/>
      <c r="R270" s="1"/>
      <c r="S270" s="2">
        <v>27</v>
      </c>
      <c r="T270" s="2">
        <v>0</v>
      </c>
      <c r="U270" s="10">
        <f t="shared" si="8"/>
        <v>0</v>
      </c>
      <c r="V270" s="1"/>
      <c r="W270" s="8" t="str">
        <f>IF(COUNTIF(soi_input_variables!A:A,A270)&gt;0,"yes","no")</f>
        <v>no</v>
      </c>
      <c r="X270" s="8" t="str">
        <f>IF(COUNTIF(midas_input_variables!A:A,A270)&gt;0,"yes","no")</f>
        <v>no</v>
      </c>
      <c r="Y270" s="8" t="str">
        <f>IF(OR(COUNTIF(eucalc_variables_proxies!C:C,"*"&amp;A270&amp;"*")&gt;0,COUNTIF(eucalc_variables_proxies!F:F,"*"&amp;A270&amp;"*")&gt;0),"yes","no")</f>
        <v>no</v>
      </c>
      <c r="Z270" s="8" t="str">
        <f>IF(COUNTIF(collected_variables_proxies!C:C,"*"&amp;A270&amp;"*")&gt;0,"yes","no")</f>
        <v>no</v>
      </c>
      <c r="AA270" s="8" t="str">
        <f t="shared" si="9"/>
        <v>no</v>
      </c>
      <c r="AB270">
        <v>500</v>
      </c>
    </row>
    <row r="271" spans="1:28" ht="15" customHeight="1">
      <c r="A271" s="2" t="s">
        <v>2362</v>
      </c>
      <c r="B271" s="2" t="s">
        <v>2362</v>
      </c>
      <c r="C271" s="2" t="s">
        <v>2362</v>
      </c>
      <c r="D271" s="7" t="s">
        <v>335</v>
      </c>
      <c r="E271" s="2" t="s">
        <v>336</v>
      </c>
      <c r="F271" s="2" t="s">
        <v>33</v>
      </c>
      <c r="G271" s="1" t="s">
        <v>631</v>
      </c>
      <c r="H271" t="s">
        <v>526</v>
      </c>
      <c r="J271" s="1"/>
      <c r="K271" s="1"/>
      <c r="M271" s="2" t="s">
        <v>338</v>
      </c>
      <c r="N271" s="8" t="s">
        <v>48</v>
      </c>
      <c r="O271" s="8" t="s">
        <v>37</v>
      </c>
      <c r="P271" s="8" t="s">
        <v>1707</v>
      </c>
      <c r="Q271" s="1"/>
      <c r="R271" s="1"/>
      <c r="S271" s="2">
        <v>27</v>
      </c>
      <c r="T271" s="2">
        <v>0</v>
      </c>
      <c r="U271" s="10">
        <f t="shared" si="8"/>
        <v>0</v>
      </c>
      <c r="V271" s="1"/>
      <c r="W271" s="8" t="str">
        <f>IF(COUNTIF(soi_input_variables!A:A,A271)&gt;0,"yes","no")</f>
        <v>no</v>
      </c>
      <c r="X271" s="8" t="str">
        <f>IF(COUNTIF(midas_input_variables!A:A,A271)&gt;0,"yes","no")</f>
        <v>no</v>
      </c>
      <c r="Y271" s="8" t="str">
        <f>IF(OR(COUNTIF(eucalc_variables_proxies!C:C,"*"&amp;A271&amp;"*")&gt;0,COUNTIF(eucalc_variables_proxies!F:F,"*"&amp;A271&amp;"*")&gt;0),"yes","no")</f>
        <v>no</v>
      </c>
      <c r="Z271" s="8" t="str">
        <f>IF(COUNTIF(collected_variables_proxies!C:C,"*"&amp;A271&amp;"*")&gt;0,"yes","no")</f>
        <v>no</v>
      </c>
      <c r="AA271" s="8" t="str">
        <f t="shared" si="9"/>
        <v>no</v>
      </c>
      <c r="AB271">
        <v>500</v>
      </c>
    </row>
    <row r="272" spans="1:28" ht="15" customHeight="1">
      <c r="A272" s="2" t="s">
        <v>2363</v>
      </c>
      <c r="B272" s="2" t="s">
        <v>2363</v>
      </c>
      <c r="C272" s="2" t="s">
        <v>2363</v>
      </c>
      <c r="D272" s="7" t="s">
        <v>335</v>
      </c>
      <c r="E272" s="2" t="s">
        <v>336</v>
      </c>
      <c r="F272" s="2" t="s">
        <v>33</v>
      </c>
      <c r="G272" s="1" t="s">
        <v>631</v>
      </c>
      <c r="H272" t="s">
        <v>526</v>
      </c>
      <c r="J272" s="1"/>
      <c r="K272" s="1"/>
      <c r="M272" s="2" t="s">
        <v>338</v>
      </c>
      <c r="N272" s="8" t="s">
        <v>48</v>
      </c>
      <c r="O272" s="8" t="s">
        <v>37</v>
      </c>
      <c r="P272" s="8" t="s">
        <v>1707</v>
      </c>
      <c r="Q272" s="1"/>
      <c r="R272" s="1"/>
      <c r="S272" s="2">
        <v>27</v>
      </c>
      <c r="T272" s="2">
        <v>0</v>
      </c>
      <c r="U272" s="10">
        <f t="shared" si="8"/>
        <v>0</v>
      </c>
      <c r="V272" s="1"/>
      <c r="W272" s="8" t="str">
        <f>IF(COUNTIF(soi_input_variables!A:A,A272)&gt;0,"yes","no")</f>
        <v>no</v>
      </c>
      <c r="X272" s="8" t="str">
        <f>IF(COUNTIF(midas_input_variables!A:A,A272)&gt;0,"yes","no")</f>
        <v>no</v>
      </c>
      <c r="Y272" s="8" t="str">
        <f>IF(OR(COUNTIF(eucalc_variables_proxies!C:C,"*"&amp;A272&amp;"*")&gt;0,COUNTIF(eucalc_variables_proxies!F:F,"*"&amp;A272&amp;"*")&gt;0),"yes","no")</f>
        <v>no</v>
      </c>
      <c r="Z272" s="8" t="str">
        <f>IF(COUNTIF(collected_variables_proxies!C:C,"*"&amp;A272&amp;"*")&gt;0,"yes","no")</f>
        <v>no</v>
      </c>
      <c r="AA272" s="8" t="str">
        <f t="shared" si="9"/>
        <v>no</v>
      </c>
      <c r="AB272">
        <v>500</v>
      </c>
    </row>
    <row r="273" spans="1:28" ht="15" customHeight="1">
      <c r="A273" s="2" t="s">
        <v>2364</v>
      </c>
      <c r="B273" s="2" t="s">
        <v>2364</v>
      </c>
      <c r="C273" s="2" t="s">
        <v>2364</v>
      </c>
      <c r="D273" s="7" t="s">
        <v>335</v>
      </c>
      <c r="E273" s="2" t="s">
        <v>336</v>
      </c>
      <c r="F273" s="2" t="s">
        <v>33</v>
      </c>
      <c r="G273" s="1" t="s">
        <v>631</v>
      </c>
      <c r="H273" t="s">
        <v>526</v>
      </c>
      <c r="J273" s="1"/>
      <c r="K273" s="1"/>
      <c r="M273" s="2" t="s">
        <v>338</v>
      </c>
      <c r="N273" s="8" t="s">
        <v>48</v>
      </c>
      <c r="O273" s="8" t="s">
        <v>37</v>
      </c>
      <c r="P273" s="8" t="s">
        <v>1707</v>
      </c>
      <c r="Q273" s="1"/>
      <c r="R273" s="1"/>
      <c r="S273" s="2">
        <v>27</v>
      </c>
      <c r="T273" s="2">
        <v>0</v>
      </c>
      <c r="U273" s="10">
        <f t="shared" si="8"/>
        <v>0</v>
      </c>
      <c r="V273" s="1"/>
      <c r="W273" s="8" t="str">
        <f>IF(COUNTIF(soi_input_variables!A:A,A273)&gt;0,"yes","no")</f>
        <v>no</v>
      </c>
      <c r="X273" s="8" t="str">
        <f>IF(COUNTIF(midas_input_variables!A:A,A273)&gt;0,"yes","no")</f>
        <v>no</v>
      </c>
      <c r="Y273" s="8" t="str">
        <f>IF(OR(COUNTIF(eucalc_variables_proxies!C:C,"*"&amp;A273&amp;"*")&gt;0,COUNTIF(eucalc_variables_proxies!F:F,"*"&amp;A273&amp;"*")&gt;0),"yes","no")</f>
        <v>no</v>
      </c>
      <c r="Z273" s="8" t="str">
        <f>IF(COUNTIF(collected_variables_proxies!C:C,"*"&amp;A273&amp;"*")&gt;0,"yes","no")</f>
        <v>no</v>
      </c>
      <c r="AA273" s="8" t="str">
        <f t="shared" si="9"/>
        <v>no</v>
      </c>
      <c r="AB273">
        <v>500</v>
      </c>
    </row>
    <row r="274" spans="1:28" ht="15" customHeight="1">
      <c r="A274" s="2" t="s">
        <v>2365</v>
      </c>
      <c r="B274" s="2" t="s">
        <v>2365</v>
      </c>
      <c r="C274" s="2" t="s">
        <v>2365</v>
      </c>
      <c r="D274" s="7" t="s">
        <v>335</v>
      </c>
      <c r="E274" s="2" t="s">
        <v>336</v>
      </c>
      <c r="F274" s="2" t="s">
        <v>33</v>
      </c>
      <c r="G274" s="1" t="s">
        <v>631</v>
      </c>
      <c r="H274" t="s">
        <v>526</v>
      </c>
      <c r="J274" s="1"/>
      <c r="K274" s="1"/>
      <c r="M274" s="2" t="s">
        <v>338</v>
      </c>
      <c r="N274" s="8" t="s">
        <v>48</v>
      </c>
      <c r="O274" s="8" t="s">
        <v>37</v>
      </c>
      <c r="P274" s="8" t="s">
        <v>1707</v>
      </c>
      <c r="Q274" s="1"/>
      <c r="R274" s="1"/>
      <c r="S274" s="2">
        <v>27</v>
      </c>
      <c r="T274" s="2">
        <v>0</v>
      </c>
      <c r="U274" s="10">
        <f t="shared" si="8"/>
        <v>0</v>
      </c>
      <c r="V274" s="1"/>
      <c r="W274" s="8" t="str">
        <f>IF(COUNTIF(soi_input_variables!A:A,A274)&gt;0,"yes","no")</f>
        <v>no</v>
      </c>
      <c r="X274" s="8" t="str">
        <f>IF(COUNTIF(midas_input_variables!A:A,A274)&gt;0,"yes","no")</f>
        <v>no</v>
      </c>
      <c r="Y274" s="8" t="str">
        <f>IF(OR(COUNTIF(eucalc_variables_proxies!C:C,"*"&amp;A274&amp;"*")&gt;0,COUNTIF(eucalc_variables_proxies!F:F,"*"&amp;A274&amp;"*")&gt;0),"yes","no")</f>
        <v>no</v>
      </c>
      <c r="Z274" s="8" t="str">
        <f>IF(COUNTIF(collected_variables_proxies!C:C,"*"&amp;A274&amp;"*")&gt;0,"yes","no")</f>
        <v>no</v>
      </c>
      <c r="AA274" s="8" t="str">
        <f t="shared" si="9"/>
        <v>no</v>
      </c>
      <c r="AB274">
        <v>500</v>
      </c>
    </row>
    <row r="275" spans="1:28" ht="15" customHeight="1">
      <c r="A275" s="2" t="s">
        <v>2366</v>
      </c>
      <c r="B275" s="2" t="s">
        <v>2366</v>
      </c>
      <c r="C275" s="2" t="s">
        <v>2366</v>
      </c>
      <c r="D275" s="7" t="s">
        <v>335</v>
      </c>
      <c r="E275" s="2" t="s">
        <v>336</v>
      </c>
      <c r="F275" s="2" t="s">
        <v>33</v>
      </c>
      <c r="G275" s="1" t="s">
        <v>631</v>
      </c>
      <c r="H275" t="s">
        <v>526</v>
      </c>
      <c r="J275" s="1"/>
      <c r="K275" s="1"/>
      <c r="M275" s="2" t="s">
        <v>338</v>
      </c>
      <c r="N275" s="8" t="s">
        <v>48</v>
      </c>
      <c r="O275" s="8" t="s">
        <v>37</v>
      </c>
      <c r="P275" s="8" t="s">
        <v>1707</v>
      </c>
      <c r="Q275" s="1"/>
      <c r="R275" s="1"/>
      <c r="S275" s="2">
        <v>27</v>
      </c>
      <c r="T275" s="2">
        <v>0</v>
      </c>
      <c r="U275" s="10">
        <f t="shared" si="8"/>
        <v>0</v>
      </c>
      <c r="V275" s="1"/>
      <c r="W275" s="8" t="str">
        <f>IF(COUNTIF(soi_input_variables!A:A,A275)&gt;0,"yes","no")</f>
        <v>no</v>
      </c>
      <c r="X275" s="8" t="str">
        <f>IF(COUNTIF(midas_input_variables!A:A,A275)&gt;0,"yes","no")</f>
        <v>no</v>
      </c>
      <c r="Y275" s="8" t="str">
        <f>IF(OR(COUNTIF(eucalc_variables_proxies!C:C,"*"&amp;A275&amp;"*")&gt;0,COUNTIF(eucalc_variables_proxies!F:F,"*"&amp;A275&amp;"*")&gt;0),"yes","no")</f>
        <v>no</v>
      </c>
      <c r="Z275" s="8" t="str">
        <f>IF(COUNTIF(collected_variables_proxies!C:C,"*"&amp;A275&amp;"*")&gt;0,"yes","no")</f>
        <v>no</v>
      </c>
      <c r="AA275" s="8" t="str">
        <f t="shared" si="9"/>
        <v>no</v>
      </c>
      <c r="AB275">
        <v>500</v>
      </c>
    </row>
    <row r="276" spans="1:28" ht="15" customHeight="1">
      <c r="A276" s="2" t="s">
        <v>2367</v>
      </c>
      <c r="B276" s="2" t="s">
        <v>2367</v>
      </c>
      <c r="C276" s="2" t="s">
        <v>2367</v>
      </c>
      <c r="D276" s="7" t="s">
        <v>335</v>
      </c>
      <c r="E276" s="2" t="s">
        <v>336</v>
      </c>
      <c r="F276" s="2" t="s">
        <v>33</v>
      </c>
      <c r="G276" s="1" t="s">
        <v>631</v>
      </c>
      <c r="H276" t="s">
        <v>526</v>
      </c>
      <c r="J276" s="1"/>
      <c r="K276" s="1"/>
      <c r="M276" s="2" t="s">
        <v>338</v>
      </c>
      <c r="N276" s="8" t="s">
        <v>48</v>
      </c>
      <c r="O276" s="8" t="s">
        <v>37</v>
      </c>
      <c r="P276" s="8" t="s">
        <v>1707</v>
      </c>
      <c r="Q276" s="1"/>
      <c r="R276" s="1"/>
      <c r="S276" s="2">
        <v>27</v>
      </c>
      <c r="T276" s="2">
        <v>0</v>
      </c>
      <c r="U276" s="10">
        <f t="shared" si="8"/>
        <v>0</v>
      </c>
      <c r="V276" s="1"/>
      <c r="W276" s="8" t="str">
        <f>IF(COUNTIF(soi_input_variables!A:A,A276)&gt;0,"yes","no")</f>
        <v>no</v>
      </c>
      <c r="X276" s="8" t="str">
        <f>IF(COUNTIF(midas_input_variables!A:A,A276)&gt;0,"yes","no")</f>
        <v>no</v>
      </c>
      <c r="Y276" s="8" t="str">
        <f>IF(OR(COUNTIF(eucalc_variables_proxies!C:C,"*"&amp;A276&amp;"*")&gt;0,COUNTIF(eucalc_variables_proxies!F:F,"*"&amp;A276&amp;"*")&gt;0),"yes","no")</f>
        <v>no</v>
      </c>
      <c r="Z276" s="8" t="str">
        <f>IF(COUNTIF(collected_variables_proxies!C:C,"*"&amp;A276&amp;"*")&gt;0,"yes","no")</f>
        <v>no</v>
      </c>
      <c r="AA276" s="8" t="str">
        <f t="shared" si="9"/>
        <v>no</v>
      </c>
      <c r="AB276">
        <v>500</v>
      </c>
    </row>
    <row r="277" spans="1:28" ht="15" customHeight="1">
      <c r="A277" s="2" t="s">
        <v>2368</v>
      </c>
      <c r="B277" s="2" t="s">
        <v>2368</v>
      </c>
      <c r="C277" s="2" t="s">
        <v>2368</v>
      </c>
      <c r="D277" s="7" t="s">
        <v>335</v>
      </c>
      <c r="E277" s="2" t="s">
        <v>336</v>
      </c>
      <c r="F277" s="2" t="s">
        <v>33</v>
      </c>
      <c r="G277" s="1" t="s">
        <v>631</v>
      </c>
      <c r="H277" t="s">
        <v>526</v>
      </c>
      <c r="J277" s="1"/>
      <c r="K277" s="1"/>
      <c r="M277" s="2" t="s">
        <v>338</v>
      </c>
      <c r="N277" s="8" t="s">
        <v>48</v>
      </c>
      <c r="O277" s="8" t="s">
        <v>37</v>
      </c>
      <c r="P277" s="8" t="s">
        <v>1707</v>
      </c>
      <c r="Q277" s="1"/>
      <c r="R277" s="1"/>
      <c r="S277" s="2">
        <v>27</v>
      </c>
      <c r="T277" s="2">
        <v>0</v>
      </c>
      <c r="U277" s="10">
        <f t="shared" si="8"/>
        <v>0</v>
      </c>
      <c r="V277" s="1"/>
      <c r="W277" s="8" t="str">
        <f>IF(COUNTIF(soi_input_variables!A:A,A277)&gt;0,"yes","no")</f>
        <v>no</v>
      </c>
      <c r="X277" s="8" t="str">
        <f>IF(COUNTIF(midas_input_variables!A:A,A277)&gt;0,"yes","no")</f>
        <v>no</v>
      </c>
      <c r="Y277" s="8" t="str">
        <f>IF(OR(COUNTIF(eucalc_variables_proxies!C:C,"*"&amp;A277&amp;"*")&gt;0,COUNTIF(eucalc_variables_proxies!F:F,"*"&amp;A277&amp;"*")&gt;0),"yes","no")</f>
        <v>no</v>
      </c>
      <c r="Z277" s="8" t="str">
        <f>IF(COUNTIF(collected_variables_proxies!C:C,"*"&amp;A277&amp;"*")&gt;0,"yes","no")</f>
        <v>no</v>
      </c>
      <c r="AA277" s="8" t="str">
        <f t="shared" si="9"/>
        <v>no</v>
      </c>
      <c r="AB277">
        <v>500</v>
      </c>
    </row>
    <row r="278" spans="1:28" ht="15" customHeight="1">
      <c r="A278" s="2" t="s">
        <v>2369</v>
      </c>
      <c r="B278" s="2" t="s">
        <v>2369</v>
      </c>
      <c r="C278" s="2" t="s">
        <v>2369</v>
      </c>
      <c r="D278" s="7" t="s">
        <v>335</v>
      </c>
      <c r="E278" s="2" t="s">
        <v>336</v>
      </c>
      <c r="F278" s="2" t="s">
        <v>33</v>
      </c>
      <c r="G278" s="1" t="s">
        <v>631</v>
      </c>
      <c r="H278" t="s">
        <v>526</v>
      </c>
      <c r="J278" s="1"/>
      <c r="K278" s="1"/>
      <c r="M278" s="2" t="s">
        <v>338</v>
      </c>
      <c r="N278" s="8" t="s">
        <v>48</v>
      </c>
      <c r="O278" s="8" t="s">
        <v>37</v>
      </c>
      <c r="P278" s="8" t="s">
        <v>1707</v>
      </c>
      <c r="Q278" s="1"/>
      <c r="R278" s="1"/>
      <c r="S278" s="2">
        <v>27</v>
      </c>
      <c r="T278" s="2">
        <v>0</v>
      </c>
      <c r="U278" s="10">
        <f t="shared" si="8"/>
        <v>0</v>
      </c>
      <c r="V278" s="1"/>
      <c r="W278" s="8" t="str">
        <f>IF(COUNTIF(soi_input_variables!A:A,A278)&gt;0,"yes","no")</f>
        <v>no</v>
      </c>
      <c r="X278" s="8" t="str">
        <f>IF(COUNTIF(midas_input_variables!A:A,A278)&gt;0,"yes","no")</f>
        <v>no</v>
      </c>
      <c r="Y278" s="8" t="str">
        <f>IF(OR(COUNTIF(eucalc_variables_proxies!C:C,"*"&amp;A278&amp;"*")&gt;0,COUNTIF(eucalc_variables_proxies!F:F,"*"&amp;A278&amp;"*")&gt;0),"yes","no")</f>
        <v>no</v>
      </c>
      <c r="Z278" s="8" t="str">
        <f>IF(COUNTIF(collected_variables_proxies!C:C,"*"&amp;A278&amp;"*")&gt;0,"yes","no")</f>
        <v>no</v>
      </c>
      <c r="AA278" s="8" t="str">
        <f t="shared" si="9"/>
        <v>no</v>
      </c>
      <c r="AB278">
        <v>500</v>
      </c>
    </row>
    <row r="279" spans="1:28" ht="15" customHeight="1">
      <c r="A279" s="2" t="s">
        <v>2370</v>
      </c>
      <c r="B279" s="2" t="s">
        <v>2370</v>
      </c>
      <c r="C279" s="2" t="s">
        <v>2370</v>
      </c>
      <c r="D279" s="7" t="s">
        <v>335</v>
      </c>
      <c r="E279" s="2" t="s">
        <v>336</v>
      </c>
      <c r="F279" s="2" t="s">
        <v>33</v>
      </c>
      <c r="G279" s="1" t="s">
        <v>631</v>
      </c>
      <c r="H279" t="s">
        <v>526</v>
      </c>
      <c r="J279" s="1"/>
      <c r="K279" s="1"/>
      <c r="M279" s="2" t="s">
        <v>338</v>
      </c>
      <c r="N279" s="8" t="s">
        <v>48</v>
      </c>
      <c r="O279" s="8" t="s">
        <v>37</v>
      </c>
      <c r="P279" s="8" t="s">
        <v>1707</v>
      </c>
      <c r="Q279" s="1"/>
      <c r="R279" s="1"/>
      <c r="S279" s="2">
        <v>27</v>
      </c>
      <c r="T279" s="2">
        <v>0</v>
      </c>
      <c r="U279" s="10">
        <f t="shared" si="8"/>
        <v>0</v>
      </c>
      <c r="V279" s="1"/>
      <c r="W279" s="8" t="str">
        <f>IF(COUNTIF(soi_input_variables!A:A,A279)&gt;0,"yes","no")</f>
        <v>no</v>
      </c>
      <c r="X279" s="8" t="str">
        <f>IF(COUNTIF(midas_input_variables!A:A,A279)&gt;0,"yes","no")</f>
        <v>no</v>
      </c>
      <c r="Y279" s="8" t="str">
        <f>IF(OR(COUNTIF(eucalc_variables_proxies!C:C,"*"&amp;A279&amp;"*")&gt;0,COUNTIF(eucalc_variables_proxies!F:F,"*"&amp;A279&amp;"*")&gt;0),"yes","no")</f>
        <v>no</v>
      </c>
      <c r="Z279" s="8" t="str">
        <f>IF(COUNTIF(collected_variables_proxies!C:C,"*"&amp;A279&amp;"*")&gt;0,"yes","no")</f>
        <v>no</v>
      </c>
      <c r="AA279" s="8" t="str">
        <f t="shared" si="9"/>
        <v>no</v>
      </c>
      <c r="AB279">
        <v>500</v>
      </c>
    </row>
    <row r="280" spans="1:28" ht="15" customHeight="1">
      <c r="A280" s="2" t="s">
        <v>2371</v>
      </c>
      <c r="B280" s="2" t="s">
        <v>2371</v>
      </c>
      <c r="C280" s="2" t="s">
        <v>2371</v>
      </c>
      <c r="D280" s="7" t="s">
        <v>335</v>
      </c>
      <c r="E280" s="2" t="s">
        <v>336</v>
      </c>
      <c r="F280" s="2" t="s">
        <v>33</v>
      </c>
      <c r="G280" s="1" t="s">
        <v>631</v>
      </c>
      <c r="H280" t="s">
        <v>526</v>
      </c>
      <c r="J280" s="1"/>
      <c r="K280" s="1"/>
      <c r="M280" s="2" t="s">
        <v>338</v>
      </c>
      <c r="N280" s="8" t="s">
        <v>48</v>
      </c>
      <c r="O280" s="8" t="s">
        <v>37</v>
      </c>
      <c r="P280" s="8" t="s">
        <v>1707</v>
      </c>
      <c r="Q280" s="1"/>
      <c r="R280" s="1"/>
      <c r="S280" s="2">
        <v>27</v>
      </c>
      <c r="T280" s="2">
        <v>0</v>
      </c>
      <c r="U280" s="10">
        <f t="shared" si="8"/>
        <v>0</v>
      </c>
      <c r="V280" s="1"/>
      <c r="W280" s="8" t="str">
        <f>IF(COUNTIF(soi_input_variables!A:A,A280)&gt;0,"yes","no")</f>
        <v>no</v>
      </c>
      <c r="X280" s="8" t="str">
        <f>IF(COUNTIF(midas_input_variables!A:A,A280)&gt;0,"yes","no")</f>
        <v>no</v>
      </c>
      <c r="Y280" s="8" t="str">
        <f>IF(OR(COUNTIF(eucalc_variables_proxies!C:C,"*"&amp;A280&amp;"*")&gt;0,COUNTIF(eucalc_variables_proxies!F:F,"*"&amp;A280&amp;"*")&gt;0),"yes","no")</f>
        <v>no</v>
      </c>
      <c r="Z280" s="8" t="str">
        <f>IF(COUNTIF(collected_variables_proxies!C:C,"*"&amp;A280&amp;"*")&gt;0,"yes","no")</f>
        <v>no</v>
      </c>
      <c r="AA280" s="8" t="str">
        <f t="shared" si="9"/>
        <v>no</v>
      </c>
      <c r="AB280">
        <v>500</v>
      </c>
    </row>
    <row r="281" spans="1:28" ht="15" customHeight="1">
      <c r="A281" s="2" t="s">
        <v>2372</v>
      </c>
      <c r="B281" s="2" t="s">
        <v>2372</v>
      </c>
      <c r="C281" s="2" t="s">
        <v>2372</v>
      </c>
      <c r="D281" s="7" t="s">
        <v>335</v>
      </c>
      <c r="E281" s="2" t="s">
        <v>336</v>
      </c>
      <c r="F281" s="2" t="s">
        <v>33</v>
      </c>
      <c r="G281" s="1" t="s">
        <v>631</v>
      </c>
      <c r="H281" t="s">
        <v>526</v>
      </c>
      <c r="J281" s="1"/>
      <c r="K281" s="1"/>
      <c r="M281" s="2" t="s">
        <v>338</v>
      </c>
      <c r="N281" s="8" t="s">
        <v>48</v>
      </c>
      <c r="O281" s="8" t="s">
        <v>37</v>
      </c>
      <c r="P281" s="8" t="s">
        <v>1707</v>
      </c>
      <c r="Q281" s="1"/>
      <c r="R281" s="1"/>
      <c r="S281" s="2">
        <v>27</v>
      </c>
      <c r="T281" s="2">
        <v>0</v>
      </c>
      <c r="U281" s="10">
        <f t="shared" si="8"/>
        <v>0</v>
      </c>
      <c r="V281" s="1"/>
      <c r="W281" s="8" t="str">
        <f>IF(COUNTIF(soi_input_variables!A:A,A281)&gt;0,"yes","no")</f>
        <v>no</v>
      </c>
      <c r="X281" s="8" t="str">
        <f>IF(COUNTIF(midas_input_variables!A:A,A281)&gt;0,"yes","no")</f>
        <v>no</v>
      </c>
      <c r="Y281" s="8" t="str">
        <f>IF(OR(COUNTIF(eucalc_variables_proxies!C:C,"*"&amp;A281&amp;"*")&gt;0,COUNTIF(eucalc_variables_proxies!F:F,"*"&amp;A281&amp;"*")&gt;0),"yes","no")</f>
        <v>no</v>
      </c>
      <c r="Z281" s="8" t="str">
        <f>IF(COUNTIF(collected_variables_proxies!C:C,"*"&amp;A281&amp;"*")&gt;0,"yes","no")</f>
        <v>no</v>
      </c>
      <c r="AA281" s="8" t="str">
        <f t="shared" si="9"/>
        <v>no</v>
      </c>
      <c r="AB281">
        <v>500</v>
      </c>
    </row>
    <row r="282" spans="1:28" ht="15" customHeight="1">
      <c r="A282" s="2" t="s">
        <v>2373</v>
      </c>
      <c r="B282" s="2" t="s">
        <v>2373</v>
      </c>
      <c r="C282" s="2" t="s">
        <v>2373</v>
      </c>
      <c r="D282" s="7" t="s">
        <v>335</v>
      </c>
      <c r="E282" s="2" t="s">
        <v>336</v>
      </c>
      <c r="F282" s="2" t="s">
        <v>33</v>
      </c>
      <c r="G282" s="1" t="s">
        <v>631</v>
      </c>
      <c r="H282" t="s">
        <v>526</v>
      </c>
      <c r="J282" s="1"/>
      <c r="K282" s="1"/>
      <c r="M282" s="2" t="s">
        <v>338</v>
      </c>
      <c r="N282" s="8" t="s">
        <v>48</v>
      </c>
      <c r="O282" s="8" t="s">
        <v>37</v>
      </c>
      <c r="P282" s="8" t="s">
        <v>1707</v>
      </c>
      <c r="Q282" s="1"/>
      <c r="R282" s="1"/>
      <c r="S282" s="2">
        <v>27</v>
      </c>
      <c r="T282" s="2">
        <v>0</v>
      </c>
      <c r="U282" s="10">
        <f t="shared" si="8"/>
        <v>0</v>
      </c>
      <c r="V282" s="1"/>
      <c r="W282" s="8" t="str">
        <f>IF(COUNTIF(soi_input_variables!A:A,A282)&gt;0,"yes","no")</f>
        <v>no</v>
      </c>
      <c r="X282" s="8" t="str">
        <f>IF(COUNTIF(midas_input_variables!A:A,A282)&gt;0,"yes","no")</f>
        <v>no</v>
      </c>
      <c r="Y282" s="8" t="str">
        <f>IF(OR(COUNTIF(eucalc_variables_proxies!C:C,"*"&amp;A282&amp;"*")&gt;0,COUNTIF(eucalc_variables_proxies!F:F,"*"&amp;A282&amp;"*")&gt;0),"yes","no")</f>
        <v>no</v>
      </c>
      <c r="Z282" s="8" t="str">
        <f>IF(COUNTIF(collected_variables_proxies!C:C,"*"&amp;A282&amp;"*")&gt;0,"yes","no")</f>
        <v>no</v>
      </c>
      <c r="AA282" s="8" t="str">
        <f t="shared" si="9"/>
        <v>no</v>
      </c>
      <c r="AB282">
        <v>500</v>
      </c>
    </row>
    <row r="283" spans="1:28" ht="15" customHeight="1">
      <c r="A283" s="2" t="s">
        <v>2374</v>
      </c>
      <c r="B283" s="2" t="s">
        <v>2374</v>
      </c>
      <c r="C283" s="2" t="s">
        <v>2374</v>
      </c>
      <c r="D283" s="7" t="s">
        <v>335</v>
      </c>
      <c r="E283" s="2" t="s">
        <v>336</v>
      </c>
      <c r="F283" s="2" t="s">
        <v>33</v>
      </c>
      <c r="G283" s="1" t="s">
        <v>631</v>
      </c>
      <c r="H283" t="s">
        <v>526</v>
      </c>
      <c r="J283" s="1"/>
      <c r="K283" s="1"/>
      <c r="M283" s="2" t="s">
        <v>338</v>
      </c>
      <c r="N283" s="8" t="s">
        <v>48</v>
      </c>
      <c r="O283" s="8" t="s">
        <v>37</v>
      </c>
      <c r="P283" s="8" t="s">
        <v>1707</v>
      </c>
      <c r="Q283" s="1"/>
      <c r="R283" s="1"/>
      <c r="S283" s="2">
        <v>27</v>
      </c>
      <c r="T283" s="2">
        <v>0</v>
      </c>
      <c r="U283" s="10">
        <f t="shared" si="8"/>
        <v>0</v>
      </c>
      <c r="V283" s="1"/>
      <c r="W283" s="8" t="str">
        <f>IF(COUNTIF(soi_input_variables!A:A,A283)&gt;0,"yes","no")</f>
        <v>no</v>
      </c>
      <c r="X283" s="8" t="str">
        <f>IF(COUNTIF(midas_input_variables!A:A,A283)&gt;0,"yes","no")</f>
        <v>no</v>
      </c>
      <c r="Y283" s="8" t="str">
        <f>IF(OR(COUNTIF(eucalc_variables_proxies!C:C,"*"&amp;A283&amp;"*")&gt;0,COUNTIF(eucalc_variables_proxies!F:F,"*"&amp;A283&amp;"*")&gt;0),"yes","no")</f>
        <v>no</v>
      </c>
      <c r="Z283" s="8" t="str">
        <f>IF(COUNTIF(collected_variables_proxies!C:C,"*"&amp;A283&amp;"*")&gt;0,"yes","no")</f>
        <v>no</v>
      </c>
      <c r="AA283" s="8" t="str">
        <f t="shared" si="9"/>
        <v>no</v>
      </c>
      <c r="AB283">
        <v>500</v>
      </c>
    </row>
    <row r="284" spans="1:28" ht="15" customHeight="1">
      <c r="A284" s="2" t="s">
        <v>2375</v>
      </c>
      <c r="B284" s="2" t="s">
        <v>2375</v>
      </c>
      <c r="C284" s="2" t="s">
        <v>2375</v>
      </c>
      <c r="D284" s="7" t="s">
        <v>335</v>
      </c>
      <c r="E284" s="2" t="s">
        <v>336</v>
      </c>
      <c r="F284" s="2" t="s">
        <v>33</v>
      </c>
      <c r="G284" s="1" t="s">
        <v>631</v>
      </c>
      <c r="H284" t="s">
        <v>526</v>
      </c>
      <c r="J284" s="1"/>
      <c r="K284" s="1"/>
      <c r="M284" s="2" t="s">
        <v>338</v>
      </c>
      <c r="N284" s="8" t="s">
        <v>48</v>
      </c>
      <c r="O284" s="8" t="s">
        <v>37</v>
      </c>
      <c r="P284" s="8" t="s">
        <v>1707</v>
      </c>
      <c r="Q284" s="1"/>
      <c r="R284" s="1"/>
      <c r="S284" s="2">
        <v>27</v>
      </c>
      <c r="T284" s="2">
        <v>0</v>
      </c>
      <c r="U284" s="10">
        <f t="shared" si="8"/>
        <v>0</v>
      </c>
      <c r="V284" s="1"/>
      <c r="W284" s="8" t="str">
        <f>IF(COUNTIF(soi_input_variables!A:A,A284)&gt;0,"yes","no")</f>
        <v>no</v>
      </c>
      <c r="X284" s="8" t="str">
        <f>IF(COUNTIF(midas_input_variables!A:A,A284)&gt;0,"yes","no")</f>
        <v>no</v>
      </c>
      <c r="Y284" s="8" t="str">
        <f>IF(OR(COUNTIF(eucalc_variables_proxies!C:C,"*"&amp;A284&amp;"*")&gt;0,COUNTIF(eucalc_variables_proxies!F:F,"*"&amp;A284&amp;"*")&gt;0),"yes","no")</f>
        <v>no</v>
      </c>
      <c r="Z284" s="8" t="str">
        <f>IF(COUNTIF(collected_variables_proxies!C:C,"*"&amp;A284&amp;"*")&gt;0,"yes","no")</f>
        <v>no</v>
      </c>
      <c r="AA284" s="8" t="str">
        <f t="shared" si="9"/>
        <v>no</v>
      </c>
      <c r="AB284">
        <v>500</v>
      </c>
    </row>
    <row r="285" spans="1:28" ht="15" customHeight="1">
      <c r="A285" s="2" t="s">
        <v>2376</v>
      </c>
      <c r="B285" s="2" t="s">
        <v>2376</v>
      </c>
      <c r="C285" s="2" t="s">
        <v>2376</v>
      </c>
      <c r="D285" s="7" t="s">
        <v>335</v>
      </c>
      <c r="E285" s="2" t="s">
        <v>336</v>
      </c>
      <c r="F285" s="2" t="s">
        <v>33</v>
      </c>
      <c r="G285" s="1" t="s">
        <v>631</v>
      </c>
      <c r="H285" t="s">
        <v>526</v>
      </c>
      <c r="J285" s="1"/>
      <c r="K285" s="1"/>
      <c r="M285" s="2" t="s">
        <v>338</v>
      </c>
      <c r="N285" s="8" t="s">
        <v>48</v>
      </c>
      <c r="O285" s="8" t="s">
        <v>37</v>
      </c>
      <c r="P285" s="8" t="s">
        <v>1707</v>
      </c>
      <c r="Q285" s="1"/>
      <c r="R285" s="1"/>
      <c r="S285" s="2">
        <v>27</v>
      </c>
      <c r="T285" s="2">
        <v>0</v>
      </c>
      <c r="U285" s="10">
        <f t="shared" si="8"/>
        <v>0</v>
      </c>
      <c r="V285" s="1"/>
      <c r="W285" s="8" t="str">
        <f>IF(COUNTIF(soi_input_variables!A:A,A285)&gt;0,"yes","no")</f>
        <v>no</v>
      </c>
      <c r="X285" s="8" t="str">
        <f>IF(COUNTIF(midas_input_variables!A:A,A285)&gt;0,"yes","no")</f>
        <v>no</v>
      </c>
      <c r="Y285" s="8" t="str">
        <f>IF(OR(COUNTIF(eucalc_variables_proxies!C:C,"*"&amp;A285&amp;"*")&gt;0,COUNTIF(eucalc_variables_proxies!F:F,"*"&amp;A285&amp;"*")&gt;0),"yes","no")</f>
        <v>no</v>
      </c>
      <c r="Z285" s="8" t="str">
        <f>IF(COUNTIF(collected_variables_proxies!C:C,"*"&amp;A285&amp;"*")&gt;0,"yes","no")</f>
        <v>no</v>
      </c>
      <c r="AA285" s="8" t="str">
        <f t="shared" si="9"/>
        <v>no</v>
      </c>
      <c r="AB285">
        <v>500</v>
      </c>
    </row>
    <row r="286" spans="1:28" ht="15" customHeight="1">
      <c r="A286" s="2" t="s">
        <v>2377</v>
      </c>
      <c r="B286" s="2" t="s">
        <v>2377</v>
      </c>
      <c r="C286" s="2" t="s">
        <v>2377</v>
      </c>
      <c r="D286" s="7" t="s">
        <v>335</v>
      </c>
      <c r="E286" s="2" t="s">
        <v>336</v>
      </c>
      <c r="F286" s="2" t="s">
        <v>33</v>
      </c>
      <c r="G286" s="1" t="s">
        <v>631</v>
      </c>
      <c r="H286" t="s">
        <v>526</v>
      </c>
      <c r="J286" s="1"/>
      <c r="K286" s="1"/>
      <c r="M286" s="2" t="s">
        <v>338</v>
      </c>
      <c r="N286" s="8" t="s">
        <v>48</v>
      </c>
      <c r="O286" s="8" t="s">
        <v>37</v>
      </c>
      <c r="P286" s="8" t="s">
        <v>1707</v>
      </c>
      <c r="Q286" s="1"/>
      <c r="R286" s="1"/>
      <c r="S286" s="2">
        <v>27</v>
      </c>
      <c r="T286" s="2">
        <v>0</v>
      </c>
      <c r="U286" s="10">
        <f t="shared" si="8"/>
        <v>0</v>
      </c>
      <c r="V286" s="1"/>
      <c r="W286" s="8" t="str">
        <f>IF(COUNTIF(soi_input_variables!A:A,A286)&gt;0,"yes","no")</f>
        <v>no</v>
      </c>
      <c r="X286" s="8" t="str">
        <f>IF(COUNTIF(midas_input_variables!A:A,A286)&gt;0,"yes","no")</f>
        <v>no</v>
      </c>
      <c r="Y286" s="8" t="str">
        <f>IF(OR(COUNTIF(eucalc_variables_proxies!C:C,"*"&amp;A286&amp;"*")&gt;0,COUNTIF(eucalc_variables_proxies!F:F,"*"&amp;A286&amp;"*")&gt;0),"yes","no")</f>
        <v>no</v>
      </c>
      <c r="Z286" s="8" t="str">
        <f>IF(COUNTIF(collected_variables_proxies!C:C,"*"&amp;A286&amp;"*")&gt;0,"yes","no")</f>
        <v>no</v>
      </c>
      <c r="AA286" s="8" t="str">
        <f t="shared" si="9"/>
        <v>no</v>
      </c>
      <c r="AB286">
        <v>500</v>
      </c>
    </row>
    <row r="287" spans="1:28" ht="15" customHeight="1">
      <c r="A287" s="2" t="s">
        <v>2378</v>
      </c>
      <c r="B287" s="2" t="s">
        <v>2378</v>
      </c>
      <c r="C287" s="2" t="s">
        <v>2378</v>
      </c>
      <c r="D287" s="7" t="s">
        <v>335</v>
      </c>
      <c r="E287" s="2" t="s">
        <v>336</v>
      </c>
      <c r="F287" s="2" t="s">
        <v>33</v>
      </c>
      <c r="G287" s="1" t="s">
        <v>631</v>
      </c>
      <c r="H287" t="s">
        <v>526</v>
      </c>
      <c r="J287" s="1"/>
      <c r="K287" s="1"/>
      <c r="M287" s="2" t="s">
        <v>338</v>
      </c>
      <c r="N287" s="8" t="s">
        <v>48</v>
      </c>
      <c r="O287" s="8" t="s">
        <v>37</v>
      </c>
      <c r="P287" s="8" t="s">
        <v>1707</v>
      </c>
      <c r="Q287" s="1"/>
      <c r="R287" s="1"/>
      <c r="S287" s="2">
        <v>27</v>
      </c>
      <c r="T287" s="2">
        <v>0</v>
      </c>
      <c r="U287" s="10">
        <f t="shared" si="8"/>
        <v>0</v>
      </c>
      <c r="V287" s="1"/>
      <c r="W287" s="8" t="str">
        <f>IF(COUNTIF(soi_input_variables!A:A,A287)&gt;0,"yes","no")</f>
        <v>no</v>
      </c>
      <c r="X287" s="8" t="str">
        <f>IF(COUNTIF(midas_input_variables!A:A,A287)&gt;0,"yes","no")</f>
        <v>no</v>
      </c>
      <c r="Y287" s="8" t="str">
        <f>IF(OR(COUNTIF(eucalc_variables_proxies!C:C,"*"&amp;A287&amp;"*")&gt;0,COUNTIF(eucalc_variables_proxies!F:F,"*"&amp;A287&amp;"*")&gt;0),"yes","no")</f>
        <v>no</v>
      </c>
      <c r="Z287" s="8" t="str">
        <f>IF(COUNTIF(collected_variables_proxies!C:C,"*"&amp;A287&amp;"*")&gt;0,"yes","no")</f>
        <v>no</v>
      </c>
      <c r="AA287" s="8" t="str">
        <f t="shared" si="9"/>
        <v>no</v>
      </c>
      <c r="AB287">
        <v>500</v>
      </c>
    </row>
    <row r="288" spans="1:28" ht="15" customHeight="1">
      <c r="A288" s="2" t="s">
        <v>2379</v>
      </c>
      <c r="B288" s="2" t="s">
        <v>2379</v>
      </c>
      <c r="C288" s="2" t="s">
        <v>2379</v>
      </c>
      <c r="D288" s="7" t="s">
        <v>335</v>
      </c>
      <c r="E288" s="2" t="s">
        <v>336</v>
      </c>
      <c r="F288" s="2" t="s">
        <v>33</v>
      </c>
      <c r="G288" s="1" t="s">
        <v>631</v>
      </c>
      <c r="H288" t="s">
        <v>526</v>
      </c>
      <c r="J288" s="1"/>
      <c r="K288" s="1"/>
      <c r="M288" s="2" t="s">
        <v>338</v>
      </c>
      <c r="N288" s="8" t="s">
        <v>48</v>
      </c>
      <c r="O288" s="8" t="s">
        <v>37</v>
      </c>
      <c r="P288" s="8" t="s">
        <v>1707</v>
      </c>
      <c r="Q288" s="1"/>
      <c r="R288" s="1"/>
      <c r="S288" s="2">
        <v>27</v>
      </c>
      <c r="T288" s="2">
        <v>0</v>
      </c>
      <c r="U288" s="10">
        <f t="shared" si="8"/>
        <v>0</v>
      </c>
      <c r="V288" s="1"/>
      <c r="W288" s="8" t="str">
        <f>IF(COUNTIF(soi_input_variables!A:A,A288)&gt;0,"yes","no")</f>
        <v>no</v>
      </c>
      <c r="X288" s="8" t="str">
        <f>IF(COUNTIF(midas_input_variables!A:A,A288)&gt;0,"yes","no")</f>
        <v>no</v>
      </c>
      <c r="Y288" s="8" t="str">
        <f>IF(OR(COUNTIF(eucalc_variables_proxies!C:C,"*"&amp;A288&amp;"*")&gt;0,COUNTIF(eucalc_variables_proxies!F:F,"*"&amp;A288&amp;"*")&gt;0),"yes","no")</f>
        <v>no</v>
      </c>
      <c r="Z288" s="8" t="str">
        <f>IF(COUNTIF(collected_variables_proxies!C:C,"*"&amp;A288&amp;"*")&gt;0,"yes","no")</f>
        <v>no</v>
      </c>
      <c r="AA288" s="8" t="str">
        <f t="shared" si="9"/>
        <v>no</v>
      </c>
      <c r="AB288">
        <v>500</v>
      </c>
    </row>
    <row r="289" spans="1:28" ht="15" customHeight="1">
      <c r="A289" s="2" t="s">
        <v>2380</v>
      </c>
      <c r="B289" s="2" t="s">
        <v>2380</v>
      </c>
      <c r="C289" s="2" t="s">
        <v>2380</v>
      </c>
      <c r="D289" s="7" t="s">
        <v>335</v>
      </c>
      <c r="E289" s="2" t="s">
        <v>336</v>
      </c>
      <c r="F289" s="2" t="s">
        <v>33</v>
      </c>
      <c r="G289" s="1" t="s">
        <v>631</v>
      </c>
      <c r="H289" t="s">
        <v>526</v>
      </c>
      <c r="J289" s="1"/>
      <c r="K289" s="1"/>
      <c r="M289" s="2" t="s">
        <v>338</v>
      </c>
      <c r="N289" s="8" t="s">
        <v>48</v>
      </c>
      <c r="O289" s="8" t="s">
        <v>37</v>
      </c>
      <c r="P289" s="8" t="s">
        <v>1707</v>
      </c>
      <c r="Q289" s="1"/>
      <c r="R289" s="1"/>
      <c r="S289" s="2">
        <v>27</v>
      </c>
      <c r="T289" s="2">
        <v>0</v>
      </c>
      <c r="U289" s="10">
        <f t="shared" si="8"/>
        <v>0</v>
      </c>
      <c r="V289" s="1"/>
      <c r="W289" s="8" t="str">
        <f>IF(COUNTIF(soi_input_variables!A:A,A289)&gt;0,"yes","no")</f>
        <v>no</v>
      </c>
      <c r="X289" s="8" t="str">
        <f>IF(COUNTIF(midas_input_variables!A:A,A289)&gt;0,"yes","no")</f>
        <v>no</v>
      </c>
      <c r="Y289" s="8" t="str">
        <f>IF(OR(COUNTIF(eucalc_variables_proxies!C:C,"*"&amp;A289&amp;"*")&gt;0,COUNTIF(eucalc_variables_proxies!F:F,"*"&amp;A289&amp;"*")&gt;0),"yes","no")</f>
        <v>no</v>
      </c>
      <c r="Z289" s="8" t="str">
        <f>IF(COUNTIF(collected_variables_proxies!C:C,"*"&amp;A289&amp;"*")&gt;0,"yes","no")</f>
        <v>no</v>
      </c>
      <c r="AA289" s="8" t="str">
        <f t="shared" si="9"/>
        <v>no</v>
      </c>
      <c r="AB289">
        <v>500</v>
      </c>
    </row>
    <row r="290" spans="1:28" ht="15" customHeight="1">
      <c r="A290" s="2" t="s">
        <v>2381</v>
      </c>
      <c r="B290" s="2" t="s">
        <v>2381</v>
      </c>
      <c r="C290" s="2" t="s">
        <v>2381</v>
      </c>
      <c r="D290" s="7" t="s">
        <v>335</v>
      </c>
      <c r="E290" s="2" t="s">
        <v>336</v>
      </c>
      <c r="F290" s="2" t="s">
        <v>33</v>
      </c>
      <c r="G290" s="1" t="s">
        <v>631</v>
      </c>
      <c r="H290" t="s">
        <v>526</v>
      </c>
      <c r="J290" s="1"/>
      <c r="K290" s="1"/>
      <c r="M290" s="2" t="s">
        <v>338</v>
      </c>
      <c r="N290" s="8" t="s">
        <v>48</v>
      </c>
      <c r="O290" s="8" t="s">
        <v>37</v>
      </c>
      <c r="P290" s="8" t="s">
        <v>1707</v>
      </c>
      <c r="Q290" s="1"/>
      <c r="R290" s="1"/>
      <c r="S290" s="2">
        <v>27</v>
      </c>
      <c r="T290" s="2">
        <v>0</v>
      </c>
      <c r="U290" s="10">
        <f t="shared" si="8"/>
        <v>0</v>
      </c>
      <c r="V290" s="1"/>
      <c r="W290" s="8" t="str">
        <f>IF(COUNTIF(soi_input_variables!A:A,A290)&gt;0,"yes","no")</f>
        <v>no</v>
      </c>
      <c r="X290" s="8" t="str">
        <f>IF(COUNTIF(midas_input_variables!A:A,A290)&gt;0,"yes","no")</f>
        <v>no</v>
      </c>
      <c r="Y290" s="8" t="str">
        <f>IF(OR(COUNTIF(eucalc_variables_proxies!C:C,"*"&amp;A290&amp;"*")&gt;0,COUNTIF(eucalc_variables_proxies!F:F,"*"&amp;A290&amp;"*")&gt;0),"yes","no")</f>
        <v>no</v>
      </c>
      <c r="Z290" s="8" t="str">
        <f>IF(COUNTIF(collected_variables_proxies!C:C,"*"&amp;A290&amp;"*")&gt;0,"yes","no")</f>
        <v>no</v>
      </c>
      <c r="AA290" s="8" t="str">
        <f t="shared" si="9"/>
        <v>no</v>
      </c>
      <c r="AB290">
        <v>500</v>
      </c>
    </row>
    <row r="291" spans="1:28" ht="15" customHeight="1">
      <c r="A291" s="2" t="s">
        <v>2382</v>
      </c>
      <c r="B291" s="2" t="s">
        <v>2382</v>
      </c>
      <c r="C291" s="2" t="s">
        <v>2382</v>
      </c>
      <c r="D291" s="7" t="s">
        <v>335</v>
      </c>
      <c r="E291" s="2" t="s">
        <v>336</v>
      </c>
      <c r="F291" s="2" t="s">
        <v>33</v>
      </c>
      <c r="G291" s="1" t="s">
        <v>631</v>
      </c>
      <c r="H291" t="s">
        <v>526</v>
      </c>
      <c r="J291" s="1"/>
      <c r="K291" s="1"/>
      <c r="M291" s="2" t="s">
        <v>338</v>
      </c>
      <c r="N291" s="8" t="s">
        <v>48</v>
      </c>
      <c r="O291" s="8" t="s">
        <v>37</v>
      </c>
      <c r="P291" s="8" t="s">
        <v>1707</v>
      </c>
      <c r="Q291" s="1"/>
      <c r="R291" s="1"/>
      <c r="S291" s="2">
        <v>27</v>
      </c>
      <c r="T291" s="2">
        <v>0</v>
      </c>
      <c r="U291" s="10">
        <f t="shared" si="8"/>
        <v>0</v>
      </c>
      <c r="V291" s="1"/>
      <c r="W291" s="8" t="str">
        <f>IF(COUNTIF(soi_input_variables!A:A,A291)&gt;0,"yes","no")</f>
        <v>no</v>
      </c>
      <c r="X291" s="8" t="str">
        <f>IF(COUNTIF(midas_input_variables!A:A,A291)&gt;0,"yes","no")</f>
        <v>no</v>
      </c>
      <c r="Y291" s="8" t="str">
        <f>IF(OR(COUNTIF(eucalc_variables_proxies!C:C,"*"&amp;A291&amp;"*")&gt;0,COUNTIF(eucalc_variables_proxies!F:F,"*"&amp;A291&amp;"*")&gt;0),"yes","no")</f>
        <v>no</v>
      </c>
      <c r="Z291" s="8" t="str">
        <f>IF(COUNTIF(collected_variables_proxies!C:C,"*"&amp;A291&amp;"*")&gt;0,"yes","no")</f>
        <v>no</v>
      </c>
      <c r="AA291" s="8" t="str">
        <f t="shared" si="9"/>
        <v>no</v>
      </c>
      <c r="AB291">
        <v>500</v>
      </c>
    </row>
    <row r="292" spans="1:28" ht="15" customHeight="1">
      <c r="A292" s="2" t="s">
        <v>2383</v>
      </c>
      <c r="B292" s="2" t="s">
        <v>2383</v>
      </c>
      <c r="C292" s="2" t="s">
        <v>2383</v>
      </c>
      <c r="D292" s="7" t="s">
        <v>335</v>
      </c>
      <c r="E292" s="2" t="s">
        <v>336</v>
      </c>
      <c r="F292" s="2" t="s">
        <v>33</v>
      </c>
      <c r="G292" s="1" t="s">
        <v>631</v>
      </c>
      <c r="H292" t="s">
        <v>526</v>
      </c>
      <c r="J292" s="1"/>
      <c r="K292" s="1"/>
      <c r="M292" s="2" t="s">
        <v>338</v>
      </c>
      <c r="N292" s="8" t="s">
        <v>48</v>
      </c>
      <c r="O292" s="8" t="s">
        <v>37</v>
      </c>
      <c r="P292" s="8" t="s">
        <v>1707</v>
      </c>
      <c r="Q292" s="1"/>
      <c r="R292" s="1"/>
      <c r="S292" s="2">
        <v>27</v>
      </c>
      <c r="T292" s="2">
        <v>0</v>
      </c>
      <c r="U292" s="10">
        <f t="shared" si="8"/>
        <v>0</v>
      </c>
      <c r="V292" s="1"/>
      <c r="W292" s="8" t="str">
        <f>IF(COUNTIF(soi_input_variables!A:A,A292)&gt;0,"yes","no")</f>
        <v>no</v>
      </c>
      <c r="X292" s="8" t="str">
        <f>IF(COUNTIF(midas_input_variables!A:A,A292)&gt;0,"yes","no")</f>
        <v>no</v>
      </c>
      <c r="Y292" s="8" t="str">
        <f>IF(OR(COUNTIF(eucalc_variables_proxies!C:C,"*"&amp;A292&amp;"*")&gt;0,COUNTIF(eucalc_variables_proxies!F:F,"*"&amp;A292&amp;"*")&gt;0),"yes","no")</f>
        <v>no</v>
      </c>
      <c r="Z292" s="8" t="str">
        <f>IF(COUNTIF(collected_variables_proxies!C:C,"*"&amp;A292&amp;"*")&gt;0,"yes","no")</f>
        <v>no</v>
      </c>
      <c r="AA292" s="8" t="str">
        <f t="shared" si="9"/>
        <v>no</v>
      </c>
      <c r="AB292">
        <v>500</v>
      </c>
    </row>
    <row r="293" spans="1:28" ht="15" customHeight="1">
      <c r="A293" s="2" t="s">
        <v>2384</v>
      </c>
      <c r="B293" s="2" t="s">
        <v>2384</v>
      </c>
      <c r="C293" s="2" t="s">
        <v>2384</v>
      </c>
      <c r="D293" s="7" t="s">
        <v>335</v>
      </c>
      <c r="E293" s="2" t="s">
        <v>336</v>
      </c>
      <c r="F293" s="2" t="s">
        <v>33</v>
      </c>
      <c r="G293" s="1" t="s">
        <v>631</v>
      </c>
      <c r="H293" t="s">
        <v>526</v>
      </c>
      <c r="J293" s="1"/>
      <c r="K293" s="1"/>
      <c r="M293" s="2" t="s">
        <v>338</v>
      </c>
      <c r="N293" s="8" t="s">
        <v>48</v>
      </c>
      <c r="O293" s="8" t="s">
        <v>37</v>
      </c>
      <c r="P293" s="8" t="s">
        <v>1707</v>
      </c>
      <c r="Q293" s="1"/>
      <c r="R293" s="1"/>
      <c r="S293" s="2">
        <v>27</v>
      </c>
      <c r="T293" s="2">
        <v>0</v>
      </c>
      <c r="U293" s="10">
        <f t="shared" si="8"/>
        <v>0</v>
      </c>
      <c r="V293" s="1"/>
      <c r="W293" s="8" t="str">
        <f>IF(COUNTIF(soi_input_variables!A:A,A293)&gt;0,"yes","no")</f>
        <v>no</v>
      </c>
      <c r="X293" s="8" t="str">
        <f>IF(COUNTIF(midas_input_variables!A:A,A293)&gt;0,"yes","no")</f>
        <v>no</v>
      </c>
      <c r="Y293" s="8" t="str">
        <f>IF(OR(COUNTIF(eucalc_variables_proxies!C:C,"*"&amp;A293&amp;"*")&gt;0,COUNTIF(eucalc_variables_proxies!F:F,"*"&amp;A293&amp;"*")&gt;0),"yes","no")</f>
        <v>no</v>
      </c>
      <c r="Z293" s="8" t="str">
        <f>IF(COUNTIF(collected_variables_proxies!C:C,"*"&amp;A293&amp;"*")&gt;0,"yes","no")</f>
        <v>no</v>
      </c>
      <c r="AA293" s="8" t="str">
        <f t="shared" si="9"/>
        <v>no</v>
      </c>
      <c r="AB293">
        <v>500</v>
      </c>
    </row>
    <row r="294" spans="1:28" ht="15" customHeight="1">
      <c r="A294" s="2" t="s">
        <v>2385</v>
      </c>
      <c r="B294" s="2" t="s">
        <v>2385</v>
      </c>
      <c r="C294" s="2" t="s">
        <v>2385</v>
      </c>
      <c r="D294" s="7" t="s">
        <v>335</v>
      </c>
      <c r="E294" s="2" t="s">
        <v>336</v>
      </c>
      <c r="F294" s="2" t="s">
        <v>33</v>
      </c>
      <c r="G294" s="1" t="s">
        <v>631</v>
      </c>
      <c r="H294" t="s">
        <v>526</v>
      </c>
      <c r="J294" s="1"/>
      <c r="K294" s="1"/>
      <c r="M294" s="2" t="s">
        <v>338</v>
      </c>
      <c r="N294" s="8" t="s">
        <v>48</v>
      </c>
      <c r="O294" s="8" t="s">
        <v>37</v>
      </c>
      <c r="P294" s="8" t="s">
        <v>1707</v>
      </c>
      <c r="Q294" s="1"/>
      <c r="R294" s="1"/>
      <c r="S294" s="2">
        <v>27</v>
      </c>
      <c r="T294" s="2">
        <v>0</v>
      </c>
      <c r="U294" s="10">
        <f t="shared" si="8"/>
        <v>0</v>
      </c>
      <c r="V294" s="1"/>
      <c r="W294" s="8" t="str">
        <f>IF(COUNTIF(soi_input_variables!A:A,A294)&gt;0,"yes","no")</f>
        <v>no</v>
      </c>
      <c r="X294" s="8" t="str">
        <f>IF(COUNTIF(midas_input_variables!A:A,A294)&gt;0,"yes","no")</f>
        <v>no</v>
      </c>
      <c r="Y294" s="8" t="str">
        <f>IF(OR(COUNTIF(eucalc_variables_proxies!C:C,"*"&amp;A294&amp;"*")&gt;0,COUNTIF(eucalc_variables_proxies!F:F,"*"&amp;A294&amp;"*")&gt;0),"yes","no")</f>
        <v>no</v>
      </c>
      <c r="Z294" s="8" t="str">
        <f>IF(COUNTIF(collected_variables_proxies!C:C,"*"&amp;A294&amp;"*")&gt;0,"yes","no")</f>
        <v>no</v>
      </c>
      <c r="AA294" s="8" t="str">
        <f t="shared" si="9"/>
        <v>no</v>
      </c>
      <c r="AB294">
        <v>500</v>
      </c>
    </row>
    <row r="295" spans="1:28" ht="15" customHeight="1">
      <c r="A295" s="2" t="s">
        <v>2386</v>
      </c>
      <c r="B295" s="2" t="s">
        <v>2386</v>
      </c>
      <c r="C295" s="2" t="s">
        <v>2386</v>
      </c>
      <c r="D295" s="7" t="s">
        <v>335</v>
      </c>
      <c r="E295" s="2" t="s">
        <v>336</v>
      </c>
      <c r="F295" s="2" t="s">
        <v>33</v>
      </c>
      <c r="G295" s="1" t="s">
        <v>631</v>
      </c>
      <c r="H295" t="s">
        <v>526</v>
      </c>
      <c r="J295" s="1"/>
      <c r="K295" s="1"/>
      <c r="M295" s="2" t="s">
        <v>338</v>
      </c>
      <c r="N295" s="8" t="s">
        <v>48</v>
      </c>
      <c r="O295" s="8" t="s">
        <v>37</v>
      </c>
      <c r="P295" s="8" t="s">
        <v>1707</v>
      </c>
      <c r="Q295" s="1"/>
      <c r="R295" s="1"/>
      <c r="S295" s="2">
        <v>27</v>
      </c>
      <c r="T295" s="2">
        <v>0</v>
      </c>
      <c r="U295" s="10">
        <f t="shared" si="8"/>
        <v>0</v>
      </c>
      <c r="V295" s="1"/>
      <c r="W295" s="8" t="str">
        <f>IF(COUNTIF(soi_input_variables!A:A,A295)&gt;0,"yes","no")</f>
        <v>no</v>
      </c>
      <c r="X295" s="8" t="str">
        <f>IF(COUNTIF(midas_input_variables!A:A,A295)&gt;0,"yes","no")</f>
        <v>no</v>
      </c>
      <c r="Y295" s="8" t="str">
        <f>IF(OR(COUNTIF(eucalc_variables_proxies!C:C,"*"&amp;A295&amp;"*")&gt;0,COUNTIF(eucalc_variables_proxies!F:F,"*"&amp;A295&amp;"*")&gt;0),"yes","no")</f>
        <v>no</v>
      </c>
      <c r="Z295" s="8" t="str">
        <f>IF(COUNTIF(collected_variables_proxies!C:C,"*"&amp;A295&amp;"*")&gt;0,"yes","no")</f>
        <v>no</v>
      </c>
      <c r="AA295" s="8" t="str">
        <f t="shared" si="9"/>
        <v>no</v>
      </c>
      <c r="AB295">
        <v>500</v>
      </c>
    </row>
    <row r="296" spans="1:28" ht="15" customHeight="1">
      <c r="A296" s="2" t="s">
        <v>2387</v>
      </c>
      <c r="B296" s="2" t="s">
        <v>2387</v>
      </c>
      <c r="C296" s="2" t="s">
        <v>2387</v>
      </c>
      <c r="D296" s="7" t="s">
        <v>335</v>
      </c>
      <c r="E296" s="2" t="s">
        <v>336</v>
      </c>
      <c r="F296" s="2" t="s">
        <v>33</v>
      </c>
      <c r="G296" s="1" t="s">
        <v>631</v>
      </c>
      <c r="H296" t="s">
        <v>526</v>
      </c>
      <c r="J296" s="1"/>
      <c r="K296" s="1"/>
      <c r="M296" s="2" t="s">
        <v>338</v>
      </c>
      <c r="N296" s="8" t="s">
        <v>48</v>
      </c>
      <c r="O296" s="8" t="s">
        <v>37</v>
      </c>
      <c r="P296" s="8" t="s">
        <v>1707</v>
      </c>
      <c r="Q296" s="1"/>
      <c r="R296" s="1"/>
      <c r="S296" s="2">
        <v>27</v>
      </c>
      <c r="T296" s="2">
        <v>0</v>
      </c>
      <c r="U296" s="10">
        <f t="shared" si="8"/>
        <v>0</v>
      </c>
      <c r="V296" s="1"/>
      <c r="W296" s="8" t="str">
        <f>IF(COUNTIF(soi_input_variables!A:A,A296)&gt;0,"yes","no")</f>
        <v>no</v>
      </c>
      <c r="X296" s="8" t="str">
        <f>IF(COUNTIF(midas_input_variables!A:A,A296)&gt;0,"yes","no")</f>
        <v>no</v>
      </c>
      <c r="Y296" s="8" t="str">
        <f>IF(OR(COUNTIF(eucalc_variables_proxies!C:C,"*"&amp;A296&amp;"*")&gt;0,COUNTIF(eucalc_variables_proxies!F:F,"*"&amp;A296&amp;"*")&gt;0),"yes","no")</f>
        <v>no</v>
      </c>
      <c r="Z296" s="8" t="str">
        <f>IF(COUNTIF(collected_variables_proxies!C:C,"*"&amp;A296&amp;"*")&gt;0,"yes","no")</f>
        <v>no</v>
      </c>
      <c r="AA296" s="8" t="str">
        <f t="shared" si="9"/>
        <v>no</v>
      </c>
      <c r="AB296">
        <v>500</v>
      </c>
    </row>
    <row r="297" spans="1:28" ht="15" customHeight="1">
      <c r="A297" s="2" t="s">
        <v>2388</v>
      </c>
      <c r="B297" s="2" t="s">
        <v>2388</v>
      </c>
      <c r="C297" s="2" t="s">
        <v>2388</v>
      </c>
      <c r="D297" s="7" t="s">
        <v>335</v>
      </c>
      <c r="E297" s="2" t="s">
        <v>336</v>
      </c>
      <c r="F297" s="2" t="s">
        <v>33</v>
      </c>
      <c r="G297" s="1" t="s">
        <v>631</v>
      </c>
      <c r="H297" t="s">
        <v>526</v>
      </c>
      <c r="J297" s="1"/>
      <c r="K297" s="1"/>
      <c r="M297" s="2" t="s">
        <v>338</v>
      </c>
      <c r="N297" s="8" t="s">
        <v>48</v>
      </c>
      <c r="O297" s="8" t="s">
        <v>37</v>
      </c>
      <c r="P297" s="8" t="s">
        <v>1707</v>
      </c>
      <c r="Q297" s="1"/>
      <c r="R297" s="1"/>
      <c r="S297" s="2">
        <v>27</v>
      </c>
      <c r="T297" s="2">
        <v>0</v>
      </c>
      <c r="U297" s="10">
        <f t="shared" si="8"/>
        <v>0</v>
      </c>
      <c r="V297" s="1"/>
      <c r="W297" s="8" t="str">
        <f>IF(COUNTIF(soi_input_variables!A:A,A297)&gt;0,"yes","no")</f>
        <v>no</v>
      </c>
      <c r="X297" s="8" t="str">
        <f>IF(COUNTIF(midas_input_variables!A:A,A297)&gt;0,"yes","no")</f>
        <v>no</v>
      </c>
      <c r="Y297" s="8" t="str">
        <f>IF(OR(COUNTIF(eucalc_variables_proxies!C:C,"*"&amp;A297&amp;"*")&gt;0,COUNTIF(eucalc_variables_proxies!F:F,"*"&amp;A297&amp;"*")&gt;0),"yes","no")</f>
        <v>no</v>
      </c>
      <c r="Z297" s="8" t="str">
        <f>IF(COUNTIF(collected_variables_proxies!C:C,"*"&amp;A297&amp;"*")&gt;0,"yes","no")</f>
        <v>no</v>
      </c>
      <c r="AA297" s="8" t="str">
        <f t="shared" si="9"/>
        <v>no</v>
      </c>
      <c r="AB297">
        <v>500</v>
      </c>
    </row>
    <row r="298" spans="1:28" ht="15" customHeight="1">
      <c r="A298" s="2" t="s">
        <v>2389</v>
      </c>
      <c r="B298" s="2" t="s">
        <v>2389</v>
      </c>
      <c r="C298" s="2" t="s">
        <v>2389</v>
      </c>
      <c r="D298" s="7" t="s">
        <v>335</v>
      </c>
      <c r="E298" s="2" t="s">
        <v>336</v>
      </c>
      <c r="F298" s="2" t="s">
        <v>33</v>
      </c>
      <c r="G298" s="1" t="s">
        <v>631</v>
      </c>
      <c r="H298" t="s">
        <v>526</v>
      </c>
      <c r="J298" s="1"/>
      <c r="K298" s="1"/>
      <c r="M298" s="2" t="s">
        <v>338</v>
      </c>
      <c r="N298" s="8" t="s">
        <v>48</v>
      </c>
      <c r="O298" s="8" t="s">
        <v>37</v>
      </c>
      <c r="P298" s="8" t="s">
        <v>1707</v>
      </c>
      <c r="Q298" s="1"/>
      <c r="R298" s="1"/>
      <c r="S298" s="2">
        <v>27</v>
      </c>
      <c r="T298" s="2">
        <v>0</v>
      </c>
      <c r="U298" s="10">
        <f t="shared" si="8"/>
        <v>0</v>
      </c>
      <c r="V298" s="1"/>
      <c r="W298" s="8" t="str">
        <f>IF(COUNTIF(soi_input_variables!A:A,A298)&gt;0,"yes","no")</f>
        <v>no</v>
      </c>
      <c r="X298" s="8" t="str">
        <f>IF(COUNTIF(midas_input_variables!A:A,A298)&gt;0,"yes","no")</f>
        <v>no</v>
      </c>
      <c r="Y298" s="8" t="str">
        <f>IF(OR(COUNTIF(eucalc_variables_proxies!C:C,"*"&amp;A298&amp;"*")&gt;0,COUNTIF(eucalc_variables_proxies!F:F,"*"&amp;A298&amp;"*")&gt;0),"yes","no")</f>
        <v>no</v>
      </c>
      <c r="Z298" s="8" t="str">
        <f>IF(COUNTIF(collected_variables_proxies!C:C,"*"&amp;A298&amp;"*")&gt;0,"yes","no")</f>
        <v>no</v>
      </c>
      <c r="AA298" s="8" t="str">
        <f t="shared" si="9"/>
        <v>no</v>
      </c>
      <c r="AB298">
        <v>500</v>
      </c>
    </row>
    <row r="299" spans="1:28" ht="15" customHeight="1">
      <c r="A299" s="2" t="s">
        <v>2390</v>
      </c>
      <c r="B299" s="2" t="s">
        <v>2390</v>
      </c>
      <c r="C299" s="2" t="s">
        <v>2390</v>
      </c>
      <c r="D299" s="7" t="s">
        <v>335</v>
      </c>
      <c r="E299" s="2" t="s">
        <v>336</v>
      </c>
      <c r="F299" s="2" t="s">
        <v>33</v>
      </c>
      <c r="G299" s="1" t="s">
        <v>631</v>
      </c>
      <c r="H299" t="s">
        <v>526</v>
      </c>
      <c r="J299" s="1"/>
      <c r="K299" s="1"/>
      <c r="M299" s="2" t="s">
        <v>338</v>
      </c>
      <c r="N299" s="8" t="s">
        <v>48</v>
      </c>
      <c r="O299" s="8" t="s">
        <v>37</v>
      </c>
      <c r="P299" s="8" t="s">
        <v>1707</v>
      </c>
      <c r="Q299" s="1"/>
      <c r="R299" s="1"/>
      <c r="S299" s="2">
        <v>27</v>
      </c>
      <c r="T299" s="2">
        <v>0</v>
      </c>
      <c r="U299" s="10">
        <f t="shared" si="8"/>
        <v>0</v>
      </c>
      <c r="V299" s="1"/>
      <c r="W299" s="8" t="str">
        <f>IF(COUNTIF(soi_input_variables!A:A,A299)&gt;0,"yes","no")</f>
        <v>no</v>
      </c>
      <c r="X299" s="8" t="str">
        <f>IF(COUNTIF(midas_input_variables!A:A,A299)&gt;0,"yes","no")</f>
        <v>no</v>
      </c>
      <c r="Y299" s="8" t="str">
        <f>IF(OR(COUNTIF(eucalc_variables_proxies!C:C,"*"&amp;A299&amp;"*")&gt;0,COUNTIF(eucalc_variables_proxies!F:F,"*"&amp;A299&amp;"*")&gt;0),"yes","no")</f>
        <v>no</v>
      </c>
      <c r="Z299" s="8" t="str">
        <f>IF(COUNTIF(collected_variables_proxies!C:C,"*"&amp;A299&amp;"*")&gt;0,"yes","no")</f>
        <v>no</v>
      </c>
      <c r="AA299" s="8" t="str">
        <f t="shared" si="9"/>
        <v>no</v>
      </c>
      <c r="AB299">
        <v>500</v>
      </c>
    </row>
    <row r="300" spans="1:28" ht="15" customHeight="1">
      <c r="A300" s="2" t="s">
        <v>2391</v>
      </c>
      <c r="B300" s="2" t="s">
        <v>2391</v>
      </c>
      <c r="C300" s="2" t="s">
        <v>2391</v>
      </c>
      <c r="D300" s="7" t="s">
        <v>335</v>
      </c>
      <c r="E300" s="2" t="s">
        <v>336</v>
      </c>
      <c r="F300" s="2" t="s">
        <v>33</v>
      </c>
      <c r="G300" s="1" t="s">
        <v>631</v>
      </c>
      <c r="H300" t="s">
        <v>526</v>
      </c>
      <c r="J300" s="1"/>
      <c r="K300" s="1"/>
      <c r="M300" s="2" t="s">
        <v>338</v>
      </c>
      <c r="N300" s="8" t="s">
        <v>48</v>
      </c>
      <c r="O300" s="8" t="s">
        <v>37</v>
      </c>
      <c r="P300" s="8" t="s">
        <v>1707</v>
      </c>
      <c r="Q300" s="1"/>
      <c r="R300" s="1"/>
      <c r="S300" s="2">
        <v>27</v>
      </c>
      <c r="T300" s="2">
        <v>0</v>
      </c>
      <c r="U300" s="10">
        <f t="shared" si="8"/>
        <v>0</v>
      </c>
      <c r="V300" s="1"/>
      <c r="W300" s="8" t="str">
        <f>IF(COUNTIF(soi_input_variables!A:A,A300)&gt;0,"yes","no")</f>
        <v>no</v>
      </c>
      <c r="X300" s="8" t="str">
        <f>IF(COUNTIF(midas_input_variables!A:A,A300)&gt;0,"yes","no")</f>
        <v>no</v>
      </c>
      <c r="Y300" s="8" t="str">
        <f>IF(OR(COUNTIF(eucalc_variables_proxies!C:C,"*"&amp;A300&amp;"*")&gt;0,COUNTIF(eucalc_variables_proxies!F:F,"*"&amp;A300&amp;"*")&gt;0),"yes","no")</f>
        <v>no</v>
      </c>
      <c r="Z300" s="8" t="str">
        <f>IF(COUNTIF(collected_variables_proxies!C:C,"*"&amp;A300&amp;"*")&gt;0,"yes","no")</f>
        <v>no</v>
      </c>
      <c r="AA300" s="8" t="str">
        <f t="shared" si="9"/>
        <v>no</v>
      </c>
      <c r="AB300">
        <v>500</v>
      </c>
    </row>
    <row r="301" spans="1:28" ht="15" customHeight="1">
      <c r="A301" s="2" t="s">
        <v>2392</v>
      </c>
      <c r="B301" s="2" t="s">
        <v>2392</v>
      </c>
      <c r="C301" s="2" t="s">
        <v>2392</v>
      </c>
      <c r="D301" s="7" t="s">
        <v>335</v>
      </c>
      <c r="E301" s="2" t="s">
        <v>336</v>
      </c>
      <c r="F301" s="2" t="s">
        <v>33</v>
      </c>
      <c r="G301" s="1" t="s">
        <v>631</v>
      </c>
      <c r="H301" t="s">
        <v>526</v>
      </c>
      <c r="J301" s="1"/>
      <c r="K301" s="1"/>
      <c r="M301" s="2" t="s">
        <v>338</v>
      </c>
      <c r="N301" s="8" t="s">
        <v>48</v>
      </c>
      <c r="O301" s="8" t="s">
        <v>37</v>
      </c>
      <c r="P301" s="8" t="s">
        <v>1707</v>
      </c>
      <c r="Q301" s="1"/>
      <c r="R301" s="1"/>
      <c r="S301" s="2">
        <v>27</v>
      </c>
      <c r="T301" s="2">
        <v>0</v>
      </c>
      <c r="U301" s="10">
        <f t="shared" si="8"/>
        <v>0</v>
      </c>
      <c r="V301" s="1"/>
      <c r="W301" s="8" t="str">
        <f>IF(COUNTIF(soi_input_variables!A:A,A301)&gt;0,"yes","no")</f>
        <v>no</v>
      </c>
      <c r="X301" s="8" t="str">
        <f>IF(COUNTIF(midas_input_variables!A:A,A301)&gt;0,"yes","no")</f>
        <v>no</v>
      </c>
      <c r="Y301" s="8" t="str">
        <f>IF(OR(COUNTIF(eucalc_variables_proxies!C:C,"*"&amp;A301&amp;"*")&gt;0,COUNTIF(eucalc_variables_proxies!F:F,"*"&amp;A301&amp;"*")&gt;0),"yes","no")</f>
        <v>no</v>
      </c>
      <c r="Z301" s="8" t="str">
        <f>IF(COUNTIF(collected_variables_proxies!C:C,"*"&amp;A301&amp;"*")&gt;0,"yes","no")</f>
        <v>no</v>
      </c>
      <c r="AA301" s="8" t="str">
        <f t="shared" si="9"/>
        <v>no</v>
      </c>
      <c r="AB301">
        <v>500</v>
      </c>
    </row>
    <row r="302" spans="1:28" ht="15" customHeight="1">
      <c r="A302" s="2" t="s">
        <v>2393</v>
      </c>
      <c r="B302" s="2" t="s">
        <v>2393</v>
      </c>
      <c r="C302" s="2" t="s">
        <v>2393</v>
      </c>
      <c r="D302" s="7" t="s">
        <v>335</v>
      </c>
      <c r="E302" s="2" t="s">
        <v>336</v>
      </c>
      <c r="F302" s="2" t="s">
        <v>33</v>
      </c>
      <c r="G302" s="1" t="s">
        <v>631</v>
      </c>
      <c r="H302" t="s">
        <v>526</v>
      </c>
      <c r="J302" s="1"/>
      <c r="K302" s="1"/>
      <c r="M302" s="2" t="s">
        <v>338</v>
      </c>
      <c r="N302" s="8" t="s">
        <v>48</v>
      </c>
      <c r="O302" s="8" t="s">
        <v>37</v>
      </c>
      <c r="P302" s="8" t="s">
        <v>1707</v>
      </c>
      <c r="Q302" s="1"/>
      <c r="R302" s="1"/>
      <c r="S302" s="2">
        <v>27</v>
      </c>
      <c r="T302" s="2">
        <v>0</v>
      </c>
      <c r="U302" s="10">
        <f t="shared" si="8"/>
        <v>0</v>
      </c>
      <c r="V302" s="1"/>
      <c r="W302" s="8" t="str">
        <f>IF(COUNTIF(soi_input_variables!A:A,A302)&gt;0,"yes","no")</f>
        <v>no</v>
      </c>
      <c r="X302" s="8" t="str">
        <f>IF(COUNTIF(midas_input_variables!A:A,A302)&gt;0,"yes","no")</f>
        <v>no</v>
      </c>
      <c r="Y302" s="8" t="str">
        <f>IF(OR(COUNTIF(eucalc_variables_proxies!C:C,"*"&amp;A302&amp;"*")&gt;0,COUNTIF(eucalc_variables_proxies!F:F,"*"&amp;A302&amp;"*")&gt;0),"yes","no")</f>
        <v>no</v>
      </c>
      <c r="Z302" s="8" t="str">
        <f>IF(COUNTIF(collected_variables_proxies!C:C,"*"&amp;A302&amp;"*")&gt;0,"yes","no")</f>
        <v>no</v>
      </c>
      <c r="AA302" s="8" t="str">
        <f t="shared" si="9"/>
        <v>no</v>
      </c>
      <c r="AB302">
        <v>500</v>
      </c>
    </row>
    <row r="303" spans="1:28" ht="15" customHeight="1">
      <c r="A303" s="2" t="s">
        <v>2394</v>
      </c>
      <c r="B303" s="2" t="s">
        <v>2394</v>
      </c>
      <c r="C303" s="2" t="s">
        <v>2394</v>
      </c>
      <c r="D303" s="7" t="s">
        <v>335</v>
      </c>
      <c r="E303" s="2" t="s">
        <v>336</v>
      </c>
      <c r="F303" s="2" t="s">
        <v>33</v>
      </c>
      <c r="G303" s="1" t="s">
        <v>631</v>
      </c>
      <c r="H303" t="s">
        <v>526</v>
      </c>
      <c r="J303" s="1"/>
      <c r="K303" s="1"/>
      <c r="M303" s="2" t="s">
        <v>338</v>
      </c>
      <c r="N303" s="8" t="s">
        <v>48</v>
      </c>
      <c r="O303" s="8" t="s">
        <v>37</v>
      </c>
      <c r="P303" s="8" t="s">
        <v>1707</v>
      </c>
      <c r="Q303" s="1"/>
      <c r="R303" s="1"/>
      <c r="S303" s="2">
        <v>27</v>
      </c>
      <c r="T303" s="2">
        <v>0</v>
      </c>
      <c r="U303" s="10">
        <f t="shared" si="8"/>
        <v>0</v>
      </c>
      <c r="V303" s="1"/>
      <c r="W303" s="8" t="str">
        <f>IF(COUNTIF(soi_input_variables!A:A,A303)&gt;0,"yes","no")</f>
        <v>no</v>
      </c>
      <c r="X303" s="8" t="str">
        <f>IF(COUNTIF(midas_input_variables!A:A,A303)&gt;0,"yes","no")</f>
        <v>no</v>
      </c>
      <c r="Y303" s="8" t="str">
        <f>IF(OR(COUNTIF(eucalc_variables_proxies!C:C,"*"&amp;A303&amp;"*")&gt;0,COUNTIF(eucalc_variables_proxies!F:F,"*"&amp;A303&amp;"*")&gt;0),"yes","no")</f>
        <v>no</v>
      </c>
      <c r="Z303" s="8" t="str">
        <f>IF(COUNTIF(collected_variables_proxies!C:C,"*"&amp;A303&amp;"*")&gt;0,"yes","no")</f>
        <v>no</v>
      </c>
      <c r="AA303" s="8" t="str">
        <f t="shared" si="9"/>
        <v>no</v>
      </c>
      <c r="AB303">
        <v>500</v>
      </c>
    </row>
    <row r="304" spans="1:28" ht="15" customHeight="1">
      <c r="A304" s="2" t="s">
        <v>2395</v>
      </c>
      <c r="B304" s="2" t="s">
        <v>2395</v>
      </c>
      <c r="C304" s="2" t="s">
        <v>2395</v>
      </c>
      <c r="D304" s="7" t="s">
        <v>335</v>
      </c>
      <c r="E304" s="2" t="s">
        <v>336</v>
      </c>
      <c r="F304" s="2" t="s">
        <v>33</v>
      </c>
      <c r="G304" s="1" t="s">
        <v>631</v>
      </c>
      <c r="H304" t="s">
        <v>526</v>
      </c>
      <c r="J304" s="1"/>
      <c r="K304" s="1"/>
      <c r="M304" s="2" t="s">
        <v>338</v>
      </c>
      <c r="N304" s="8" t="s">
        <v>48</v>
      </c>
      <c r="O304" s="8" t="s">
        <v>37</v>
      </c>
      <c r="P304" s="8" t="s">
        <v>1707</v>
      </c>
      <c r="Q304" s="1"/>
      <c r="R304" s="1"/>
      <c r="S304" s="2">
        <v>27</v>
      </c>
      <c r="T304" s="2">
        <v>0</v>
      </c>
      <c r="U304" s="10">
        <f t="shared" si="8"/>
        <v>0</v>
      </c>
      <c r="V304" s="1"/>
      <c r="W304" s="8" t="str">
        <f>IF(COUNTIF(soi_input_variables!A:A,A304)&gt;0,"yes","no")</f>
        <v>no</v>
      </c>
      <c r="X304" s="8" t="str">
        <f>IF(COUNTIF(midas_input_variables!A:A,A304)&gt;0,"yes","no")</f>
        <v>no</v>
      </c>
      <c r="Y304" s="8" t="str">
        <f>IF(OR(COUNTIF(eucalc_variables_proxies!C:C,"*"&amp;A304&amp;"*")&gt;0,COUNTIF(eucalc_variables_proxies!F:F,"*"&amp;A304&amp;"*")&gt;0),"yes","no")</f>
        <v>no</v>
      </c>
      <c r="Z304" s="8" t="str">
        <f>IF(COUNTIF(collected_variables_proxies!C:C,"*"&amp;A304&amp;"*")&gt;0,"yes","no")</f>
        <v>no</v>
      </c>
      <c r="AA304" s="8" t="str">
        <f t="shared" si="9"/>
        <v>no</v>
      </c>
      <c r="AB304">
        <v>500</v>
      </c>
    </row>
    <row r="305" spans="1:28" ht="15" customHeight="1">
      <c r="A305" s="2" t="s">
        <v>2396</v>
      </c>
      <c r="B305" s="2" t="s">
        <v>2396</v>
      </c>
      <c r="C305" s="2" t="s">
        <v>2396</v>
      </c>
      <c r="D305" s="7" t="s">
        <v>335</v>
      </c>
      <c r="E305" s="2" t="s">
        <v>336</v>
      </c>
      <c r="F305" s="2" t="s">
        <v>33</v>
      </c>
      <c r="G305" s="1" t="s">
        <v>631</v>
      </c>
      <c r="H305" t="s">
        <v>526</v>
      </c>
      <c r="J305" s="1"/>
      <c r="K305" s="1"/>
      <c r="M305" s="2" t="s">
        <v>338</v>
      </c>
      <c r="N305" s="8" t="s">
        <v>48</v>
      </c>
      <c r="O305" s="8" t="s">
        <v>37</v>
      </c>
      <c r="P305" s="8" t="s">
        <v>1707</v>
      </c>
      <c r="Q305" s="1"/>
      <c r="R305" s="1"/>
      <c r="S305" s="2">
        <v>27</v>
      </c>
      <c r="T305" s="2">
        <v>0</v>
      </c>
      <c r="U305" s="10">
        <f t="shared" si="8"/>
        <v>0</v>
      </c>
      <c r="V305" s="1"/>
      <c r="W305" s="8" t="str">
        <f>IF(COUNTIF(soi_input_variables!A:A,A305)&gt;0,"yes","no")</f>
        <v>no</v>
      </c>
      <c r="X305" s="8" t="str">
        <f>IF(COUNTIF(midas_input_variables!A:A,A305)&gt;0,"yes","no")</f>
        <v>no</v>
      </c>
      <c r="Y305" s="8" t="str">
        <f>IF(OR(COUNTIF(eucalc_variables_proxies!C:C,"*"&amp;A305&amp;"*")&gt;0,COUNTIF(eucalc_variables_proxies!F:F,"*"&amp;A305&amp;"*")&gt;0),"yes","no")</f>
        <v>no</v>
      </c>
      <c r="Z305" s="8" t="str">
        <f>IF(COUNTIF(collected_variables_proxies!C:C,"*"&amp;A305&amp;"*")&gt;0,"yes","no")</f>
        <v>no</v>
      </c>
      <c r="AA305" s="8" t="str">
        <f t="shared" si="9"/>
        <v>no</v>
      </c>
      <c r="AB305">
        <v>500</v>
      </c>
    </row>
    <row r="306" spans="1:28" ht="15" customHeight="1">
      <c r="A306" s="2" t="s">
        <v>2397</v>
      </c>
      <c r="B306" s="2" t="s">
        <v>2397</v>
      </c>
      <c r="C306" s="2" t="s">
        <v>2397</v>
      </c>
      <c r="D306" s="7" t="s">
        <v>335</v>
      </c>
      <c r="E306" s="2" t="s">
        <v>336</v>
      </c>
      <c r="F306" s="2" t="s">
        <v>33</v>
      </c>
      <c r="G306" s="1" t="s">
        <v>631</v>
      </c>
      <c r="H306" t="s">
        <v>526</v>
      </c>
      <c r="J306" s="1"/>
      <c r="K306" s="1"/>
      <c r="M306" s="2" t="s">
        <v>338</v>
      </c>
      <c r="N306" s="8" t="s">
        <v>48</v>
      </c>
      <c r="O306" s="8" t="s">
        <v>37</v>
      </c>
      <c r="P306" s="8" t="s">
        <v>1707</v>
      </c>
      <c r="Q306" s="1"/>
      <c r="R306" s="1"/>
      <c r="S306" s="2">
        <v>27</v>
      </c>
      <c r="T306" s="2">
        <v>0</v>
      </c>
      <c r="U306" s="10">
        <f t="shared" si="8"/>
        <v>0</v>
      </c>
      <c r="V306" s="1"/>
      <c r="W306" s="8" t="str">
        <f>IF(COUNTIF(soi_input_variables!A:A,A306)&gt;0,"yes","no")</f>
        <v>no</v>
      </c>
      <c r="X306" s="8" t="str">
        <f>IF(COUNTIF(midas_input_variables!A:A,A306)&gt;0,"yes","no")</f>
        <v>no</v>
      </c>
      <c r="Y306" s="8" t="str">
        <f>IF(OR(COUNTIF(eucalc_variables_proxies!C:C,"*"&amp;A306&amp;"*")&gt;0,COUNTIF(eucalc_variables_proxies!F:F,"*"&amp;A306&amp;"*")&gt;0),"yes","no")</f>
        <v>no</v>
      </c>
      <c r="Z306" s="8" t="str">
        <f>IF(COUNTIF(collected_variables_proxies!C:C,"*"&amp;A306&amp;"*")&gt;0,"yes","no")</f>
        <v>no</v>
      </c>
      <c r="AA306" s="8" t="str">
        <f t="shared" si="9"/>
        <v>no</v>
      </c>
      <c r="AB306">
        <v>500</v>
      </c>
    </row>
    <row r="307" spans="1:28" ht="15" customHeight="1">
      <c r="A307" s="1" t="s">
        <v>2652</v>
      </c>
      <c r="B307" s="1" t="s">
        <v>2652</v>
      </c>
      <c r="C307" s="1" t="s">
        <v>2652</v>
      </c>
      <c r="D307" s="17" t="s">
        <v>335</v>
      </c>
      <c r="E307" s="2" t="s">
        <v>336</v>
      </c>
      <c r="F307" s="2" t="s">
        <v>33</v>
      </c>
      <c r="G307" s="1" t="s">
        <v>58</v>
      </c>
      <c r="H307" t="s">
        <v>526</v>
      </c>
      <c r="J307" s="1"/>
      <c r="K307" s="1"/>
      <c r="M307" s="2" t="s">
        <v>338</v>
      </c>
      <c r="N307" s="8" t="s">
        <v>48</v>
      </c>
      <c r="O307" s="8" t="s">
        <v>37</v>
      </c>
      <c r="P307" s="8" t="s">
        <v>38</v>
      </c>
      <c r="Q307" s="1"/>
      <c r="R307" s="1"/>
      <c r="S307" s="1">
        <v>27</v>
      </c>
      <c r="T307" s="1">
        <v>0</v>
      </c>
      <c r="U307" s="3">
        <f t="shared" si="8"/>
        <v>0</v>
      </c>
      <c r="V307" s="1"/>
      <c r="W307" s="8" t="str">
        <f>IF(COUNTIF(soi_input_variables!A:A,A307)&gt;0,"yes","no")</f>
        <v>no</v>
      </c>
      <c r="X307" s="8" t="str">
        <f>IF(COUNTIF(midas_input_variables!A:A,A307)&gt;0,"yes","no")</f>
        <v>no</v>
      </c>
      <c r="Y307" s="8" t="str">
        <f>IF(OR(COUNTIF(eucalc_variables_proxies!C:C,"*"&amp;A307&amp;"*")&gt;0,COUNTIF(eucalc_variables_proxies!F:F,"*"&amp;A307&amp;"*")&gt;0),"yes","no")</f>
        <v>no</v>
      </c>
      <c r="Z307" s="8" t="str">
        <f>IF(COUNTIF(collected_variables_proxies!C:C,"*"&amp;A307&amp;"*")&gt;0,"yes","no")</f>
        <v>no</v>
      </c>
      <c r="AA307" s="8" t="str">
        <f t="shared" si="9"/>
        <v>no</v>
      </c>
      <c r="AB307">
        <v>500</v>
      </c>
    </row>
    <row r="308" spans="1:28" ht="15" customHeight="1">
      <c r="A308" s="1" t="s">
        <v>2653</v>
      </c>
      <c r="B308" s="1" t="s">
        <v>2653</v>
      </c>
      <c r="C308" s="1" t="s">
        <v>2653</v>
      </c>
      <c r="D308" s="17" t="s">
        <v>335</v>
      </c>
      <c r="E308" s="2" t="s">
        <v>336</v>
      </c>
      <c r="F308" s="2" t="s">
        <v>33</v>
      </c>
      <c r="G308" s="1" t="s">
        <v>58</v>
      </c>
      <c r="H308" t="s">
        <v>526</v>
      </c>
      <c r="J308" s="1"/>
      <c r="K308" s="1"/>
      <c r="M308" s="2" t="s">
        <v>338</v>
      </c>
      <c r="N308" s="8" t="s">
        <v>48</v>
      </c>
      <c r="O308" s="8" t="s">
        <v>37</v>
      </c>
      <c r="P308" s="8" t="s">
        <v>38</v>
      </c>
      <c r="Q308" s="1"/>
      <c r="R308" s="1"/>
      <c r="S308" s="1">
        <v>27</v>
      </c>
      <c r="T308" s="1">
        <v>0</v>
      </c>
      <c r="U308" s="3">
        <f t="shared" si="8"/>
        <v>0</v>
      </c>
      <c r="V308" s="1"/>
      <c r="W308" s="8" t="str">
        <f>IF(COUNTIF(soi_input_variables!A:A,A308)&gt;0,"yes","no")</f>
        <v>no</v>
      </c>
      <c r="X308" s="8" t="str">
        <f>IF(COUNTIF(midas_input_variables!A:A,A308)&gt;0,"yes","no")</f>
        <v>no</v>
      </c>
      <c r="Y308" s="8" t="str">
        <f>IF(OR(COUNTIF(eucalc_variables_proxies!C:C,"*"&amp;A308&amp;"*")&gt;0,COUNTIF(eucalc_variables_proxies!F:F,"*"&amp;A308&amp;"*")&gt;0),"yes","no")</f>
        <v>no</v>
      </c>
      <c r="Z308" s="8" t="str">
        <f>IF(COUNTIF(collected_variables_proxies!C:C,"*"&amp;A308&amp;"*")&gt;0,"yes","no")</f>
        <v>no</v>
      </c>
      <c r="AA308" s="8" t="str">
        <f t="shared" si="9"/>
        <v>no</v>
      </c>
      <c r="AB308">
        <v>500</v>
      </c>
    </row>
    <row r="309" spans="1:28" ht="15" customHeight="1">
      <c r="A309" s="1" t="s">
        <v>2654</v>
      </c>
      <c r="B309" s="1" t="s">
        <v>2654</v>
      </c>
      <c r="C309" s="1" t="s">
        <v>2654</v>
      </c>
      <c r="D309" s="17" t="s">
        <v>335</v>
      </c>
      <c r="E309" s="2" t="s">
        <v>336</v>
      </c>
      <c r="F309" s="2" t="s">
        <v>33</v>
      </c>
      <c r="G309" s="1" t="s">
        <v>58</v>
      </c>
      <c r="H309" t="s">
        <v>526</v>
      </c>
      <c r="J309" s="1"/>
      <c r="K309" s="1"/>
      <c r="M309" s="2" t="s">
        <v>338</v>
      </c>
      <c r="N309" s="8" t="s">
        <v>48</v>
      </c>
      <c r="O309" s="8" t="s">
        <v>37</v>
      </c>
      <c r="P309" s="8" t="s">
        <v>38</v>
      </c>
      <c r="Q309" s="1"/>
      <c r="R309" s="1"/>
      <c r="S309" s="1">
        <v>27</v>
      </c>
      <c r="T309" s="1">
        <v>0</v>
      </c>
      <c r="U309" s="3">
        <f t="shared" si="8"/>
        <v>0</v>
      </c>
      <c r="V309" s="1"/>
      <c r="W309" s="8" t="str">
        <f>IF(COUNTIF(soi_input_variables!A:A,A309)&gt;0,"yes","no")</f>
        <v>no</v>
      </c>
      <c r="X309" s="8" t="str">
        <f>IF(COUNTIF(midas_input_variables!A:A,A309)&gt;0,"yes","no")</f>
        <v>no</v>
      </c>
      <c r="Y309" s="8" t="str">
        <f>IF(OR(COUNTIF(eucalc_variables_proxies!C:C,"*"&amp;A309&amp;"*")&gt;0,COUNTIF(eucalc_variables_proxies!F:F,"*"&amp;A309&amp;"*")&gt;0),"yes","no")</f>
        <v>no</v>
      </c>
      <c r="Z309" s="8" t="str">
        <f>IF(COUNTIF(collected_variables_proxies!C:C,"*"&amp;A309&amp;"*")&gt;0,"yes","no")</f>
        <v>no</v>
      </c>
      <c r="AA309" s="8" t="str">
        <f t="shared" si="9"/>
        <v>no</v>
      </c>
      <c r="AB309">
        <v>500</v>
      </c>
    </row>
    <row r="310" spans="1:28" ht="15" customHeight="1">
      <c r="A310" s="1" t="s">
        <v>2655</v>
      </c>
      <c r="B310" s="1" t="s">
        <v>2655</v>
      </c>
      <c r="C310" s="1" t="s">
        <v>2655</v>
      </c>
      <c r="D310" s="17" t="s">
        <v>335</v>
      </c>
      <c r="E310" s="2" t="s">
        <v>336</v>
      </c>
      <c r="F310" s="2" t="s">
        <v>33</v>
      </c>
      <c r="G310" s="1" t="s">
        <v>58</v>
      </c>
      <c r="H310" t="s">
        <v>526</v>
      </c>
      <c r="J310" s="1"/>
      <c r="K310" s="1"/>
      <c r="M310" s="2" t="s">
        <v>338</v>
      </c>
      <c r="N310" s="8" t="s">
        <v>48</v>
      </c>
      <c r="O310" s="8" t="s">
        <v>37</v>
      </c>
      <c r="P310" s="8" t="s">
        <v>38</v>
      </c>
      <c r="Q310" s="1"/>
      <c r="R310" s="1"/>
      <c r="S310" s="1">
        <v>27</v>
      </c>
      <c r="T310" s="1">
        <v>0</v>
      </c>
      <c r="U310" s="3">
        <f t="shared" si="8"/>
        <v>0</v>
      </c>
      <c r="V310" s="1"/>
      <c r="W310" s="8" t="str">
        <f>IF(COUNTIF(soi_input_variables!A:A,A310)&gt;0,"yes","no")</f>
        <v>no</v>
      </c>
      <c r="X310" s="8" t="str">
        <f>IF(COUNTIF(midas_input_variables!A:A,A310)&gt;0,"yes","no")</f>
        <v>no</v>
      </c>
      <c r="Y310" s="8" t="str">
        <f>IF(OR(COUNTIF(eucalc_variables_proxies!C:C,"*"&amp;A310&amp;"*")&gt;0,COUNTIF(eucalc_variables_proxies!F:F,"*"&amp;A310&amp;"*")&gt;0),"yes","no")</f>
        <v>no</v>
      </c>
      <c r="Z310" s="8" t="str">
        <f>IF(COUNTIF(collected_variables_proxies!C:C,"*"&amp;A310&amp;"*")&gt;0,"yes","no")</f>
        <v>no</v>
      </c>
      <c r="AA310" s="8" t="str">
        <f t="shared" si="9"/>
        <v>no</v>
      </c>
      <c r="AB310">
        <v>500</v>
      </c>
    </row>
    <row r="311" spans="1:28" ht="15" customHeight="1">
      <c r="A311" s="1" t="s">
        <v>2656</v>
      </c>
      <c r="B311" s="1" t="s">
        <v>2656</v>
      </c>
      <c r="C311" s="1" t="s">
        <v>2656</v>
      </c>
      <c r="D311" s="17" t="s">
        <v>335</v>
      </c>
      <c r="E311" s="2" t="s">
        <v>336</v>
      </c>
      <c r="F311" s="2" t="s">
        <v>33</v>
      </c>
      <c r="G311" s="1" t="s">
        <v>58</v>
      </c>
      <c r="H311" t="s">
        <v>526</v>
      </c>
      <c r="J311" s="1"/>
      <c r="K311" s="1"/>
      <c r="M311" s="2" t="s">
        <v>338</v>
      </c>
      <c r="N311" s="8" t="s">
        <v>48</v>
      </c>
      <c r="O311" s="8" t="s">
        <v>37</v>
      </c>
      <c r="P311" s="8" t="s">
        <v>38</v>
      </c>
      <c r="Q311" s="1"/>
      <c r="R311" s="1"/>
      <c r="S311" s="1">
        <v>27</v>
      </c>
      <c r="T311" s="1">
        <v>0</v>
      </c>
      <c r="U311" s="3">
        <f t="shared" si="8"/>
        <v>0</v>
      </c>
      <c r="V311" s="1"/>
      <c r="W311" s="8" t="str">
        <f>IF(COUNTIF(soi_input_variables!A:A,A311)&gt;0,"yes","no")</f>
        <v>no</v>
      </c>
      <c r="X311" s="8" t="str">
        <f>IF(COUNTIF(midas_input_variables!A:A,A311)&gt;0,"yes","no")</f>
        <v>no</v>
      </c>
      <c r="Y311" s="8" t="str">
        <f>IF(OR(COUNTIF(eucalc_variables_proxies!C:C,"*"&amp;A311&amp;"*")&gt;0,COUNTIF(eucalc_variables_proxies!F:F,"*"&amp;A311&amp;"*")&gt;0),"yes","no")</f>
        <v>no</v>
      </c>
      <c r="Z311" s="8" t="str">
        <f>IF(COUNTIF(collected_variables_proxies!C:C,"*"&amp;A311&amp;"*")&gt;0,"yes","no")</f>
        <v>no</v>
      </c>
      <c r="AA311" s="8" t="str">
        <f t="shared" si="9"/>
        <v>no</v>
      </c>
      <c r="AB311">
        <v>500</v>
      </c>
    </row>
    <row r="312" spans="1:28" ht="15" customHeight="1">
      <c r="A312" s="1" t="s">
        <v>2657</v>
      </c>
      <c r="B312" s="1" t="s">
        <v>2657</v>
      </c>
      <c r="C312" s="1" t="s">
        <v>2657</v>
      </c>
      <c r="D312" s="17" t="s">
        <v>335</v>
      </c>
      <c r="E312" s="2" t="s">
        <v>336</v>
      </c>
      <c r="F312" s="2" t="s">
        <v>33</v>
      </c>
      <c r="G312" s="1" t="s">
        <v>58</v>
      </c>
      <c r="H312" t="s">
        <v>526</v>
      </c>
      <c r="J312" s="1"/>
      <c r="K312" s="1"/>
      <c r="M312" s="2" t="s">
        <v>338</v>
      </c>
      <c r="N312" s="8" t="s">
        <v>48</v>
      </c>
      <c r="O312" s="8" t="s">
        <v>37</v>
      </c>
      <c r="P312" s="8" t="s">
        <v>38</v>
      </c>
      <c r="Q312" s="1"/>
      <c r="R312" s="1"/>
      <c r="S312" s="1">
        <v>27</v>
      </c>
      <c r="T312" s="1">
        <v>0</v>
      </c>
      <c r="U312" s="3">
        <f t="shared" si="8"/>
        <v>0</v>
      </c>
      <c r="V312" s="1"/>
      <c r="W312" s="8" t="str">
        <f>IF(COUNTIF(soi_input_variables!A:A,A312)&gt;0,"yes","no")</f>
        <v>no</v>
      </c>
      <c r="X312" s="8" t="str">
        <f>IF(COUNTIF(midas_input_variables!A:A,A312)&gt;0,"yes","no")</f>
        <v>no</v>
      </c>
      <c r="Y312" s="8" t="str">
        <f>IF(OR(COUNTIF(eucalc_variables_proxies!C:C,"*"&amp;A312&amp;"*")&gt;0,COUNTIF(eucalc_variables_proxies!F:F,"*"&amp;A312&amp;"*")&gt;0),"yes","no")</f>
        <v>no</v>
      </c>
      <c r="Z312" s="8" t="str">
        <f>IF(COUNTIF(collected_variables_proxies!C:C,"*"&amp;A312&amp;"*")&gt;0,"yes","no")</f>
        <v>no</v>
      </c>
      <c r="AA312" s="8" t="str">
        <f t="shared" si="9"/>
        <v>no</v>
      </c>
      <c r="AB312">
        <v>500</v>
      </c>
    </row>
    <row r="313" spans="1:28" ht="15" customHeight="1">
      <c r="A313" s="1" t="s">
        <v>2658</v>
      </c>
      <c r="B313" s="1" t="s">
        <v>2658</v>
      </c>
      <c r="C313" s="1" t="s">
        <v>2658</v>
      </c>
      <c r="D313" s="17" t="s">
        <v>335</v>
      </c>
      <c r="E313" s="2" t="s">
        <v>336</v>
      </c>
      <c r="F313" s="2" t="s">
        <v>33</v>
      </c>
      <c r="G313" s="1" t="s">
        <v>58</v>
      </c>
      <c r="H313" t="s">
        <v>526</v>
      </c>
      <c r="J313" s="1"/>
      <c r="K313" s="1"/>
      <c r="M313" s="2" t="s">
        <v>338</v>
      </c>
      <c r="N313" s="8" t="s">
        <v>48</v>
      </c>
      <c r="O313" s="8" t="s">
        <v>37</v>
      </c>
      <c r="P313" s="8" t="s">
        <v>38</v>
      </c>
      <c r="Q313" s="1"/>
      <c r="R313" s="1"/>
      <c r="S313" s="1">
        <v>27</v>
      </c>
      <c r="T313" s="1">
        <v>0</v>
      </c>
      <c r="U313" s="3">
        <f t="shared" si="8"/>
        <v>0</v>
      </c>
      <c r="V313" s="1"/>
      <c r="W313" s="8" t="str">
        <f>IF(COUNTIF(soi_input_variables!A:A,A313)&gt;0,"yes","no")</f>
        <v>no</v>
      </c>
      <c r="X313" s="8" t="str">
        <f>IF(COUNTIF(midas_input_variables!A:A,A313)&gt;0,"yes","no")</f>
        <v>no</v>
      </c>
      <c r="Y313" s="8" t="str">
        <f>IF(OR(COUNTIF(eucalc_variables_proxies!C:C,"*"&amp;A313&amp;"*")&gt;0,COUNTIF(eucalc_variables_proxies!F:F,"*"&amp;A313&amp;"*")&gt;0),"yes","no")</f>
        <v>no</v>
      </c>
      <c r="Z313" s="8" t="str">
        <f>IF(COUNTIF(collected_variables_proxies!C:C,"*"&amp;A313&amp;"*")&gt;0,"yes","no")</f>
        <v>no</v>
      </c>
      <c r="AA313" s="8" t="str">
        <f t="shared" si="9"/>
        <v>no</v>
      </c>
      <c r="AB313">
        <v>500</v>
      </c>
    </row>
    <row r="314" spans="1:28" ht="15" customHeight="1">
      <c r="A314" s="1" t="s">
        <v>2659</v>
      </c>
      <c r="B314" s="1" t="s">
        <v>2659</v>
      </c>
      <c r="C314" s="1" t="s">
        <v>2659</v>
      </c>
      <c r="D314" s="17" t="s">
        <v>335</v>
      </c>
      <c r="E314" s="2" t="s">
        <v>336</v>
      </c>
      <c r="F314" s="2" t="s">
        <v>33</v>
      </c>
      <c r="G314" s="1" t="s">
        <v>58</v>
      </c>
      <c r="H314" t="s">
        <v>526</v>
      </c>
      <c r="J314" s="1"/>
      <c r="K314" s="1"/>
      <c r="M314" s="2" t="s">
        <v>338</v>
      </c>
      <c r="N314" s="8" t="s">
        <v>48</v>
      </c>
      <c r="O314" s="8" t="s">
        <v>37</v>
      </c>
      <c r="P314" s="8" t="s">
        <v>38</v>
      </c>
      <c r="Q314" s="1"/>
      <c r="R314" s="1"/>
      <c r="S314" s="1">
        <v>27</v>
      </c>
      <c r="T314" s="1">
        <v>0</v>
      </c>
      <c r="U314" s="3">
        <f t="shared" si="8"/>
        <v>0</v>
      </c>
      <c r="V314" s="1"/>
      <c r="W314" s="8" t="str">
        <f>IF(COUNTIF(soi_input_variables!A:A,A314)&gt;0,"yes","no")</f>
        <v>no</v>
      </c>
      <c r="X314" s="8" t="str">
        <f>IF(COUNTIF(midas_input_variables!A:A,A314)&gt;0,"yes","no")</f>
        <v>no</v>
      </c>
      <c r="Y314" s="8" t="str">
        <f>IF(OR(COUNTIF(eucalc_variables_proxies!C:C,"*"&amp;A314&amp;"*")&gt;0,COUNTIF(eucalc_variables_proxies!F:F,"*"&amp;A314&amp;"*")&gt;0),"yes","no")</f>
        <v>no</v>
      </c>
      <c r="Z314" s="8" t="str">
        <f>IF(COUNTIF(collected_variables_proxies!C:C,"*"&amp;A314&amp;"*")&gt;0,"yes","no")</f>
        <v>no</v>
      </c>
      <c r="AA314" s="8" t="str">
        <f t="shared" si="9"/>
        <v>no</v>
      </c>
      <c r="AB314">
        <v>500</v>
      </c>
    </row>
    <row r="315" spans="1:28" ht="15" customHeight="1">
      <c r="A315" s="1" t="s">
        <v>2660</v>
      </c>
      <c r="B315" s="1" t="s">
        <v>2660</v>
      </c>
      <c r="C315" s="1" t="s">
        <v>2660</v>
      </c>
      <c r="D315" s="17" t="s">
        <v>335</v>
      </c>
      <c r="E315" s="2" t="s">
        <v>336</v>
      </c>
      <c r="F315" s="2" t="s">
        <v>33</v>
      </c>
      <c r="G315" s="1" t="s">
        <v>58</v>
      </c>
      <c r="H315" t="s">
        <v>526</v>
      </c>
      <c r="J315" s="1"/>
      <c r="K315" s="1"/>
      <c r="M315" s="2" t="s">
        <v>338</v>
      </c>
      <c r="N315" s="8" t="s">
        <v>48</v>
      </c>
      <c r="O315" s="8" t="s">
        <v>37</v>
      </c>
      <c r="P315" s="8" t="s">
        <v>38</v>
      </c>
      <c r="Q315" s="1"/>
      <c r="R315" s="1"/>
      <c r="S315" s="1">
        <v>27</v>
      </c>
      <c r="T315" s="1">
        <v>0</v>
      </c>
      <c r="U315" s="3">
        <f t="shared" si="8"/>
        <v>0</v>
      </c>
      <c r="V315" s="1"/>
      <c r="W315" s="8" t="str">
        <f>IF(COUNTIF(soi_input_variables!A:A,A315)&gt;0,"yes","no")</f>
        <v>no</v>
      </c>
      <c r="X315" s="8" t="str">
        <f>IF(COUNTIF(midas_input_variables!A:A,A315)&gt;0,"yes","no")</f>
        <v>no</v>
      </c>
      <c r="Y315" s="8" t="str">
        <f>IF(OR(COUNTIF(eucalc_variables_proxies!C:C,"*"&amp;A315&amp;"*")&gt;0,COUNTIF(eucalc_variables_proxies!F:F,"*"&amp;A315&amp;"*")&gt;0),"yes","no")</f>
        <v>no</v>
      </c>
      <c r="Z315" s="8" t="str">
        <f>IF(COUNTIF(collected_variables_proxies!C:C,"*"&amp;A315&amp;"*")&gt;0,"yes","no")</f>
        <v>no</v>
      </c>
      <c r="AA315" s="8" t="str">
        <f t="shared" si="9"/>
        <v>no</v>
      </c>
      <c r="AB315">
        <v>500</v>
      </c>
    </row>
    <row r="316" spans="1:28" ht="15" customHeight="1">
      <c r="A316" s="140" t="s">
        <v>2661</v>
      </c>
      <c r="B316" s="140" t="s">
        <v>2661</v>
      </c>
      <c r="C316" s="140" t="s">
        <v>2661</v>
      </c>
      <c r="D316" s="7" t="s">
        <v>335</v>
      </c>
      <c r="E316" s="2" t="s">
        <v>336</v>
      </c>
      <c r="F316" s="2" t="s">
        <v>33</v>
      </c>
      <c r="G316" s="1" t="s">
        <v>34</v>
      </c>
      <c r="H316" t="s">
        <v>526</v>
      </c>
      <c r="J316" s="1"/>
      <c r="K316" s="1"/>
      <c r="M316" s="2" t="s">
        <v>338</v>
      </c>
      <c r="N316" s="8" t="s">
        <v>48</v>
      </c>
      <c r="O316" s="8" t="s">
        <v>37</v>
      </c>
      <c r="P316" s="8" t="s">
        <v>38</v>
      </c>
      <c r="Q316" s="1"/>
      <c r="R316" s="1"/>
      <c r="S316" s="2">
        <v>27</v>
      </c>
      <c r="T316" s="2">
        <v>0</v>
      </c>
      <c r="U316" s="3">
        <f t="shared" si="8"/>
        <v>0</v>
      </c>
      <c r="V316" s="1"/>
      <c r="W316" s="8" t="str">
        <f>IF(COUNTIF(soi_input_variables!A:A,A316)&gt;0,"yes","no")</f>
        <v>no</v>
      </c>
      <c r="X316" s="8" t="str">
        <f>IF(COUNTIF(midas_input_variables!A:A,A316)&gt;0,"yes","no")</f>
        <v>no</v>
      </c>
      <c r="Y316" s="8" t="str">
        <f>IF(OR(COUNTIF(eucalc_variables_proxies!C:C,"*"&amp;A316&amp;"*")&gt;0,COUNTIF(eucalc_variables_proxies!F:F,"*"&amp;A316&amp;"*")&gt;0),"yes","no")</f>
        <v>no</v>
      </c>
      <c r="Z316" s="8" t="str">
        <f>IF(COUNTIF(collected_variables_proxies!C:C,"*"&amp;A316&amp;"*")&gt;0,"yes","no")</f>
        <v>no</v>
      </c>
      <c r="AA316" s="8" t="str">
        <f t="shared" si="9"/>
        <v>no</v>
      </c>
      <c r="AB316">
        <v>500</v>
      </c>
    </row>
    <row r="317" spans="1:28" ht="15" customHeight="1">
      <c r="A317" s="1" t="s">
        <v>2662</v>
      </c>
      <c r="B317" s="1" t="s">
        <v>2662</v>
      </c>
      <c r="C317" s="1" t="s">
        <v>2662</v>
      </c>
      <c r="D317" s="17" t="s">
        <v>1008</v>
      </c>
      <c r="E317" s="1" t="s">
        <v>1009</v>
      </c>
      <c r="F317" s="2" t="s">
        <v>33</v>
      </c>
      <c r="G317" s="1" t="s">
        <v>2663</v>
      </c>
      <c r="H317" s="1" t="s">
        <v>1010</v>
      </c>
      <c r="J317" s="1"/>
      <c r="K317" s="1"/>
      <c r="M317" s="2" t="s">
        <v>61</v>
      </c>
      <c r="N317" s="8" t="s">
        <v>48</v>
      </c>
      <c r="O317" s="8" t="s">
        <v>37</v>
      </c>
      <c r="P317" s="8" t="s">
        <v>1707</v>
      </c>
      <c r="Q317" s="1"/>
      <c r="R317" s="1"/>
      <c r="S317" s="1">
        <v>27</v>
      </c>
      <c r="T317" s="1">
        <v>0</v>
      </c>
      <c r="U317" s="3">
        <f t="shared" si="8"/>
        <v>0</v>
      </c>
      <c r="V317" s="1"/>
      <c r="W317" s="8" t="str">
        <f>IF(COUNTIF(soi_input_variables!A:A,A317)&gt;0,"yes","no")</f>
        <v>no</v>
      </c>
      <c r="X317" s="8" t="str">
        <f>IF(COUNTIF(midas_input_variables!A:A,A317)&gt;0,"yes","no")</f>
        <v>no</v>
      </c>
      <c r="Y317" s="8" t="str">
        <f>IF(OR(COUNTIF(eucalc_variables_proxies!C:C,"*"&amp;A317&amp;"*")&gt;0,COUNTIF(eucalc_variables_proxies!F:F,"*"&amp;A317&amp;"*")&gt;0),"yes","no")</f>
        <v>no</v>
      </c>
      <c r="Z317" s="8" t="str">
        <f>IF(COUNTIF(collected_variables_proxies!C:C,"*"&amp;A317&amp;"*")&gt;0,"yes","no")</f>
        <v>no</v>
      </c>
      <c r="AA317" s="8" t="str">
        <f t="shared" si="9"/>
        <v>no</v>
      </c>
      <c r="AB317">
        <v>0.02</v>
      </c>
    </row>
    <row r="318" spans="1:28" ht="15" customHeight="1">
      <c r="A318" s="1" t="s">
        <v>2664</v>
      </c>
      <c r="B318" s="1" t="s">
        <v>2664</v>
      </c>
      <c r="C318" s="1" t="s">
        <v>2664</v>
      </c>
      <c r="D318" s="17" t="s">
        <v>1008</v>
      </c>
      <c r="E318" s="1" t="s">
        <v>1009</v>
      </c>
      <c r="F318" s="2" t="s">
        <v>33</v>
      </c>
      <c r="G318" s="1" t="s">
        <v>631</v>
      </c>
      <c r="H318" s="1" t="s">
        <v>1010</v>
      </c>
      <c r="J318" s="1"/>
      <c r="K318" s="1"/>
      <c r="M318" s="2" t="s">
        <v>61</v>
      </c>
      <c r="N318" s="8" t="s">
        <v>48</v>
      </c>
      <c r="O318" s="8" t="s">
        <v>37</v>
      </c>
      <c r="P318" s="8" t="s">
        <v>1707</v>
      </c>
      <c r="Q318" s="1"/>
      <c r="R318" s="1"/>
      <c r="S318" s="1">
        <v>27</v>
      </c>
      <c r="T318" s="1">
        <v>6</v>
      </c>
      <c r="U318" s="3">
        <f t="shared" si="8"/>
        <v>22.22</v>
      </c>
      <c r="V318" s="1"/>
      <c r="W318" s="8" t="str">
        <f>IF(COUNTIF(soi_input_variables!A:A,A318)&gt;0,"yes","no")</f>
        <v>no</v>
      </c>
      <c r="X318" s="8" t="str">
        <f>IF(COUNTIF(midas_input_variables!A:A,A318)&gt;0,"yes","no")</f>
        <v>no</v>
      </c>
      <c r="Y318" s="8" t="str">
        <f>IF(OR(COUNTIF(eucalc_variables_proxies!C:C,"*"&amp;A318&amp;"*")&gt;0,COUNTIF(eucalc_variables_proxies!F:F,"*"&amp;A318&amp;"*")&gt;0),"yes","no")</f>
        <v>no</v>
      </c>
      <c r="Z318" s="8" t="str">
        <f>IF(COUNTIF(collected_variables_proxies!C:C,"*"&amp;A318&amp;"*")&gt;0,"yes","no")</f>
        <v>no</v>
      </c>
      <c r="AA318" s="8" t="str">
        <f t="shared" si="9"/>
        <v>no</v>
      </c>
      <c r="AB318">
        <v>0.02</v>
      </c>
    </row>
    <row r="319" spans="1:28" ht="15" customHeight="1">
      <c r="A319" s="1" t="s">
        <v>2665</v>
      </c>
      <c r="B319" s="1" t="s">
        <v>2665</v>
      </c>
      <c r="C319" s="1" t="s">
        <v>2665</v>
      </c>
      <c r="D319" s="17" t="s">
        <v>1008</v>
      </c>
      <c r="E319" s="1" t="s">
        <v>1009</v>
      </c>
      <c r="F319" s="2" t="s">
        <v>33</v>
      </c>
      <c r="G319" s="1" t="s">
        <v>631</v>
      </c>
      <c r="H319" s="1" t="s">
        <v>1010</v>
      </c>
      <c r="J319" s="1"/>
      <c r="K319" s="1"/>
      <c r="M319" s="2" t="s">
        <v>61</v>
      </c>
      <c r="N319" s="8" t="s">
        <v>48</v>
      </c>
      <c r="O319" s="8" t="s">
        <v>37</v>
      </c>
      <c r="P319" s="8" t="s">
        <v>1707</v>
      </c>
      <c r="Q319" s="1"/>
      <c r="R319" s="1"/>
      <c r="S319" s="1">
        <v>27</v>
      </c>
      <c r="T319" s="1">
        <v>3</v>
      </c>
      <c r="U319" s="3">
        <f t="shared" si="8"/>
        <v>11.11</v>
      </c>
      <c r="V319" s="1"/>
      <c r="W319" s="8" t="str">
        <f>IF(COUNTIF(soi_input_variables!A:A,A319)&gt;0,"yes","no")</f>
        <v>no</v>
      </c>
      <c r="X319" s="8" t="str">
        <f>IF(COUNTIF(midas_input_variables!A:A,A319)&gt;0,"yes","no")</f>
        <v>no</v>
      </c>
      <c r="Y319" s="8" t="str">
        <f>IF(OR(COUNTIF(eucalc_variables_proxies!C:C,"*"&amp;A319&amp;"*")&gt;0,COUNTIF(eucalc_variables_proxies!F:F,"*"&amp;A319&amp;"*")&gt;0),"yes","no")</f>
        <v>no</v>
      </c>
      <c r="Z319" s="8" t="str">
        <f>IF(COUNTIF(collected_variables_proxies!C:C,"*"&amp;A319&amp;"*")&gt;0,"yes","no")</f>
        <v>no</v>
      </c>
      <c r="AA319" s="8" t="str">
        <f t="shared" si="9"/>
        <v>no</v>
      </c>
      <c r="AB319">
        <v>0.02</v>
      </c>
    </row>
    <row r="320" spans="1:28" ht="15" customHeight="1">
      <c r="A320" s="1" t="s">
        <v>2401</v>
      </c>
      <c r="B320" s="1" t="s">
        <v>2401</v>
      </c>
      <c r="C320" s="1" t="s">
        <v>2401</v>
      </c>
      <c r="D320" s="17" t="s">
        <v>1008</v>
      </c>
      <c r="E320" s="1" t="s">
        <v>1009</v>
      </c>
      <c r="F320" s="2" t="s">
        <v>33</v>
      </c>
      <c r="G320" s="1" t="s">
        <v>525</v>
      </c>
      <c r="H320" s="1" t="s">
        <v>1010</v>
      </c>
      <c r="J320" s="1"/>
      <c r="K320" s="1"/>
      <c r="M320" s="2" t="s">
        <v>61</v>
      </c>
      <c r="N320" s="8" t="s">
        <v>48</v>
      </c>
      <c r="O320" s="8" t="s">
        <v>37</v>
      </c>
      <c r="P320" s="8" t="s">
        <v>1707</v>
      </c>
      <c r="Q320" s="1"/>
      <c r="R320" s="1"/>
      <c r="S320" s="1">
        <v>27</v>
      </c>
      <c r="T320" s="1">
        <v>17</v>
      </c>
      <c r="U320" s="3">
        <f t="shared" si="8"/>
        <v>62.96</v>
      </c>
      <c r="V320" s="1"/>
      <c r="W320" s="8" t="str">
        <f>IF(COUNTIF(soi_input_variables!A:A,A320)&gt;0,"yes","no")</f>
        <v>no</v>
      </c>
      <c r="X320" s="8" t="str">
        <f>IF(COUNTIF(midas_input_variables!A:A,A320)&gt;0,"yes","no")</f>
        <v>no</v>
      </c>
      <c r="Y320" s="8" t="str">
        <f>IF(OR(COUNTIF(eucalc_variables_proxies!C:C,"*"&amp;A320&amp;"*")&gt;0,COUNTIF(eucalc_variables_proxies!F:F,"*"&amp;A320&amp;"*")&gt;0),"yes","no")</f>
        <v>no</v>
      </c>
      <c r="Z320" s="8" t="str">
        <f>IF(COUNTIF(collected_variables_proxies!C:C,"*"&amp;A320&amp;"*")&gt;0,"yes","no")</f>
        <v>no</v>
      </c>
      <c r="AA320" s="8" t="str">
        <f t="shared" si="9"/>
        <v>no</v>
      </c>
      <c r="AB320">
        <v>0.02</v>
      </c>
    </row>
    <row r="321" spans="1:28" ht="15" customHeight="1">
      <c r="A321" s="1" t="s">
        <v>2402</v>
      </c>
      <c r="B321" s="1" t="s">
        <v>2402</v>
      </c>
      <c r="C321" s="1" t="s">
        <v>2402</v>
      </c>
      <c r="D321" s="17" t="s">
        <v>1008</v>
      </c>
      <c r="E321" s="1" t="s">
        <v>1009</v>
      </c>
      <c r="F321" s="2" t="s">
        <v>33</v>
      </c>
      <c r="G321" s="1" t="s">
        <v>525</v>
      </c>
      <c r="H321" s="1" t="s">
        <v>1010</v>
      </c>
      <c r="J321" s="1"/>
      <c r="K321" s="1"/>
      <c r="M321" s="2" t="s">
        <v>61</v>
      </c>
      <c r="N321" s="8" t="s">
        <v>48</v>
      </c>
      <c r="O321" s="8" t="s">
        <v>37</v>
      </c>
      <c r="P321" s="8" t="s">
        <v>1707</v>
      </c>
      <c r="Q321" s="1"/>
      <c r="R321" s="1"/>
      <c r="S321" s="1">
        <v>27</v>
      </c>
      <c r="T321" s="1">
        <v>0</v>
      </c>
      <c r="U321" s="3">
        <f t="shared" ref="U321:U339" si="10">ROUND(T321/S321*100,2)</f>
        <v>0</v>
      </c>
      <c r="V321" s="1"/>
      <c r="W321" s="8" t="str">
        <f>IF(COUNTIF(soi_input_variables!A:A,A321)&gt;0,"yes","no")</f>
        <v>no</v>
      </c>
      <c r="X321" s="8" t="str">
        <f>IF(COUNTIF(midas_input_variables!A:A,A321)&gt;0,"yes","no")</f>
        <v>no</v>
      </c>
      <c r="Y321" s="8" t="str">
        <f>IF(OR(COUNTIF(eucalc_variables_proxies!C:C,"*"&amp;A321&amp;"*")&gt;0,COUNTIF(eucalc_variables_proxies!F:F,"*"&amp;A321&amp;"*")&gt;0),"yes","no")</f>
        <v>no</v>
      </c>
      <c r="Z321" s="8" t="str">
        <f>IF(COUNTIF(collected_variables_proxies!C:C,"*"&amp;A321&amp;"*")&gt;0,"yes","no")</f>
        <v>no</v>
      </c>
      <c r="AA321" s="8" t="str">
        <f t="shared" ref="AA321:AA339" si="11">IF(OR(W321="yes",X321="yes",Y321="yes",Z321="yes"),"yes","no")</f>
        <v>no</v>
      </c>
      <c r="AB321">
        <v>0.02</v>
      </c>
    </row>
    <row r="322" spans="1:28" ht="15" customHeight="1">
      <c r="A322" s="1" t="s">
        <v>2403</v>
      </c>
      <c r="B322" s="1" t="s">
        <v>2403</v>
      </c>
      <c r="C322" s="1" t="s">
        <v>2403</v>
      </c>
      <c r="D322" s="17" t="s">
        <v>1008</v>
      </c>
      <c r="E322" s="1" t="s">
        <v>1009</v>
      </c>
      <c r="F322" s="2" t="s">
        <v>33</v>
      </c>
      <c r="G322" s="1" t="s">
        <v>525</v>
      </c>
      <c r="H322" s="1" t="s">
        <v>1010</v>
      </c>
      <c r="J322" s="1"/>
      <c r="K322" s="1"/>
      <c r="M322" s="2" t="s">
        <v>61</v>
      </c>
      <c r="N322" s="8" t="s">
        <v>48</v>
      </c>
      <c r="O322" s="8" t="s">
        <v>37</v>
      </c>
      <c r="P322" s="8" t="s">
        <v>1707</v>
      </c>
      <c r="Q322" s="1"/>
      <c r="R322" s="1"/>
      <c r="S322" s="1">
        <v>27</v>
      </c>
      <c r="T322" s="1">
        <v>0</v>
      </c>
      <c r="U322" s="3">
        <f t="shared" si="10"/>
        <v>0</v>
      </c>
      <c r="V322" s="1"/>
      <c r="W322" s="8" t="str">
        <f>IF(COUNTIF(soi_input_variables!A:A,A322)&gt;0,"yes","no")</f>
        <v>no</v>
      </c>
      <c r="X322" s="8" t="str">
        <f>IF(COUNTIF(midas_input_variables!A:A,A322)&gt;0,"yes","no")</f>
        <v>no</v>
      </c>
      <c r="Y322" s="8" t="str">
        <f>IF(OR(COUNTIF(eucalc_variables_proxies!C:C,"*"&amp;A322&amp;"*")&gt;0,COUNTIF(eucalc_variables_proxies!F:F,"*"&amp;A322&amp;"*")&gt;0),"yes","no")</f>
        <v>no</v>
      </c>
      <c r="Z322" s="8" t="str">
        <f>IF(COUNTIF(collected_variables_proxies!C:C,"*"&amp;A322&amp;"*")&gt;0,"yes","no")</f>
        <v>no</v>
      </c>
      <c r="AA322" s="8" t="str">
        <f t="shared" si="11"/>
        <v>no</v>
      </c>
      <c r="AB322">
        <v>0.02</v>
      </c>
    </row>
    <row r="323" spans="1:28" ht="15" customHeight="1">
      <c r="A323" s="1" t="s">
        <v>2404</v>
      </c>
      <c r="B323" s="1" t="s">
        <v>2404</v>
      </c>
      <c r="C323" s="1" t="s">
        <v>2404</v>
      </c>
      <c r="D323" s="17" t="s">
        <v>1008</v>
      </c>
      <c r="E323" s="1" t="s">
        <v>1009</v>
      </c>
      <c r="F323" s="2" t="s">
        <v>33</v>
      </c>
      <c r="G323" s="1" t="s">
        <v>525</v>
      </c>
      <c r="H323" s="1" t="s">
        <v>1010</v>
      </c>
      <c r="J323" s="1"/>
      <c r="K323" s="1"/>
      <c r="M323" s="2" t="s">
        <v>61</v>
      </c>
      <c r="N323" s="8" t="s">
        <v>48</v>
      </c>
      <c r="O323" s="8" t="s">
        <v>37</v>
      </c>
      <c r="P323" s="8" t="s">
        <v>1707</v>
      </c>
      <c r="Q323" s="1"/>
      <c r="R323" s="1"/>
      <c r="S323" s="1">
        <v>27</v>
      </c>
      <c r="T323" s="1">
        <v>19</v>
      </c>
      <c r="U323" s="3">
        <f t="shared" si="10"/>
        <v>70.37</v>
      </c>
      <c r="V323" s="1"/>
      <c r="W323" s="8" t="str">
        <f>IF(COUNTIF(soi_input_variables!A:A,A323)&gt;0,"yes","no")</f>
        <v>no</v>
      </c>
      <c r="X323" s="8" t="str">
        <f>IF(COUNTIF(midas_input_variables!A:A,A323)&gt;0,"yes","no")</f>
        <v>no</v>
      </c>
      <c r="Y323" s="8" t="str">
        <f>IF(OR(COUNTIF(eucalc_variables_proxies!C:C,"*"&amp;A323&amp;"*")&gt;0,COUNTIF(eucalc_variables_proxies!F:F,"*"&amp;A323&amp;"*")&gt;0),"yes","no")</f>
        <v>no</v>
      </c>
      <c r="Z323" s="8" t="str">
        <f>IF(COUNTIF(collected_variables_proxies!C:C,"*"&amp;A323&amp;"*")&gt;0,"yes","no")</f>
        <v>no</v>
      </c>
      <c r="AA323" s="8" t="str">
        <f t="shared" si="11"/>
        <v>no</v>
      </c>
      <c r="AB323">
        <v>0.02</v>
      </c>
    </row>
    <row r="324" spans="1:28" ht="15" customHeight="1">
      <c r="A324" s="1" t="s">
        <v>2405</v>
      </c>
      <c r="B324" s="1" t="s">
        <v>2405</v>
      </c>
      <c r="C324" s="1" t="s">
        <v>2405</v>
      </c>
      <c r="D324" s="17" t="s">
        <v>1008</v>
      </c>
      <c r="E324" s="1" t="s">
        <v>1009</v>
      </c>
      <c r="F324" s="2" t="s">
        <v>33</v>
      </c>
      <c r="G324" s="1" t="s">
        <v>525</v>
      </c>
      <c r="H324" s="1" t="s">
        <v>1010</v>
      </c>
      <c r="J324" s="1"/>
      <c r="K324" s="1"/>
      <c r="M324" s="2" t="s">
        <v>61</v>
      </c>
      <c r="N324" s="8" t="s">
        <v>48</v>
      </c>
      <c r="O324" s="8" t="s">
        <v>37</v>
      </c>
      <c r="P324" s="8" t="s">
        <v>1707</v>
      </c>
      <c r="Q324" s="1"/>
      <c r="R324" s="1"/>
      <c r="S324" s="1">
        <v>27</v>
      </c>
      <c r="T324" s="1">
        <v>0</v>
      </c>
      <c r="U324" s="3">
        <f t="shared" si="10"/>
        <v>0</v>
      </c>
      <c r="V324" s="1"/>
      <c r="W324" s="8" t="str">
        <f>IF(COUNTIF(soi_input_variables!A:A,A324)&gt;0,"yes","no")</f>
        <v>no</v>
      </c>
      <c r="X324" s="8" t="str">
        <f>IF(COUNTIF(midas_input_variables!A:A,A324)&gt;0,"yes","no")</f>
        <v>no</v>
      </c>
      <c r="Y324" s="8" t="str">
        <f>IF(OR(COUNTIF(eucalc_variables_proxies!C:C,"*"&amp;A324&amp;"*")&gt;0,COUNTIF(eucalc_variables_proxies!F:F,"*"&amp;A324&amp;"*")&gt;0),"yes","no")</f>
        <v>no</v>
      </c>
      <c r="Z324" s="8" t="str">
        <f>IF(COUNTIF(collected_variables_proxies!C:C,"*"&amp;A324&amp;"*")&gt;0,"yes","no")</f>
        <v>no</v>
      </c>
      <c r="AA324" s="8" t="str">
        <f t="shared" si="11"/>
        <v>no</v>
      </c>
      <c r="AB324">
        <v>0.02</v>
      </c>
    </row>
    <row r="325" spans="1:28" ht="15" customHeight="1">
      <c r="A325" s="1" t="s">
        <v>2406</v>
      </c>
      <c r="B325" s="1" t="s">
        <v>2406</v>
      </c>
      <c r="C325" s="1" t="s">
        <v>2406</v>
      </c>
      <c r="D325" s="17" t="s">
        <v>1008</v>
      </c>
      <c r="E325" s="1" t="s">
        <v>1009</v>
      </c>
      <c r="F325" s="2" t="s">
        <v>33</v>
      </c>
      <c r="G325" s="1" t="s">
        <v>525</v>
      </c>
      <c r="H325" s="1" t="s">
        <v>1010</v>
      </c>
      <c r="J325" s="1"/>
      <c r="K325" s="1"/>
      <c r="M325" s="2" t="s">
        <v>61</v>
      </c>
      <c r="N325" s="8" t="s">
        <v>48</v>
      </c>
      <c r="O325" s="8" t="s">
        <v>37</v>
      </c>
      <c r="P325" s="8" t="s">
        <v>1707</v>
      </c>
      <c r="Q325" s="1"/>
      <c r="R325" s="1"/>
      <c r="S325" s="1">
        <v>27</v>
      </c>
      <c r="T325" s="1">
        <v>1</v>
      </c>
      <c r="U325" s="3">
        <f t="shared" si="10"/>
        <v>3.7</v>
      </c>
      <c r="V325" s="1"/>
      <c r="W325" s="8" t="str">
        <f>IF(COUNTIF(soi_input_variables!A:A,A325)&gt;0,"yes","no")</f>
        <v>no</v>
      </c>
      <c r="X325" s="8" t="str">
        <f>IF(COUNTIF(midas_input_variables!A:A,A325)&gt;0,"yes","no")</f>
        <v>no</v>
      </c>
      <c r="Y325" s="8" t="str">
        <f>IF(OR(COUNTIF(eucalc_variables_proxies!C:C,"*"&amp;A325&amp;"*")&gt;0,COUNTIF(eucalc_variables_proxies!F:F,"*"&amp;A325&amp;"*")&gt;0),"yes","no")</f>
        <v>no</v>
      </c>
      <c r="Z325" s="8" t="str">
        <f>IF(COUNTIF(collected_variables_proxies!C:C,"*"&amp;A325&amp;"*")&gt;0,"yes","no")</f>
        <v>no</v>
      </c>
      <c r="AA325" s="8" t="str">
        <f t="shared" si="11"/>
        <v>no</v>
      </c>
      <c r="AB325">
        <v>0.02</v>
      </c>
    </row>
    <row r="326" spans="1:28" ht="15" customHeight="1">
      <c r="A326" s="1" t="s">
        <v>2407</v>
      </c>
      <c r="B326" s="1" t="s">
        <v>2407</v>
      </c>
      <c r="C326" s="1" t="s">
        <v>2407</v>
      </c>
      <c r="D326" s="17" t="s">
        <v>1008</v>
      </c>
      <c r="E326" s="1" t="s">
        <v>1009</v>
      </c>
      <c r="F326" s="2" t="s">
        <v>33</v>
      </c>
      <c r="G326" s="1" t="s">
        <v>525</v>
      </c>
      <c r="H326" s="1" t="s">
        <v>1010</v>
      </c>
      <c r="J326" s="1"/>
      <c r="K326" s="1"/>
      <c r="M326" s="2" t="s">
        <v>61</v>
      </c>
      <c r="N326" s="8" t="s">
        <v>48</v>
      </c>
      <c r="O326" s="8" t="s">
        <v>37</v>
      </c>
      <c r="P326" s="8" t="s">
        <v>1707</v>
      </c>
      <c r="Q326" s="1"/>
      <c r="R326" s="1"/>
      <c r="S326" s="1">
        <v>27</v>
      </c>
      <c r="T326" s="1">
        <v>17</v>
      </c>
      <c r="U326" s="3">
        <f t="shared" si="10"/>
        <v>62.96</v>
      </c>
      <c r="V326" s="1"/>
      <c r="W326" s="8" t="str">
        <f>IF(COUNTIF(soi_input_variables!A:A,A326)&gt;0,"yes","no")</f>
        <v>no</v>
      </c>
      <c r="X326" s="8" t="str">
        <f>IF(COUNTIF(midas_input_variables!A:A,A326)&gt;0,"yes","no")</f>
        <v>no</v>
      </c>
      <c r="Y326" s="8" t="str">
        <f>IF(OR(COUNTIF(eucalc_variables_proxies!C:C,"*"&amp;A326&amp;"*")&gt;0,COUNTIF(eucalc_variables_proxies!F:F,"*"&amp;A326&amp;"*")&gt;0),"yes","no")</f>
        <v>no</v>
      </c>
      <c r="Z326" s="8" t="str">
        <f>IF(COUNTIF(collected_variables_proxies!C:C,"*"&amp;A326&amp;"*")&gt;0,"yes","no")</f>
        <v>no</v>
      </c>
      <c r="AA326" s="8" t="str">
        <f t="shared" si="11"/>
        <v>no</v>
      </c>
      <c r="AB326">
        <v>0.02</v>
      </c>
    </row>
    <row r="327" spans="1:28" ht="15" customHeight="1">
      <c r="A327" s="1" t="s">
        <v>2408</v>
      </c>
      <c r="B327" s="1" t="s">
        <v>2408</v>
      </c>
      <c r="C327" s="1" t="s">
        <v>2408</v>
      </c>
      <c r="D327" s="17" t="s">
        <v>1008</v>
      </c>
      <c r="E327" s="1" t="s">
        <v>1009</v>
      </c>
      <c r="F327" s="2" t="s">
        <v>33</v>
      </c>
      <c r="G327" s="1" t="s">
        <v>525</v>
      </c>
      <c r="H327" s="1" t="s">
        <v>1010</v>
      </c>
      <c r="J327" s="1"/>
      <c r="K327" s="1"/>
      <c r="M327" s="2" t="s">
        <v>61</v>
      </c>
      <c r="N327" s="8" t="s">
        <v>48</v>
      </c>
      <c r="O327" s="8" t="s">
        <v>37</v>
      </c>
      <c r="P327" s="8" t="s">
        <v>1707</v>
      </c>
      <c r="Q327" s="1"/>
      <c r="R327" s="1"/>
      <c r="S327" s="1">
        <v>27</v>
      </c>
      <c r="T327" s="1">
        <v>2</v>
      </c>
      <c r="U327" s="3">
        <f t="shared" si="10"/>
        <v>7.41</v>
      </c>
      <c r="V327" s="1"/>
      <c r="W327" s="8" t="str">
        <f>IF(COUNTIF(soi_input_variables!A:A,A327)&gt;0,"yes","no")</f>
        <v>no</v>
      </c>
      <c r="X327" s="8" t="str">
        <f>IF(COUNTIF(midas_input_variables!A:A,A327)&gt;0,"yes","no")</f>
        <v>no</v>
      </c>
      <c r="Y327" s="8" t="str">
        <f>IF(OR(COUNTIF(eucalc_variables_proxies!C:C,"*"&amp;A327&amp;"*")&gt;0,COUNTIF(eucalc_variables_proxies!F:F,"*"&amp;A327&amp;"*")&gt;0),"yes","no")</f>
        <v>no</v>
      </c>
      <c r="Z327" s="8" t="str">
        <f>IF(COUNTIF(collected_variables_proxies!C:C,"*"&amp;A327&amp;"*")&gt;0,"yes","no")</f>
        <v>no</v>
      </c>
      <c r="AA327" s="8" t="str">
        <f t="shared" si="11"/>
        <v>no</v>
      </c>
      <c r="AB327">
        <v>0.02</v>
      </c>
    </row>
    <row r="328" spans="1:28" ht="15" customHeight="1">
      <c r="A328" s="1" t="s">
        <v>2409</v>
      </c>
      <c r="B328" s="1" t="s">
        <v>2409</v>
      </c>
      <c r="C328" s="1" t="s">
        <v>2409</v>
      </c>
      <c r="D328" s="17" t="s">
        <v>1008</v>
      </c>
      <c r="E328" s="1" t="s">
        <v>1009</v>
      </c>
      <c r="F328" s="2" t="s">
        <v>33</v>
      </c>
      <c r="G328" s="1" t="s">
        <v>525</v>
      </c>
      <c r="H328" s="1" t="s">
        <v>1010</v>
      </c>
      <c r="J328" s="1"/>
      <c r="K328" s="1"/>
      <c r="M328" s="2" t="s">
        <v>61</v>
      </c>
      <c r="N328" s="8" t="s">
        <v>48</v>
      </c>
      <c r="O328" s="8" t="s">
        <v>37</v>
      </c>
      <c r="P328" s="8" t="s">
        <v>1707</v>
      </c>
      <c r="Q328" s="1"/>
      <c r="R328" s="1"/>
      <c r="S328" s="1">
        <v>27</v>
      </c>
      <c r="T328" s="1">
        <v>0</v>
      </c>
      <c r="U328" s="3">
        <f t="shared" si="10"/>
        <v>0</v>
      </c>
      <c r="V328" s="1"/>
      <c r="W328" s="8" t="str">
        <f>IF(COUNTIF(soi_input_variables!A:A,A328)&gt;0,"yes","no")</f>
        <v>no</v>
      </c>
      <c r="X328" s="8" t="str">
        <f>IF(COUNTIF(midas_input_variables!A:A,A328)&gt;0,"yes","no")</f>
        <v>no</v>
      </c>
      <c r="Y328" s="8" t="str">
        <f>IF(OR(COUNTIF(eucalc_variables_proxies!C:C,"*"&amp;A328&amp;"*")&gt;0,COUNTIF(eucalc_variables_proxies!F:F,"*"&amp;A328&amp;"*")&gt;0),"yes","no")</f>
        <v>no</v>
      </c>
      <c r="Z328" s="8" t="str">
        <f>IF(COUNTIF(collected_variables_proxies!C:C,"*"&amp;A328&amp;"*")&gt;0,"yes","no")</f>
        <v>no</v>
      </c>
      <c r="AA328" s="8" t="str">
        <f t="shared" si="11"/>
        <v>no</v>
      </c>
      <c r="AB328">
        <v>0.02</v>
      </c>
    </row>
    <row r="329" spans="1:28" ht="15" customHeight="1">
      <c r="A329" s="1" t="s">
        <v>2410</v>
      </c>
      <c r="B329" s="1" t="s">
        <v>2410</v>
      </c>
      <c r="C329" s="1" t="s">
        <v>2410</v>
      </c>
      <c r="D329" s="17" t="s">
        <v>1008</v>
      </c>
      <c r="E329" s="1" t="s">
        <v>1009</v>
      </c>
      <c r="F329" s="2" t="s">
        <v>33</v>
      </c>
      <c r="G329" s="1" t="s">
        <v>525</v>
      </c>
      <c r="H329" s="1" t="s">
        <v>1010</v>
      </c>
      <c r="J329" s="1"/>
      <c r="K329" s="1"/>
      <c r="M329" s="2" t="s">
        <v>61</v>
      </c>
      <c r="N329" s="8" t="s">
        <v>48</v>
      </c>
      <c r="O329" s="8" t="s">
        <v>37</v>
      </c>
      <c r="P329" s="8" t="s">
        <v>1707</v>
      </c>
      <c r="Q329" s="1"/>
      <c r="R329" s="1"/>
      <c r="S329" s="1">
        <v>27</v>
      </c>
      <c r="T329" s="1">
        <v>15</v>
      </c>
      <c r="U329" s="3">
        <f t="shared" si="10"/>
        <v>55.56</v>
      </c>
      <c r="V329" s="1"/>
      <c r="W329" s="8" t="str">
        <f>IF(COUNTIF(soi_input_variables!A:A,A329)&gt;0,"yes","no")</f>
        <v>no</v>
      </c>
      <c r="X329" s="8" t="str">
        <f>IF(COUNTIF(midas_input_variables!A:A,A329)&gt;0,"yes","no")</f>
        <v>no</v>
      </c>
      <c r="Y329" s="8" t="str">
        <f>IF(OR(COUNTIF(eucalc_variables_proxies!C:C,"*"&amp;A329&amp;"*")&gt;0,COUNTIF(eucalc_variables_proxies!F:F,"*"&amp;A329&amp;"*")&gt;0),"yes","no")</f>
        <v>no</v>
      </c>
      <c r="Z329" s="8" t="str">
        <f>IF(COUNTIF(collected_variables_proxies!C:C,"*"&amp;A329&amp;"*")&gt;0,"yes","no")</f>
        <v>no</v>
      </c>
      <c r="AA329" s="8" t="str">
        <f t="shared" si="11"/>
        <v>no</v>
      </c>
      <c r="AB329">
        <v>0.02</v>
      </c>
    </row>
    <row r="330" spans="1:28" ht="15" customHeight="1">
      <c r="A330" s="1" t="s">
        <v>2411</v>
      </c>
      <c r="B330" s="1" t="s">
        <v>2411</v>
      </c>
      <c r="C330" s="1" t="s">
        <v>2411</v>
      </c>
      <c r="D330" s="17" t="s">
        <v>1008</v>
      </c>
      <c r="E330" s="1" t="s">
        <v>1009</v>
      </c>
      <c r="F330" s="2" t="s">
        <v>33</v>
      </c>
      <c r="G330" s="1" t="s">
        <v>525</v>
      </c>
      <c r="H330" s="1" t="s">
        <v>1010</v>
      </c>
      <c r="J330" s="1"/>
      <c r="K330" s="1"/>
      <c r="M330" s="2" t="s">
        <v>61</v>
      </c>
      <c r="N330" s="8" t="s">
        <v>48</v>
      </c>
      <c r="O330" s="8" t="s">
        <v>37</v>
      </c>
      <c r="P330" s="8" t="s">
        <v>1707</v>
      </c>
      <c r="Q330" s="1"/>
      <c r="R330" s="1"/>
      <c r="S330" s="1">
        <v>27</v>
      </c>
      <c r="T330" s="1">
        <v>12</v>
      </c>
      <c r="U330" s="3">
        <f t="shared" si="10"/>
        <v>44.44</v>
      </c>
      <c r="V330" s="1"/>
      <c r="W330" s="8" t="str">
        <f>IF(COUNTIF(soi_input_variables!A:A,A330)&gt;0,"yes","no")</f>
        <v>no</v>
      </c>
      <c r="X330" s="8" t="str">
        <f>IF(COUNTIF(midas_input_variables!A:A,A330)&gt;0,"yes","no")</f>
        <v>no</v>
      </c>
      <c r="Y330" s="8" t="str">
        <f>IF(OR(COUNTIF(eucalc_variables_proxies!C:C,"*"&amp;A330&amp;"*")&gt;0,COUNTIF(eucalc_variables_proxies!F:F,"*"&amp;A330&amp;"*")&gt;0),"yes","no")</f>
        <v>no</v>
      </c>
      <c r="Z330" s="8" t="str">
        <f>IF(COUNTIF(collected_variables_proxies!C:C,"*"&amp;A330&amp;"*")&gt;0,"yes","no")</f>
        <v>no</v>
      </c>
      <c r="AA330" s="8" t="str">
        <f t="shared" si="11"/>
        <v>no</v>
      </c>
      <c r="AB330">
        <v>0.02</v>
      </c>
    </row>
    <row r="331" spans="1:28" ht="15" customHeight="1">
      <c r="A331" s="1" t="s">
        <v>2412</v>
      </c>
      <c r="B331" s="1" t="s">
        <v>2412</v>
      </c>
      <c r="C331" s="1" t="s">
        <v>2412</v>
      </c>
      <c r="D331" s="17" t="s">
        <v>1008</v>
      </c>
      <c r="E331" s="1" t="s">
        <v>1009</v>
      </c>
      <c r="F331" s="2" t="s">
        <v>33</v>
      </c>
      <c r="G331" s="1" t="s">
        <v>525</v>
      </c>
      <c r="H331" s="1" t="s">
        <v>1010</v>
      </c>
      <c r="J331" s="1"/>
      <c r="K331" s="1"/>
      <c r="M331" s="2" t="s">
        <v>61</v>
      </c>
      <c r="N331" s="8" t="s">
        <v>48</v>
      </c>
      <c r="O331" s="8" t="s">
        <v>37</v>
      </c>
      <c r="P331" s="8" t="s">
        <v>1707</v>
      </c>
      <c r="Q331" s="1"/>
      <c r="R331" s="1"/>
      <c r="S331" s="1">
        <v>27</v>
      </c>
      <c r="T331" s="1">
        <v>3</v>
      </c>
      <c r="U331" s="3">
        <f t="shared" si="10"/>
        <v>11.11</v>
      </c>
      <c r="V331" s="1"/>
      <c r="W331" s="8" t="str">
        <f>IF(COUNTIF(soi_input_variables!A:A,A331)&gt;0,"yes","no")</f>
        <v>no</v>
      </c>
      <c r="X331" s="8" t="str">
        <f>IF(COUNTIF(midas_input_variables!A:A,A331)&gt;0,"yes","no")</f>
        <v>no</v>
      </c>
      <c r="Y331" s="8" t="str">
        <f>IF(OR(COUNTIF(eucalc_variables_proxies!C:C,"*"&amp;A331&amp;"*")&gt;0,COUNTIF(eucalc_variables_proxies!F:F,"*"&amp;A331&amp;"*")&gt;0),"yes","no")</f>
        <v>no</v>
      </c>
      <c r="Z331" s="8" t="str">
        <f>IF(COUNTIF(collected_variables_proxies!C:C,"*"&amp;A331&amp;"*")&gt;0,"yes","no")</f>
        <v>no</v>
      </c>
      <c r="AA331" s="8" t="str">
        <f t="shared" si="11"/>
        <v>no</v>
      </c>
      <c r="AB331">
        <v>0.02</v>
      </c>
    </row>
    <row r="332" spans="1:28" ht="15" customHeight="1">
      <c r="A332" s="1" t="s">
        <v>2413</v>
      </c>
      <c r="B332" s="1" t="s">
        <v>2413</v>
      </c>
      <c r="C332" s="1" t="s">
        <v>2413</v>
      </c>
      <c r="D332" s="17" t="s">
        <v>1008</v>
      </c>
      <c r="E332" s="1" t="s">
        <v>1009</v>
      </c>
      <c r="F332" s="2" t="s">
        <v>33</v>
      </c>
      <c r="G332" s="1" t="s">
        <v>525</v>
      </c>
      <c r="H332" s="1" t="s">
        <v>1010</v>
      </c>
      <c r="J332" s="1"/>
      <c r="K332" s="1"/>
      <c r="M332" s="2" t="s">
        <v>61</v>
      </c>
      <c r="N332" s="8" t="s">
        <v>48</v>
      </c>
      <c r="O332" s="8" t="s">
        <v>37</v>
      </c>
      <c r="P332" s="8" t="s">
        <v>1707</v>
      </c>
      <c r="Q332" s="1"/>
      <c r="R332" s="1"/>
      <c r="S332" s="1">
        <v>27</v>
      </c>
      <c r="T332" s="1">
        <v>25</v>
      </c>
      <c r="U332" s="3">
        <f t="shared" si="10"/>
        <v>92.59</v>
      </c>
      <c r="V332" s="1"/>
      <c r="W332" s="8" t="str">
        <f>IF(COUNTIF(soi_input_variables!A:A,A332)&gt;0,"yes","no")</f>
        <v>no</v>
      </c>
      <c r="X332" s="8" t="str">
        <f>IF(COUNTIF(midas_input_variables!A:A,A332)&gt;0,"yes","no")</f>
        <v>no</v>
      </c>
      <c r="Y332" s="8" t="str">
        <f>IF(OR(COUNTIF(eucalc_variables_proxies!C:C,"*"&amp;A332&amp;"*")&gt;0,COUNTIF(eucalc_variables_proxies!F:F,"*"&amp;A332&amp;"*")&gt;0),"yes","no")</f>
        <v>no</v>
      </c>
      <c r="Z332" s="8" t="str">
        <f>IF(COUNTIF(collected_variables_proxies!C:C,"*"&amp;A332&amp;"*")&gt;0,"yes","no")</f>
        <v>no</v>
      </c>
      <c r="AA332" s="8" t="str">
        <f t="shared" si="11"/>
        <v>no</v>
      </c>
      <c r="AB332">
        <v>0.02</v>
      </c>
    </row>
    <row r="333" spans="1:28" ht="15" customHeight="1">
      <c r="A333" s="1" t="s">
        <v>2414</v>
      </c>
      <c r="B333" s="1" t="s">
        <v>2414</v>
      </c>
      <c r="C333" s="1" t="s">
        <v>2414</v>
      </c>
      <c r="D333" s="17" t="s">
        <v>1008</v>
      </c>
      <c r="E333" s="1" t="s">
        <v>1009</v>
      </c>
      <c r="F333" s="2" t="s">
        <v>33</v>
      </c>
      <c r="G333" s="1" t="s">
        <v>525</v>
      </c>
      <c r="H333" s="1" t="s">
        <v>1010</v>
      </c>
      <c r="J333" s="1"/>
      <c r="K333" s="1"/>
      <c r="M333" s="2" t="s">
        <v>61</v>
      </c>
      <c r="N333" s="8" t="s">
        <v>48</v>
      </c>
      <c r="O333" s="8" t="s">
        <v>37</v>
      </c>
      <c r="P333" s="8" t="s">
        <v>1707</v>
      </c>
      <c r="Q333" s="1"/>
      <c r="R333" s="1"/>
      <c r="S333" s="1">
        <v>27</v>
      </c>
      <c r="T333" s="1">
        <v>19</v>
      </c>
      <c r="U333" s="3">
        <f t="shared" si="10"/>
        <v>70.37</v>
      </c>
      <c r="V333" s="1"/>
      <c r="W333" s="8" t="str">
        <f>IF(COUNTIF(soi_input_variables!A:A,A333)&gt;0,"yes","no")</f>
        <v>no</v>
      </c>
      <c r="X333" s="8" t="str">
        <f>IF(COUNTIF(midas_input_variables!A:A,A333)&gt;0,"yes","no")</f>
        <v>no</v>
      </c>
      <c r="Y333" s="8" t="str">
        <f>IF(OR(COUNTIF(eucalc_variables_proxies!C:C,"*"&amp;A333&amp;"*")&gt;0,COUNTIF(eucalc_variables_proxies!F:F,"*"&amp;A333&amp;"*")&gt;0),"yes","no")</f>
        <v>no</v>
      </c>
      <c r="Z333" s="8" t="str">
        <f>IF(COUNTIF(collected_variables_proxies!C:C,"*"&amp;A333&amp;"*")&gt;0,"yes","no")</f>
        <v>no</v>
      </c>
      <c r="AA333" s="8" t="str">
        <f t="shared" si="11"/>
        <v>no</v>
      </c>
      <c r="AB333">
        <v>0.02</v>
      </c>
    </row>
    <row r="334" spans="1:28" ht="15" customHeight="1">
      <c r="A334" s="1" t="s">
        <v>2415</v>
      </c>
      <c r="B334" s="1" t="s">
        <v>2415</v>
      </c>
      <c r="C334" s="1" t="s">
        <v>2415</v>
      </c>
      <c r="D334" s="17" t="s">
        <v>1008</v>
      </c>
      <c r="E334" s="1" t="s">
        <v>1009</v>
      </c>
      <c r="F334" s="2" t="s">
        <v>33</v>
      </c>
      <c r="G334" s="1" t="s">
        <v>525</v>
      </c>
      <c r="H334" s="1" t="s">
        <v>1010</v>
      </c>
      <c r="J334" s="1"/>
      <c r="K334" s="1"/>
      <c r="M334" s="2" t="s">
        <v>61</v>
      </c>
      <c r="N334" s="8" t="s">
        <v>48</v>
      </c>
      <c r="O334" s="8" t="s">
        <v>37</v>
      </c>
      <c r="P334" s="8" t="s">
        <v>1707</v>
      </c>
      <c r="Q334" s="1"/>
      <c r="R334" s="1"/>
      <c r="S334" s="1">
        <v>27</v>
      </c>
      <c r="T334" s="1">
        <v>0</v>
      </c>
      <c r="U334" s="3">
        <f t="shared" si="10"/>
        <v>0</v>
      </c>
      <c r="V334" s="1"/>
      <c r="W334" s="8" t="str">
        <f>IF(COUNTIF(soi_input_variables!A:A,A334)&gt;0,"yes","no")</f>
        <v>no</v>
      </c>
      <c r="X334" s="8" t="str">
        <f>IF(COUNTIF(midas_input_variables!A:A,A334)&gt;0,"yes","no")</f>
        <v>no</v>
      </c>
      <c r="Y334" s="8" t="str">
        <f>IF(OR(COUNTIF(eucalc_variables_proxies!C:C,"*"&amp;A334&amp;"*")&gt;0,COUNTIF(eucalc_variables_proxies!F:F,"*"&amp;A334&amp;"*")&gt;0),"yes","no")</f>
        <v>no</v>
      </c>
      <c r="Z334" s="8" t="str">
        <f>IF(COUNTIF(collected_variables_proxies!C:C,"*"&amp;A334&amp;"*")&gt;0,"yes","no")</f>
        <v>no</v>
      </c>
      <c r="AA334" s="8" t="str">
        <f t="shared" si="11"/>
        <v>no</v>
      </c>
      <c r="AB334">
        <v>0.02</v>
      </c>
    </row>
    <row r="335" spans="1:28" ht="15" customHeight="1">
      <c r="A335" s="1" t="s">
        <v>2416</v>
      </c>
      <c r="B335" s="1" t="s">
        <v>2416</v>
      </c>
      <c r="C335" s="1" t="s">
        <v>2416</v>
      </c>
      <c r="D335" s="17" t="s">
        <v>1008</v>
      </c>
      <c r="E335" s="1" t="s">
        <v>1009</v>
      </c>
      <c r="F335" s="2" t="s">
        <v>33</v>
      </c>
      <c r="G335" s="1" t="s">
        <v>525</v>
      </c>
      <c r="H335" s="1" t="s">
        <v>1010</v>
      </c>
      <c r="J335" s="1"/>
      <c r="K335" s="1"/>
      <c r="M335" s="2" t="s">
        <v>61</v>
      </c>
      <c r="N335" s="8" t="s">
        <v>48</v>
      </c>
      <c r="O335" s="8" t="s">
        <v>37</v>
      </c>
      <c r="P335" s="8" t="s">
        <v>1707</v>
      </c>
      <c r="Q335" s="1"/>
      <c r="R335" s="1"/>
      <c r="S335" s="1">
        <v>27</v>
      </c>
      <c r="T335" s="1">
        <v>6</v>
      </c>
      <c r="U335" s="3">
        <f t="shared" si="10"/>
        <v>22.22</v>
      </c>
      <c r="V335" s="1"/>
      <c r="W335" s="8" t="str">
        <f>IF(COUNTIF(soi_input_variables!A:A,A335)&gt;0,"yes","no")</f>
        <v>no</v>
      </c>
      <c r="X335" s="8" t="str">
        <f>IF(COUNTIF(midas_input_variables!A:A,A335)&gt;0,"yes","no")</f>
        <v>no</v>
      </c>
      <c r="Y335" s="8" t="str">
        <f>IF(OR(COUNTIF(eucalc_variables_proxies!C:C,"*"&amp;A335&amp;"*")&gt;0,COUNTIF(eucalc_variables_proxies!F:F,"*"&amp;A335&amp;"*")&gt;0),"yes","no")</f>
        <v>no</v>
      </c>
      <c r="Z335" s="8" t="str">
        <f>IF(COUNTIF(collected_variables_proxies!C:C,"*"&amp;A335&amp;"*")&gt;0,"yes","no")</f>
        <v>no</v>
      </c>
      <c r="AA335" s="8" t="str">
        <f t="shared" si="11"/>
        <v>no</v>
      </c>
      <c r="AB335">
        <v>0.02</v>
      </c>
    </row>
    <row r="336" spans="1:28" ht="15" customHeight="1">
      <c r="A336" s="1" t="s">
        <v>2417</v>
      </c>
      <c r="B336" s="1" t="s">
        <v>2417</v>
      </c>
      <c r="C336" s="1" t="s">
        <v>2417</v>
      </c>
      <c r="D336" s="17" t="s">
        <v>1008</v>
      </c>
      <c r="E336" s="1" t="s">
        <v>1009</v>
      </c>
      <c r="F336" s="2" t="s">
        <v>33</v>
      </c>
      <c r="G336" s="1" t="s">
        <v>525</v>
      </c>
      <c r="H336" s="1" t="s">
        <v>1010</v>
      </c>
      <c r="J336" s="1"/>
      <c r="K336" s="1"/>
      <c r="M336" s="2" t="s">
        <v>61</v>
      </c>
      <c r="N336" s="8" t="s">
        <v>48</v>
      </c>
      <c r="O336" s="8" t="s">
        <v>37</v>
      </c>
      <c r="P336" s="8" t="s">
        <v>1707</v>
      </c>
      <c r="Q336" s="1"/>
      <c r="R336" s="1"/>
      <c r="S336" s="1">
        <v>27</v>
      </c>
      <c r="T336" s="1">
        <v>1</v>
      </c>
      <c r="U336" s="3">
        <f t="shared" si="10"/>
        <v>3.7</v>
      </c>
      <c r="V336" s="1"/>
      <c r="W336" s="8" t="str">
        <f>IF(COUNTIF(soi_input_variables!A:A,A336)&gt;0,"yes","no")</f>
        <v>no</v>
      </c>
      <c r="X336" s="8" t="str">
        <f>IF(COUNTIF(midas_input_variables!A:A,A336)&gt;0,"yes","no")</f>
        <v>no</v>
      </c>
      <c r="Y336" s="8" t="str">
        <f>IF(OR(COUNTIF(eucalc_variables_proxies!C:C,"*"&amp;A336&amp;"*")&gt;0,COUNTIF(eucalc_variables_proxies!F:F,"*"&amp;A336&amp;"*")&gt;0),"yes","no")</f>
        <v>no</v>
      </c>
      <c r="Z336" s="8" t="str">
        <f>IF(COUNTIF(collected_variables_proxies!C:C,"*"&amp;A336&amp;"*")&gt;0,"yes","no")</f>
        <v>no</v>
      </c>
      <c r="AA336" s="8" t="str">
        <f t="shared" si="11"/>
        <v>no</v>
      </c>
      <c r="AB336">
        <v>0.02</v>
      </c>
    </row>
    <row r="337" spans="1:28" ht="15" customHeight="1">
      <c r="A337" s="1" t="s">
        <v>2418</v>
      </c>
      <c r="B337" s="1" t="s">
        <v>2418</v>
      </c>
      <c r="C337" s="1" t="s">
        <v>2418</v>
      </c>
      <c r="D337" s="17" t="s">
        <v>1008</v>
      </c>
      <c r="E337" s="1" t="s">
        <v>1009</v>
      </c>
      <c r="F337" s="2" t="s">
        <v>33</v>
      </c>
      <c r="G337" s="1" t="s">
        <v>525</v>
      </c>
      <c r="H337" s="1" t="s">
        <v>1010</v>
      </c>
      <c r="J337" s="1"/>
      <c r="K337" s="1"/>
      <c r="M337" s="2" t="s">
        <v>61</v>
      </c>
      <c r="N337" s="8" t="s">
        <v>48</v>
      </c>
      <c r="O337" s="8" t="s">
        <v>37</v>
      </c>
      <c r="P337" s="8" t="s">
        <v>1707</v>
      </c>
      <c r="Q337" s="1"/>
      <c r="R337" s="1"/>
      <c r="S337" s="1">
        <v>27</v>
      </c>
      <c r="T337" s="1">
        <v>6</v>
      </c>
      <c r="U337" s="3">
        <f t="shared" si="10"/>
        <v>22.22</v>
      </c>
      <c r="V337" s="1"/>
      <c r="W337" s="8" t="str">
        <f>IF(COUNTIF(soi_input_variables!A:A,A337)&gt;0,"yes","no")</f>
        <v>no</v>
      </c>
      <c r="X337" s="8" t="str">
        <f>IF(COUNTIF(midas_input_variables!A:A,A337)&gt;0,"yes","no")</f>
        <v>no</v>
      </c>
      <c r="Y337" s="8" t="str">
        <f>IF(OR(COUNTIF(eucalc_variables_proxies!C:C,"*"&amp;A337&amp;"*")&gt;0,COUNTIF(eucalc_variables_proxies!F:F,"*"&amp;A337&amp;"*")&gt;0),"yes","no")</f>
        <v>no</v>
      </c>
      <c r="Z337" s="8" t="str">
        <f>IF(COUNTIF(collected_variables_proxies!C:C,"*"&amp;A337&amp;"*")&gt;0,"yes","no")</f>
        <v>no</v>
      </c>
      <c r="AA337" s="8" t="str">
        <f t="shared" si="11"/>
        <v>no</v>
      </c>
      <c r="AB337">
        <v>0.02</v>
      </c>
    </row>
    <row r="338" spans="1:28" ht="15" customHeight="1">
      <c r="A338" s="1" t="s">
        <v>2419</v>
      </c>
      <c r="B338" s="1" t="s">
        <v>2419</v>
      </c>
      <c r="C338" s="1" t="s">
        <v>2419</v>
      </c>
      <c r="D338" s="17" t="s">
        <v>1008</v>
      </c>
      <c r="E338" s="1" t="s">
        <v>1009</v>
      </c>
      <c r="F338" s="2" t="s">
        <v>33</v>
      </c>
      <c r="G338" s="1" t="s">
        <v>525</v>
      </c>
      <c r="H338" s="1" t="s">
        <v>1010</v>
      </c>
      <c r="J338" s="1"/>
      <c r="K338" s="1"/>
      <c r="M338" s="2" t="s">
        <v>61</v>
      </c>
      <c r="N338" s="8" t="s">
        <v>48</v>
      </c>
      <c r="O338" s="8" t="s">
        <v>37</v>
      </c>
      <c r="P338" s="8" t="s">
        <v>1707</v>
      </c>
      <c r="Q338" s="1"/>
      <c r="R338" s="1"/>
      <c r="S338" s="1">
        <v>27</v>
      </c>
      <c r="T338" s="1">
        <v>7</v>
      </c>
      <c r="U338" s="3">
        <f t="shared" si="10"/>
        <v>25.93</v>
      </c>
      <c r="V338" s="1"/>
      <c r="W338" s="8" t="str">
        <f>IF(COUNTIF(soi_input_variables!A:A,A338)&gt;0,"yes","no")</f>
        <v>no</v>
      </c>
      <c r="X338" s="8" t="str">
        <f>IF(COUNTIF(midas_input_variables!A:A,A338)&gt;0,"yes","no")</f>
        <v>no</v>
      </c>
      <c r="Y338" s="8" t="str">
        <f>IF(OR(COUNTIF(eucalc_variables_proxies!C:C,"*"&amp;A338&amp;"*")&gt;0,COUNTIF(eucalc_variables_proxies!F:F,"*"&amp;A338&amp;"*")&gt;0),"yes","no")</f>
        <v>no</v>
      </c>
      <c r="Z338" s="8" t="str">
        <f>IF(COUNTIF(collected_variables_proxies!C:C,"*"&amp;A338&amp;"*")&gt;0,"yes","no")</f>
        <v>no</v>
      </c>
      <c r="AA338" s="8" t="str">
        <f t="shared" si="11"/>
        <v>no</v>
      </c>
      <c r="AB338">
        <v>0.02</v>
      </c>
    </row>
    <row r="339" spans="1:28" ht="15" customHeight="1">
      <c r="A339" s="1" t="s">
        <v>2420</v>
      </c>
      <c r="B339" s="1" t="s">
        <v>2420</v>
      </c>
      <c r="C339" s="1" t="s">
        <v>2420</v>
      </c>
      <c r="D339" s="17" t="s">
        <v>1008</v>
      </c>
      <c r="E339" s="1" t="s">
        <v>1009</v>
      </c>
      <c r="F339" s="2" t="s">
        <v>33</v>
      </c>
      <c r="G339" s="1" t="s">
        <v>525</v>
      </c>
      <c r="H339" s="1" t="s">
        <v>1010</v>
      </c>
      <c r="J339" s="1"/>
      <c r="K339" s="1"/>
      <c r="M339" s="2" t="s">
        <v>61</v>
      </c>
      <c r="N339" s="8" t="s">
        <v>48</v>
      </c>
      <c r="O339" s="8" t="s">
        <v>37</v>
      </c>
      <c r="P339" s="8" t="s">
        <v>1707</v>
      </c>
      <c r="Q339" s="1"/>
      <c r="R339" s="1"/>
      <c r="S339" s="1">
        <v>27</v>
      </c>
      <c r="T339" s="1">
        <v>0</v>
      </c>
      <c r="U339" s="3">
        <f t="shared" si="10"/>
        <v>0</v>
      </c>
      <c r="V339" s="1"/>
      <c r="W339" s="8" t="str">
        <f>IF(COUNTIF(soi_input_variables!A:A,A339)&gt;0,"yes","no")</f>
        <v>no</v>
      </c>
      <c r="X339" s="8" t="str">
        <f>IF(COUNTIF(midas_input_variables!A:A,A339)&gt;0,"yes","no")</f>
        <v>no</v>
      </c>
      <c r="Y339" s="8" t="str">
        <f>IF(OR(COUNTIF(eucalc_variables_proxies!C:C,"*"&amp;A339&amp;"*")&gt;0,COUNTIF(eucalc_variables_proxies!F:F,"*"&amp;A339&amp;"*")&gt;0),"yes","no")</f>
        <v>no</v>
      </c>
      <c r="Z339" s="8" t="str">
        <f>IF(COUNTIF(collected_variables_proxies!C:C,"*"&amp;A339&amp;"*")&gt;0,"yes","no")</f>
        <v>no</v>
      </c>
      <c r="AA339" s="8" t="str">
        <f t="shared" si="11"/>
        <v>no</v>
      </c>
      <c r="AB339">
        <v>0.02</v>
      </c>
    </row>
    <row r="340" spans="1:28" ht="72">
      <c r="A340" t="s">
        <v>2666</v>
      </c>
      <c r="C340" s="2" t="s">
        <v>2667</v>
      </c>
      <c r="D340" s="1" t="s">
        <v>2668</v>
      </c>
      <c r="E340" s="2"/>
      <c r="M340" s="2" t="s">
        <v>70</v>
      </c>
      <c r="N340" s="8" t="s">
        <v>2669</v>
      </c>
      <c r="O340" s="8" t="s">
        <v>49</v>
      </c>
      <c r="P340" s="8" t="s">
        <v>2670</v>
      </c>
      <c r="V340" s="1"/>
      <c r="W340" s="1"/>
      <c r="X340" s="2">
        <v>8043</v>
      </c>
      <c r="Y340">
        <v>1945</v>
      </c>
      <c r="Z340" s="10">
        <f>ROUND(Y340/X340*100,2)</f>
        <v>24.18</v>
      </c>
    </row>
    <row r="341" spans="1:28" ht="72">
      <c r="A341" t="s">
        <v>2671</v>
      </c>
      <c r="C341" s="2" t="s">
        <v>2667</v>
      </c>
      <c r="D341" s="1" t="s">
        <v>2668</v>
      </c>
      <c r="M341" s="2" t="s">
        <v>70</v>
      </c>
      <c r="N341" s="8" t="s">
        <v>2669</v>
      </c>
      <c r="O341" s="8" t="s">
        <v>49</v>
      </c>
      <c r="P341" s="8" t="s">
        <v>2670</v>
      </c>
      <c r="V341" s="1"/>
      <c r="W341" s="1"/>
      <c r="X341" s="2">
        <v>8043</v>
      </c>
      <c r="Y341">
        <v>2333</v>
      </c>
      <c r="Z341" s="10">
        <f>ROUND(Y341/X341*100,2)</f>
        <v>29.01</v>
      </c>
    </row>
    <row r="342" spans="1:28" ht="72">
      <c r="A342" t="s">
        <v>2672</v>
      </c>
      <c r="C342" s="2" t="s">
        <v>2667</v>
      </c>
      <c r="D342" s="1" t="s">
        <v>2668</v>
      </c>
      <c r="M342" s="2" t="s">
        <v>70</v>
      </c>
      <c r="N342" s="8" t="s">
        <v>2669</v>
      </c>
      <c r="O342" s="8" t="s">
        <v>49</v>
      </c>
      <c r="P342" s="8" t="s">
        <v>2670</v>
      </c>
      <c r="V342" s="1"/>
      <c r="W342" s="1"/>
      <c r="X342" s="2">
        <v>8043</v>
      </c>
      <c r="Y342">
        <v>2210</v>
      </c>
      <c r="Z342" s="10">
        <f>ROUND(Y342/X342*100,2)</f>
        <v>27.48</v>
      </c>
    </row>
    <row r="343" spans="1:28" ht="72">
      <c r="A343" t="s">
        <v>2673</v>
      </c>
      <c r="C343" s="2" t="s">
        <v>2667</v>
      </c>
      <c r="D343" s="1" t="s">
        <v>2668</v>
      </c>
      <c r="M343" s="2" t="s">
        <v>70</v>
      </c>
      <c r="N343" s="8" t="s">
        <v>2669</v>
      </c>
      <c r="O343" s="8" t="s">
        <v>49</v>
      </c>
      <c r="P343" s="8" t="s">
        <v>2670</v>
      </c>
      <c r="V343" s="1"/>
      <c r="W343" s="1"/>
      <c r="X343" s="2">
        <v>8043</v>
      </c>
      <c r="Y343">
        <v>2460</v>
      </c>
      <c r="Z343" s="10">
        <f>ROUND(Y343/X343*100,2)</f>
        <v>30.59</v>
      </c>
    </row>
    <row r="344" spans="1:28" ht="288">
      <c r="A344" s="2" t="s">
        <v>2674</v>
      </c>
      <c r="B344" s="2"/>
      <c r="C344" s="2" t="s">
        <v>312</v>
      </c>
      <c r="D344" s="7" t="s">
        <v>317</v>
      </c>
      <c r="E344" s="2" t="s">
        <v>318</v>
      </c>
      <c r="F344" s="2" t="s">
        <v>33</v>
      </c>
      <c r="G344" s="2" t="s">
        <v>309</v>
      </c>
      <c r="H344" s="2" t="s">
        <v>304</v>
      </c>
      <c r="I344" s="8"/>
      <c r="J344" s="2"/>
      <c r="K344" s="2"/>
      <c r="L344" s="8"/>
      <c r="M344" s="2" t="s">
        <v>70</v>
      </c>
      <c r="N344" s="8" t="s">
        <v>48</v>
      </c>
      <c r="O344" s="8" t="s">
        <v>37</v>
      </c>
      <c r="P344" s="8" t="s">
        <v>38</v>
      </c>
      <c r="Q344" s="1"/>
      <c r="R344" s="2"/>
      <c r="S344" s="2">
        <v>27</v>
      </c>
      <c r="T344" s="2">
        <v>0</v>
      </c>
      <c r="U344" s="10">
        <f>ROUND(T344/S344*100,2)</f>
        <v>0</v>
      </c>
      <c r="V344" s="2"/>
      <c r="W344" s="8" t="str">
        <f>IF(COUNTIF(soi_input_variables!A:A,A344)&gt;0,"yes","no")</f>
        <v>no</v>
      </c>
      <c r="X344" s="8" t="str">
        <f>IF(COUNTIF(midas_input_variables!A:A,A344)&gt;0,"yes","no")</f>
        <v>no</v>
      </c>
      <c r="Y344" s="8" t="str">
        <f>IF(OR(COUNTIF(eucalc_variables_proxies!C:C,"*"&amp;A344&amp;"*")&gt;0,COUNTIF(eucalc_variables_proxies!F:F,"*"&amp;A344&amp;"*")&gt;0),"yes","no")</f>
        <v>no</v>
      </c>
      <c r="Z344" s="8" t="str">
        <f>IF(COUNTIF(collected_variables_proxies!C:C,"*"&amp;A344&amp;"*")&gt;0,"yes","no")</f>
        <v>no</v>
      </c>
      <c r="AA344" s="8" t="str">
        <f>IF(OR(W344="yes",X344="yes",Y344="yes",Z344="yes"),"yes","no")</f>
        <v>no</v>
      </c>
      <c r="AB344">
        <v>10</v>
      </c>
    </row>
    <row r="345" spans="1:28" ht="302.39999999999998">
      <c r="A345" s="2" t="s">
        <v>2675</v>
      </c>
      <c r="B345" s="2"/>
      <c r="C345" s="2" t="s">
        <v>55</v>
      </c>
      <c r="D345" s="7" t="s">
        <v>2676</v>
      </c>
      <c r="E345" s="2" t="s">
        <v>2677</v>
      </c>
      <c r="F345" s="2" t="s">
        <v>33</v>
      </c>
      <c r="G345" s="2" t="s">
        <v>309</v>
      </c>
      <c r="H345" s="2" t="s">
        <v>304</v>
      </c>
      <c r="I345" s="8"/>
      <c r="J345" s="2"/>
      <c r="K345" s="2"/>
      <c r="L345" s="8"/>
      <c r="M345" s="2" t="s">
        <v>70</v>
      </c>
      <c r="N345" s="8" t="s">
        <v>48</v>
      </c>
      <c r="O345" s="8" t="s">
        <v>37</v>
      </c>
      <c r="P345" s="8" t="s">
        <v>38</v>
      </c>
      <c r="Q345" s="1"/>
      <c r="R345" s="2"/>
      <c r="S345" s="2">
        <v>27</v>
      </c>
      <c r="T345" s="2">
        <v>0</v>
      </c>
      <c r="U345" s="10">
        <f>ROUND(T345/S345*100,2)</f>
        <v>0</v>
      </c>
      <c r="V345" s="2"/>
      <c r="W345" s="8" t="str">
        <f>IF(COUNTIF(soi_input_variables!A:A,A345)&gt;0,"yes","no")</f>
        <v>no</v>
      </c>
      <c r="X345" s="8" t="str">
        <f>IF(COUNTIF(midas_input_variables!A:A,A345)&gt;0,"yes","no")</f>
        <v>no</v>
      </c>
      <c r="Y345" s="8" t="str">
        <f>IF(OR(COUNTIF(eucalc_variables_proxies!C:C,"*"&amp;A345&amp;"*")&gt;0,COUNTIF(eucalc_variables_proxies!F:F,"*"&amp;A345&amp;"*")&gt;0),"yes","no")</f>
        <v>no</v>
      </c>
      <c r="Z345" s="8" t="str">
        <f>IF(COUNTIF(collected_variables_proxies!C:C,"*"&amp;A345&amp;"*")&gt;0,"yes","no")</f>
        <v>no</v>
      </c>
      <c r="AA345" s="8" t="str">
        <f>IF(OR(W345="yes",X345="yes",Y345="yes",Z345="yes"),"yes","no")</f>
        <v>no</v>
      </c>
      <c r="AB345">
        <v>10</v>
      </c>
    </row>
    <row r="346" spans="1:28" ht="216">
      <c r="A346" s="2" t="s">
        <v>2308</v>
      </c>
      <c r="B346" s="199" t="s">
        <v>2678</v>
      </c>
      <c r="C346" s="2"/>
      <c r="D346" s="2" t="s">
        <v>55</v>
      </c>
      <c r="E346" s="7" t="s">
        <v>2679</v>
      </c>
      <c r="F346" s="2" t="s">
        <v>2680</v>
      </c>
      <c r="G346" s="2" t="s">
        <v>33</v>
      </c>
      <c r="H346" s="2" t="s">
        <v>34</v>
      </c>
      <c r="I346" s="8"/>
      <c r="J346" s="8"/>
      <c r="K346" s="2"/>
      <c r="L346" s="9"/>
      <c r="M346" s="8"/>
      <c r="N346" s="2" t="s">
        <v>47</v>
      </c>
      <c r="O346" s="8" t="s">
        <v>48</v>
      </c>
      <c r="P346" s="8" t="s">
        <v>88</v>
      </c>
      <c r="Q346" s="8" t="s">
        <v>38</v>
      </c>
      <c r="R346" s="1"/>
      <c r="S346" s="2"/>
      <c r="T346" s="2">
        <v>1155</v>
      </c>
      <c r="U346" s="2">
        <v>0</v>
      </c>
      <c r="V346" s="10">
        <f>ROUND(U346/T346*100,2)</f>
        <v>0</v>
      </c>
      <c r="W346" s="2"/>
      <c r="X346" s="8" t="str">
        <f>IF(COUNTIF(soi_input_variables!A:A,A346)&gt;0,"yes","no")</f>
        <v>yes</v>
      </c>
      <c r="Y346" s="8" t="str">
        <f>IF(COUNTIF(midas_input_variables!A:A,A346)&gt;0,"yes","no")</f>
        <v>no</v>
      </c>
      <c r="Z346" s="8" t="str">
        <f>IF(OR(COUNTIF(eucalc_variables_proxies!C:C,"*"&amp;A346&amp;"*")&gt;0,COUNTIF(eucalc_variables_proxies!F:F,"*"&amp;A346&amp;"*")&gt;0),"yes","no")</f>
        <v>no</v>
      </c>
      <c r="AA346" s="8" t="str">
        <f>IF(COUNTIF(collected_variables_proxies!C:C,"*"&amp;A346&amp;"*")&gt;0,"yes","no")</f>
        <v>no</v>
      </c>
      <c r="AB346" s="8" t="str">
        <f>IF(OR(X346="yes",Y346="yes",Z346="yes",AA346="yes"),"yes","no")</f>
        <v>yes</v>
      </c>
    </row>
  </sheetData>
  <conditionalFormatting sqref="W1:AA339">
    <cfRule type="expression" dxfId="40" priority="3">
      <formula>W1="yes"</formula>
    </cfRule>
  </conditionalFormatting>
  <conditionalFormatting sqref="W344:AA345">
    <cfRule type="expression" dxfId="39" priority="2">
      <formula>W344="yes"</formula>
    </cfRule>
  </conditionalFormatting>
  <conditionalFormatting sqref="X346:AB346">
    <cfRule type="expression" dxfId="38" priority="1">
      <formula>X346="yes"</formula>
    </cfRule>
  </conditionalFormatting>
  <hyperlinks>
    <hyperlink ref="D1" r:id="rId1" xr:uid="{00000000-0004-0000-0000-00004B010000}"/>
    <hyperlink ref="D2" r:id="rId2" xr:uid="{5E3CEB30-F791-4F18-8195-5A642A3305D3}"/>
    <hyperlink ref="D3" r:id="rId3" xr:uid="{1A54895D-9501-40F6-A421-1EE353C3B739}"/>
    <hyperlink ref="D4" r:id="rId4" xr:uid="{44598B1B-9A4E-4662-9BF9-FE190E6069B0}"/>
    <hyperlink ref="D5" r:id="rId5" xr:uid="{1A90742D-73F8-47FC-BAED-5CB8735E7118}"/>
    <hyperlink ref="D6" r:id="rId6" xr:uid="{56DFC658-76B9-4AA6-B24D-AE82BCBA205C}"/>
    <hyperlink ref="D7" r:id="rId7" xr:uid="{F67F752C-91E2-4B8E-AC61-74AC01A62AE5}"/>
    <hyperlink ref="D8" r:id="rId8" xr:uid="{CF76C736-30C6-430A-8B58-6E646668F621}"/>
    <hyperlink ref="D9" r:id="rId9" xr:uid="{E3764CFC-F24E-4289-AB8A-126B3A563FEE}"/>
    <hyperlink ref="D10" r:id="rId10" xr:uid="{AE6ED5C3-A234-434E-BE29-6D042795F0AF}"/>
    <hyperlink ref="D11" r:id="rId11" xr:uid="{EF65F1CD-E926-4390-B8E4-129BDFFB7597}"/>
    <hyperlink ref="D12" r:id="rId12" xr:uid="{44844958-EB50-47DD-BB69-554286942652}"/>
    <hyperlink ref="D13" r:id="rId13" xr:uid="{3C73C810-F659-4E31-A94A-14D483BF20A6}"/>
    <hyperlink ref="D14" r:id="rId14" xr:uid="{469F05F6-4872-47F1-8A36-70D32F514024}"/>
    <hyperlink ref="D15" r:id="rId15" xr:uid="{CEE58B58-8BB8-4326-A13A-FACB004EC38C}"/>
    <hyperlink ref="D16" r:id="rId16" xr:uid="{B92C0B03-CBE5-4BF2-B7BB-16BC207D57D2}"/>
    <hyperlink ref="D17" r:id="rId17" xr:uid="{1AD4677D-B95D-4636-BE91-B22922150059}"/>
    <hyperlink ref="D18" r:id="rId18" xr:uid="{324E71FB-7F32-4973-ABDC-8A04DA4CD291}"/>
    <hyperlink ref="D19" r:id="rId19" xr:uid="{9F8DC678-A2E4-4EF1-84AC-20C5F021A3B6}"/>
    <hyperlink ref="D20" r:id="rId20" xr:uid="{BF680BA7-B4F1-40FE-824B-9AFC86979212}"/>
    <hyperlink ref="D21" r:id="rId21" xr:uid="{939407EA-AD2B-4F2B-A859-4FA57640426C}"/>
    <hyperlink ref="D22" r:id="rId22" xr:uid="{A8B067C2-082B-490E-B94D-EBCF2EE26E40}"/>
    <hyperlink ref="D23" r:id="rId23" xr:uid="{6FE82869-829A-455B-9491-F4F3C2C28E94}"/>
    <hyperlink ref="D24" r:id="rId24" xr:uid="{E8915BDA-1F4A-4583-A04C-DC30B793562C}"/>
    <hyperlink ref="D25" r:id="rId25" xr:uid="{F6806FDF-ED2B-47C4-B271-4C870F7AB6CC}"/>
    <hyperlink ref="D26" r:id="rId26" xr:uid="{3392ED35-765C-40B0-AF42-7EA0FB7E7B24}"/>
    <hyperlink ref="D27" r:id="rId27" xr:uid="{72CE5119-4DA0-421F-8920-E1E7D130591B}"/>
    <hyperlink ref="D28" r:id="rId28" xr:uid="{E7C327D3-D4A3-4049-BDF4-49C3F8ED01B9}"/>
    <hyperlink ref="D29" r:id="rId29" xr:uid="{95E0E736-F231-494E-9D5E-91DFEA119AD0}"/>
    <hyperlink ref="D30" r:id="rId30" xr:uid="{572F0E27-8E54-40D1-A45B-D5E0D5C93696}"/>
    <hyperlink ref="D31" r:id="rId31" xr:uid="{2E3E4DED-37FF-4B05-B614-292C0F6F5C97}"/>
    <hyperlink ref="D32" r:id="rId32" xr:uid="{6BC9B255-10EB-4279-8A98-ECF90974DA61}"/>
    <hyperlink ref="D33" r:id="rId33" xr:uid="{968CF7F1-0AF5-4F86-8D5C-540AE250268A}"/>
    <hyperlink ref="D34" r:id="rId34" xr:uid="{C360CA7C-EB1F-49EE-A66E-D34F746E632A}"/>
    <hyperlink ref="D35" r:id="rId35" xr:uid="{E2ACCF13-2D84-4CF8-AAED-130E5E8B45F7}"/>
    <hyperlink ref="D36" r:id="rId36" xr:uid="{D7DA4B6D-BB0B-477A-8BD4-4E362F028296}"/>
    <hyperlink ref="D37" r:id="rId37" xr:uid="{29258CB2-FB4A-43AF-904A-F5A2B700AA6A}"/>
    <hyperlink ref="D38" r:id="rId38" xr:uid="{66D6393B-2B54-4FE9-8E4D-D30ADBEEEB0E}"/>
    <hyperlink ref="D39" r:id="rId39" xr:uid="{7A098087-3BF8-44A9-86BA-6519B37F2C8D}"/>
    <hyperlink ref="D40" r:id="rId40" xr:uid="{2C13EEBA-96A0-45A6-BA25-02BCF49D8602}"/>
    <hyperlink ref="D41" r:id="rId41" xr:uid="{BD4C4B50-44D3-4E84-BA70-B60DED4A39C4}"/>
    <hyperlink ref="D42" r:id="rId42" xr:uid="{05AA79B9-8E73-4214-8810-BBD7A9423D78}"/>
    <hyperlink ref="D43" r:id="rId43" xr:uid="{F485E873-A61E-46A1-AC5D-6CAB9FC4F58D}"/>
    <hyperlink ref="D44" r:id="rId44" xr:uid="{E62FF0F0-1974-4BF7-88EA-A7AC2A6EDBA5}"/>
    <hyperlink ref="D45" r:id="rId45" xr:uid="{7329EA43-EED7-4B93-B4A5-DFD56D0DC285}"/>
    <hyperlink ref="D46" r:id="rId46" xr:uid="{62257074-C70E-4E7B-BC86-30A4003D91DA}"/>
    <hyperlink ref="D47" r:id="rId47" xr:uid="{311A081C-23F6-4390-9427-66EC1DA237B7}"/>
    <hyperlink ref="D48" r:id="rId48" xr:uid="{C06460B1-5888-4934-A342-D4728CDE6CA7}"/>
    <hyperlink ref="D49" r:id="rId49" xr:uid="{C151247A-9152-4646-833D-D1281B0C883E}"/>
    <hyperlink ref="D50" r:id="rId50" xr:uid="{920C3C87-C0AF-49F9-B49E-92D2D89246AB}"/>
    <hyperlink ref="D51" r:id="rId51" xr:uid="{7870BAEF-C8B7-4645-A4B9-187504F749FD}"/>
    <hyperlink ref="D52" r:id="rId52" xr:uid="{94D0D024-DD71-4781-9E60-1A56C95591C6}"/>
    <hyperlink ref="D53" r:id="rId53" xr:uid="{4E803E15-144E-4FB8-88A0-61D855000032}"/>
    <hyperlink ref="D54" r:id="rId54" xr:uid="{CF185122-2614-4DA9-A319-CA0288E10354}"/>
    <hyperlink ref="D55" r:id="rId55" xr:uid="{4F67C5DC-4651-4912-873E-1778819267A5}"/>
    <hyperlink ref="D56" r:id="rId56" xr:uid="{B31A2540-84E3-40A3-AA48-9311FBAD2CEF}"/>
    <hyperlink ref="D57" r:id="rId57" xr:uid="{F4202D0E-CCBB-48BE-97F2-0A6F2A1A16C5}"/>
    <hyperlink ref="D58" r:id="rId58" xr:uid="{D3B66EE6-B124-4DB4-AD63-AD50A40BBCCF}"/>
    <hyperlink ref="D59" r:id="rId59" xr:uid="{F44891EC-967F-4C96-BAB7-FE869035BCB0}"/>
    <hyperlink ref="D60" r:id="rId60" xr:uid="{279860C3-72BC-4474-B004-D924D45EFAB5}"/>
    <hyperlink ref="D61" r:id="rId61" xr:uid="{1FB09613-2970-4862-A548-A9A4C4B292F7}"/>
    <hyperlink ref="D62" r:id="rId62" xr:uid="{6DC22A1D-3BBA-4A32-AE08-E1457C938166}"/>
    <hyperlink ref="D63" r:id="rId63" xr:uid="{E85930E1-B8BC-4F15-895F-7C1156F4B8EF}"/>
    <hyperlink ref="D64" r:id="rId64" xr:uid="{77017A38-D7EA-4E0A-AF2E-6D0182E3496D}"/>
    <hyperlink ref="D65" r:id="rId65" xr:uid="{E83CD78B-72DF-41ED-BA89-A252605BAAF9}"/>
    <hyperlink ref="D66" r:id="rId66" xr:uid="{F8F383E9-8042-41C0-8735-D0EA995AB9DB}"/>
    <hyperlink ref="D67" r:id="rId67" xr:uid="{D6D90C9C-40F1-4F24-880B-1D02176771C4}"/>
    <hyperlink ref="D68" r:id="rId68" xr:uid="{189E4549-93C5-43C1-A948-43805EDA6217}"/>
    <hyperlink ref="D69" r:id="rId69" xr:uid="{80939F10-B933-4049-A004-AFFAFAC2E648}"/>
    <hyperlink ref="D70" r:id="rId70" xr:uid="{61D8CDF5-5360-4CF9-BDC4-BCB66E015BCC}"/>
    <hyperlink ref="D71" r:id="rId71" xr:uid="{E9283100-EFB4-4BB5-B8EA-373EA63C51D8}"/>
    <hyperlink ref="D72" r:id="rId72" xr:uid="{3B30FF9C-213D-4AD0-A19A-367F0315713C}"/>
    <hyperlink ref="D73" r:id="rId73" xr:uid="{6E8D87C5-CA47-4C09-A596-A158017AE5EE}"/>
    <hyperlink ref="D74" r:id="rId74" xr:uid="{B6D3838F-50A9-4C0F-820F-8AA78B97E38B}"/>
    <hyperlink ref="D75" r:id="rId75" xr:uid="{A3558129-AA4B-4023-BA62-061003FE7EA6}"/>
    <hyperlink ref="D76" r:id="rId76" xr:uid="{48B616EA-84B9-4E71-B048-5982EDACB572}"/>
    <hyperlink ref="D77" r:id="rId77" xr:uid="{DD30E173-B0CA-4203-9902-1174CBE0A520}"/>
    <hyperlink ref="D78" r:id="rId78" xr:uid="{CB348EC3-8ECB-4BD6-9F3E-6704755B0100}"/>
    <hyperlink ref="D79" r:id="rId79" xr:uid="{DC9D77C6-7EE6-4203-840C-89F0DF69E44C}"/>
    <hyperlink ref="D80" r:id="rId80" xr:uid="{E004AD5F-856F-4956-A5EA-25CEA2A2A852}"/>
    <hyperlink ref="D81" r:id="rId81" xr:uid="{1848EE58-57FF-4462-BB07-CEC8DF6F6EBD}"/>
    <hyperlink ref="D82" r:id="rId82" xr:uid="{04F3F5E1-BC0C-4875-89C7-5E169AA30FA5}"/>
    <hyperlink ref="D83" r:id="rId83" xr:uid="{292D7890-84EB-4FE2-AA51-FA80910A7602}"/>
    <hyperlink ref="D84" r:id="rId84" xr:uid="{EABF3EE7-683B-4940-B61B-9180393F13CB}"/>
    <hyperlink ref="D85" r:id="rId85" xr:uid="{02E4B67C-2F83-40F3-8E78-22993379A173}"/>
    <hyperlink ref="D86" r:id="rId86" xr:uid="{B75B28CA-7B1D-41DF-9A70-B9ADE66CFC59}"/>
    <hyperlink ref="D87" r:id="rId87" xr:uid="{BF0C3373-B506-40DD-B641-00D91B503297}"/>
    <hyperlink ref="D88" r:id="rId88" xr:uid="{1801E3EE-1507-4249-9CA7-5CBAA7C6F7AE}"/>
    <hyperlink ref="D89" r:id="rId89" xr:uid="{B2EEC0D8-CC2B-4AE3-B91D-E8BC9C3BA61E}"/>
    <hyperlink ref="D90" r:id="rId90" xr:uid="{6715F657-6E4C-44E7-8FBC-1D1D843B3E26}"/>
    <hyperlink ref="D91" r:id="rId91" xr:uid="{F7F14C59-B5A4-40F9-87B9-D4259E6E2732}"/>
    <hyperlink ref="D92" r:id="rId92" xr:uid="{6496D386-7A6B-4499-B895-48838ED92070}"/>
    <hyperlink ref="D93" r:id="rId93" xr:uid="{F13425B9-E568-4426-97EF-B0E6F97F2134}"/>
    <hyperlink ref="D94" r:id="rId94" xr:uid="{34C20532-85B6-444E-8F30-E2ED0C58C84B}"/>
    <hyperlink ref="D95" r:id="rId95" xr:uid="{1112AFD4-8C7C-4E67-AF90-70B706E353FC}"/>
    <hyperlink ref="D96" r:id="rId96" xr:uid="{0D7FB60F-832F-4B4F-B97D-6104E7E10157}"/>
    <hyperlink ref="D97" r:id="rId97" xr:uid="{DDA995EA-684A-4610-AFE3-74D3C973E9CF}"/>
    <hyperlink ref="D98" r:id="rId98" xr:uid="{9F095822-9817-43D3-BE13-26810DA4D627}"/>
    <hyperlink ref="D99" r:id="rId99" xr:uid="{D5DE1BD6-F0BD-4731-94B3-DBE0A52D1B54}"/>
    <hyperlink ref="D100" r:id="rId100" xr:uid="{5FCD8B41-F06B-456A-BA93-E9451B2F67D1}"/>
    <hyperlink ref="D101" r:id="rId101" xr:uid="{C0B11D9D-32ED-4A82-95C7-79C888E3BF26}"/>
    <hyperlink ref="D102" r:id="rId102" xr:uid="{333BD0AC-61F7-40D1-A6FE-F570CE393F6A}"/>
    <hyperlink ref="D103" r:id="rId103" xr:uid="{601F8F79-D15F-4A7D-8777-A91E443B4C2F}"/>
    <hyperlink ref="D104" r:id="rId104" xr:uid="{33ACABE7-C8DD-4E4F-A412-A8C5F3C49EE6}"/>
    <hyperlink ref="D105" r:id="rId105" xr:uid="{AC90758B-9203-461F-A6A5-EBFD5798174C}"/>
    <hyperlink ref="D106" r:id="rId106" xr:uid="{D064C647-CAB1-4FD2-BEB3-A4715A9FFF18}"/>
    <hyperlink ref="D107" r:id="rId107" xr:uid="{14D3F7EC-71A8-4CBC-8116-58D1652F39C9}"/>
    <hyperlink ref="D108" r:id="rId108" xr:uid="{5936BE06-38FA-4542-B131-D380B9E7713B}"/>
    <hyperlink ref="D109" r:id="rId109" xr:uid="{BD42FC7C-6A40-499B-AB36-E167E1EBB5ED}"/>
    <hyperlink ref="D110" r:id="rId110" xr:uid="{ADF2E787-2A13-489C-9F5C-E411B961FA8E}"/>
    <hyperlink ref="D111" r:id="rId111" xr:uid="{3CC77DA6-A1ED-45CA-95BE-B08E6C81DA0D}"/>
    <hyperlink ref="D112" r:id="rId112" xr:uid="{32C8CE7A-7747-4983-87E6-CE5C90D66715}"/>
    <hyperlink ref="D113" r:id="rId113" xr:uid="{00000000-0004-0000-0000-000061010000}"/>
    <hyperlink ref="D114" r:id="rId114" xr:uid="{00000000-0004-0000-0000-000062010000}"/>
    <hyperlink ref="D115" r:id="rId115" xr:uid="{00000000-0004-0000-0000-000063010000}"/>
    <hyperlink ref="D116" r:id="rId116" xr:uid="{00000000-0004-0000-0000-000065010000}"/>
    <hyperlink ref="D117" r:id="rId117" xr:uid="{00000000-0004-0000-0000-000066010000}"/>
    <hyperlink ref="D118" r:id="rId118" xr:uid="{00000000-0004-0000-0000-000070010000}"/>
    <hyperlink ref="D172" r:id="rId119" xr:uid="{00000000-0004-0000-0000-00007F010000}"/>
    <hyperlink ref="D173" r:id="rId120" xr:uid="{00000000-0004-0000-0000-000080010000}"/>
    <hyperlink ref="D174" r:id="rId121" xr:uid="{00000000-0004-0000-0000-000081010000}"/>
    <hyperlink ref="D175" r:id="rId122" xr:uid="{00000000-0004-0000-0000-000082010000}"/>
    <hyperlink ref="D176" r:id="rId123" xr:uid="{00000000-0004-0000-0000-000083010000}"/>
    <hyperlink ref="D177" r:id="rId124" xr:uid="{00000000-0004-0000-0000-000084010000}"/>
    <hyperlink ref="D178" r:id="rId125" xr:uid="{00000000-0004-0000-0000-000085010000}"/>
    <hyperlink ref="D179" r:id="rId126" xr:uid="{00000000-0004-0000-0000-000086010000}"/>
    <hyperlink ref="D180" r:id="rId127" xr:uid="{00000000-0004-0000-0000-000087010000}"/>
    <hyperlink ref="D181" r:id="rId128" xr:uid="{00000000-0004-0000-0000-000088010000}"/>
    <hyperlink ref="D182" r:id="rId129" xr:uid="{00000000-0004-0000-0000-000089010000}"/>
    <hyperlink ref="D183" r:id="rId130" xr:uid="{00000000-0004-0000-0000-00008A010000}"/>
    <hyperlink ref="D184" r:id="rId131" xr:uid="{00000000-0004-0000-0000-00008B010000}"/>
    <hyperlink ref="D185" r:id="rId132" xr:uid="{00000000-0004-0000-0000-00008C010000}"/>
    <hyperlink ref="D186" r:id="rId133" xr:uid="{00000000-0004-0000-0000-00008D010000}"/>
    <hyperlink ref="D187" r:id="rId134" xr:uid="{00000000-0004-0000-0000-00008E010000}"/>
    <hyperlink ref="D188" r:id="rId135" xr:uid="{00000000-0004-0000-0000-00008F010000}"/>
    <hyperlink ref="D189" r:id="rId136" xr:uid="{00000000-0004-0000-0000-000090010000}"/>
    <hyperlink ref="D190" r:id="rId137" xr:uid="{00000000-0004-0000-0000-000091010000}"/>
    <hyperlink ref="D191" r:id="rId138" xr:uid="{00000000-0004-0000-0000-000092010000}"/>
    <hyperlink ref="D192" r:id="rId139" xr:uid="{00000000-0004-0000-0000-000093010000}"/>
    <hyperlink ref="D193" r:id="rId140" xr:uid="{00000000-0004-0000-0000-000094010000}"/>
    <hyperlink ref="D194" r:id="rId141" xr:uid="{00000000-0004-0000-0000-000095010000}"/>
    <hyperlink ref="D195" r:id="rId142" xr:uid="{00000000-0004-0000-0000-000096010000}"/>
    <hyperlink ref="D196" r:id="rId143" xr:uid="{00000000-0004-0000-0000-000097010000}"/>
    <hyperlink ref="D197" r:id="rId144" xr:uid="{00000000-0004-0000-0000-000098010000}"/>
    <hyperlink ref="D198" r:id="rId145" xr:uid="{00000000-0004-0000-0000-000099010000}"/>
    <hyperlink ref="D199" r:id="rId146" xr:uid="{00000000-0004-0000-0000-00009A010000}"/>
    <hyperlink ref="D200" r:id="rId147" xr:uid="{00000000-0004-0000-0000-00009B010000}"/>
    <hyperlink ref="D201" r:id="rId148" xr:uid="{00000000-0004-0000-0000-00009C010000}"/>
    <hyperlink ref="D202" r:id="rId149" xr:uid="{00000000-0004-0000-0000-00009D010000}"/>
    <hyperlink ref="D203" r:id="rId150" xr:uid="{00000000-0004-0000-0000-00009E010000}"/>
    <hyperlink ref="D204" r:id="rId151" xr:uid="{00000000-0004-0000-0000-00009F010000}"/>
    <hyperlink ref="D205" r:id="rId152" xr:uid="{00000000-0004-0000-0000-0000A0010000}"/>
    <hyperlink ref="D206" r:id="rId153" xr:uid="{00000000-0004-0000-0000-0000A1010000}"/>
    <hyperlink ref="D207" r:id="rId154" xr:uid="{00000000-0004-0000-0000-0000A2010000}"/>
    <hyperlink ref="D208" r:id="rId155" xr:uid="{00000000-0004-0000-0000-0000A3010000}"/>
    <hyperlink ref="D209" r:id="rId156" xr:uid="{00000000-0004-0000-0000-0000A4010000}"/>
    <hyperlink ref="D210" r:id="rId157" xr:uid="{00000000-0004-0000-0000-0000A5010000}"/>
    <hyperlink ref="D211" r:id="rId158" xr:uid="{00000000-0004-0000-0000-0000A6010000}"/>
    <hyperlink ref="D212" r:id="rId159" xr:uid="{00000000-0004-0000-0000-0000A7010000}"/>
    <hyperlink ref="D213" r:id="rId160" xr:uid="{00000000-0004-0000-0000-0000A8010000}"/>
    <hyperlink ref="D214" r:id="rId161" xr:uid="{00000000-0004-0000-0000-0000A9010000}"/>
    <hyperlink ref="D215" r:id="rId162" xr:uid="{00000000-0004-0000-0000-0000AA010000}"/>
    <hyperlink ref="D216" r:id="rId163" xr:uid="{00000000-0004-0000-0000-0000AB010000}"/>
    <hyperlink ref="D217" r:id="rId164" xr:uid="{00000000-0004-0000-0000-0000AC010000}"/>
    <hyperlink ref="D218" r:id="rId165" xr:uid="{00000000-0004-0000-0000-0000AD010000}"/>
    <hyperlink ref="D219" r:id="rId166" xr:uid="{00000000-0004-0000-0000-0000AE010000}"/>
    <hyperlink ref="D220" r:id="rId167" xr:uid="{00000000-0004-0000-0000-0000AF010000}"/>
    <hyperlink ref="D221" r:id="rId168" xr:uid="{00000000-0004-0000-0000-0000B0010000}"/>
    <hyperlink ref="D222" r:id="rId169" xr:uid="{00000000-0004-0000-0000-0000B1010000}"/>
    <hyperlink ref="D223" r:id="rId170" xr:uid="{00000000-0004-0000-0000-0000B2010000}"/>
    <hyperlink ref="D224" r:id="rId171" xr:uid="{00000000-0004-0000-0000-0000B3010000}"/>
    <hyperlink ref="D225" r:id="rId172" xr:uid="{00000000-0004-0000-0000-0000B4010000}"/>
    <hyperlink ref="D226" r:id="rId173" xr:uid="{00000000-0004-0000-0000-0000B5010000}"/>
    <hyperlink ref="D227" r:id="rId174" xr:uid="{00000000-0004-0000-0000-0000B6010000}"/>
    <hyperlink ref="D228" r:id="rId175" xr:uid="{00000000-0004-0000-0000-0000B7010000}"/>
    <hyperlink ref="D229" r:id="rId176" xr:uid="{00000000-0004-0000-0000-0000B8010000}"/>
    <hyperlink ref="D230" r:id="rId177" xr:uid="{00000000-0004-0000-0000-0000B9010000}"/>
    <hyperlink ref="D231" r:id="rId178" xr:uid="{00000000-0004-0000-0000-0000BA010000}"/>
    <hyperlink ref="D232" r:id="rId179" xr:uid="{00000000-0004-0000-0000-0000BB010000}"/>
    <hyperlink ref="D233" r:id="rId180" xr:uid="{00000000-0004-0000-0000-0000BC010000}"/>
    <hyperlink ref="D234" r:id="rId181" xr:uid="{00000000-0004-0000-0000-0000BD010000}"/>
    <hyperlink ref="D235" r:id="rId182" xr:uid="{00000000-0004-0000-0000-0000BE010000}"/>
    <hyperlink ref="D236" r:id="rId183" xr:uid="{00000000-0004-0000-0000-0000BF010000}"/>
    <hyperlink ref="D237" r:id="rId184" xr:uid="{00000000-0004-0000-0000-0000C0010000}"/>
    <hyperlink ref="D238" r:id="rId185" xr:uid="{00000000-0004-0000-0000-0000C1010000}"/>
    <hyperlink ref="D239" r:id="rId186" xr:uid="{00000000-0004-0000-0000-0000C2010000}"/>
    <hyperlink ref="D240" r:id="rId187" xr:uid="{00000000-0004-0000-0000-0000C3010000}"/>
    <hyperlink ref="D241" r:id="rId188" xr:uid="{00000000-0004-0000-0000-0000C4010000}"/>
    <hyperlink ref="D242" r:id="rId189" xr:uid="{00000000-0004-0000-0000-0000C5010000}"/>
    <hyperlink ref="D243" r:id="rId190" xr:uid="{00000000-0004-0000-0000-0000C6010000}"/>
    <hyperlink ref="D244" r:id="rId191" xr:uid="{00000000-0004-0000-0000-0000C7010000}"/>
    <hyperlink ref="D245" r:id="rId192" xr:uid="{00000000-0004-0000-0000-0000C8010000}"/>
    <hyperlink ref="D246" r:id="rId193" xr:uid="{00000000-0004-0000-0000-0000C9010000}"/>
    <hyperlink ref="D247" r:id="rId194" xr:uid="{00000000-0004-0000-0000-0000CA010000}"/>
    <hyperlink ref="D248" r:id="rId195" xr:uid="{00000000-0004-0000-0000-0000CB010000}"/>
    <hyperlink ref="D249" r:id="rId196" xr:uid="{00000000-0004-0000-0000-0000CC010000}"/>
    <hyperlink ref="D250" r:id="rId197" xr:uid="{00000000-0004-0000-0000-0000CD010000}"/>
    <hyperlink ref="D251" r:id="rId198" xr:uid="{00000000-0004-0000-0000-0000CE010000}"/>
    <hyperlink ref="D252" r:id="rId199" xr:uid="{00000000-0004-0000-0000-0000CF010000}"/>
    <hyperlink ref="D253" r:id="rId200" xr:uid="{00000000-0004-0000-0000-0000D0010000}"/>
    <hyperlink ref="D254" r:id="rId201" xr:uid="{00000000-0004-0000-0000-0000D1010000}"/>
    <hyperlink ref="D255" r:id="rId202" xr:uid="{00000000-0004-0000-0000-0000D2010000}"/>
    <hyperlink ref="D256" r:id="rId203" xr:uid="{00000000-0004-0000-0000-0000D3010000}"/>
    <hyperlink ref="D257" r:id="rId204" xr:uid="{00000000-0004-0000-0000-0000D4010000}"/>
    <hyperlink ref="D258" r:id="rId205" xr:uid="{00000000-0004-0000-0000-0000D5010000}"/>
    <hyperlink ref="D259" r:id="rId206" xr:uid="{00000000-0004-0000-0000-0000D6010000}"/>
    <hyperlink ref="D260" r:id="rId207" xr:uid="{00000000-0004-0000-0000-0000D7010000}"/>
    <hyperlink ref="D261" r:id="rId208" xr:uid="{00000000-0004-0000-0000-0000D8010000}"/>
    <hyperlink ref="D262" r:id="rId209" xr:uid="{00000000-0004-0000-0000-0000D9010000}"/>
    <hyperlink ref="D263" r:id="rId210" xr:uid="{00000000-0004-0000-0000-0000DA010000}"/>
    <hyperlink ref="D264" r:id="rId211" xr:uid="{00000000-0004-0000-0000-0000DB010000}"/>
    <hyperlink ref="D265" r:id="rId212" xr:uid="{00000000-0004-0000-0000-0000DC010000}"/>
    <hyperlink ref="D266" r:id="rId213" xr:uid="{00000000-0004-0000-0000-0000DD010000}"/>
    <hyperlink ref="D267" r:id="rId214" xr:uid="{00000000-0004-0000-0000-0000DE010000}"/>
    <hyperlink ref="D268" r:id="rId215" xr:uid="{00000000-0004-0000-0000-0000DF010000}"/>
    <hyperlink ref="D269" r:id="rId216" xr:uid="{00000000-0004-0000-0000-0000E0010000}"/>
    <hyperlink ref="D270" r:id="rId217" xr:uid="{00000000-0004-0000-0000-0000E1010000}"/>
    <hyperlink ref="D271" r:id="rId218" xr:uid="{00000000-0004-0000-0000-0000E2010000}"/>
    <hyperlink ref="D272" r:id="rId219" xr:uid="{00000000-0004-0000-0000-0000E3010000}"/>
    <hyperlink ref="D273" r:id="rId220" xr:uid="{00000000-0004-0000-0000-0000E4010000}"/>
    <hyperlink ref="D274" r:id="rId221" xr:uid="{00000000-0004-0000-0000-0000E5010000}"/>
    <hyperlink ref="D275" r:id="rId222" xr:uid="{00000000-0004-0000-0000-0000E6010000}"/>
    <hyperlink ref="D276" r:id="rId223" xr:uid="{00000000-0004-0000-0000-0000E7010000}"/>
    <hyperlink ref="D277" r:id="rId224" xr:uid="{00000000-0004-0000-0000-0000E8010000}"/>
    <hyperlink ref="D278" r:id="rId225" xr:uid="{00000000-0004-0000-0000-0000E9010000}"/>
    <hyperlink ref="D279" r:id="rId226" xr:uid="{00000000-0004-0000-0000-0000EA010000}"/>
    <hyperlink ref="D280" r:id="rId227" xr:uid="{00000000-0004-0000-0000-0000EB010000}"/>
    <hyperlink ref="D281" r:id="rId228" xr:uid="{00000000-0004-0000-0000-0000EC010000}"/>
    <hyperlink ref="D282" r:id="rId229" xr:uid="{00000000-0004-0000-0000-0000ED010000}"/>
    <hyperlink ref="D283" r:id="rId230" xr:uid="{00000000-0004-0000-0000-0000EE010000}"/>
    <hyperlink ref="D284" r:id="rId231" xr:uid="{00000000-0004-0000-0000-0000EF010000}"/>
    <hyperlink ref="D285" r:id="rId232" xr:uid="{00000000-0004-0000-0000-0000F0010000}"/>
    <hyperlink ref="D286" r:id="rId233" xr:uid="{00000000-0004-0000-0000-0000F1010000}"/>
    <hyperlink ref="D287" r:id="rId234" xr:uid="{00000000-0004-0000-0000-0000F2010000}"/>
    <hyperlink ref="D288" r:id="rId235" xr:uid="{00000000-0004-0000-0000-0000F3010000}"/>
    <hyperlink ref="D289" r:id="rId236" xr:uid="{00000000-0004-0000-0000-0000F4010000}"/>
    <hyperlink ref="D290" r:id="rId237" xr:uid="{00000000-0004-0000-0000-0000F5010000}"/>
    <hyperlink ref="D291" r:id="rId238" xr:uid="{00000000-0004-0000-0000-0000F6010000}"/>
    <hyperlink ref="D292" r:id="rId239" xr:uid="{00000000-0004-0000-0000-0000F7010000}"/>
    <hyperlink ref="D293" r:id="rId240" xr:uid="{00000000-0004-0000-0000-0000F8010000}"/>
    <hyperlink ref="D294" r:id="rId241" xr:uid="{00000000-0004-0000-0000-0000F9010000}"/>
    <hyperlink ref="D295" r:id="rId242" xr:uid="{00000000-0004-0000-0000-0000FA010000}"/>
    <hyperlink ref="D296" r:id="rId243" xr:uid="{00000000-0004-0000-0000-0000FB010000}"/>
    <hyperlink ref="D297" r:id="rId244" xr:uid="{00000000-0004-0000-0000-0000FC010000}"/>
    <hyperlink ref="D298" r:id="rId245" xr:uid="{00000000-0004-0000-0000-0000FD010000}"/>
    <hyperlink ref="D299" r:id="rId246" xr:uid="{00000000-0004-0000-0000-0000FE010000}"/>
    <hyperlink ref="D300" r:id="rId247" xr:uid="{00000000-0004-0000-0000-0000FF010000}"/>
    <hyperlink ref="D301" r:id="rId248" xr:uid="{00000000-0004-0000-0000-000000020000}"/>
    <hyperlink ref="D302" r:id="rId249" xr:uid="{00000000-0004-0000-0000-000001020000}"/>
    <hyperlink ref="D303" r:id="rId250" xr:uid="{00000000-0004-0000-0000-000002020000}"/>
    <hyperlink ref="D304" r:id="rId251" xr:uid="{00000000-0004-0000-0000-000003020000}"/>
    <hyperlink ref="D305" r:id="rId252" xr:uid="{00000000-0004-0000-0000-000004020000}"/>
    <hyperlink ref="D306" r:id="rId253" xr:uid="{00000000-0004-0000-0000-000005020000}"/>
    <hyperlink ref="D119" r:id="rId254" xr:uid="{2F1826BE-0B43-4054-88F4-CEB6FE25FDD3}"/>
    <hyperlink ref="D120" r:id="rId255" xr:uid="{D646BAEB-4A93-4D22-9E8C-D8F9FDDD3769}"/>
    <hyperlink ref="D121" r:id="rId256" xr:uid="{084E058A-694F-4757-83B2-0A9F2FAA8BAE}"/>
    <hyperlink ref="D122" r:id="rId257" xr:uid="{E73C3B3E-B606-460D-B499-EC1DD0BF81AD}"/>
    <hyperlink ref="D123" r:id="rId258" xr:uid="{8A91CCE3-2FED-4A1A-BF0B-BF7B23D97372}"/>
    <hyperlink ref="D124" r:id="rId259" xr:uid="{0A65EEF5-96A3-4A83-97D7-7B7C652953C0}"/>
    <hyperlink ref="D125" r:id="rId260" xr:uid="{1C8B7C65-8954-406C-9E79-487C59431C73}"/>
    <hyperlink ref="D126" r:id="rId261" xr:uid="{22CF2477-D460-41E4-A594-91FAD60E0EB8}"/>
    <hyperlink ref="D127" r:id="rId262" xr:uid="{1FEE0D06-88CA-4F0E-88CD-2D9C06E3F0B3}"/>
    <hyperlink ref="D128" r:id="rId263" xr:uid="{5285E77F-E526-4269-8A1C-E96F32D3344F}"/>
    <hyperlink ref="D129" r:id="rId264" xr:uid="{7EA53D2E-BDF6-4794-95EB-B5A965B6A8D4}"/>
    <hyperlink ref="D130" r:id="rId265" xr:uid="{B1A202EE-A4F8-4AC4-921C-72D4571B74F3}"/>
    <hyperlink ref="D131" r:id="rId266" xr:uid="{E70AB6EB-3D95-47F7-9DD2-BDC76A617980}"/>
    <hyperlink ref="D132" r:id="rId267" xr:uid="{F7501066-F7DA-4BC2-AEC8-EB26171CBFBB}"/>
    <hyperlink ref="D133" r:id="rId268" xr:uid="{4E4C525B-F7B8-4D10-9C6D-BE46D4F4FF6B}"/>
    <hyperlink ref="D134" r:id="rId269" xr:uid="{620084DC-2D41-4EA1-9C4F-D34D090A8C34}"/>
    <hyperlink ref="D135" r:id="rId270" xr:uid="{C7CB4BF8-B4DB-4A8F-A53B-0FE3C033F397}"/>
    <hyperlink ref="D136" r:id="rId271" xr:uid="{DBF6EF58-A57C-4A42-845F-39905730DD26}"/>
    <hyperlink ref="D137" r:id="rId272" xr:uid="{B1B3AFDC-4125-4DB3-A2CF-703DA148DAD2}"/>
    <hyperlink ref="D138" r:id="rId273" xr:uid="{831B4879-DCA7-4951-904A-A3F333BAE5A0}"/>
    <hyperlink ref="D139" r:id="rId274" xr:uid="{4787B6DA-EDAB-4BCF-9A83-A005DA5DD928}"/>
    <hyperlink ref="D140" r:id="rId275" xr:uid="{42A0827C-4FF3-42C9-B51B-AD1A6379904E}"/>
    <hyperlink ref="D141" r:id="rId276" xr:uid="{D80C72BC-D54E-484D-8B25-E7CD22B8ED5D}"/>
    <hyperlink ref="D142" r:id="rId277" xr:uid="{335D4404-EED5-4B89-96D5-27EE53F43B47}"/>
    <hyperlink ref="D143" r:id="rId278" xr:uid="{9E1788A2-893F-447A-A0BD-F916139796E8}"/>
    <hyperlink ref="D144" r:id="rId279" xr:uid="{2BBE094C-C64B-420B-9CCB-4796A03920C2}"/>
    <hyperlink ref="D145" r:id="rId280" xr:uid="{03E245B3-2349-411B-A2A8-89D9B245B49A}"/>
    <hyperlink ref="D146" r:id="rId281" xr:uid="{C7ECFC83-BAF3-4FD2-9E0B-A932C6FA0962}"/>
    <hyperlink ref="D147" r:id="rId282" xr:uid="{90671E3C-903F-4572-B0A4-B02EB455F22C}"/>
    <hyperlink ref="D148" r:id="rId283" xr:uid="{6807D2E2-7CAB-46EB-9CE8-D6E02F23C4D9}"/>
    <hyperlink ref="D149" r:id="rId284" xr:uid="{8CFCEE2F-CDA7-4494-926A-6950AB1A83BF}"/>
    <hyperlink ref="D150" r:id="rId285" xr:uid="{6308B4C8-666D-4EA1-A270-1440A102D4BC}"/>
    <hyperlink ref="D151" r:id="rId286" xr:uid="{2646AAEF-CDA1-47A8-B28F-4A51A94F32DF}"/>
    <hyperlink ref="D152" r:id="rId287" xr:uid="{37C3961C-A282-4767-B45E-2F76919928E8}"/>
    <hyperlink ref="D153" r:id="rId288" xr:uid="{8D0A13BE-CBC1-457C-AEA6-FD698F9DCF72}"/>
    <hyperlink ref="D154" r:id="rId289" xr:uid="{39358250-A97F-48AF-9279-AA71BEEE041F}"/>
    <hyperlink ref="D155" r:id="rId290" xr:uid="{3EA7C50A-18B7-43D5-BC58-D394F66BA8A8}"/>
    <hyperlink ref="D156" r:id="rId291" xr:uid="{EC0BD81C-7C6F-4859-A2E3-B2F8074E09DC}"/>
    <hyperlink ref="D157" r:id="rId292" xr:uid="{CB5D349C-2142-4720-8BF8-1ED41431703B}"/>
    <hyperlink ref="D158" r:id="rId293" xr:uid="{BB66BE7B-B74A-4EC5-A966-19E98E83B074}"/>
    <hyperlink ref="D159" r:id="rId294" xr:uid="{7914963C-CA19-400D-9DAF-9265C6AC8459}"/>
    <hyperlink ref="D160" r:id="rId295" xr:uid="{E6C58C44-A0B1-4F8E-BC08-8BB1FB89F2A0}"/>
    <hyperlink ref="D161" r:id="rId296" xr:uid="{40E495F5-25F7-4003-A273-EF747A6FD51B}"/>
    <hyperlink ref="D162" r:id="rId297" xr:uid="{5D81D7C1-4748-41E4-8FCB-F5446BFE41E1}"/>
    <hyperlink ref="D163" r:id="rId298" xr:uid="{8BD6C4F5-C166-4A87-9B8C-81273D54850A}"/>
    <hyperlink ref="D164" r:id="rId299" xr:uid="{7DA27F2E-D97C-4B7F-AC54-CAE8EC4871A8}"/>
    <hyperlink ref="D165" r:id="rId300" xr:uid="{B8853318-1552-4932-BCFE-D83F8BF8C566}"/>
    <hyperlink ref="D166" r:id="rId301" xr:uid="{839AA0A0-5D9F-4712-B47B-260680ED3701}"/>
    <hyperlink ref="D167" r:id="rId302" xr:uid="{D84706CD-C53E-4AE7-A596-8D48688EA389}"/>
    <hyperlink ref="D168" r:id="rId303" xr:uid="{162B1B47-A2DA-43B8-8F47-F018E2ABDE0C}"/>
    <hyperlink ref="D169" r:id="rId304" xr:uid="{52EA8650-9161-48B7-86F2-3150AFA7AADC}"/>
    <hyperlink ref="D170" r:id="rId305" xr:uid="{94B212E5-7D93-4FEB-9458-21E7DB42CAA0}"/>
    <hyperlink ref="D171" r:id="rId306" xr:uid="{D56D5372-DC74-4244-A6A4-133E68E2993B}"/>
    <hyperlink ref="D307" r:id="rId307" xr:uid="{CFDF7261-0528-4810-8109-8F0109B9124F}"/>
    <hyperlink ref="D309" r:id="rId308" xr:uid="{2326BD51-8BB2-467E-BDC7-5CB515C5AD69}"/>
    <hyperlink ref="D310:D311" r:id="rId309" display="https://ec.europa.eu/eurostat/databrowser/view/NRG_BAL_C/default/table?lang=en" xr:uid="{6B336C5C-7596-4819-95EF-46D426906A1B}"/>
    <hyperlink ref="D312:D314" r:id="rId310" display="https://ec.europa.eu/eurostat/databrowser/view/NRG_BAL_C/default/table?lang=en" xr:uid="{49705717-3720-4774-9A1E-8CBD56B98AF6}"/>
    <hyperlink ref="D315" r:id="rId311" xr:uid="{3FDFB150-3D23-4817-92DA-590BFE7C36AF}"/>
    <hyperlink ref="D316" r:id="rId312" xr:uid="{00000000-0004-0000-0000-000006020000}"/>
    <hyperlink ref="D317:D319" r:id="rId313" display="https://ec.europa.eu/eurostat/databrowser/view/env_air_gge__custom_12410313/default/table?lang=en" xr:uid="{09A852B1-F347-47D0-A4DA-A6892245546D}"/>
    <hyperlink ref="D320:D339" r:id="rId314" display="https://ec.europa.eu/eurostat/databrowser/view/env_air_gge__custom_12410313/default/table?lang=en" xr:uid="{C0C4560D-97B7-4992-888F-15B237EC5255}"/>
    <hyperlink ref="D344" r:id="rId315" xr:uid="{00000000-0004-0000-0000-000006010000}"/>
    <hyperlink ref="D345" r:id="rId316" xr:uid="{00000000-0004-0000-0000-000007010000}"/>
    <hyperlink ref="E346" r:id="rId317" xr:uid="{00000000-0004-0000-0000-00005F000000}"/>
  </hyperlinks>
  <pageMargins left="0.7" right="0.7" top="0.78740157499999996" bottom="0.78740157499999996" header="0.3" footer="0.3"/>
  <legacyDrawing r:id="rId318"/>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AA106"/>
  <sheetViews>
    <sheetView workbookViewId="0">
      <pane xSplit="1" ySplit="1" topLeftCell="B20" activePane="bottomRight" state="frozen"/>
      <selection pane="topRight" activeCell="B1" sqref="B1"/>
      <selection pane="bottomLeft" activeCell="A2" sqref="A2"/>
      <selection pane="bottomRight" sqref="A1:A1048576"/>
    </sheetView>
  </sheetViews>
  <sheetFormatPr defaultColWidth="11.44140625" defaultRowHeight="14.4"/>
  <cols>
    <col min="1" max="1" width="67.33203125" customWidth="1"/>
    <col min="2" max="2" width="19.33203125" customWidth="1"/>
    <col min="3" max="3" width="17.5546875" customWidth="1"/>
    <col min="4" max="4" width="18.33203125" style="1" customWidth="1"/>
    <col min="5" max="5" width="20.6640625" customWidth="1"/>
    <col min="6" max="6" width="19.44140625" customWidth="1"/>
    <col min="14" max="14" width="25.44140625" customWidth="1"/>
    <col min="15" max="15" width="14.33203125" customWidth="1"/>
    <col min="16" max="17" width="15.44140625" customWidth="1"/>
    <col min="18" max="18" width="19.6640625" customWidth="1"/>
    <col min="19" max="19" width="29.6640625" customWidth="1"/>
    <col min="20" max="20" width="22" customWidth="1"/>
    <col min="21" max="21" width="20.5546875" customWidth="1"/>
    <col min="22" max="23" width="20.5546875" style="1" customWidth="1"/>
    <col min="27" max="27" width="18" customWidth="1"/>
  </cols>
  <sheetData>
    <row r="1" spans="1:27" s="20" customFormat="1" ht="28.8">
      <c r="A1" s="20" t="s">
        <v>0</v>
      </c>
      <c r="B1" s="20" t="s">
        <v>2</v>
      </c>
      <c r="C1" s="20" t="s">
        <v>3</v>
      </c>
      <c r="D1" s="21" t="s">
        <v>4</v>
      </c>
      <c r="E1" s="20" t="s">
        <v>5</v>
      </c>
      <c r="F1" s="20" t="s">
        <v>6</v>
      </c>
      <c r="G1" s="20" t="s">
        <v>7</v>
      </c>
      <c r="H1" s="20" t="s">
        <v>8</v>
      </c>
      <c r="I1" s="20" t="s">
        <v>9</v>
      </c>
      <c r="J1" s="20" t="s">
        <v>10</v>
      </c>
      <c r="K1" s="20" t="s">
        <v>11</v>
      </c>
      <c r="L1" s="20" t="s">
        <v>12</v>
      </c>
      <c r="M1" s="20" t="s">
        <v>13</v>
      </c>
      <c r="N1" s="20" t="s">
        <v>14</v>
      </c>
      <c r="O1" s="20" t="s">
        <v>15</v>
      </c>
      <c r="P1" s="20" t="s">
        <v>2681</v>
      </c>
      <c r="Q1" s="20" t="s">
        <v>16</v>
      </c>
      <c r="R1" s="20" t="s">
        <v>17</v>
      </c>
      <c r="S1" s="20" t="s">
        <v>2302</v>
      </c>
      <c r="T1" s="20" t="s">
        <v>2303</v>
      </c>
      <c r="U1" s="20" t="s">
        <v>2304</v>
      </c>
      <c r="V1" s="21" t="s">
        <v>2305</v>
      </c>
      <c r="W1" s="21" t="s">
        <v>2682</v>
      </c>
      <c r="X1" s="20" t="s">
        <v>2683</v>
      </c>
      <c r="Y1" s="20" t="s">
        <v>2684</v>
      </c>
      <c r="Z1" s="20" t="s">
        <v>2685</v>
      </c>
      <c r="AA1" s="22" t="s">
        <v>19</v>
      </c>
    </row>
    <row r="2" spans="1:27" ht="17.100000000000001" customHeight="1">
      <c r="A2" s="2" t="s">
        <v>2686</v>
      </c>
      <c r="B2" s="2"/>
      <c r="C2" s="2" t="s">
        <v>2687</v>
      </c>
      <c r="D2" s="7" t="s">
        <v>2688</v>
      </c>
      <c r="E2" s="2" t="s">
        <v>2689</v>
      </c>
      <c r="F2" s="2"/>
      <c r="G2" s="2" t="s">
        <v>903</v>
      </c>
      <c r="H2" s="8" t="s">
        <v>68</v>
      </c>
      <c r="I2" s="8"/>
      <c r="J2" s="2"/>
      <c r="K2" s="9"/>
      <c r="L2" s="8" t="s">
        <v>472</v>
      </c>
      <c r="M2" s="2" t="s">
        <v>70</v>
      </c>
      <c r="N2" s="8" t="s">
        <v>2669</v>
      </c>
      <c r="O2" s="8" t="s">
        <v>49</v>
      </c>
      <c r="P2" s="8" t="s">
        <v>2690</v>
      </c>
      <c r="Q2" s="8" t="s">
        <v>38</v>
      </c>
      <c r="R2" s="8"/>
      <c r="S2" s="8"/>
      <c r="T2" s="2"/>
      <c r="U2" s="2"/>
      <c r="V2" s="23" t="s">
        <v>1707</v>
      </c>
      <c r="W2" s="23">
        <v>3</v>
      </c>
      <c r="X2" s="2">
        <v>11087</v>
      </c>
      <c r="Y2" s="2">
        <v>0</v>
      </c>
      <c r="Z2" s="10">
        <f t="shared" ref="Z2:Z33" si="0">ROUND(Y2/X2*100,2)</f>
        <v>0</v>
      </c>
      <c r="AA2" s="2"/>
    </row>
    <row r="3" spans="1:27" ht="18" customHeight="1">
      <c r="A3" s="2" t="s">
        <v>2691</v>
      </c>
      <c r="B3" s="2"/>
      <c r="C3" s="2" t="s">
        <v>2687</v>
      </c>
      <c r="D3" s="7" t="s">
        <v>2688</v>
      </c>
      <c r="E3" s="2" t="s">
        <v>2689</v>
      </c>
      <c r="F3" s="2"/>
      <c r="G3" s="2" t="s">
        <v>903</v>
      </c>
      <c r="H3" s="8" t="s">
        <v>68</v>
      </c>
      <c r="I3" s="8"/>
      <c r="J3" s="2"/>
      <c r="K3" s="9"/>
      <c r="L3" s="8" t="s">
        <v>472</v>
      </c>
      <c r="M3" s="2" t="s">
        <v>70</v>
      </c>
      <c r="N3" s="8" t="s">
        <v>2669</v>
      </c>
      <c r="O3" s="8" t="s">
        <v>49</v>
      </c>
      <c r="P3" s="8" t="s">
        <v>2690</v>
      </c>
      <c r="Q3" s="8" t="s">
        <v>38</v>
      </c>
      <c r="R3" s="8"/>
      <c r="S3" s="8"/>
      <c r="T3" s="2"/>
      <c r="U3" s="2"/>
      <c r="V3" s="23" t="s">
        <v>1707</v>
      </c>
      <c r="W3" s="23">
        <v>3</v>
      </c>
      <c r="X3" s="2">
        <v>11087</v>
      </c>
      <c r="Y3" s="2">
        <v>0</v>
      </c>
      <c r="Z3" s="10">
        <f t="shared" si="0"/>
        <v>0</v>
      </c>
      <c r="AA3" s="2"/>
    </row>
    <row r="4" spans="1:27" ht="18.75" customHeight="1">
      <c r="A4" s="2" t="s">
        <v>2692</v>
      </c>
      <c r="B4" s="2"/>
      <c r="C4" s="2" t="s">
        <v>2687</v>
      </c>
      <c r="D4" s="7" t="s">
        <v>2688</v>
      </c>
      <c r="E4" s="2" t="s">
        <v>2689</v>
      </c>
      <c r="F4" s="2"/>
      <c r="G4" s="2" t="s">
        <v>903</v>
      </c>
      <c r="H4" s="8" t="s">
        <v>68</v>
      </c>
      <c r="I4" s="8"/>
      <c r="J4" s="2"/>
      <c r="K4" s="9"/>
      <c r="L4" s="8" t="s">
        <v>472</v>
      </c>
      <c r="M4" s="2" t="s">
        <v>70</v>
      </c>
      <c r="N4" s="8" t="s">
        <v>2669</v>
      </c>
      <c r="O4" s="8" t="s">
        <v>49</v>
      </c>
      <c r="P4" s="8" t="s">
        <v>2690</v>
      </c>
      <c r="Q4" s="8" t="s">
        <v>38</v>
      </c>
      <c r="R4" s="8"/>
      <c r="S4" s="8"/>
      <c r="T4" s="2"/>
      <c r="U4" s="2"/>
      <c r="V4" s="23" t="s">
        <v>1707</v>
      </c>
      <c r="W4" s="23">
        <v>3</v>
      </c>
      <c r="X4" s="2">
        <v>11087</v>
      </c>
      <c r="Y4" s="2">
        <v>0</v>
      </c>
      <c r="Z4" s="10">
        <f t="shared" si="0"/>
        <v>0</v>
      </c>
      <c r="AA4" s="2"/>
    </row>
    <row r="5" spans="1:27" ht="18" customHeight="1">
      <c r="A5" s="2" t="s">
        <v>2693</v>
      </c>
      <c r="B5" s="2"/>
      <c r="C5" s="2" t="s">
        <v>2687</v>
      </c>
      <c r="D5" s="7" t="s">
        <v>2688</v>
      </c>
      <c r="E5" s="2" t="s">
        <v>2689</v>
      </c>
      <c r="F5" s="2"/>
      <c r="G5" s="2" t="s">
        <v>903</v>
      </c>
      <c r="H5" s="8"/>
      <c r="I5" s="8"/>
      <c r="J5" s="2" t="s">
        <v>2694</v>
      </c>
      <c r="K5" s="9"/>
      <c r="L5" s="8" t="s">
        <v>472</v>
      </c>
      <c r="M5" s="2" t="s">
        <v>47</v>
      </c>
      <c r="N5" s="8" t="s">
        <v>2669</v>
      </c>
      <c r="O5" s="8" t="s">
        <v>49</v>
      </c>
      <c r="P5" s="8" t="s">
        <v>2690</v>
      </c>
      <c r="Q5" s="8" t="s">
        <v>38</v>
      </c>
      <c r="R5" s="8"/>
      <c r="S5" s="8"/>
      <c r="T5" s="2"/>
      <c r="U5" s="2"/>
      <c r="V5" s="23" t="s">
        <v>1707</v>
      </c>
      <c r="W5" s="23">
        <v>3</v>
      </c>
      <c r="X5" s="2">
        <v>11087</v>
      </c>
      <c r="Y5" s="2">
        <v>0</v>
      </c>
      <c r="Z5" s="10">
        <f t="shared" si="0"/>
        <v>0</v>
      </c>
      <c r="AA5" s="2"/>
    </row>
    <row r="6" spans="1:27" ht="15.6" customHeight="1">
      <c r="A6" s="2" t="s">
        <v>2695</v>
      </c>
      <c r="B6" s="2"/>
      <c r="C6" s="2" t="s">
        <v>2687</v>
      </c>
      <c r="D6" s="7" t="s">
        <v>2688</v>
      </c>
      <c r="E6" s="2" t="s">
        <v>2689</v>
      </c>
      <c r="F6" s="2"/>
      <c r="G6" s="2" t="s">
        <v>903</v>
      </c>
      <c r="H6" s="8"/>
      <c r="I6" s="8"/>
      <c r="J6" s="2" t="s">
        <v>2694</v>
      </c>
      <c r="K6" s="9"/>
      <c r="L6" s="8" t="s">
        <v>472</v>
      </c>
      <c r="M6" s="2" t="s">
        <v>47</v>
      </c>
      <c r="N6" s="8" t="s">
        <v>2669</v>
      </c>
      <c r="O6" s="8" t="s">
        <v>49</v>
      </c>
      <c r="P6" s="8" t="s">
        <v>2690</v>
      </c>
      <c r="Q6" s="8" t="s">
        <v>38</v>
      </c>
      <c r="R6" s="8"/>
      <c r="S6" s="8"/>
      <c r="T6" s="2"/>
      <c r="U6" s="2"/>
      <c r="V6" s="23" t="s">
        <v>1707</v>
      </c>
      <c r="W6" s="23">
        <v>3</v>
      </c>
      <c r="X6" s="2">
        <v>11087</v>
      </c>
      <c r="Y6" s="2">
        <v>0</v>
      </c>
      <c r="Z6" s="10">
        <f t="shared" si="0"/>
        <v>0</v>
      </c>
      <c r="AA6" s="2"/>
    </row>
    <row r="7" spans="1:27" ht="16.5" customHeight="1">
      <c r="A7" s="2" t="s">
        <v>2696</v>
      </c>
      <c r="B7" s="2"/>
      <c r="C7" s="2" t="s">
        <v>2687</v>
      </c>
      <c r="D7" s="7" t="s">
        <v>2688</v>
      </c>
      <c r="E7" s="2" t="s">
        <v>2689</v>
      </c>
      <c r="F7" s="2"/>
      <c r="G7" s="2" t="s">
        <v>2697</v>
      </c>
      <c r="H7" s="8" t="s">
        <v>526</v>
      </c>
      <c r="I7" s="8" t="s">
        <v>2698</v>
      </c>
      <c r="J7" s="2"/>
      <c r="K7" s="9"/>
      <c r="L7" s="8" t="s">
        <v>472</v>
      </c>
      <c r="M7" s="2" t="s">
        <v>338</v>
      </c>
      <c r="N7" s="8" t="s">
        <v>2669</v>
      </c>
      <c r="O7" s="8" t="s">
        <v>49</v>
      </c>
      <c r="P7" s="8" t="s">
        <v>2690</v>
      </c>
      <c r="Q7" s="8" t="s">
        <v>38</v>
      </c>
      <c r="R7" s="8"/>
      <c r="S7" s="8"/>
      <c r="T7" s="2"/>
      <c r="U7" s="2"/>
      <c r="V7" s="23" t="s">
        <v>1707</v>
      </c>
      <c r="W7" s="23">
        <v>3</v>
      </c>
      <c r="X7" s="2">
        <v>11087</v>
      </c>
      <c r="Y7" s="2">
        <v>0</v>
      </c>
      <c r="Z7" s="10">
        <f t="shared" si="0"/>
        <v>0</v>
      </c>
      <c r="AA7" s="2"/>
    </row>
    <row r="8" spans="1:27" ht="18" customHeight="1">
      <c r="A8" s="2" t="s">
        <v>2699</v>
      </c>
      <c r="B8" s="2"/>
      <c r="C8" s="2" t="s">
        <v>2687</v>
      </c>
      <c r="D8" s="7" t="s">
        <v>2688</v>
      </c>
      <c r="E8" s="2" t="s">
        <v>2689</v>
      </c>
      <c r="F8" s="2"/>
      <c r="G8" s="2" t="s">
        <v>2697</v>
      </c>
      <c r="H8" s="8" t="s">
        <v>526</v>
      </c>
      <c r="I8" s="8" t="s">
        <v>337</v>
      </c>
      <c r="J8" s="2"/>
      <c r="K8" s="9"/>
      <c r="L8" s="8" t="s">
        <v>2700</v>
      </c>
      <c r="M8" s="8" t="s">
        <v>338</v>
      </c>
      <c r="N8" s="8" t="s">
        <v>2669</v>
      </c>
      <c r="O8" s="8" t="s">
        <v>49</v>
      </c>
      <c r="P8" s="8" t="s">
        <v>2690</v>
      </c>
      <c r="Q8" s="8" t="s">
        <v>38</v>
      </c>
      <c r="R8" s="8"/>
      <c r="S8" s="8"/>
      <c r="T8" s="2"/>
      <c r="U8" s="2"/>
      <c r="V8" s="23" t="s">
        <v>1707</v>
      </c>
      <c r="W8" s="23">
        <v>3</v>
      </c>
      <c r="X8" s="2">
        <v>11087</v>
      </c>
      <c r="Y8" s="2">
        <v>0</v>
      </c>
      <c r="Z8" s="10">
        <f t="shared" si="0"/>
        <v>0</v>
      </c>
      <c r="AA8" s="2"/>
    </row>
    <row r="9" spans="1:27" ht="15" customHeight="1">
      <c r="A9" s="2" t="s">
        <v>2701</v>
      </c>
      <c r="B9" s="2"/>
      <c r="C9" s="2" t="s">
        <v>2687</v>
      </c>
      <c r="D9" s="7" t="s">
        <v>2688</v>
      </c>
      <c r="E9" s="2" t="s">
        <v>2689</v>
      </c>
      <c r="F9" s="2"/>
      <c r="G9" s="2" t="s">
        <v>2697</v>
      </c>
      <c r="H9" s="8" t="s">
        <v>526</v>
      </c>
      <c r="I9" s="8" t="s">
        <v>337</v>
      </c>
      <c r="J9" s="2"/>
      <c r="K9" s="9"/>
      <c r="L9" s="8" t="s">
        <v>2702</v>
      </c>
      <c r="M9" s="8" t="s">
        <v>338</v>
      </c>
      <c r="N9" s="8" t="s">
        <v>2669</v>
      </c>
      <c r="O9" s="8" t="s">
        <v>49</v>
      </c>
      <c r="P9" s="8" t="s">
        <v>2690</v>
      </c>
      <c r="Q9" s="8" t="s">
        <v>38</v>
      </c>
      <c r="R9" s="8"/>
      <c r="S9" s="8"/>
      <c r="T9" s="2"/>
      <c r="U9" s="2"/>
      <c r="V9" s="23" t="s">
        <v>1707</v>
      </c>
      <c r="W9" s="23">
        <v>3</v>
      </c>
      <c r="X9" s="2">
        <v>11087</v>
      </c>
      <c r="Y9" s="2">
        <v>0</v>
      </c>
      <c r="Z9" s="10">
        <f t="shared" si="0"/>
        <v>0</v>
      </c>
      <c r="AA9" s="2"/>
    </row>
    <row r="10" spans="1:27" ht="15.6" customHeight="1">
      <c r="A10" s="2" t="s">
        <v>2703</v>
      </c>
      <c r="B10" s="2"/>
      <c r="C10" s="2" t="s">
        <v>2687</v>
      </c>
      <c r="D10" s="7" t="s">
        <v>2688</v>
      </c>
      <c r="E10" s="2" t="s">
        <v>2689</v>
      </c>
      <c r="F10" s="2"/>
      <c r="G10" s="2" t="s">
        <v>2697</v>
      </c>
      <c r="H10" s="8" t="s">
        <v>526</v>
      </c>
      <c r="I10" s="8" t="s">
        <v>2704</v>
      </c>
      <c r="J10" s="2"/>
      <c r="K10" s="9"/>
      <c r="L10" s="8" t="s">
        <v>2702</v>
      </c>
      <c r="M10" s="8" t="s">
        <v>338</v>
      </c>
      <c r="N10" s="8" t="s">
        <v>2669</v>
      </c>
      <c r="O10" s="8" t="s">
        <v>49</v>
      </c>
      <c r="P10" s="8" t="s">
        <v>2690</v>
      </c>
      <c r="Q10" s="8" t="s">
        <v>38</v>
      </c>
      <c r="R10" s="8"/>
      <c r="S10" s="8"/>
      <c r="T10" s="2"/>
      <c r="U10" s="2"/>
      <c r="V10" s="23" t="s">
        <v>1707</v>
      </c>
      <c r="W10" s="23">
        <v>3</v>
      </c>
      <c r="X10" s="2">
        <v>11087</v>
      </c>
      <c r="Y10" s="2">
        <v>0</v>
      </c>
      <c r="Z10" s="10">
        <f t="shared" si="0"/>
        <v>0</v>
      </c>
      <c r="AA10" s="2"/>
    </row>
    <row r="11" spans="1:27" ht="21" customHeight="1">
      <c r="A11" s="2" t="s">
        <v>2705</v>
      </c>
      <c r="B11" s="2"/>
      <c r="C11" s="2" t="s">
        <v>2687</v>
      </c>
      <c r="D11" s="7" t="s">
        <v>2688</v>
      </c>
      <c r="E11" s="2" t="s">
        <v>2689</v>
      </c>
      <c r="F11" s="2"/>
      <c r="G11" s="2" t="s">
        <v>2697</v>
      </c>
      <c r="H11" s="8" t="s">
        <v>526</v>
      </c>
      <c r="I11" s="8" t="s">
        <v>2706</v>
      </c>
      <c r="J11" s="2"/>
      <c r="K11" s="9"/>
      <c r="L11" s="8" t="s">
        <v>2702</v>
      </c>
      <c r="M11" s="8" t="s">
        <v>338</v>
      </c>
      <c r="N11" s="8" t="s">
        <v>2669</v>
      </c>
      <c r="O11" s="8" t="s">
        <v>49</v>
      </c>
      <c r="P11" s="8" t="s">
        <v>2690</v>
      </c>
      <c r="Q11" s="8" t="s">
        <v>38</v>
      </c>
      <c r="R11" s="8"/>
      <c r="S11" s="8"/>
      <c r="T11" s="2"/>
      <c r="U11" s="2"/>
      <c r="V11" s="23" t="s">
        <v>1707</v>
      </c>
      <c r="W11" s="23">
        <v>3</v>
      </c>
      <c r="X11" s="2">
        <v>11087</v>
      </c>
      <c r="Y11" s="2">
        <v>0</v>
      </c>
      <c r="Z11" s="10">
        <f t="shared" si="0"/>
        <v>0</v>
      </c>
      <c r="AA11" s="2"/>
    </row>
    <row r="12" spans="1:27" ht="15" customHeight="1">
      <c r="A12" s="2" t="s">
        <v>2707</v>
      </c>
      <c r="B12" s="2"/>
      <c r="C12" s="2" t="s">
        <v>2687</v>
      </c>
      <c r="D12" s="7" t="s">
        <v>2688</v>
      </c>
      <c r="E12" s="2" t="s">
        <v>2689</v>
      </c>
      <c r="F12" s="2"/>
      <c r="G12" s="2" t="s">
        <v>2697</v>
      </c>
      <c r="H12" s="8" t="s">
        <v>526</v>
      </c>
      <c r="I12" s="8" t="s">
        <v>2708</v>
      </c>
      <c r="J12" s="2"/>
      <c r="K12" s="9"/>
      <c r="L12" s="8" t="s">
        <v>2702</v>
      </c>
      <c r="M12" s="8" t="s">
        <v>338</v>
      </c>
      <c r="N12" s="8" t="s">
        <v>2669</v>
      </c>
      <c r="O12" s="8" t="s">
        <v>49</v>
      </c>
      <c r="P12" s="8" t="s">
        <v>2690</v>
      </c>
      <c r="Q12" s="8" t="s">
        <v>38</v>
      </c>
      <c r="R12" s="8"/>
      <c r="S12" s="8"/>
      <c r="T12" s="2"/>
      <c r="U12" s="2"/>
      <c r="V12" s="23" t="s">
        <v>1707</v>
      </c>
      <c r="W12" s="23">
        <v>3</v>
      </c>
      <c r="X12" s="2">
        <v>11087</v>
      </c>
      <c r="Y12" s="2">
        <v>0</v>
      </c>
      <c r="Z12" s="10">
        <f t="shared" si="0"/>
        <v>0</v>
      </c>
      <c r="AA12" s="2"/>
    </row>
    <row r="13" spans="1:27" ht="16.2" customHeight="1">
      <c r="A13" s="2" t="s">
        <v>2709</v>
      </c>
      <c r="B13" s="2"/>
      <c r="C13" s="2" t="s">
        <v>2687</v>
      </c>
      <c r="D13" s="7" t="s">
        <v>2688</v>
      </c>
      <c r="E13" s="2" t="s">
        <v>2689</v>
      </c>
      <c r="F13" s="2"/>
      <c r="G13" s="2" t="s">
        <v>2710</v>
      </c>
      <c r="H13" s="8" t="s">
        <v>526</v>
      </c>
      <c r="I13" s="8" t="s">
        <v>2711</v>
      </c>
      <c r="J13" s="2"/>
      <c r="K13" s="9"/>
      <c r="L13" s="8" t="s">
        <v>2702</v>
      </c>
      <c r="M13" s="8" t="s">
        <v>338</v>
      </c>
      <c r="N13" s="8" t="s">
        <v>2669</v>
      </c>
      <c r="O13" s="8" t="s">
        <v>49</v>
      </c>
      <c r="P13" s="8" t="s">
        <v>2690</v>
      </c>
      <c r="Q13" s="8" t="s">
        <v>38</v>
      </c>
      <c r="R13" s="8"/>
      <c r="S13" s="8"/>
      <c r="T13" s="2"/>
      <c r="U13" s="2"/>
      <c r="V13" s="23" t="s">
        <v>1707</v>
      </c>
      <c r="W13" s="23">
        <v>3</v>
      </c>
      <c r="X13" s="2">
        <v>11087</v>
      </c>
      <c r="Y13" s="2">
        <v>0</v>
      </c>
      <c r="Z13" s="10">
        <f t="shared" si="0"/>
        <v>0</v>
      </c>
      <c r="AA13" s="2"/>
    </row>
    <row r="14" spans="1:27" ht="17.7" customHeight="1">
      <c r="A14" s="2" t="s">
        <v>2712</v>
      </c>
      <c r="B14" s="2"/>
      <c r="C14" s="2" t="s">
        <v>2687</v>
      </c>
      <c r="D14" s="7" t="s">
        <v>2688</v>
      </c>
      <c r="E14" s="2" t="s">
        <v>2689</v>
      </c>
      <c r="F14" s="2"/>
      <c r="G14" s="2" t="s">
        <v>2697</v>
      </c>
      <c r="H14" s="8" t="s">
        <v>526</v>
      </c>
      <c r="I14" s="8" t="s">
        <v>337</v>
      </c>
      <c r="J14" s="2"/>
      <c r="K14" s="9"/>
      <c r="L14" s="8" t="s">
        <v>2702</v>
      </c>
      <c r="M14" s="8" t="s">
        <v>338</v>
      </c>
      <c r="N14" s="8" t="s">
        <v>2669</v>
      </c>
      <c r="O14" s="8" t="s">
        <v>49</v>
      </c>
      <c r="P14" s="8" t="s">
        <v>2690</v>
      </c>
      <c r="Q14" s="8" t="s">
        <v>38</v>
      </c>
      <c r="R14" s="8"/>
      <c r="S14" s="8"/>
      <c r="T14" s="2"/>
      <c r="U14" s="2"/>
      <c r="V14" s="23" t="s">
        <v>1707</v>
      </c>
      <c r="W14" s="23">
        <v>3</v>
      </c>
      <c r="X14" s="2">
        <v>11087</v>
      </c>
      <c r="Y14" s="2">
        <v>0</v>
      </c>
      <c r="Z14" s="10">
        <f t="shared" si="0"/>
        <v>0</v>
      </c>
      <c r="AA14" s="2"/>
    </row>
    <row r="15" spans="1:27" ht="16.2" customHeight="1">
      <c r="A15" s="2" t="s">
        <v>2713</v>
      </c>
      <c r="B15" s="2"/>
      <c r="C15" s="2" t="s">
        <v>2687</v>
      </c>
      <c r="D15" s="7" t="s">
        <v>2688</v>
      </c>
      <c r="E15" s="2" t="s">
        <v>2689</v>
      </c>
      <c r="F15" s="2"/>
      <c r="G15" s="2" t="s">
        <v>2697</v>
      </c>
      <c r="H15" s="8" t="s">
        <v>526</v>
      </c>
      <c r="I15" s="8" t="s">
        <v>2714</v>
      </c>
      <c r="J15" s="2"/>
      <c r="K15" s="9"/>
      <c r="L15" s="8" t="s">
        <v>2702</v>
      </c>
      <c r="M15" s="8" t="s">
        <v>338</v>
      </c>
      <c r="N15" s="8" t="s">
        <v>2669</v>
      </c>
      <c r="O15" s="8" t="s">
        <v>49</v>
      </c>
      <c r="P15" s="8" t="s">
        <v>2690</v>
      </c>
      <c r="Q15" s="8" t="s">
        <v>38</v>
      </c>
      <c r="R15" s="8"/>
      <c r="S15" s="8"/>
      <c r="T15" s="2"/>
      <c r="U15" s="2"/>
      <c r="V15" s="23" t="s">
        <v>1707</v>
      </c>
      <c r="W15" s="23">
        <v>3</v>
      </c>
      <c r="X15" s="2">
        <v>11087</v>
      </c>
      <c r="Y15" s="2">
        <v>0</v>
      </c>
      <c r="Z15" s="10">
        <f t="shared" si="0"/>
        <v>0</v>
      </c>
      <c r="AA15" s="2"/>
    </row>
    <row r="16" spans="1:27" ht="15.6" customHeight="1">
      <c r="A16" s="2" t="s">
        <v>2715</v>
      </c>
      <c r="B16" s="2"/>
      <c r="C16" s="2" t="s">
        <v>2687</v>
      </c>
      <c r="D16" s="7" t="s">
        <v>2688</v>
      </c>
      <c r="E16" s="2" t="s">
        <v>2689</v>
      </c>
      <c r="F16" s="2"/>
      <c r="G16" s="2" t="s">
        <v>2697</v>
      </c>
      <c r="H16" s="8" t="s">
        <v>526</v>
      </c>
      <c r="I16" s="8" t="s">
        <v>2716</v>
      </c>
      <c r="J16" s="2"/>
      <c r="K16" s="9"/>
      <c r="L16" s="8" t="s">
        <v>2702</v>
      </c>
      <c r="M16" s="8" t="s">
        <v>338</v>
      </c>
      <c r="N16" s="8" t="s">
        <v>2669</v>
      </c>
      <c r="O16" s="8" t="s">
        <v>49</v>
      </c>
      <c r="P16" s="8" t="s">
        <v>2690</v>
      </c>
      <c r="Q16" s="8" t="s">
        <v>38</v>
      </c>
      <c r="R16" s="8"/>
      <c r="S16" s="8"/>
      <c r="T16" s="2"/>
      <c r="U16" s="2"/>
      <c r="V16" s="23" t="s">
        <v>1707</v>
      </c>
      <c r="W16" s="23">
        <v>3</v>
      </c>
      <c r="X16" s="2">
        <v>11087</v>
      </c>
      <c r="Y16" s="2">
        <v>0</v>
      </c>
      <c r="Z16" s="10">
        <f t="shared" si="0"/>
        <v>0</v>
      </c>
      <c r="AA16" s="2"/>
    </row>
    <row r="17" spans="1:27" ht="15" customHeight="1">
      <c r="A17" s="2" t="s">
        <v>2717</v>
      </c>
      <c r="B17" s="2"/>
      <c r="C17" s="2" t="s">
        <v>2687</v>
      </c>
      <c r="D17" s="7" t="s">
        <v>2688</v>
      </c>
      <c r="E17" s="2" t="s">
        <v>2689</v>
      </c>
      <c r="F17" s="2"/>
      <c r="G17" s="2" t="s">
        <v>2697</v>
      </c>
      <c r="H17" s="8" t="s">
        <v>2718</v>
      </c>
      <c r="I17" s="8"/>
      <c r="J17" s="2"/>
      <c r="K17" s="9"/>
      <c r="L17" s="8"/>
      <c r="M17" s="8" t="s">
        <v>2719</v>
      </c>
      <c r="N17" s="8" t="s">
        <v>2669</v>
      </c>
      <c r="O17" s="8" t="s">
        <v>49</v>
      </c>
      <c r="P17" s="8" t="s">
        <v>2690</v>
      </c>
      <c r="Q17" s="8" t="s">
        <v>38</v>
      </c>
      <c r="R17" s="8"/>
      <c r="S17" s="8"/>
      <c r="T17" s="2"/>
      <c r="U17" s="2"/>
      <c r="V17" s="23" t="s">
        <v>1707</v>
      </c>
      <c r="W17" s="23">
        <v>3</v>
      </c>
      <c r="X17" s="2">
        <v>11087</v>
      </c>
      <c r="Y17" s="2">
        <v>0</v>
      </c>
      <c r="Z17" s="10">
        <f t="shared" si="0"/>
        <v>0</v>
      </c>
      <c r="AA17" s="2"/>
    </row>
    <row r="18" spans="1:27" ht="17.7" customHeight="1">
      <c r="A18" s="2" t="s">
        <v>2720</v>
      </c>
      <c r="B18" s="2"/>
      <c r="C18" s="2" t="s">
        <v>2687</v>
      </c>
      <c r="D18" s="7" t="s">
        <v>2688</v>
      </c>
      <c r="E18" s="2" t="s">
        <v>2689</v>
      </c>
      <c r="F18" s="2"/>
      <c r="G18" s="2" t="s">
        <v>2697</v>
      </c>
      <c r="H18" s="8" t="s">
        <v>2718</v>
      </c>
      <c r="I18" s="8"/>
      <c r="J18" s="2"/>
      <c r="K18" s="9"/>
      <c r="L18" s="8"/>
      <c r="M18" s="8" t="s">
        <v>2719</v>
      </c>
      <c r="N18" s="8" t="s">
        <v>2669</v>
      </c>
      <c r="O18" s="8" t="s">
        <v>49</v>
      </c>
      <c r="P18" s="8" t="s">
        <v>2690</v>
      </c>
      <c r="Q18" s="8" t="s">
        <v>38</v>
      </c>
      <c r="R18" s="8"/>
      <c r="S18" s="8"/>
      <c r="T18" s="2"/>
      <c r="U18" s="2"/>
      <c r="V18" s="23" t="s">
        <v>1707</v>
      </c>
      <c r="W18" s="23">
        <v>3</v>
      </c>
      <c r="X18" s="2">
        <v>11087</v>
      </c>
      <c r="Y18" s="2">
        <v>0</v>
      </c>
      <c r="Z18" s="10">
        <f t="shared" si="0"/>
        <v>0</v>
      </c>
      <c r="AA18" s="2"/>
    </row>
    <row r="19" spans="1:27" ht="15" customHeight="1">
      <c r="A19" s="2" t="s">
        <v>2721</v>
      </c>
      <c r="B19" s="2"/>
      <c r="C19" s="2" t="s">
        <v>2722</v>
      </c>
      <c r="D19" s="7" t="s">
        <v>2723</v>
      </c>
      <c r="E19" s="2" t="s">
        <v>2724</v>
      </c>
      <c r="F19" s="2" t="s">
        <v>33</v>
      </c>
      <c r="G19" s="2" t="s">
        <v>337</v>
      </c>
      <c r="H19" s="8" t="s">
        <v>2725</v>
      </c>
      <c r="I19" s="8"/>
      <c r="J19" s="2" t="s">
        <v>46</v>
      </c>
      <c r="K19" s="9"/>
      <c r="L19" s="8"/>
      <c r="M19" s="2" t="s">
        <v>47</v>
      </c>
      <c r="N19" s="8" t="s">
        <v>2669</v>
      </c>
      <c r="O19" s="8" t="s">
        <v>49</v>
      </c>
      <c r="P19" s="8" t="s">
        <v>2690</v>
      </c>
      <c r="Q19" s="8" t="s">
        <v>38</v>
      </c>
      <c r="R19" s="8"/>
      <c r="S19" s="8"/>
      <c r="T19" s="2"/>
      <c r="U19" s="2"/>
      <c r="V19" s="23" t="s">
        <v>1707</v>
      </c>
      <c r="W19" s="23">
        <v>3</v>
      </c>
      <c r="X19" s="2">
        <v>11087</v>
      </c>
      <c r="Y19" s="2">
        <v>0</v>
      </c>
      <c r="Z19" s="10">
        <f t="shared" si="0"/>
        <v>0</v>
      </c>
      <c r="AA19" s="2"/>
    </row>
    <row r="20" spans="1:27" ht="16.5" customHeight="1">
      <c r="A20" s="2" t="s">
        <v>2726</v>
      </c>
      <c r="B20" s="2"/>
      <c r="C20" s="2" t="s">
        <v>2722</v>
      </c>
      <c r="D20" s="7" t="s">
        <v>2723</v>
      </c>
      <c r="E20" s="2" t="s">
        <v>2724</v>
      </c>
      <c r="F20" s="2" t="s">
        <v>33</v>
      </c>
      <c r="G20" s="2" t="s">
        <v>337</v>
      </c>
      <c r="H20" s="8" t="s">
        <v>2718</v>
      </c>
      <c r="I20" s="8"/>
      <c r="J20" s="2"/>
      <c r="K20" s="9"/>
      <c r="L20" s="8"/>
      <c r="M20" s="2" t="s">
        <v>2727</v>
      </c>
      <c r="N20" s="8" t="s">
        <v>2669</v>
      </c>
      <c r="O20" s="8" t="s">
        <v>49</v>
      </c>
      <c r="P20" s="8" t="s">
        <v>2690</v>
      </c>
      <c r="Q20" s="8" t="s">
        <v>38</v>
      </c>
      <c r="R20" s="8"/>
      <c r="S20" s="8"/>
      <c r="T20" s="2"/>
      <c r="U20" s="2"/>
      <c r="V20" s="23" t="s">
        <v>1707</v>
      </c>
      <c r="W20" s="23">
        <v>3</v>
      </c>
      <c r="X20" s="2">
        <v>11087</v>
      </c>
      <c r="Y20" s="2">
        <v>0</v>
      </c>
      <c r="Z20" s="10">
        <f t="shared" si="0"/>
        <v>0</v>
      </c>
      <c r="AA20" s="2"/>
    </row>
    <row r="21" spans="1:27" ht="19.2" customHeight="1">
      <c r="A21" s="2" t="s">
        <v>2728</v>
      </c>
      <c r="B21" s="2"/>
      <c r="C21" s="2" t="s">
        <v>2722</v>
      </c>
      <c r="D21" s="7" t="s">
        <v>2723</v>
      </c>
      <c r="E21" s="2" t="s">
        <v>2724</v>
      </c>
      <c r="F21" s="2" t="s">
        <v>33</v>
      </c>
      <c r="G21" s="2" t="s">
        <v>337</v>
      </c>
      <c r="H21" s="8" t="s">
        <v>2718</v>
      </c>
      <c r="I21" s="8"/>
      <c r="J21" s="2"/>
      <c r="K21" s="9"/>
      <c r="L21" s="8"/>
      <c r="M21" s="2" t="s">
        <v>2727</v>
      </c>
      <c r="N21" s="8" t="s">
        <v>2669</v>
      </c>
      <c r="O21" s="8" t="s">
        <v>49</v>
      </c>
      <c r="P21" s="8" t="s">
        <v>2690</v>
      </c>
      <c r="Q21" s="8" t="s">
        <v>38</v>
      </c>
      <c r="R21" s="8"/>
      <c r="S21" s="8"/>
      <c r="T21" s="2"/>
      <c r="U21" s="2"/>
      <c r="V21" s="23" t="s">
        <v>1707</v>
      </c>
      <c r="W21" s="23">
        <v>3</v>
      </c>
      <c r="X21" s="2">
        <v>11087</v>
      </c>
      <c r="Y21" s="2">
        <v>0</v>
      </c>
      <c r="Z21" s="10">
        <f t="shared" si="0"/>
        <v>0</v>
      </c>
      <c r="AA21" s="2"/>
    </row>
    <row r="22" spans="1:27" ht="19.2" customHeight="1">
      <c r="A22" s="2" t="s">
        <v>2729</v>
      </c>
      <c r="B22" s="2"/>
      <c r="C22" t="s">
        <v>2730</v>
      </c>
      <c r="D22" s="7" t="s">
        <v>2731</v>
      </c>
      <c r="E22" s="2" t="s">
        <v>2732</v>
      </c>
      <c r="F22" s="2" t="s">
        <v>33</v>
      </c>
      <c r="G22" s="2" t="s">
        <v>58</v>
      </c>
      <c r="H22" s="8"/>
      <c r="I22" s="8"/>
      <c r="J22" s="2"/>
      <c r="K22" s="9"/>
      <c r="L22" s="8"/>
      <c r="M22" s="2" t="s">
        <v>70</v>
      </c>
      <c r="N22" s="8" t="s">
        <v>2669</v>
      </c>
      <c r="O22" s="8" t="s">
        <v>88</v>
      </c>
      <c r="P22" s="8" t="s">
        <v>2690</v>
      </c>
      <c r="Q22" s="8" t="s">
        <v>38</v>
      </c>
      <c r="R22" s="8"/>
      <c r="S22" s="8"/>
      <c r="T22" s="2"/>
      <c r="U22" s="2"/>
      <c r="V22" s="23"/>
      <c r="W22" s="23"/>
      <c r="X22" s="2">
        <v>401</v>
      </c>
      <c r="Y22" s="2">
        <v>2</v>
      </c>
      <c r="Z22" s="10">
        <f t="shared" si="0"/>
        <v>0.5</v>
      </c>
      <c r="AA22" s="2"/>
    </row>
    <row r="23" spans="1:27" ht="19.2" customHeight="1">
      <c r="A23" s="2" t="s">
        <v>2733</v>
      </c>
      <c r="B23" s="2"/>
      <c r="C23" t="s">
        <v>2730</v>
      </c>
      <c r="D23" s="7" t="s">
        <v>2731</v>
      </c>
      <c r="E23" s="2" t="s">
        <v>2732</v>
      </c>
      <c r="F23" s="2" t="s">
        <v>33</v>
      </c>
      <c r="G23" s="2" t="s">
        <v>58</v>
      </c>
      <c r="H23" s="8"/>
      <c r="I23" s="8"/>
      <c r="J23" s="2"/>
      <c r="K23" s="9"/>
      <c r="L23" s="8"/>
      <c r="M23" s="2" t="s">
        <v>70</v>
      </c>
      <c r="N23" s="8" t="s">
        <v>2669</v>
      </c>
      <c r="O23" s="8" t="s">
        <v>88</v>
      </c>
      <c r="P23" s="8" t="s">
        <v>2690</v>
      </c>
      <c r="Q23" s="8" t="s">
        <v>38</v>
      </c>
      <c r="R23" s="8"/>
      <c r="S23" s="8"/>
      <c r="T23" s="2"/>
      <c r="U23" s="2"/>
      <c r="V23" s="23"/>
      <c r="W23" s="23"/>
      <c r="X23" s="2">
        <v>401</v>
      </c>
      <c r="Y23" s="2">
        <v>3</v>
      </c>
      <c r="Z23" s="10">
        <f t="shared" si="0"/>
        <v>0.75</v>
      </c>
      <c r="AA23" s="2"/>
    </row>
    <row r="24" spans="1:27" ht="19.2" customHeight="1">
      <c r="A24" s="2" t="s">
        <v>2734</v>
      </c>
      <c r="B24" s="2"/>
      <c r="C24" t="s">
        <v>2730</v>
      </c>
      <c r="D24" s="7" t="s">
        <v>2731</v>
      </c>
      <c r="E24" s="2" t="s">
        <v>2732</v>
      </c>
      <c r="F24" s="2" t="s">
        <v>33</v>
      </c>
      <c r="G24" s="2" t="s">
        <v>58</v>
      </c>
      <c r="H24" s="8"/>
      <c r="I24" s="8"/>
      <c r="J24" s="2"/>
      <c r="K24" s="9"/>
      <c r="L24" s="8"/>
      <c r="M24" s="2" t="s">
        <v>70</v>
      </c>
      <c r="N24" s="8" t="s">
        <v>2669</v>
      </c>
      <c r="O24" s="8" t="s">
        <v>88</v>
      </c>
      <c r="P24" s="8" t="s">
        <v>2690</v>
      </c>
      <c r="Q24" s="8" t="s">
        <v>38</v>
      </c>
      <c r="R24" s="8"/>
      <c r="S24" s="8"/>
      <c r="T24" s="2"/>
      <c r="U24" s="2"/>
      <c r="V24" s="23"/>
      <c r="W24" s="23"/>
      <c r="X24" s="2">
        <v>401</v>
      </c>
      <c r="Y24" s="2">
        <v>2</v>
      </c>
      <c r="Z24" s="10">
        <f t="shared" si="0"/>
        <v>0.5</v>
      </c>
      <c r="AA24" s="2"/>
    </row>
    <row r="25" spans="1:27" ht="19.2" customHeight="1">
      <c r="A25" s="2" t="s">
        <v>2735</v>
      </c>
      <c r="B25" s="2"/>
      <c r="C25" t="s">
        <v>2730</v>
      </c>
      <c r="D25" s="7" t="s">
        <v>2731</v>
      </c>
      <c r="E25" s="2" t="s">
        <v>2732</v>
      </c>
      <c r="F25" s="2" t="s">
        <v>33</v>
      </c>
      <c r="G25" s="2" t="s">
        <v>58</v>
      </c>
      <c r="H25" s="8"/>
      <c r="I25" s="8"/>
      <c r="J25" s="2"/>
      <c r="K25" s="9"/>
      <c r="L25" s="8"/>
      <c r="M25" s="2" t="s">
        <v>70</v>
      </c>
      <c r="N25" s="8" t="s">
        <v>2669</v>
      </c>
      <c r="O25" s="8" t="s">
        <v>88</v>
      </c>
      <c r="P25" s="8" t="s">
        <v>2690</v>
      </c>
      <c r="Q25" s="8" t="s">
        <v>38</v>
      </c>
      <c r="R25" s="8"/>
      <c r="S25" s="8"/>
      <c r="T25" s="2"/>
      <c r="U25" s="2"/>
      <c r="V25" s="23"/>
      <c r="W25" s="23"/>
      <c r="X25" s="2">
        <v>401</v>
      </c>
      <c r="Y25" s="2">
        <v>2</v>
      </c>
      <c r="Z25" s="10">
        <f t="shared" si="0"/>
        <v>0.5</v>
      </c>
      <c r="AA25" s="2"/>
    </row>
    <row r="26" spans="1:27" ht="19.2" customHeight="1">
      <c r="A26" s="2" t="s">
        <v>2736</v>
      </c>
      <c r="B26" s="2"/>
      <c r="C26" t="s">
        <v>2730</v>
      </c>
      <c r="D26" s="17" t="s">
        <v>2737</v>
      </c>
      <c r="E26" s="2" t="s">
        <v>2738</v>
      </c>
      <c r="F26" s="2" t="s">
        <v>33</v>
      </c>
      <c r="G26" s="2" t="s">
        <v>58</v>
      </c>
      <c r="H26" s="8"/>
      <c r="I26" s="8"/>
      <c r="J26" s="2"/>
      <c r="K26" s="9"/>
      <c r="L26" s="8"/>
      <c r="M26" s="2" t="s">
        <v>70</v>
      </c>
      <c r="N26" s="8" t="s">
        <v>2669</v>
      </c>
      <c r="O26" s="8" t="s">
        <v>88</v>
      </c>
      <c r="P26" s="8" t="s">
        <v>2690</v>
      </c>
      <c r="Q26" s="8" t="s">
        <v>38</v>
      </c>
      <c r="R26" s="8"/>
      <c r="S26" s="8"/>
      <c r="T26" s="2"/>
      <c r="U26" s="2"/>
      <c r="V26" s="23"/>
      <c r="W26" s="23"/>
      <c r="X26" s="2">
        <v>401</v>
      </c>
      <c r="Y26" s="2">
        <v>2</v>
      </c>
      <c r="Z26" s="10">
        <f t="shared" si="0"/>
        <v>0.5</v>
      </c>
      <c r="AA26" s="2"/>
    </row>
    <row r="27" spans="1:27" ht="19.2" customHeight="1">
      <c r="A27" s="2" t="s">
        <v>2739</v>
      </c>
      <c r="B27" s="2"/>
      <c r="C27" t="s">
        <v>2730</v>
      </c>
      <c r="D27" s="17" t="s">
        <v>2737</v>
      </c>
      <c r="E27" s="2" t="s">
        <v>2738</v>
      </c>
      <c r="F27" s="2" t="s">
        <v>33</v>
      </c>
      <c r="G27" s="2" t="s">
        <v>58</v>
      </c>
      <c r="H27" s="8"/>
      <c r="I27" s="8"/>
      <c r="J27" s="2"/>
      <c r="K27" s="9"/>
      <c r="L27" s="8"/>
      <c r="M27" s="2" t="s">
        <v>70</v>
      </c>
      <c r="N27" s="8" t="s">
        <v>2669</v>
      </c>
      <c r="O27" s="8" t="s">
        <v>88</v>
      </c>
      <c r="P27" s="8" t="s">
        <v>2690</v>
      </c>
      <c r="Q27" s="8" t="s">
        <v>38</v>
      </c>
      <c r="R27" s="8"/>
      <c r="S27" s="8"/>
      <c r="T27" s="2"/>
      <c r="U27" s="2"/>
      <c r="V27" s="23"/>
      <c r="W27" s="23"/>
      <c r="X27" s="2">
        <v>401</v>
      </c>
      <c r="Y27" s="2">
        <v>2</v>
      </c>
      <c r="Z27" s="10">
        <f t="shared" si="0"/>
        <v>0.5</v>
      </c>
      <c r="AA27" s="2"/>
    </row>
    <row r="28" spans="1:27" ht="19.2" customHeight="1">
      <c r="A28" s="2" t="s">
        <v>2740</v>
      </c>
      <c r="B28" s="2"/>
      <c r="C28" t="s">
        <v>2730</v>
      </c>
      <c r="D28" s="17" t="s">
        <v>2737</v>
      </c>
      <c r="E28" s="2" t="s">
        <v>2738</v>
      </c>
      <c r="F28" s="2" t="s">
        <v>33</v>
      </c>
      <c r="G28" s="2" t="s">
        <v>58</v>
      </c>
      <c r="H28" s="8"/>
      <c r="I28" s="8"/>
      <c r="J28" s="2"/>
      <c r="K28" s="9"/>
      <c r="L28" s="8"/>
      <c r="M28" s="2" t="s">
        <v>70</v>
      </c>
      <c r="N28" s="8" t="s">
        <v>2669</v>
      </c>
      <c r="O28" s="8" t="s">
        <v>88</v>
      </c>
      <c r="P28" s="8" t="s">
        <v>2690</v>
      </c>
      <c r="Q28" s="8" t="s">
        <v>38</v>
      </c>
      <c r="R28" s="8"/>
      <c r="S28" s="8"/>
      <c r="T28" s="2"/>
      <c r="U28" s="2"/>
      <c r="V28" s="23"/>
      <c r="W28" s="23"/>
      <c r="X28" s="2">
        <v>401</v>
      </c>
      <c r="Y28" s="2">
        <v>2</v>
      </c>
      <c r="Z28" s="10">
        <f t="shared" si="0"/>
        <v>0.5</v>
      </c>
      <c r="AA28" s="2"/>
    </row>
    <row r="29" spans="1:27" ht="19.2" customHeight="1">
      <c r="A29" s="2" t="s">
        <v>2741</v>
      </c>
      <c r="B29" s="2"/>
      <c r="C29" t="s">
        <v>2730</v>
      </c>
      <c r="D29" s="17" t="s">
        <v>2737</v>
      </c>
      <c r="E29" s="2" t="s">
        <v>2738</v>
      </c>
      <c r="F29" s="2" t="s">
        <v>33</v>
      </c>
      <c r="G29" s="2" t="s">
        <v>58</v>
      </c>
      <c r="H29" s="8"/>
      <c r="I29" s="8"/>
      <c r="J29" s="2"/>
      <c r="K29" s="9"/>
      <c r="L29" s="8"/>
      <c r="M29" s="2" t="s">
        <v>70</v>
      </c>
      <c r="N29" s="8" t="s">
        <v>2669</v>
      </c>
      <c r="O29" s="8" t="s">
        <v>88</v>
      </c>
      <c r="P29" s="8" t="s">
        <v>2690</v>
      </c>
      <c r="Q29" s="8" t="s">
        <v>38</v>
      </c>
      <c r="R29" s="8"/>
      <c r="S29" s="8"/>
      <c r="T29" s="2"/>
      <c r="U29" s="2"/>
      <c r="V29" s="23"/>
      <c r="W29" s="23"/>
      <c r="X29" s="2">
        <v>401</v>
      </c>
      <c r="Y29" s="2">
        <v>2</v>
      </c>
      <c r="Z29" s="10">
        <f t="shared" si="0"/>
        <v>0.5</v>
      </c>
      <c r="AA29" s="2"/>
    </row>
    <row r="30" spans="1:27" ht="19.2" customHeight="1">
      <c r="A30" s="2" t="s">
        <v>2742</v>
      </c>
      <c r="B30" s="2"/>
      <c r="C30" t="s">
        <v>2730</v>
      </c>
      <c r="D30" s="17" t="s">
        <v>2737</v>
      </c>
      <c r="E30" s="2" t="s">
        <v>2738</v>
      </c>
      <c r="F30" s="2" t="s">
        <v>33</v>
      </c>
      <c r="G30" s="2" t="s">
        <v>58</v>
      </c>
      <c r="H30" s="8"/>
      <c r="I30" s="8"/>
      <c r="J30" s="2"/>
      <c r="K30" s="9"/>
      <c r="L30" s="8"/>
      <c r="M30" s="2" t="s">
        <v>70</v>
      </c>
      <c r="N30" s="8" t="s">
        <v>2669</v>
      </c>
      <c r="O30" s="8" t="s">
        <v>88</v>
      </c>
      <c r="P30" s="8" t="s">
        <v>2690</v>
      </c>
      <c r="Q30" s="8" t="s">
        <v>38</v>
      </c>
      <c r="R30" s="8"/>
      <c r="S30" s="8"/>
      <c r="T30" s="2"/>
      <c r="U30" s="2"/>
      <c r="V30" s="23"/>
      <c r="W30" s="23"/>
      <c r="X30" s="2">
        <v>401</v>
      </c>
      <c r="Y30" s="2">
        <v>2</v>
      </c>
      <c r="Z30" s="10">
        <f t="shared" si="0"/>
        <v>0.5</v>
      </c>
      <c r="AA30" s="2"/>
    </row>
    <row r="31" spans="1:27" ht="19.2" customHeight="1">
      <c r="A31" s="2" t="s">
        <v>2743</v>
      </c>
      <c r="B31" s="2"/>
      <c r="C31" t="s">
        <v>2730</v>
      </c>
      <c r="D31" s="17" t="s">
        <v>2737</v>
      </c>
      <c r="E31" s="2" t="s">
        <v>2738</v>
      </c>
      <c r="F31" s="2" t="s">
        <v>33</v>
      </c>
      <c r="G31" s="2" t="s">
        <v>58</v>
      </c>
      <c r="H31" s="8"/>
      <c r="I31" s="8"/>
      <c r="J31" s="2"/>
      <c r="K31" s="9"/>
      <c r="L31" s="8"/>
      <c r="M31" s="2" t="s">
        <v>70</v>
      </c>
      <c r="N31" s="8" t="s">
        <v>2669</v>
      </c>
      <c r="O31" s="8" t="s">
        <v>88</v>
      </c>
      <c r="P31" s="8" t="s">
        <v>2690</v>
      </c>
      <c r="Q31" s="8" t="s">
        <v>38</v>
      </c>
      <c r="R31" s="8"/>
      <c r="S31" s="8"/>
      <c r="T31" s="2"/>
      <c r="U31" s="2"/>
      <c r="V31" s="23"/>
      <c r="W31" s="23"/>
      <c r="X31" s="2">
        <v>401</v>
      </c>
      <c r="Y31" s="2">
        <v>2</v>
      </c>
      <c r="Z31" s="10">
        <f t="shared" si="0"/>
        <v>0.5</v>
      </c>
      <c r="AA31" s="2"/>
    </row>
    <row r="32" spans="1:27" ht="19.2" customHeight="1">
      <c r="A32" s="2" t="s">
        <v>2744</v>
      </c>
      <c r="B32" s="2"/>
      <c r="C32" t="s">
        <v>2730</v>
      </c>
      <c r="D32" s="17" t="s">
        <v>2737</v>
      </c>
      <c r="E32" s="2" t="s">
        <v>2738</v>
      </c>
      <c r="F32" s="2" t="s">
        <v>33</v>
      </c>
      <c r="G32" s="2" t="s">
        <v>58</v>
      </c>
      <c r="H32" s="8"/>
      <c r="I32" s="8"/>
      <c r="J32" s="2"/>
      <c r="K32" s="9"/>
      <c r="L32" s="8"/>
      <c r="M32" s="2" t="s">
        <v>70</v>
      </c>
      <c r="N32" s="8" t="s">
        <v>2669</v>
      </c>
      <c r="O32" s="8" t="s">
        <v>88</v>
      </c>
      <c r="P32" s="8" t="s">
        <v>2690</v>
      </c>
      <c r="Q32" s="8" t="s">
        <v>38</v>
      </c>
      <c r="R32" s="8"/>
      <c r="S32" s="8"/>
      <c r="T32" s="2"/>
      <c r="U32" s="2"/>
      <c r="V32" s="23"/>
      <c r="W32" s="23"/>
      <c r="X32" s="2">
        <v>401</v>
      </c>
      <c r="Y32" s="2">
        <v>2</v>
      </c>
      <c r="Z32" s="10">
        <f t="shared" si="0"/>
        <v>0.5</v>
      </c>
      <c r="AA32" s="2"/>
    </row>
    <row r="33" spans="1:27" ht="19.2" customHeight="1">
      <c r="A33" s="2" t="s">
        <v>2745</v>
      </c>
      <c r="B33" s="2"/>
      <c r="C33" t="s">
        <v>2730</v>
      </c>
      <c r="D33" s="17" t="s">
        <v>2737</v>
      </c>
      <c r="E33" s="2" t="s">
        <v>2738</v>
      </c>
      <c r="F33" s="2" t="s">
        <v>33</v>
      </c>
      <c r="G33" s="2" t="s">
        <v>58</v>
      </c>
      <c r="H33" s="8"/>
      <c r="I33" s="8"/>
      <c r="J33" s="2"/>
      <c r="K33" s="9"/>
      <c r="L33" s="8"/>
      <c r="M33" s="2" t="s">
        <v>70</v>
      </c>
      <c r="N33" s="8" t="s">
        <v>2669</v>
      </c>
      <c r="O33" s="8" t="s">
        <v>88</v>
      </c>
      <c r="P33" s="8" t="s">
        <v>2690</v>
      </c>
      <c r="Q33" s="8" t="s">
        <v>38</v>
      </c>
      <c r="R33" s="8"/>
      <c r="S33" s="8"/>
      <c r="T33" s="2"/>
      <c r="U33" s="2"/>
      <c r="V33" s="23"/>
      <c r="W33" s="23"/>
      <c r="X33" s="2">
        <v>401</v>
      </c>
      <c r="Y33" s="2">
        <v>2</v>
      </c>
      <c r="Z33" s="10">
        <f t="shared" si="0"/>
        <v>0.5</v>
      </c>
      <c r="AA33" s="2"/>
    </row>
    <row r="34" spans="1:27" ht="19.2" customHeight="1">
      <c r="A34" s="2" t="s">
        <v>2746</v>
      </c>
      <c r="B34" s="2"/>
      <c r="C34" t="s">
        <v>2730</v>
      </c>
      <c r="D34" s="17" t="s">
        <v>2737</v>
      </c>
      <c r="E34" s="2" t="s">
        <v>2738</v>
      </c>
      <c r="F34" s="2" t="s">
        <v>33</v>
      </c>
      <c r="G34" s="2" t="s">
        <v>58</v>
      </c>
      <c r="H34" s="8"/>
      <c r="I34" s="8"/>
      <c r="J34" s="2"/>
      <c r="K34" s="9"/>
      <c r="L34" s="8"/>
      <c r="M34" s="2" t="s">
        <v>70</v>
      </c>
      <c r="N34" s="8" t="s">
        <v>2669</v>
      </c>
      <c r="O34" s="8" t="s">
        <v>88</v>
      </c>
      <c r="P34" s="8" t="s">
        <v>2690</v>
      </c>
      <c r="Q34" s="8" t="s">
        <v>38</v>
      </c>
      <c r="R34" s="8"/>
      <c r="S34" s="8"/>
      <c r="T34" s="2"/>
      <c r="U34" s="2"/>
      <c r="V34" s="23"/>
      <c r="W34" s="23"/>
      <c r="X34" s="2">
        <v>401</v>
      </c>
      <c r="Y34" s="2">
        <v>2</v>
      </c>
      <c r="Z34" s="10">
        <f t="shared" ref="Z34:Z65" si="1">ROUND(Y34/X34*100,2)</f>
        <v>0.5</v>
      </c>
      <c r="AA34" s="2"/>
    </row>
    <row r="35" spans="1:27" ht="19.2" customHeight="1">
      <c r="A35" s="2" t="s">
        <v>2747</v>
      </c>
      <c r="B35" s="2"/>
      <c r="C35" t="s">
        <v>2730</v>
      </c>
      <c r="D35" s="17" t="s">
        <v>2748</v>
      </c>
      <c r="E35" s="2" t="s">
        <v>2749</v>
      </c>
      <c r="F35" s="2" t="s">
        <v>33</v>
      </c>
      <c r="G35" s="2" t="s">
        <v>903</v>
      </c>
      <c r="H35" s="8"/>
      <c r="I35" s="8"/>
      <c r="J35" s="2"/>
      <c r="K35" s="9"/>
      <c r="L35" s="8"/>
      <c r="M35" s="2" t="s">
        <v>70</v>
      </c>
      <c r="N35" s="8" t="s">
        <v>2669</v>
      </c>
      <c r="O35" s="8" t="s">
        <v>88</v>
      </c>
      <c r="P35" s="8" t="s">
        <v>2690</v>
      </c>
      <c r="Q35" s="8" t="s">
        <v>38</v>
      </c>
      <c r="R35" s="8"/>
      <c r="S35" s="8"/>
      <c r="T35" s="2"/>
      <c r="U35" s="2"/>
      <c r="V35" s="23"/>
      <c r="W35" s="23"/>
      <c r="X35" s="2">
        <v>401</v>
      </c>
      <c r="Y35" s="2">
        <v>1</v>
      </c>
      <c r="Z35" s="10">
        <f t="shared" si="1"/>
        <v>0.25</v>
      </c>
      <c r="AA35" s="2"/>
    </row>
    <row r="36" spans="1:27" ht="19.2" customHeight="1">
      <c r="A36" s="2" t="s">
        <v>2750</v>
      </c>
      <c r="B36" s="2"/>
      <c r="C36" t="s">
        <v>2730</v>
      </c>
      <c r="D36" s="17" t="s">
        <v>2748</v>
      </c>
      <c r="E36" s="2" t="s">
        <v>2749</v>
      </c>
      <c r="F36" s="2" t="s">
        <v>33</v>
      </c>
      <c r="G36" s="2" t="s">
        <v>903</v>
      </c>
      <c r="H36" s="8"/>
      <c r="I36" s="8"/>
      <c r="J36" s="2"/>
      <c r="K36" s="9"/>
      <c r="L36" s="8"/>
      <c r="M36" s="2" t="s">
        <v>47</v>
      </c>
      <c r="N36" s="8" t="s">
        <v>2669</v>
      </c>
      <c r="O36" s="8" t="s">
        <v>88</v>
      </c>
      <c r="P36" s="8" t="s">
        <v>2690</v>
      </c>
      <c r="Q36" s="8" t="s">
        <v>38</v>
      </c>
      <c r="R36" s="8"/>
      <c r="S36" s="8"/>
      <c r="T36" s="2"/>
      <c r="U36" s="2"/>
      <c r="V36" s="23"/>
      <c r="W36" s="23"/>
      <c r="X36" s="2">
        <v>401</v>
      </c>
      <c r="Y36" s="2">
        <v>1</v>
      </c>
      <c r="Z36" s="10">
        <f t="shared" si="1"/>
        <v>0.25</v>
      </c>
      <c r="AA36" s="2"/>
    </row>
    <row r="37" spans="1:27" ht="19.2" customHeight="1">
      <c r="A37" s="2" t="s">
        <v>2751</v>
      </c>
      <c r="B37" s="2"/>
      <c r="C37" t="s">
        <v>2730</v>
      </c>
      <c r="D37" s="17" t="s">
        <v>2752</v>
      </c>
      <c r="E37" s="2" t="s">
        <v>2753</v>
      </c>
      <c r="F37" s="2" t="s">
        <v>33</v>
      </c>
      <c r="G37" s="2" t="s">
        <v>903</v>
      </c>
      <c r="H37" s="8"/>
      <c r="I37" s="8"/>
      <c r="J37" s="2"/>
      <c r="K37" s="9"/>
      <c r="L37" s="8"/>
      <c r="M37" s="2" t="s">
        <v>70</v>
      </c>
      <c r="N37" s="8" t="s">
        <v>2669</v>
      </c>
      <c r="O37" s="8" t="s">
        <v>88</v>
      </c>
      <c r="P37" s="8" t="s">
        <v>2690</v>
      </c>
      <c r="Q37" s="8" t="s">
        <v>38</v>
      </c>
      <c r="R37" s="8"/>
      <c r="S37" s="8"/>
      <c r="T37" s="2"/>
      <c r="U37" s="2"/>
      <c r="V37" s="23"/>
      <c r="W37" s="23"/>
      <c r="X37" s="2">
        <v>401</v>
      </c>
      <c r="Y37" s="2">
        <v>1</v>
      </c>
      <c r="Z37" s="10">
        <f t="shared" si="1"/>
        <v>0.25</v>
      </c>
      <c r="AA37" s="2"/>
    </row>
    <row r="38" spans="1:27" ht="19.2" customHeight="1">
      <c r="A38" s="2" t="s">
        <v>2754</v>
      </c>
      <c r="B38" s="2"/>
      <c r="C38" t="s">
        <v>2730</v>
      </c>
      <c r="D38" s="17" t="s">
        <v>2752</v>
      </c>
      <c r="E38" s="2" t="s">
        <v>2753</v>
      </c>
      <c r="F38" s="2" t="s">
        <v>33</v>
      </c>
      <c r="G38" s="2" t="s">
        <v>903</v>
      </c>
      <c r="H38" s="8"/>
      <c r="I38" s="8"/>
      <c r="J38" s="2"/>
      <c r="K38" s="9"/>
      <c r="L38" s="8"/>
      <c r="M38" s="2" t="s">
        <v>47</v>
      </c>
      <c r="N38" s="8" t="s">
        <v>2669</v>
      </c>
      <c r="O38" s="8" t="s">
        <v>88</v>
      </c>
      <c r="P38" s="8" t="s">
        <v>2690</v>
      </c>
      <c r="Q38" s="8" t="s">
        <v>38</v>
      </c>
      <c r="R38" s="8"/>
      <c r="S38" s="8"/>
      <c r="T38" s="2"/>
      <c r="U38" s="2"/>
      <c r="V38" s="23"/>
      <c r="W38" s="23"/>
      <c r="X38" s="2">
        <v>401</v>
      </c>
      <c r="Y38" s="2">
        <v>1</v>
      </c>
      <c r="Z38" s="10">
        <f t="shared" si="1"/>
        <v>0.25</v>
      </c>
      <c r="AA38" s="2"/>
    </row>
    <row r="39" spans="1:27" ht="19.2" customHeight="1">
      <c r="A39" s="200" t="s">
        <v>2755</v>
      </c>
      <c r="B39" s="2"/>
      <c r="C39" t="s">
        <v>2756</v>
      </c>
      <c r="D39" s="90" t="s">
        <v>2757</v>
      </c>
      <c r="E39" s="2" t="s">
        <v>2758</v>
      </c>
      <c r="F39" s="2" t="s">
        <v>33</v>
      </c>
      <c r="G39" s="2" t="s">
        <v>34</v>
      </c>
      <c r="H39" s="8"/>
      <c r="I39" s="8"/>
      <c r="J39" s="2"/>
      <c r="K39" s="9"/>
      <c r="L39" s="8"/>
      <c r="M39" s="2" t="s">
        <v>70</v>
      </c>
      <c r="N39" s="8" t="s">
        <v>2669</v>
      </c>
      <c r="O39" s="8" t="s">
        <v>88</v>
      </c>
      <c r="P39" s="8" t="s">
        <v>2690</v>
      </c>
      <c r="Q39" s="8" t="s">
        <v>38</v>
      </c>
      <c r="R39" s="8"/>
      <c r="S39" s="8"/>
      <c r="T39" s="2"/>
      <c r="U39" s="2"/>
      <c r="V39" s="23"/>
      <c r="W39" s="23"/>
      <c r="X39" s="2">
        <v>401</v>
      </c>
      <c r="Y39" s="2">
        <v>2</v>
      </c>
      <c r="Z39" s="10">
        <f t="shared" si="1"/>
        <v>0.5</v>
      </c>
      <c r="AA39" s="2"/>
    </row>
    <row r="40" spans="1:27" ht="19.2" customHeight="1">
      <c r="A40" s="200" t="s">
        <v>2759</v>
      </c>
      <c r="B40" s="2"/>
      <c r="C40" t="s">
        <v>2756</v>
      </c>
      <c r="D40" s="90" t="s">
        <v>2757</v>
      </c>
      <c r="E40" s="2" t="s">
        <v>2758</v>
      </c>
      <c r="F40" s="2" t="s">
        <v>33</v>
      </c>
      <c r="G40" s="2" t="s">
        <v>34</v>
      </c>
      <c r="H40" s="8"/>
      <c r="I40" s="8"/>
      <c r="J40" s="2"/>
      <c r="K40" s="9"/>
      <c r="L40" s="8"/>
      <c r="M40" s="2" t="s">
        <v>70</v>
      </c>
      <c r="N40" s="8" t="s">
        <v>2669</v>
      </c>
      <c r="O40" s="8" t="s">
        <v>88</v>
      </c>
      <c r="P40" s="8" t="s">
        <v>2690</v>
      </c>
      <c r="Q40" s="8" t="s">
        <v>38</v>
      </c>
      <c r="R40" s="8"/>
      <c r="S40" s="8"/>
      <c r="T40" s="2"/>
      <c r="U40" s="2"/>
      <c r="V40" s="23"/>
      <c r="W40" s="23"/>
      <c r="X40" s="2">
        <v>401</v>
      </c>
      <c r="Y40" s="2">
        <v>1</v>
      </c>
      <c r="Z40" s="10">
        <f t="shared" si="1"/>
        <v>0.25</v>
      </c>
      <c r="AA40" s="2"/>
    </row>
    <row r="41" spans="1:27" ht="19.2" customHeight="1">
      <c r="A41" s="200" t="s">
        <v>2760</v>
      </c>
      <c r="B41" s="2"/>
      <c r="C41" t="s">
        <v>2756</v>
      </c>
      <c r="D41" s="90" t="s">
        <v>2757</v>
      </c>
      <c r="E41" s="2" t="s">
        <v>2758</v>
      </c>
      <c r="F41" s="2" t="s">
        <v>33</v>
      </c>
      <c r="G41" s="2" t="s">
        <v>34</v>
      </c>
      <c r="H41" s="8"/>
      <c r="I41" s="8"/>
      <c r="J41" s="2"/>
      <c r="K41" s="9"/>
      <c r="L41" s="8"/>
      <c r="M41" s="2" t="s">
        <v>70</v>
      </c>
      <c r="N41" s="8" t="s">
        <v>2669</v>
      </c>
      <c r="O41" s="8" t="s">
        <v>88</v>
      </c>
      <c r="P41" s="8" t="s">
        <v>2690</v>
      </c>
      <c r="Q41" s="8" t="s">
        <v>38</v>
      </c>
      <c r="R41" s="8"/>
      <c r="S41" s="8"/>
      <c r="T41" s="2"/>
      <c r="U41" s="2"/>
      <c r="V41" s="23"/>
      <c r="W41" s="23"/>
      <c r="X41" s="2">
        <v>401</v>
      </c>
      <c r="Y41" s="2">
        <v>1</v>
      </c>
      <c r="Z41" s="10">
        <f t="shared" si="1"/>
        <v>0.25</v>
      </c>
      <c r="AA41" s="2"/>
    </row>
    <row r="42" spans="1:27" ht="19.2" customHeight="1">
      <c r="A42" s="2" t="s">
        <v>2761</v>
      </c>
      <c r="B42" s="2"/>
      <c r="C42" t="s">
        <v>2756</v>
      </c>
      <c r="D42" s="90" t="s">
        <v>2757</v>
      </c>
      <c r="E42" s="2" t="s">
        <v>2758</v>
      </c>
      <c r="F42" s="2" t="s">
        <v>33</v>
      </c>
      <c r="G42" s="2" t="s">
        <v>34</v>
      </c>
      <c r="H42" s="8"/>
      <c r="I42" s="8"/>
      <c r="J42" s="2"/>
      <c r="K42" s="9"/>
      <c r="L42" s="8"/>
      <c r="M42" s="2" t="s">
        <v>70</v>
      </c>
      <c r="N42" s="8" t="s">
        <v>2669</v>
      </c>
      <c r="O42" s="8" t="s">
        <v>88</v>
      </c>
      <c r="P42" s="8" t="s">
        <v>2690</v>
      </c>
      <c r="Q42" s="8" t="s">
        <v>38</v>
      </c>
      <c r="R42" s="8"/>
      <c r="S42" s="8"/>
      <c r="T42" s="2"/>
      <c r="U42" s="2"/>
      <c r="V42" s="23"/>
      <c r="W42" s="23"/>
      <c r="X42" s="2">
        <v>401</v>
      </c>
      <c r="Y42" s="2">
        <v>24</v>
      </c>
      <c r="Z42" s="10">
        <f t="shared" si="1"/>
        <v>5.99</v>
      </c>
      <c r="AA42" s="2"/>
    </row>
    <row r="43" spans="1:27" ht="19.2" customHeight="1">
      <c r="A43" s="200" t="s">
        <v>2762</v>
      </c>
      <c r="B43" s="2"/>
      <c r="C43" t="s">
        <v>2756</v>
      </c>
      <c r="D43" s="90" t="s">
        <v>2757</v>
      </c>
      <c r="E43" s="2" t="s">
        <v>2758</v>
      </c>
      <c r="F43" s="2" t="s">
        <v>33</v>
      </c>
      <c r="G43" s="2" t="s">
        <v>34</v>
      </c>
      <c r="H43" s="8"/>
      <c r="I43" s="8"/>
      <c r="J43" s="2"/>
      <c r="K43" s="9"/>
      <c r="L43" s="8"/>
      <c r="M43" s="2" t="s">
        <v>70</v>
      </c>
      <c r="N43" s="8" t="s">
        <v>2669</v>
      </c>
      <c r="O43" s="8" t="s">
        <v>88</v>
      </c>
      <c r="P43" s="8" t="s">
        <v>2690</v>
      </c>
      <c r="Q43" s="8" t="s">
        <v>38</v>
      </c>
      <c r="R43" s="8"/>
      <c r="S43" s="8"/>
      <c r="T43" s="2"/>
      <c r="U43" s="2"/>
      <c r="V43" s="23"/>
      <c r="W43" s="23"/>
      <c r="X43" s="2">
        <v>401</v>
      </c>
      <c r="Y43" s="2">
        <v>2</v>
      </c>
      <c r="Z43" s="10">
        <f t="shared" si="1"/>
        <v>0.5</v>
      </c>
      <c r="AA43" s="2"/>
    </row>
    <row r="44" spans="1:27" ht="19.2" customHeight="1">
      <c r="A44" s="200" t="s">
        <v>2763</v>
      </c>
      <c r="B44" s="2"/>
      <c r="C44" t="s">
        <v>2756</v>
      </c>
      <c r="D44" s="90" t="s">
        <v>2757</v>
      </c>
      <c r="E44" s="2" t="s">
        <v>2758</v>
      </c>
      <c r="F44" s="2" t="s">
        <v>33</v>
      </c>
      <c r="G44" s="2" t="s">
        <v>34</v>
      </c>
      <c r="H44" s="8"/>
      <c r="I44" s="8"/>
      <c r="J44" s="2"/>
      <c r="K44" s="9"/>
      <c r="L44" s="8"/>
      <c r="M44" s="2" t="s">
        <v>70</v>
      </c>
      <c r="N44" s="8" t="s">
        <v>2669</v>
      </c>
      <c r="O44" s="8" t="s">
        <v>88</v>
      </c>
      <c r="P44" s="8" t="s">
        <v>2690</v>
      </c>
      <c r="Q44" s="8" t="s">
        <v>38</v>
      </c>
      <c r="R44" s="8"/>
      <c r="S44" s="8"/>
      <c r="T44" s="2"/>
      <c r="U44" s="2"/>
      <c r="V44" s="23"/>
      <c r="W44" s="23"/>
      <c r="X44" s="2">
        <v>401</v>
      </c>
      <c r="Y44" s="2">
        <v>34</v>
      </c>
      <c r="Z44" s="10">
        <f t="shared" si="1"/>
        <v>8.48</v>
      </c>
      <c r="AA44" s="2"/>
    </row>
    <row r="45" spans="1:27" ht="21" customHeight="1">
      <c r="A45" s="2" t="s">
        <v>2764</v>
      </c>
      <c r="B45" s="2"/>
      <c r="C45" s="2" t="s">
        <v>2765</v>
      </c>
      <c r="D45" s="7" t="s">
        <v>2766</v>
      </c>
      <c r="E45" s="2" t="s">
        <v>2767</v>
      </c>
      <c r="F45" s="2" t="s">
        <v>33</v>
      </c>
      <c r="G45" s="2" t="s">
        <v>903</v>
      </c>
      <c r="H45" s="8" t="s">
        <v>68</v>
      </c>
      <c r="I45" s="8"/>
      <c r="J45" s="2"/>
      <c r="K45" s="9"/>
      <c r="L45" s="8" t="s">
        <v>472</v>
      </c>
      <c r="M45" s="2" t="s">
        <v>70</v>
      </c>
      <c r="N45" s="8" t="s">
        <v>2669</v>
      </c>
      <c r="O45" s="8" t="s">
        <v>88</v>
      </c>
      <c r="P45" s="8" t="s">
        <v>2768</v>
      </c>
      <c r="Q45" s="8" t="s">
        <v>38</v>
      </c>
      <c r="R45" s="8"/>
      <c r="S45" s="8"/>
      <c r="T45" s="2" t="str">
        <f>collected_variables_EU!A134</f>
        <v>emission_factor_of_sub_bituminous_coal</v>
      </c>
      <c r="U45" s="2"/>
      <c r="V45" s="23" t="s">
        <v>1707</v>
      </c>
      <c r="W45" s="23">
        <v>3</v>
      </c>
      <c r="X45" s="2">
        <v>73</v>
      </c>
      <c r="Y45" s="2">
        <v>0</v>
      </c>
      <c r="Z45" s="10">
        <f t="shared" si="1"/>
        <v>0</v>
      </c>
      <c r="AA45" s="2"/>
    </row>
    <row r="46" spans="1:27" ht="16.5" customHeight="1">
      <c r="A46" s="2" t="s">
        <v>2769</v>
      </c>
      <c r="B46" s="2"/>
      <c r="C46" s="2" t="s">
        <v>2765</v>
      </c>
      <c r="D46" s="7" t="s">
        <v>2770</v>
      </c>
      <c r="E46" s="2" t="s">
        <v>2771</v>
      </c>
      <c r="F46" s="2" t="s">
        <v>33</v>
      </c>
      <c r="G46" s="2" t="s">
        <v>903</v>
      </c>
      <c r="H46" s="8" t="s">
        <v>68</v>
      </c>
      <c r="I46" s="8"/>
      <c r="J46" s="2"/>
      <c r="K46" s="9"/>
      <c r="L46" s="8" t="s">
        <v>472</v>
      </c>
      <c r="M46" s="2" t="s">
        <v>70</v>
      </c>
      <c r="N46" s="8" t="s">
        <v>2669</v>
      </c>
      <c r="O46" s="8" t="s">
        <v>88</v>
      </c>
      <c r="P46" s="8" t="s">
        <v>2768</v>
      </c>
      <c r="Q46" s="8" t="s">
        <v>38</v>
      </c>
      <c r="R46" s="8"/>
      <c r="S46" s="8"/>
      <c r="T46" s="2" t="str">
        <f>collected_variables_EU!A134</f>
        <v>emission_factor_of_sub_bituminous_coal</v>
      </c>
      <c r="U46" s="2"/>
      <c r="V46" s="23" t="s">
        <v>1707</v>
      </c>
      <c r="W46" s="23">
        <v>3</v>
      </c>
      <c r="X46" s="2">
        <v>73</v>
      </c>
      <c r="Y46" s="2">
        <v>0</v>
      </c>
      <c r="Z46" s="10">
        <f t="shared" si="1"/>
        <v>0</v>
      </c>
      <c r="AA46" s="2"/>
    </row>
    <row r="47" spans="1:27" ht="16.5" customHeight="1">
      <c r="A47" s="2" t="s">
        <v>2772</v>
      </c>
      <c r="B47" s="2"/>
      <c r="C47" s="2" t="s">
        <v>2765</v>
      </c>
      <c r="D47" s="7" t="s">
        <v>2770</v>
      </c>
      <c r="E47" s="2" t="s">
        <v>2771</v>
      </c>
      <c r="F47" s="2" t="s">
        <v>33</v>
      </c>
      <c r="G47" s="2" t="s">
        <v>903</v>
      </c>
      <c r="H47" s="8" t="s">
        <v>68</v>
      </c>
      <c r="I47" s="8"/>
      <c r="J47" s="2"/>
      <c r="K47" s="9"/>
      <c r="L47" s="8" t="s">
        <v>472</v>
      </c>
      <c r="M47" s="2" t="s">
        <v>70</v>
      </c>
      <c r="N47" s="8" t="s">
        <v>2669</v>
      </c>
      <c r="O47" s="8" t="s">
        <v>88</v>
      </c>
      <c r="P47" s="8" t="s">
        <v>2768</v>
      </c>
      <c r="Q47" s="8" t="s">
        <v>38</v>
      </c>
      <c r="R47" s="8"/>
      <c r="S47" s="8"/>
      <c r="T47" s="2" t="str">
        <f>collected_variables_EU!A134</f>
        <v>emission_factor_of_sub_bituminous_coal</v>
      </c>
      <c r="U47" s="2"/>
      <c r="V47" s="23" t="s">
        <v>1707</v>
      </c>
      <c r="W47" s="23">
        <v>3</v>
      </c>
      <c r="X47" s="2">
        <v>73</v>
      </c>
      <c r="Y47" s="2">
        <v>0</v>
      </c>
      <c r="Z47" s="10">
        <f t="shared" si="1"/>
        <v>0</v>
      </c>
      <c r="AA47" s="2"/>
    </row>
    <row r="48" spans="1:27" ht="15" customHeight="1">
      <c r="A48" s="2" t="s">
        <v>2773</v>
      </c>
      <c r="B48" s="2"/>
      <c r="C48" s="2" t="s">
        <v>2765</v>
      </c>
      <c r="D48" s="7" t="s">
        <v>2770</v>
      </c>
      <c r="E48" s="2" t="s">
        <v>2771</v>
      </c>
      <c r="F48" s="2" t="s">
        <v>33</v>
      </c>
      <c r="G48" s="2" t="s">
        <v>903</v>
      </c>
      <c r="H48" s="8"/>
      <c r="I48" s="8"/>
      <c r="J48" s="2" t="s">
        <v>2774</v>
      </c>
      <c r="K48" s="9"/>
      <c r="L48" s="8" t="s">
        <v>472</v>
      </c>
      <c r="M48" s="2" t="s">
        <v>47</v>
      </c>
      <c r="N48" s="8" t="s">
        <v>2669</v>
      </c>
      <c r="O48" s="8" t="s">
        <v>88</v>
      </c>
      <c r="P48" s="8" t="s">
        <v>2768</v>
      </c>
      <c r="Q48" s="8" t="s">
        <v>38</v>
      </c>
      <c r="R48" s="8"/>
      <c r="S48" s="8"/>
      <c r="T48" s="2" t="str">
        <f>collected_variables_EU!A134</f>
        <v>emission_factor_of_sub_bituminous_coal</v>
      </c>
      <c r="U48" s="2"/>
      <c r="V48" s="23" t="s">
        <v>1707</v>
      </c>
      <c r="W48" s="23">
        <v>3</v>
      </c>
      <c r="X48" s="2">
        <v>73</v>
      </c>
      <c r="Y48" s="2">
        <v>0</v>
      </c>
      <c r="Z48" s="10">
        <f t="shared" si="1"/>
        <v>0</v>
      </c>
      <c r="AA48" s="2"/>
    </row>
    <row r="49" spans="1:27" ht="29.7" customHeight="1">
      <c r="A49" s="2" t="s">
        <v>2775</v>
      </c>
      <c r="B49" s="2"/>
      <c r="C49" s="2" t="s">
        <v>2765</v>
      </c>
      <c r="D49" s="7" t="s">
        <v>2776</v>
      </c>
      <c r="E49" s="2" t="s">
        <v>2777</v>
      </c>
      <c r="F49" s="2" t="s">
        <v>33</v>
      </c>
      <c r="G49" s="2" t="s">
        <v>78</v>
      </c>
      <c r="H49" s="8" t="s">
        <v>2778</v>
      </c>
      <c r="I49" s="8" t="s">
        <v>2779</v>
      </c>
      <c r="J49" s="2"/>
      <c r="K49" s="9"/>
      <c r="L49" s="8"/>
      <c r="M49" s="2" t="s">
        <v>2780</v>
      </c>
      <c r="N49" s="8" t="s">
        <v>2669</v>
      </c>
      <c r="O49" s="8" t="s">
        <v>88</v>
      </c>
      <c r="P49" s="8" t="s">
        <v>2768</v>
      </c>
      <c r="Q49" s="8" t="s">
        <v>38</v>
      </c>
      <c r="R49" s="8"/>
      <c r="S49" s="8"/>
      <c r="T49" s="2" t="str">
        <f>collected_variables_EU!A96</f>
        <v>electricity_production_with_kerosene_type_jet_fuel_excluding_biofuel_portion</v>
      </c>
      <c r="U49" s="2"/>
      <c r="V49" s="23" t="s">
        <v>1707</v>
      </c>
      <c r="W49" s="23">
        <v>3</v>
      </c>
      <c r="X49" s="2">
        <v>73</v>
      </c>
      <c r="Y49" s="2">
        <v>0</v>
      </c>
      <c r="Z49" s="10">
        <f t="shared" si="1"/>
        <v>0</v>
      </c>
      <c r="AA49" s="2"/>
    </row>
    <row r="50" spans="1:27" ht="29.1" customHeight="1">
      <c r="A50" s="2" t="s">
        <v>2781</v>
      </c>
      <c r="B50" s="2" t="s">
        <v>2782</v>
      </c>
      <c r="C50" s="2" t="s">
        <v>2765</v>
      </c>
      <c r="D50" s="7" t="s">
        <v>2776</v>
      </c>
      <c r="E50" s="2" t="s">
        <v>2777</v>
      </c>
      <c r="F50" s="2" t="s">
        <v>33</v>
      </c>
      <c r="G50" s="2" t="s">
        <v>78</v>
      </c>
      <c r="H50" s="8" t="s">
        <v>2778</v>
      </c>
      <c r="I50" s="8" t="s">
        <v>2779</v>
      </c>
      <c r="J50" s="2"/>
      <c r="K50" s="9"/>
      <c r="L50" s="8"/>
      <c r="M50" s="2" t="s">
        <v>2780</v>
      </c>
      <c r="N50" s="8" t="s">
        <v>2669</v>
      </c>
      <c r="O50" s="8" t="s">
        <v>88</v>
      </c>
      <c r="P50" s="8" t="s">
        <v>2768</v>
      </c>
      <c r="Q50" s="8" t="s">
        <v>38</v>
      </c>
      <c r="R50" s="8"/>
      <c r="S50" s="8"/>
      <c r="T50" s="2" t="str">
        <f>collected_variables_EU!A96</f>
        <v>electricity_production_with_kerosene_type_jet_fuel_excluding_biofuel_portion</v>
      </c>
      <c r="U50" s="2"/>
      <c r="V50" s="23" t="s">
        <v>1707</v>
      </c>
      <c r="W50" s="23">
        <v>3</v>
      </c>
      <c r="X50" s="2">
        <v>73</v>
      </c>
      <c r="Y50" s="2">
        <v>0</v>
      </c>
      <c r="Z50" s="10">
        <f t="shared" si="1"/>
        <v>0</v>
      </c>
      <c r="AA50" s="2"/>
    </row>
    <row r="51" spans="1:27" ht="17.100000000000001" customHeight="1">
      <c r="A51" s="2" t="s">
        <v>2783</v>
      </c>
      <c r="B51" s="2"/>
      <c r="C51" s="2" t="s">
        <v>2765</v>
      </c>
      <c r="D51" s="7" t="s">
        <v>2776</v>
      </c>
      <c r="E51" s="2" t="s">
        <v>2777</v>
      </c>
      <c r="F51" s="2" t="s">
        <v>33</v>
      </c>
      <c r="G51" s="2" t="s">
        <v>78</v>
      </c>
      <c r="H51" s="8" t="s">
        <v>2778</v>
      </c>
      <c r="I51" s="8" t="s">
        <v>2779</v>
      </c>
      <c r="J51" s="2"/>
      <c r="K51" s="9"/>
      <c r="L51" s="8" t="s">
        <v>472</v>
      </c>
      <c r="M51" s="2" t="s">
        <v>2780</v>
      </c>
      <c r="N51" s="8" t="s">
        <v>2669</v>
      </c>
      <c r="O51" s="8" t="s">
        <v>88</v>
      </c>
      <c r="P51" s="8" t="s">
        <v>2768</v>
      </c>
      <c r="Q51" s="8" t="s">
        <v>38</v>
      </c>
      <c r="R51" s="8"/>
      <c r="S51" s="8"/>
      <c r="T51" s="2" t="str">
        <f>collected_variables_EU!A96</f>
        <v>electricity_production_with_kerosene_type_jet_fuel_excluding_biofuel_portion</v>
      </c>
      <c r="U51" s="2"/>
      <c r="V51" s="23" t="s">
        <v>1707</v>
      </c>
      <c r="W51" s="23">
        <v>3</v>
      </c>
      <c r="X51" s="2">
        <v>73</v>
      </c>
      <c r="Y51" s="2">
        <v>0</v>
      </c>
      <c r="Z51" s="10">
        <f t="shared" si="1"/>
        <v>0</v>
      </c>
      <c r="AA51" s="2"/>
    </row>
    <row r="52" spans="1:27" ht="16.2" customHeight="1">
      <c r="A52" s="2" t="s">
        <v>2784</v>
      </c>
      <c r="B52" s="2"/>
      <c r="C52" s="2" t="s">
        <v>2765</v>
      </c>
      <c r="D52" s="7" t="s">
        <v>2776</v>
      </c>
      <c r="E52" s="2" t="s">
        <v>2777</v>
      </c>
      <c r="F52" s="2" t="s">
        <v>33</v>
      </c>
      <c r="G52" s="2" t="s">
        <v>78</v>
      </c>
      <c r="H52" s="8" t="s">
        <v>2778</v>
      </c>
      <c r="I52" s="8" t="s">
        <v>2779</v>
      </c>
      <c r="J52" s="2"/>
      <c r="K52" s="9"/>
      <c r="L52" s="8"/>
      <c r="M52" s="2" t="s">
        <v>2780</v>
      </c>
      <c r="N52" s="8" t="s">
        <v>2669</v>
      </c>
      <c r="O52" s="8" t="s">
        <v>88</v>
      </c>
      <c r="P52" s="8" t="s">
        <v>2768</v>
      </c>
      <c r="Q52" s="8" t="s">
        <v>38</v>
      </c>
      <c r="R52" s="8"/>
      <c r="S52" s="8"/>
      <c r="T52" s="2" t="str">
        <f>collected_variables_EU!A96</f>
        <v>electricity_production_with_kerosene_type_jet_fuel_excluding_biofuel_portion</v>
      </c>
      <c r="U52" s="2"/>
      <c r="V52" s="23" t="s">
        <v>1707</v>
      </c>
      <c r="W52" s="23">
        <v>3</v>
      </c>
      <c r="X52" s="2">
        <v>73</v>
      </c>
      <c r="Y52" s="2">
        <v>0</v>
      </c>
      <c r="Z52" s="10">
        <f t="shared" si="1"/>
        <v>0</v>
      </c>
      <c r="AA52" s="2"/>
    </row>
    <row r="53" spans="1:27" ht="30" customHeight="1">
      <c r="A53" s="2" t="s">
        <v>2785</v>
      </c>
      <c r="B53" s="2" t="s">
        <v>2786</v>
      </c>
      <c r="C53" s="2" t="s">
        <v>2765</v>
      </c>
      <c r="D53" s="7" t="s">
        <v>2776</v>
      </c>
      <c r="E53" s="2" t="s">
        <v>2777</v>
      </c>
      <c r="F53" s="2" t="s">
        <v>33</v>
      </c>
      <c r="G53" s="2" t="s">
        <v>78</v>
      </c>
      <c r="H53" s="8" t="s">
        <v>2778</v>
      </c>
      <c r="I53" s="8" t="s">
        <v>2779</v>
      </c>
      <c r="J53" s="2"/>
      <c r="K53" s="9"/>
      <c r="L53" s="8"/>
      <c r="M53" s="2" t="s">
        <v>2780</v>
      </c>
      <c r="N53" s="8" t="s">
        <v>2669</v>
      </c>
      <c r="O53" s="8" t="s">
        <v>88</v>
      </c>
      <c r="P53" s="8" t="s">
        <v>2768</v>
      </c>
      <c r="Q53" s="8" t="s">
        <v>38</v>
      </c>
      <c r="R53" s="8"/>
      <c r="S53" s="8"/>
      <c r="T53" s="2" t="str">
        <f>collected_variables_EU!A96</f>
        <v>electricity_production_with_kerosene_type_jet_fuel_excluding_biofuel_portion</v>
      </c>
      <c r="U53" s="2"/>
      <c r="V53" s="23" t="s">
        <v>1707</v>
      </c>
      <c r="W53" s="23">
        <v>3</v>
      </c>
      <c r="X53" s="2">
        <v>73</v>
      </c>
      <c r="Y53" s="2">
        <v>0</v>
      </c>
      <c r="Z53" s="10">
        <f t="shared" si="1"/>
        <v>0</v>
      </c>
      <c r="AA53" s="2"/>
    </row>
    <row r="54" spans="1:27" ht="18" customHeight="1">
      <c r="A54" s="2" t="s">
        <v>2787</v>
      </c>
      <c r="B54" s="2"/>
      <c r="C54" s="2" t="s">
        <v>2765</v>
      </c>
      <c r="D54" s="7" t="s">
        <v>2776</v>
      </c>
      <c r="E54" s="2" t="s">
        <v>2777</v>
      </c>
      <c r="F54" s="2" t="s">
        <v>33</v>
      </c>
      <c r="G54" s="2" t="s">
        <v>78</v>
      </c>
      <c r="H54" s="8" t="s">
        <v>2778</v>
      </c>
      <c r="I54" s="8" t="s">
        <v>2779</v>
      </c>
      <c r="J54" s="2"/>
      <c r="K54" s="9"/>
      <c r="L54" s="8" t="s">
        <v>472</v>
      </c>
      <c r="M54" s="2" t="s">
        <v>2780</v>
      </c>
      <c r="N54" s="8" t="s">
        <v>2669</v>
      </c>
      <c r="O54" s="8" t="s">
        <v>88</v>
      </c>
      <c r="P54" s="8" t="s">
        <v>2768</v>
      </c>
      <c r="Q54" s="8" t="s">
        <v>38</v>
      </c>
      <c r="R54" s="8"/>
      <c r="S54" s="8"/>
      <c r="T54" s="2" t="str">
        <f>collected_variables_EU!A96</f>
        <v>electricity_production_with_kerosene_type_jet_fuel_excluding_biofuel_portion</v>
      </c>
      <c r="U54" s="2"/>
      <c r="V54" s="23" t="s">
        <v>1707</v>
      </c>
      <c r="W54" s="23">
        <v>3</v>
      </c>
      <c r="X54" s="2">
        <v>73</v>
      </c>
      <c r="Y54" s="2">
        <v>0</v>
      </c>
      <c r="Z54" s="10">
        <f t="shared" si="1"/>
        <v>0</v>
      </c>
      <c r="AA54" s="2"/>
    </row>
    <row r="55" spans="1:27" ht="16.2" customHeight="1">
      <c r="A55" s="2" t="s">
        <v>2788</v>
      </c>
      <c r="B55" s="2"/>
      <c r="C55" s="2" t="s">
        <v>2765</v>
      </c>
      <c r="D55" s="7" t="s">
        <v>2776</v>
      </c>
      <c r="E55" s="2" t="s">
        <v>2777</v>
      </c>
      <c r="F55" s="2" t="s">
        <v>33</v>
      </c>
      <c r="G55" s="2" t="s">
        <v>78</v>
      </c>
      <c r="H55" s="8" t="s">
        <v>2778</v>
      </c>
      <c r="I55" s="8" t="s">
        <v>2789</v>
      </c>
      <c r="J55" s="2"/>
      <c r="K55" s="9"/>
      <c r="L55" s="8"/>
      <c r="M55" s="2" t="s">
        <v>2780</v>
      </c>
      <c r="N55" s="8" t="s">
        <v>2669</v>
      </c>
      <c r="O55" s="8" t="s">
        <v>88</v>
      </c>
      <c r="P55" s="8" t="s">
        <v>2768</v>
      </c>
      <c r="Q55" s="8" t="s">
        <v>38</v>
      </c>
      <c r="R55" s="8"/>
      <c r="S55" s="8"/>
      <c r="T55" s="2" t="str">
        <f>collected_variables_EU!A96</f>
        <v>electricity_production_with_kerosene_type_jet_fuel_excluding_biofuel_portion</v>
      </c>
      <c r="U55" s="2"/>
      <c r="V55" s="23" t="s">
        <v>1707</v>
      </c>
      <c r="W55" s="23">
        <v>3</v>
      </c>
      <c r="X55" s="2">
        <v>73</v>
      </c>
      <c r="Y55" s="2">
        <v>0</v>
      </c>
      <c r="Z55" s="10">
        <f t="shared" si="1"/>
        <v>0</v>
      </c>
      <c r="AA55" s="2"/>
    </row>
    <row r="56" spans="1:27" ht="15.6" customHeight="1">
      <c r="A56" s="2" t="s">
        <v>2790</v>
      </c>
      <c r="B56" s="2" t="s">
        <v>2791</v>
      </c>
      <c r="C56" s="2" t="s">
        <v>2765</v>
      </c>
      <c r="D56" s="7" t="s">
        <v>2776</v>
      </c>
      <c r="E56" s="2" t="s">
        <v>2777</v>
      </c>
      <c r="F56" s="2" t="s">
        <v>33</v>
      </c>
      <c r="G56" s="2" t="s">
        <v>78</v>
      </c>
      <c r="H56" s="8" t="s">
        <v>2778</v>
      </c>
      <c r="I56" s="8" t="s">
        <v>2789</v>
      </c>
      <c r="J56" s="2"/>
      <c r="K56" s="9"/>
      <c r="L56" s="8"/>
      <c r="M56" s="2" t="s">
        <v>2780</v>
      </c>
      <c r="N56" s="8" t="s">
        <v>2669</v>
      </c>
      <c r="O56" s="8" t="s">
        <v>88</v>
      </c>
      <c r="P56" s="8" t="s">
        <v>2768</v>
      </c>
      <c r="Q56" s="8" t="s">
        <v>38</v>
      </c>
      <c r="R56" s="8"/>
      <c r="S56" s="8"/>
      <c r="T56" s="2" t="str">
        <f>collected_variables_EU!A96</f>
        <v>electricity_production_with_kerosene_type_jet_fuel_excluding_biofuel_portion</v>
      </c>
      <c r="U56" s="2"/>
      <c r="V56" s="23" t="s">
        <v>1707</v>
      </c>
      <c r="W56" s="23">
        <v>3</v>
      </c>
      <c r="X56" s="2">
        <v>73</v>
      </c>
      <c r="Y56" s="2">
        <v>0</v>
      </c>
      <c r="Z56" s="10">
        <f t="shared" si="1"/>
        <v>0</v>
      </c>
      <c r="AA56" s="2"/>
    </row>
    <row r="57" spans="1:27" ht="18" customHeight="1">
      <c r="A57" s="2" t="s">
        <v>2792</v>
      </c>
      <c r="B57" s="2"/>
      <c r="C57" s="2" t="s">
        <v>2765</v>
      </c>
      <c r="D57" s="7" t="s">
        <v>2776</v>
      </c>
      <c r="E57" s="2" t="s">
        <v>2777</v>
      </c>
      <c r="F57" s="2" t="s">
        <v>33</v>
      </c>
      <c r="G57" s="2" t="s">
        <v>78</v>
      </c>
      <c r="H57" s="8" t="s">
        <v>2778</v>
      </c>
      <c r="I57" s="8" t="s">
        <v>2789</v>
      </c>
      <c r="J57" s="2"/>
      <c r="K57" s="9"/>
      <c r="L57" s="8" t="s">
        <v>472</v>
      </c>
      <c r="M57" s="2" t="s">
        <v>2780</v>
      </c>
      <c r="N57" s="8" t="s">
        <v>2669</v>
      </c>
      <c r="O57" s="8" t="s">
        <v>88</v>
      </c>
      <c r="P57" s="8" t="s">
        <v>2768</v>
      </c>
      <c r="Q57" s="8" t="s">
        <v>38</v>
      </c>
      <c r="R57" s="8"/>
      <c r="S57" s="8"/>
      <c r="T57" s="2" t="str">
        <f>collected_variables_EU!A96</f>
        <v>electricity_production_with_kerosene_type_jet_fuel_excluding_biofuel_portion</v>
      </c>
      <c r="U57" s="2"/>
      <c r="V57" s="23" t="s">
        <v>1707</v>
      </c>
      <c r="W57" s="23">
        <v>3</v>
      </c>
      <c r="X57" s="2">
        <v>73</v>
      </c>
      <c r="Y57" s="2">
        <v>0</v>
      </c>
      <c r="Z57" s="10">
        <f t="shared" si="1"/>
        <v>0</v>
      </c>
      <c r="AA57" s="2"/>
    </row>
    <row r="58" spans="1:27" ht="18" customHeight="1">
      <c r="A58" s="2" t="s">
        <v>2793</v>
      </c>
      <c r="B58" s="2"/>
      <c r="C58" s="2" t="s">
        <v>2765</v>
      </c>
      <c r="D58" s="7" t="s">
        <v>2776</v>
      </c>
      <c r="E58" s="2" t="s">
        <v>2777</v>
      </c>
      <c r="F58" s="2" t="s">
        <v>33</v>
      </c>
      <c r="G58" s="2" t="s">
        <v>78</v>
      </c>
      <c r="H58" s="8" t="s">
        <v>2778</v>
      </c>
      <c r="I58" s="8" t="s">
        <v>2794</v>
      </c>
      <c r="J58" s="2"/>
      <c r="K58" s="9"/>
      <c r="L58" s="8"/>
      <c r="M58" s="2" t="s">
        <v>2780</v>
      </c>
      <c r="N58" s="8" t="s">
        <v>2669</v>
      </c>
      <c r="O58" s="8" t="s">
        <v>88</v>
      </c>
      <c r="P58" s="8" t="s">
        <v>2768</v>
      </c>
      <c r="Q58" s="8" t="s">
        <v>38</v>
      </c>
      <c r="R58" s="8"/>
      <c r="S58" s="8"/>
      <c r="T58" s="2" t="str">
        <f>collected_variables_EU!A96</f>
        <v>electricity_production_with_kerosene_type_jet_fuel_excluding_biofuel_portion</v>
      </c>
      <c r="U58" s="2"/>
      <c r="V58" s="23" t="s">
        <v>1707</v>
      </c>
      <c r="W58" s="23">
        <v>3</v>
      </c>
      <c r="X58" s="2">
        <v>73</v>
      </c>
      <c r="Y58" s="2">
        <v>0</v>
      </c>
      <c r="Z58" s="10">
        <f t="shared" si="1"/>
        <v>0</v>
      </c>
      <c r="AA58" s="2"/>
    </row>
    <row r="59" spans="1:27" ht="16.5" customHeight="1">
      <c r="A59" s="2" t="s">
        <v>2795</v>
      </c>
      <c r="B59" s="2" t="s">
        <v>2796</v>
      </c>
      <c r="C59" s="2" t="s">
        <v>2765</v>
      </c>
      <c r="D59" s="7" t="s">
        <v>2776</v>
      </c>
      <c r="E59" s="2" t="s">
        <v>2777</v>
      </c>
      <c r="F59" s="2" t="s">
        <v>33</v>
      </c>
      <c r="G59" s="2" t="s">
        <v>78</v>
      </c>
      <c r="H59" s="8" t="s">
        <v>2778</v>
      </c>
      <c r="I59" s="8" t="s">
        <v>2794</v>
      </c>
      <c r="J59" s="2"/>
      <c r="K59" s="9"/>
      <c r="L59" s="8"/>
      <c r="M59" s="2" t="s">
        <v>2780</v>
      </c>
      <c r="N59" s="8" t="s">
        <v>2669</v>
      </c>
      <c r="O59" s="8" t="s">
        <v>88</v>
      </c>
      <c r="P59" s="8" t="s">
        <v>2768</v>
      </c>
      <c r="Q59" s="8" t="s">
        <v>38</v>
      </c>
      <c r="R59" s="8"/>
      <c r="S59" s="8"/>
      <c r="T59" s="2" t="str">
        <f>collected_variables_EU!A96</f>
        <v>electricity_production_with_kerosene_type_jet_fuel_excluding_biofuel_portion</v>
      </c>
      <c r="U59" s="2"/>
      <c r="V59" s="23" t="s">
        <v>1707</v>
      </c>
      <c r="W59" s="23">
        <v>3</v>
      </c>
      <c r="X59" s="2">
        <v>73</v>
      </c>
      <c r="Y59" s="2">
        <v>0</v>
      </c>
      <c r="Z59" s="10">
        <f t="shared" si="1"/>
        <v>0</v>
      </c>
      <c r="AA59" s="2"/>
    </row>
    <row r="60" spans="1:27" ht="14.1" customHeight="1">
      <c r="A60" s="2" t="s">
        <v>2797</v>
      </c>
      <c r="B60" s="2"/>
      <c r="C60" s="2" t="s">
        <v>2765</v>
      </c>
      <c r="D60" s="7" t="s">
        <v>2776</v>
      </c>
      <c r="E60" s="2" t="s">
        <v>2777</v>
      </c>
      <c r="F60" s="2" t="s">
        <v>33</v>
      </c>
      <c r="G60" s="2" t="s">
        <v>78</v>
      </c>
      <c r="H60" s="8" t="s">
        <v>2778</v>
      </c>
      <c r="I60" s="8" t="s">
        <v>2794</v>
      </c>
      <c r="J60" s="2"/>
      <c r="K60" s="9"/>
      <c r="L60" s="8" t="s">
        <v>472</v>
      </c>
      <c r="M60" s="2" t="s">
        <v>2780</v>
      </c>
      <c r="N60" s="8" t="s">
        <v>2669</v>
      </c>
      <c r="O60" s="8" t="s">
        <v>88</v>
      </c>
      <c r="P60" s="8" t="s">
        <v>2768</v>
      </c>
      <c r="Q60" s="8" t="s">
        <v>38</v>
      </c>
      <c r="R60" s="8"/>
      <c r="S60" s="8"/>
      <c r="T60" s="2" t="str">
        <f>collected_variables_EU!A96</f>
        <v>electricity_production_with_kerosene_type_jet_fuel_excluding_biofuel_portion</v>
      </c>
      <c r="U60" s="2"/>
      <c r="V60" s="23" t="s">
        <v>1707</v>
      </c>
      <c r="W60" s="23">
        <v>3</v>
      </c>
      <c r="X60" s="2">
        <v>73</v>
      </c>
      <c r="Y60" s="2">
        <v>0</v>
      </c>
      <c r="Z60" s="10">
        <f t="shared" si="1"/>
        <v>0</v>
      </c>
      <c r="AA60" s="2"/>
    </row>
    <row r="61" spans="1:27" ht="15" customHeight="1">
      <c r="A61" s="2" t="s">
        <v>2798</v>
      </c>
      <c r="B61" s="2"/>
      <c r="C61" s="2" t="s">
        <v>2765</v>
      </c>
      <c r="D61" s="7" t="s">
        <v>2776</v>
      </c>
      <c r="E61" s="2" t="s">
        <v>2777</v>
      </c>
      <c r="F61" s="2" t="s">
        <v>33</v>
      </c>
      <c r="G61" s="2" t="s">
        <v>78</v>
      </c>
      <c r="H61" s="8" t="s">
        <v>2778</v>
      </c>
      <c r="I61" s="8" t="s">
        <v>2799</v>
      </c>
      <c r="J61" s="2"/>
      <c r="K61" s="9"/>
      <c r="L61" s="8"/>
      <c r="M61" s="2" t="s">
        <v>2780</v>
      </c>
      <c r="N61" s="8" t="s">
        <v>2669</v>
      </c>
      <c r="O61" s="8" t="s">
        <v>88</v>
      </c>
      <c r="P61" s="8" t="s">
        <v>2768</v>
      </c>
      <c r="Q61" s="8" t="s">
        <v>38</v>
      </c>
      <c r="R61" s="8"/>
      <c r="S61" s="8"/>
      <c r="T61" s="2" t="str">
        <f>collected_variables_EU!A96</f>
        <v>electricity_production_with_kerosene_type_jet_fuel_excluding_biofuel_portion</v>
      </c>
      <c r="U61" s="2"/>
      <c r="V61" s="23" t="s">
        <v>1707</v>
      </c>
      <c r="W61" s="23">
        <v>3</v>
      </c>
      <c r="X61" s="2">
        <v>73</v>
      </c>
      <c r="Y61" s="2">
        <v>0</v>
      </c>
      <c r="Z61" s="10">
        <f t="shared" si="1"/>
        <v>0</v>
      </c>
      <c r="AA61" s="2"/>
    </row>
    <row r="62" spans="1:27" ht="16.5" customHeight="1">
      <c r="A62" s="2" t="s">
        <v>2800</v>
      </c>
      <c r="B62" s="2" t="s">
        <v>2801</v>
      </c>
      <c r="C62" s="2" t="s">
        <v>2765</v>
      </c>
      <c r="D62" s="7" t="s">
        <v>2776</v>
      </c>
      <c r="E62" s="2" t="s">
        <v>2777</v>
      </c>
      <c r="F62" s="2" t="s">
        <v>33</v>
      </c>
      <c r="G62" s="2" t="s">
        <v>78</v>
      </c>
      <c r="H62" s="8" t="s">
        <v>2778</v>
      </c>
      <c r="I62" s="8" t="s">
        <v>2799</v>
      </c>
      <c r="J62" s="2"/>
      <c r="K62" s="9"/>
      <c r="L62" s="8"/>
      <c r="M62" s="2" t="s">
        <v>2780</v>
      </c>
      <c r="N62" s="8" t="s">
        <v>2669</v>
      </c>
      <c r="O62" s="8" t="s">
        <v>88</v>
      </c>
      <c r="P62" s="8" t="s">
        <v>2768</v>
      </c>
      <c r="Q62" s="8" t="s">
        <v>38</v>
      </c>
      <c r="R62" s="8"/>
      <c r="S62" s="8"/>
      <c r="T62" s="2" t="str">
        <f>collected_variables_EU!A96</f>
        <v>electricity_production_with_kerosene_type_jet_fuel_excluding_biofuel_portion</v>
      </c>
      <c r="U62" s="2"/>
      <c r="V62" s="23" t="s">
        <v>1707</v>
      </c>
      <c r="W62" s="23">
        <v>3</v>
      </c>
      <c r="X62" s="2">
        <v>73</v>
      </c>
      <c r="Y62" s="2">
        <v>0</v>
      </c>
      <c r="Z62" s="10">
        <f t="shared" si="1"/>
        <v>0</v>
      </c>
      <c r="AA62" s="2"/>
    </row>
    <row r="63" spans="1:27" ht="16.2" customHeight="1">
      <c r="A63" s="2" t="s">
        <v>2802</v>
      </c>
      <c r="B63" s="2"/>
      <c r="C63" s="2" t="s">
        <v>2765</v>
      </c>
      <c r="D63" s="7" t="s">
        <v>2776</v>
      </c>
      <c r="E63" s="2" t="s">
        <v>2777</v>
      </c>
      <c r="F63" s="2" t="s">
        <v>33</v>
      </c>
      <c r="G63" s="2" t="s">
        <v>78</v>
      </c>
      <c r="H63" s="8" t="s">
        <v>2778</v>
      </c>
      <c r="I63" s="8" t="s">
        <v>2799</v>
      </c>
      <c r="J63" s="2"/>
      <c r="K63" s="9"/>
      <c r="L63" s="8" t="s">
        <v>472</v>
      </c>
      <c r="M63" s="2" t="s">
        <v>2780</v>
      </c>
      <c r="N63" s="8" t="s">
        <v>2669</v>
      </c>
      <c r="O63" s="8" t="s">
        <v>88</v>
      </c>
      <c r="P63" s="8" t="s">
        <v>2768</v>
      </c>
      <c r="Q63" s="8" t="s">
        <v>38</v>
      </c>
      <c r="R63" s="8"/>
      <c r="S63" s="8"/>
      <c r="T63" s="2" t="str">
        <f>collected_variables_EU!A96</f>
        <v>electricity_production_with_kerosene_type_jet_fuel_excluding_biofuel_portion</v>
      </c>
      <c r="U63" s="2"/>
      <c r="V63" s="23" t="s">
        <v>1707</v>
      </c>
      <c r="W63" s="23">
        <v>3</v>
      </c>
      <c r="X63" s="2">
        <v>73</v>
      </c>
      <c r="Y63" s="2">
        <v>0</v>
      </c>
      <c r="Z63" s="10">
        <f t="shared" si="1"/>
        <v>0</v>
      </c>
      <c r="AA63" s="2"/>
    </row>
    <row r="64" spans="1:27" ht="14.7" customHeight="1">
      <c r="A64" s="2" t="s">
        <v>2803</v>
      </c>
      <c r="B64" s="2"/>
      <c r="C64" s="2" t="s">
        <v>2765</v>
      </c>
      <c r="D64" s="7" t="s">
        <v>2776</v>
      </c>
      <c r="E64" s="2" t="s">
        <v>2777</v>
      </c>
      <c r="F64" s="2" t="s">
        <v>33</v>
      </c>
      <c r="G64" s="2" t="s">
        <v>78</v>
      </c>
      <c r="H64" s="8" t="s">
        <v>2778</v>
      </c>
      <c r="I64" s="8" t="s">
        <v>2804</v>
      </c>
      <c r="J64" s="2"/>
      <c r="K64" s="9"/>
      <c r="L64" s="8"/>
      <c r="M64" s="2" t="s">
        <v>2780</v>
      </c>
      <c r="N64" s="8" t="s">
        <v>2669</v>
      </c>
      <c r="O64" s="8" t="s">
        <v>88</v>
      </c>
      <c r="P64" s="8" t="s">
        <v>2768</v>
      </c>
      <c r="Q64" s="8" t="s">
        <v>38</v>
      </c>
      <c r="R64" s="8"/>
      <c r="S64" s="8"/>
      <c r="T64" s="2" t="str">
        <f>collected_variables_EU!A96</f>
        <v>electricity_production_with_kerosene_type_jet_fuel_excluding_biofuel_portion</v>
      </c>
      <c r="U64" s="2"/>
      <c r="V64" s="23" t="s">
        <v>1707</v>
      </c>
      <c r="W64" s="23">
        <v>3</v>
      </c>
      <c r="X64" s="2">
        <v>73</v>
      </c>
      <c r="Y64" s="2">
        <v>0</v>
      </c>
      <c r="Z64" s="10">
        <f t="shared" si="1"/>
        <v>0</v>
      </c>
      <c r="AA64" s="2"/>
    </row>
    <row r="65" spans="1:27" ht="14.7" customHeight="1">
      <c r="A65" s="2" t="s">
        <v>2805</v>
      </c>
      <c r="B65" s="2" t="s">
        <v>2806</v>
      </c>
      <c r="C65" s="2" t="s">
        <v>2765</v>
      </c>
      <c r="D65" s="7" t="s">
        <v>2776</v>
      </c>
      <c r="E65" s="2" t="s">
        <v>2777</v>
      </c>
      <c r="F65" s="2" t="s">
        <v>33</v>
      </c>
      <c r="G65" s="2" t="s">
        <v>78</v>
      </c>
      <c r="H65" s="8" t="s">
        <v>2778</v>
      </c>
      <c r="I65" s="8" t="s">
        <v>2804</v>
      </c>
      <c r="J65" s="2"/>
      <c r="K65" s="9"/>
      <c r="L65" s="8"/>
      <c r="M65" s="2" t="s">
        <v>2780</v>
      </c>
      <c r="N65" s="8" t="s">
        <v>2669</v>
      </c>
      <c r="O65" s="8" t="s">
        <v>88</v>
      </c>
      <c r="P65" s="8" t="s">
        <v>2768</v>
      </c>
      <c r="Q65" s="8" t="s">
        <v>38</v>
      </c>
      <c r="R65" s="8"/>
      <c r="S65" s="8"/>
      <c r="T65" s="2" t="str">
        <f>collected_variables_EU!A96</f>
        <v>electricity_production_with_kerosene_type_jet_fuel_excluding_biofuel_portion</v>
      </c>
      <c r="U65" s="2"/>
      <c r="V65" s="23" t="s">
        <v>1707</v>
      </c>
      <c r="W65" s="23">
        <v>3</v>
      </c>
      <c r="X65" s="2">
        <v>73</v>
      </c>
      <c r="Y65" s="2">
        <v>0</v>
      </c>
      <c r="Z65" s="10">
        <f t="shared" si="1"/>
        <v>0</v>
      </c>
      <c r="AA65" s="2"/>
    </row>
    <row r="66" spans="1:27" ht="16.5" customHeight="1">
      <c r="A66" s="2" t="s">
        <v>2807</v>
      </c>
      <c r="B66" s="2"/>
      <c r="C66" s="2" t="s">
        <v>2765</v>
      </c>
      <c r="D66" s="7" t="s">
        <v>2776</v>
      </c>
      <c r="E66" s="2" t="s">
        <v>2777</v>
      </c>
      <c r="F66" s="2" t="s">
        <v>33</v>
      </c>
      <c r="G66" s="2" t="s">
        <v>78</v>
      </c>
      <c r="H66" s="8" t="s">
        <v>2778</v>
      </c>
      <c r="I66" s="8" t="s">
        <v>2804</v>
      </c>
      <c r="J66" s="2"/>
      <c r="K66" s="9"/>
      <c r="L66" s="8" t="s">
        <v>472</v>
      </c>
      <c r="M66" s="2" t="s">
        <v>2780</v>
      </c>
      <c r="N66" s="8" t="s">
        <v>2669</v>
      </c>
      <c r="O66" s="8" t="s">
        <v>88</v>
      </c>
      <c r="P66" s="8" t="s">
        <v>2768</v>
      </c>
      <c r="Q66" s="8" t="s">
        <v>38</v>
      </c>
      <c r="R66" s="8"/>
      <c r="S66" s="8"/>
      <c r="T66" s="2" t="str">
        <f>collected_variables_EU!A96</f>
        <v>electricity_production_with_kerosene_type_jet_fuel_excluding_biofuel_portion</v>
      </c>
      <c r="U66" s="2"/>
      <c r="V66" s="23" t="s">
        <v>1707</v>
      </c>
      <c r="W66" s="23">
        <v>3</v>
      </c>
      <c r="X66" s="2">
        <v>73</v>
      </c>
      <c r="Y66" s="2">
        <v>0</v>
      </c>
      <c r="Z66" s="10">
        <f t="shared" ref="Z66:Z97" si="2">ROUND(Y66/X66*100,2)</f>
        <v>0</v>
      </c>
      <c r="AA66" s="2"/>
    </row>
    <row r="67" spans="1:27" ht="15" customHeight="1">
      <c r="A67" s="2" t="s">
        <v>2808</v>
      </c>
      <c r="B67" s="2"/>
      <c r="C67" s="2" t="s">
        <v>2765</v>
      </c>
      <c r="D67" s="7" t="s">
        <v>2776</v>
      </c>
      <c r="E67" s="2" t="s">
        <v>2777</v>
      </c>
      <c r="F67" s="2" t="s">
        <v>33</v>
      </c>
      <c r="G67" s="2" t="s">
        <v>78</v>
      </c>
      <c r="H67" s="8" t="s">
        <v>2778</v>
      </c>
      <c r="I67" s="8" t="s">
        <v>2809</v>
      </c>
      <c r="J67" s="2"/>
      <c r="K67" s="9"/>
      <c r="L67" s="8"/>
      <c r="M67" s="2" t="s">
        <v>2780</v>
      </c>
      <c r="N67" s="8" t="s">
        <v>2669</v>
      </c>
      <c r="O67" s="8" t="s">
        <v>88</v>
      </c>
      <c r="P67" s="8" t="s">
        <v>2768</v>
      </c>
      <c r="Q67" s="8" t="s">
        <v>38</v>
      </c>
      <c r="R67" s="8"/>
      <c r="S67" s="8"/>
      <c r="T67" s="2" t="str">
        <f>collected_variables_EU!A96</f>
        <v>electricity_production_with_kerosene_type_jet_fuel_excluding_biofuel_portion</v>
      </c>
      <c r="U67" s="2"/>
      <c r="V67" s="23" t="s">
        <v>1707</v>
      </c>
      <c r="W67" s="23">
        <v>3</v>
      </c>
      <c r="X67" s="2">
        <v>73</v>
      </c>
      <c r="Y67" s="2">
        <v>0</v>
      </c>
      <c r="Z67" s="10">
        <f t="shared" si="2"/>
        <v>0</v>
      </c>
      <c r="AA67" s="2"/>
    </row>
    <row r="68" spans="1:27" ht="17.7" customHeight="1">
      <c r="A68" s="2" t="s">
        <v>2810</v>
      </c>
      <c r="B68" s="2" t="s">
        <v>2811</v>
      </c>
      <c r="C68" s="2" t="s">
        <v>2765</v>
      </c>
      <c r="D68" s="7" t="s">
        <v>2776</v>
      </c>
      <c r="E68" s="2" t="s">
        <v>2777</v>
      </c>
      <c r="F68" s="2" t="s">
        <v>33</v>
      </c>
      <c r="G68" s="2" t="s">
        <v>78</v>
      </c>
      <c r="H68" s="8" t="s">
        <v>2778</v>
      </c>
      <c r="I68" s="8" t="s">
        <v>2809</v>
      </c>
      <c r="J68" s="2"/>
      <c r="K68" s="9"/>
      <c r="L68" s="8"/>
      <c r="M68" s="2" t="s">
        <v>2780</v>
      </c>
      <c r="N68" s="8" t="s">
        <v>2669</v>
      </c>
      <c r="O68" s="8" t="s">
        <v>88</v>
      </c>
      <c r="P68" s="8" t="s">
        <v>2768</v>
      </c>
      <c r="Q68" s="8" t="s">
        <v>38</v>
      </c>
      <c r="R68" s="8"/>
      <c r="S68" s="8"/>
      <c r="T68" s="2" t="str">
        <f>collected_variables_EU!A96</f>
        <v>electricity_production_with_kerosene_type_jet_fuel_excluding_biofuel_portion</v>
      </c>
      <c r="U68" s="2"/>
      <c r="V68" s="23" t="s">
        <v>1707</v>
      </c>
      <c r="W68" s="23">
        <v>3</v>
      </c>
      <c r="X68" s="2">
        <v>73</v>
      </c>
      <c r="Y68" s="2">
        <v>0</v>
      </c>
      <c r="Z68" s="10">
        <f t="shared" si="2"/>
        <v>0</v>
      </c>
      <c r="AA68" s="2"/>
    </row>
    <row r="69" spans="1:27" ht="16.5" customHeight="1">
      <c r="A69" s="2" t="s">
        <v>2812</v>
      </c>
      <c r="B69" s="2"/>
      <c r="C69" s="2" t="s">
        <v>2765</v>
      </c>
      <c r="D69" s="7" t="s">
        <v>2776</v>
      </c>
      <c r="E69" s="2" t="s">
        <v>2777</v>
      </c>
      <c r="F69" s="2" t="s">
        <v>33</v>
      </c>
      <c r="G69" s="2" t="s">
        <v>78</v>
      </c>
      <c r="H69" s="8" t="s">
        <v>2778</v>
      </c>
      <c r="I69" s="8" t="s">
        <v>2809</v>
      </c>
      <c r="J69" s="2"/>
      <c r="K69" s="9"/>
      <c r="L69" s="8" t="s">
        <v>472</v>
      </c>
      <c r="M69" s="2" t="s">
        <v>2780</v>
      </c>
      <c r="N69" s="8" t="s">
        <v>2669</v>
      </c>
      <c r="O69" s="8" t="s">
        <v>88</v>
      </c>
      <c r="P69" s="8" t="s">
        <v>2768</v>
      </c>
      <c r="Q69" s="8" t="s">
        <v>38</v>
      </c>
      <c r="R69" s="8"/>
      <c r="S69" s="8"/>
      <c r="T69" s="2" t="str">
        <f>collected_variables_EU!A96</f>
        <v>electricity_production_with_kerosene_type_jet_fuel_excluding_biofuel_portion</v>
      </c>
      <c r="U69" s="2"/>
      <c r="V69" s="23" t="s">
        <v>1707</v>
      </c>
      <c r="W69" s="23">
        <v>3</v>
      </c>
      <c r="X69" s="2">
        <v>73</v>
      </c>
      <c r="Y69" s="2">
        <v>0</v>
      </c>
      <c r="Z69" s="10">
        <f t="shared" si="2"/>
        <v>0</v>
      </c>
      <c r="AA69" s="2"/>
    </row>
    <row r="70" spans="1:27" ht="15" customHeight="1">
      <c r="A70" s="2" t="s">
        <v>2813</v>
      </c>
      <c r="B70" s="2"/>
      <c r="C70" s="2" t="s">
        <v>2765</v>
      </c>
      <c r="D70" s="7" t="s">
        <v>2776</v>
      </c>
      <c r="E70" s="2" t="s">
        <v>2777</v>
      </c>
      <c r="F70" s="2" t="s">
        <v>33</v>
      </c>
      <c r="G70" s="2" t="s">
        <v>78</v>
      </c>
      <c r="H70" s="8" t="s">
        <v>2778</v>
      </c>
      <c r="I70" s="8" t="s">
        <v>2814</v>
      </c>
      <c r="J70" s="2"/>
      <c r="K70" s="9"/>
      <c r="L70" s="8"/>
      <c r="M70" s="2" t="s">
        <v>2780</v>
      </c>
      <c r="N70" s="8" t="s">
        <v>2669</v>
      </c>
      <c r="O70" s="8" t="s">
        <v>88</v>
      </c>
      <c r="P70" s="8" t="s">
        <v>2768</v>
      </c>
      <c r="Q70" s="8" t="s">
        <v>38</v>
      </c>
      <c r="R70" s="8"/>
      <c r="S70" s="8"/>
      <c r="T70" s="2" t="str">
        <f>collected_variables_EU!A96</f>
        <v>electricity_production_with_kerosene_type_jet_fuel_excluding_biofuel_portion</v>
      </c>
      <c r="U70" s="2"/>
      <c r="V70" s="23" t="s">
        <v>1707</v>
      </c>
      <c r="W70" s="23">
        <v>3</v>
      </c>
      <c r="X70" s="2">
        <v>73</v>
      </c>
      <c r="Y70" s="2">
        <v>0</v>
      </c>
      <c r="Z70" s="10">
        <f t="shared" si="2"/>
        <v>0</v>
      </c>
      <c r="AA70" s="2"/>
    </row>
    <row r="71" spans="1:27" ht="16.5" customHeight="1">
      <c r="A71" s="2" t="s">
        <v>2815</v>
      </c>
      <c r="B71" s="2" t="s">
        <v>2816</v>
      </c>
      <c r="C71" s="2" t="s">
        <v>2765</v>
      </c>
      <c r="D71" s="7" t="s">
        <v>2776</v>
      </c>
      <c r="E71" s="2" t="s">
        <v>2777</v>
      </c>
      <c r="F71" s="2" t="s">
        <v>33</v>
      </c>
      <c r="G71" s="2" t="s">
        <v>78</v>
      </c>
      <c r="H71" s="8" t="s">
        <v>2778</v>
      </c>
      <c r="I71" s="8" t="s">
        <v>2814</v>
      </c>
      <c r="J71" s="2"/>
      <c r="K71" s="9"/>
      <c r="L71" s="8"/>
      <c r="M71" s="2" t="s">
        <v>2780</v>
      </c>
      <c r="N71" s="8" t="s">
        <v>2669</v>
      </c>
      <c r="O71" s="8" t="s">
        <v>88</v>
      </c>
      <c r="P71" s="8" t="s">
        <v>2768</v>
      </c>
      <c r="Q71" s="8" t="s">
        <v>38</v>
      </c>
      <c r="R71" s="8"/>
      <c r="S71" s="8"/>
      <c r="T71" s="2" t="str">
        <f>collected_variables_EU!A96</f>
        <v>electricity_production_with_kerosene_type_jet_fuel_excluding_biofuel_portion</v>
      </c>
      <c r="U71" s="2"/>
      <c r="V71" s="23" t="s">
        <v>1707</v>
      </c>
      <c r="W71" s="23">
        <v>3</v>
      </c>
      <c r="X71" s="2">
        <v>73</v>
      </c>
      <c r="Y71" s="2">
        <v>0</v>
      </c>
      <c r="Z71" s="10">
        <f t="shared" si="2"/>
        <v>0</v>
      </c>
      <c r="AA71" s="2"/>
    </row>
    <row r="72" spans="1:27" ht="16.5" customHeight="1">
      <c r="A72" s="2" t="s">
        <v>2817</v>
      </c>
      <c r="B72" s="2"/>
      <c r="C72" s="2" t="s">
        <v>2765</v>
      </c>
      <c r="D72" s="7" t="s">
        <v>2776</v>
      </c>
      <c r="E72" s="2" t="s">
        <v>2777</v>
      </c>
      <c r="F72" s="2" t="s">
        <v>33</v>
      </c>
      <c r="G72" s="2" t="s">
        <v>78</v>
      </c>
      <c r="H72" s="8" t="s">
        <v>2778</v>
      </c>
      <c r="I72" s="8" t="s">
        <v>2814</v>
      </c>
      <c r="J72" s="2"/>
      <c r="K72" s="9"/>
      <c r="L72" s="8" t="s">
        <v>472</v>
      </c>
      <c r="M72" s="2" t="s">
        <v>2780</v>
      </c>
      <c r="N72" s="8" t="s">
        <v>2669</v>
      </c>
      <c r="O72" s="8" t="s">
        <v>88</v>
      </c>
      <c r="P72" s="8" t="s">
        <v>2768</v>
      </c>
      <c r="Q72" s="8" t="s">
        <v>38</v>
      </c>
      <c r="R72" s="8"/>
      <c r="S72" s="8"/>
      <c r="T72" s="2" t="str">
        <f>collected_variables_EU!A96</f>
        <v>electricity_production_with_kerosene_type_jet_fuel_excluding_biofuel_portion</v>
      </c>
      <c r="U72" s="2"/>
      <c r="V72" s="23" t="s">
        <v>1707</v>
      </c>
      <c r="W72" s="23">
        <v>3</v>
      </c>
      <c r="X72" s="2">
        <v>73</v>
      </c>
      <c r="Y72" s="2">
        <v>0</v>
      </c>
      <c r="Z72" s="10">
        <f t="shared" si="2"/>
        <v>0</v>
      </c>
      <c r="AA72" s="2"/>
    </row>
    <row r="73" spans="1:27" ht="18" customHeight="1">
      <c r="A73" s="2" t="s">
        <v>2818</v>
      </c>
      <c r="B73" s="2"/>
      <c r="C73" s="2" t="s">
        <v>2765</v>
      </c>
      <c r="D73" s="7" t="s">
        <v>2776</v>
      </c>
      <c r="E73" s="2" t="s">
        <v>2777</v>
      </c>
      <c r="F73" s="2" t="s">
        <v>33</v>
      </c>
      <c r="G73" s="2" t="s">
        <v>78</v>
      </c>
      <c r="H73" s="8" t="s">
        <v>2778</v>
      </c>
      <c r="I73" s="8" t="s">
        <v>2799</v>
      </c>
      <c r="J73" s="2"/>
      <c r="K73" s="9"/>
      <c r="L73" s="8"/>
      <c r="M73" s="2" t="s">
        <v>2780</v>
      </c>
      <c r="N73" s="8" t="s">
        <v>2669</v>
      </c>
      <c r="O73" s="8" t="s">
        <v>88</v>
      </c>
      <c r="P73" s="8" t="s">
        <v>2768</v>
      </c>
      <c r="Q73" s="8" t="s">
        <v>38</v>
      </c>
      <c r="R73" s="8"/>
      <c r="S73" s="8"/>
      <c r="T73" s="2" t="str">
        <f>collected_variables_EU!A96</f>
        <v>electricity_production_with_kerosene_type_jet_fuel_excluding_biofuel_portion</v>
      </c>
      <c r="U73" s="2"/>
      <c r="V73" s="23" t="s">
        <v>1707</v>
      </c>
      <c r="W73" s="23">
        <v>3</v>
      </c>
      <c r="X73" s="2">
        <v>73</v>
      </c>
      <c r="Y73" s="2">
        <v>0</v>
      </c>
      <c r="Z73" s="10">
        <f t="shared" si="2"/>
        <v>0</v>
      </c>
      <c r="AA73" s="2"/>
    </row>
    <row r="74" spans="1:27" ht="19.2" customHeight="1">
      <c r="A74" s="2" t="s">
        <v>2819</v>
      </c>
      <c r="B74" s="2" t="s">
        <v>2820</v>
      </c>
      <c r="C74" s="2" t="s">
        <v>2765</v>
      </c>
      <c r="D74" s="7" t="s">
        <v>2776</v>
      </c>
      <c r="E74" s="2" t="s">
        <v>2777</v>
      </c>
      <c r="F74" s="2" t="s">
        <v>33</v>
      </c>
      <c r="G74" s="2" t="s">
        <v>78</v>
      </c>
      <c r="H74" s="8" t="s">
        <v>2778</v>
      </c>
      <c r="I74" s="8" t="s">
        <v>2799</v>
      </c>
      <c r="J74" s="2"/>
      <c r="K74" s="9"/>
      <c r="L74" s="8"/>
      <c r="M74" s="2" t="s">
        <v>2780</v>
      </c>
      <c r="N74" s="8" t="s">
        <v>2669</v>
      </c>
      <c r="O74" s="8" t="s">
        <v>88</v>
      </c>
      <c r="P74" s="8" t="s">
        <v>2768</v>
      </c>
      <c r="Q74" s="8" t="s">
        <v>38</v>
      </c>
      <c r="R74" s="8"/>
      <c r="S74" s="8"/>
      <c r="T74" s="2" t="str">
        <f>collected_variables_EU!A96</f>
        <v>electricity_production_with_kerosene_type_jet_fuel_excluding_biofuel_portion</v>
      </c>
      <c r="U74" s="2"/>
      <c r="V74" s="23" t="s">
        <v>1707</v>
      </c>
      <c r="W74" s="23">
        <v>3</v>
      </c>
      <c r="X74" s="2">
        <v>73</v>
      </c>
      <c r="Y74" s="2">
        <v>0</v>
      </c>
      <c r="Z74" s="10">
        <f t="shared" si="2"/>
        <v>0</v>
      </c>
      <c r="AA74" s="2"/>
    </row>
    <row r="75" spans="1:27" ht="18" customHeight="1">
      <c r="A75" s="2" t="s">
        <v>2821</v>
      </c>
      <c r="B75" s="2"/>
      <c r="C75" s="2" t="s">
        <v>2765</v>
      </c>
      <c r="D75" s="7" t="s">
        <v>2776</v>
      </c>
      <c r="E75" s="2" t="s">
        <v>2777</v>
      </c>
      <c r="F75" s="2" t="s">
        <v>33</v>
      </c>
      <c r="G75" s="2" t="s">
        <v>78</v>
      </c>
      <c r="H75" s="8" t="s">
        <v>2778</v>
      </c>
      <c r="I75" s="8" t="s">
        <v>2799</v>
      </c>
      <c r="J75" s="2"/>
      <c r="K75" s="9"/>
      <c r="L75" s="8" t="s">
        <v>472</v>
      </c>
      <c r="M75" s="2" t="s">
        <v>2780</v>
      </c>
      <c r="N75" s="8" t="s">
        <v>2669</v>
      </c>
      <c r="O75" s="8" t="s">
        <v>88</v>
      </c>
      <c r="P75" s="8" t="s">
        <v>2768</v>
      </c>
      <c r="Q75" s="8" t="s">
        <v>38</v>
      </c>
      <c r="R75" s="8"/>
      <c r="S75" s="8"/>
      <c r="T75" s="2" t="str">
        <f>collected_variables_EU!A96</f>
        <v>electricity_production_with_kerosene_type_jet_fuel_excluding_biofuel_portion</v>
      </c>
      <c r="U75" s="2"/>
      <c r="V75" s="23" t="s">
        <v>1707</v>
      </c>
      <c r="W75" s="23">
        <v>3</v>
      </c>
      <c r="X75" s="2">
        <v>73</v>
      </c>
      <c r="Y75" s="2">
        <v>0</v>
      </c>
      <c r="Z75" s="10">
        <f t="shared" si="2"/>
        <v>0</v>
      </c>
      <c r="AA75" s="2"/>
    </row>
    <row r="76" spans="1:27" ht="16.2" customHeight="1">
      <c r="A76" s="2" t="s">
        <v>2822</v>
      </c>
      <c r="B76" s="2"/>
      <c r="C76" s="2" t="s">
        <v>2765</v>
      </c>
      <c r="D76" s="7" t="s">
        <v>2776</v>
      </c>
      <c r="E76" s="2" t="s">
        <v>2777</v>
      </c>
      <c r="F76" s="2" t="s">
        <v>33</v>
      </c>
      <c r="G76" s="2" t="s">
        <v>78</v>
      </c>
      <c r="H76" s="8" t="s">
        <v>2778</v>
      </c>
      <c r="I76" s="8" t="s">
        <v>2823</v>
      </c>
      <c r="J76" s="2"/>
      <c r="K76" s="9"/>
      <c r="L76" s="8"/>
      <c r="M76" s="2" t="s">
        <v>2780</v>
      </c>
      <c r="N76" s="8" t="s">
        <v>2669</v>
      </c>
      <c r="O76" s="8" t="s">
        <v>88</v>
      </c>
      <c r="P76" s="8" t="s">
        <v>2768</v>
      </c>
      <c r="Q76" s="8" t="s">
        <v>38</v>
      </c>
      <c r="R76" s="8"/>
      <c r="S76" s="8"/>
      <c r="T76" s="2" t="str">
        <f>collected_variables_EU!A96</f>
        <v>electricity_production_with_kerosene_type_jet_fuel_excluding_biofuel_portion</v>
      </c>
      <c r="U76" s="2"/>
      <c r="V76" s="23" t="s">
        <v>1707</v>
      </c>
      <c r="W76" s="23">
        <v>3</v>
      </c>
      <c r="X76" s="2">
        <v>73</v>
      </c>
      <c r="Y76" s="2">
        <v>0</v>
      </c>
      <c r="Z76" s="10">
        <f t="shared" si="2"/>
        <v>0</v>
      </c>
      <c r="AA76" s="2"/>
    </row>
    <row r="77" spans="1:27" ht="18" customHeight="1">
      <c r="A77" s="2" t="s">
        <v>2824</v>
      </c>
      <c r="B77" s="2" t="s">
        <v>2825</v>
      </c>
      <c r="C77" s="2" t="s">
        <v>2765</v>
      </c>
      <c r="D77" s="7" t="s">
        <v>2776</v>
      </c>
      <c r="E77" s="2" t="s">
        <v>2777</v>
      </c>
      <c r="F77" s="2" t="s">
        <v>33</v>
      </c>
      <c r="G77" s="2" t="s">
        <v>78</v>
      </c>
      <c r="H77" s="8" t="s">
        <v>2778</v>
      </c>
      <c r="I77" s="8" t="s">
        <v>2823</v>
      </c>
      <c r="J77" s="2"/>
      <c r="K77" s="9"/>
      <c r="L77" s="8"/>
      <c r="M77" s="2" t="s">
        <v>2780</v>
      </c>
      <c r="N77" s="8" t="s">
        <v>2669</v>
      </c>
      <c r="O77" s="8" t="s">
        <v>88</v>
      </c>
      <c r="P77" s="8" t="s">
        <v>2768</v>
      </c>
      <c r="Q77" s="8" t="s">
        <v>38</v>
      </c>
      <c r="R77" s="8"/>
      <c r="S77" s="8"/>
      <c r="T77" s="2" t="str">
        <f>collected_variables_EU!A96</f>
        <v>electricity_production_with_kerosene_type_jet_fuel_excluding_biofuel_portion</v>
      </c>
      <c r="U77" s="2"/>
      <c r="V77" s="23" t="s">
        <v>1707</v>
      </c>
      <c r="W77" s="23">
        <v>3</v>
      </c>
      <c r="X77" s="2">
        <v>73</v>
      </c>
      <c r="Y77" s="2">
        <v>0</v>
      </c>
      <c r="Z77" s="10">
        <f t="shared" si="2"/>
        <v>0</v>
      </c>
      <c r="AA77" s="2"/>
    </row>
    <row r="78" spans="1:27" ht="14.7" customHeight="1">
      <c r="A78" s="2" t="s">
        <v>2826</v>
      </c>
      <c r="B78" s="2"/>
      <c r="C78" s="2" t="s">
        <v>2765</v>
      </c>
      <c r="D78" s="7" t="s">
        <v>2776</v>
      </c>
      <c r="E78" s="2" t="s">
        <v>2777</v>
      </c>
      <c r="F78" s="2" t="s">
        <v>33</v>
      </c>
      <c r="G78" s="2" t="s">
        <v>78</v>
      </c>
      <c r="H78" s="8" t="s">
        <v>2778</v>
      </c>
      <c r="I78" s="8" t="s">
        <v>2823</v>
      </c>
      <c r="J78" s="2"/>
      <c r="K78" s="9"/>
      <c r="L78" s="8" t="s">
        <v>472</v>
      </c>
      <c r="M78" s="2" t="s">
        <v>2780</v>
      </c>
      <c r="N78" s="8" t="s">
        <v>2669</v>
      </c>
      <c r="O78" s="8" t="s">
        <v>88</v>
      </c>
      <c r="P78" s="8" t="s">
        <v>2768</v>
      </c>
      <c r="Q78" s="8" t="s">
        <v>38</v>
      </c>
      <c r="R78" s="8"/>
      <c r="S78" s="8"/>
      <c r="T78" s="2" t="str">
        <f>collected_variables_EU!A96</f>
        <v>electricity_production_with_kerosene_type_jet_fuel_excluding_biofuel_portion</v>
      </c>
      <c r="U78" s="2"/>
      <c r="V78" s="23" t="s">
        <v>1707</v>
      </c>
      <c r="W78" s="23">
        <v>3</v>
      </c>
      <c r="X78" s="2">
        <v>73</v>
      </c>
      <c r="Y78" s="2">
        <v>0</v>
      </c>
      <c r="Z78" s="10">
        <f t="shared" si="2"/>
        <v>0</v>
      </c>
      <c r="AA78" s="2"/>
    </row>
    <row r="79" spans="1:27" ht="16.5" customHeight="1">
      <c r="A79" s="2" t="s">
        <v>2827</v>
      </c>
      <c r="B79" s="2"/>
      <c r="C79" s="2" t="s">
        <v>2765</v>
      </c>
      <c r="D79" s="7" t="s">
        <v>2776</v>
      </c>
      <c r="E79" s="2" t="s">
        <v>2777</v>
      </c>
      <c r="F79" s="2" t="s">
        <v>33</v>
      </c>
      <c r="G79" s="2" t="s">
        <v>78</v>
      </c>
      <c r="H79" s="8" t="s">
        <v>2778</v>
      </c>
      <c r="I79" s="8" t="s">
        <v>2828</v>
      </c>
      <c r="J79" s="2"/>
      <c r="K79" s="9"/>
      <c r="L79" s="8"/>
      <c r="M79" s="2" t="s">
        <v>2780</v>
      </c>
      <c r="N79" s="8" t="s">
        <v>2669</v>
      </c>
      <c r="O79" s="8" t="s">
        <v>88</v>
      </c>
      <c r="P79" s="8" t="s">
        <v>2768</v>
      </c>
      <c r="Q79" s="8" t="s">
        <v>38</v>
      </c>
      <c r="R79" s="8"/>
      <c r="S79" s="8"/>
      <c r="T79" s="2" t="str">
        <f>collected_variables_EU!A96</f>
        <v>electricity_production_with_kerosene_type_jet_fuel_excluding_biofuel_portion</v>
      </c>
      <c r="U79" s="2"/>
      <c r="V79" s="23" t="s">
        <v>1707</v>
      </c>
      <c r="W79" s="23">
        <v>3</v>
      </c>
      <c r="X79" s="2">
        <v>73</v>
      </c>
      <c r="Y79" s="2">
        <v>0</v>
      </c>
      <c r="Z79" s="10">
        <f t="shared" si="2"/>
        <v>0</v>
      </c>
      <c r="AA79" s="2"/>
    </row>
    <row r="80" spans="1:27" ht="17.100000000000001" customHeight="1">
      <c r="A80" s="2" t="s">
        <v>2829</v>
      </c>
      <c r="B80" s="2" t="s">
        <v>2830</v>
      </c>
      <c r="C80" s="2" t="s">
        <v>2765</v>
      </c>
      <c r="D80" s="7" t="s">
        <v>2776</v>
      </c>
      <c r="E80" s="2" t="s">
        <v>2777</v>
      </c>
      <c r="F80" s="2" t="s">
        <v>33</v>
      </c>
      <c r="G80" s="2" t="s">
        <v>78</v>
      </c>
      <c r="H80" s="8" t="s">
        <v>2778</v>
      </c>
      <c r="I80" s="8" t="s">
        <v>2828</v>
      </c>
      <c r="J80" s="2"/>
      <c r="K80" s="9"/>
      <c r="L80" s="8"/>
      <c r="M80" s="2" t="s">
        <v>2780</v>
      </c>
      <c r="N80" s="8" t="s">
        <v>2669</v>
      </c>
      <c r="O80" s="8" t="s">
        <v>88</v>
      </c>
      <c r="P80" s="8" t="s">
        <v>2768</v>
      </c>
      <c r="Q80" s="8" t="s">
        <v>38</v>
      </c>
      <c r="R80" s="8"/>
      <c r="S80" s="8"/>
      <c r="T80" s="2" t="str">
        <f>collected_variables_EU!A96</f>
        <v>electricity_production_with_kerosene_type_jet_fuel_excluding_biofuel_portion</v>
      </c>
      <c r="U80" s="2"/>
      <c r="V80" s="23" t="s">
        <v>1707</v>
      </c>
      <c r="W80" s="23">
        <v>3</v>
      </c>
      <c r="X80" s="2">
        <v>73</v>
      </c>
      <c r="Y80" s="2">
        <v>0</v>
      </c>
      <c r="Z80" s="10">
        <f t="shared" si="2"/>
        <v>0</v>
      </c>
      <c r="AA80" s="2"/>
    </row>
    <row r="81" spans="1:27" ht="16.5" customHeight="1">
      <c r="A81" s="2" t="s">
        <v>2831</v>
      </c>
      <c r="B81" s="2"/>
      <c r="C81" s="2" t="s">
        <v>2765</v>
      </c>
      <c r="D81" s="7" t="s">
        <v>2776</v>
      </c>
      <c r="E81" s="2" t="s">
        <v>2777</v>
      </c>
      <c r="F81" s="2" t="s">
        <v>33</v>
      </c>
      <c r="G81" s="2" t="s">
        <v>78</v>
      </c>
      <c r="H81" s="8" t="s">
        <v>2778</v>
      </c>
      <c r="I81" s="8" t="s">
        <v>2828</v>
      </c>
      <c r="J81" s="2"/>
      <c r="K81" s="9"/>
      <c r="L81" s="8" t="s">
        <v>472</v>
      </c>
      <c r="M81" s="2" t="s">
        <v>2780</v>
      </c>
      <c r="N81" s="8" t="s">
        <v>2669</v>
      </c>
      <c r="O81" s="8" t="s">
        <v>88</v>
      </c>
      <c r="P81" s="8" t="s">
        <v>2768</v>
      </c>
      <c r="Q81" s="8" t="s">
        <v>38</v>
      </c>
      <c r="R81" s="8"/>
      <c r="S81" s="8"/>
      <c r="T81" s="2" t="str">
        <f>collected_variables_EU!A96</f>
        <v>electricity_production_with_kerosene_type_jet_fuel_excluding_biofuel_portion</v>
      </c>
      <c r="U81" s="2"/>
      <c r="V81" s="23" t="s">
        <v>1707</v>
      </c>
      <c r="W81" s="23">
        <v>3</v>
      </c>
      <c r="X81" s="2">
        <v>73</v>
      </c>
      <c r="Y81" s="2">
        <v>0</v>
      </c>
      <c r="Z81" s="10">
        <f t="shared" si="2"/>
        <v>0</v>
      </c>
      <c r="AA81" s="2"/>
    </row>
    <row r="82" spans="1:27" ht="16.2" customHeight="1">
      <c r="A82" s="2" t="s">
        <v>2832</v>
      </c>
      <c r="B82" s="2"/>
      <c r="C82" s="2" t="s">
        <v>2765</v>
      </c>
      <c r="D82" s="7" t="s">
        <v>2776</v>
      </c>
      <c r="E82" s="2" t="s">
        <v>2777</v>
      </c>
      <c r="F82" s="2" t="s">
        <v>33</v>
      </c>
      <c r="G82" s="2" t="s">
        <v>78</v>
      </c>
      <c r="H82" s="8" t="s">
        <v>2778</v>
      </c>
      <c r="I82" s="8" t="s">
        <v>2833</v>
      </c>
      <c r="J82" s="2"/>
      <c r="K82" s="9"/>
      <c r="L82" s="8"/>
      <c r="M82" s="2" t="s">
        <v>2780</v>
      </c>
      <c r="N82" s="8" t="s">
        <v>2669</v>
      </c>
      <c r="O82" s="8" t="s">
        <v>88</v>
      </c>
      <c r="P82" s="8" t="s">
        <v>2768</v>
      </c>
      <c r="Q82" s="8" t="s">
        <v>38</v>
      </c>
      <c r="R82" s="8"/>
      <c r="S82" s="8"/>
      <c r="T82" s="2" t="str">
        <f>collected_variables_EU!A96</f>
        <v>electricity_production_with_kerosene_type_jet_fuel_excluding_biofuel_portion</v>
      </c>
      <c r="U82" s="2"/>
      <c r="V82" s="23" t="s">
        <v>1707</v>
      </c>
      <c r="W82" s="23">
        <v>3</v>
      </c>
      <c r="X82" s="2">
        <v>73</v>
      </c>
      <c r="Y82" s="2">
        <v>0</v>
      </c>
      <c r="Z82" s="10">
        <f t="shared" si="2"/>
        <v>0</v>
      </c>
      <c r="AA82" s="2"/>
    </row>
    <row r="83" spans="1:27" ht="16.2" customHeight="1">
      <c r="A83" s="2" t="s">
        <v>2834</v>
      </c>
      <c r="B83" s="2" t="s">
        <v>2835</v>
      </c>
      <c r="C83" s="2" t="s">
        <v>2765</v>
      </c>
      <c r="D83" s="7" t="s">
        <v>2776</v>
      </c>
      <c r="E83" s="2" t="s">
        <v>2777</v>
      </c>
      <c r="F83" s="2" t="s">
        <v>33</v>
      </c>
      <c r="G83" s="2" t="s">
        <v>78</v>
      </c>
      <c r="H83" s="8" t="s">
        <v>2778</v>
      </c>
      <c r="I83" s="8" t="s">
        <v>2833</v>
      </c>
      <c r="J83" s="2"/>
      <c r="K83" s="9"/>
      <c r="L83" s="8"/>
      <c r="M83" s="2" t="s">
        <v>2780</v>
      </c>
      <c r="N83" s="8" t="s">
        <v>2669</v>
      </c>
      <c r="O83" s="8" t="s">
        <v>88</v>
      </c>
      <c r="P83" s="8" t="s">
        <v>2768</v>
      </c>
      <c r="Q83" s="8" t="s">
        <v>38</v>
      </c>
      <c r="R83" s="8"/>
      <c r="S83" s="8"/>
      <c r="T83" s="2" t="str">
        <f>collected_variables_EU!A96</f>
        <v>electricity_production_with_kerosene_type_jet_fuel_excluding_biofuel_portion</v>
      </c>
      <c r="U83" s="2"/>
      <c r="V83" s="23" t="s">
        <v>1707</v>
      </c>
      <c r="W83" s="23">
        <v>3</v>
      </c>
      <c r="X83" s="2">
        <v>73</v>
      </c>
      <c r="Y83" s="2">
        <v>0</v>
      </c>
      <c r="Z83" s="10">
        <f t="shared" si="2"/>
        <v>0</v>
      </c>
      <c r="AA83" s="2"/>
    </row>
    <row r="84" spans="1:27" ht="17.7" customHeight="1">
      <c r="A84" s="2" t="s">
        <v>2836</v>
      </c>
      <c r="B84" s="2"/>
      <c r="C84" s="2" t="s">
        <v>2765</v>
      </c>
      <c r="D84" s="7" t="s">
        <v>2776</v>
      </c>
      <c r="E84" s="2" t="s">
        <v>2777</v>
      </c>
      <c r="F84" s="2" t="s">
        <v>33</v>
      </c>
      <c r="G84" s="2" t="s">
        <v>78</v>
      </c>
      <c r="H84" s="8" t="s">
        <v>2778</v>
      </c>
      <c r="I84" s="8" t="s">
        <v>2833</v>
      </c>
      <c r="J84" s="2"/>
      <c r="K84" s="9"/>
      <c r="L84" s="8" t="s">
        <v>472</v>
      </c>
      <c r="M84" s="2" t="s">
        <v>2780</v>
      </c>
      <c r="N84" s="8" t="s">
        <v>2669</v>
      </c>
      <c r="O84" s="8" t="s">
        <v>88</v>
      </c>
      <c r="P84" s="8" t="s">
        <v>2768</v>
      </c>
      <c r="Q84" s="8" t="s">
        <v>38</v>
      </c>
      <c r="R84" s="8"/>
      <c r="S84" s="8"/>
      <c r="T84" s="2" t="str">
        <f>collected_variables_EU!A96</f>
        <v>electricity_production_with_kerosene_type_jet_fuel_excluding_biofuel_portion</v>
      </c>
      <c r="U84" s="2"/>
      <c r="V84" s="23" t="s">
        <v>1707</v>
      </c>
      <c r="W84" s="23">
        <v>3</v>
      </c>
      <c r="X84" s="2">
        <v>73</v>
      </c>
      <c r="Y84" s="2">
        <v>0</v>
      </c>
      <c r="Z84" s="10">
        <f t="shared" si="2"/>
        <v>0</v>
      </c>
      <c r="AA84" s="2"/>
    </row>
    <row r="85" spans="1:27" ht="14.7" customHeight="1">
      <c r="A85" s="2" t="s">
        <v>2837</v>
      </c>
      <c r="B85" s="2"/>
      <c r="C85" s="2" t="s">
        <v>2765</v>
      </c>
      <c r="D85" s="7" t="s">
        <v>2776</v>
      </c>
      <c r="E85" s="2" t="s">
        <v>2777</v>
      </c>
      <c r="F85" s="2" t="s">
        <v>33</v>
      </c>
      <c r="G85" s="2" t="s">
        <v>78</v>
      </c>
      <c r="H85" s="8" t="s">
        <v>2778</v>
      </c>
      <c r="I85" s="8" t="s">
        <v>2838</v>
      </c>
      <c r="J85" s="2"/>
      <c r="K85" s="9"/>
      <c r="L85" s="8"/>
      <c r="M85" s="2" t="s">
        <v>2780</v>
      </c>
      <c r="N85" s="8" t="s">
        <v>2669</v>
      </c>
      <c r="O85" s="8" t="s">
        <v>88</v>
      </c>
      <c r="P85" s="8" t="s">
        <v>2768</v>
      </c>
      <c r="Q85" s="8" t="s">
        <v>38</v>
      </c>
      <c r="R85" s="8"/>
      <c r="S85" s="8"/>
      <c r="T85" s="2" t="str">
        <f>collected_variables_EU!A96</f>
        <v>electricity_production_with_kerosene_type_jet_fuel_excluding_biofuel_portion</v>
      </c>
      <c r="U85" s="2"/>
      <c r="V85" s="23" t="s">
        <v>1707</v>
      </c>
      <c r="W85" s="23">
        <v>3</v>
      </c>
      <c r="X85" s="2">
        <v>73</v>
      </c>
      <c r="Y85" s="2">
        <v>0</v>
      </c>
      <c r="Z85" s="10">
        <f t="shared" si="2"/>
        <v>0</v>
      </c>
      <c r="AA85" s="2"/>
    </row>
    <row r="86" spans="1:27" ht="17.7" customHeight="1">
      <c r="A86" s="2" t="s">
        <v>2839</v>
      </c>
      <c r="B86" s="2" t="s">
        <v>2840</v>
      </c>
      <c r="C86" s="2" t="s">
        <v>2765</v>
      </c>
      <c r="D86" s="7" t="s">
        <v>2776</v>
      </c>
      <c r="E86" s="2" t="s">
        <v>2777</v>
      </c>
      <c r="F86" s="2" t="s">
        <v>33</v>
      </c>
      <c r="G86" s="2" t="s">
        <v>78</v>
      </c>
      <c r="H86" s="8" t="s">
        <v>2778</v>
      </c>
      <c r="I86" s="8" t="s">
        <v>2838</v>
      </c>
      <c r="J86" s="2"/>
      <c r="K86" s="9"/>
      <c r="L86" s="8"/>
      <c r="M86" s="2" t="s">
        <v>2780</v>
      </c>
      <c r="N86" s="8" t="s">
        <v>2669</v>
      </c>
      <c r="O86" s="8" t="s">
        <v>88</v>
      </c>
      <c r="P86" s="8" t="s">
        <v>2768</v>
      </c>
      <c r="Q86" s="8" t="s">
        <v>38</v>
      </c>
      <c r="R86" s="8"/>
      <c r="S86" s="8"/>
      <c r="T86" s="2" t="str">
        <f>collected_variables_EU!A96</f>
        <v>electricity_production_with_kerosene_type_jet_fuel_excluding_biofuel_portion</v>
      </c>
      <c r="U86" s="2"/>
      <c r="V86" s="23" t="s">
        <v>1707</v>
      </c>
      <c r="W86" s="23">
        <v>3</v>
      </c>
      <c r="X86" s="2">
        <v>73</v>
      </c>
      <c r="Y86" s="2">
        <v>0</v>
      </c>
      <c r="Z86" s="10">
        <f t="shared" si="2"/>
        <v>0</v>
      </c>
      <c r="AA86" s="2"/>
    </row>
    <row r="87" spans="1:27" ht="15.6" customHeight="1">
      <c r="A87" s="2" t="s">
        <v>2841</v>
      </c>
      <c r="B87" s="2"/>
      <c r="C87" s="2" t="s">
        <v>2765</v>
      </c>
      <c r="D87" s="7" t="s">
        <v>2776</v>
      </c>
      <c r="E87" s="2" t="s">
        <v>2777</v>
      </c>
      <c r="F87" s="2" t="s">
        <v>33</v>
      </c>
      <c r="G87" s="2" t="s">
        <v>78</v>
      </c>
      <c r="H87" s="8" t="s">
        <v>2778</v>
      </c>
      <c r="I87" s="8" t="s">
        <v>2838</v>
      </c>
      <c r="J87" s="2"/>
      <c r="K87" s="9"/>
      <c r="L87" s="8" t="s">
        <v>472</v>
      </c>
      <c r="M87" s="2" t="s">
        <v>2780</v>
      </c>
      <c r="N87" s="8" t="s">
        <v>2669</v>
      </c>
      <c r="O87" s="8" t="s">
        <v>88</v>
      </c>
      <c r="P87" s="8" t="s">
        <v>2768</v>
      </c>
      <c r="Q87" s="8" t="s">
        <v>38</v>
      </c>
      <c r="R87" s="8"/>
      <c r="S87" s="8"/>
      <c r="T87" s="2" t="str">
        <f>collected_variables_EU!A96</f>
        <v>electricity_production_with_kerosene_type_jet_fuel_excluding_biofuel_portion</v>
      </c>
      <c r="U87" s="2"/>
      <c r="V87" s="23" t="s">
        <v>1707</v>
      </c>
      <c r="W87" s="23">
        <v>3</v>
      </c>
      <c r="X87" s="2">
        <v>73</v>
      </c>
      <c r="Y87" s="2">
        <v>0</v>
      </c>
      <c r="Z87" s="10">
        <f t="shared" si="2"/>
        <v>0</v>
      </c>
      <c r="AA87" s="2"/>
    </row>
    <row r="88" spans="1:27" ht="16.5" customHeight="1">
      <c r="A88" s="2" t="s">
        <v>2842</v>
      </c>
      <c r="B88" s="2"/>
      <c r="C88" s="2" t="s">
        <v>2765</v>
      </c>
      <c r="D88" s="7" t="s">
        <v>2776</v>
      </c>
      <c r="E88" s="2" t="s">
        <v>2777</v>
      </c>
      <c r="F88" s="2" t="s">
        <v>33</v>
      </c>
      <c r="G88" s="2" t="s">
        <v>78</v>
      </c>
      <c r="H88" s="8" t="s">
        <v>2778</v>
      </c>
      <c r="I88" s="8"/>
      <c r="J88" s="2"/>
      <c r="K88" s="9"/>
      <c r="L88" s="8"/>
      <c r="M88" s="2" t="s">
        <v>2780</v>
      </c>
      <c r="N88" s="8" t="s">
        <v>2669</v>
      </c>
      <c r="O88" s="8" t="s">
        <v>88</v>
      </c>
      <c r="P88" s="8" t="s">
        <v>2768</v>
      </c>
      <c r="Q88" s="8" t="s">
        <v>38</v>
      </c>
      <c r="R88" s="8"/>
      <c r="S88" s="8"/>
      <c r="T88" s="2" t="str">
        <f>collected_variables_EU!A96</f>
        <v>electricity_production_with_kerosene_type_jet_fuel_excluding_biofuel_portion</v>
      </c>
      <c r="U88" s="2"/>
      <c r="V88" s="23" t="s">
        <v>1707</v>
      </c>
      <c r="W88" s="23">
        <v>3</v>
      </c>
      <c r="X88" s="2">
        <v>73</v>
      </c>
      <c r="Y88" s="2">
        <v>0</v>
      </c>
      <c r="Z88" s="10">
        <f t="shared" si="2"/>
        <v>0</v>
      </c>
      <c r="AA88" s="2"/>
    </row>
    <row r="89" spans="1:27" ht="16.2" customHeight="1">
      <c r="A89" s="2" t="s">
        <v>2843</v>
      </c>
      <c r="B89" s="2" t="s">
        <v>2844</v>
      </c>
      <c r="C89" s="2" t="s">
        <v>2765</v>
      </c>
      <c r="D89" s="7" t="s">
        <v>2776</v>
      </c>
      <c r="E89" s="2" t="s">
        <v>2777</v>
      </c>
      <c r="F89" s="2" t="s">
        <v>33</v>
      </c>
      <c r="G89" s="2" t="s">
        <v>78</v>
      </c>
      <c r="H89" s="8" t="s">
        <v>2778</v>
      </c>
      <c r="I89" s="8"/>
      <c r="J89" s="2"/>
      <c r="K89" s="9"/>
      <c r="L89" s="8"/>
      <c r="M89" s="2" t="s">
        <v>2780</v>
      </c>
      <c r="N89" s="8" t="s">
        <v>2669</v>
      </c>
      <c r="O89" s="8" t="s">
        <v>88</v>
      </c>
      <c r="P89" s="8" t="s">
        <v>2768</v>
      </c>
      <c r="Q89" s="8" t="s">
        <v>38</v>
      </c>
      <c r="R89" s="8"/>
      <c r="S89" s="8"/>
      <c r="T89" s="2" t="str">
        <f>collected_variables_EU!A96</f>
        <v>electricity_production_with_kerosene_type_jet_fuel_excluding_biofuel_portion</v>
      </c>
      <c r="U89" s="2"/>
      <c r="V89" s="23" t="s">
        <v>1707</v>
      </c>
      <c r="W89" s="23">
        <v>3</v>
      </c>
      <c r="X89" s="2">
        <v>73</v>
      </c>
      <c r="Y89" s="2">
        <v>0</v>
      </c>
      <c r="Z89" s="10">
        <f t="shared" si="2"/>
        <v>0</v>
      </c>
      <c r="AA89" s="2"/>
    </row>
    <row r="90" spans="1:27" ht="14.1" customHeight="1">
      <c r="A90" s="2" t="s">
        <v>2845</v>
      </c>
      <c r="B90" s="2"/>
      <c r="C90" s="2" t="s">
        <v>2765</v>
      </c>
      <c r="D90" s="7" t="s">
        <v>2776</v>
      </c>
      <c r="E90" s="2" t="s">
        <v>2777</v>
      </c>
      <c r="F90" s="2" t="s">
        <v>33</v>
      </c>
      <c r="G90" s="2" t="s">
        <v>78</v>
      </c>
      <c r="H90" s="8" t="s">
        <v>2778</v>
      </c>
      <c r="I90" s="8"/>
      <c r="J90" s="2"/>
      <c r="K90" s="9"/>
      <c r="L90" s="8" t="s">
        <v>472</v>
      </c>
      <c r="M90" s="2" t="s">
        <v>2780</v>
      </c>
      <c r="N90" s="8" t="s">
        <v>2669</v>
      </c>
      <c r="O90" s="8" t="s">
        <v>88</v>
      </c>
      <c r="P90" s="8" t="s">
        <v>2768</v>
      </c>
      <c r="Q90" s="8" t="s">
        <v>38</v>
      </c>
      <c r="R90" s="8"/>
      <c r="S90" s="8"/>
      <c r="T90" s="2" t="str">
        <f>collected_variables_EU!A96</f>
        <v>electricity_production_with_kerosene_type_jet_fuel_excluding_biofuel_portion</v>
      </c>
      <c r="U90" s="2"/>
      <c r="V90" s="23" t="s">
        <v>1707</v>
      </c>
      <c r="W90" s="23">
        <v>3</v>
      </c>
      <c r="X90" s="2">
        <v>73</v>
      </c>
      <c r="Y90" s="2">
        <v>0</v>
      </c>
      <c r="Z90" s="10">
        <f t="shared" si="2"/>
        <v>0</v>
      </c>
      <c r="AA90" s="2"/>
    </row>
    <row r="91" spans="1:27" ht="29.1" customHeight="1">
      <c r="A91" s="2" t="s">
        <v>2846</v>
      </c>
      <c r="B91" s="2"/>
      <c r="C91" s="2" t="s">
        <v>2765</v>
      </c>
      <c r="D91" s="7" t="s">
        <v>2776</v>
      </c>
      <c r="E91" s="2" t="s">
        <v>2777</v>
      </c>
      <c r="F91" s="2" t="s">
        <v>33</v>
      </c>
      <c r="G91" s="2" t="s">
        <v>78</v>
      </c>
      <c r="H91" s="8" t="s">
        <v>2778</v>
      </c>
      <c r="I91" s="8" t="s">
        <v>2779</v>
      </c>
      <c r="J91" s="2"/>
      <c r="K91" s="9"/>
      <c r="L91" s="8"/>
      <c r="M91" s="2" t="s">
        <v>2780</v>
      </c>
      <c r="N91" s="8" t="s">
        <v>2669</v>
      </c>
      <c r="O91" s="8" t="s">
        <v>88</v>
      </c>
      <c r="P91" s="8" t="s">
        <v>2768</v>
      </c>
      <c r="Q91" s="8" t="s">
        <v>38</v>
      </c>
      <c r="R91" s="8"/>
      <c r="S91" s="8"/>
      <c r="T91" s="2" t="str">
        <f>collected_variables_EU!A96</f>
        <v>electricity_production_with_kerosene_type_jet_fuel_excluding_biofuel_portion</v>
      </c>
      <c r="U91" s="2"/>
      <c r="V91" s="23" t="s">
        <v>1707</v>
      </c>
      <c r="W91" s="23">
        <v>3</v>
      </c>
      <c r="X91" s="2">
        <v>73</v>
      </c>
      <c r="Y91" s="2">
        <v>0</v>
      </c>
      <c r="Z91" s="10">
        <f t="shared" si="2"/>
        <v>0</v>
      </c>
      <c r="AA91" s="2"/>
    </row>
    <row r="92" spans="1:27" ht="30" customHeight="1">
      <c r="A92" s="2" t="s">
        <v>2847</v>
      </c>
      <c r="B92" s="2" t="s">
        <v>2848</v>
      </c>
      <c r="C92" s="2" t="s">
        <v>2765</v>
      </c>
      <c r="D92" s="7" t="s">
        <v>2776</v>
      </c>
      <c r="E92" s="2" t="s">
        <v>2777</v>
      </c>
      <c r="F92" s="2" t="s">
        <v>33</v>
      </c>
      <c r="G92" s="2" t="s">
        <v>78</v>
      </c>
      <c r="H92" s="8" t="s">
        <v>2778</v>
      </c>
      <c r="I92" s="8" t="s">
        <v>2779</v>
      </c>
      <c r="J92" s="2"/>
      <c r="K92" s="9"/>
      <c r="L92" s="8"/>
      <c r="M92" s="2" t="s">
        <v>2780</v>
      </c>
      <c r="N92" s="8" t="s">
        <v>2669</v>
      </c>
      <c r="O92" s="8" t="s">
        <v>88</v>
      </c>
      <c r="P92" s="8" t="s">
        <v>2768</v>
      </c>
      <c r="Q92" s="8" t="s">
        <v>38</v>
      </c>
      <c r="R92" s="8"/>
      <c r="S92" s="8"/>
      <c r="T92" s="2" t="str">
        <f>collected_variables_EU!A96</f>
        <v>electricity_production_with_kerosene_type_jet_fuel_excluding_biofuel_portion</v>
      </c>
      <c r="U92" s="2"/>
      <c r="V92" s="23" t="s">
        <v>1707</v>
      </c>
      <c r="W92" s="23">
        <v>3</v>
      </c>
      <c r="X92" s="2">
        <v>73</v>
      </c>
      <c r="Y92" s="2">
        <v>0</v>
      </c>
      <c r="Z92" s="10">
        <f t="shared" si="2"/>
        <v>0</v>
      </c>
      <c r="AA92" s="2"/>
    </row>
    <row r="93" spans="1:27" ht="30.6" customHeight="1">
      <c r="A93" s="2" t="s">
        <v>2849</v>
      </c>
      <c r="B93" s="2"/>
      <c r="C93" s="2" t="s">
        <v>2765</v>
      </c>
      <c r="D93" s="7" t="s">
        <v>2776</v>
      </c>
      <c r="E93" s="2" t="s">
        <v>2777</v>
      </c>
      <c r="F93" s="2" t="s">
        <v>33</v>
      </c>
      <c r="G93" s="2" t="s">
        <v>78</v>
      </c>
      <c r="H93" s="8" t="s">
        <v>2778</v>
      </c>
      <c r="I93" s="8" t="s">
        <v>2779</v>
      </c>
      <c r="J93" s="2"/>
      <c r="K93" s="9"/>
      <c r="L93" s="8" t="s">
        <v>472</v>
      </c>
      <c r="M93" s="2" t="s">
        <v>2780</v>
      </c>
      <c r="N93" s="8" t="s">
        <v>2669</v>
      </c>
      <c r="O93" s="8" t="s">
        <v>88</v>
      </c>
      <c r="P93" s="8" t="s">
        <v>2768</v>
      </c>
      <c r="Q93" s="8" t="s">
        <v>38</v>
      </c>
      <c r="R93" s="8"/>
      <c r="S93" s="8"/>
      <c r="T93" s="2" t="str">
        <f>collected_variables_EU!A96</f>
        <v>electricity_production_with_kerosene_type_jet_fuel_excluding_biofuel_portion</v>
      </c>
      <c r="U93" s="2"/>
      <c r="V93" s="23" t="s">
        <v>1707</v>
      </c>
      <c r="W93" s="23">
        <v>3</v>
      </c>
      <c r="X93" s="2">
        <v>73</v>
      </c>
      <c r="Y93" s="2">
        <v>0</v>
      </c>
      <c r="Z93" s="10">
        <f t="shared" si="2"/>
        <v>0</v>
      </c>
      <c r="AA93" s="2"/>
    </row>
    <row r="94" spans="1:27" ht="30" customHeight="1">
      <c r="A94" s="2" t="s">
        <v>2850</v>
      </c>
      <c r="B94" s="2"/>
      <c r="C94" s="2" t="s">
        <v>2765</v>
      </c>
      <c r="D94" s="7" t="s">
        <v>2776</v>
      </c>
      <c r="E94" s="2" t="s">
        <v>2777</v>
      </c>
      <c r="F94" s="2" t="s">
        <v>33</v>
      </c>
      <c r="G94" s="2" t="s">
        <v>78</v>
      </c>
      <c r="H94" s="8" t="s">
        <v>2778</v>
      </c>
      <c r="I94" s="8" t="s">
        <v>2779</v>
      </c>
      <c r="J94" s="2"/>
      <c r="K94" s="9"/>
      <c r="L94" s="8"/>
      <c r="M94" s="2" t="s">
        <v>2780</v>
      </c>
      <c r="N94" s="8" t="s">
        <v>2669</v>
      </c>
      <c r="O94" s="8" t="s">
        <v>88</v>
      </c>
      <c r="P94" s="8" t="s">
        <v>2768</v>
      </c>
      <c r="Q94" s="8" t="s">
        <v>38</v>
      </c>
      <c r="R94" s="8"/>
      <c r="S94" s="8"/>
      <c r="T94" s="2" t="str">
        <f>collected_variables_EU!A96</f>
        <v>electricity_production_with_kerosene_type_jet_fuel_excluding_biofuel_portion</v>
      </c>
      <c r="U94" s="2"/>
      <c r="V94" s="23" t="s">
        <v>1707</v>
      </c>
      <c r="W94" s="23">
        <v>3</v>
      </c>
      <c r="X94" s="2">
        <v>73</v>
      </c>
      <c r="Y94" s="2">
        <v>0</v>
      </c>
      <c r="Z94" s="10">
        <f t="shared" si="2"/>
        <v>0</v>
      </c>
      <c r="AA94" s="2"/>
    </row>
    <row r="95" spans="1:27" ht="29.7" customHeight="1">
      <c r="A95" s="2" t="s">
        <v>2851</v>
      </c>
      <c r="B95" s="2" t="s">
        <v>2852</v>
      </c>
      <c r="C95" s="2" t="s">
        <v>2765</v>
      </c>
      <c r="D95" s="7" t="s">
        <v>2776</v>
      </c>
      <c r="E95" s="2" t="s">
        <v>2777</v>
      </c>
      <c r="F95" s="2" t="s">
        <v>33</v>
      </c>
      <c r="G95" s="2" t="s">
        <v>78</v>
      </c>
      <c r="H95" s="8" t="s">
        <v>2778</v>
      </c>
      <c r="I95" s="8" t="s">
        <v>2779</v>
      </c>
      <c r="J95" s="2"/>
      <c r="K95" s="9"/>
      <c r="L95" s="8"/>
      <c r="M95" s="2" t="s">
        <v>2780</v>
      </c>
      <c r="N95" s="8" t="s">
        <v>2669</v>
      </c>
      <c r="O95" s="8" t="s">
        <v>88</v>
      </c>
      <c r="P95" s="8" t="s">
        <v>2768</v>
      </c>
      <c r="Q95" s="8" t="s">
        <v>38</v>
      </c>
      <c r="R95" s="8"/>
      <c r="S95" s="8"/>
      <c r="T95" s="2" t="str">
        <f>collected_variables_EU!A96</f>
        <v>electricity_production_with_kerosene_type_jet_fuel_excluding_biofuel_portion</v>
      </c>
      <c r="U95" s="2"/>
      <c r="V95" s="23" t="s">
        <v>1707</v>
      </c>
      <c r="W95" s="23">
        <v>3</v>
      </c>
      <c r="X95" s="2">
        <v>73</v>
      </c>
      <c r="Y95" s="2">
        <v>0</v>
      </c>
      <c r="Z95" s="10">
        <f t="shared" si="2"/>
        <v>0</v>
      </c>
      <c r="AA95" s="2"/>
    </row>
    <row r="96" spans="1:27" ht="30" customHeight="1">
      <c r="A96" s="2" t="s">
        <v>2853</v>
      </c>
      <c r="B96" s="2"/>
      <c r="C96" s="2" t="s">
        <v>2765</v>
      </c>
      <c r="D96" s="7" t="s">
        <v>2776</v>
      </c>
      <c r="E96" s="2" t="s">
        <v>2777</v>
      </c>
      <c r="F96" s="2" t="s">
        <v>33</v>
      </c>
      <c r="G96" s="2" t="s">
        <v>78</v>
      </c>
      <c r="H96" s="8" t="s">
        <v>2778</v>
      </c>
      <c r="I96" s="8" t="s">
        <v>2779</v>
      </c>
      <c r="J96" s="2"/>
      <c r="K96" s="9"/>
      <c r="L96" s="8" t="s">
        <v>472</v>
      </c>
      <c r="M96" s="2" t="s">
        <v>2780</v>
      </c>
      <c r="N96" s="8" t="s">
        <v>2669</v>
      </c>
      <c r="O96" s="8" t="s">
        <v>88</v>
      </c>
      <c r="P96" s="8" t="s">
        <v>2768</v>
      </c>
      <c r="Q96" s="8" t="s">
        <v>38</v>
      </c>
      <c r="R96" s="8"/>
      <c r="S96" s="8"/>
      <c r="T96" s="2" t="str">
        <f>collected_variables_EU!A96</f>
        <v>electricity_production_with_kerosene_type_jet_fuel_excluding_biofuel_portion</v>
      </c>
      <c r="U96" s="2"/>
      <c r="V96" s="23" t="s">
        <v>1707</v>
      </c>
      <c r="W96" s="23">
        <v>3</v>
      </c>
      <c r="X96" s="2">
        <v>73</v>
      </c>
      <c r="Y96" s="2">
        <v>0</v>
      </c>
      <c r="Z96" s="10">
        <f t="shared" si="2"/>
        <v>0</v>
      </c>
      <c r="AA96" s="2"/>
    </row>
    <row r="97" spans="1:27" ht="17.7" customHeight="1">
      <c r="A97" s="2" t="s">
        <v>2854</v>
      </c>
      <c r="B97" s="2"/>
      <c r="C97" s="2" t="s">
        <v>2765</v>
      </c>
      <c r="D97" s="7" t="s">
        <v>2855</v>
      </c>
      <c r="E97" s="2" t="s">
        <v>2856</v>
      </c>
      <c r="F97" s="2" t="s">
        <v>33</v>
      </c>
      <c r="G97" s="2" t="s">
        <v>58</v>
      </c>
      <c r="H97" s="8" t="s">
        <v>68</v>
      </c>
      <c r="I97" s="8"/>
      <c r="J97" s="2"/>
      <c r="K97" s="9"/>
      <c r="L97" s="8"/>
      <c r="M97" s="2" t="s">
        <v>70</v>
      </c>
      <c r="N97" s="8" t="s">
        <v>2669</v>
      </c>
      <c r="O97" s="8" t="s">
        <v>88</v>
      </c>
      <c r="P97" s="8" t="s">
        <v>2768</v>
      </c>
      <c r="Q97" s="8" t="s">
        <v>38</v>
      </c>
      <c r="R97" s="8"/>
      <c r="S97" s="8"/>
      <c r="T97" s="2" t="str">
        <f>collected_variables_EU!A134</f>
        <v>emission_factor_of_sub_bituminous_coal</v>
      </c>
      <c r="U97" s="2"/>
      <c r="V97" s="23" t="s">
        <v>1707</v>
      </c>
      <c r="W97" s="23">
        <v>3</v>
      </c>
      <c r="X97" s="2">
        <v>73</v>
      </c>
      <c r="Y97" s="2">
        <v>0</v>
      </c>
      <c r="Z97" s="10">
        <f t="shared" si="2"/>
        <v>0</v>
      </c>
      <c r="AA97" s="2"/>
    </row>
    <row r="98" spans="1:27" ht="16.5" customHeight="1">
      <c r="A98" s="2" t="s">
        <v>2857</v>
      </c>
      <c r="B98" s="2"/>
      <c r="C98" s="2" t="s">
        <v>2765</v>
      </c>
      <c r="D98" s="7" t="s">
        <v>2855</v>
      </c>
      <c r="E98" s="2" t="s">
        <v>2856</v>
      </c>
      <c r="F98" s="2" t="s">
        <v>33</v>
      </c>
      <c r="G98" s="2" t="s">
        <v>58</v>
      </c>
      <c r="H98" s="8" t="s">
        <v>68</v>
      </c>
      <c r="I98" s="8"/>
      <c r="J98" s="2"/>
      <c r="K98" s="9"/>
      <c r="L98" s="8"/>
      <c r="M98" s="2" t="s">
        <v>70</v>
      </c>
      <c r="N98" s="8" t="s">
        <v>2669</v>
      </c>
      <c r="O98" s="8" t="s">
        <v>88</v>
      </c>
      <c r="P98" s="8" t="s">
        <v>2768</v>
      </c>
      <c r="Q98" s="8" t="s">
        <v>38</v>
      </c>
      <c r="R98" s="8"/>
      <c r="S98" s="8"/>
      <c r="T98" s="2" t="str">
        <f>collected_variables_EU!A299</f>
        <v>final_energy_consumption_from_manufacture_of_transport_equipment_using_other_bituminous_coal</v>
      </c>
      <c r="U98" s="2"/>
      <c r="V98" s="23" t="s">
        <v>1707</v>
      </c>
      <c r="W98" s="23">
        <v>3</v>
      </c>
      <c r="X98" s="2">
        <v>73</v>
      </c>
      <c r="Y98" s="2">
        <v>0</v>
      </c>
      <c r="Z98" s="10">
        <f t="shared" ref="Z98:Z106" si="3">ROUND(Y98/X98*100,2)</f>
        <v>0</v>
      </c>
      <c r="AA98" s="2"/>
    </row>
    <row r="99" spans="1:27" ht="15.6" customHeight="1">
      <c r="A99" s="2" t="s">
        <v>2858</v>
      </c>
      <c r="B99" s="2"/>
      <c r="C99" s="2" t="s">
        <v>2765</v>
      </c>
      <c r="D99" s="7" t="s">
        <v>2855</v>
      </c>
      <c r="E99" s="2" t="s">
        <v>2856</v>
      </c>
      <c r="F99" s="2" t="s">
        <v>33</v>
      </c>
      <c r="G99" s="2" t="s">
        <v>58</v>
      </c>
      <c r="H99" s="8" t="s">
        <v>68</v>
      </c>
      <c r="I99" s="8"/>
      <c r="J99" s="2"/>
      <c r="K99" s="9"/>
      <c r="L99" s="8"/>
      <c r="M99" s="2" t="s">
        <v>70</v>
      </c>
      <c r="N99" s="8" t="s">
        <v>2669</v>
      </c>
      <c r="O99" s="8" t="s">
        <v>88</v>
      </c>
      <c r="P99" s="8" t="s">
        <v>2768</v>
      </c>
      <c r="Q99" s="8" t="s">
        <v>38</v>
      </c>
      <c r="R99" s="8"/>
      <c r="S99" s="8"/>
      <c r="T99" s="2" t="str">
        <f>collected_variables_EU!A92</f>
        <v>electricity_production_with_geothermal</v>
      </c>
      <c r="U99" s="2"/>
      <c r="V99" s="23" t="s">
        <v>1707</v>
      </c>
      <c r="W99" s="23">
        <v>3</v>
      </c>
      <c r="X99" s="2">
        <v>73</v>
      </c>
      <c r="Y99" s="2">
        <v>0</v>
      </c>
      <c r="Z99" s="10">
        <f t="shared" si="3"/>
        <v>0</v>
      </c>
      <c r="AA99" s="2"/>
    </row>
    <row r="100" spans="1:27" ht="17.7" customHeight="1">
      <c r="A100" s="2" t="s">
        <v>2859</v>
      </c>
      <c r="B100" s="2"/>
      <c r="C100" s="2" t="s">
        <v>2765</v>
      </c>
      <c r="D100" s="7" t="s">
        <v>2855</v>
      </c>
      <c r="E100" s="2" t="s">
        <v>2856</v>
      </c>
      <c r="F100" s="2" t="s">
        <v>33</v>
      </c>
      <c r="G100" s="2" t="s">
        <v>58</v>
      </c>
      <c r="H100" s="8" t="s">
        <v>68</v>
      </c>
      <c r="I100" s="8"/>
      <c r="J100" s="2"/>
      <c r="K100" s="9"/>
      <c r="L100" s="8"/>
      <c r="M100" s="2" t="s">
        <v>70</v>
      </c>
      <c r="N100" s="8" t="s">
        <v>2669</v>
      </c>
      <c r="O100" s="8" t="s">
        <v>88</v>
      </c>
      <c r="P100" s="8" t="s">
        <v>2768</v>
      </c>
      <c r="Q100" s="8" t="s">
        <v>38</v>
      </c>
      <c r="R100" s="8"/>
      <c r="S100" s="8"/>
      <c r="T100" s="2" t="str">
        <f>collected_variables_EU!A92</f>
        <v>electricity_production_with_geothermal</v>
      </c>
      <c r="U100" s="2"/>
      <c r="V100" s="23" t="s">
        <v>1707</v>
      </c>
      <c r="W100" s="23">
        <v>3</v>
      </c>
      <c r="X100" s="2">
        <v>73</v>
      </c>
      <c r="Y100" s="2">
        <v>0</v>
      </c>
      <c r="Z100" s="10">
        <f t="shared" si="3"/>
        <v>0</v>
      </c>
      <c r="AA100" s="2"/>
    </row>
    <row r="101" spans="1:27" ht="16.5" customHeight="1">
      <c r="A101" s="2" t="s">
        <v>2860</v>
      </c>
      <c r="B101" s="2"/>
      <c r="C101" s="2" t="s">
        <v>2765</v>
      </c>
      <c r="D101" s="7" t="s">
        <v>2855</v>
      </c>
      <c r="E101" s="2" t="s">
        <v>2856</v>
      </c>
      <c r="F101" s="2" t="s">
        <v>33</v>
      </c>
      <c r="G101" s="2" t="s">
        <v>58</v>
      </c>
      <c r="H101" s="8" t="s">
        <v>68</v>
      </c>
      <c r="I101" s="8"/>
      <c r="J101" s="2"/>
      <c r="K101" s="9"/>
      <c r="L101" s="8"/>
      <c r="M101" s="2" t="s">
        <v>70</v>
      </c>
      <c r="N101" s="8" t="s">
        <v>2669</v>
      </c>
      <c r="O101" s="8" t="s">
        <v>88</v>
      </c>
      <c r="P101" s="8" t="s">
        <v>2768</v>
      </c>
      <c r="Q101" s="8" t="s">
        <v>38</v>
      </c>
      <c r="R101" s="8"/>
      <c r="S101" s="8"/>
      <c r="T101" s="2" t="str">
        <f>collected_variables_EU!A92</f>
        <v>electricity_production_with_geothermal</v>
      </c>
      <c r="U101" s="2"/>
      <c r="V101" s="23" t="s">
        <v>1707</v>
      </c>
      <c r="W101" s="23">
        <v>3</v>
      </c>
      <c r="X101" s="2">
        <v>73</v>
      </c>
      <c r="Y101" s="2">
        <v>0</v>
      </c>
      <c r="Z101" s="10">
        <f t="shared" si="3"/>
        <v>0</v>
      </c>
      <c r="AA101" s="2"/>
    </row>
    <row r="102" spans="1:27" ht="17.100000000000001" customHeight="1">
      <c r="A102" s="2" t="s">
        <v>2861</v>
      </c>
      <c r="B102" s="2"/>
      <c r="C102" s="2" t="s">
        <v>2765</v>
      </c>
      <c r="D102" s="7" t="s">
        <v>2855</v>
      </c>
      <c r="E102" s="2" t="s">
        <v>2856</v>
      </c>
      <c r="F102" s="2" t="s">
        <v>33</v>
      </c>
      <c r="G102" s="2" t="s">
        <v>58</v>
      </c>
      <c r="H102" s="8" t="s">
        <v>68</v>
      </c>
      <c r="I102" s="8"/>
      <c r="J102" s="2"/>
      <c r="K102" s="9"/>
      <c r="L102" s="8"/>
      <c r="M102" s="2" t="s">
        <v>70</v>
      </c>
      <c r="N102" s="8" t="s">
        <v>2669</v>
      </c>
      <c r="O102" s="8" t="s">
        <v>88</v>
      </c>
      <c r="P102" s="8" t="s">
        <v>2768</v>
      </c>
      <c r="Q102" s="8" t="s">
        <v>38</v>
      </c>
      <c r="R102" s="8"/>
      <c r="S102" s="8"/>
      <c r="T102" s="2" t="str">
        <f>collected_variables_EU!A92</f>
        <v>electricity_production_with_geothermal</v>
      </c>
      <c r="U102" s="2"/>
      <c r="V102" s="23" t="s">
        <v>1707</v>
      </c>
      <c r="W102" s="23">
        <v>3</v>
      </c>
      <c r="X102" s="2">
        <v>73</v>
      </c>
      <c r="Y102" s="2">
        <v>0</v>
      </c>
      <c r="Z102" s="10">
        <f t="shared" si="3"/>
        <v>0</v>
      </c>
      <c r="AA102" s="2"/>
    </row>
    <row r="103" spans="1:27" ht="32.700000000000003" customHeight="1">
      <c r="A103" s="198" t="s">
        <v>2862</v>
      </c>
      <c r="C103" s="2" t="s">
        <v>2667</v>
      </c>
      <c r="D103" s="1" t="s">
        <v>2863</v>
      </c>
      <c r="M103" s="200" t="s">
        <v>47</v>
      </c>
      <c r="N103" s="204" t="s">
        <v>2669</v>
      </c>
      <c r="O103" s="8" t="s">
        <v>49</v>
      </c>
      <c r="P103" s="8" t="s">
        <v>2670</v>
      </c>
      <c r="Q103" s="8" t="s">
        <v>38</v>
      </c>
      <c r="X103" s="2">
        <v>8043</v>
      </c>
      <c r="Y103">
        <v>348</v>
      </c>
      <c r="Z103" s="10">
        <f t="shared" si="3"/>
        <v>4.33</v>
      </c>
    </row>
    <row r="104" spans="1:27" ht="21" customHeight="1">
      <c r="A104" t="s">
        <v>2864</v>
      </c>
      <c r="C104" s="2" t="s">
        <v>2667</v>
      </c>
      <c r="D104" s="1" t="s">
        <v>2865</v>
      </c>
      <c r="M104" s="2" t="s">
        <v>70</v>
      </c>
      <c r="N104" s="204" t="s">
        <v>2669</v>
      </c>
      <c r="O104" s="8" t="s">
        <v>49</v>
      </c>
      <c r="P104" s="8" t="s">
        <v>2670</v>
      </c>
      <c r="X104" s="2">
        <v>8043</v>
      </c>
      <c r="Y104">
        <v>4992</v>
      </c>
      <c r="Z104" s="10">
        <f>ROUND(Y104/X104*100,2)</f>
        <v>62.07</v>
      </c>
    </row>
    <row r="105" spans="1:27" ht="25.95" customHeight="1">
      <c r="A105" s="198" t="s">
        <v>2866</v>
      </c>
      <c r="C105" s="2" t="s">
        <v>2667</v>
      </c>
      <c r="D105" s="1" t="s">
        <v>2867</v>
      </c>
      <c r="M105" s="2" t="s">
        <v>70</v>
      </c>
      <c r="N105" s="204" t="s">
        <v>2669</v>
      </c>
      <c r="O105" s="8" t="s">
        <v>88</v>
      </c>
      <c r="P105" s="8" t="s">
        <v>2670</v>
      </c>
      <c r="X105" s="2">
        <v>52</v>
      </c>
      <c r="Y105">
        <v>3</v>
      </c>
      <c r="Z105" s="10">
        <f t="shared" si="3"/>
        <v>5.77</v>
      </c>
    </row>
    <row r="106" spans="1:27" ht="26.7" customHeight="1">
      <c r="A106" s="198" t="s">
        <v>2868</v>
      </c>
      <c r="C106" s="2" t="s">
        <v>2869</v>
      </c>
      <c r="D106" s="1" t="s">
        <v>2870</v>
      </c>
      <c r="M106" s="2" t="s">
        <v>70</v>
      </c>
      <c r="N106" s="204" t="s">
        <v>2871</v>
      </c>
      <c r="O106" s="8" t="s">
        <v>88</v>
      </c>
      <c r="P106" s="8" t="s">
        <v>2670</v>
      </c>
      <c r="X106" s="2">
        <v>52</v>
      </c>
      <c r="Y106">
        <v>10</v>
      </c>
      <c r="Z106" s="10">
        <f t="shared" si="3"/>
        <v>19.23</v>
      </c>
    </row>
  </sheetData>
  <autoFilter ref="A1:AA102" xr:uid="{00000000-0001-0000-0100-000000000000}"/>
  <phoneticPr fontId="31" type="noConversion"/>
  <hyperlinks>
    <hyperlink ref="D2" r:id="rId1" xr:uid="{00000000-0004-0000-0100-000007000000}"/>
    <hyperlink ref="D3" r:id="rId2" xr:uid="{00000000-0004-0000-0100-000008000000}"/>
    <hyperlink ref="D45" r:id="rId3" xr:uid="{00000000-0004-0000-0100-000009000000}"/>
    <hyperlink ref="D4" r:id="rId4" xr:uid="{00000000-0004-0000-0100-00000A000000}"/>
    <hyperlink ref="D5" r:id="rId5" xr:uid="{00000000-0004-0000-0100-00000B000000}"/>
    <hyperlink ref="D6" r:id="rId6" xr:uid="{00000000-0004-0000-0100-00000C000000}"/>
    <hyperlink ref="D7" r:id="rId7" xr:uid="{00000000-0004-0000-0100-00000D000000}"/>
    <hyperlink ref="D8" r:id="rId8" xr:uid="{00000000-0004-0000-0100-00000E000000}"/>
    <hyperlink ref="D9" r:id="rId9" xr:uid="{00000000-0004-0000-0100-00000F000000}"/>
    <hyperlink ref="D10" r:id="rId10" xr:uid="{00000000-0004-0000-0100-000010000000}"/>
    <hyperlink ref="D11" r:id="rId11" xr:uid="{00000000-0004-0000-0100-000011000000}"/>
    <hyperlink ref="D12" r:id="rId12" xr:uid="{00000000-0004-0000-0100-000012000000}"/>
    <hyperlink ref="D13" r:id="rId13" xr:uid="{00000000-0004-0000-0100-000013000000}"/>
    <hyperlink ref="D14" r:id="rId14" xr:uid="{00000000-0004-0000-0100-000014000000}"/>
    <hyperlink ref="D15" r:id="rId15" xr:uid="{00000000-0004-0000-0100-000015000000}"/>
    <hyperlink ref="D16" r:id="rId16" xr:uid="{00000000-0004-0000-0100-000016000000}"/>
    <hyperlink ref="D17" r:id="rId17" xr:uid="{00000000-0004-0000-0100-000017000000}"/>
    <hyperlink ref="D18" r:id="rId18" xr:uid="{00000000-0004-0000-0100-000018000000}"/>
    <hyperlink ref="D19" r:id="rId19" xr:uid="{00000000-0004-0000-0100-000019000000}"/>
    <hyperlink ref="D20" r:id="rId20" xr:uid="{00000000-0004-0000-0100-00001A000000}"/>
    <hyperlink ref="D21" r:id="rId21" xr:uid="{00000000-0004-0000-0100-00001B000000}"/>
    <hyperlink ref="D46" r:id="rId22" xr:uid="{00000000-0004-0000-0100-00001C000000}"/>
    <hyperlink ref="D47:D48" r:id="rId23" display="https://bdl.stat.gov.pl/bdl/metadane/cechy/2166" xr:uid="{00000000-0004-0000-0100-00001D000000}"/>
    <hyperlink ref="D49" r:id="rId24" xr:uid="{00000000-0004-0000-0100-00001E000000}"/>
    <hyperlink ref="D50:D96" r:id="rId25" display="https://bdl.stat.gov.pl/bdl/metadane/cechy/2128" xr:uid="{00000000-0004-0000-0100-00001F000000}"/>
    <hyperlink ref="D97" r:id="rId26" xr:uid="{00000000-0004-0000-0100-000051000000}"/>
    <hyperlink ref="D98:D102" r:id="rId27" display="https://bdl.stat.gov.pl/bdl/metadane/cechy/3584" xr:uid="{00000000-0004-0000-0100-000052000000}"/>
    <hyperlink ref="D26" r:id="rId28" location="astructure" xr:uid="{DDCC9D2B-83D8-4F68-A53A-AC63500417EE}"/>
    <hyperlink ref="D27:D34" r:id="rId29" location="astructure" display="https://www-genesis.destatis.de/genesis/online#astructure" xr:uid="{6317244E-0F91-4A0B-992D-35D6A6BB60B4}"/>
    <hyperlink ref="D35" r:id="rId30" location="abreadcrumb" xr:uid="{46D702C0-27A9-4E5B-97E5-0B795D9A4801}"/>
    <hyperlink ref="D36" r:id="rId31" location="abreadcrumb" xr:uid="{390FC0EB-3325-4DB7-A9D8-02625C76E90D}"/>
    <hyperlink ref="D37" r:id="rId32" location="abreadcrumb" xr:uid="{E0C2C714-434B-439A-9DA5-3D4F707DEEEA}"/>
    <hyperlink ref="D38" r:id="rId33" location="abreadcrumb" xr:uid="{2455BDC1-E4C2-4E30-8DC3-A0361F60D19E}"/>
    <hyperlink ref="D39:D44" r:id="rId34" display="https://statistik.arbeitsagentur.de/DE/Navigation/Statistiken/Interaktive-Statistiken/Datenbanken/Datenbanken-BST-Nav.html" xr:uid="{C6C69071-4013-4432-8583-1EB28EDC5B72}"/>
  </hyperlinks>
  <pageMargins left="0.7" right="0.7" top="0.78740157500000008" bottom="0.78740157500000008" header="0.3" footer="0.3"/>
  <pageSetup paperSize="9" orientation="portrait" r:id="rId35"/>
  <legacyDrawing r:id="rId36"/>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4"/>
  <dimension ref="A1:CR1934"/>
  <sheetViews>
    <sheetView zoomScaleNormal="100" workbookViewId="0">
      <pane xSplit="2" ySplit="2" topLeftCell="C871" activePane="bottomRight" state="frozen"/>
      <selection pane="topRight"/>
      <selection pane="bottomLeft"/>
      <selection pane="bottomRight" activeCell="B884" sqref="B1:B1048576"/>
    </sheetView>
  </sheetViews>
  <sheetFormatPr defaultColWidth="32.44140625" defaultRowHeight="15" customHeight="1"/>
  <cols>
    <col min="1" max="1" width="53.6640625" customWidth="1"/>
    <col min="2" max="2" width="80" style="8" customWidth="1"/>
    <col min="3" max="3" width="32.44140625" style="1"/>
    <col min="11" max="11" width="32.44140625" style="1"/>
    <col min="13" max="13" width="13.6640625" customWidth="1"/>
    <col min="14" max="14" width="19.6640625" style="1" customWidth="1"/>
    <col min="15" max="15" width="13" style="1" customWidth="1"/>
    <col min="16" max="16" width="18.33203125" style="1" customWidth="1"/>
    <col min="17" max="17" width="26.6640625" style="1" customWidth="1"/>
    <col min="18" max="18" width="17.5546875" customWidth="1"/>
    <col min="19" max="19" width="23.6640625" customWidth="1"/>
    <col min="20" max="20" width="15.6640625" customWidth="1"/>
    <col min="21" max="21" width="15" customWidth="1"/>
    <col min="22" max="22" width="16.33203125" customWidth="1"/>
    <col min="23" max="23" width="10.6640625" customWidth="1"/>
    <col min="26" max="26" width="34" bestFit="1" customWidth="1"/>
    <col min="41" max="41" width="16" customWidth="1"/>
    <col min="42" max="42" width="58.6640625" customWidth="1"/>
    <col min="43" max="43" width="16.6640625" customWidth="1"/>
    <col min="44" max="44" width="31.6640625" customWidth="1"/>
    <col min="45" max="45" width="16" customWidth="1"/>
    <col min="46" max="61" width="2.44140625" style="131" customWidth="1"/>
    <col min="62" max="77" width="2.44140625" style="132" customWidth="1"/>
    <col min="78" max="93" width="10.44140625" customWidth="1"/>
  </cols>
  <sheetData>
    <row r="1" spans="1:93" ht="15.75" customHeight="1">
      <c r="A1" s="24" t="s">
        <v>2872</v>
      </c>
      <c r="B1" s="5" t="s">
        <v>0</v>
      </c>
      <c r="C1" s="25" t="s">
        <v>1</v>
      </c>
      <c r="D1" s="24" t="s">
        <v>2</v>
      </c>
      <c r="E1" s="24" t="s">
        <v>13</v>
      </c>
      <c r="F1" s="24" t="s">
        <v>14</v>
      </c>
      <c r="G1" s="24" t="s">
        <v>7</v>
      </c>
      <c r="H1" s="24" t="s">
        <v>8</v>
      </c>
      <c r="I1" s="24" t="s">
        <v>9</v>
      </c>
      <c r="J1" s="24" t="s">
        <v>10</v>
      </c>
      <c r="K1" s="25" t="s">
        <v>11</v>
      </c>
      <c r="L1" s="24" t="s">
        <v>12</v>
      </c>
      <c r="M1" s="24" t="s">
        <v>16</v>
      </c>
      <c r="N1" s="25" t="s">
        <v>17</v>
      </c>
      <c r="O1" s="25" t="s">
        <v>2304</v>
      </c>
      <c r="P1" s="88" t="s">
        <v>2873</v>
      </c>
      <c r="Q1" s="88" t="s">
        <v>18</v>
      </c>
      <c r="R1" s="24" t="s">
        <v>20</v>
      </c>
      <c r="S1" s="25" t="s">
        <v>21</v>
      </c>
      <c r="T1" s="25" t="s">
        <v>24</v>
      </c>
      <c r="U1" t="s">
        <v>2874</v>
      </c>
      <c r="V1" s="24" t="s">
        <v>2875</v>
      </c>
      <c r="W1" s="24" t="s">
        <v>2876</v>
      </c>
      <c r="X1" t="s">
        <v>2877</v>
      </c>
      <c r="Y1" t="s">
        <v>2878</v>
      </c>
      <c r="Z1" t="s">
        <v>2879</v>
      </c>
      <c r="AA1" t="s">
        <v>2880</v>
      </c>
      <c r="AB1" t="s">
        <v>2881</v>
      </c>
      <c r="AI1" s="4" t="s">
        <v>0</v>
      </c>
      <c r="AJ1" t="s">
        <v>2877</v>
      </c>
      <c r="AK1" t="s">
        <v>2878</v>
      </c>
      <c r="AL1" t="s">
        <v>2882</v>
      </c>
      <c r="AO1" s="101" t="s">
        <v>2883</v>
      </c>
      <c r="AP1" s="100" t="s">
        <v>2884</v>
      </c>
      <c r="AQ1" s="101" t="s">
        <v>2885</v>
      </c>
      <c r="AR1" s="102" t="s">
        <v>2886</v>
      </c>
      <c r="AS1" s="101" t="s">
        <v>2883</v>
      </c>
      <c r="AT1" s="131">
        <v>1</v>
      </c>
      <c r="AU1" s="131">
        <v>2</v>
      </c>
      <c r="AV1" s="131">
        <v>3</v>
      </c>
      <c r="AW1" s="131">
        <v>4</v>
      </c>
      <c r="AX1" s="131">
        <v>5</v>
      </c>
      <c r="AY1" s="131">
        <v>6</v>
      </c>
      <c r="AZ1" s="131">
        <v>7</v>
      </c>
      <c r="BA1" s="131">
        <v>8</v>
      </c>
      <c r="BB1" s="131">
        <v>9</v>
      </c>
      <c r="BC1" s="131">
        <v>10</v>
      </c>
      <c r="BD1" s="131">
        <v>11</v>
      </c>
      <c r="BE1" s="131">
        <v>12</v>
      </c>
      <c r="BF1" s="131">
        <v>13</v>
      </c>
      <c r="BG1" s="131">
        <v>14</v>
      </c>
      <c r="BH1" s="131">
        <v>15</v>
      </c>
      <c r="BI1" s="131">
        <v>16</v>
      </c>
      <c r="BJ1" s="131">
        <v>1</v>
      </c>
      <c r="BK1" s="131">
        <v>2</v>
      </c>
      <c r="BL1" s="131">
        <v>3</v>
      </c>
      <c r="BM1" s="131">
        <v>4</v>
      </c>
      <c r="BN1" s="131">
        <v>5</v>
      </c>
      <c r="BO1" s="131">
        <v>6</v>
      </c>
      <c r="BP1" s="131">
        <v>7</v>
      </c>
      <c r="BQ1" s="131">
        <v>8</v>
      </c>
      <c r="BR1" s="131">
        <v>9</v>
      </c>
      <c r="BS1" s="131">
        <v>10</v>
      </c>
      <c r="BT1" s="131">
        <v>11</v>
      </c>
      <c r="BU1" s="131">
        <v>12</v>
      </c>
      <c r="BV1" s="131">
        <v>13</v>
      </c>
      <c r="BW1" s="131">
        <v>14</v>
      </c>
      <c r="BX1" s="131">
        <v>15</v>
      </c>
      <c r="BY1" s="131">
        <v>16</v>
      </c>
      <c r="BZ1" s="131">
        <v>1</v>
      </c>
      <c r="CA1" s="131">
        <v>2</v>
      </c>
      <c r="CB1" s="131">
        <v>3</v>
      </c>
      <c r="CC1" s="131">
        <v>4</v>
      </c>
      <c r="CD1" s="131">
        <v>5</v>
      </c>
      <c r="CE1" s="131">
        <v>6</v>
      </c>
      <c r="CF1" s="131">
        <v>7</v>
      </c>
      <c r="CG1" s="131">
        <v>8</v>
      </c>
      <c r="CH1" s="131">
        <v>9</v>
      </c>
      <c r="CI1" s="131">
        <v>10</v>
      </c>
      <c r="CJ1" s="131">
        <v>11</v>
      </c>
      <c r="CK1" s="131">
        <v>12</v>
      </c>
      <c r="CL1" s="131">
        <v>13</v>
      </c>
      <c r="CM1" s="131">
        <v>14</v>
      </c>
      <c r="CN1" s="131">
        <v>15</v>
      </c>
      <c r="CO1" s="131">
        <v>16</v>
      </c>
    </row>
    <row r="2" spans="1:93" ht="22.5" customHeight="1">
      <c r="A2" t="s">
        <v>2887</v>
      </c>
      <c r="B2" s="97" t="s">
        <v>2888</v>
      </c>
      <c r="C2" s="26" t="s">
        <v>2889</v>
      </c>
      <c r="D2" s="27"/>
      <c r="E2" s="27" t="s">
        <v>2890</v>
      </c>
      <c r="F2" t="s">
        <v>48</v>
      </c>
      <c r="G2" s="27" t="s">
        <v>525</v>
      </c>
      <c r="H2" t="s">
        <v>966</v>
      </c>
      <c r="I2" t="s">
        <v>2891</v>
      </c>
      <c r="K2" s="28"/>
      <c r="M2" t="s">
        <v>38</v>
      </c>
      <c r="R2" t="str">
        <f>IF(COUNTIF(soi_input_variables!A:A,B2)&gt;0,"yes","no")</f>
        <v>no</v>
      </c>
      <c r="S2" t="str">
        <f>IF(COUNTIF(midas_input_variables!A:A,B2)&gt;0,"yes","no")</f>
        <v>no</v>
      </c>
      <c r="T2" t="str">
        <f>IF(OR(R2="yes",S2="yes"),"yes","no")</f>
        <v>no</v>
      </c>
      <c r="U2">
        <f>0.0005</f>
        <v>5.0000000000000001E-4</v>
      </c>
      <c r="V2" t="str">
        <f>IF(COUNTIF(eucalc_variables_proxies!A:A,B2)&gt;0,"yes","no")</f>
        <v>yes</v>
      </c>
      <c r="X2" t="s">
        <v>2879</v>
      </c>
      <c r="Z2" t="s">
        <v>2892</v>
      </c>
      <c r="AC2" t="s">
        <v>2879</v>
      </c>
      <c r="AI2" s="9" t="s">
        <v>2888</v>
      </c>
      <c r="AJ2" t="s">
        <v>2879</v>
      </c>
      <c r="AK2" t="s">
        <v>2893</v>
      </c>
      <c r="AL2" t="s">
        <v>2894</v>
      </c>
      <c r="AO2" s="29"/>
      <c r="AP2" s="103" t="s">
        <v>2895</v>
      </c>
      <c r="AQ2" s="104" t="b">
        <v>1</v>
      </c>
      <c r="AR2" s="105"/>
      <c r="AS2" s="29"/>
      <c r="AT2" s="131" t="str" cm="1">
        <f t="array" ref="AT2">IFERROR(_xlfn.TEXTSPLIT(AR2,";",,FALSE),"")</f>
        <v/>
      </c>
      <c r="AU2" s="131" t="str" cm="1">
        <f t="array" ref="AU2">IF(LEN(AR2)&gt;0,_xlfn.TEXTSPLIT(AR2,";",,TRUE),"")</f>
        <v/>
      </c>
      <c r="BJ2" s="132" t="str">
        <f t="shared" ref="BJ2:BJ65" si="0">IF(LEN(AT2)&gt;0,VALUE(AT2),"")</f>
        <v/>
      </c>
      <c r="BK2" s="132" t="str">
        <f t="shared" ref="BK2:BK65" si="1">IF(LEN(AU2)&gt;0,VALUE(AU2),"")</f>
        <v/>
      </c>
      <c r="BL2" s="132" t="str">
        <f t="shared" ref="BL2:BL65" si="2">IF(LEN(AV2)&gt;0,VALUE(AV2),"")</f>
        <v/>
      </c>
      <c r="BM2" s="132" t="str">
        <f t="shared" ref="BM2:BM65" si="3">IF(LEN(AW2)&gt;0,VALUE(AW2),"")</f>
        <v/>
      </c>
      <c r="BN2" s="132" t="str">
        <f t="shared" ref="BN2:BN65" si="4">IF(LEN(AX2)&gt;0,VALUE(AX2),"")</f>
        <v/>
      </c>
      <c r="BO2" s="132" t="str">
        <f t="shared" ref="BO2:BO65" si="5">IF(LEN(AY2)&gt;0,VALUE(AY2),"")</f>
        <v/>
      </c>
      <c r="BP2" s="132" t="str">
        <f t="shared" ref="BP2:BP65" si="6">IF(LEN(AZ2)&gt;0,VALUE(AZ2),"")</f>
        <v/>
      </c>
      <c r="BQ2" s="132" t="str">
        <f t="shared" ref="BQ2:BQ65" si="7">IF(LEN(BA2)&gt;0,VALUE(BA2),"")</f>
        <v/>
      </c>
      <c r="BR2" s="132" t="str">
        <f t="shared" ref="BR2:BR65" si="8">IF(LEN(BB2)&gt;0,VALUE(BB2),"")</f>
        <v/>
      </c>
      <c r="BS2" s="132" t="str">
        <f t="shared" ref="BS2:BS65" si="9">IF(LEN(BC2)&gt;0,VALUE(BC2),"")</f>
        <v/>
      </c>
      <c r="BT2" s="132" t="str">
        <f t="shared" ref="BT2:BT65" si="10">IF(LEN(BD2)&gt;0,VALUE(BD2),"")</f>
        <v/>
      </c>
      <c r="BU2" s="132" t="str">
        <f t="shared" ref="BU2:BU65" si="11">IF(LEN(BE2)&gt;0,VALUE(BE2),"")</f>
        <v/>
      </c>
      <c r="BV2" s="132" t="str">
        <f t="shared" ref="BV2:BV65" si="12">IF(LEN(BF2)&gt;0,VALUE(BF2),"")</f>
        <v/>
      </c>
      <c r="BW2" s="132" t="str">
        <f t="shared" ref="BW2:BW65" si="13">IF(LEN(BG2)&gt;0,VALUE(BG2),"")</f>
        <v/>
      </c>
      <c r="BX2" s="132" t="str">
        <f t="shared" ref="BX2:BX65" si="14">IF(LEN(BH2)&gt;0,VALUE(BH2),"")</f>
        <v/>
      </c>
      <c r="BY2" s="132" t="str">
        <f t="shared" ref="BY2:BY65" si="15">IF(LEN(BI2)&gt;0,VALUE(BI2),"")</f>
        <v/>
      </c>
      <c r="BZ2" t="str">
        <f t="shared" ref="BZ2:BZ65" si="16" xml:space="preserve"> IF(LEN(BJ2)&gt;0,VLOOKUP(BJ2,$AO:$AP,2,FALSE),"")</f>
        <v/>
      </c>
      <c r="CA2" t="str">
        <f t="shared" ref="CA2:CA65" si="17" xml:space="preserve"> IF(LEN(BK2)&gt;0,VLOOKUP(BK2,$AO:$AP,2,FALSE),"")</f>
        <v/>
      </c>
      <c r="CB2" t="str">
        <f t="shared" ref="CB2:CB65" si="18" xml:space="preserve"> IF(LEN(BL2)&gt;0,VLOOKUP(BL2,$AO:$AP,2,FALSE),"")</f>
        <v/>
      </c>
      <c r="CC2" t="str">
        <f t="shared" ref="CC2:CC65" si="19" xml:space="preserve"> IF(LEN(BM2)&gt;0,VLOOKUP(BM2,$AO:$AP,2,FALSE),"")</f>
        <v/>
      </c>
      <c r="CD2" t="str">
        <f t="shared" ref="CD2:CD65" si="20" xml:space="preserve"> IF(LEN(BN2)&gt;0,VLOOKUP(BN2,$AO:$AP,2,FALSE),"")</f>
        <v/>
      </c>
      <c r="CE2" t="str">
        <f t="shared" ref="CE2:CE65" si="21" xml:space="preserve"> IF(LEN(BO2)&gt;0,VLOOKUP(BO2,$AO:$AP,2,FALSE),"")</f>
        <v/>
      </c>
      <c r="CF2" t="str">
        <f t="shared" ref="CF2:CF65" si="22" xml:space="preserve"> IF(LEN(BP2)&gt;0,VLOOKUP(BP2,$AO:$AP,2,FALSE),"")</f>
        <v/>
      </c>
      <c r="CG2" t="str">
        <f t="shared" ref="CG2:CG65" si="23" xml:space="preserve"> IF(LEN(BQ2)&gt;0,VLOOKUP(BQ2,$AO:$AP,2,FALSE),"")</f>
        <v/>
      </c>
      <c r="CH2" t="str">
        <f t="shared" ref="CH2:CH65" si="24" xml:space="preserve"> IF(LEN(BR2)&gt;0,VLOOKUP(BR2,$AO:$AP,2,FALSE),"")</f>
        <v/>
      </c>
      <c r="CI2" t="str">
        <f t="shared" ref="CI2:CI65" si="25" xml:space="preserve"> IF(LEN(BS2)&gt;0,VLOOKUP(BS2,$AO:$AP,2,FALSE),"")</f>
        <v/>
      </c>
      <c r="CJ2" t="str">
        <f t="shared" ref="CJ2:CJ65" si="26" xml:space="preserve"> IF(LEN(BT2)&gt;0,VLOOKUP(BT2,$AO:$AP,2,FALSE),"")</f>
        <v/>
      </c>
      <c r="CK2" t="str">
        <f t="shared" ref="CK2:CK65" si="27" xml:space="preserve"> IF(LEN(BU2)&gt;0,VLOOKUP(BU2,$AO:$AP,2,FALSE),"")</f>
        <v/>
      </c>
      <c r="CL2" t="str">
        <f t="shared" ref="CL2:CL65" si="28" xml:space="preserve"> IF(LEN(BV2)&gt;0,VLOOKUP(BV2,$AO:$AP,2,FALSE),"")</f>
        <v/>
      </c>
      <c r="CM2" t="str">
        <f t="shared" ref="CM2:CM65" si="29" xml:space="preserve"> IF(LEN(BW2)&gt;0,VLOOKUP(BW2,$AO:$AP,2,FALSE),"")</f>
        <v/>
      </c>
      <c r="CN2" t="str">
        <f t="shared" ref="CN2:CN65" si="30" xml:space="preserve"> IF(LEN(BX2)&gt;0,VLOOKUP(BX2,$AO:$AP,2,FALSE),"")</f>
        <v/>
      </c>
      <c r="CO2" t="str">
        <f t="shared" ref="CO2:CO65" si="31" xml:space="preserve"> IF(LEN(BY2)&gt;0,VLOOKUP(BY2,$AO:$AP,2,FALSE),"")</f>
        <v/>
      </c>
    </row>
    <row r="3" spans="1:93" ht="20.100000000000001" customHeight="1">
      <c r="A3" t="s">
        <v>2896</v>
      </c>
      <c r="B3" s="97" t="s">
        <v>2897</v>
      </c>
      <c r="C3" s="26" t="s">
        <v>2898</v>
      </c>
      <c r="D3" s="29"/>
      <c r="E3" s="29" t="s">
        <v>2890</v>
      </c>
      <c r="F3" t="s">
        <v>48</v>
      </c>
      <c r="G3" s="29" t="s">
        <v>525</v>
      </c>
      <c r="H3" t="s">
        <v>966</v>
      </c>
      <c r="I3" t="s">
        <v>2891</v>
      </c>
      <c r="K3" s="28"/>
      <c r="M3" t="s">
        <v>38</v>
      </c>
      <c r="R3" t="str">
        <f>IF(COUNTIF(soi_input_variables!A:A,B3)&gt;0,"yes","no")</f>
        <v>no</v>
      </c>
      <c r="S3" t="str">
        <f>IF(COUNTIF(midas_input_variables!A:A,B3)&gt;0,"yes","no")</f>
        <v>no</v>
      </c>
      <c r="T3" t="str">
        <f t="shared" ref="T3:T84" si="32">IF(OR(R3="yes",S3="yes"),"yes","no")</f>
        <v>no</v>
      </c>
      <c r="U3">
        <f t="shared" ref="U3:U38" si="33">0.0005</f>
        <v>5.0000000000000001E-4</v>
      </c>
      <c r="V3" t="str">
        <f>IF(COUNTIF(eucalc_variables_proxies!A:A,B3)&gt;0,"yes","no")</f>
        <v>yes</v>
      </c>
      <c r="X3" t="s">
        <v>2879</v>
      </c>
      <c r="Z3" t="s">
        <v>2892</v>
      </c>
      <c r="AC3" t="s">
        <v>2880</v>
      </c>
      <c r="AI3" s="9" t="s">
        <v>2897</v>
      </c>
      <c r="AJ3" t="s">
        <v>2879</v>
      </c>
      <c r="AK3" t="s">
        <v>2893</v>
      </c>
      <c r="AO3" s="29"/>
      <c r="AP3" s="103" t="s">
        <v>2899</v>
      </c>
      <c r="AQ3" s="104" t="b">
        <v>1</v>
      </c>
      <c r="AR3" s="105"/>
      <c r="AS3" s="29"/>
      <c r="AT3" s="131" t="str" cm="1">
        <f t="array" ref="AT3">IFERROR(_xlfn.TEXTSPLIT(AR3,";",,FALSE),"")</f>
        <v/>
      </c>
      <c r="BJ3" s="132" t="str">
        <f t="shared" si="0"/>
        <v/>
      </c>
      <c r="BK3" s="132" t="str">
        <f t="shared" si="1"/>
        <v/>
      </c>
      <c r="BL3" s="132" t="str">
        <f t="shared" si="2"/>
        <v/>
      </c>
      <c r="BM3" s="132" t="str">
        <f t="shared" si="3"/>
        <v/>
      </c>
      <c r="BN3" s="132" t="str">
        <f t="shared" si="4"/>
        <v/>
      </c>
      <c r="BO3" s="132" t="str">
        <f t="shared" si="5"/>
        <v/>
      </c>
      <c r="BP3" s="132" t="str">
        <f t="shared" si="6"/>
        <v/>
      </c>
      <c r="BQ3" s="132" t="str">
        <f t="shared" si="7"/>
        <v/>
      </c>
      <c r="BR3" s="132" t="str">
        <f t="shared" si="8"/>
        <v/>
      </c>
      <c r="BS3" s="132" t="str">
        <f t="shared" si="9"/>
        <v/>
      </c>
      <c r="BT3" s="132" t="str">
        <f t="shared" si="10"/>
        <v/>
      </c>
      <c r="BU3" s="132" t="str">
        <f t="shared" si="11"/>
        <v/>
      </c>
      <c r="BV3" s="132" t="str">
        <f t="shared" si="12"/>
        <v/>
      </c>
      <c r="BW3" s="132" t="str">
        <f t="shared" si="13"/>
        <v/>
      </c>
      <c r="BX3" s="132" t="str">
        <f t="shared" si="14"/>
        <v/>
      </c>
      <c r="BY3" s="132" t="str">
        <f t="shared" si="15"/>
        <v/>
      </c>
      <c r="BZ3" t="str">
        <f t="shared" si="16"/>
        <v/>
      </c>
      <c r="CA3" t="str">
        <f t="shared" si="17"/>
        <v/>
      </c>
      <c r="CB3" t="str">
        <f t="shared" si="18"/>
        <v/>
      </c>
      <c r="CC3" t="str">
        <f t="shared" si="19"/>
        <v/>
      </c>
      <c r="CD3" t="str">
        <f t="shared" si="20"/>
        <v/>
      </c>
      <c r="CE3" t="str">
        <f t="shared" si="21"/>
        <v/>
      </c>
      <c r="CF3" t="str">
        <f t="shared" si="22"/>
        <v/>
      </c>
      <c r="CG3" t="str">
        <f t="shared" si="23"/>
        <v/>
      </c>
      <c r="CH3" t="str">
        <f t="shared" si="24"/>
        <v/>
      </c>
      <c r="CI3" t="str">
        <f t="shared" si="25"/>
        <v/>
      </c>
      <c r="CJ3" t="str">
        <f t="shared" si="26"/>
        <v/>
      </c>
      <c r="CK3" t="str">
        <f t="shared" si="27"/>
        <v/>
      </c>
      <c r="CL3" t="str">
        <f t="shared" si="28"/>
        <v/>
      </c>
      <c r="CM3" t="str">
        <f t="shared" si="29"/>
        <v/>
      </c>
      <c r="CN3" t="str">
        <f t="shared" si="30"/>
        <v/>
      </c>
      <c r="CO3" t="str">
        <f t="shared" si="31"/>
        <v/>
      </c>
    </row>
    <row r="4" spans="1:93" ht="18" customHeight="1">
      <c r="A4" t="s">
        <v>2900</v>
      </c>
      <c r="B4" s="97" t="s">
        <v>2901</v>
      </c>
      <c r="C4" s="26" t="s">
        <v>2902</v>
      </c>
      <c r="D4" s="27"/>
      <c r="E4" s="27" t="s">
        <v>2890</v>
      </c>
      <c r="F4" t="s">
        <v>48</v>
      </c>
      <c r="G4" s="27" t="s">
        <v>525</v>
      </c>
      <c r="H4" t="s">
        <v>966</v>
      </c>
      <c r="I4" t="s">
        <v>2891</v>
      </c>
      <c r="K4" s="28"/>
      <c r="M4" t="s">
        <v>38</v>
      </c>
      <c r="R4" t="str">
        <f>IF(COUNTIF(soi_input_variables!A:A,B4)&gt;0,"yes","no")</f>
        <v>no</v>
      </c>
      <c r="S4" t="str">
        <f>IF(COUNTIF(midas_input_variables!A:A,B4)&gt;0,"yes","no")</f>
        <v>no</v>
      </c>
      <c r="T4" t="str">
        <f t="shared" si="32"/>
        <v>no</v>
      </c>
      <c r="U4">
        <f t="shared" si="33"/>
        <v>5.0000000000000001E-4</v>
      </c>
      <c r="V4" t="str">
        <f>IF(COUNTIF(eucalc_variables_proxies!A:A,B4)&gt;0,"yes","no")</f>
        <v>yes</v>
      </c>
      <c r="X4" t="s">
        <v>2879</v>
      </c>
      <c r="Z4" t="s">
        <v>2892</v>
      </c>
      <c r="AC4" t="s">
        <v>2903</v>
      </c>
      <c r="AI4" s="9" t="s">
        <v>2901</v>
      </c>
      <c r="AJ4" t="s">
        <v>2879</v>
      </c>
      <c r="AK4" t="s">
        <v>2893</v>
      </c>
      <c r="AO4" s="29"/>
      <c r="AP4" s="103" t="s">
        <v>2904</v>
      </c>
      <c r="AQ4" s="104" t="b">
        <v>1</v>
      </c>
      <c r="AR4" s="105"/>
      <c r="AS4" s="29"/>
      <c r="AT4" s="131" t="str" cm="1">
        <f t="array" ref="AT4">IFERROR(_xlfn.TEXTSPLIT(AR4,";",,FALSE),"")</f>
        <v/>
      </c>
      <c r="BJ4" s="132" t="str">
        <f t="shared" si="0"/>
        <v/>
      </c>
      <c r="BK4" s="132" t="str">
        <f t="shared" si="1"/>
        <v/>
      </c>
      <c r="BL4" s="132" t="str">
        <f t="shared" si="2"/>
        <v/>
      </c>
      <c r="BM4" s="132" t="str">
        <f t="shared" si="3"/>
        <v/>
      </c>
      <c r="BN4" s="132" t="str">
        <f t="shared" si="4"/>
        <v/>
      </c>
      <c r="BO4" s="132" t="str">
        <f t="shared" si="5"/>
        <v/>
      </c>
      <c r="BP4" s="132" t="str">
        <f t="shared" si="6"/>
        <v/>
      </c>
      <c r="BQ4" s="132" t="str">
        <f t="shared" si="7"/>
        <v/>
      </c>
      <c r="BR4" s="132" t="str">
        <f t="shared" si="8"/>
        <v/>
      </c>
      <c r="BS4" s="132" t="str">
        <f t="shared" si="9"/>
        <v/>
      </c>
      <c r="BT4" s="132" t="str">
        <f t="shared" si="10"/>
        <v/>
      </c>
      <c r="BU4" s="132" t="str">
        <f t="shared" si="11"/>
        <v/>
      </c>
      <c r="BV4" s="132" t="str">
        <f t="shared" si="12"/>
        <v/>
      </c>
      <c r="BW4" s="132" t="str">
        <f t="shared" si="13"/>
        <v/>
      </c>
      <c r="BX4" s="132" t="str">
        <f t="shared" si="14"/>
        <v/>
      </c>
      <c r="BY4" s="132" t="str">
        <f t="shared" si="15"/>
        <v/>
      </c>
      <c r="BZ4" t="str">
        <f t="shared" si="16"/>
        <v/>
      </c>
      <c r="CA4" t="str">
        <f t="shared" si="17"/>
        <v/>
      </c>
      <c r="CB4" t="str">
        <f t="shared" si="18"/>
        <v/>
      </c>
      <c r="CC4" t="str">
        <f t="shared" si="19"/>
        <v/>
      </c>
      <c r="CD4" t="str">
        <f t="shared" si="20"/>
        <v/>
      </c>
      <c r="CE4" t="str">
        <f t="shared" si="21"/>
        <v/>
      </c>
      <c r="CF4" t="str">
        <f t="shared" si="22"/>
        <v/>
      </c>
      <c r="CG4" t="str">
        <f t="shared" si="23"/>
        <v/>
      </c>
      <c r="CH4" t="str">
        <f t="shared" si="24"/>
        <v/>
      </c>
      <c r="CI4" t="str">
        <f t="shared" si="25"/>
        <v/>
      </c>
      <c r="CJ4" t="str">
        <f t="shared" si="26"/>
        <v/>
      </c>
      <c r="CK4" t="str">
        <f t="shared" si="27"/>
        <v/>
      </c>
      <c r="CL4" t="str">
        <f t="shared" si="28"/>
        <v/>
      </c>
      <c r="CM4" t="str">
        <f t="shared" si="29"/>
        <v/>
      </c>
      <c r="CN4" t="str">
        <f t="shared" si="30"/>
        <v/>
      </c>
      <c r="CO4" t="str">
        <f t="shared" si="31"/>
        <v/>
      </c>
    </row>
    <row r="5" spans="1:93" ht="18.600000000000001" customHeight="1">
      <c r="A5" t="s">
        <v>2905</v>
      </c>
      <c r="B5" s="97" t="s">
        <v>2906</v>
      </c>
      <c r="C5" s="26" t="s">
        <v>2907</v>
      </c>
      <c r="D5" s="27"/>
      <c r="E5" s="27" t="s">
        <v>2890</v>
      </c>
      <c r="F5" t="s">
        <v>48</v>
      </c>
      <c r="G5" s="27" t="s">
        <v>525</v>
      </c>
      <c r="H5" t="s">
        <v>966</v>
      </c>
      <c r="I5" t="s">
        <v>2891</v>
      </c>
      <c r="K5" s="28"/>
      <c r="M5" t="s">
        <v>38</v>
      </c>
      <c r="R5" t="str">
        <f>IF(COUNTIF(soi_input_variables!A:A,B5)&gt;0,"yes","no")</f>
        <v>no</v>
      </c>
      <c r="S5" t="str">
        <f>IF(COUNTIF(midas_input_variables!A:A,B5)&gt;0,"yes","no")</f>
        <v>no</v>
      </c>
      <c r="T5" t="str">
        <f t="shared" si="32"/>
        <v>no</v>
      </c>
      <c r="U5">
        <f t="shared" si="33"/>
        <v>5.0000000000000001E-4</v>
      </c>
      <c r="V5" t="str">
        <f>IF(COUNTIF(eucalc_variables_proxies!A:A,B5)&gt;0,"yes","no")</f>
        <v>yes</v>
      </c>
      <c r="X5" t="s">
        <v>2879</v>
      </c>
      <c r="Z5" t="s">
        <v>2892</v>
      </c>
      <c r="AI5" s="9" t="s">
        <v>2906</v>
      </c>
      <c r="AJ5" t="s">
        <v>2879</v>
      </c>
      <c r="AK5" t="s">
        <v>2893</v>
      </c>
      <c r="AO5" s="29"/>
      <c r="AP5" s="103" t="s">
        <v>2908</v>
      </c>
      <c r="AQ5" s="104" t="b">
        <v>1</v>
      </c>
      <c r="AR5" s="105"/>
      <c r="AS5" s="29"/>
      <c r="AT5" s="131" t="str" cm="1">
        <f t="array" ref="AT5">IFERROR(_xlfn.TEXTSPLIT(AR5,";",,FALSE),"")</f>
        <v/>
      </c>
      <c r="BJ5" s="132" t="str">
        <f t="shared" si="0"/>
        <v/>
      </c>
      <c r="BK5" s="132" t="str">
        <f t="shared" si="1"/>
        <v/>
      </c>
      <c r="BL5" s="132" t="str">
        <f t="shared" si="2"/>
        <v/>
      </c>
      <c r="BM5" s="132" t="str">
        <f t="shared" si="3"/>
        <v/>
      </c>
      <c r="BN5" s="132" t="str">
        <f t="shared" si="4"/>
        <v/>
      </c>
      <c r="BO5" s="132" t="str">
        <f t="shared" si="5"/>
        <v/>
      </c>
      <c r="BP5" s="132" t="str">
        <f t="shared" si="6"/>
        <v/>
      </c>
      <c r="BQ5" s="132" t="str">
        <f t="shared" si="7"/>
        <v/>
      </c>
      <c r="BR5" s="132" t="str">
        <f t="shared" si="8"/>
        <v/>
      </c>
      <c r="BS5" s="132" t="str">
        <f t="shared" si="9"/>
        <v/>
      </c>
      <c r="BT5" s="132" t="str">
        <f t="shared" si="10"/>
        <v/>
      </c>
      <c r="BU5" s="132" t="str">
        <f t="shared" si="11"/>
        <v/>
      </c>
      <c r="BV5" s="132" t="str">
        <f t="shared" si="12"/>
        <v/>
      </c>
      <c r="BW5" s="132" t="str">
        <f t="shared" si="13"/>
        <v/>
      </c>
      <c r="BX5" s="132" t="str">
        <f t="shared" si="14"/>
        <v/>
      </c>
      <c r="BY5" s="132" t="str">
        <f t="shared" si="15"/>
        <v/>
      </c>
      <c r="BZ5" t="str">
        <f t="shared" si="16"/>
        <v/>
      </c>
      <c r="CA5" t="str">
        <f t="shared" si="17"/>
        <v/>
      </c>
      <c r="CB5" t="str">
        <f t="shared" si="18"/>
        <v/>
      </c>
      <c r="CC5" t="str">
        <f t="shared" si="19"/>
        <v/>
      </c>
      <c r="CD5" t="str">
        <f t="shared" si="20"/>
        <v/>
      </c>
      <c r="CE5" t="str">
        <f t="shared" si="21"/>
        <v/>
      </c>
      <c r="CF5" t="str">
        <f t="shared" si="22"/>
        <v/>
      </c>
      <c r="CG5" t="str">
        <f t="shared" si="23"/>
        <v/>
      </c>
      <c r="CH5" t="str">
        <f t="shared" si="24"/>
        <v/>
      </c>
      <c r="CI5" t="str">
        <f t="shared" si="25"/>
        <v/>
      </c>
      <c r="CJ5" t="str">
        <f t="shared" si="26"/>
        <v/>
      </c>
      <c r="CK5" t="str">
        <f t="shared" si="27"/>
        <v/>
      </c>
      <c r="CL5" t="str">
        <f t="shared" si="28"/>
        <v/>
      </c>
      <c r="CM5" t="str">
        <f t="shared" si="29"/>
        <v/>
      </c>
      <c r="CN5" t="str">
        <f t="shared" si="30"/>
        <v/>
      </c>
      <c r="CO5" t="str">
        <f t="shared" si="31"/>
        <v/>
      </c>
    </row>
    <row r="6" spans="1:93" ht="19.2" customHeight="1">
      <c r="A6" t="s">
        <v>2909</v>
      </c>
      <c r="B6" s="97" t="s">
        <v>2910</v>
      </c>
      <c r="C6" s="26" t="s">
        <v>2911</v>
      </c>
      <c r="D6" s="27"/>
      <c r="E6" s="27" t="s">
        <v>2890</v>
      </c>
      <c r="F6" t="s">
        <v>48</v>
      </c>
      <c r="G6" s="27" t="s">
        <v>525</v>
      </c>
      <c r="H6" t="s">
        <v>966</v>
      </c>
      <c r="I6" t="s">
        <v>2891</v>
      </c>
      <c r="K6" s="28"/>
      <c r="M6" t="s">
        <v>38</v>
      </c>
      <c r="R6" t="str">
        <f>IF(COUNTIF(soi_input_variables!A:A,B6)&gt;0,"yes","no")</f>
        <v>no</v>
      </c>
      <c r="S6" t="str">
        <f>IF(COUNTIF(midas_input_variables!A:A,B6)&gt;0,"yes","no")</f>
        <v>no</v>
      </c>
      <c r="T6" t="str">
        <f t="shared" si="32"/>
        <v>no</v>
      </c>
      <c r="U6">
        <f t="shared" si="33"/>
        <v>5.0000000000000001E-4</v>
      </c>
      <c r="V6" t="str">
        <f>IF(COUNTIF(eucalc_variables_proxies!A:A,B6)&gt;0,"yes","no")</f>
        <v>yes</v>
      </c>
      <c r="X6" t="s">
        <v>2879</v>
      </c>
      <c r="Z6" t="s">
        <v>2892</v>
      </c>
      <c r="AC6" t="s">
        <v>2912</v>
      </c>
      <c r="AI6" s="9" t="s">
        <v>2910</v>
      </c>
      <c r="AJ6" t="s">
        <v>2879</v>
      </c>
      <c r="AK6" t="s">
        <v>2893</v>
      </c>
      <c r="AO6" s="29"/>
      <c r="AP6" s="103" t="s">
        <v>2913</v>
      </c>
      <c r="AQ6" s="104" t="b">
        <v>1</v>
      </c>
      <c r="AR6" s="105"/>
      <c r="AS6" s="29"/>
      <c r="AT6" s="131" t="str" cm="1">
        <f t="array" ref="AT6">IFERROR(_xlfn.TEXTSPLIT(AR6,";",,FALSE),"")</f>
        <v/>
      </c>
      <c r="BJ6" s="132" t="str">
        <f t="shared" si="0"/>
        <v/>
      </c>
      <c r="BK6" s="132" t="str">
        <f t="shared" si="1"/>
        <v/>
      </c>
      <c r="BL6" s="132" t="str">
        <f t="shared" si="2"/>
        <v/>
      </c>
      <c r="BM6" s="132" t="str">
        <f t="shared" si="3"/>
        <v/>
      </c>
      <c r="BN6" s="132" t="str">
        <f t="shared" si="4"/>
        <v/>
      </c>
      <c r="BO6" s="132" t="str">
        <f t="shared" si="5"/>
        <v/>
      </c>
      <c r="BP6" s="132" t="str">
        <f t="shared" si="6"/>
        <v/>
      </c>
      <c r="BQ6" s="132" t="str">
        <f t="shared" si="7"/>
        <v/>
      </c>
      <c r="BR6" s="132" t="str">
        <f t="shared" si="8"/>
        <v/>
      </c>
      <c r="BS6" s="132" t="str">
        <f t="shared" si="9"/>
        <v/>
      </c>
      <c r="BT6" s="132" t="str">
        <f t="shared" si="10"/>
        <v/>
      </c>
      <c r="BU6" s="132" t="str">
        <f t="shared" si="11"/>
        <v/>
      </c>
      <c r="BV6" s="132" t="str">
        <f t="shared" si="12"/>
        <v/>
      </c>
      <c r="BW6" s="132" t="str">
        <f t="shared" si="13"/>
        <v/>
      </c>
      <c r="BX6" s="132" t="str">
        <f t="shared" si="14"/>
        <v/>
      </c>
      <c r="BY6" s="132" t="str">
        <f t="shared" si="15"/>
        <v/>
      </c>
      <c r="BZ6" t="str">
        <f t="shared" si="16"/>
        <v/>
      </c>
      <c r="CA6" t="str">
        <f t="shared" si="17"/>
        <v/>
      </c>
      <c r="CB6" t="str">
        <f t="shared" si="18"/>
        <v/>
      </c>
      <c r="CC6" t="str">
        <f t="shared" si="19"/>
        <v/>
      </c>
      <c r="CD6" t="str">
        <f t="shared" si="20"/>
        <v/>
      </c>
      <c r="CE6" t="str">
        <f t="shared" si="21"/>
        <v/>
      </c>
      <c r="CF6" t="str">
        <f t="shared" si="22"/>
        <v/>
      </c>
      <c r="CG6" t="str">
        <f t="shared" si="23"/>
        <v/>
      </c>
      <c r="CH6" t="str">
        <f t="shared" si="24"/>
        <v/>
      </c>
      <c r="CI6" t="str">
        <f t="shared" si="25"/>
        <v/>
      </c>
      <c r="CJ6" t="str">
        <f t="shared" si="26"/>
        <v/>
      </c>
      <c r="CK6" t="str">
        <f t="shared" si="27"/>
        <v/>
      </c>
      <c r="CL6" t="str">
        <f t="shared" si="28"/>
        <v/>
      </c>
      <c r="CM6" t="str">
        <f t="shared" si="29"/>
        <v/>
      </c>
      <c r="CN6" t="str">
        <f t="shared" si="30"/>
        <v/>
      </c>
      <c r="CO6" t="str">
        <f t="shared" si="31"/>
        <v/>
      </c>
    </row>
    <row r="7" spans="1:93" ht="18" customHeight="1">
      <c r="A7" t="s">
        <v>2914</v>
      </c>
      <c r="B7" s="97" t="s">
        <v>2915</v>
      </c>
      <c r="C7" s="26" t="s">
        <v>2916</v>
      </c>
      <c r="D7" s="27"/>
      <c r="E7" s="27" t="s">
        <v>2890</v>
      </c>
      <c r="F7" t="s">
        <v>48</v>
      </c>
      <c r="G7" s="27" t="s">
        <v>525</v>
      </c>
      <c r="H7" t="s">
        <v>966</v>
      </c>
      <c r="I7" t="s">
        <v>2891</v>
      </c>
      <c r="K7" s="28"/>
      <c r="M7" t="s">
        <v>38</v>
      </c>
      <c r="R7" t="str">
        <f>IF(COUNTIF(soi_input_variables!A:A,B7)&gt;0,"yes","no")</f>
        <v>no</v>
      </c>
      <c r="S7" t="str">
        <f>IF(COUNTIF(midas_input_variables!A:A,B7)&gt;0,"yes","no")</f>
        <v>no</v>
      </c>
      <c r="T7" t="str">
        <f t="shared" si="32"/>
        <v>no</v>
      </c>
      <c r="U7">
        <f t="shared" si="33"/>
        <v>5.0000000000000001E-4</v>
      </c>
      <c r="V7" t="str">
        <f>IF(COUNTIF(eucalc_variables_proxies!A:A,B7)&gt;0,"yes","no")</f>
        <v>yes</v>
      </c>
      <c r="X7" t="s">
        <v>2879</v>
      </c>
      <c r="Z7" t="s">
        <v>2892</v>
      </c>
      <c r="AC7" t="s">
        <v>2917</v>
      </c>
      <c r="AI7" s="9" t="s">
        <v>2915</v>
      </c>
      <c r="AJ7" t="s">
        <v>2879</v>
      </c>
      <c r="AK7" t="s">
        <v>2893</v>
      </c>
      <c r="AO7" s="29"/>
      <c r="AP7" s="103" t="s">
        <v>2918</v>
      </c>
      <c r="AQ7" s="104" t="b">
        <v>1</v>
      </c>
      <c r="AR7" s="105"/>
      <c r="AS7" s="29"/>
      <c r="AT7" s="131" t="str" cm="1">
        <f t="array" ref="AT7">IFERROR(_xlfn.TEXTSPLIT(AR7,";",,FALSE),"")</f>
        <v/>
      </c>
      <c r="BJ7" s="132" t="str">
        <f t="shared" si="0"/>
        <v/>
      </c>
      <c r="BK7" s="132" t="str">
        <f t="shared" si="1"/>
        <v/>
      </c>
      <c r="BL7" s="132" t="str">
        <f t="shared" si="2"/>
        <v/>
      </c>
      <c r="BM7" s="132" t="str">
        <f t="shared" si="3"/>
        <v/>
      </c>
      <c r="BN7" s="132" t="str">
        <f t="shared" si="4"/>
        <v/>
      </c>
      <c r="BO7" s="132" t="str">
        <f t="shared" si="5"/>
        <v/>
      </c>
      <c r="BP7" s="132" t="str">
        <f t="shared" si="6"/>
        <v/>
      </c>
      <c r="BQ7" s="132" t="str">
        <f t="shared" si="7"/>
        <v/>
      </c>
      <c r="BR7" s="132" t="str">
        <f t="shared" si="8"/>
        <v/>
      </c>
      <c r="BS7" s="132" t="str">
        <f t="shared" si="9"/>
        <v/>
      </c>
      <c r="BT7" s="132" t="str">
        <f t="shared" si="10"/>
        <v/>
      </c>
      <c r="BU7" s="132" t="str">
        <f t="shared" si="11"/>
        <v/>
      </c>
      <c r="BV7" s="132" t="str">
        <f t="shared" si="12"/>
        <v/>
      </c>
      <c r="BW7" s="132" t="str">
        <f t="shared" si="13"/>
        <v/>
      </c>
      <c r="BX7" s="132" t="str">
        <f t="shared" si="14"/>
        <v/>
      </c>
      <c r="BY7" s="132" t="str">
        <f t="shared" si="15"/>
        <v/>
      </c>
      <c r="BZ7" t="str">
        <f t="shared" si="16"/>
        <v/>
      </c>
      <c r="CA7" t="str">
        <f t="shared" si="17"/>
        <v/>
      </c>
      <c r="CB7" t="str">
        <f t="shared" si="18"/>
        <v/>
      </c>
      <c r="CC7" t="str">
        <f t="shared" si="19"/>
        <v/>
      </c>
      <c r="CD7" t="str">
        <f t="shared" si="20"/>
        <v/>
      </c>
      <c r="CE7" t="str">
        <f t="shared" si="21"/>
        <v/>
      </c>
      <c r="CF7" t="str">
        <f t="shared" si="22"/>
        <v/>
      </c>
      <c r="CG7" t="str">
        <f t="shared" si="23"/>
        <v/>
      </c>
      <c r="CH7" t="str">
        <f t="shared" si="24"/>
        <v/>
      </c>
      <c r="CI7" t="str">
        <f t="shared" si="25"/>
        <v/>
      </c>
      <c r="CJ7" t="str">
        <f t="shared" si="26"/>
        <v/>
      </c>
      <c r="CK7" t="str">
        <f t="shared" si="27"/>
        <v/>
      </c>
      <c r="CL7" t="str">
        <f t="shared" si="28"/>
        <v/>
      </c>
      <c r="CM7" t="str">
        <f t="shared" si="29"/>
        <v/>
      </c>
      <c r="CN7" t="str">
        <f t="shared" si="30"/>
        <v/>
      </c>
      <c r="CO7" t="str">
        <f t="shared" si="31"/>
        <v/>
      </c>
    </row>
    <row r="8" spans="1:93" ht="18.600000000000001" customHeight="1">
      <c r="A8" t="s">
        <v>2919</v>
      </c>
      <c r="B8" s="97" t="s">
        <v>2920</v>
      </c>
      <c r="C8" s="26" t="s">
        <v>2921</v>
      </c>
      <c r="D8" s="27"/>
      <c r="E8" s="27" t="s">
        <v>2890</v>
      </c>
      <c r="F8" t="s">
        <v>48</v>
      </c>
      <c r="G8" s="27" t="s">
        <v>525</v>
      </c>
      <c r="H8" t="s">
        <v>2922</v>
      </c>
      <c r="I8" t="s">
        <v>2891</v>
      </c>
      <c r="K8" s="28"/>
      <c r="M8" t="s">
        <v>38</v>
      </c>
      <c r="R8" t="str">
        <f>IF(COUNTIF(soi_input_variables!A:A,B8)&gt;0,"yes","no")</f>
        <v>no</v>
      </c>
      <c r="S8" t="str">
        <f>IF(COUNTIF(midas_input_variables!A:A,B8)&gt;0,"yes","no")</f>
        <v>no</v>
      </c>
      <c r="T8" t="str">
        <f t="shared" si="32"/>
        <v>no</v>
      </c>
      <c r="U8">
        <f t="shared" si="33"/>
        <v>5.0000000000000001E-4</v>
      </c>
      <c r="V8" t="str">
        <f>IF(COUNTIF(eucalc_variables_proxies!A:A,B8)&gt;0,"yes","no")</f>
        <v>yes</v>
      </c>
      <c r="X8" t="s">
        <v>2879</v>
      </c>
      <c r="Z8" t="s">
        <v>2923</v>
      </c>
      <c r="AC8" t="s">
        <v>2924</v>
      </c>
      <c r="AI8" s="9" t="s">
        <v>2920</v>
      </c>
      <c r="AJ8" t="s">
        <v>2879</v>
      </c>
      <c r="AK8" t="s">
        <v>2893</v>
      </c>
      <c r="AO8" s="29"/>
      <c r="AP8" s="103" t="s">
        <v>2925</v>
      </c>
      <c r="AQ8" s="104" t="b">
        <v>1</v>
      </c>
      <c r="AR8" s="105"/>
      <c r="AS8" s="29"/>
      <c r="AT8" s="131" t="str" cm="1">
        <f t="array" ref="AT8">IFERROR(_xlfn.TEXTSPLIT(AR8,";",,FALSE),"")</f>
        <v/>
      </c>
      <c r="BJ8" s="132" t="str">
        <f t="shared" si="0"/>
        <v/>
      </c>
      <c r="BK8" s="132" t="str">
        <f t="shared" si="1"/>
        <v/>
      </c>
      <c r="BL8" s="132" t="str">
        <f t="shared" si="2"/>
        <v/>
      </c>
      <c r="BM8" s="132" t="str">
        <f t="shared" si="3"/>
        <v/>
      </c>
      <c r="BN8" s="132" t="str">
        <f t="shared" si="4"/>
        <v/>
      </c>
      <c r="BO8" s="132" t="str">
        <f t="shared" si="5"/>
        <v/>
      </c>
      <c r="BP8" s="132" t="str">
        <f t="shared" si="6"/>
        <v/>
      </c>
      <c r="BQ8" s="132" t="str">
        <f t="shared" si="7"/>
        <v/>
      </c>
      <c r="BR8" s="132" t="str">
        <f t="shared" si="8"/>
        <v/>
      </c>
      <c r="BS8" s="132" t="str">
        <f t="shared" si="9"/>
        <v/>
      </c>
      <c r="BT8" s="132" t="str">
        <f t="shared" si="10"/>
        <v/>
      </c>
      <c r="BU8" s="132" t="str">
        <f t="shared" si="11"/>
        <v/>
      </c>
      <c r="BV8" s="132" t="str">
        <f t="shared" si="12"/>
        <v/>
      </c>
      <c r="BW8" s="132" t="str">
        <f t="shared" si="13"/>
        <v/>
      </c>
      <c r="BX8" s="132" t="str">
        <f t="shared" si="14"/>
        <v/>
      </c>
      <c r="BY8" s="132" t="str">
        <f t="shared" si="15"/>
        <v/>
      </c>
      <c r="BZ8" t="str">
        <f t="shared" si="16"/>
        <v/>
      </c>
      <c r="CA8" t="str">
        <f t="shared" si="17"/>
        <v/>
      </c>
      <c r="CB8" t="str">
        <f t="shared" si="18"/>
        <v/>
      </c>
      <c r="CC8" t="str">
        <f t="shared" si="19"/>
        <v/>
      </c>
      <c r="CD8" t="str">
        <f t="shared" si="20"/>
        <v/>
      </c>
      <c r="CE8" t="str">
        <f t="shared" si="21"/>
        <v/>
      </c>
      <c r="CF8" t="str">
        <f t="shared" si="22"/>
        <v/>
      </c>
      <c r="CG8" t="str">
        <f t="shared" si="23"/>
        <v/>
      </c>
      <c r="CH8" t="str">
        <f t="shared" si="24"/>
        <v/>
      </c>
      <c r="CI8" t="str">
        <f t="shared" si="25"/>
        <v/>
      </c>
      <c r="CJ8" t="str">
        <f t="shared" si="26"/>
        <v/>
      </c>
      <c r="CK8" t="str">
        <f t="shared" si="27"/>
        <v/>
      </c>
      <c r="CL8" t="str">
        <f t="shared" si="28"/>
        <v/>
      </c>
      <c r="CM8" t="str">
        <f t="shared" si="29"/>
        <v/>
      </c>
      <c r="CN8" t="str">
        <f t="shared" si="30"/>
        <v/>
      </c>
      <c r="CO8" t="str">
        <f t="shared" si="31"/>
        <v/>
      </c>
    </row>
    <row r="9" spans="1:93" ht="17.100000000000001" customHeight="1">
      <c r="A9" t="s">
        <v>2926</v>
      </c>
      <c r="B9" s="97" t="s">
        <v>2927</v>
      </c>
      <c r="C9" s="26" t="s">
        <v>2928</v>
      </c>
      <c r="D9" s="27"/>
      <c r="E9" s="27" t="s">
        <v>2890</v>
      </c>
      <c r="F9" t="s">
        <v>48</v>
      </c>
      <c r="G9" s="27" t="s">
        <v>525</v>
      </c>
      <c r="H9" t="s">
        <v>2922</v>
      </c>
      <c r="I9" t="s">
        <v>2891</v>
      </c>
      <c r="K9" s="28"/>
      <c r="M9" t="s">
        <v>38</v>
      </c>
      <c r="R9" t="str">
        <f>IF(COUNTIF(soi_input_variables!A:A,B9)&gt;0,"yes","no")</f>
        <v>no</v>
      </c>
      <c r="S9" t="str">
        <f>IF(COUNTIF(midas_input_variables!A:A,B9)&gt;0,"yes","no")</f>
        <v>no</v>
      </c>
      <c r="T9" t="str">
        <f t="shared" si="32"/>
        <v>no</v>
      </c>
      <c r="U9">
        <f t="shared" si="33"/>
        <v>5.0000000000000001E-4</v>
      </c>
      <c r="V9" t="str">
        <f>IF(COUNTIF(eucalc_variables_proxies!A:A,B9)&gt;0,"yes","no")</f>
        <v>yes</v>
      </c>
      <c r="X9" t="s">
        <v>2879</v>
      </c>
      <c r="Z9" t="s">
        <v>2923</v>
      </c>
      <c r="AC9" t="e">
        <f>VLOOKUP(F9,AM:AN,2,FALSE)</f>
        <v>#N/A</v>
      </c>
      <c r="AI9" s="9" t="s">
        <v>2927</v>
      </c>
      <c r="AJ9" t="s">
        <v>2879</v>
      </c>
      <c r="AK9" t="s">
        <v>2893</v>
      </c>
      <c r="AO9" s="29"/>
      <c r="AP9" s="103" t="s">
        <v>2929</v>
      </c>
      <c r="AQ9" s="104" t="b">
        <v>1</v>
      </c>
      <c r="AR9" s="105"/>
      <c r="AS9" s="29"/>
      <c r="AT9" s="131" t="str" cm="1">
        <f t="array" ref="AT9">IFERROR(_xlfn.TEXTSPLIT(AR9,";",,FALSE),"")</f>
        <v/>
      </c>
      <c r="BJ9" s="132" t="str">
        <f t="shared" si="0"/>
        <v/>
      </c>
      <c r="BK9" s="132" t="str">
        <f t="shared" si="1"/>
        <v/>
      </c>
      <c r="BL9" s="132" t="str">
        <f t="shared" si="2"/>
        <v/>
      </c>
      <c r="BM9" s="132" t="str">
        <f t="shared" si="3"/>
        <v/>
      </c>
      <c r="BN9" s="132" t="str">
        <f t="shared" si="4"/>
        <v/>
      </c>
      <c r="BO9" s="132" t="str">
        <f t="shared" si="5"/>
        <v/>
      </c>
      <c r="BP9" s="132" t="str">
        <f t="shared" si="6"/>
        <v/>
      </c>
      <c r="BQ9" s="132" t="str">
        <f t="shared" si="7"/>
        <v/>
      </c>
      <c r="BR9" s="132" t="str">
        <f t="shared" si="8"/>
        <v/>
      </c>
      <c r="BS9" s="132" t="str">
        <f t="shared" si="9"/>
        <v/>
      </c>
      <c r="BT9" s="132" t="str">
        <f t="shared" si="10"/>
        <v/>
      </c>
      <c r="BU9" s="132" t="str">
        <f t="shared" si="11"/>
        <v/>
      </c>
      <c r="BV9" s="132" t="str">
        <f t="shared" si="12"/>
        <v/>
      </c>
      <c r="BW9" s="132" t="str">
        <f t="shared" si="13"/>
        <v/>
      </c>
      <c r="BX9" s="132" t="str">
        <f t="shared" si="14"/>
        <v/>
      </c>
      <c r="BY9" s="132" t="str">
        <f t="shared" si="15"/>
        <v/>
      </c>
      <c r="BZ9" t="str">
        <f t="shared" si="16"/>
        <v/>
      </c>
      <c r="CA9" t="str">
        <f t="shared" si="17"/>
        <v/>
      </c>
      <c r="CB9" t="str">
        <f t="shared" si="18"/>
        <v/>
      </c>
      <c r="CC9" t="str">
        <f t="shared" si="19"/>
        <v/>
      </c>
      <c r="CD9" t="str">
        <f t="shared" si="20"/>
        <v/>
      </c>
      <c r="CE9" t="str">
        <f t="shared" si="21"/>
        <v/>
      </c>
      <c r="CF9" t="str">
        <f t="shared" si="22"/>
        <v/>
      </c>
      <c r="CG9" t="str">
        <f t="shared" si="23"/>
        <v/>
      </c>
      <c r="CH9" t="str">
        <f t="shared" si="24"/>
        <v/>
      </c>
      <c r="CI9" t="str">
        <f t="shared" si="25"/>
        <v/>
      </c>
      <c r="CJ9" t="str">
        <f t="shared" si="26"/>
        <v/>
      </c>
      <c r="CK9" t="str">
        <f t="shared" si="27"/>
        <v/>
      </c>
      <c r="CL9" t="str">
        <f t="shared" si="28"/>
        <v/>
      </c>
      <c r="CM9" t="str">
        <f t="shared" si="29"/>
        <v/>
      </c>
      <c r="CN9" t="str">
        <f t="shared" si="30"/>
        <v/>
      </c>
      <c r="CO9" t="str">
        <f t="shared" si="31"/>
        <v/>
      </c>
    </row>
    <row r="10" spans="1:93" ht="17.100000000000001" customHeight="1">
      <c r="A10" t="s">
        <v>2930</v>
      </c>
      <c r="B10" s="97" t="s">
        <v>2931</v>
      </c>
      <c r="C10" s="26" t="s">
        <v>2932</v>
      </c>
      <c r="E10" s="27" t="s">
        <v>2890</v>
      </c>
      <c r="F10" t="s">
        <v>48</v>
      </c>
      <c r="G10" s="27" t="s">
        <v>525</v>
      </c>
      <c r="H10" t="s">
        <v>2922</v>
      </c>
      <c r="I10" t="s">
        <v>2891</v>
      </c>
      <c r="K10" s="28"/>
      <c r="M10" t="s">
        <v>38</v>
      </c>
      <c r="R10" t="str">
        <f>IF(COUNTIF(soi_input_variables!A:A,B10)&gt;0,"yes","no")</f>
        <v>no</v>
      </c>
      <c r="S10" t="str">
        <f>IF(COUNTIF(midas_input_variables!A:A,B10)&gt;0,"yes","no")</f>
        <v>no</v>
      </c>
      <c r="T10" t="str">
        <f t="shared" si="32"/>
        <v>no</v>
      </c>
      <c r="U10">
        <f t="shared" si="33"/>
        <v>5.0000000000000001E-4</v>
      </c>
      <c r="V10" t="str">
        <f>IF(COUNTIF(eucalc_variables_proxies!A:A,B10)&gt;0,"yes","no")</f>
        <v>yes</v>
      </c>
      <c r="X10" t="s">
        <v>2879</v>
      </c>
      <c r="Z10" t="s">
        <v>2923</v>
      </c>
      <c r="AC10" t="s">
        <v>2933</v>
      </c>
      <c r="AI10" s="9" t="s">
        <v>2931</v>
      </c>
      <c r="AJ10" t="s">
        <v>2879</v>
      </c>
      <c r="AK10" t="s">
        <v>2893</v>
      </c>
      <c r="AO10" s="29"/>
      <c r="AP10" s="103" t="s">
        <v>2934</v>
      </c>
      <c r="AQ10" s="104" t="b">
        <v>1</v>
      </c>
      <c r="AR10" s="105"/>
      <c r="AS10" s="29"/>
      <c r="AT10" s="131" t="str" cm="1">
        <f t="array" ref="AT10">IFERROR(_xlfn.TEXTSPLIT(AR10,";",,FALSE),"")</f>
        <v/>
      </c>
      <c r="BJ10" s="132" t="str">
        <f t="shared" si="0"/>
        <v/>
      </c>
      <c r="BK10" s="132" t="str">
        <f t="shared" si="1"/>
        <v/>
      </c>
      <c r="BL10" s="132" t="str">
        <f t="shared" si="2"/>
        <v/>
      </c>
      <c r="BM10" s="132" t="str">
        <f t="shared" si="3"/>
        <v/>
      </c>
      <c r="BN10" s="132" t="str">
        <f t="shared" si="4"/>
        <v/>
      </c>
      <c r="BO10" s="132" t="str">
        <f t="shared" si="5"/>
        <v/>
      </c>
      <c r="BP10" s="132" t="str">
        <f t="shared" si="6"/>
        <v/>
      </c>
      <c r="BQ10" s="132" t="str">
        <f t="shared" si="7"/>
        <v/>
      </c>
      <c r="BR10" s="132" t="str">
        <f t="shared" si="8"/>
        <v/>
      </c>
      <c r="BS10" s="132" t="str">
        <f t="shared" si="9"/>
        <v/>
      </c>
      <c r="BT10" s="132" t="str">
        <f t="shared" si="10"/>
        <v/>
      </c>
      <c r="BU10" s="132" t="str">
        <f t="shared" si="11"/>
        <v/>
      </c>
      <c r="BV10" s="132" t="str">
        <f t="shared" si="12"/>
        <v/>
      </c>
      <c r="BW10" s="132" t="str">
        <f t="shared" si="13"/>
        <v/>
      </c>
      <c r="BX10" s="132" t="str">
        <f t="shared" si="14"/>
        <v/>
      </c>
      <c r="BY10" s="132" t="str">
        <f t="shared" si="15"/>
        <v/>
      </c>
      <c r="BZ10" t="str">
        <f t="shared" si="16"/>
        <v/>
      </c>
      <c r="CA10" t="str">
        <f t="shared" si="17"/>
        <v/>
      </c>
      <c r="CB10" t="str">
        <f t="shared" si="18"/>
        <v/>
      </c>
      <c r="CC10" t="str">
        <f t="shared" si="19"/>
        <v/>
      </c>
      <c r="CD10" t="str">
        <f t="shared" si="20"/>
        <v/>
      </c>
      <c r="CE10" t="str">
        <f t="shared" si="21"/>
        <v/>
      </c>
      <c r="CF10" t="str">
        <f t="shared" si="22"/>
        <v/>
      </c>
      <c r="CG10" t="str">
        <f t="shared" si="23"/>
        <v/>
      </c>
      <c r="CH10" t="str">
        <f t="shared" si="24"/>
        <v/>
      </c>
      <c r="CI10" t="str">
        <f t="shared" si="25"/>
        <v/>
      </c>
      <c r="CJ10" t="str">
        <f t="shared" si="26"/>
        <v/>
      </c>
      <c r="CK10" t="str">
        <f t="shared" si="27"/>
        <v/>
      </c>
      <c r="CL10" t="str">
        <f t="shared" si="28"/>
        <v/>
      </c>
      <c r="CM10" t="str">
        <f t="shared" si="29"/>
        <v/>
      </c>
      <c r="CN10" t="str">
        <f t="shared" si="30"/>
        <v/>
      </c>
      <c r="CO10" t="str">
        <f t="shared" si="31"/>
        <v/>
      </c>
    </row>
    <row r="11" spans="1:93" ht="17.7" customHeight="1">
      <c r="A11" t="s">
        <v>2935</v>
      </c>
      <c r="B11" s="97" t="s">
        <v>2936</v>
      </c>
      <c r="C11" s="26" t="s">
        <v>2937</v>
      </c>
      <c r="D11" s="27"/>
      <c r="E11" s="27" t="s">
        <v>2890</v>
      </c>
      <c r="F11" t="s">
        <v>48</v>
      </c>
      <c r="G11" s="27" t="s">
        <v>525</v>
      </c>
      <c r="H11" t="s">
        <v>2922</v>
      </c>
      <c r="I11" t="s">
        <v>2891</v>
      </c>
      <c r="K11" s="28"/>
      <c r="M11" t="s">
        <v>38</v>
      </c>
      <c r="R11" t="str">
        <f>IF(COUNTIF(soi_input_variables!A:A,B11)&gt;0,"yes","no")</f>
        <v>no</v>
      </c>
      <c r="S11" t="str">
        <f>IF(COUNTIF(midas_input_variables!A:A,B11)&gt;0,"yes","no")</f>
        <v>no</v>
      </c>
      <c r="T11" t="str">
        <f t="shared" si="32"/>
        <v>no</v>
      </c>
      <c r="U11">
        <f t="shared" si="33"/>
        <v>5.0000000000000001E-4</v>
      </c>
      <c r="V11" t="str">
        <f>IF(COUNTIF(eucalc_variables_proxies!A:A,B11)&gt;0,"yes","no")</f>
        <v>yes</v>
      </c>
      <c r="X11" t="s">
        <v>2879</v>
      </c>
      <c r="Z11" t="s">
        <v>2923</v>
      </c>
      <c r="AC11" t="s">
        <v>2938</v>
      </c>
      <c r="AI11" s="9" t="s">
        <v>2936</v>
      </c>
      <c r="AJ11" t="s">
        <v>2879</v>
      </c>
      <c r="AK11" t="s">
        <v>2893</v>
      </c>
      <c r="AO11" s="29"/>
      <c r="AP11" s="103" t="s">
        <v>2939</v>
      </c>
      <c r="AQ11" s="104" t="b">
        <v>1</v>
      </c>
      <c r="AR11" s="105"/>
      <c r="AS11" s="29"/>
      <c r="AT11" s="131" t="str" cm="1">
        <f t="array" ref="AT11">IFERROR(_xlfn.TEXTSPLIT(AR11,";",,FALSE),"")</f>
        <v/>
      </c>
      <c r="BJ11" s="132" t="str">
        <f t="shared" si="0"/>
        <v/>
      </c>
      <c r="BK11" s="132" t="str">
        <f t="shared" si="1"/>
        <v/>
      </c>
      <c r="BL11" s="132" t="str">
        <f t="shared" si="2"/>
        <v/>
      </c>
      <c r="BM11" s="132" t="str">
        <f t="shared" si="3"/>
        <v/>
      </c>
      <c r="BN11" s="132" t="str">
        <f t="shared" si="4"/>
        <v/>
      </c>
      <c r="BO11" s="132" t="str">
        <f t="shared" si="5"/>
        <v/>
      </c>
      <c r="BP11" s="132" t="str">
        <f t="shared" si="6"/>
        <v/>
      </c>
      <c r="BQ11" s="132" t="str">
        <f t="shared" si="7"/>
        <v/>
      </c>
      <c r="BR11" s="132" t="str">
        <f t="shared" si="8"/>
        <v/>
      </c>
      <c r="BS11" s="132" t="str">
        <f t="shared" si="9"/>
        <v/>
      </c>
      <c r="BT11" s="132" t="str">
        <f t="shared" si="10"/>
        <v/>
      </c>
      <c r="BU11" s="132" t="str">
        <f t="shared" si="11"/>
        <v/>
      </c>
      <c r="BV11" s="132" t="str">
        <f t="shared" si="12"/>
        <v/>
      </c>
      <c r="BW11" s="132" t="str">
        <f t="shared" si="13"/>
        <v/>
      </c>
      <c r="BX11" s="132" t="str">
        <f t="shared" si="14"/>
        <v/>
      </c>
      <c r="BY11" s="132" t="str">
        <f t="shared" si="15"/>
        <v/>
      </c>
      <c r="BZ11" t="str">
        <f t="shared" si="16"/>
        <v/>
      </c>
      <c r="CA11" t="str">
        <f t="shared" si="17"/>
        <v/>
      </c>
      <c r="CB11" t="str">
        <f t="shared" si="18"/>
        <v/>
      </c>
      <c r="CC11" t="str">
        <f t="shared" si="19"/>
        <v/>
      </c>
      <c r="CD11" t="str">
        <f t="shared" si="20"/>
        <v/>
      </c>
      <c r="CE11" t="str">
        <f t="shared" si="21"/>
        <v/>
      </c>
      <c r="CF11" t="str">
        <f t="shared" si="22"/>
        <v/>
      </c>
      <c r="CG11" t="str">
        <f t="shared" si="23"/>
        <v/>
      </c>
      <c r="CH11" t="str">
        <f t="shared" si="24"/>
        <v/>
      </c>
      <c r="CI11" t="str">
        <f t="shared" si="25"/>
        <v/>
      </c>
      <c r="CJ11" t="str">
        <f t="shared" si="26"/>
        <v/>
      </c>
      <c r="CK11" t="str">
        <f t="shared" si="27"/>
        <v/>
      </c>
      <c r="CL11" t="str">
        <f t="shared" si="28"/>
        <v/>
      </c>
      <c r="CM11" t="str">
        <f t="shared" si="29"/>
        <v/>
      </c>
      <c r="CN11" t="str">
        <f t="shared" si="30"/>
        <v/>
      </c>
      <c r="CO11" t="str">
        <f t="shared" si="31"/>
        <v/>
      </c>
    </row>
    <row r="12" spans="1:93" ht="17.7" customHeight="1">
      <c r="A12" t="s">
        <v>2940</v>
      </c>
      <c r="B12" s="97" t="s">
        <v>2941</v>
      </c>
      <c r="C12" s="26" t="s">
        <v>2942</v>
      </c>
      <c r="D12" s="27"/>
      <c r="E12" s="27" t="s">
        <v>2890</v>
      </c>
      <c r="F12" t="s">
        <v>48</v>
      </c>
      <c r="G12" s="27" t="s">
        <v>525</v>
      </c>
      <c r="H12" t="s">
        <v>2922</v>
      </c>
      <c r="I12" t="s">
        <v>2891</v>
      </c>
      <c r="K12" s="28"/>
      <c r="M12" t="s">
        <v>38</v>
      </c>
      <c r="R12" t="str">
        <f>IF(COUNTIF(soi_input_variables!A:A,B12)&gt;0,"yes","no")</f>
        <v>no</v>
      </c>
      <c r="S12" t="str">
        <f>IF(COUNTIF(midas_input_variables!A:A,B12)&gt;0,"yes","no")</f>
        <v>no</v>
      </c>
      <c r="T12" t="str">
        <f t="shared" si="32"/>
        <v>no</v>
      </c>
      <c r="U12">
        <f t="shared" si="33"/>
        <v>5.0000000000000001E-4</v>
      </c>
      <c r="V12" t="str">
        <f>IF(COUNTIF(eucalc_variables_proxies!A:A,B12)&gt;0,"yes","no")</f>
        <v>yes</v>
      </c>
      <c r="X12" t="s">
        <v>2879</v>
      </c>
      <c r="Z12" t="s">
        <v>2923</v>
      </c>
      <c r="AC12" t="s">
        <v>2943</v>
      </c>
      <c r="AI12" s="9" t="s">
        <v>2941</v>
      </c>
      <c r="AJ12" t="s">
        <v>2879</v>
      </c>
      <c r="AK12" t="s">
        <v>2893</v>
      </c>
      <c r="AO12" s="29"/>
      <c r="AP12" s="103" t="s">
        <v>2944</v>
      </c>
      <c r="AQ12" s="104" t="b">
        <v>1</v>
      </c>
      <c r="AR12" s="105"/>
      <c r="AS12" s="29"/>
      <c r="AT12" s="131" t="str" cm="1">
        <f t="array" ref="AT12">IFERROR(_xlfn.TEXTSPLIT(AR12,";",,FALSE),"")</f>
        <v/>
      </c>
      <c r="BJ12" s="132" t="str">
        <f t="shared" si="0"/>
        <v/>
      </c>
      <c r="BK12" s="132" t="str">
        <f t="shared" si="1"/>
        <v/>
      </c>
      <c r="BL12" s="132" t="str">
        <f t="shared" si="2"/>
        <v/>
      </c>
      <c r="BM12" s="132" t="str">
        <f t="shared" si="3"/>
        <v/>
      </c>
      <c r="BN12" s="132" t="str">
        <f t="shared" si="4"/>
        <v/>
      </c>
      <c r="BO12" s="132" t="str">
        <f t="shared" si="5"/>
        <v/>
      </c>
      <c r="BP12" s="132" t="str">
        <f t="shared" si="6"/>
        <v/>
      </c>
      <c r="BQ12" s="132" t="str">
        <f t="shared" si="7"/>
        <v/>
      </c>
      <c r="BR12" s="132" t="str">
        <f t="shared" si="8"/>
        <v/>
      </c>
      <c r="BS12" s="132" t="str">
        <f t="shared" si="9"/>
        <v/>
      </c>
      <c r="BT12" s="132" t="str">
        <f t="shared" si="10"/>
        <v/>
      </c>
      <c r="BU12" s="132" t="str">
        <f t="shared" si="11"/>
        <v/>
      </c>
      <c r="BV12" s="132" t="str">
        <f t="shared" si="12"/>
        <v/>
      </c>
      <c r="BW12" s="132" t="str">
        <f t="shared" si="13"/>
        <v/>
      </c>
      <c r="BX12" s="132" t="str">
        <f t="shared" si="14"/>
        <v/>
      </c>
      <c r="BY12" s="132" t="str">
        <f t="shared" si="15"/>
        <v/>
      </c>
      <c r="BZ12" t="str">
        <f t="shared" si="16"/>
        <v/>
      </c>
      <c r="CA12" t="str">
        <f t="shared" si="17"/>
        <v/>
      </c>
      <c r="CB12" t="str">
        <f t="shared" si="18"/>
        <v/>
      </c>
      <c r="CC12" t="str">
        <f t="shared" si="19"/>
        <v/>
      </c>
      <c r="CD12" t="str">
        <f t="shared" si="20"/>
        <v/>
      </c>
      <c r="CE12" t="str">
        <f t="shared" si="21"/>
        <v/>
      </c>
      <c r="CF12" t="str">
        <f t="shared" si="22"/>
        <v/>
      </c>
      <c r="CG12" t="str">
        <f t="shared" si="23"/>
        <v/>
      </c>
      <c r="CH12" t="str">
        <f t="shared" si="24"/>
        <v/>
      </c>
      <c r="CI12" t="str">
        <f t="shared" si="25"/>
        <v/>
      </c>
      <c r="CJ12" t="str">
        <f t="shared" si="26"/>
        <v/>
      </c>
      <c r="CK12" t="str">
        <f t="shared" si="27"/>
        <v/>
      </c>
      <c r="CL12" t="str">
        <f t="shared" si="28"/>
        <v/>
      </c>
      <c r="CM12" t="str">
        <f t="shared" si="29"/>
        <v/>
      </c>
      <c r="CN12" t="str">
        <f t="shared" si="30"/>
        <v/>
      </c>
      <c r="CO12" t="str">
        <f t="shared" si="31"/>
        <v/>
      </c>
    </row>
    <row r="13" spans="1:93" ht="19.2" customHeight="1">
      <c r="A13" t="s">
        <v>2945</v>
      </c>
      <c r="B13" s="97" t="s">
        <v>2946</v>
      </c>
      <c r="C13" s="26" t="s">
        <v>2947</v>
      </c>
      <c r="D13" s="27"/>
      <c r="E13" s="27" t="s">
        <v>2890</v>
      </c>
      <c r="F13" t="s">
        <v>48</v>
      </c>
      <c r="G13" s="27" t="s">
        <v>525</v>
      </c>
      <c r="H13" t="s">
        <v>2922</v>
      </c>
      <c r="I13" t="s">
        <v>2891</v>
      </c>
      <c r="K13" s="28"/>
      <c r="M13" t="s">
        <v>38</v>
      </c>
      <c r="R13" t="str">
        <f>IF(COUNTIF(soi_input_variables!A:A,B13)&gt;0,"yes","no")</f>
        <v>no</v>
      </c>
      <c r="S13" t="str">
        <f>IF(COUNTIF(midas_input_variables!A:A,B13)&gt;0,"yes","no")</f>
        <v>no</v>
      </c>
      <c r="T13" t="str">
        <f t="shared" si="32"/>
        <v>no</v>
      </c>
      <c r="U13">
        <f t="shared" si="33"/>
        <v>5.0000000000000001E-4</v>
      </c>
      <c r="V13" t="str">
        <f>IF(COUNTIF(eucalc_variables_proxies!A:A,B13)&gt;0,"yes","no")</f>
        <v>yes</v>
      </c>
      <c r="X13" t="s">
        <v>2879</v>
      </c>
      <c r="Z13" t="s">
        <v>2923</v>
      </c>
      <c r="AC13" t="s">
        <v>2948</v>
      </c>
      <c r="AI13" s="9" t="s">
        <v>2946</v>
      </c>
      <c r="AJ13" t="s">
        <v>2879</v>
      </c>
      <c r="AK13" t="s">
        <v>2893</v>
      </c>
      <c r="AO13" s="29"/>
      <c r="AP13" s="103" t="s">
        <v>2949</v>
      </c>
      <c r="AQ13" s="104" t="b">
        <v>1</v>
      </c>
      <c r="AR13" s="105"/>
      <c r="AS13" s="29"/>
      <c r="AT13" s="131" t="str" cm="1">
        <f t="array" ref="AT13">IFERROR(_xlfn.TEXTSPLIT(AR13,";",,FALSE),"")</f>
        <v/>
      </c>
      <c r="BJ13" s="132" t="str">
        <f t="shared" si="0"/>
        <v/>
      </c>
      <c r="BK13" s="132" t="str">
        <f t="shared" si="1"/>
        <v/>
      </c>
      <c r="BL13" s="132" t="str">
        <f t="shared" si="2"/>
        <v/>
      </c>
      <c r="BM13" s="132" t="str">
        <f t="shared" si="3"/>
        <v/>
      </c>
      <c r="BN13" s="132" t="str">
        <f t="shared" si="4"/>
        <v/>
      </c>
      <c r="BO13" s="132" t="str">
        <f t="shared" si="5"/>
        <v/>
      </c>
      <c r="BP13" s="132" t="str">
        <f t="shared" si="6"/>
        <v/>
      </c>
      <c r="BQ13" s="132" t="str">
        <f t="shared" si="7"/>
        <v/>
      </c>
      <c r="BR13" s="132" t="str">
        <f t="shared" si="8"/>
        <v/>
      </c>
      <c r="BS13" s="132" t="str">
        <f t="shared" si="9"/>
        <v/>
      </c>
      <c r="BT13" s="132" t="str">
        <f t="shared" si="10"/>
        <v/>
      </c>
      <c r="BU13" s="132" t="str">
        <f t="shared" si="11"/>
        <v/>
      </c>
      <c r="BV13" s="132" t="str">
        <f t="shared" si="12"/>
        <v/>
      </c>
      <c r="BW13" s="132" t="str">
        <f t="shared" si="13"/>
        <v/>
      </c>
      <c r="BX13" s="132" t="str">
        <f t="shared" si="14"/>
        <v/>
      </c>
      <c r="BY13" s="132" t="str">
        <f t="shared" si="15"/>
        <v/>
      </c>
      <c r="BZ13" t="str">
        <f t="shared" si="16"/>
        <v/>
      </c>
      <c r="CA13" t="str">
        <f t="shared" si="17"/>
        <v/>
      </c>
      <c r="CB13" t="str">
        <f t="shared" si="18"/>
        <v/>
      </c>
      <c r="CC13" t="str">
        <f t="shared" si="19"/>
        <v/>
      </c>
      <c r="CD13" t="str">
        <f t="shared" si="20"/>
        <v/>
      </c>
      <c r="CE13" t="str">
        <f t="shared" si="21"/>
        <v/>
      </c>
      <c r="CF13" t="str">
        <f t="shared" si="22"/>
        <v/>
      </c>
      <c r="CG13" t="str">
        <f t="shared" si="23"/>
        <v/>
      </c>
      <c r="CH13" t="str">
        <f t="shared" si="24"/>
        <v/>
      </c>
      <c r="CI13" t="str">
        <f t="shared" si="25"/>
        <v/>
      </c>
      <c r="CJ13" t="str">
        <f t="shared" si="26"/>
        <v/>
      </c>
      <c r="CK13" t="str">
        <f t="shared" si="27"/>
        <v/>
      </c>
      <c r="CL13" t="str">
        <f t="shared" si="28"/>
        <v/>
      </c>
      <c r="CM13" t="str">
        <f t="shared" si="29"/>
        <v/>
      </c>
      <c r="CN13" t="str">
        <f t="shared" si="30"/>
        <v/>
      </c>
      <c r="CO13" t="str">
        <f t="shared" si="31"/>
        <v/>
      </c>
    </row>
    <row r="14" spans="1:93" ht="19.5" customHeight="1">
      <c r="A14" t="s">
        <v>2950</v>
      </c>
      <c r="B14" s="97" t="s">
        <v>2951</v>
      </c>
      <c r="C14" s="26" t="s">
        <v>2952</v>
      </c>
      <c r="D14" s="27"/>
      <c r="E14" s="27" t="s">
        <v>2890</v>
      </c>
      <c r="F14" t="s">
        <v>48</v>
      </c>
      <c r="G14" s="27" t="s">
        <v>525</v>
      </c>
      <c r="H14" t="s">
        <v>2922</v>
      </c>
      <c r="I14" t="s">
        <v>2891</v>
      </c>
      <c r="K14" s="28"/>
      <c r="M14" t="s">
        <v>38</v>
      </c>
      <c r="R14" t="str">
        <f>IF(COUNTIF(soi_input_variables!A:A,B14)&gt;0,"yes","no")</f>
        <v>no</v>
      </c>
      <c r="S14" t="str">
        <f>IF(COUNTIF(midas_input_variables!A:A,B14)&gt;0,"yes","no")</f>
        <v>no</v>
      </c>
      <c r="T14" t="str">
        <f t="shared" si="32"/>
        <v>no</v>
      </c>
      <c r="U14">
        <f t="shared" si="33"/>
        <v>5.0000000000000001E-4</v>
      </c>
      <c r="V14" t="str">
        <f>IF(COUNTIF(eucalc_variables_proxies!A:A,B14)&gt;0,"yes","no")</f>
        <v>yes</v>
      </c>
      <c r="X14" t="s">
        <v>2879</v>
      </c>
      <c r="Z14" t="s">
        <v>2923</v>
      </c>
      <c r="AC14" t="s">
        <v>2953</v>
      </c>
      <c r="AI14" s="9" t="s">
        <v>2951</v>
      </c>
      <c r="AJ14" t="s">
        <v>2879</v>
      </c>
      <c r="AK14" t="s">
        <v>2893</v>
      </c>
      <c r="AO14" s="29"/>
      <c r="AP14" s="103" t="s">
        <v>2954</v>
      </c>
      <c r="AQ14" s="104" t="b">
        <v>1</v>
      </c>
      <c r="AR14" s="105"/>
      <c r="AS14" s="29"/>
      <c r="AT14" s="131" t="str" cm="1">
        <f t="array" ref="AT14">IFERROR(_xlfn.TEXTSPLIT(AR14,";",,FALSE),"")</f>
        <v/>
      </c>
      <c r="BJ14" s="132" t="str">
        <f t="shared" si="0"/>
        <v/>
      </c>
      <c r="BK14" s="132" t="str">
        <f t="shared" si="1"/>
        <v/>
      </c>
      <c r="BL14" s="132" t="str">
        <f t="shared" si="2"/>
        <v/>
      </c>
      <c r="BM14" s="132" t="str">
        <f t="shared" si="3"/>
        <v/>
      </c>
      <c r="BN14" s="132" t="str">
        <f t="shared" si="4"/>
        <v/>
      </c>
      <c r="BO14" s="132" t="str">
        <f t="shared" si="5"/>
        <v/>
      </c>
      <c r="BP14" s="132" t="str">
        <f t="shared" si="6"/>
        <v/>
      </c>
      <c r="BQ14" s="132" t="str">
        <f t="shared" si="7"/>
        <v/>
      </c>
      <c r="BR14" s="132" t="str">
        <f t="shared" si="8"/>
        <v/>
      </c>
      <c r="BS14" s="132" t="str">
        <f t="shared" si="9"/>
        <v/>
      </c>
      <c r="BT14" s="132" t="str">
        <f t="shared" si="10"/>
        <v/>
      </c>
      <c r="BU14" s="132" t="str">
        <f t="shared" si="11"/>
        <v/>
      </c>
      <c r="BV14" s="132" t="str">
        <f t="shared" si="12"/>
        <v/>
      </c>
      <c r="BW14" s="132" t="str">
        <f t="shared" si="13"/>
        <v/>
      </c>
      <c r="BX14" s="132" t="str">
        <f t="shared" si="14"/>
        <v/>
      </c>
      <c r="BY14" s="132" t="str">
        <f t="shared" si="15"/>
        <v/>
      </c>
      <c r="BZ14" t="str">
        <f t="shared" si="16"/>
        <v/>
      </c>
      <c r="CA14" t="str">
        <f t="shared" si="17"/>
        <v/>
      </c>
      <c r="CB14" t="str">
        <f t="shared" si="18"/>
        <v/>
      </c>
      <c r="CC14" t="str">
        <f t="shared" si="19"/>
        <v/>
      </c>
      <c r="CD14" t="str">
        <f t="shared" si="20"/>
        <v/>
      </c>
      <c r="CE14" t="str">
        <f t="shared" si="21"/>
        <v/>
      </c>
      <c r="CF14" t="str">
        <f t="shared" si="22"/>
        <v/>
      </c>
      <c r="CG14" t="str">
        <f t="shared" si="23"/>
        <v/>
      </c>
      <c r="CH14" t="str">
        <f t="shared" si="24"/>
        <v/>
      </c>
      <c r="CI14" t="str">
        <f t="shared" si="25"/>
        <v/>
      </c>
      <c r="CJ14" t="str">
        <f t="shared" si="26"/>
        <v/>
      </c>
      <c r="CK14" t="str">
        <f t="shared" si="27"/>
        <v/>
      </c>
      <c r="CL14" t="str">
        <f t="shared" si="28"/>
        <v/>
      </c>
      <c r="CM14" t="str">
        <f t="shared" si="29"/>
        <v/>
      </c>
      <c r="CN14" t="str">
        <f t="shared" si="30"/>
        <v/>
      </c>
      <c r="CO14" t="str">
        <f t="shared" si="31"/>
        <v/>
      </c>
    </row>
    <row r="15" spans="1:93" ht="18.600000000000001" customHeight="1">
      <c r="A15" t="s">
        <v>2955</v>
      </c>
      <c r="B15" s="97" t="s">
        <v>2956</v>
      </c>
      <c r="C15" s="26" t="s">
        <v>2957</v>
      </c>
      <c r="D15" s="27"/>
      <c r="E15" s="27" t="s">
        <v>2890</v>
      </c>
      <c r="F15" t="s">
        <v>48</v>
      </c>
      <c r="G15" s="27" t="s">
        <v>525</v>
      </c>
      <c r="H15" t="s">
        <v>526</v>
      </c>
      <c r="I15" t="s">
        <v>2958</v>
      </c>
      <c r="K15" s="28"/>
      <c r="M15" t="s">
        <v>38</v>
      </c>
      <c r="R15" t="str">
        <f>IF(COUNTIF(soi_input_variables!A:A,B15)&gt;0,"yes","no")</f>
        <v>no</v>
      </c>
      <c r="S15" t="str">
        <f>IF(COUNTIF(midas_input_variables!A:A,B15)&gt;0,"yes","no")</f>
        <v>no</v>
      </c>
      <c r="T15" t="str">
        <f t="shared" si="32"/>
        <v>no</v>
      </c>
      <c r="U15">
        <f t="shared" si="33"/>
        <v>5.0000000000000001E-4</v>
      </c>
      <c r="V15" t="str">
        <f>IF(COUNTIF(eucalc_variables_proxies!A:A,B15)&gt;0,"yes","no")</f>
        <v>yes</v>
      </c>
      <c r="X15" t="s">
        <v>2880</v>
      </c>
      <c r="AA15" t="s">
        <v>2959</v>
      </c>
      <c r="AC15" t="s">
        <v>2960</v>
      </c>
      <c r="AI15" s="9" t="s">
        <v>2956</v>
      </c>
      <c r="AJ15" t="s">
        <v>2880</v>
      </c>
      <c r="AK15" t="s">
        <v>2961</v>
      </c>
      <c r="AO15" s="29"/>
      <c r="AP15" s="103" t="s">
        <v>2962</v>
      </c>
      <c r="AQ15" s="104" t="b">
        <v>1</v>
      </c>
      <c r="AR15" s="105"/>
      <c r="AS15" s="29"/>
      <c r="AT15" s="131" t="str" cm="1">
        <f t="array" ref="AT15">IFERROR(_xlfn.TEXTSPLIT(AR15,";",,FALSE),"")</f>
        <v/>
      </c>
      <c r="BJ15" s="132" t="str">
        <f t="shared" si="0"/>
        <v/>
      </c>
      <c r="BK15" s="132" t="str">
        <f t="shared" si="1"/>
        <v/>
      </c>
      <c r="BL15" s="132" t="str">
        <f t="shared" si="2"/>
        <v/>
      </c>
      <c r="BM15" s="132" t="str">
        <f t="shared" si="3"/>
        <v/>
      </c>
      <c r="BN15" s="132" t="str">
        <f t="shared" si="4"/>
        <v/>
      </c>
      <c r="BO15" s="132" t="str">
        <f t="shared" si="5"/>
        <v/>
      </c>
      <c r="BP15" s="132" t="str">
        <f t="shared" si="6"/>
        <v/>
      </c>
      <c r="BQ15" s="132" t="str">
        <f t="shared" si="7"/>
        <v/>
      </c>
      <c r="BR15" s="132" t="str">
        <f t="shared" si="8"/>
        <v/>
      </c>
      <c r="BS15" s="132" t="str">
        <f t="shared" si="9"/>
        <v/>
      </c>
      <c r="BT15" s="132" t="str">
        <f t="shared" si="10"/>
        <v/>
      </c>
      <c r="BU15" s="132" t="str">
        <f t="shared" si="11"/>
        <v/>
      </c>
      <c r="BV15" s="132" t="str">
        <f t="shared" si="12"/>
        <v/>
      </c>
      <c r="BW15" s="132" t="str">
        <f t="shared" si="13"/>
        <v/>
      </c>
      <c r="BX15" s="132" t="str">
        <f t="shared" si="14"/>
        <v/>
      </c>
      <c r="BY15" s="132" t="str">
        <f t="shared" si="15"/>
        <v/>
      </c>
      <c r="BZ15" t="str">
        <f t="shared" si="16"/>
        <v/>
      </c>
      <c r="CA15" t="str">
        <f t="shared" si="17"/>
        <v/>
      </c>
      <c r="CB15" t="str">
        <f t="shared" si="18"/>
        <v/>
      </c>
      <c r="CC15" t="str">
        <f t="shared" si="19"/>
        <v/>
      </c>
      <c r="CD15" t="str">
        <f t="shared" si="20"/>
        <v/>
      </c>
      <c r="CE15" t="str">
        <f t="shared" si="21"/>
        <v/>
      </c>
      <c r="CF15" t="str">
        <f t="shared" si="22"/>
        <v/>
      </c>
      <c r="CG15" t="str">
        <f t="shared" si="23"/>
        <v/>
      </c>
      <c r="CH15" t="str">
        <f t="shared" si="24"/>
        <v/>
      </c>
      <c r="CI15" t="str">
        <f t="shared" si="25"/>
        <v/>
      </c>
      <c r="CJ15" t="str">
        <f t="shared" si="26"/>
        <v/>
      </c>
      <c r="CK15" t="str">
        <f t="shared" si="27"/>
        <v/>
      </c>
      <c r="CL15" t="str">
        <f t="shared" si="28"/>
        <v/>
      </c>
      <c r="CM15" t="str">
        <f t="shared" si="29"/>
        <v/>
      </c>
      <c r="CN15" t="str">
        <f t="shared" si="30"/>
        <v/>
      </c>
      <c r="CO15" t="str">
        <f t="shared" si="31"/>
        <v/>
      </c>
    </row>
    <row r="16" spans="1:93" ht="18.600000000000001" customHeight="1">
      <c r="A16" t="s">
        <v>2963</v>
      </c>
      <c r="B16" s="97" t="s">
        <v>2964</v>
      </c>
      <c r="C16" s="26" t="s">
        <v>2965</v>
      </c>
      <c r="D16" s="27"/>
      <c r="E16" s="27" t="s">
        <v>2890</v>
      </c>
      <c r="F16" t="s">
        <v>48</v>
      </c>
      <c r="G16" s="27" t="s">
        <v>525</v>
      </c>
      <c r="H16" t="s">
        <v>526</v>
      </c>
      <c r="I16" t="s">
        <v>2958</v>
      </c>
      <c r="K16" s="28"/>
      <c r="M16" t="s">
        <v>38</v>
      </c>
      <c r="R16" t="str">
        <f>IF(COUNTIF(soi_input_variables!A:A,B16)&gt;0,"yes","no")</f>
        <v>no</v>
      </c>
      <c r="S16" t="str">
        <f>IF(COUNTIF(midas_input_variables!A:A,B16)&gt;0,"yes","no")</f>
        <v>no</v>
      </c>
      <c r="T16" t="str">
        <f t="shared" si="32"/>
        <v>no</v>
      </c>
      <c r="U16">
        <f t="shared" si="33"/>
        <v>5.0000000000000001E-4</v>
      </c>
      <c r="V16" t="str">
        <f>IF(COUNTIF(eucalc_variables_proxies!A:A,B16)&gt;0,"yes","no")</f>
        <v>yes</v>
      </c>
      <c r="X16" t="s">
        <v>2880</v>
      </c>
      <c r="AA16" t="s">
        <v>2959</v>
      </c>
      <c r="AC16" s="9" t="s">
        <v>2966</v>
      </c>
      <c r="AI16" s="9" t="s">
        <v>2964</v>
      </c>
      <c r="AJ16" t="s">
        <v>2880</v>
      </c>
      <c r="AK16" t="s">
        <v>2961</v>
      </c>
      <c r="AO16" s="29"/>
      <c r="AP16" s="103" t="s">
        <v>2967</v>
      </c>
      <c r="AQ16" s="104" t="b">
        <v>1</v>
      </c>
      <c r="AR16" s="105"/>
      <c r="AS16" s="29"/>
      <c r="AT16" s="131" t="str" cm="1">
        <f t="array" ref="AT16">IFERROR(_xlfn.TEXTSPLIT(AR16,";",,FALSE),"")</f>
        <v/>
      </c>
      <c r="BJ16" s="132" t="str">
        <f t="shared" si="0"/>
        <v/>
      </c>
      <c r="BK16" s="132" t="str">
        <f t="shared" si="1"/>
        <v/>
      </c>
      <c r="BL16" s="132" t="str">
        <f t="shared" si="2"/>
        <v/>
      </c>
      <c r="BM16" s="132" t="str">
        <f t="shared" si="3"/>
        <v/>
      </c>
      <c r="BN16" s="132" t="str">
        <f t="shared" si="4"/>
        <v/>
      </c>
      <c r="BO16" s="132" t="str">
        <f t="shared" si="5"/>
        <v/>
      </c>
      <c r="BP16" s="132" t="str">
        <f t="shared" si="6"/>
        <v/>
      </c>
      <c r="BQ16" s="132" t="str">
        <f t="shared" si="7"/>
        <v/>
      </c>
      <c r="BR16" s="132" t="str">
        <f t="shared" si="8"/>
        <v/>
      </c>
      <c r="BS16" s="132" t="str">
        <f t="shared" si="9"/>
        <v/>
      </c>
      <c r="BT16" s="132" t="str">
        <f t="shared" si="10"/>
        <v/>
      </c>
      <c r="BU16" s="132" t="str">
        <f t="shared" si="11"/>
        <v/>
      </c>
      <c r="BV16" s="132" t="str">
        <f t="shared" si="12"/>
        <v/>
      </c>
      <c r="BW16" s="132" t="str">
        <f t="shared" si="13"/>
        <v/>
      </c>
      <c r="BX16" s="132" t="str">
        <f t="shared" si="14"/>
        <v/>
      </c>
      <c r="BY16" s="132" t="str">
        <f t="shared" si="15"/>
        <v/>
      </c>
      <c r="BZ16" t="str">
        <f t="shared" si="16"/>
        <v/>
      </c>
      <c r="CA16" t="str">
        <f t="shared" si="17"/>
        <v/>
      </c>
      <c r="CB16" t="str">
        <f t="shared" si="18"/>
        <v/>
      </c>
      <c r="CC16" t="str">
        <f t="shared" si="19"/>
        <v/>
      </c>
      <c r="CD16" t="str">
        <f t="shared" si="20"/>
        <v/>
      </c>
      <c r="CE16" t="str">
        <f t="shared" si="21"/>
        <v/>
      </c>
      <c r="CF16" t="str">
        <f t="shared" si="22"/>
        <v/>
      </c>
      <c r="CG16" t="str">
        <f t="shared" si="23"/>
        <v/>
      </c>
      <c r="CH16" t="str">
        <f t="shared" si="24"/>
        <v/>
      </c>
      <c r="CI16" t="str">
        <f t="shared" si="25"/>
        <v/>
      </c>
      <c r="CJ16" t="str">
        <f t="shared" si="26"/>
        <v/>
      </c>
      <c r="CK16" t="str">
        <f t="shared" si="27"/>
        <v/>
      </c>
      <c r="CL16" t="str">
        <f t="shared" si="28"/>
        <v/>
      </c>
      <c r="CM16" t="str">
        <f t="shared" si="29"/>
        <v/>
      </c>
      <c r="CN16" t="str">
        <f t="shared" si="30"/>
        <v/>
      </c>
      <c r="CO16" t="str">
        <f t="shared" si="31"/>
        <v/>
      </c>
    </row>
    <row r="17" spans="1:93" ht="16.2" customHeight="1">
      <c r="A17" t="s">
        <v>2968</v>
      </c>
      <c r="B17" s="97" t="s">
        <v>2969</v>
      </c>
      <c r="C17" s="26" t="s">
        <v>2970</v>
      </c>
      <c r="D17" s="27"/>
      <c r="E17" s="27" t="s">
        <v>2890</v>
      </c>
      <c r="F17" t="s">
        <v>48</v>
      </c>
      <c r="G17" s="27" t="s">
        <v>525</v>
      </c>
      <c r="H17" t="s">
        <v>526</v>
      </c>
      <c r="I17" t="s">
        <v>2958</v>
      </c>
      <c r="K17" s="28"/>
      <c r="M17" t="s">
        <v>38</v>
      </c>
      <c r="R17" t="str">
        <f>IF(COUNTIF(soi_input_variables!A:A,B17)&gt;0,"yes","no")</f>
        <v>no</v>
      </c>
      <c r="S17" t="str">
        <f>IF(COUNTIF(midas_input_variables!A:A,B17)&gt;0,"yes","no")</f>
        <v>no</v>
      </c>
      <c r="T17" t="str">
        <f t="shared" si="32"/>
        <v>no</v>
      </c>
      <c r="U17">
        <f t="shared" si="33"/>
        <v>5.0000000000000001E-4</v>
      </c>
      <c r="V17" t="str">
        <f>IF(COUNTIF(eucalc_variables_proxies!A:A,B17)&gt;0,"yes","no")</f>
        <v>yes</v>
      </c>
      <c r="X17" t="s">
        <v>2880</v>
      </c>
      <c r="AA17" t="s">
        <v>2959</v>
      </c>
      <c r="AC17" t="s">
        <v>2971</v>
      </c>
      <c r="AI17" s="9" t="s">
        <v>2969</v>
      </c>
      <c r="AJ17" t="s">
        <v>2880</v>
      </c>
      <c r="AK17" t="s">
        <v>2961</v>
      </c>
      <c r="AO17" s="29"/>
      <c r="AP17" s="103" t="s">
        <v>2972</v>
      </c>
      <c r="AQ17" s="104" t="b">
        <v>1</v>
      </c>
      <c r="AR17" s="105"/>
      <c r="AS17" s="29"/>
      <c r="AT17" s="131" t="str" cm="1">
        <f t="array" ref="AT17">IFERROR(_xlfn.TEXTSPLIT(AR17,";",,FALSE),"")</f>
        <v/>
      </c>
      <c r="BJ17" s="132" t="str">
        <f t="shared" si="0"/>
        <v/>
      </c>
      <c r="BK17" s="132" t="str">
        <f t="shared" si="1"/>
        <v/>
      </c>
      <c r="BL17" s="132" t="str">
        <f t="shared" si="2"/>
        <v/>
      </c>
      <c r="BM17" s="132" t="str">
        <f t="shared" si="3"/>
        <v/>
      </c>
      <c r="BN17" s="132" t="str">
        <f t="shared" si="4"/>
        <v/>
      </c>
      <c r="BO17" s="132" t="str">
        <f t="shared" si="5"/>
        <v/>
      </c>
      <c r="BP17" s="132" t="str">
        <f t="shared" si="6"/>
        <v/>
      </c>
      <c r="BQ17" s="132" t="str">
        <f t="shared" si="7"/>
        <v/>
      </c>
      <c r="BR17" s="132" t="str">
        <f t="shared" si="8"/>
        <v/>
      </c>
      <c r="BS17" s="132" t="str">
        <f t="shared" si="9"/>
        <v/>
      </c>
      <c r="BT17" s="132" t="str">
        <f t="shared" si="10"/>
        <v/>
      </c>
      <c r="BU17" s="132" t="str">
        <f t="shared" si="11"/>
        <v/>
      </c>
      <c r="BV17" s="132" t="str">
        <f t="shared" si="12"/>
        <v/>
      </c>
      <c r="BW17" s="132" t="str">
        <f t="shared" si="13"/>
        <v/>
      </c>
      <c r="BX17" s="132" t="str">
        <f t="shared" si="14"/>
        <v/>
      </c>
      <c r="BY17" s="132" t="str">
        <f t="shared" si="15"/>
        <v/>
      </c>
      <c r="BZ17" t="str">
        <f t="shared" si="16"/>
        <v/>
      </c>
      <c r="CA17" t="str">
        <f t="shared" si="17"/>
        <v/>
      </c>
      <c r="CB17" t="str">
        <f t="shared" si="18"/>
        <v/>
      </c>
      <c r="CC17" t="str">
        <f t="shared" si="19"/>
        <v/>
      </c>
      <c r="CD17" t="str">
        <f t="shared" si="20"/>
        <v/>
      </c>
      <c r="CE17" t="str">
        <f t="shared" si="21"/>
        <v/>
      </c>
      <c r="CF17" t="str">
        <f t="shared" si="22"/>
        <v/>
      </c>
      <c r="CG17" t="str">
        <f t="shared" si="23"/>
        <v/>
      </c>
      <c r="CH17" t="str">
        <f t="shared" si="24"/>
        <v/>
      </c>
      <c r="CI17" t="str">
        <f t="shared" si="25"/>
        <v/>
      </c>
      <c r="CJ17" t="str">
        <f t="shared" si="26"/>
        <v/>
      </c>
      <c r="CK17" t="str">
        <f t="shared" si="27"/>
        <v/>
      </c>
      <c r="CL17" t="str">
        <f t="shared" si="28"/>
        <v/>
      </c>
      <c r="CM17" t="str">
        <f t="shared" si="29"/>
        <v/>
      </c>
      <c r="CN17" t="str">
        <f t="shared" si="30"/>
        <v/>
      </c>
      <c r="CO17" t="str">
        <f t="shared" si="31"/>
        <v/>
      </c>
    </row>
    <row r="18" spans="1:93" ht="17.7" customHeight="1">
      <c r="A18" t="s">
        <v>2973</v>
      </c>
      <c r="B18" s="97" t="s">
        <v>2974</v>
      </c>
      <c r="C18" s="26" t="s">
        <v>2975</v>
      </c>
      <c r="D18" s="27"/>
      <c r="E18" s="27" t="s">
        <v>2890</v>
      </c>
      <c r="F18" t="s">
        <v>48</v>
      </c>
      <c r="G18" s="27" t="s">
        <v>525</v>
      </c>
      <c r="H18" t="s">
        <v>526</v>
      </c>
      <c r="I18" t="s">
        <v>2976</v>
      </c>
      <c r="K18" s="28"/>
      <c r="M18" t="s">
        <v>38</v>
      </c>
      <c r="R18" t="str">
        <f>IF(COUNTIF(soi_input_variables!A:A,B18)&gt;0,"yes","no")</f>
        <v>no</v>
      </c>
      <c r="S18" t="str">
        <f>IF(COUNTIF(midas_input_variables!A:A,B18)&gt;0,"yes","no")</f>
        <v>no</v>
      </c>
      <c r="T18" t="str">
        <f t="shared" si="32"/>
        <v>no</v>
      </c>
      <c r="U18">
        <f t="shared" si="33"/>
        <v>5.0000000000000001E-4</v>
      </c>
      <c r="V18" t="str">
        <f>IF(COUNTIF(eucalc_variables_proxies!A:A,B18)&gt;0,"yes","no")</f>
        <v>yes</v>
      </c>
      <c r="X18" t="s">
        <v>2880</v>
      </c>
      <c r="AA18" t="s">
        <v>2977</v>
      </c>
      <c r="AC18" t="s">
        <v>2978</v>
      </c>
      <c r="AI18" s="9" t="s">
        <v>2974</v>
      </c>
      <c r="AJ18" t="s">
        <v>2880</v>
      </c>
      <c r="AK18" t="s">
        <v>2961</v>
      </c>
      <c r="AO18" s="29"/>
      <c r="AP18" s="103" t="s">
        <v>2979</v>
      </c>
      <c r="AQ18" s="104" t="b">
        <v>1</v>
      </c>
      <c r="AS18" s="29"/>
      <c r="AT18" s="131" t="str" cm="1">
        <f t="array" ref="AT18">IFERROR(_xlfn.TEXTSPLIT(AR18,";",,FALSE),"")</f>
        <v/>
      </c>
      <c r="BJ18" s="132" t="str">
        <f t="shared" si="0"/>
        <v/>
      </c>
      <c r="BK18" s="132" t="str">
        <f t="shared" si="1"/>
        <v/>
      </c>
      <c r="BL18" s="132" t="str">
        <f t="shared" si="2"/>
        <v/>
      </c>
      <c r="BM18" s="132" t="str">
        <f t="shared" si="3"/>
        <v/>
      </c>
      <c r="BN18" s="132" t="str">
        <f t="shared" si="4"/>
        <v/>
      </c>
      <c r="BO18" s="132" t="str">
        <f t="shared" si="5"/>
        <v/>
      </c>
      <c r="BP18" s="132" t="str">
        <f t="shared" si="6"/>
        <v/>
      </c>
      <c r="BQ18" s="132" t="str">
        <f t="shared" si="7"/>
        <v/>
      </c>
      <c r="BR18" s="132" t="str">
        <f t="shared" si="8"/>
        <v/>
      </c>
      <c r="BS18" s="132" t="str">
        <f t="shared" si="9"/>
        <v/>
      </c>
      <c r="BT18" s="132" t="str">
        <f t="shared" si="10"/>
        <v/>
      </c>
      <c r="BU18" s="132" t="str">
        <f t="shared" si="11"/>
        <v/>
      </c>
      <c r="BV18" s="132" t="str">
        <f t="shared" si="12"/>
        <v/>
      </c>
      <c r="BW18" s="132" t="str">
        <f t="shared" si="13"/>
        <v/>
      </c>
      <c r="BX18" s="132" t="str">
        <f t="shared" si="14"/>
        <v/>
      </c>
      <c r="BY18" s="132" t="str">
        <f t="shared" si="15"/>
        <v/>
      </c>
      <c r="BZ18" t="str">
        <f t="shared" si="16"/>
        <v/>
      </c>
      <c r="CA18" t="str">
        <f t="shared" si="17"/>
        <v/>
      </c>
      <c r="CB18" t="str">
        <f t="shared" si="18"/>
        <v/>
      </c>
      <c r="CC18" t="str">
        <f t="shared" si="19"/>
        <v/>
      </c>
      <c r="CD18" t="str">
        <f t="shared" si="20"/>
        <v/>
      </c>
      <c r="CE18" t="str">
        <f t="shared" si="21"/>
        <v/>
      </c>
      <c r="CF18" t="str">
        <f t="shared" si="22"/>
        <v/>
      </c>
      <c r="CG18" t="str">
        <f t="shared" si="23"/>
        <v/>
      </c>
      <c r="CH18" t="str">
        <f t="shared" si="24"/>
        <v/>
      </c>
      <c r="CI18" t="str">
        <f t="shared" si="25"/>
        <v/>
      </c>
      <c r="CJ18" t="str">
        <f t="shared" si="26"/>
        <v/>
      </c>
      <c r="CK18" t="str">
        <f t="shared" si="27"/>
        <v/>
      </c>
      <c r="CL18" t="str">
        <f t="shared" si="28"/>
        <v/>
      </c>
      <c r="CM18" t="str">
        <f t="shared" si="29"/>
        <v/>
      </c>
      <c r="CN18" t="str">
        <f t="shared" si="30"/>
        <v/>
      </c>
      <c r="CO18" t="str">
        <f t="shared" si="31"/>
        <v/>
      </c>
    </row>
    <row r="19" spans="1:93" ht="18" customHeight="1">
      <c r="A19" t="s">
        <v>2980</v>
      </c>
      <c r="B19" s="97" t="s">
        <v>2981</v>
      </c>
      <c r="C19" s="26" t="s">
        <v>2982</v>
      </c>
      <c r="D19" s="27"/>
      <c r="E19" s="27" t="s">
        <v>2890</v>
      </c>
      <c r="F19" t="s">
        <v>48</v>
      </c>
      <c r="G19" s="27" t="s">
        <v>525</v>
      </c>
      <c r="H19" t="s">
        <v>526</v>
      </c>
      <c r="I19" t="s">
        <v>2976</v>
      </c>
      <c r="K19" s="28"/>
      <c r="M19" t="s">
        <v>38</v>
      </c>
      <c r="R19" t="str">
        <f>IF(COUNTIF(soi_input_variables!A:A,B19)&gt;0,"yes","no")</f>
        <v>no</v>
      </c>
      <c r="S19" t="str">
        <f>IF(COUNTIF(midas_input_variables!A:A,B19)&gt;0,"yes","no")</f>
        <v>no</v>
      </c>
      <c r="T19" t="str">
        <f t="shared" si="32"/>
        <v>no</v>
      </c>
      <c r="U19">
        <f t="shared" si="33"/>
        <v>5.0000000000000001E-4</v>
      </c>
      <c r="V19" t="str">
        <f>IF(COUNTIF(eucalc_variables_proxies!A:A,B19)&gt;0,"yes","no")</f>
        <v>yes</v>
      </c>
      <c r="X19" t="s">
        <v>2880</v>
      </c>
      <c r="AA19" t="s">
        <v>2977</v>
      </c>
      <c r="AC19" s="9" t="s">
        <v>2983</v>
      </c>
      <c r="AI19" s="9" t="s">
        <v>2981</v>
      </c>
      <c r="AJ19" t="s">
        <v>2880</v>
      </c>
      <c r="AK19" t="s">
        <v>2961</v>
      </c>
      <c r="AO19" s="29"/>
      <c r="AP19" s="103" t="s">
        <v>2984</v>
      </c>
      <c r="AQ19" s="104" t="b">
        <v>1</v>
      </c>
      <c r="AR19" s="105"/>
      <c r="AS19" s="29"/>
      <c r="AT19" s="131" t="str" cm="1">
        <f t="array" ref="AT19">IFERROR(_xlfn.TEXTSPLIT(AR19,";",,FALSE),"")</f>
        <v/>
      </c>
      <c r="BJ19" s="132" t="str">
        <f t="shared" si="0"/>
        <v/>
      </c>
      <c r="BK19" s="132" t="str">
        <f t="shared" si="1"/>
        <v/>
      </c>
      <c r="BL19" s="132" t="str">
        <f t="shared" si="2"/>
        <v/>
      </c>
      <c r="BM19" s="132" t="str">
        <f t="shared" si="3"/>
        <v/>
      </c>
      <c r="BN19" s="132" t="str">
        <f t="shared" si="4"/>
        <v/>
      </c>
      <c r="BO19" s="132" t="str">
        <f t="shared" si="5"/>
        <v/>
      </c>
      <c r="BP19" s="132" t="str">
        <f t="shared" si="6"/>
        <v/>
      </c>
      <c r="BQ19" s="132" t="str">
        <f t="shared" si="7"/>
        <v/>
      </c>
      <c r="BR19" s="132" t="str">
        <f t="shared" si="8"/>
        <v/>
      </c>
      <c r="BS19" s="132" t="str">
        <f t="shared" si="9"/>
        <v/>
      </c>
      <c r="BT19" s="132" t="str">
        <f t="shared" si="10"/>
        <v/>
      </c>
      <c r="BU19" s="132" t="str">
        <f t="shared" si="11"/>
        <v/>
      </c>
      <c r="BV19" s="132" t="str">
        <f t="shared" si="12"/>
        <v/>
      </c>
      <c r="BW19" s="132" t="str">
        <f t="shared" si="13"/>
        <v/>
      </c>
      <c r="BX19" s="132" t="str">
        <f t="shared" si="14"/>
        <v/>
      </c>
      <c r="BY19" s="132" t="str">
        <f t="shared" si="15"/>
        <v/>
      </c>
      <c r="BZ19" t="str">
        <f t="shared" si="16"/>
        <v/>
      </c>
      <c r="CA19" t="str">
        <f t="shared" si="17"/>
        <v/>
      </c>
      <c r="CB19" t="str">
        <f t="shared" si="18"/>
        <v/>
      </c>
      <c r="CC19" t="str">
        <f t="shared" si="19"/>
        <v/>
      </c>
      <c r="CD19" t="str">
        <f t="shared" si="20"/>
        <v/>
      </c>
      <c r="CE19" t="str">
        <f t="shared" si="21"/>
        <v/>
      </c>
      <c r="CF19" t="str">
        <f t="shared" si="22"/>
        <v/>
      </c>
      <c r="CG19" t="str">
        <f t="shared" si="23"/>
        <v/>
      </c>
      <c r="CH19" t="str">
        <f t="shared" si="24"/>
        <v/>
      </c>
      <c r="CI19" t="str">
        <f t="shared" si="25"/>
        <v/>
      </c>
      <c r="CJ19" t="str">
        <f t="shared" si="26"/>
        <v/>
      </c>
      <c r="CK19" t="str">
        <f t="shared" si="27"/>
        <v/>
      </c>
      <c r="CL19" t="str">
        <f t="shared" si="28"/>
        <v/>
      </c>
      <c r="CM19" t="str">
        <f t="shared" si="29"/>
        <v/>
      </c>
      <c r="CN19" t="str">
        <f t="shared" si="30"/>
        <v/>
      </c>
      <c r="CO19" t="str">
        <f t="shared" si="31"/>
        <v/>
      </c>
    </row>
    <row r="20" spans="1:93" ht="15.6" customHeight="1">
      <c r="A20" t="s">
        <v>2985</v>
      </c>
      <c r="B20" s="97" t="s">
        <v>2986</v>
      </c>
      <c r="C20" s="26" t="s">
        <v>2987</v>
      </c>
      <c r="D20" s="27"/>
      <c r="E20" s="27" t="s">
        <v>2890</v>
      </c>
      <c r="F20" t="s">
        <v>48</v>
      </c>
      <c r="G20" s="27" t="s">
        <v>525</v>
      </c>
      <c r="H20" t="s">
        <v>526</v>
      </c>
      <c r="I20" t="s">
        <v>2976</v>
      </c>
      <c r="K20" s="28"/>
      <c r="M20" t="s">
        <v>38</v>
      </c>
      <c r="R20" t="str">
        <f>IF(COUNTIF(soi_input_variables!A:A,B20)&gt;0,"yes","no")</f>
        <v>no</v>
      </c>
      <c r="S20" t="str">
        <f>IF(COUNTIF(midas_input_variables!A:A,B20)&gt;0,"yes","no")</f>
        <v>no</v>
      </c>
      <c r="T20" t="str">
        <f t="shared" si="32"/>
        <v>no</v>
      </c>
      <c r="U20">
        <f t="shared" si="33"/>
        <v>5.0000000000000001E-4</v>
      </c>
      <c r="V20" t="str">
        <f>IF(COUNTIF(eucalc_variables_proxies!A:A,B20)&gt;0,"yes","no")</f>
        <v>yes</v>
      </c>
      <c r="X20" t="s">
        <v>2880</v>
      </c>
      <c r="AA20" t="s">
        <v>2977</v>
      </c>
      <c r="AC20" t="s">
        <v>2988</v>
      </c>
      <c r="AI20" s="9" t="s">
        <v>2986</v>
      </c>
      <c r="AJ20" t="s">
        <v>2880</v>
      </c>
      <c r="AK20" t="s">
        <v>2961</v>
      </c>
      <c r="AO20" s="29"/>
      <c r="AP20" s="103" t="s">
        <v>2989</v>
      </c>
      <c r="AQ20" s="104" t="b">
        <v>1</v>
      </c>
      <c r="AR20" s="105"/>
      <c r="AS20" s="29"/>
      <c r="AT20" s="131" t="str" cm="1">
        <f t="array" ref="AT20">IFERROR(_xlfn.TEXTSPLIT(AR20,";",,FALSE),"")</f>
        <v/>
      </c>
      <c r="BJ20" s="132" t="str">
        <f t="shared" si="0"/>
        <v/>
      </c>
      <c r="BK20" s="132" t="str">
        <f t="shared" si="1"/>
        <v/>
      </c>
      <c r="BL20" s="132" t="str">
        <f t="shared" si="2"/>
        <v/>
      </c>
      <c r="BM20" s="132" t="str">
        <f t="shared" si="3"/>
        <v/>
      </c>
      <c r="BN20" s="132" t="str">
        <f t="shared" si="4"/>
        <v/>
      </c>
      <c r="BO20" s="132" t="str">
        <f t="shared" si="5"/>
        <v/>
      </c>
      <c r="BP20" s="132" t="str">
        <f t="shared" si="6"/>
        <v/>
      </c>
      <c r="BQ20" s="132" t="str">
        <f t="shared" si="7"/>
        <v/>
      </c>
      <c r="BR20" s="132" t="str">
        <f t="shared" si="8"/>
        <v/>
      </c>
      <c r="BS20" s="132" t="str">
        <f t="shared" si="9"/>
        <v/>
      </c>
      <c r="BT20" s="132" t="str">
        <f t="shared" si="10"/>
        <v/>
      </c>
      <c r="BU20" s="132" t="str">
        <f t="shared" si="11"/>
        <v/>
      </c>
      <c r="BV20" s="132" t="str">
        <f t="shared" si="12"/>
        <v/>
      </c>
      <c r="BW20" s="132" t="str">
        <f t="shared" si="13"/>
        <v/>
      </c>
      <c r="BX20" s="132" t="str">
        <f t="shared" si="14"/>
        <v/>
      </c>
      <c r="BY20" s="132" t="str">
        <f t="shared" si="15"/>
        <v/>
      </c>
      <c r="BZ20" t="str">
        <f t="shared" si="16"/>
        <v/>
      </c>
      <c r="CA20" t="str">
        <f t="shared" si="17"/>
        <v/>
      </c>
      <c r="CB20" t="str">
        <f t="shared" si="18"/>
        <v/>
      </c>
      <c r="CC20" t="str">
        <f t="shared" si="19"/>
        <v/>
      </c>
      <c r="CD20" t="str">
        <f t="shared" si="20"/>
        <v/>
      </c>
      <c r="CE20" t="str">
        <f t="shared" si="21"/>
        <v/>
      </c>
      <c r="CF20" t="str">
        <f t="shared" si="22"/>
        <v/>
      </c>
      <c r="CG20" t="str">
        <f t="shared" si="23"/>
        <v/>
      </c>
      <c r="CH20" t="str">
        <f t="shared" si="24"/>
        <v/>
      </c>
      <c r="CI20" t="str">
        <f t="shared" si="25"/>
        <v/>
      </c>
      <c r="CJ20" t="str">
        <f t="shared" si="26"/>
        <v/>
      </c>
      <c r="CK20" t="str">
        <f t="shared" si="27"/>
        <v/>
      </c>
      <c r="CL20" t="str">
        <f t="shared" si="28"/>
        <v/>
      </c>
      <c r="CM20" t="str">
        <f t="shared" si="29"/>
        <v/>
      </c>
      <c r="CN20" t="str">
        <f t="shared" si="30"/>
        <v/>
      </c>
      <c r="CO20" t="str">
        <f t="shared" si="31"/>
        <v/>
      </c>
    </row>
    <row r="21" spans="1:93" ht="16.2" customHeight="1">
      <c r="A21" t="s">
        <v>2990</v>
      </c>
      <c r="B21" s="97" t="s">
        <v>2991</v>
      </c>
      <c r="C21" s="26" t="s">
        <v>2992</v>
      </c>
      <c r="D21" s="27"/>
      <c r="E21" s="27" t="s">
        <v>2890</v>
      </c>
      <c r="F21" t="s">
        <v>48</v>
      </c>
      <c r="G21" s="27" t="s">
        <v>525</v>
      </c>
      <c r="H21" t="s">
        <v>526</v>
      </c>
      <c r="I21" t="s">
        <v>2976</v>
      </c>
      <c r="K21" s="28"/>
      <c r="M21" t="s">
        <v>38</v>
      </c>
      <c r="R21" t="str">
        <f>IF(COUNTIF(soi_input_variables!A:A,B21)&gt;0,"yes","no")</f>
        <v>no</v>
      </c>
      <c r="S21" t="str">
        <f>IF(COUNTIF(midas_input_variables!A:A,B21)&gt;0,"yes","no")</f>
        <v>no</v>
      </c>
      <c r="T21" t="str">
        <f t="shared" si="32"/>
        <v>no</v>
      </c>
      <c r="U21">
        <f t="shared" si="33"/>
        <v>5.0000000000000001E-4</v>
      </c>
      <c r="V21" t="str">
        <f>IF(COUNTIF(eucalc_variables_proxies!A:A,B21)&gt;0,"yes","no")</f>
        <v>yes</v>
      </c>
      <c r="X21" t="s">
        <v>2880</v>
      </c>
      <c r="AA21" t="s">
        <v>2977</v>
      </c>
      <c r="AC21" t="s">
        <v>2993</v>
      </c>
      <c r="AI21" s="9" t="s">
        <v>2991</v>
      </c>
      <c r="AJ21" t="s">
        <v>2880</v>
      </c>
      <c r="AK21" t="s">
        <v>2961</v>
      </c>
      <c r="AO21" s="29"/>
      <c r="AP21" s="103" t="s">
        <v>2994</v>
      </c>
      <c r="AQ21" s="104" t="b">
        <v>1</v>
      </c>
      <c r="AR21" s="105"/>
      <c r="AS21" s="29"/>
      <c r="AT21" s="131" t="str" cm="1">
        <f t="array" ref="AT21">IFERROR(_xlfn.TEXTSPLIT(AR21,";",,FALSE),"")</f>
        <v/>
      </c>
      <c r="BJ21" s="132" t="str">
        <f t="shared" si="0"/>
        <v/>
      </c>
      <c r="BK21" s="132" t="str">
        <f t="shared" si="1"/>
        <v/>
      </c>
      <c r="BL21" s="132" t="str">
        <f t="shared" si="2"/>
        <v/>
      </c>
      <c r="BM21" s="132" t="str">
        <f t="shared" si="3"/>
        <v/>
      </c>
      <c r="BN21" s="132" t="str">
        <f t="shared" si="4"/>
        <v/>
      </c>
      <c r="BO21" s="132" t="str">
        <f t="shared" si="5"/>
        <v/>
      </c>
      <c r="BP21" s="132" t="str">
        <f t="shared" si="6"/>
        <v/>
      </c>
      <c r="BQ21" s="132" t="str">
        <f t="shared" si="7"/>
        <v/>
      </c>
      <c r="BR21" s="132" t="str">
        <f t="shared" si="8"/>
        <v/>
      </c>
      <c r="BS21" s="132" t="str">
        <f t="shared" si="9"/>
        <v/>
      </c>
      <c r="BT21" s="132" t="str">
        <f t="shared" si="10"/>
        <v/>
      </c>
      <c r="BU21" s="132" t="str">
        <f t="shared" si="11"/>
        <v/>
      </c>
      <c r="BV21" s="132" t="str">
        <f t="shared" si="12"/>
        <v/>
      </c>
      <c r="BW21" s="132" t="str">
        <f t="shared" si="13"/>
        <v/>
      </c>
      <c r="BX21" s="132" t="str">
        <f t="shared" si="14"/>
        <v/>
      </c>
      <c r="BY21" s="132" t="str">
        <f t="shared" si="15"/>
        <v/>
      </c>
      <c r="BZ21" t="str">
        <f t="shared" si="16"/>
        <v/>
      </c>
      <c r="CA21" t="str">
        <f t="shared" si="17"/>
        <v/>
      </c>
      <c r="CB21" t="str">
        <f t="shared" si="18"/>
        <v/>
      </c>
      <c r="CC21" t="str">
        <f t="shared" si="19"/>
        <v/>
      </c>
      <c r="CD21" t="str">
        <f t="shared" si="20"/>
        <v/>
      </c>
      <c r="CE21" t="str">
        <f t="shared" si="21"/>
        <v/>
      </c>
      <c r="CF21" t="str">
        <f t="shared" si="22"/>
        <v/>
      </c>
      <c r="CG21" t="str">
        <f t="shared" si="23"/>
        <v/>
      </c>
      <c r="CH21" t="str">
        <f t="shared" si="24"/>
        <v/>
      </c>
      <c r="CI21" t="str">
        <f t="shared" si="25"/>
        <v/>
      </c>
      <c r="CJ21" t="str">
        <f t="shared" si="26"/>
        <v/>
      </c>
      <c r="CK21" t="str">
        <f t="shared" si="27"/>
        <v/>
      </c>
      <c r="CL21" t="str">
        <f t="shared" si="28"/>
        <v/>
      </c>
      <c r="CM21" t="str">
        <f t="shared" si="29"/>
        <v/>
      </c>
      <c r="CN21" t="str">
        <f t="shared" si="30"/>
        <v/>
      </c>
      <c r="CO21" t="str">
        <f t="shared" si="31"/>
        <v/>
      </c>
    </row>
    <row r="22" spans="1:93" ht="19.5" customHeight="1">
      <c r="A22" t="s">
        <v>2995</v>
      </c>
      <c r="B22" s="97" t="s">
        <v>2996</v>
      </c>
      <c r="C22" s="26" t="s">
        <v>2997</v>
      </c>
      <c r="D22" s="27"/>
      <c r="E22" s="27" t="s">
        <v>2890</v>
      </c>
      <c r="F22" t="s">
        <v>48</v>
      </c>
      <c r="G22" s="27" t="s">
        <v>525</v>
      </c>
      <c r="H22" t="s">
        <v>526</v>
      </c>
      <c r="I22" t="s">
        <v>2976</v>
      </c>
      <c r="K22" s="28"/>
      <c r="M22" t="s">
        <v>38</v>
      </c>
      <c r="R22" t="str">
        <f>IF(COUNTIF(soi_input_variables!A:A,B22)&gt;0,"yes","no")</f>
        <v>no</v>
      </c>
      <c r="S22" t="str">
        <f>IF(COUNTIF(midas_input_variables!A:A,B22)&gt;0,"yes","no")</f>
        <v>no</v>
      </c>
      <c r="T22" t="str">
        <f t="shared" si="32"/>
        <v>no</v>
      </c>
      <c r="U22">
        <f t="shared" si="33"/>
        <v>5.0000000000000001E-4</v>
      </c>
      <c r="V22" t="str">
        <f>IF(COUNTIF(eucalc_variables_proxies!A:A,B22)&gt;0,"yes","no")</f>
        <v>yes</v>
      </c>
      <c r="X22" t="s">
        <v>2880</v>
      </c>
      <c r="AA22" t="s">
        <v>2977</v>
      </c>
      <c r="AC22" t="s">
        <v>2998</v>
      </c>
      <c r="AI22" s="9" t="s">
        <v>2996</v>
      </c>
      <c r="AJ22" t="s">
        <v>2880</v>
      </c>
      <c r="AK22" t="s">
        <v>2961</v>
      </c>
      <c r="AO22" s="29"/>
      <c r="AP22" s="103" t="s">
        <v>2999</v>
      </c>
      <c r="AQ22" s="104" t="b">
        <v>1</v>
      </c>
      <c r="AR22" s="105"/>
      <c r="AS22" s="29"/>
      <c r="AT22" s="131" t="str" cm="1">
        <f t="array" ref="AT22">IFERROR(_xlfn.TEXTSPLIT(AR22,";",,FALSE),"")</f>
        <v/>
      </c>
      <c r="BJ22" s="132" t="str">
        <f t="shared" si="0"/>
        <v/>
      </c>
      <c r="BK22" s="132" t="str">
        <f t="shared" si="1"/>
        <v/>
      </c>
      <c r="BL22" s="132" t="str">
        <f t="shared" si="2"/>
        <v/>
      </c>
      <c r="BM22" s="132" t="str">
        <f t="shared" si="3"/>
        <v/>
      </c>
      <c r="BN22" s="132" t="str">
        <f t="shared" si="4"/>
        <v/>
      </c>
      <c r="BO22" s="132" t="str">
        <f t="shared" si="5"/>
        <v/>
      </c>
      <c r="BP22" s="132" t="str">
        <f t="shared" si="6"/>
        <v/>
      </c>
      <c r="BQ22" s="132" t="str">
        <f t="shared" si="7"/>
        <v/>
      </c>
      <c r="BR22" s="132" t="str">
        <f t="shared" si="8"/>
        <v/>
      </c>
      <c r="BS22" s="132" t="str">
        <f t="shared" si="9"/>
        <v/>
      </c>
      <c r="BT22" s="132" t="str">
        <f t="shared" si="10"/>
        <v/>
      </c>
      <c r="BU22" s="132" t="str">
        <f t="shared" si="11"/>
        <v/>
      </c>
      <c r="BV22" s="132" t="str">
        <f t="shared" si="12"/>
        <v/>
      </c>
      <c r="BW22" s="132" t="str">
        <f t="shared" si="13"/>
        <v/>
      </c>
      <c r="BX22" s="132" t="str">
        <f t="shared" si="14"/>
        <v/>
      </c>
      <c r="BY22" s="132" t="str">
        <f t="shared" si="15"/>
        <v/>
      </c>
      <c r="BZ22" t="str">
        <f t="shared" si="16"/>
        <v/>
      </c>
      <c r="CA22" t="str">
        <f t="shared" si="17"/>
        <v/>
      </c>
      <c r="CB22" t="str">
        <f t="shared" si="18"/>
        <v/>
      </c>
      <c r="CC22" t="str">
        <f t="shared" si="19"/>
        <v/>
      </c>
      <c r="CD22" t="str">
        <f t="shared" si="20"/>
        <v/>
      </c>
      <c r="CE22" t="str">
        <f t="shared" si="21"/>
        <v/>
      </c>
      <c r="CF22" t="str">
        <f t="shared" si="22"/>
        <v/>
      </c>
      <c r="CG22" t="str">
        <f t="shared" si="23"/>
        <v/>
      </c>
      <c r="CH22" t="str">
        <f t="shared" si="24"/>
        <v/>
      </c>
      <c r="CI22" t="str">
        <f t="shared" si="25"/>
        <v/>
      </c>
      <c r="CJ22" t="str">
        <f t="shared" si="26"/>
        <v/>
      </c>
      <c r="CK22" t="str">
        <f t="shared" si="27"/>
        <v/>
      </c>
      <c r="CL22" t="str">
        <f t="shared" si="28"/>
        <v/>
      </c>
      <c r="CM22" t="str">
        <f t="shared" si="29"/>
        <v/>
      </c>
      <c r="CN22" t="str">
        <f t="shared" si="30"/>
        <v/>
      </c>
      <c r="CO22" t="str">
        <f t="shared" si="31"/>
        <v/>
      </c>
    </row>
    <row r="23" spans="1:93" ht="16.2" customHeight="1">
      <c r="A23" t="s">
        <v>3000</v>
      </c>
      <c r="B23" s="97" t="s">
        <v>3001</v>
      </c>
      <c r="C23" s="26" t="s">
        <v>3002</v>
      </c>
      <c r="D23" s="27"/>
      <c r="E23" s="27" t="s">
        <v>2890</v>
      </c>
      <c r="F23" t="s">
        <v>48</v>
      </c>
      <c r="G23" s="27" t="s">
        <v>525</v>
      </c>
      <c r="H23" t="s">
        <v>526</v>
      </c>
      <c r="I23" t="s">
        <v>2976</v>
      </c>
      <c r="K23" s="28"/>
      <c r="M23" t="s">
        <v>38</v>
      </c>
      <c r="R23" t="str">
        <f>IF(COUNTIF(soi_input_variables!A:A,B23)&gt;0,"yes","no")</f>
        <v>no</v>
      </c>
      <c r="S23" t="str">
        <f>IF(COUNTIF(midas_input_variables!A:A,B23)&gt;0,"yes","no")</f>
        <v>no</v>
      </c>
      <c r="T23" t="str">
        <f t="shared" si="32"/>
        <v>no</v>
      </c>
      <c r="U23">
        <f t="shared" si="33"/>
        <v>5.0000000000000001E-4</v>
      </c>
      <c r="V23" t="str">
        <f>IF(COUNTIF(eucalc_variables_proxies!A:A,B23)&gt;0,"yes","no")</f>
        <v>yes</v>
      </c>
      <c r="X23" t="s">
        <v>2880</v>
      </c>
      <c r="AA23" t="s">
        <v>2977</v>
      </c>
      <c r="AC23" t="s">
        <v>3003</v>
      </c>
      <c r="AI23" s="9" t="s">
        <v>3001</v>
      </c>
      <c r="AJ23" t="s">
        <v>2880</v>
      </c>
      <c r="AK23" t="s">
        <v>2961</v>
      </c>
      <c r="AO23" s="29"/>
      <c r="AP23" s="103" t="s">
        <v>3004</v>
      </c>
      <c r="AQ23" s="104" t="b">
        <v>1</v>
      </c>
      <c r="AR23" s="105"/>
      <c r="AS23" s="29"/>
      <c r="AT23" s="131" t="str" cm="1">
        <f t="array" ref="AT23">IFERROR(_xlfn.TEXTSPLIT(AR23,";",,FALSE),"")</f>
        <v/>
      </c>
      <c r="BJ23" s="132" t="str">
        <f t="shared" si="0"/>
        <v/>
      </c>
      <c r="BK23" s="132" t="str">
        <f t="shared" si="1"/>
        <v/>
      </c>
      <c r="BL23" s="132" t="str">
        <f t="shared" si="2"/>
        <v/>
      </c>
      <c r="BM23" s="132" t="str">
        <f t="shared" si="3"/>
        <v/>
      </c>
      <c r="BN23" s="132" t="str">
        <f t="shared" si="4"/>
        <v/>
      </c>
      <c r="BO23" s="132" t="str">
        <f t="shared" si="5"/>
        <v/>
      </c>
      <c r="BP23" s="132" t="str">
        <f t="shared" si="6"/>
        <v/>
      </c>
      <c r="BQ23" s="132" t="str">
        <f t="shared" si="7"/>
        <v/>
      </c>
      <c r="BR23" s="132" t="str">
        <f t="shared" si="8"/>
        <v/>
      </c>
      <c r="BS23" s="132" t="str">
        <f t="shared" si="9"/>
        <v/>
      </c>
      <c r="BT23" s="132" t="str">
        <f t="shared" si="10"/>
        <v/>
      </c>
      <c r="BU23" s="132" t="str">
        <f t="shared" si="11"/>
        <v/>
      </c>
      <c r="BV23" s="132" t="str">
        <f t="shared" si="12"/>
        <v/>
      </c>
      <c r="BW23" s="132" t="str">
        <f t="shared" si="13"/>
        <v/>
      </c>
      <c r="BX23" s="132" t="str">
        <f t="shared" si="14"/>
        <v/>
      </c>
      <c r="BY23" s="132" t="str">
        <f t="shared" si="15"/>
        <v/>
      </c>
      <c r="BZ23" t="str">
        <f t="shared" si="16"/>
        <v/>
      </c>
      <c r="CA23" t="str">
        <f t="shared" si="17"/>
        <v/>
      </c>
      <c r="CB23" t="str">
        <f t="shared" si="18"/>
        <v/>
      </c>
      <c r="CC23" t="str">
        <f t="shared" si="19"/>
        <v/>
      </c>
      <c r="CD23" t="str">
        <f t="shared" si="20"/>
        <v/>
      </c>
      <c r="CE23" t="str">
        <f t="shared" si="21"/>
        <v/>
      </c>
      <c r="CF23" t="str">
        <f t="shared" si="22"/>
        <v/>
      </c>
      <c r="CG23" t="str">
        <f t="shared" si="23"/>
        <v/>
      </c>
      <c r="CH23" t="str">
        <f t="shared" si="24"/>
        <v/>
      </c>
      <c r="CI23" t="str">
        <f t="shared" si="25"/>
        <v/>
      </c>
      <c r="CJ23" t="str">
        <f t="shared" si="26"/>
        <v/>
      </c>
      <c r="CK23" t="str">
        <f t="shared" si="27"/>
        <v/>
      </c>
      <c r="CL23" t="str">
        <f t="shared" si="28"/>
        <v/>
      </c>
      <c r="CM23" t="str">
        <f t="shared" si="29"/>
        <v/>
      </c>
      <c r="CN23" t="str">
        <f t="shared" si="30"/>
        <v/>
      </c>
      <c r="CO23" t="str">
        <f t="shared" si="31"/>
        <v/>
      </c>
    </row>
    <row r="24" spans="1:93" ht="16.2" customHeight="1">
      <c r="A24" t="s">
        <v>3005</v>
      </c>
      <c r="B24" s="97" t="s">
        <v>3006</v>
      </c>
      <c r="C24" s="26" t="s">
        <v>3007</v>
      </c>
      <c r="D24" s="27"/>
      <c r="E24" s="27" t="s">
        <v>2890</v>
      </c>
      <c r="F24" t="s">
        <v>48</v>
      </c>
      <c r="G24" s="27" t="s">
        <v>525</v>
      </c>
      <c r="H24" t="s">
        <v>526</v>
      </c>
      <c r="I24" t="s">
        <v>2976</v>
      </c>
      <c r="K24" s="28"/>
      <c r="M24" t="s">
        <v>38</v>
      </c>
      <c r="R24" t="str">
        <f>IF(COUNTIF(soi_input_variables!A:A,B24)&gt;0,"yes","no")</f>
        <v>no</v>
      </c>
      <c r="S24" t="str">
        <f>IF(COUNTIF(midas_input_variables!A:A,B24)&gt;0,"yes","no")</f>
        <v>no</v>
      </c>
      <c r="T24" t="str">
        <f t="shared" si="32"/>
        <v>no</v>
      </c>
      <c r="U24">
        <f t="shared" si="33"/>
        <v>5.0000000000000001E-4</v>
      </c>
      <c r="V24" t="str">
        <f>IF(COUNTIF(eucalc_variables_proxies!A:A,B24)&gt;0,"yes","no")</f>
        <v>yes</v>
      </c>
      <c r="X24" t="s">
        <v>2880</v>
      </c>
      <c r="AA24" t="s">
        <v>2977</v>
      </c>
      <c r="AC24" t="s">
        <v>3008</v>
      </c>
      <c r="AI24" s="9" t="s">
        <v>3006</v>
      </c>
      <c r="AJ24" t="s">
        <v>2880</v>
      </c>
      <c r="AK24" t="s">
        <v>2961</v>
      </c>
      <c r="AO24" s="29"/>
      <c r="AP24" s="103" t="s">
        <v>3009</v>
      </c>
      <c r="AQ24" s="104" t="b">
        <v>1</v>
      </c>
      <c r="AR24" s="105"/>
      <c r="AS24" s="29"/>
      <c r="AT24" s="131" t="str" cm="1">
        <f t="array" ref="AT24">IFERROR(_xlfn.TEXTSPLIT(AR24,";",,FALSE),"")</f>
        <v/>
      </c>
      <c r="BJ24" s="132" t="str">
        <f t="shared" si="0"/>
        <v/>
      </c>
      <c r="BK24" s="132" t="str">
        <f t="shared" si="1"/>
        <v/>
      </c>
      <c r="BL24" s="132" t="str">
        <f t="shared" si="2"/>
        <v/>
      </c>
      <c r="BM24" s="132" t="str">
        <f t="shared" si="3"/>
        <v/>
      </c>
      <c r="BN24" s="132" t="str">
        <f t="shared" si="4"/>
        <v/>
      </c>
      <c r="BO24" s="132" t="str">
        <f t="shared" si="5"/>
        <v/>
      </c>
      <c r="BP24" s="132" t="str">
        <f t="shared" si="6"/>
        <v/>
      </c>
      <c r="BQ24" s="132" t="str">
        <f t="shared" si="7"/>
        <v/>
      </c>
      <c r="BR24" s="132" t="str">
        <f t="shared" si="8"/>
        <v/>
      </c>
      <c r="BS24" s="132" t="str">
        <f t="shared" si="9"/>
        <v/>
      </c>
      <c r="BT24" s="132" t="str">
        <f t="shared" si="10"/>
        <v/>
      </c>
      <c r="BU24" s="132" t="str">
        <f t="shared" si="11"/>
        <v/>
      </c>
      <c r="BV24" s="132" t="str">
        <f t="shared" si="12"/>
        <v/>
      </c>
      <c r="BW24" s="132" t="str">
        <f t="shared" si="13"/>
        <v/>
      </c>
      <c r="BX24" s="132" t="str">
        <f t="shared" si="14"/>
        <v/>
      </c>
      <c r="BY24" s="132" t="str">
        <f t="shared" si="15"/>
        <v/>
      </c>
      <c r="BZ24" t="str">
        <f t="shared" si="16"/>
        <v/>
      </c>
      <c r="CA24" t="str">
        <f t="shared" si="17"/>
        <v/>
      </c>
      <c r="CB24" t="str">
        <f t="shared" si="18"/>
        <v/>
      </c>
      <c r="CC24" t="str">
        <f t="shared" si="19"/>
        <v/>
      </c>
      <c r="CD24" t="str">
        <f t="shared" si="20"/>
        <v/>
      </c>
      <c r="CE24" t="str">
        <f t="shared" si="21"/>
        <v/>
      </c>
      <c r="CF24" t="str">
        <f t="shared" si="22"/>
        <v/>
      </c>
      <c r="CG24" t="str">
        <f t="shared" si="23"/>
        <v/>
      </c>
      <c r="CH24" t="str">
        <f t="shared" si="24"/>
        <v/>
      </c>
      <c r="CI24" t="str">
        <f t="shared" si="25"/>
        <v/>
      </c>
      <c r="CJ24" t="str">
        <f t="shared" si="26"/>
        <v/>
      </c>
      <c r="CK24" t="str">
        <f t="shared" si="27"/>
        <v/>
      </c>
      <c r="CL24" t="str">
        <f t="shared" si="28"/>
        <v/>
      </c>
      <c r="CM24" t="str">
        <f t="shared" si="29"/>
        <v/>
      </c>
      <c r="CN24" t="str">
        <f t="shared" si="30"/>
        <v/>
      </c>
      <c r="CO24" t="str">
        <f t="shared" si="31"/>
        <v/>
      </c>
    </row>
    <row r="25" spans="1:93" ht="17.7" customHeight="1">
      <c r="A25" t="s">
        <v>3010</v>
      </c>
      <c r="B25" s="97" t="s">
        <v>3011</v>
      </c>
      <c r="C25" s="26" t="s">
        <v>3012</v>
      </c>
      <c r="D25" s="27"/>
      <c r="E25" s="27" t="s">
        <v>2890</v>
      </c>
      <c r="F25" t="s">
        <v>48</v>
      </c>
      <c r="G25" s="27" t="s">
        <v>525</v>
      </c>
      <c r="H25" t="s">
        <v>526</v>
      </c>
      <c r="I25" t="s">
        <v>2976</v>
      </c>
      <c r="K25" s="28"/>
      <c r="M25" t="s">
        <v>38</v>
      </c>
      <c r="R25" t="str">
        <f>IF(COUNTIF(soi_input_variables!A:A,B25)&gt;0,"yes","no")</f>
        <v>no</v>
      </c>
      <c r="S25" t="str">
        <f>IF(COUNTIF(midas_input_variables!A:A,B25)&gt;0,"yes","no")</f>
        <v>no</v>
      </c>
      <c r="T25" t="str">
        <f t="shared" si="32"/>
        <v>no</v>
      </c>
      <c r="U25">
        <f t="shared" si="33"/>
        <v>5.0000000000000001E-4</v>
      </c>
      <c r="V25" t="str">
        <f>IF(COUNTIF(eucalc_variables_proxies!A:A,B25)&gt;0,"yes","no")</f>
        <v>yes</v>
      </c>
      <c r="X25" t="s">
        <v>2880</v>
      </c>
      <c r="AA25" t="s">
        <v>2977</v>
      </c>
      <c r="AC25" s="9" t="s">
        <v>3013</v>
      </c>
      <c r="AI25" s="9" t="s">
        <v>3011</v>
      </c>
      <c r="AJ25" t="s">
        <v>2880</v>
      </c>
      <c r="AK25" t="s">
        <v>2961</v>
      </c>
      <c r="AO25" s="29"/>
      <c r="AP25" s="103" t="s">
        <v>3014</v>
      </c>
      <c r="AQ25" s="104" t="b">
        <v>1</v>
      </c>
      <c r="AR25" s="105"/>
      <c r="AS25" s="29"/>
      <c r="AT25" s="131" t="str" cm="1">
        <f t="array" ref="AT25">IFERROR(_xlfn.TEXTSPLIT(AR25,";",,FALSE),"")</f>
        <v/>
      </c>
      <c r="BJ25" s="132" t="str">
        <f t="shared" si="0"/>
        <v/>
      </c>
      <c r="BK25" s="132" t="str">
        <f t="shared" si="1"/>
        <v/>
      </c>
      <c r="BL25" s="132" t="str">
        <f t="shared" si="2"/>
        <v/>
      </c>
      <c r="BM25" s="132" t="str">
        <f t="shared" si="3"/>
        <v/>
      </c>
      <c r="BN25" s="132" t="str">
        <f t="shared" si="4"/>
        <v/>
      </c>
      <c r="BO25" s="132" t="str">
        <f t="shared" si="5"/>
        <v/>
      </c>
      <c r="BP25" s="132" t="str">
        <f t="shared" si="6"/>
        <v/>
      </c>
      <c r="BQ25" s="132" t="str">
        <f t="shared" si="7"/>
        <v/>
      </c>
      <c r="BR25" s="132" t="str">
        <f t="shared" si="8"/>
        <v/>
      </c>
      <c r="BS25" s="132" t="str">
        <f t="shared" si="9"/>
        <v/>
      </c>
      <c r="BT25" s="132" t="str">
        <f t="shared" si="10"/>
        <v/>
      </c>
      <c r="BU25" s="132" t="str">
        <f t="shared" si="11"/>
        <v/>
      </c>
      <c r="BV25" s="132" t="str">
        <f t="shared" si="12"/>
        <v/>
      </c>
      <c r="BW25" s="132" t="str">
        <f t="shared" si="13"/>
        <v/>
      </c>
      <c r="BX25" s="132" t="str">
        <f t="shared" si="14"/>
        <v/>
      </c>
      <c r="BY25" s="132" t="str">
        <f t="shared" si="15"/>
        <v/>
      </c>
      <c r="BZ25" t="str">
        <f t="shared" si="16"/>
        <v/>
      </c>
      <c r="CA25" t="str">
        <f t="shared" si="17"/>
        <v/>
      </c>
      <c r="CB25" t="str">
        <f t="shared" si="18"/>
        <v/>
      </c>
      <c r="CC25" t="str">
        <f t="shared" si="19"/>
        <v/>
      </c>
      <c r="CD25" t="str">
        <f t="shared" si="20"/>
        <v/>
      </c>
      <c r="CE25" t="str">
        <f t="shared" si="21"/>
        <v/>
      </c>
      <c r="CF25" t="str">
        <f t="shared" si="22"/>
        <v/>
      </c>
      <c r="CG25" t="str">
        <f t="shared" si="23"/>
        <v/>
      </c>
      <c r="CH25" t="str">
        <f t="shared" si="24"/>
        <v/>
      </c>
      <c r="CI25" t="str">
        <f t="shared" si="25"/>
        <v/>
      </c>
      <c r="CJ25" t="str">
        <f t="shared" si="26"/>
        <v/>
      </c>
      <c r="CK25" t="str">
        <f t="shared" si="27"/>
        <v/>
      </c>
      <c r="CL25" t="str">
        <f t="shared" si="28"/>
        <v/>
      </c>
      <c r="CM25" t="str">
        <f t="shared" si="29"/>
        <v/>
      </c>
      <c r="CN25" t="str">
        <f t="shared" si="30"/>
        <v/>
      </c>
      <c r="CO25" t="str">
        <f t="shared" si="31"/>
        <v/>
      </c>
    </row>
    <row r="26" spans="1:93" ht="14.7" customHeight="1">
      <c r="A26" t="s">
        <v>3015</v>
      </c>
      <c r="B26" s="97" t="s">
        <v>3016</v>
      </c>
      <c r="C26" s="26" t="s">
        <v>3017</v>
      </c>
      <c r="D26" s="27"/>
      <c r="E26" s="27" t="s">
        <v>2890</v>
      </c>
      <c r="F26" t="s">
        <v>48</v>
      </c>
      <c r="G26" s="27" t="s">
        <v>525</v>
      </c>
      <c r="H26" t="s">
        <v>526</v>
      </c>
      <c r="I26" t="s">
        <v>2976</v>
      </c>
      <c r="K26" s="28"/>
      <c r="M26" t="s">
        <v>38</v>
      </c>
      <c r="R26" t="str">
        <f>IF(COUNTIF(soi_input_variables!A:A,B26)&gt;0,"yes","no")</f>
        <v>no</v>
      </c>
      <c r="S26" t="str">
        <f>IF(COUNTIF(midas_input_variables!A:A,B26)&gt;0,"yes","no")</f>
        <v>no</v>
      </c>
      <c r="T26" t="str">
        <f t="shared" si="32"/>
        <v>no</v>
      </c>
      <c r="U26">
        <f t="shared" si="33"/>
        <v>5.0000000000000001E-4</v>
      </c>
      <c r="V26" t="str">
        <f>IF(COUNTIF(eucalc_variables_proxies!A:A,B26)&gt;0,"yes","no")</f>
        <v>yes</v>
      </c>
      <c r="X26" t="s">
        <v>2880</v>
      </c>
      <c r="AA26" t="s">
        <v>2977</v>
      </c>
      <c r="AC26" t="s">
        <v>3018</v>
      </c>
      <c r="AI26" s="9" t="s">
        <v>3016</v>
      </c>
      <c r="AJ26" t="s">
        <v>2880</v>
      </c>
      <c r="AK26" t="s">
        <v>2961</v>
      </c>
      <c r="AO26" s="29"/>
      <c r="AP26" s="103" t="s">
        <v>3019</v>
      </c>
      <c r="AQ26" s="104" t="b">
        <v>1</v>
      </c>
      <c r="AR26" s="105"/>
      <c r="AS26" s="29"/>
      <c r="AT26" s="131" t="str" cm="1">
        <f t="array" ref="AT26">IFERROR(_xlfn.TEXTSPLIT(AR26,";",,FALSE),"")</f>
        <v/>
      </c>
      <c r="BJ26" s="132" t="str">
        <f t="shared" si="0"/>
        <v/>
      </c>
      <c r="BK26" s="132" t="str">
        <f t="shared" si="1"/>
        <v/>
      </c>
      <c r="BL26" s="132" t="str">
        <f t="shared" si="2"/>
        <v/>
      </c>
      <c r="BM26" s="132" t="str">
        <f t="shared" si="3"/>
        <v/>
      </c>
      <c r="BN26" s="132" t="str">
        <f t="shared" si="4"/>
        <v/>
      </c>
      <c r="BO26" s="132" t="str">
        <f t="shared" si="5"/>
        <v/>
      </c>
      <c r="BP26" s="132" t="str">
        <f t="shared" si="6"/>
        <v/>
      </c>
      <c r="BQ26" s="132" t="str">
        <f t="shared" si="7"/>
        <v/>
      </c>
      <c r="BR26" s="132" t="str">
        <f t="shared" si="8"/>
        <v/>
      </c>
      <c r="BS26" s="132" t="str">
        <f t="shared" si="9"/>
        <v/>
      </c>
      <c r="BT26" s="132" t="str">
        <f t="shared" si="10"/>
        <v/>
      </c>
      <c r="BU26" s="132" t="str">
        <f t="shared" si="11"/>
        <v/>
      </c>
      <c r="BV26" s="132" t="str">
        <f t="shared" si="12"/>
        <v/>
      </c>
      <c r="BW26" s="132" t="str">
        <f t="shared" si="13"/>
        <v/>
      </c>
      <c r="BX26" s="132" t="str">
        <f t="shared" si="14"/>
        <v/>
      </c>
      <c r="BY26" s="132" t="str">
        <f t="shared" si="15"/>
        <v/>
      </c>
      <c r="BZ26" t="str">
        <f t="shared" si="16"/>
        <v/>
      </c>
      <c r="CA26" t="str">
        <f t="shared" si="17"/>
        <v/>
      </c>
      <c r="CB26" t="str">
        <f t="shared" si="18"/>
        <v/>
      </c>
      <c r="CC26" t="str">
        <f t="shared" si="19"/>
        <v/>
      </c>
      <c r="CD26" t="str">
        <f t="shared" si="20"/>
        <v/>
      </c>
      <c r="CE26" t="str">
        <f t="shared" si="21"/>
        <v/>
      </c>
      <c r="CF26" t="str">
        <f t="shared" si="22"/>
        <v/>
      </c>
      <c r="CG26" t="str">
        <f t="shared" si="23"/>
        <v/>
      </c>
      <c r="CH26" t="str">
        <f t="shared" si="24"/>
        <v/>
      </c>
      <c r="CI26" t="str">
        <f t="shared" si="25"/>
        <v/>
      </c>
      <c r="CJ26" t="str">
        <f t="shared" si="26"/>
        <v/>
      </c>
      <c r="CK26" t="str">
        <f t="shared" si="27"/>
        <v/>
      </c>
      <c r="CL26" t="str">
        <f t="shared" si="28"/>
        <v/>
      </c>
      <c r="CM26" t="str">
        <f t="shared" si="29"/>
        <v/>
      </c>
      <c r="CN26" t="str">
        <f t="shared" si="30"/>
        <v/>
      </c>
      <c r="CO26" t="str">
        <f t="shared" si="31"/>
        <v/>
      </c>
    </row>
    <row r="27" spans="1:93" ht="17.100000000000001" customHeight="1">
      <c r="A27" t="s">
        <v>3020</v>
      </c>
      <c r="B27" s="97" t="s">
        <v>3021</v>
      </c>
      <c r="C27" s="26" t="s">
        <v>3022</v>
      </c>
      <c r="D27" s="27"/>
      <c r="E27" s="27" t="s">
        <v>2890</v>
      </c>
      <c r="F27" t="s">
        <v>48</v>
      </c>
      <c r="G27" s="27" t="s">
        <v>525</v>
      </c>
      <c r="H27" t="s">
        <v>526</v>
      </c>
      <c r="I27" t="s">
        <v>2976</v>
      </c>
      <c r="K27" s="28"/>
      <c r="M27" t="s">
        <v>38</v>
      </c>
      <c r="R27" t="str">
        <f>IF(COUNTIF(soi_input_variables!A:A,B27)&gt;0,"yes","no")</f>
        <v>no</v>
      </c>
      <c r="S27" t="str">
        <f>IF(COUNTIF(midas_input_variables!A:A,B27)&gt;0,"yes","no")</f>
        <v>no</v>
      </c>
      <c r="T27" t="str">
        <f t="shared" si="32"/>
        <v>no</v>
      </c>
      <c r="U27">
        <f t="shared" si="33"/>
        <v>5.0000000000000001E-4</v>
      </c>
      <c r="V27" t="str">
        <f>IF(COUNTIF(eucalc_variables_proxies!A:A,B27)&gt;0,"yes","no")</f>
        <v>yes</v>
      </c>
      <c r="X27" t="s">
        <v>2880</v>
      </c>
      <c r="AA27" t="s">
        <v>2977</v>
      </c>
      <c r="AC27" t="s">
        <v>3023</v>
      </c>
      <c r="AI27" s="9" t="s">
        <v>3021</v>
      </c>
      <c r="AJ27" t="s">
        <v>2880</v>
      </c>
      <c r="AK27" t="s">
        <v>2961</v>
      </c>
      <c r="AO27" s="29"/>
      <c r="AP27" s="103" t="s">
        <v>3024</v>
      </c>
      <c r="AQ27" s="104" t="b">
        <v>1</v>
      </c>
      <c r="AR27" s="105"/>
      <c r="AS27" s="29"/>
      <c r="AT27" s="131" t="str" cm="1">
        <f t="array" ref="AT27">IFERROR(_xlfn.TEXTSPLIT(AR27,";",,FALSE),"")</f>
        <v/>
      </c>
      <c r="BJ27" s="132" t="str">
        <f t="shared" si="0"/>
        <v/>
      </c>
      <c r="BK27" s="132" t="str">
        <f t="shared" si="1"/>
        <v/>
      </c>
      <c r="BL27" s="132" t="str">
        <f t="shared" si="2"/>
        <v/>
      </c>
      <c r="BM27" s="132" t="str">
        <f t="shared" si="3"/>
        <v/>
      </c>
      <c r="BN27" s="132" t="str">
        <f t="shared" si="4"/>
        <v/>
      </c>
      <c r="BO27" s="132" t="str">
        <f t="shared" si="5"/>
        <v/>
      </c>
      <c r="BP27" s="132" t="str">
        <f t="shared" si="6"/>
        <v/>
      </c>
      <c r="BQ27" s="132" t="str">
        <f t="shared" si="7"/>
        <v/>
      </c>
      <c r="BR27" s="132" t="str">
        <f t="shared" si="8"/>
        <v/>
      </c>
      <c r="BS27" s="132" t="str">
        <f t="shared" si="9"/>
        <v/>
      </c>
      <c r="BT27" s="132" t="str">
        <f t="shared" si="10"/>
        <v/>
      </c>
      <c r="BU27" s="132" t="str">
        <f t="shared" si="11"/>
        <v/>
      </c>
      <c r="BV27" s="132" t="str">
        <f t="shared" si="12"/>
        <v/>
      </c>
      <c r="BW27" s="132" t="str">
        <f t="shared" si="13"/>
        <v/>
      </c>
      <c r="BX27" s="132" t="str">
        <f t="shared" si="14"/>
        <v/>
      </c>
      <c r="BY27" s="132" t="str">
        <f t="shared" si="15"/>
        <v/>
      </c>
      <c r="BZ27" t="str">
        <f t="shared" si="16"/>
        <v/>
      </c>
      <c r="CA27" t="str">
        <f t="shared" si="17"/>
        <v/>
      </c>
      <c r="CB27" t="str">
        <f t="shared" si="18"/>
        <v/>
      </c>
      <c r="CC27" t="str">
        <f t="shared" si="19"/>
        <v/>
      </c>
      <c r="CD27" t="str">
        <f t="shared" si="20"/>
        <v/>
      </c>
      <c r="CE27" t="str">
        <f t="shared" si="21"/>
        <v/>
      </c>
      <c r="CF27" t="str">
        <f t="shared" si="22"/>
        <v/>
      </c>
      <c r="CG27" t="str">
        <f t="shared" si="23"/>
        <v/>
      </c>
      <c r="CH27" t="str">
        <f t="shared" si="24"/>
        <v/>
      </c>
      <c r="CI27" t="str">
        <f t="shared" si="25"/>
        <v/>
      </c>
      <c r="CJ27" t="str">
        <f t="shared" si="26"/>
        <v/>
      </c>
      <c r="CK27" t="str">
        <f t="shared" si="27"/>
        <v/>
      </c>
      <c r="CL27" t="str">
        <f t="shared" si="28"/>
        <v/>
      </c>
      <c r="CM27" t="str">
        <f t="shared" si="29"/>
        <v/>
      </c>
      <c r="CN27" t="str">
        <f t="shared" si="30"/>
        <v/>
      </c>
      <c r="CO27" t="str">
        <f t="shared" si="31"/>
        <v/>
      </c>
    </row>
    <row r="28" spans="1:93" ht="14.7" customHeight="1">
      <c r="A28" t="s">
        <v>3025</v>
      </c>
      <c r="B28" s="97" t="s">
        <v>3026</v>
      </c>
      <c r="C28" s="26" t="s">
        <v>3027</v>
      </c>
      <c r="D28" s="27"/>
      <c r="E28" s="27" t="s">
        <v>2890</v>
      </c>
      <c r="F28" t="s">
        <v>48</v>
      </c>
      <c r="G28" s="27" t="s">
        <v>525</v>
      </c>
      <c r="H28" t="s">
        <v>526</v>
      </c>
      <c r="I28" t="s">
        <v>2976</v>
      </c>
      <c r="K28" s="28"/>
      <c r="M28" t="s">
        <v>38</v>
      </c>
      <c r="R28" t="str">
        <f>IF(COUNTIF(soi_input_variables!A:A,B28)&gt;0,"yes","no")</f>
        <v>no</v>
      </c>
      <c r="S28" t="str">
        <f>IF(COUNTIF(midas_input_variables!A:A,B28)&gt;0,"yes","no")</f>
        <v>no</v>
      </c>
      <c r="T28" t="str">
        <f t="shared" si="32"/>
        <v>no</v>
      </c>
      <c r="U28">
        <f t="shared" si="33"/>
        <v>5.0000000000000001E-4</v>
      </c>
      <c r="V28" t="str">
        <f>IF(COUNTIF(eucalc_variables_proxies!A:A,B28)&gt;0,"yes","no")</f>
        <v>yes</v>
      </c>
      <c r="X28" t="s">
        <v>2880</v>
      </c>
      <c r="AA28" t="s">
        <v>2977</v>
      </c>
      <c r="AC28" t="s">
        <v>3028</v>
      </c>
      <c r="AI28" s="9" t="s">
        <v>3026</v>
      </c>
      <c r="AJ28" t="s">
        <v>2880</v>
      </c>
      <c r="AK28" t="s">
        <v>2961</v>
      </c>
      <c r="AO28" s="29"/>
      <c r="AP28" s="103" t="s">
        <v>3029</v>
      </c>
      <c r="AQ28" s="104" t="b">
        <v>1</v>
      </c>
      <c r="AR28" s="105"/>
      <c r="AS28" s="29"/>
      <c r="AT28" s="131" t="str" cm="1">
        <f t="array" ref="AT28">IFERROR(_xlfn.TEXTSPLIT(AR28,";",,FALSE),"")</f>
        <v/>
      </c>
      <c r="BJ28" s="132" t="str">
        <f t="shared" si="0"/>
        <v/>
      </c>
      <c r="BK28" s="132" t="str">
        <f t="shared" si="1"/>
        <v/>
      </c>
      <c r="BL28" s="132" t="str">
        <f t="shared" si="2"/>
        <v/>
      </c>
      <c r="BM28" s="132" t="str">
        <f t="shared" si="3"/>
        <v/>
      </c>
      <c r="BN28" s="132" t="str">
        <f t="shared" si="4"/>
        <v/>
      </c>
      <c r="BO28" s="132" t="str">
        <f t="shared" si="5"/>
        <v/>
      </c>
      <c r="BP28" s="132" t="str">
        <f t="shared" si="6"/>
        <v/>
      </c>
      <c r="BQ28" s="132" t="str">
        <f t="shared" si="7"/>
        <v/>
      </c>
      <c r="BR28" s="132" t="str">
        <f t="shared" si="8"/>
        <v/>
      </c>
      <c r="BS28" s="132" t="str">
        <f t="shared" si="9"/>
        <v/>
      </c>
      <c r="BT28" s="132" t="str">
        <f t="shared" si="10"/>
        <v/>
      </c>
      <c r="BU28" s="132" t="str">
        <f t="shared" si="11"/>
        <v/>
      </c>
      <c r="BV28" s="132" t="str">
        <f t="shared" si="12"/>
        <v/>
      </c>
      <c r="BW28" s="132" t="str">
        <f t="shared" si="13"/>
        <v/>
      </c>
      <c r="BX28" s="132" t="str">
        <f t="shared" si="14"/>
        <v/>
      </c>
      <c r="BY28" s="132" t="str">
        <f t="shared" si="15"/>
        <v/>
      </c>
      <c r="BZ28" t="str">
        <f t="shared" si="16"/>
        <v/>
      </c>
      <c r="CA28" t="str">
        <f t="shared" si="17"/>
        <v/>
      </c>
      <c r="CB28" t="str">
        <f t="shared" si="18"/>
        <v/>
      </c>
      <c r="CC28" t="str">
        <f t="shared" si="19"/>
        <v/>
      </c>
      <c r="CD28" t="str">
        <f t="shared" si="20"/>
        <v/>
      </c>
      <c r="CE28" t="str">
        <f t="shared" si="21"/>
        <v/>
      </c>
      <c r="CF28" t="str">
        <f t="shared" si="22"/>
        <v/>
      </c>
      <c r="CG28" t="str">
        <f t="shared" si="23"/>
        <v/>
      </c>
      <c r="CH28" t="str">
        <f t="shared" si="24"/>
        <v/>
      </c>
      <c r="CI28" t="str">
        <f t="shared" si="25"/>
        <v/>
      </c>
      <c r="CJ28" t="str">
        <f t="shared" si="26"/>
        <v/>
      </c>
      <c r="CK28" t="str">
        <f t="shared" si="27"/>
        <v/>
      </c>
      <c r="CL28" t="str">
        <f t="shared" si="28"/>
        <v/>
      </c>
      <c r="CM28" t="str">
        <f t="shared" si="29"/>
        <v/>
      </c>
      <c r="CN28" t="str">
        <f t="shared" si="30"/>
        <v/>
      </c>
      <c r="CO28" t="str">
        <f t="shared" si="31"/>
        <v/>
      </c>
    </row>
    <row r="29" spans="1:93" ht="14.1" customHeight="1">
      <c r="A29" t="s">
        <v>3030</v>
      </c>
      <c r="B29" s="97" t="s">
        <v>3031</v>
      </c>
      <c r="C29" s="26" t="s">
        <v>3032</v>
      </c>
      <c r="D29" s="27"/>
      <c r="E29" s="27" t="s">
        <v>2890</v>
      </c>
      <c r="F29" t="s">
        <v>48</v>
      </c>
      <c r="G29" s="27" t="s">
        <v>525</v>
      </c>
      <c r="H29" t="s">
        <v>526</v>
      </c>
      <c r="I29" t="s">
        <v>2976</v>
      </c>
      <c r="K29" s="28"/>
      <c r="M29" t="s">
        <v>38</v>
      </c>
      <c r="R29" t="str">
        <f>IF(COUNTIF(soi_input_variables!A:A,B29)&gt;0,"yes","no")</f>
        <v>no</v>
      </c>
      <c r="S29" t="str">
        <f>IF(COUNTIF(midas_input_variables!A:A,B29)&gt;0,"yes","no")</f>
        <v>no</v>
      </c>
      <c r="T29" t="str">
        <f t="shared" si="32"/>
        <v>no</v>
      </c>
      <c r="U29">
        <f t="shared" si="33"/>
        <v>5.0000000000000001E-4</v>
      </c>
      <c r="V29" t="str">
        <f>IF(COUNTIF(eucalc_variables_proxies!A:A,B29)&gt;0,"yes","no")</f>
        <v>yes</v>
      </c>
      <c r="X29" t="s">
        <v>2880</v>
      </c>
      <c r="AA29" t="s">
        <v>2977</v>
      </c>
      <c r="AC29" t="s">
        <v>3033</v>
      </c>
      <c r="AI29" s="9" t="s">
        <v>3031</v>
      </c>
      <c r="AJ29" t="s">
        <v>2880</v>
      </c>
      <c r="AK29" t="s">
        <v>2961</v>
      </c>
      <c r="AO29" s="29"/>
      <c r="AP29" s="103" t="s">
        <v>3034</v>
      </c>
      <c r="AQ29" s="104" t="b">
        <v>1</v>
      </c>
      <c r="AR29" s="105"/>
      <c r="AS29" s="29"/>
      <c r="AT29" s="131" t="str" cm="1">
        <f t="array" ref="AT29">IFERROR(_xlfn.TEXTSPLIT(AR29,";",,FALSE),"")</f>
        <v/>
      </c>
      <c r="BJ29" s="132" t="str">
        <f t="shared" si="0"/>
        <v/>
      </c>
      <c r="BK29" s="132" t="str">
        <f t="shared" si="1"/>
        <v/>
      </c>
      <c r="BL29" s="132" t="str">
        <f t="shared" si="2"/>
        <v/>
      </c>
      <c r="BM29" s="132" t="str">
        <f t="shared" si="3"/>
        <v/>
      </c>
      <c r="BN29" s="132" t="str">
        <f t="shared" si="4"/>
        <v/>
      </c>
      <c r="BO29" s="132" t="str">
        <f t="shared" si="5"/>
        <v/>
      </c>
      <c r="BP29" s="132" t="str">
        <f t="shared" si="6"/>
        <v/>
      </c>
      <c r="BQ29" s="132" t="str">
        <f t="shared" si="7"/>
        <v/>
      </c>
      <c r="BR29" s="132" t="str">
        <f t="shared" si="8"/>
        <v/>
      </c>
      <c r="BS29" s="132" t="str">
        <f t="shared" si="9"/>
        <v/>
      </c>
      <c r="BT29" s="132" t="str">
        <f t="shared" si="10"/>
        <v/>
      </c>
      <c r="BU29" s="132" t="str">
        <f t="shared" si="11"/>
        <v/>
      </c>
      <c r="BV29" s="132" t="str">
        <f t="shared" si="12"/>
        <v/>
      </c>
      <c r="BW29" s="132" t="str">
        <f t="shared" si="13"/>
        <v/>
      </c>
      <c r="BX29" s="132" t="str">
        <f t="shared" si="14"/>
        <v/>
      </c>
      <c r="BY29" s="132" t="str">
        <f t="shared" si="15"/>
        <v/>
      </c>
      <c r="BZ29" t="str">
        <f t="shared" si="16"/>
        <v/>
      </c>
      <c r="CA29" t="str">
        <f t="shared" si="17"/>
        <v/>
      </c>
      <c r="CB29" t="str">
        <f t="shared" si="18"/>
        <v/>
      </c>
      <c r="CC29" t="str">
        <f t="shared" si="19"/>
        <v/>
      </c>
      <c r="CD29" t="str">
        <f t="shared" si="20"/>
        <v/>
      </c>
      <c r="CE29" t="str">
        <f t="shared" si="21"/>
        <v/>
      </c>
      <c r="CF29" t="str">
        <f t="shared" si="22"/>
        <v/>
      </c>
      <c r="CG29" t="str">
        <f t="shared" si="23"/>
        <v/>
      </c>
      <c r="CH29" t="str">
        <f t="shared" si="24"/>
        <v/>
      </c>
      <c r="CI29" t="str">
        <f t="shared" si="25"/>
        <v/>
      </c>
      <c r="CJ29" t="str">
        <f t="shared" si="26"/>
        <v/>
      </c>
      <c r="CK29" t="str">
        <f t="shared" si="27"/>
        <v/>
      </c>
      <c r="CL29" t="str">
        <f t="shared" si="28"/>
        <v/>
      </c>
      <c r="CM29" t="str">
        <f t="shared" si="29"/>
        <v/>
      </c>
      <c r="CN29" t="str">
        <f t="shared" si="30"/>
        <v/>
      </c>
      <c r="CO29" t="str">
        <f t="shared" si="31"/>
        <v/>
      </c>
    </row>
    <row r="30" spans="1:93" ht="14.1" customHeight="1">
      <c r="A30" t="s">
        <v>3035</v>
      </c>
      <c r="B30" s="97" t="s">
        <v>3036</v>
      </c>
      <c r="C30" s="26" t="s">
        <v>3037</v>
      </c>
      <c r="D30" s="27"/>
      <c r="E30" s="27" t="s">
        <v>2890</v>
      </c>
      <c r="F30" t="s">
        <v>48</v>
      </c>
      <c r="G30" s="27" t="s">
        <v>525</v>
      </c>
      <c r="H30" t="s">
        <v>526</v>
      </c>
      <c r="I30" t="s">
        <v>2976</v>
      </c>
      <c r="K30" s="28"/>
      <c r="M30" t="s">
        <v>38</v>
      </c>
      <c r="R30" t="str">
        <f>IF(COUNTIF(soi_input_variables!A:A,B30)&gt;0,"yes","no")</f>
        <v>no</v>
      </c>
      <c r="S30" t="str">
        <f>IF(COUNTIF(midas_input_variables!A:A,B30)&gt;0,"yes","no")</f>
        <v>no</v>
      </c>
      <c r="T30" t="str">
        <f t="shared" si="32"/>
        <v>no</v>
      </c>
      <c r="U30">
        <f t="shared" si="33"/>
        <v>5.0000000000000001E-4</v>
      </c>
      <c r="V30" t="str">
        <f>IF(COUNTIF(eucalc_variables_proxies!A:A,B30)&gt;0,"yes","no")</f>
        <v>yes</v>
      </c>
      <c r="X30" t="s">
        <v>2880</v>
      </c>
      <c r="AA30" t="s">
        <v>2977</v>
      </c>
      <c r="AC30" t="s">
        <v>3038</v>
      </c>
      <c r="AI30" s="9" t="s">
        <v>3036</v>
      </c>
      <c r="AJ30" t="s">
        <v>2880</v>
      </c>
      <c r="AK30" t="s">
        <v>2961</v>
      </c>
      <c r="AO30" s="29"/>
      <c r="AP30" s="103" t="s">
        <v>3039</v>
      </c>
      <c r="AQ30" s="104" t="b">
        <v>1</v>
      </c>
      <c r="AR30" s="105"/>
      <c r="AS30" s="29"/>
      <c r="AT30" s="131" t="str" cm="1">
        <f t="array" ref="AT30">IFERROR(_xlfn.TEXTSPLIT(AR30,";",,FALSE),"")</f>
        <v/>
      </c>
      <c r="BJ30" s="132" t="str">
        <f t="shared" si="0"/>
        <v/>
      </c>
      <c r="BK30" s="132" t="str">
        <f t="shared" si="1"/>
        <v/>
      </c>
      <c r="BL30" s="132" t="str">
        <f t="shared" si="2"/>
        <v/>
      </c>
      <c r="BM30" s="132" t="str">
        <f t="shared" si="3"/>
        <v/>
      </c>
      <c r="BN30" s="132" t="str">
        <f t="shared" si="4"/>
        <v/>
      </c>
      <c r="BO30" s="132" t="str">
        <f t="shared" si="5"/>
        <v/>
      </c>
      <c r="BP30" s="132" t="str">
        <f t="shared" si="6"/>
        <v/>
      </c>
      <c r="BQ30" s="132" t="str">
        <f t="shared" si="7"/>
        <v/>
      </c>
      <c r="BR30" s="132" t="str">
        <f t="shared" si="8"/>
        <v/>
      </c>
      <c r="BS30" s="132" t="str">
        <f t="shared" si="9"/>
        <v/>
      </c>
      <c r="BT30" s="132" t="str">
        <f t="shared" si="10"/>
        <v/>
      </c>
      <c r="BU30" s="132" t="str">
        <f t="shared" si="11"/>
        <v/>
      </c>
      <c r="BV30" s="132" t="str">
        <f t="shared" si="12"/>
        <v/>
      </c>
      <c r="BW30" s="132" t="str">
        <f t="shared" si="13"/>
        <v/>
      </c>
      <c r="BX30" s="132" t="str">
        <f t="shared" si="14"/>
        <v/>
      </c>
      <c r="BY30" s="132" t="str">
        <f t="shared" si="15"/>
        <v/>
      </c>
      <c r="BZ30" t="str">
        <f t="shared" si="16"/>
        <v/>
      </c>
      <c r="CA30" t="str">
        <f t="shared" si="17"/>
        <v/>
      </c>
      <c r="CB30" t="str">
        <f t="shared" si="18"/>
        <v/>
      </c>
      <c r="CC30" t="str">
        <f t="shared" si="19"/>
        <v/>
      </c>
      <c r="CD30" t="str">
        <f t="shared" si="20"/>
        <v/>
      </c>
      <c r="CE30" t="str">
        <f t="shared" si="21"/>
        <v/>
      </c>
      <c r="CF30" t="str">
        <f t="shared" si="22"/>
        <v/>
      </c>
      <c r="CG30" t="str">
        <f t="shared" si="23"/>
        <v/>
      </c>
      <c r="CH30" t="str">
        <f t="shared" si="24"/>
        <v/>
      </c>
      <c r="CI30" t="str">
        <f t="shared" si="25"/>
        <v/>
      </c>
      <c r="CJ30" t="str">
        <f t="shared" si="26"/>
        <v/>
      </c>
      <c r="CK30" t="str">
        <f t="shared" si="27"/>
        <v/>
      </c>
      <c r="CL30" t="str">
        <f t="shared" si="28"/>
        <v/>
      </c>
      <c r="CM30" t="str">
        <f t="shared" si="29"/>
        <v/>
      </c>
      <c r="CN30" t="str">
        <f t="shared" si="30"/>
        <v/>
      </c>
      <c r="CO30" t="str">
        <f t="shared" si="31"/>
        <v/>
      </c>
    </row>
    <row r="31" spans="1:93" ht="13.2" customHeight="1">
      <c r="A31" t="s">
        <v>3040</v>
      </c>
      <c r="B31" s="97" t="s">
        <v>3041</v>
      </c>
      <c r="C31" s="26" t="s">
        <v>3042</v>
      </c>
      <c r="D31" s="27"/>
      <c r="E31" s="27" t="s">
        <v>2890</v>
      </c>
      <c r="F31" t="s">
        <v>48</v>
      </c>
      <c r="G31" s="27" t="s">
        <v>525</v>
      </c>
      <c r="H31" t="s">
        <v>526</v>
      </c>
      <c r="I31" t="s">
        <v>2976</v>
      </c>
      <c r="K31" s="28"/>
      <c r="M31" t="s">
        <v>38</v>
      </c>
      <c r="R31" t="str">
        <f>IF(COUNTIF(soi_input_variables!A:A,B31)&gt;0,"yes","no")</f>
        <v>no</v>
      </c>
      <c r="S31" t="str">
        <f>IF(COUNTIF(midas_input_variables!A:A,B31)&gt;0,"yes","no")</f>
        <v>no</v>
      </c>
      <c r="T31" t="str">
        <f t="shared" si="32"/>
        <v>no</v>
      </c>
      <c r="U31">
        <f t="shared" si="33"/>
        <v>5.0000000000000001E-4</v>
      </c>
      <c r="V31" t="str">
        <f>IF(COUNTIF(eucalc_variables_proxies!A:A,B31)&gt;0,"yes","no")</f>
        <v>yes</v>
      </c>
      <c r="X31" t="s">
        <v>2880</v>
      </c>
      <c r="AA31" t="s">
        <v>2977</v>
      </c>
      <c r="AC31" t="s">
        <v>3043</v>
      </c>
      <c r="AI31" s="9" t="s">
        <v>3041</v>
      </c>
      <c r="AJ31" t="s">
        <v>2880</v>
      </c>
      <c r="AK31" t="s">
        <v>2961</v>
      </c>
      <c r="AO31" s="29"/>
      <c r="AP31" s="103" t="s">
        <v>3044</v>
      </c>
      <c r="AQ31" s="104" t="b">
        <v>1</v>
      </c>
      <c r="AR31" s="105"/>
      <c r="AS31" s="29"/>
      <c r="AT31" s="131" t="str" cm="1">
        <f t="array" ref="AT31">IFERROR(_xlfn.TEXTSPLIT(AR31,";",,FALSE),"")</f>
        <v/>
      </c>
      <c r="BJ31" s="132" t="str">
        <f t="shared" si="0"/>
        <v/>
      </c>
      <c r="BK31" s="132" t="str">
        <f t="shared" si="1"/>
        <v/>
      </c>
      <c r="BL31" s="132" t="str">
        <f t="shared" si="2"/>
        <v/>
      </c>
      <c r="BM31" s="132" t="str">
        <f t="shared" si="3"/>
        <v/>
      </c>
      <c r="BN31" s="132" t="str">
        <f t="shared" si="4"/>
        <v/>
      </c>
      <c r="BO31" s="132" t="str">
        <f t="shared" si="5"/>
        <v/>
      </c>
      <c r="BP31" s="132" t="str">
        <f t="shared" si="6"/>
        <v/>
      </c>
      <c r="BQ31" s="132" t="str">
        <f t="shared" si="7"/>
        <v/>
      </c>
      <c r="BR31" s="132" t="str">
        <f t="shared" si="8"/>
        <v/>
      </c>
      <c r="BS31" s="132" t="str">
        <f t="shared" si="9"/>
        <v/>
      </c>
      <c r="BT31" s="132" t="str">
        <f t="shared" si="10"/>
        <v/>
      </c>
      <c r="BU31" s="132" t="str">
        <f t="shared" si="11"/>
        <v/>
      </c>
      <c r="BV31" s="132" t="str">
        <f t="shared" si="12"/>
        <v/>
      </c>
      <c r="BW31" s="132" t="str">
        <f t="shared" si="13"/>
        <v/>
      </c>
      <c r="BX31" s="132" t="str">
        <f t="shared" si="14"/>
        <v/>
      </c>
      <c r="BY31" s="132" t="str">
        <f t="shared" si="15"/>
        <v/>
      </c>
      <c r="BZ31" t="str">
        <f t="shared" si="16"/>
        <v/>
      </c>
      <c r="CA31" t="str">
        <f t="shared" si="17"/>
        <v/>
      </c>
      <c r="CB31" t="str">
        <f t="shared" si="18"/>
        <v/>
      </c>
      <c r="CC31" t="str">
        <f t="shared" si="19"/>
        <v/>
      </c>
      <c r="CD31" t="str">
        <f t="shared" si="20"/>
        <v/>
      </c>
      <c r="CE31" t="str">
        <f t="shared" si="21"/>
        <v/>
      </c>
      <c r="CF31" t="str">
        <f t="shared" si="22"/>
        <v/>
      </c>
      <c r="CG31" t="str">
        <f t="shared" si="23"/>
        <v/>
      </c>
      <c r="CH31" t="str">
        <f t="shared" si="24"/>
        <v/>
      </c>
      <c r="CI31" t="str">
        <f t="shared" si="25"/>
        <v/>
      </c>
      <c r="CJ31" t="str">
        <f t="shared" si="26"/>
        <v/>
      </c>
      <c r="CK31" t="str">
        <f t="shared" si="27"/>
        <v/>
      </c>
      <c r="CL31" t="str">
        <f t="shared" si="28"/>
        <v/>
      </c>
      <c r="CM31" t="str">
        <f t="shared" si="29"/>
        <v/>
      </c>
      <c r="CN31" t="str">
        <f t="shared" si="30"/>
        <v/>
      </c>
      <c r="CO31" t="str">
        <f t="shared" si="31"/>
        <v/>
      </c>
    </row>
    <row r="32" spans="1:93" ht="13.2" customHeight="1">
      <c r="A32" t="s">
        <v>3045</v>
      </c>
      <c r="B32" s="97" t="s">
        <v>3046</v>
      </c>
      <c r="C32" s="26" t="s">
        <v>3047</v>
      </c>
      <c r="D32" s="27"/>
      <c r="E32" s="27" t="s">
        <v>2890</v>
      </c>
      <c r="F32" t="s">
        <v>48</v>
      </c>
      <c r="G32" s="27" t="s">
        <v>525</v>
      </c>
      <c r="H32" t="s">
        <v>526</v>
      </c>
      <c r="I32" t="s">
        <v>2976</v>
      </c>
      <c r="K32" s="28"/>
      <c r="M32" t="s">
        <v>38</v>
      </c>
      <c r="R32" t="str">
        <f>IF(COUNTIF(soi_input_variables!A:A,B32)&gt;0,"yes","no")</f>
        <v>no</v>
      </c>
      <c r="S32" t="str">
        <f>IF(COUNTIF(midas_input_variables!A:A,B32)&gt;0,"yes","no")</f>
        <v>no</v>
      </c>
      <c r="T32" t="str">
        <f t="shared" si="32"/>
        <v>no</v>
      </c>
      <c r="U32">
        <f t="shared" si="33"/>
        <v>5.0000000000000001E-4</v>
      </c>
      <c r="V32" t="str">
        <f>IF(COUNTIF(eucalc_variables_proxies!A:A,B32)&gt;0,"yes","no")</f>
        <v>yes</v>
      </c>
      <c r="X32" t="s">
        <v>2880</v>
      </c>
      <c r="AA32" t="s">
        <v>2961</v>
      </c>
      <c r="AC32" t="s">
        <v>3048</v>
      </c>
      <c r="AI32" s="9" t="s">
        <v>3046</v>
      </c>
      <c r="AJ32" t="s">
        <v>2880</v>
      </c>
      <c r="AK32" t="s">
        <v>2961</v>
      </c>
      <c r="AO32" s="29"/>
      <c r="AP32" s="103" t="s">
        <v>3049</v>
      </c>
      <c r="AQ32" s="104" t="b">
        <v>1</v>
      </c>
      <c r="AR32" s="105"/>
      <c r="AS32" s="29"/>
      <c r="AT32" s="131" t="str" cm="1">
        <f t="array" ref="AT32">IFERROR(_xlfn.TEXTSPLIT(AR32,";",,FALSE),"")</f>
        <v/>
      </c>
      <c r="BJ32" s="132" t="str">
        <f t="shared" si="0"/>
        <v/>
      </c>
      <c r="BK32" s="132" t="str">
        <f t="shared" si="1"/>
        <v/>
      </c>
      <c r="BL32" s="132" t="str">
        <f t="shared" si="2"/>
        <v/>
      </c>
      <c r="BM32" s="132" t="str">
        <f t="shared" si="3"/>
        <v/>
      </c>
      <c r="BN32" s="132" t="str">
        <f t="shared" si="4"/>
        <v/>
      </c>
      <c r="BO32" s="132" t="str">
        <f t="shared" si="5"/>
        <v/>
      </c>
      <c r="BP32" s="132" t="str">
        <f t="shared" si="6"/>
        <v/>
      </c>
      <c r="BQ32" s="132" t="str">
        <f t="shared" si="7"/>
        <v/>
      </c>
      <c r="BR32" s="132" t="str">
        <f t="shared" si="8"/>
        <v/>
      </c>
      <c r="BS32" s="132" t="str">
        <f t="shared" si="9"/>
        <v/>
      </c>
      <c r="BT32" s="132" t="str">
        <f t="shared" si="10"/>
        <v/>
      </c>
      <c r="BU32" s="132" t="str">
        <f t="shared" si="11"/>
        <v/>
      </c>
      <c r="BV32" s="132" t="str">
        <f t="shared" si="12"/>
        <v/>
      </c>
      <c r="BW32" s="132" t="str">
        <f t="shared" si="13"/>
        <v/>
      </c>
      <c r="BX32" s="132" t="str">
        <f t="shared" si="14"/>
        <v/>
      </c>
      <c r="BY32" s="132" t="str">
        <f t="shared" si="15"/>
        <v/>
      </c>
      <c r="BZ32" t="str">
        <f t="shared" si="16"/>
        <v/>
      </c>
      <c r="CA32" t="str">
        <f t="shared" si="17"/>
        <v/>
      </c>
      <c r="CB32" t="str">
        <f t="shared" si="18"/>
        <v/>
      </c>
      <c r="CC32" t="str">
        <f t="shared" si="19"/>
        <v/>
      </c>
      <c r="CD32" t="str">
        <f t="shared" si="20"/>
        <v/>
      </c>
      <c r="CE32" t="str">
        <f t="shared" si="21"/>
        <v/>
      </c>
      <c r="CF32" t="str">
        <f t="shared" si="22"/>
        <v/>
      </c>
      <c r="CG32" t="str">
        <f t="shared" si="23"/>
        <v/>
      </c>
      <c r="CH32" t="str">
        <f t="shared" si="24"/>
        <v/>
      </c>
      <c r="CI32" t="str">
        <f t="shared" si="25"/>
        <v/>
      </c>
      <c r="CJ32" t="str">
        <f t="shared" si="26"/>
        <v/>
      </c>
      <c r="CK32" t="str">
        <f t="shared" si="27"/>
        <v/>
      </c>
      <c r="CL32" t="str">
        <f t="shared" si="28"/>
        <v/>
      </c>
      <c r="CM32" t="str">
        <f t="shared" si="29"/>
        <v/>
      </c>
      <c r="CN32" t="str">
        <f t="shared" si="30"/>
        <v/>
      </c>
      <c r="CO32" t="str">
        <f t="shared" si="31"/>
        <v/>
      </c>
    </row>
    <row r="33" spans="1:93" ht="12.6" customHeight="1">
      <c r="A33" t="s">
        <v>3050</v>
      </c>
      <c r="B33" s="97" t="s">
        <v>3051</v>
      </c>
      <c r="C33" s="26" t="s">
        <v>3052</v>
      </c>
      <c r="D33" s="27"/>
      <c r="E33" s="27" t="s">
        <v>2890</v>
      </c>
      <c r="F33" t="s">
        <v>48</v>
      </c>
      <c r="G33" s="27" t="s">
        <v>525</v>
      </c>
      <c r="H33" t="s">
        <v>526</v>
      </c>
      <c r="I33" t="s">
        <v>2976</v>
      </c>
      <c r="K33" s="28"/>
      <c r="M33" t="s">
        <v>38</v>
      </c>
      <c r="R33" t="str">
        <f>IF(COUNTIF(soi_input_variables!A:A,B33)&gt;0,"yes","no")</f>
        <v>no</v>
      </c>
      <c r="S33" t="str">
        <f>IF(COUNTIF(midas_input_variables!A:A,B33)&gt;0,"yes","no")</f>
        <v>no</v>
      </c>
      <c r="T33" t="str">
        <f t="shared" si="32"/>
        <v>no</v>
      </c>
      <c r="U33">
        <f t="shared" si="33"/>
        <v>5.0000000000000001E-4</v>
      </c>
      <c r="V33" t="str">
        <f>IF(COUNTIF(eucalc_variables_proxies!A:A,B33)&gt;0,"yes","no")</f>
        <v>yes</v>
      </c>
      <c r="X33" t="s">
        <v>2880</v>
      </c>
      <c r="AA33" t="s">
        <v>2961</v>
      </c>
      <c r="AC33" t="s">
        <v>3053</v>
      </c>
      <c r="AI33" s="9" t="s">
        <v>3051</v>
      </c>
      <c r="AJ33" t="s">
        <v>2880</v>
      </c>
      <c r="AK33" t="s">
        <v>2961</v>
      </c>
      <c r="AO33" s="29"/>
      <c r="AP33" s="103" t="s">
        <v>3054</v>
      </c>
      <c r="AQ33" s="104" t="b">
        <v>1</v>
      </c>
      <c r="AR33" s="105"/>
      <c r="AS33" s="29"/>
      <c r="AT33" s="131" t="str" cm="1">
        <f t="array" ref="AT33">IFERROR(_xlfn.TEXTSPLIT(AR33,";",,FALSE),"")</f>
        <v/>
      </c>
      <c r="BJ33" s="132" t="str">
        <f t="shared" si="0"/>
        <v/>
      </c>
      <c r="BK33" s="132" t="str">
        <f t="shared" si="1"/>
        <v/>
      </c>
      <c r="BL33" s="132" t="str">
        <f t="shared" si="2"/>
        <v/>
      </c>
      <c r="BM33" s="132" t="str">
        <f t="shared" si="3"/>
        <v/>
      </c>
      <c r="BN33" s="132" t="str">
        <f t="shared" si="4"/>
        <v/>
      </c>
      <c r="BO33" s="132" t="str">
        <f t="shared" si="5"/>
        <v/>
      </c>
      <c r="BP33" s="132" t="str">
        <f t="shared" si="6"/>
        <v/>
      </c>
      <c r="BQ33" s="132" t="str">
        <f t="shared" si="7"/>
        <v/>
      </c>
      <c r="BR33" s="132" t="str">
        <f t="shared" si="8"/>
        <v/>
      </c>
      <c r="BS33" s="132" t="str">
        <f t="shared" si="9"/>
        <v/>
      </c>
      <c r="BT33" s="132" t="str">
        <f t="shared" si="10"/>
        <v/>
      </c>
      <c r="BU33" s="132" t="str">
        <f t="shared" si="11"/>
        <v/>
      </c>
      <c r="BV33" s="132" t="str">
        <f t="shared" si="12"/>
        <v/>
      </c>
      <c r="BW33" s="132" t="str">
        <f t="shared" si="13"/>
        <v/>
      </c>
      <c r="BX33" s="132" t="str">
        <f t="shared" si="14"/>
        <v/>
      </c>
      <c r="BY33" s="132" t="str">
        <f t="shared" si="15"/>
        <v/>
      </c>
      <c r="BZ33" t="str">
        <f t="shared" si="16"/>
        <v/>
      </c>
      <c r="CA33" t="str">
        <f t="shared" si="17"/>
        <v/>
      </c>
      <c r="CB33" t="str">
        <f t="shared" si="18"/>
        <v/>
      </c>
      <c r="CC33" t="str">
        <f t="shared" si="19"/>
        <v/>
      </c>
      <c r="CD33" t="str">
        <f t="shared" si="20"/>
        <v/>
      </c>
      <c r="CE33" t="str">
        <f t="shared" si="21"/>
        <v/>
      </c>
      <c r="CF33" t="str">
        <f t="shared" si="22"/>
        <v/>
      </c>
      <c r="CG33" t="str">
        <f t="shared" si="23"/>
        <v/>
      </c>
      <c r="CH33" t="str">
        <f t="shared" si="24"/>
        <v/>
      </c>
      <c r="CI33" t="str">
        <f t="shared" si="25"/>
        <v/>
      </c>
      <c r="CJ33" t="str">
        <f t="shared" si="26"/>
        <v/>
      </c>
      <c r="CK33" t="str">
        <f t="shared" si="27"/>
        <v/>
      </c>
      <c r="CL33" t="str">
        <f t="shared" si="28"/>
        <v/>
      </c>
      <c r="CM33" t="str">
        <f t="shared" si="29"/>
        <v/>
      </c>
      <c r="CN33" t="str">
        <f t="shared" si="30"/>
        <v/>
      </c>
      <c r="CO33" t="str">
        <f t="shared" si="31"/>
        <v/>
      </c>
    </row>
    <row r="34" spans="1:93" ht="14.1" customHeight="1">
      <c r="A34" t="s">
        <v>3055</v>
      </c>
      <c r="B34" s="97" t="s">
        <v>3056</v>
      </c>
      <c r="C34" s="26" t="s">
        <v>3057</v>
      </c>
      <c r="D34" s="27"/>
      <c r="E34" s="27" t="s">
        <v>2890</v>
      </c>
      <c r="F34" t="s">
        <v>48</v>
      </c>
      <c r="G34" s="27" t="s">
        <v>525</v>
      </c>
      <c r="H34" t="s">
        <v>526</v>
      </c>
      <c r="I34" t="s">
        <v>2976</v>
      </c>
      <c r="K34" s="28"/>
      <c r="M34" t="s">
        <v>38</v>
      </c>
      <c r="R34" t="str">
        <f>IF(COUNTIF(soi_input_variables!A:A,B34)&gt;0,"yes","no")</f>
        <v>no</v>
      </c>
      <c r="S34" t="str">
        <f>IF(COUNTIF(midas_input_variables!A:A,B34)&gt;0,"yes","no")</f>
        <v>no</v>
      </c>
      <c r="T34" t="str">
        <f t="shared" si="32"/>
        <v>no</v>
      </c>
      <c r="U34">
        <f t="shared" si="33"/>
        <v>5.0000000000000001E-4</v>
      </c>
      <c r="V34" t="str">
        <f>IF(COUNTIF(eucalc_variables_proxies!A:A,B34)&gt;0,"yes","no")</f>
        <v>yes</v>
      </c>
      <c r="X34" t="s">
        <v>2880</v>
      </c>
      <c r="AA34" t="s">
        <v>2961</v>
      </c>
      <c r="AC34" t="s">
        <v>3058</v>
      </c>
      <c r="AI34" s="9" t="s">
        <v>3056</v>
      </c>
      <c r="AJ34" t="s">
        <v>2880</v>
      </c>
      <c r="AK34" t="s">
        <v>2961</v>
      </c>
      <c r="AO34" s="29"/>
      <c r="AP34" s="103" t="s">
        <v>3059</v>
      </c>
      <c r="AQ34" s="104" t="b">
        <v>1</v>
      </c>
      <c r="AR34" s="105"/>
      <c r="AS34" s="29"/>
      <c r="AT34" s="131" t="str" cm="1">
        <f t="array" ref="AT34">IFERROR(_xlfn.TEXTSPLIT(AR34,";",,FALSE),"")</f>
        <v/>
      </c>
      <c r="BJ34" s="132" t="str">
        <f t="shared" si="0"/>
        <v/>
      </c>
      <c r="BK34" s="132" t="str">
        <f t="shared" si="1"/>
        <v/>
      </c>
      <c r="BL34" s="132" t="str">
        <f t="shared" si="2"/>
        <v/>
      </c>
      <c r="BM34" s="132" t="str">
        <f t="shared" si="3"/>
        <v/>
      </c>
      <c r="BN34" s="132" t="str">
        <f t="shared" si="4"/>
        <v/>
      </c>
      <c r="BO34" s="132" t="str">
        <f t="shared" si="5"/>
        <v/>
      </c>
      <c r="BP34" s="132" t="str">
        <f t="shared" si="6"/>
        <v/>
      </c>
      <c r="BQ34" s="132" t="str">
        <f t="shared" si="7"/>
        <v/>
      </c>
      <c r="BR34" s="132" t="str">
        <f t="shared" si="8"/>
        <v/>
      </c>
      <c r="BS34" s="132" t="str">
        <f t="shared" si="9"/>
        <v/>
      </c>
      <c r="BT34" s="132" t="str">
        <f t="shared" si="10"/>
        <v/>
      </c>
      <c r="BU34" s="132" t="str">
        <f t="shared" si="11"/>
        <v/>
      </c>
      <c r="BV34" s="132" t="str">
        <f t="shared" si="12"/>
        <v/>
      </c>
      <c r="BW34" s="132" t="str">
        <f t="shared" si="13"/>
        <v/>
      </c>
      <c r="BX34" s="132" t="str">
        <f t="shared" si="14"/>
        <v/>
      </c>
      <c r="BY34" s="132" t="str">
        <f t="shared" si="15"/>
        <v/>
      </c>
      <c r="BZ34" t="str">
        <f t="shared" si="16"/>
        <v/>
      </c>
      <c r="CA34" t="str">
        <f t="shared" si="17"/>
        <v/>
      </c>
      <c r="CB34" t="str">
        <f t="shared" si="18"/>
        <v/>
      </c>
      <c r="CC34" t="str">
        <f t="shared" si="19"/>
        <v/>
      </c>
      <c r="CD34" t="str">
        <f t="shared" si="20"/>
        <v/>
      </c>
      <c r="CE34" t="str">
        <f t="shared" si="21"/>
        <v/>
      </c>
      <c r="CF34" t="str">
        <f t="shared" si="22"/>
        <v/>
      </c>
      <c r="CG34" t="str">
        <f t="shared" si="23"/>
        <v/>
      </c>
      <c r="CH34" t="str">
        <f t="shared" si="24"/>
        <v/>
      </c>
      <c r="CI34" t="str">
        <f t="shared" si="25"/>
        <v/>
      </c>
      <c r="CJ34" t="str">
        <f t="shared" si="26"/>
        <v/>
      </c>
      <c r="CK34" t="str">
        <f t="shared" si="27"/>
        <v/>
      </c>
      <c r="CL34" t="str">
        <f t="shared" si="28"/>
        <v/>
      </c>
      <c r="CM34" t="str">
        <f t="shared" si="29"/>
        <v/>
      </c>
      <c r="CN34" t="str">
        <f t="shared" si="30"/>
        <v/>
      </c>
      <c r="CO34" t="str">
        <f t="shared" si="31"/>
        <v/>
      </c>
    </row>
    <row r="35" spans="1:93" ht="15.6" customHeight="1">
      <c r="A35" t="s">
        <v>3060</v>
      </c>
      <c r="B35" s="97" t="s">
        <v>3061</v>
      </c>
      <c r="C35" s="26" t="s">
        <v>3062</v>
      </c>
      <c r="D35" s="27"/>
      <c r="E35" s="27" t="s">
        <v>2890</v>
      </c>
      <c r="F35" t="s">
        <v>48</v>
      </c>
      <c r="G35" s="27" t="s">
        <v>525</v>
      </c>
      <c r="H35" t="s">
        <v>526</v>
      </c>
      <c r="I35" t="s">
        <v>2976</v>
      </c>
      <c r="K35" s="28"/>
      <c r="M35" t="s">
        <v>38</v>
      </c>
      <c r="R35" t="str">
        <f>IF(COUNTIF(soi_input_variables!A:A,B35)&gt;0,"yes","no")</f>
        <v>no</v>
      </c>
      <c r="S35" t="str">
        <f>IF(COUNTIF(midas_input_variables!A:A,B35)&gt;0,"yes","no")</f>
        <v>no</v>
      </c>
      <c r="T35" t="str">
        <f t="shared" si="32"/>
        <v>no</v>
      </c>
      <c r="U35">
        <f t="shared" si="33"/>
        <v>5.0000000000000001E-4</v>
      </c>
      <c r="V35" t="str">
        <f>IF(COUNTIF(eucalc_variables_proxies!A:A,B35)&gt;0,"yes","no")</f>
        <v>yes</v>
      </c>
      <c r="X35" t="s">
        <v>2880</v>
      </c>
      <c r="AA35" t="s">
        <v>2961</v>
      </c>
      <c r="AC35" t="s">
        <v>3063</v>
      </c>
      <c r="AI35" s="9" t="s">
        <v>3061</v>
      </c>
      <c r="AJ35" t="s">
        <v>2880</v>
      </c>
      <c r="AK35" t="s">
        <v>2961</v>
      </c>
      <c r="AO35" s="29"/>
      <c r="AP35" s="103" t="s">
        <v>3064</v>
      </c>
      <c r="AQ35" s="104" t="b">
        <v>1</v>
      </c>
      <c r="AR35" s="105"/>
      <c r="AS35" s="29"/>
      <c r="AT35" s="131" t="str" cm="1">
        <f t="array" ref="AT35">IFERROR(_xlfn.TEXTSPLIT(AR35,";",,FALSE),"")</f>
        <v/>
      </c>
      <c r="BJ35" s="132" t="str">
        <f t="shared" si="0"/>
        <v/>
      </c>
      <c r="BK35" s="132" t="str">
        <f t="shared" si="1"/>
        <v/>
      </c>
      <c r="BL35" s="132" t="str">
        <f t="shared" si="2"/>
        <v/>
      </c>
      <c r="BM35" s="132" t="str">
        <f t="shared" si="3"/>
        <v/>
      </c>
      <c r="BN35" s="132" t="str">
        <f t="shared" si="4"/>
        <v/>
      </c>
      <c r="BO35" s="132" t="str">
        <f t="shared" si="5"/>
        <v/>
      </c>
      <c r="BP35" s="132" t="str">
        <f t="shared" si="6"/>
        <v/>
      </c>
      <c r="BQ35" s="132" t="str">
        <f t="shared" si="7"/>
        <v/>
      </c>
      <c r="BR35" s="132" t="str">
        <f t="shared" si="8"/>
        <v/>
      </c>
      <c r="BS35" s="132" t="str">
        <f t="shared" si="9"/>
        <v/>
      </c>
      <c r="BT35" s="132" t="str">
        <f t="shared" si="10"/>
        <v/>
      </c>
      <c r="BU35" s="132" t="str">
        <f t="shared" si="11"/>
        <v/>
      </c>
      <c r="BV35" s="132" t="str">
        <f t="shared" si="12"/>
        <v/>
      </c>
      <c r="BW35" s="132" t="str">
        <f t="shared" si="13"/>
        <v/>
      </c>
      <c r="BX35" s="132" t="str">
        <f t="shared" si="14"/>
        <v/>
      </c>
      <c r="BY35" s="132" t="str">
        <f t="shared" si="15"/>
        <v/>
      </c>
      <c r="BZ35" t="str">
        <f t="shared" si="16"/>
        <v/>
      </c>
      <c r="CA35" t="str">
        <f t="shared" si="17"/>
        <v/>
      </c>
      <c r="CB35" t="str">
        <f t="shared" si="18"/>
        <v/>
      </c>
      <c r="CC35" t="str">
        <f t="shared" si="19"/>
        <v/>
      </c>
      <c r="CD35" t="str">
        <f t="shared" si="20"/>
        <v/>
      </c>
      <c r="CE35" t="str">
        <f t="shared" si="21"/>
        <v/>
      </c>
      <c r="CF35" t="str">
        <f t="shared" si="22"/>
        <v/>
      </c>
      <c r="CG35" t="str">
        <f t="shared" si="23"/>
        <v/>
      </c>
      <c r="CH35" t="str">
        <f t="shared" si="24"/>
        <v/>
      </c>
      <c r="CI35" t="str">
        <f t="shared" si="25"/>
        <v/>
      </c>
      <c r="CJ35" t="str">
        <f t="shared" si="26"/>
        <v/>
      </c>
      <c r="CK35" t="str">
        <f t="shared" si="27"/>
        <v/>
      </c>
      <c r="CL35" t="str">
        <f t="shared" si="28"/>
        <v/>
      </c>
      <c r="CM35" t="str">
        <f t="shared" si="29"/>
        <v/>
      </c>
      <c r="CN35" t="str">
        <f t="shared" si="30"/>
        <v/>
      </c>
      <c r="CO35" t="str">
        <f t="shared" si="31"/>
        <v/>
      </c>
    </row>
    <row r="36" spans="1:93" ht="12.6" customHeight="1">
      <c r="A36" t="s">
        <v>3065</v>
      </c>
      <c r="B36" s="97" t="s">
        <v>3066</v>
      </c>
      <c r="C36" s="26" t="s">
        <v>3067</v>
      </c>
      <c r="D36" s="27"/>
      <c r="E36" s="27" t="s">
        <v>2890</v>
      </c>
      <c r="F36" t="s">
        <v>48</v>
      </c>
      <c r="G36" s="27" t="s">
        <v>525</v>
      </c>
      <c r="H36" t="s">
        <v>526</v>
      </c>
      <c r="I36" t="s">
        <v>2976</v>
      </c>
      <c r="K36" s="28"/>
      <c r="M36" t="s">
        <v>38</v>
      </c>
      <c r="R36" t="str">
        <f>IF(COUNTIF(soi_input_variables!A:A,B36)&gt;0,"yes","no")</f>
        <v>no</v>
      </c>
      <c r="S36" t="str">
        <f>IF(COUNTIF(midas_input_variables!A:A,B36)&gt;0,"yes","no")</f>
        <v>no</v>
      </c>
      <c r="T36" t="str">
        <f t="shared" si="32"/>
        <v>no</v>
      </c>
      <c r="U36">
        <f t="shared" si="33"/>
        <v>5.0000000000000001E-4</v>
      </c>
      <c r="V36" t="str">
        <f>IF(COUNTIF(eucalc_variables_proxies!A:A,B36)&gt;0,"yes","no")</f>
        <v>yes</v>
      </c>
      <c r="X36" t="s">
        <v>2880</v>
      </c>
      <c r="AA36" t="s">
        <v>2961</v>
      </c>
      <c r="AC36" t="s">
        <v>3068</v>
      </c>
      <c r="AI36" s="9" t="s">
        <v>3066</v>
      </c>
      <c r="AJ36" t="s">
        <v>2880</v>
      </c>
      <c r="AK36" t="s">
        <v>2961</v>
      </c>
      <c r="AO36" s="29"/>
      <c r="AP36" s="103" t="s">
        <v>3069</v>
      </c>
      <c r="AQ36" s="104" t="b">
        <v>1</v>
      </c>
      <c r="AR36" s="105"/>
      <c r="AS36" s="29"/>
      <c r="AT36" s="131" t="str" cm="1">
        <f t="array" ref="AT36">IFERROR(_xlfn.TEXTSPLIT(AR36,";",,FALSE),"")</f>
        <v/>
      </c>
      <c r="BJ36" s="132" t="str">
        <f t="shared" si="0"/>
        <v/>
      </c>
      <c r="BK36" s="132" t="str">
        <f t="shared" si="1"/>
        <v/>
      </c>
      <c r="BL36" s="132" t="str">
        <f t="shared" si="2"/>
        <v/>
      </c>
      <c r="BM36" s="132" t="str">
        <f t="shared" si="3"/>
        <v/>
      </c>
      <c r="BN36" s="132" t="str">
        <f t="shared" si="4"/>
        <v/>
      </c>
      <c r="BO36" s="132" t="str">
        <f t="shared" si="5"/>
        <v/>
      </c>
      <c r="BP36" s="132" t="str">
        <f t="shared" si="6"/>
        <v/>
      </c>
      <c r="BQ36" s="132" t="str">
        <f t="shared" si="7"/>
        <v/>
      </c>
      <c r="BR36" s="132" t="str">
        <f t="shared" si="8"/>
        <v/>
      </c>
      <c r="BS36" s="132" t="str">
        <f t="shared" si="9"/>
        <v/>
      </c>
      <c r="BT36" s="132" t="str">
        <f t="shared" si="10"/>
        <v/>
      </c>
      <c r="BU36" s="132" t="str">
        <f t="shared" si="11"/>
        <v/>
      </c>
      <c r="BV36" s="132" t="str">
        <f t="shared" si="12"/>
        <v/>
      </c>
      <c r="BW36" s="132" t="str">
        <f t="shared" si="13"/>
        <v/>
      </c>
      <c r="BX36" s="132" t="str">
        <f t="shared" si="14"/>
        <v/>
      </c>
      <c r="BY36" s="132" t="str">
        <f t="shared" si="15"/>
        <v/>
      </c>
      <c r="BZ36" t="str">
        <f t="shared" si="16"/>
        <v/>
      </c>
      <c r="CA36" t="str">
        <f t="shared" si="17"/>
        <v/>
      </c>
      <c r="CB36" t="str">
        <f t="shared" si="18"/>
        <v/>
      </c>
      <c r="CC36" t="str">
        <f t="shared" si="19"/>
        <v/>
      </c>
      <c r="CD36" t="str">
        <f t="shared" si="20"/>
        <v/>
      </c>
      <c r="CE36" t="str">
        <f t="shared" si="21"/>
        <v/>
      </c>
      <c r="CF36" t="str">
        <f t="shared" si="22"/>
        <v/>
      </c>
      <c r="CG36" t="str">
        <f t="shared" si="23"/>
        <v/>
      </c>
      <c r="CH36" t="str">
        <f t="shared" si="24"/>
        <v/>
      </c>
      <c r="CI36" t="str">
        <f t="shared" si="25"/>
        <v/>
      </c>
      <c r="CJ36" t="str">
        <f t="shared" si="26"/>
        <v/>
      </c>
      <c r="CK36" t="str">
        <f t="shared" si="27"/>
        <v/>
      </c>
      <c r="CL36" t="str">
        <f t="shared" si="28"/>
        <v/>
      </c>
      <c r="CM36" t="str">
        <f t="shared" si="29"/>
        <v/>
      </c>
      <c r="CN36" t="str">
        <f t="shared" si="30"/>
        <v/>
      </c>
      <c r="CO36" t="str">
        <f t="shared" si="31"/>
        <v/>
      </c>
    </row>
    <row r="37" spans="1:93" ht="14.1" customHeight="1">
      <c r="A37" t="s">
        <v>3070</v>
      </c>
      <c r="B37" s="97" t="s">
        <v>3071</v>
      </c>
      <c r="C37" s="26" t="s">
        <v>3072</v>
      </c>
      <c r="D37" s="27"/>
      <c r="E37" s="27" t="s">
        <v>2890</v>
      </c>
      <c r="F37" t="s">
        <v>48</v>
      </c>
      <c r="G37" s="27" t="s">
        <v>525</v>
      </c>
      <c r="H37" t="s">
        <v>526</v>
      </c>
      <c r="I37" t="s">
        <v>2976</v>
      </c>
      <c r="K37" s="28"/>
      <c r="M37" t="s">
        <v>38</v>
      </c>
      <c r="R37" t="str">
        <f>IF(COUNTIF(soi_input_variables!A:A,B37)&gt;0,"yes","no")</f>
        <v>no</v>
      </c>
      <c r="S37" t="str">
        <f>IF(COUNTIF(midas_input_variables!A:A,B37)&gt;0,"yes","no")</f>
        <v>no</v>
      </c>
      <c r="T37" t="str">
        <f t="shared" si="32"/>
        <v>no</v>
      </c>
      <c r="U37">
        <f t="shared" si="33"/>
        <v>5.0000000000000001E-4</v>
      </c>
      <c r="V37" t="str">
        <f>IF(COUNTIF(eucalc_variables_proxies!A:A,B37)&gt;0,"yes","no")</f>
        <v>yes</v>
      </c>
      <c r="X37" t="s">
        <v>2880</v>
      </c>
      <c r="AA37" t="s">
        <v>2961</v>
      </c>
      <c r="AC37" t="s">
        <v>3073</v>
      </c>
      <c r="AI37" s="9" t="s">
        <v>3071</v>
      </c>
      <c r="AJ37" t="s">
        <v>2880</v>
      </c>
      <c r="AK37" t="s">
        <v>2961</v>
      </c>
      <c r="AO37" s="29"/>
      <c r="AP37" s="103" t="s">
        <v>3074</v>
      </c>
      <c r="AQ37" s="104" t="b">
        <v>1</v>
      </c>
      <c r="AR37" s="105"/>
      <c r="AS37" s="29"/>
      <c r="AT37" s="131" t="str" cm="1">
        <f t="array" ref="AT37">IFERROR(_xlfn.TEXTSPLIT(AR37,";",,FALSE),"")</f>
        <v/>
      </c>
      <c r="BJ37" s="132" t="str">
        <f t="shared" si="0"/>
        <v/>
      </c>
      <c r="BK37" s="132" t="str">
        <f t="shared" si="1"/>
        <v/>
      </c>
      <c r="BL37" s="132" t="str">
        <f t="shared" si="2"/>
        <v/>
      </c>
      <c r="BM37" s="132" t="str">
        <f t="shared" si="3"/>
        <v/>
      </c>
      <c r="BN37" s="132" t="str">
        <f t="shared" si="4"/>
        <v/>
      </c>
      <c r="BO37" s="132" t="str">
        <f t="shared" si="5"/>
        <v/>
      </c>
      <c r="BP37" s="132" t="str">
        <f t="shared" si="6"/>
        <v/>
      </c>
      <c r="BQ37" s="132" t="str">
        <f t="shared" si="7"/>
        <v/>
      </c>
      <c r="BR37" s="132" t="str">
        <f t="shared" si="8"/>
        <v/>
      </c>
      <c r="BS37" s="132" t="str">
        <f t="shared" si="9"/>
        <v/>
      </c>
      <c r="BT37" s="132" t="str">
        <f t="shared" si="10"/>
        <v/>
      </c>
      <c r="BU37" s="132" t="str">
        <f t="shared" si="11"/>
        <v/>
      </c>
      <c r="BV37" s="132" t="str">
        <f t="shared" si="12"/>
        <v/>
      </c>
      <c r="BW37" s="132" t="str">
        <f t="shared" si="13"/>
        <v/>
      </c>
      <c r="BX37" s="132" t="str">
        <f t="shared" si="14"/>
        <v/>
      </c>
      <c r="BY37" s="132" t="str">
        <f t="shared" si="15"/>
        <v/>
      </c>
      <c r="BZ37" t="str">
        <f t="shared" si="16"/>
        <v/>
      </c>
      <c r="CA37" t="str">
        <f t="shared" si="17"/>
        <v/>
      </c>
      <c r="CB37" t="str">
        <f t="shared" si="18"/>
        <v/>
      </c>
      <c r="CC37" t="str">
        <f t="shared" si="19"/>
        <v/>
      </c>
      <c r="CD37" t="str">
        <f t="shared" si="20"/>
        <v/>
      </c>
      <c r="CE37" t="str">
        <f t="shared" si="21"/>
        <v/>
      </c>
      <c r="CF37" t="str">
        <f t="shared" si="22"/>
        <v/>
      </c>
      <c r="CG37" t="str">
        <f t="shared" si="23"/>
        <v/>
      </c>
      <c r="CH37" t="str">
        <f t="shared" si="24"/>
        <v/>
      </c>
      <c r="CI37" t="str">
        <f t="shared" si="25"/>
        <v/>
      </c>
      <c r="CJ37" t="str">
        <f t="shared" si="26"/>
        <v/>
      </c>
      <c r="CK37" t="str">
        <f t="shared" si="27"/>
        <v/>
      </c>
      <c r="CL37" t="str">
        <f t="shared" si="28"/>
        <v/>
      </c>
      <c r="CM37" t="str">
        <f t="shared" si="29"/>
        <v/>
      </c>
      <c r="CN37" t="str">
        <f t="shared" si="30"/>
        <v/>
      </c>
      <c r="CO37" t="str">
        <f t="shared" si="31"/>
        <v/>
      </c>
    </row>
    <row r="38" spans="1:93" ht="14.7" customHeight="1">
      <c r="A38" t="s">
        <v>3075</v>
      </c>
      <c r="B38" s="97" t="s">
        <v>3076</v>
      </c>
      <c r="C38" s="26" t="s">
        <v>3077</v>
      </c>
      <c r="D38" s="30"/>
      <c r="E38" s="31" t="s">
        <v>2890</v>
      </c>
      <c r="F38" t="s">
        <v>48</v>
      </c>
      <c r="G38" s="27" t="s">
        <v>525</v>
      </c>
      <c r="H38" t="s">
        <v>526</v>
      </c>
      <c r="I38" t="s">
        <v>2976</v>
      </c>
      <c r="K38" s="28"/>
      <c r="L38" t="s">
        <v>472</v>
      </c>
      <c r="M38" t="s">
        <v>38</v>
      </c>
      <c r="R38" t="str">
        <f>IF(COUNTIF(soi_input_variables!A:A,B38)&gt;0,"yes","no")</f>
        <v>no</v>
      </c>
      <c r="S38" t="str">
        <f>IF(COUNTIF(midas_input_variables!A:A,B38)&gt;0,"yes","no")</f>
        <v>no</v>
      </c>
      <c r="T38" t="str">
        <f t="shared" si="32"/>
        <v>no</v>
      </c>
      <c r="U38">
        <f t="shared" si="33"/>
        <v>5.0000000000000001E-4</v>
      </c>
      <c r="V38" t="str">
        <f>IF(COUNTIF(eucalc_variables_proxies!A:A,B38)&gt;0,"yes","no")</f>
        <v>yes</v>
      </c>
      <c r="X38" t="s">
        <v>2880</v>
      </c>
      <c r="AA38" t="s">
        <v>2961</v>
      </c>
      <c r="AC38" t="s">
        <v>3078</v>
      </c>
      <c r="AI38" s="9" t="s">
        <v>3076</v>
      </c>
      <c r="AJ38" t="s">
        <v>2880</v>
      </c>
      <c r="AK38" t="s">
        <v>2961</v>
      </c>
      <c r="AO38" s="29"/>
      <c r="AP38" s="103" t="s">
        <v>3079</v>
      </c>
      <c r="AQ38" s="104" t="b">
        <v>1</v>
      </c>
      <c r="AR38" s="105"/>
      <c r="AS38" s="29"/>
      <c r="AT38" s="131" t="str" cm="1">
        <f t="array" ref="AT38">IFERROR(_xlfn.TEXTSPLIT(AR38,";",,FALSE),"")</f>
        <v/>
      </c>
      <c r="BJ38" s="132" t="str">
        <f t="shared" si="0"/>
        <v/>
      </c>
      <c r="BK38" s="132" t="str">
        <f t="shared" si="1"/>
        <v/>
      </c>
      <c r="BL38" s="132" t="str">
        <f t="shared" si="2"/>
        <v/>
      </c>
      <c r="BM38" s="132" t="str">
        <f t="shared" si="3"/>
        <v/>
      </c>
      <c r="BN38" s="132" t="str">
        <f t="shared" si="4"/>
        <v/>
      </c>
      <c r="BO38" s="132" t="str">
        <f t="shared" si="5"/>
        <v/>
      </c>
      <c r="BP38" s="132" t="str">
        <f t="shared" si="6"/>
        <v/>
      </c>
      <c r="BQ38" s="132" t="str">
        <f t="shared" si="7"/>
        <v/>
      </c>
      <c r="BR38" s="132" t="str">
        <f t="shared" si="8"/>
        <v/>
      </c>
      <c r="BS38" s="132" t="str">
        <f t="shared" si="9"/>
        <v/>
      </c>
      <c r="BT38" s="132" t="str">
        <f t="shared" si="10"/>
        <v/>
      </c>
      <c r="BU38" s="132" t="str">
        <f t="shared" si="11"/>
        <v/>
      </c>
      <c r="BV38" s="132" t="str">
        <f t="shared" si="12"/>
        <v/>
      </c>
      <c r="BW38" s="132" t="str">
        <f t="shared" si="13"/>
        <v/>
      </c>
      <c r="BX38" s="132" t="str">
        <f t="shared" si="14"/>
        <v/>
      </c>
      <c r="BY38" s="132" t="str">
        <f t="shared" si="15"/>
        <v/>
      </c>
      <c r="BZ38" t="str">
        <f t="shared" si="16"/>
        <v/>
      </c>
      <c r="CA38" t="str">
        <f t="shared" si="17"/>
        <v/>
      </c>
      <c r="CB38" t="str">
        <f t="shared" si="18"/>
        <v/>
      </c>
      <c r="CC38" t="str">
        <f t="shared" si="19"/>
        <v/>
      </c>
      <c r="CD38" t="str">
        <f t="shared" si="20"/>
        <v/>
      </c>
      <c r="CE38" t="str">
        <f t="shared" si="21"/>
        <v/>
      </c>
      <c r="CF38" t="str">
        <f t="shared" si="22"/>
        <v/>
      </c>
      <c r="CG38" t="str">
        <f t="shared" si="23"/>
        <v/>
      </c>
      <c r="CH38" t="str">
        <f t="shared" si="24"/>
        <v/>
      </c>
      <c r="CI38" t="str">
        <f t="shared" si="25"/>
        <v/>
      </c>
      <c r="CJ38" t="str">
        <f t="shared" si="26"/>
        <v/>
      </c>
      <c r="CK38" t="str">
        <f t="shared" si="27"/>
        <v/>
      </c>
      <c r="CL38" t="str">
        <f t="shared" si="28"/>
        <v/>
      </c>
      <c r="CM38" t="str">
        <f t="shared" si="29"/>
        <v/>
      </c>
      <c r="CN38" t="str">
        <f t="shared" si="30"/>
        <v/>
      </c>
      <c r="CO38" t="str">
        <f t="shared" si="31"/>
        <v/>
      </c>
    </row>
    <row r="39" spans="1:93" ht="14.7" customHeight="1">
      <c r="A39" s="198" t="s">
        <v>3080</v>
      </c>
      <c r="B39" s="97" t="s">
        <v>3081</v>
      </c>
      <c r="C39" s="26"/>
      <c r="D39" s="30"/>
      <c r="E39" s="31" t="s">
        <v>2890</v>
      </c>
      <c r="F39" t="s">
        <v>48</v>
      </c>
      <c r="G39" s="27" t="s">
        <v>525</v>
      </c>
      <c r="H39" t="s">
        <v>526</v>
      </c>
      <c r="K39" s="28"/>
      <c r="M39" s="198" t="s">
        <v>1707</v>
      </c>
      <c r="R39" t="str">
        <f>IF(COUNTIF(soi_input_variables!A:A,B39)&gt;0,"yes","no")</f>
        <v>no</v>
      </c>
      <c r="S39" t="str">
        <f>IF(COUNTIF(midas_input_variables!A:A,B39)&gt;0,"yes","no")</f>
        <v>no</v>
      </c>
      <c r="T39" t="str">
        <f t="shared" ref="T39:T57" si="34">IF(OR(R39="yes",S39="yes"),"yes","no")</f>
        <v>no</v>
      </c>
      <c r="V39" t="str">
        <f>IF(COUNTIF(eucalc_variables_proxies!A:A,B39)&gt;0,"yes","no")</f>
        <v>no</v>
      </c>
      <c r="W39" s="198" t="s">
        <v>38</v>
      </c>
      <c r="AB39" t="s">
        <v>2903</v>
      </c>
      <c r="AC39" t="s">
        <v>3082</v>
      </c>
      <c r="AI39" s="9"/>
      <c r="AO39" s="29"/>
      <c r="AP39" s="103" t="s">
        <v>3083</v>
      </c>
      <c r="AQ39" s="104" t="b">
        <v>1</v>
      </c>
      <c r="AR39" s="105"/>
      <c r="AS39" s="29"/>
      <c r="AT39" s="131" t="str" cm="1">
        <f t="array" ref="AT39">IFERROR(_xlfn.TEXTSPLIT(AR39,";",,FALSE),"")</f>
        <v/>
      </c>
      <c r="BJ39" s="132" t="str">
        <f t="shared" si="0"/>
        <v/>
      </c>
      <c r="BK39" s="132" t="str">
        <f t="shared" si="1"/>
        <v/>
      </c>
      <c r="BL39" s="132" t="str">
        <f t="shared" si="2"/>
        <v/>
      </c>
      <c r="BM39" s="132" t="str">
        <f t="shared" si="3"/>
        <v/>
      </c>
      <c r="BN39" s="132" t="str">
        <f t="shared" si="4"/>
        <v/>
      </c>
      <c r="BO39" s="132" t="str">
        <f t="shared" si="5"/>
        <v/>
      </c>
      <c r="BP39" s="132" t="str">
        <f t="shared" si="6"/>
        <v/>
      </c>
      <c r="BQ39" s="132" t="str">
        <f t="shared" si="7"/>
        <v/>
      </c>
      <c r="BR39" s="132" t="str">
        <f t="shared" si="8"/>
        <v/>
      </c>
      <c r="BS39" s="132" t="str">
        <f t="shared" si="9"/>
        <v/>
      </c>
      <c r="BT39" s="132" t="str">
        <f t="shared" si="10"/>
        <v/>
      </c>
      <c r="BU39" s="132" t="str">
        <f t="shared" si="11"/>
        <v/>
      </c>
      <c r="BV39" s="132" t="str">
        <f t="shared" si="12"/>
        <v/>
      </c>
      <c r="BW39" s="132" t="str">
        <f t="shared" si="13"/>
        <v/>
      </c>
      <c r="BX39" s="132" t="str">
        <f t="shared" si="14"/>
        <v/>
      </c>
      <c r="BY39" s="132" t="str">
        <f t="shared" si="15"/>
        <v/>
      </c>
      <c r="BZ39" t="str">
        <f t="shared" si="16"/>
        <v/>
      </c>
      <c r="CA39" t="str">
        <f t="shared" si="17"/>
        <v/>
      </c>
      <c r="CB39" t="str">
        <f t="shared" si="18"/>
        <v/>
      </c>
      <c r="CC39" t="str">
        <f t="shared" si="19"/>
        <v/>
      </c>
      <c r="CD39" t="str">
        <f t="shared" si="20"/>
        <v/>
      </c>
      <c r="CE39" t="str">
        <f t="shared" si="21"/>
        <v/>
      </c>
      <c r="CF39" t="str">
        <f t="shared" si="22"/>
        <v/>
      </c>
      <c r="CG39" t="str">
        <f t="shared" si="23"/>
        <v/>
      </c>
      <c r="CH39" t="str">
        <f t="shared" si="24"/>
        <v/>
      </c>
      <c r="CI39" t="str">
        <f t="shared" si="25"/>
        <v/>
      </c>
      <c r="CJ39" t="str">
        <f t="shared" si="26"/>
        <v/>
      </c>
      <c r="CK39" t="str">
        <f t="shared" si="27"/>
        <v/>
      </c>
      <c r="CL39" t="str">
        <f t="shared" si="28"/>
        <v/>
      </c>
      <c r="CM39" t="str">
        <f t="shared" si="29"/>
        <v/>
      </c>
      <c r="CN39" t="str">
        <f t="shared" si="30"/>
        <v/>
      </c>
      <c r="CO39" t="str">
        <f t="shared" si="31"/>
        <v/>
      </c>
    </row>
    <row r="40" spans="1:93" ht="14.7" customHeight="1">
      <c r="A40" s="198" t="s">
        <v>3084</v>
      </c>
      <c r="B40" s="97" t="s">
        <v>3085</v>
      </c>
      <c r="C40" s="26"/>
      <c r="D40" s="30"/>
      <c r="E40" s="31" t="s">
        <v>2890</v>
      </c>
      <c r="F40" t="s">
        <v>48</v>
      </c>
      <c r="G40" s="27" t="s">
        <v>525</v>
      </c>
      <c r="H40" t="s">
        <v>526</v>
      </c>
      <c r="K40" s="28"/>
      <c r="M40" s="198" t="s">
        <v>1707</v>
      </c>
      <c r="R40" t="str">
        <f>IF(COUNTIF(soi_input_variables!A:A,B40)&gt;0,"yes","no")</f>
        <v>no</v>
      </c>
      <c r="S40" t="str">
        <f>IF(COUNTIF(midas_input_variables!A:A,B40)&gt;0,"yes","no")</f>
        <v>no</v>
      </c>
      <c r="T40" t="str">
        <f t="shared" si="34"/>
        <v>no</v>
      </c>
      <c r="V40" t="str">
        <f>IF(COUNTIF(eucalc_variables_proxies!A:A,B40)&gt;0,"yes","no")</f>
        <v>no</v>
      </c>
      <c r="W40" s="198" t="s">
        <v>38</v>
      </c>
      <c r="AB40" t="s">
        <v>2903</v>
      </c>
      <c r="AC40" t="s">
        <v>3086</v>
      </c>
      <c r="AI40" s="9" t="s">
        <v>3087</v>
      </c>
      <c r="AJ40" t="s">
        <v>2912</v>
      </c>
      <c r="AK40" s="135" t="s">
        <v>3088</v>
      </c>
      <c r="AO40" s="29"/>
      <c r="AP40" s="103" t="s">
        <v>3089</v>
      </c>
      <c r="AQ40" s="104" t="b">
        <v>1</v>
      </c>
      <c r="AR40" s="105"/>
      <c r="AS40" s="29"/>
      <c r="AT40" s="131" t="str" cm="1">
        <f t="array" ref="AT40">IFERROR(_xlfn.TEXTSPLIT(AR40,";",,FALSE),"")</f>
        <v/>
      </c>
      <c r="BJ40" s="132" t="str">
        <f t="shared" si="0"/>
        <v/>
      </c>
      <c r="BK40" s="132" t="str">
        <f t="shared" si="1"/>
        <v/>
      </c>
      <c r="BL40" s="132" t="str">
        <f t="shared" si="2"/>
        <v/>
      </c>
      <c r="BM40" s="132" t="str">
        <f t="shared" si="3"/>
        <v/>
      </c>
      <c r="BN40" s="132" t="str">
        <f t="shared" si="4"/>
        <v/>
      </c>
      <c r="BO40" s="132" t="str">
        <f t="shared" si="5"/>
        <v/>
      </c>
      <c r="BP40" s="132" t="str">
        <f t="shared" si="6"/>
        <v/>
      </c>
      <c r="BQ40" s="132" t="str">
        <f t="shared" si="7"/>
        <v/>
      </c>
      <c r="BR40" s="132" t="str">
        <f t="shared" si="8"/>
        <v/>
      </c>
      <c r="BS40" s="132" t="str">
        <f t="shared" si="9"/>
        <v/>
      </c>
      <c r="BT40" s="132" t="str">
        <f t="shared" si="10"/>
        <v/>
      </c>
      <c r="BU40" s="132" t="str">
        <f t="shared" si="11"/>
        <v/>
      </c>
      <c r="BV40" s="132" t="str">
        <f t="shared" si="12"/>
        <v/>
      </c>
      <c r="BW40" s="132" t="str">
        <f t="shared" si="13"/>
        <v/>
      </c>
      <c r="BX40" s="132" t="str">
        <f t="shared" si="14"/>
        <v/>
      </c>
      <c r="BY40" s="132" t="str">
        <f t="shared" si="15"/>
        <v/>
      </c>
      <c r="BZ40" t="str">
        <f t="shared" si="16"/>
        <v/>
      </c>
      <c r="CA40" t="str">
        <f t="shared" si="17"/>
        <v/>
      </c>
      <c r="CB40" t="str">
        <f t="shared" si="18"/>
        <v/>
      </c>
      <c r="CC40" t="str">
        <f t="shared" si="19"/>
        <v/>
      </c>
      <c r="CD40" t="str">
        <f t="shared" si="20"/>
        <v/>
      </c>
      <c r="CE40" t="str">
        <f t="shared" si="21"/>
        <v/>
      </c>
      <c r="CF40" t="str">
        <f t="shared" si="22"/>
        <v/>
      </c>
      <c r="CG40" t="str">
        <f t="shared" si="23"/>
        <v/>
      </c>
      <c r="CH40" t="str">
        <f t="shared" si="24"/>
        <v/>
      </c>
      <c r="CI40" t="str">
        <f t="shared" si="25"/>
        <v/>
      </c>
      <c r="CJ40" t="str">
        <f t="shared" si="26"/>
        <v/>
      </c>
      <c r="CK40" t="str">
        <f t="shared" si="27"/>
        <v/>
      </c>
      <c r="CL40" t="str">
        <f t="shared" si="28"/>
        <v/>
      </c>
      <c r="CM40" t="str">
        <f t="shared" si="29"/>
        <v/>
      </c>
      <c r="CN40" t="str">
        <f t="shared" si="30"/>
        <v/>
      </c>
      <c r="CO40" t="str">
        <f t="shared" si="31"/>
        <v/>
      </c>
    </row>
    <row r="41" spans="1:93" ht="14.7" customHeight="1">
      <c r="A41" s="198" t="s">
        <v>3090</v>
      </c>
      <c r="B41" s="97" t="s">
        <v>3091</v>
      </c>
      <c r="C41" s="26"/>
      <c r="D41" s="30"/>
      <c r="E41" s="31" t="s">
        <v>2890</v>
      </c>
      <c r="F41" t="s">
        <v>48</v>
      </c>
      <c r="G41" s="27" t="s">
        <v>525</v>
      </c>
      <c r="H41" t="s">
        <v>526</v>
      </c>
      <c r="K41" s="28"/>
      <c r="M41" s="198" t="s">
        <v>1707</v>
      </c>
      <c r="R41" t="str">
        <f>IF(COUNTIF(soi_input_variables!A:A,B41)&gt;0,"yes","no")</f>
        <v>no</v>
      </c>
      <c r="S41" t="str">
        <f>IF(COUNTIF(midas_input_variables!A:A,B41)&gt;0,"yes","no")</f>
        <v>no</v>
      </c>
      <c r="T41" t="str">
        <f t="shared" si="34"/>
        <v>no</v>
      </c>
      <c r="V41" t="str">
        <f>IF(COUNTIF(eucalc_variables_proxies!A:A,B41)&gt;0,"yes","no")</f>
        <v>no</v>
      </c>
      <c r="W41" s="198" t="s">
        <v>38</v>
      </c>
      <c r="AB41" t="s">
        <v>2903</v>
      </c>
      <c r="AC41" t="s">
        <v>3092</v>
      </c>
      <c r="AI41" s="9"/>
      <c r="AO41" s="29"/>
      <c r="AP41" s="103" t="s">
        <v>3093</v>
      </c>
      <c r="AQ41" s="104" t="b">
        <v>1</v>
      </c>
      <c r="AR41" s="105"/>
      <c r="AS41" s="29"/>
      <c r="AT41" s="131" t="str" cm="1">
        <f t="array" ref="AT41">IFERROR(_xlfn.TEXTSPLIT(AR41,";",,FALSE),"")</f>
        <v/>
      </c>
      <c r="BJ41" s="132" t="str">
        <f t="shared" si="0"/>
        <v/>
      </c>
      <c r="BK41" s="132" t="str">
        <f t="shared" si="1"/>
        <v/>
      </c>
      <c r="BL41" s="132" t="str">
        <f t="shared" si="2"/>
        <v/>
      </c>
      <c r="BM41" s="132" t="str">
        <f t="shared" si="3"/>
        <v/>
      </c>
      <c r="BN41" s="132" t="str">
        <f t="shared" si="4"/>
        <v/>
      </c>
      <c r="BO41" s="132" t="str">
        <f t="shared" si="5"/>
        <v/>
      </c>
      <c r="BP41" s="132" t="str">
        <f t="shared" si="6"/>
        <v/>
      </c>
      <c r="BQ41" s="132" t="str">
        <f t="shared" si="7"/>
        <v/>
      </c>
      <c r="BR41" s="132" t="str">
        <f t="shared" si="8"/>
        <v/>
      </c>
      <c r="BS41" s="132" t="str">
        <f t="shared" si="9"/>
        <v/>
      </c>
      <c r="BT41" s="132" t="str">
        <f t="shared" si="10"/>
        <v/>
      </c>
      <c r="BU41" s="132" t="str">
        <f t="shared" si="11"/>
        <v/>
      </c>
      <c r="BV41" s="132" t="str">
        <f t="shared" si="12"/>
        <v/>
      </c>
      <c r="BW41" s="132" t="str">
        <f t="shared" si="13"/>
        <v/>
      </c>
      <c r="BX41" s="132" t="str">
        <f t="shared" si="14"/>
        <v/>
      </c>
      <c r="BY41" s="132" t="str">
        <f t="shared" si="15"/>
        <v/>
      </c>
      <c r="BZ41" t="str">
        <f t="shared" si="16"/>
        <v/>
      </c>
      <c r="CA41" t="str">
        <f t="shared" si="17"/>
        <v/>
      </c>
      <c r="CB41" t="str">
        <f t="shared" si="18"/>
        <v/>
      </c>
      <c r="CC41" t="str">
        <f t="shared" si="19"/>
        <v/>
      </c>
      <c r="CD41" t="str">
        <f t="shared" si="20"/>
        <v/>
      </c>
      <c r="CE41" t="str">
        <f t="shared" si="21"/>
        <v/>
      </c>
      <c r="CF41" t="str">
        <f t="shared" si="22"/>
        <v/>
      </c>
      <c r="CG41" t="str">
        <f t="shared" si="23"/>
        <v/>
      </c>
      <c r="CH41" t="str">
        <f t="shared" si="24"/>
        <v/>
      </c>
      <c r="CI41" t="str">
        <f t="shared" si="25"/>
        <v/>
      </c>
      <c r="CJ41" t="str">
        <f t="shared" si="26"/>
        <v/>
      </c>
      <c r="CK41" t="str">
        <f t="shared" si="27"/>
        <v/>
      </c>
      <c r="CL41" t="str">
        <f t="shared" si="28"/>
        <v/>
      </c>
      <c r="CM41" t="str">
        <f t="shared" si="29"/>
        <v/>
      </c>
      <c r="CN41" t="str">
        <f t="shared" si="30"/>
        <v/>
      </c>
      <c r="CO41" t="str">
        <f t="shared" si="31"/>
        <v/>
      </c>
    </row>
    <row r="42" spans="1:93" ht="14.7" customHeight="1">
      <c r="A42" s="198" t="s">
        <v>3094</v>
      </c>
      <c r="B42" s="97" t="s">
        <v>3095</v>
      </c>
      <c r="C42" s="26"/>
      <c r="D42" s="30"/>
      <c r="E42" s="31" t="s">
        <v>2890</v>
      </c>
      <c r="F42" t="s">
        <v>48</v>
      </c>
      <c r="G42" s="27" t="s">
        <v>525</v>
      </c>
      <c r="H42" t="s">
        <v>526</v>
      </c>
      <c r="K42" s="28"/>
      <c r="M42" s="198" t="s">
        <v>1707</v>
      </c>
      <c r="R42" t="str">
        <f>IF(COUNTIF(soi_input_variables!A:A,B42)&gt;0,"yes","no")</f>
        <v>no</v>
      </c>
      <c r="S42" t="str">
        <f>IF(COUNTIF(midas_input_variables!A:A,B42)&gt;0,"yes","no")</f>
        <v>no</v>
      </c>
      <c r="T42" t="str">
        <f t="shared" si="34"/>
        <v>no</v>
      </c>
      <c r="V42" t="str">
        <f>IF(COUNTIF(eucalc_variables_proxies!A:A,B42)&gt;0,"yes","no")</f>
        <v>no</v>
      </c>
      <c r="W42" s="198" t="s">
        <v>38</v>
      </c>
      <c r="AB42" t="s">
        <v>2903</v>
      </c>
      <c r="AC42" t="s">
        <v>3096</v>
      </c>
      <c r="AI42" s="9" t="s">
        <v>3097</v>
      </c>
      <c r="AJ42" t="s">
        <v>2912</v>
      </c>
      <c r="AK42" s="135" t="s">
        <v>3088</v>
      </c>
      <c r="AO42" s="29"/>
      <c r="AP42" s="103" t="s">
        <v>3098</v>
      </c>
      <c r="AQ42" s="104" t="b">
        <v>1</v>
      </c>
      <c r="AR42" s="105"/>
      <c r="AS42" s="29"/>
      <c r="AT42" s="131" t="str" cm="1">
        <f t="array" ref="AT42">IFERROR(_xlfn.TEXTSPLIT(AR42,";",,FALSE),"")</f>
        <v/>
      </c>
      <c r="BJ42" s="132" t="str">
        <f t="shared" si="0"/>
        <v/>
      </c>
      <c r="BK42" s="132" t="str">
        <f t="shared" si="1"/>
        <v/>
      </c>
      <c r="BL42" s="132" t="str">
        <f t="shared" si="2"/>
        <v/>
      </c>
      <c r="BM42" s="132" t="str">
        <f t="shared" si="3"/>
        <v/>
      </c>
      <c r="BN42" s="132" t="str">
        <f t="shared" si="4"/>
        <v/>
      </c>
      <c r="BO42" s="132" t="str">
        <f t="shared" si="5"/>
        <v/>
      </c>
      <c r="BP42" s="132" t="str">
        <f t="shared" si="6"/>
        <v/>
      </c>
      <c r="BQ42" s="132" t="str">
        <f t="shared" si="7"/>
        <v/>
      </c>
      <c r="BR42" s="132" t="str">
        <f t="shared" si="8"/>
        <v/>
      </c>
      <c r="BS42" s="132" t="str">
        <f t="shared" si="9"/>
        <v/>
      </c>
      <c r="BT42" s="132" t="str">
        <f t="shared" si="10"/>
        <v/>
      </c>
      <c r="BU42" s="132" t="str">
        <f t="shared" si="11"/>
        <v/>
      </c>
      <c r="BV42" s="132" t="str">
        <f t="shared" si="12"/>
        <v/>
      </c>
      <c r="BW42" s="132" t="str">
        <f t="shared" si="13"/>
        <v/>
      </c>
      <c r="BX42" s="132" t="str">
        <f t="shared" si="14"/>
        <v/>
      </c>
      <c r="BY42" s="132" t="str">
        <f t="shared" si="15"/>
        <v/>
      </c>
      <c r="BZ42" t="str">
        <f t="shared" si="16"/>
        <v/>
      </c>
      <c r="CA42" t="str">
        <f t="shared" si="17"/>
        <v/>
      </c>
      <c r="CB42" t="str">
        <f t="shared" si="18"/>
        <v/>
      </c>
      <c r="CC42" t="str">
        <f t="shared" si="19"/>
        <v/>
      </c>
      <c r="CD42" t="str">
        <f t="shared" si="20"/>
        <v/>
      </c>
      <c r="CE42" t="str">
        <f t="shared" si="21"/>
        <v/>
      </c>
      <c r="CF42" t="str">
        <f t="shared" si="22"/>
        <v/>
      </c>
      <c r="CG42" t="str">
        <f t="shared" si="23"/>
        <v/>
      </c>
      <c r="CH42" t="str">
        <f t="shared" si="24"/>
        <v/>
      </c>
      <c r="CI42" t="str">
        <f t="shared" si="25"/>
        <v/>
      </c>
      <c r="CJ42" t="str">
        <f t="shared" si="26"/>
        <v/>
      </c>
      <c r="CK42" t="str">
        <f t="shared" si="27"/>
        <v/>
      </c>
      <c r="CL42" t="str">
        <f t="shared" si="28"/>
        <v/>
      </c>
      <c r="CM42" t="str">
        <f t="shared" si="29"/>
        <v/>
      </c>
      <c r="CN42" t="str">
        <f t="shared" si="30"/>
        <v/>
      </c>
      <c r="CO42" t="str">
        <f t="shared" si="31"/>
        <v/>
      </c>
    </row>
    <row r="43" spans="1:93" ht="14.7" customHeight="1">
      <c r="A43" s="198" t="s">
        <v>3099</v>
      </c>
      <c r="B43" s="97" t="s">
        <v>3100</v>
      </c>
      <c r="C43" s="26"/>
      <c r="D43" s="30"/>
      <c r="E43" s="31" t="s">
        <v>2890</v>
      </c>
      <c r="F43" t="s">
        <v>48</v>
      </c>
      <c r="G43" s="27" t="s">
        <v>525</v>
      </c>
      <c r="H43" t="s">
        <v>526</v>
      </c>
      <c r="K43" s="28"/>
      <c r="M43" s="198" t="s">
        <v>1707</v>
      </c>
      <c r="R43" t="str">
        <f>IF(COUNTIF(soi_input_variables!A:A,B43)&gt;0,"yes","no")</f>
        <v>no</v>
      </c>
      <c r="S43" t="str">
        <f>IF(COUNTIF(midas_input_variables!A:A,B43)&gt;0,"yes","no")</f>
        <v>no</v>
      </c>
      <c r="T43" t="str">
        <f t="shared" si="34"/>
        <v>no</v>
      </c>
      <c r="V43" t="str">
        <f>IF(COUNTIF(eucalc_variables_proxies!A:A,B43)&gt;0,"yes","no")</f>
        <v>no</v>
      </c>
      <c r="W43" s="198" t="s">
        <v>38</v>
      </c>
      <c r="AB43" t="s">
        <v>2903</v>
      </c>
      <c r="AC43" t="s">
        <v>3101</v>
      </c>
      <c r="AI43" s="9"/>
      <c r="AO43" s="29"/>
      <c r="AP43" s="103" t="s">
        <v>3102</v>
      </c>
      <c r="AQ43" s="104" t="b">
        <v>1</v>
      </c>
      <c r="AR43" s="105"/>
      <c r="AS43" s="29"/>
      <c r="AT43" s="131" t="str" cm="1">
        <f t="array" ref="AT43">IFERROR(_xlfn.TEXTSPLIT(AR43,";",,FALSE),"")</f>
        <v/>
      </c>
      <c r="BJ43" s="132" t="str">
        <f t="shared" si="0"/>
        <v/>
      </c>
      <c r="BK43" s="132" t="str">
        <f t="shared" si="1"/>
        <v/>
      </c>
      <c r="BL43" s="132" t="str">
        <f t="shared" si="2"/>
        <v/>
      </c>
      <c r="BM43" s="132" t="str">
        <f t="shared" si="3"/>
        <v/>
      </c>
      <c r="BN43" s="132" t="str">
        <f t="shared" si="4"/>
        <v/>
      </c>
      <c r="BO43" s="132" t="str">
        <f t="shared" si="5"/>
        <v/>
      </c>
      <c r="BP43" s="132" t="str">
        <f t="shared" si="6"/>
        <v/>
      </c>
      <c r="BQ43" s="132" t="str">
        <f t="shared" si="7"/>
        <v/>
      </c>
      <c r="BR43" s="132" t="str">
        <f t="shared" si="8"/>
        <v/>
      </c>
      <c r="BS43" s="132" t="str">
        <f t="shared" si="9"/>
        <v/>
      </c>
      <c r="BT43" s="132" t="str">
        <f t="shared" si="10"/>
        <v/>
      </c>
      <c r="BU43" s="132" t="str">
        <f t="shared" si="11"/>
        <v/>
      </c>
      <c r="BV43" s="132" t="str">
        <f t="shared" si="12"/>
        <v/>
      </c>
      <c r="BW43" s="132" t="str">
        <f t="shared" si="13"/>
        <v/>
      </c>
      <c r="BX43" s="132" t="str">
        <f t="shared" si="14"/>
        <v/>
      </c>
      <c r="BY43" s="132" t="str">
        <f t="shared" si="15"/>
        <v/>
      </c>
      <c r="BZ43" t="str">
        <f t="shared" si="16"/>
        <v/>
      </c>
      <c r="CA43" t="str">
        <f t="shared" si="17"/>
        <v/>
      </c>
      <c r="CB43" t="str">
        <f t="shared" si="18"/>
        <v/>
      </c>
      <c r="CC43" t="str">
        <f t="shared" si="19"/>
        <v/>
      </c>
      <c r="CD43" t="str">
        <f t="shared" si="20"/>
        <v/>
      </c>
      <c r="CE43" t="str">
        <f t="shared" si="21"/>
        <v/>
      </c>
      <c r="CF43" t="str">
        <f t="shared" si="22"/>
        <v/>
      </c>
      <c r="CG43" t="str">
        <f t="shared" si="23"/>
        <v/>
      </c>
      <c r="CH43" t="str">
        <f t="shared" si="24"/>
        <v/>
      </c>
      <c r="CI43" t="str">
        <f t="shared" si="25"/>
        <v/>
      </c>
      <c r="CJ43" t="str">
        <f t="shared" si="26"/>
        <v/>
      </c>
      <c r="CK43" t="str">
        <f t="shared" si="27"/>
        <v/>
      </c>
      <c r="CL43" t="str">
        <f t="shared" si="28"/>
        <v/>
      </c>
      <c r="CM43" t="str">
        <f t="shared" si="29"/>
        <v/>
      </c>
      <c r="CN43" t="str">
        <f t="shared" si="30"/>
        <v/>
      </c>
      <c r="CO43" t="str">
        <f t="shared" si="31"/>
        <v/>
      </c>
    </row>
    <row r="44" spans="1:93" ht="14.7" customHeight="1">
      <c r="A44" s="198" t="s">
        <v>3103</v>
      </c>
      <c r="B44" s="97" t="s">
        <v>3104</v>
      </c>
      <c r="C44" s="26"/>
      <c r="D44" s="30"/>
      <c r="E44" s="31" t="s">
        <v>2890</v>
      </c>
      <c r="F44" t="s">
        <v>48</v>
      </c>
      <c r="G44" s="27" t="s">
        <v>3105</v>
      </c>
      <c r="H44" t="s">
        <v>526</v>
      </c>
      <c r="K44" s="28"/>
      <c r="M44" s="198" t="s">
        <v>1707</v>
      </c>
      <c r="R44" t="str">
        <f>IF(COUNTIF(soi_input_variables!A:A,B44)&gt;0,"yes","no")</f>
        <v>no</v>
      </c>
      <c r="S44" t="str">
        <f>IF(COUNTIF(midas_input_variables!A:A,B44)&gt;0,"yes","no")</f>
        <v>no</v>
      </c>
      <c r="T44" t="str">
        <f t="shared" si="34"/>
        <v>no</v>
      </c>
      <c r="V44" t="str">
        <f>IF(COUNTIF(eucalc_variables_proxies!A:A,B44)&gt;0,"yes","no")</f>
        <v>no</v>
      </c>
      <c r="W44" s="198" t="s">
        <v>38</v>
      </c>
      <c r="AB44" t="s">
        <v>2903</v>
      </c>
      <c r="AC44" t="s">
        <v>3106</v>
      </c>
      <c r="AI44" s="9" t="s">
        <v>3107</v>
      </c>
      <c r="AJ44" t="s">
        <v>2912</v>
      </c>
      <c r="AK44" s="135" t="s">
        <v>3088</v>
      </c>
      <c r="AO44" s="29">
        <v>4301</v>
      </c>
      <c r="AP44" s="103" t="s">
        <v>3103</v>
      </c>
      <c r="AQ44" s="104" t="b">
        <v>1</v>
      </c>
      <c r="AR44" s="105"/>
      <c r="AS44" s="29">
        <v>4301</v>
      </c>
      <c r="AT44" s="131" t="str" cm="1">
        <f t="array" ref="AT44">IFERROR(_xlfn.TEXTSPLIT(AR44,";",,FALSE),"")</f>
        <v/>
      </c>
      <c r="BJ44" s="132" t="str">
        <f t="shared" si="0"/>
        <v/>
      </c>
      <c r="BK44" s="132" t="str">
        <f t="shared" si="1"/>
        <v/>
      </c>
      <c r="BL44" s="132" t="str">
        <f t="shared" si="2"/>
        <v/>
      </c>
      <c r="BM44" s="132" t="str">
        <f t="shared" si="3"/>
        <v/>
      </c>
      <c r="BN44" s="132" t="str">
        <f t="shared" si="4"/>
        <v/>
      </c>
      <c r="BO44" s="132" t="str">
        <f t="shared" si="5"/>
        <v/>
      </c>
      <c r="BP44" s="132" t="str">
        <f t="shared" si="6"/>
        <v/>
      </c>
      <c r="BQ44" s="132" t="str">
        <f t="shared" si="7"/>
        <v/>
      </c>
      <c r="BR44" s="132" t="str">
        <f t="shared" si="8"/>
        <v/>
      </c>
      <c r="BS44" s="132" t="str">
        <f t="shared" si="9"/>
        <v/>
      </c>
      <c r="BT44" s="132" t="str">
        <f t="shared" si="10"/>
        <v/>
      </c>
      <c r="BU44" s="132" t="str">
        <f t="shared" si="11"/>
        <v/>
      </c>
      <c r="BV44" s="132" t="str">
        <f t="shared" si="12"/>
        <v/>
      </c>
      <c r="BW44" s="132" t="str">
        <f t="shared" si="13"/>
        <v/>
      </c>
      <c r="BX44" s="132" t="str">
        <f t="shared" si="14"/>
        <v/>
      </c>
      <c r="BY44" s="132" t="str">
        <f t="shared" si="15"/>
        <v/>
      </c>
      <c r="BZ44" t="str">
        <f t="shared" si="16"/>
        <v/>
      </c>
      <c r="CA44" t="str">
        <f t="shared" si="17"/>
        <v/>
      </c>
      <c r="CB44" t="str">
        <f t="shared" si="18"/>
        <v/>
      </c>
      <c r="CC44" t="str">
        <f t="shared" si="19"/>
        <v/>
      </c>
      <c r="CD44" t="str">
        <f t="shared" si="20"/>
        <v/>
      </c>
      <c r="CE44" t="str">
        <f t="shared" si="21"/>
        <v/>
      </c>
      <c r="CF44" t="str">
        <f t="shared" si="22"/>
        <v/>
      </c>
      <c r="CG44" t="str">
        <f t="shared" si="23"/>
        <v/>
      </c>
      <c r="CH44" t="str">
        <f t="shared" si="24"/>
        <v/>
      </c>
      <c r="CI44" t="str">
        <f t="shared" si="25"/>
        <v/>
      </c>
      <c r="CJ44" t="str">
        <f t="shared" si="26"/>
        <v/>
      </c>
      <c r="CK44" t="str">
        <f t="shared" si="27"/>
        <v/>
      </c>
      <c r="CL44" t="str">
        <f t="shared" si="28"/>
        <v/>
      </c>
      <c r="CM44" t="str">
        <f t="shared" si="29"/>
        <v/>
      </c>
      <c r="CN44" t="str">
        <f t="shared" si="30"/>
        <v/>
      </c>
      <c r="CO44" t="str">
        <f t="shared" si="31"/>
        <v/>
      </c>
    </row>
    <row r="45" spans="1:93" ht="14.7" customHeight="1">
      <c r="A45" s="198" t="s">
        <v>3108</v>
      </c>
      <c r="B45" s="97" t="s">
        <v>3109</v>
      </c>
      <c r="C45" s="26"/>
      <c r="D45" s="30"/>
      <c r="E45" s="31" t="s">
        <v>2890</v>
      </c>
      <c r="F45" t="s">
        <v>48</v>
      </c>
      <c r="G45" s="27" t="s">
        <v>3105</v>
      </c>
      <c r="H45" t="s">
        <v>526</v>
      </c>
      <c r="K45" s="28"/>
      <c r="M45" s="198" t="s">
        <v>1707</v>
      </c>
      <c r="R45" t="str">
        <f>IF(COUNTIF(soi_input_variables!A:A,B45)&gt;0,"yes","no")</f>
        <v>no</v>
      </c>
      <c r="S45" t="str">
        <f>IF(COUNTIF(midas_input_variables!A:A,B45)&gt;0,"yes","no")</f>
        <v>no</v>
      </c>
      <c r="T45" t="str">
        <f t="shared" si="34"/>
        <v>no</v>
      </c>
      <c r="V45" t="str">
        <f>IF(COUNTIF(eucalc_variables_proxies!A:A,B45)&gt;0,"yes","no")</f>
        <v>no</v>
      </c>
      <c r="W45" s="198" t="s">
        <v>38</v>
      </c>
      <c r="AB45" t="s">
        <v>2903</v>
      </c>
      <c r="AC45" t="s">
        <v>3110</v>
      </c>
      <c r="AI45" s="9"/>
      <c r="AO45" s="29"/>
      <c r="AP45" s="103" t="s">
        <v>3108</v>
      </c>
      <c r="AQ45" s="104" t="b">
        <v>1</v>
      </c>
      <c r="AR45" s="105"/>
      <c r="AS45" s="29"/>
      <c r="AT45" s="131" t="str" cm="1">
        <f t="array" ref="AT45">IFERROR(_xlfn.TEXTSPLIT(AR45,";",,FALSE),"")</f>
        <v/>
      </c>
      <c r="BJ45" s="132" t="str">
        <f t="shared" si="0"/>
        <v/>
      </c>
      <c r="BK45" s="132" t="str">
        <f t="shared" si="1"/>
        <v/>
      </c>
      <c r="BL45" s="132" t="str">
        <f t="shared" si="2"/>
        <v/>
      </c>
      <c r="BM45" s="132" t="str">
        <f t="shared" si="3"/>
        <v/>
      </c>
      <c r="BN45" s="132" t="str">
        <f t="shared" si="4"/>
        <v/>
      </c>
      <c r="BO45" s="132" t="str">
        <f t="shared" si="5"/>
        <v/>
      </c>
      <c r="BP45" s="132" t="str">
        <f t="shared" si="6"/>
        <v/>
      </c>
      <c r="BQ45" s="132" t="str">
        <f t="shared" si="7"/>
        <v/>
      </c>
      <c r="BR45" s="132" t="str">
        <f t="shared" si="8"/>
        <v/>
      </c>
      <c r="BS45" s="132" t="str">
        <f t="shared" si="9"/>
        <v/>
      </c>
      <c r="BT45" s="132" t="str">
        <f t="shared" si="10"/>
        <v/>
      </c>
      <c r="BU45" s="132" t="str">
        <f t="shared" si="11"/>
        <v/>
      </c>
      <c r="BV45" s="132" t="str">
        <f t="shared" si="12"/>
        <v/>
      </c>
      <c r="BW45" s="132" t="str">
        <f t="shared" si="13"/>
        <v/>
      </c>
      <c r="BX45" s="132" t="str">
        <f t="shared" si="14"/>
        <v/>
      </c>
      <c r="BY45" s="132" t="str">
        <f t="shared" si="15"/>
        <v/>
      </c>
      <c r="BZ45" t="str">
        <f t="shared" si="16"/>
        <v/>
      </c>
      <c r="CA45" t="str">
        <f t="shared" si="17"/>
        <v/>
      </c>
      <c r="CB45" t="str">
        <f t="shared" si="18"/>
        <v/>
      </c>
      <c r="CC45" t="str">
        <f t="shared" si="19"/>
        <v/>
      </c>
      <c r="CD45" t="str">
        <f t="shared" si="20"/>
        <v/>
      </c>
      <c r="CE45" t="str">
        <f t="shared" si="21"/>
        <v/>
      </c>
      <c r="CF45" t="str">
        <f t="shared" si="22"/>
        <v/>
      </c>
      <c r="CG45" t="str">
        <f t="shared" si="23"/>
        <v/>
      </c>
      <c r="CH45" t="str">
        <f t="shared" si="24"/>
        <v/>
      </c>
      <c r="CI45" t="str">
        <f t="shared" si="25"/>
        <v/>
      </c>
      <c r="CJ45" t="str">
        <f t="shared" si="26"/>
        <v/>
      </c>
      <c r="CK45" t="str">
        <f t="shared" si="27"/>
        <v/>
      </c>
      <c r="CL45" t="str">
        <f t="shared" si="28"/>
        <v/>
      </c>
      <c r="CM45" t="str">
        <f t="shared" si="29"/>
        <v/>
      </c>
      <c r="CN45" t="str">
        <f t="shared" si="30"/>
        <v/>
      </c>
      <c r="CO45" t="str">
        <f t="shared" si="31"/>
        <v/>
      </c>
    </row>
    <row r="46" spans="1:93" ht="14.7" customHeight="1">
      <c r="A46" s="198" t="s">
        <v>3111</v>
      </c>
      <c r="B46" s="97" t="s">
        <v>3112</v>
      </c>
      <c r="C46" s="26"/>
      <c r="D46" s="30"/>
      <c r="E46" s="31" t="s">
        <v>2890</v>
      </c>
      <c r="F46" t="s">
        <v>48</v>
      </c>
      <c r="G46" s="27" t="s">
        <v>3105</v>
      </c>
      <c r="H46" t="s">
        <v>526</v>
      </c>
      <c r="K46" s="28"/>
      <c r="M46" s="198" t="s">
        <v>1707</v>
      </c>
      <c r="R46" t="str">
        <f>IF(COUNTIF(soi_input_variables!A:A,B46)&gt;0,"yes","no")</f>
        <v>no</v>
      </c>
      <c r="S46" t="str">
        <f>IF(COUNTIF(midas_input_variables!A:A,B46)&gt;0,"yes","no")</f>
        <v>no</v>
      </c>
      <c r="T46" t="str">
        <f t="shared" si="34"/>
        <v>no</v>
      </c>
      <c r="V46" t="str">
        <f>IF(COUNTIF(eucalc_variables_proxies!A:A,B46)&gt;0,"yes","no")</f>
        <v>no</v>
      </c>
      <c r="W46" s="198" t="s">
        <v>38</v>
      </c>
      <c r="AB46" t="s">
        <v>2903</v>
      </c>
      <c r="AC46" t="s">
        <v>3113</v>
      </c>
      <c r="AI46" s="9" t="s">
        <v>3114</v>
      </c>
      <c r="AJ46" t="s">
        <v>2912</v>
      </c>
      <c r="AK46" s="135" t="s">
        <v>3088</v>
      </c>
      <c r="AO46" s="29"/>
      <c r="AP46" s="103" t="s">
        <v>3111</v>
      </c>
      <c r="AQ46" s="104" t="b">
        <v>1</v>
      </c>
      <c r="AR46" s="105"/>
      <c r="AS46" s="29"/>
      <c r="AT46" s="131" t="str" cm="1">
        <f t="array" ref="AT46">IFERROR(_xlfn.TEXTSPLIT(AR46,";",,FALSE),"")</f>
        <v/>
      </c>
      <c r="BJ46" s="132" t="str">
        <f t="shared" si="0"/>
        <v/>
      </c>
      <c r="BK46" s="132" t="str">
        <f t="shared" si="1"/>
        <v/>
      </c>
      <c r="BL46" s="132" t="str">
        <f t="shared" si="2"/>
        <v/>
      </c>
      <c r="BM46" s="132" t="str">
        <f t="shared" si="3"/>
        <v/>
      </c>
      <c r="BN46" s="132" t="str">
        <f t="shared" si="4"/>
        <v/>
      </c>
      <c r="BO46" s="132" t="str">
        <f t="shared" si="5"/>
        <v/>
      </c>
      <c r="BP46" s="132" t="str">
        <f t="shared" si="6"/>
        <v/>
      </c>
      <c r="BQ46" s="132" t="str">
        <f t="shared" si="7"/>
        <v/>
      </c>
      <c r="BR46" s="132" t="str">
        <f t="shared" si="8"/>
        <v/>
      </c>
      <c r="BS46" s="132" t="str">
        <f t="shared" si="9"/>
        <v/>
      </c>
      <c r="BT46" s="132" t="str">
        <f t="shared" si="10"/>
        <v/>
      </c>
      <c r="BU46" s="132" t="str">
        <f t="shared" si="11"/>
        <v/>
      </c>
      <c r="BV46" s="132" t="str">
        <f t="shared" si="12"/>
        <v/>
      </c>
      <c r="BW46" s="132" t="str">
        <f t="shared" si="13"/>
        <v/>
      </c>
      <c r="BX46" s="132" t="str">
        <f t="shared" si="14"/>
        <v/>
      </c>
      <c r="BY46" s="132" t="str">
        <f t="shared" si="15"/>
        <v/>
      </c>
      <c r="BZ46" t="str">
        <f t="shared" si="16"/>
        <v/>
      </c>
      <c r="CA46" t="str">
        <f t="shared" si="17"/>
        <v/>
      </c>
      <c r="CB46" t="str">
        <f t="shared" si="18"/>
        <v/>
      </c>
      <c r="CC46" t="str">
        <f t="shared" si="19"/>
        <v/>
      </c>
      <c r="CD46" t="str">
        <f t="shared" si="20"/>
        <v/>
      </c>
      <c r="CE46" t="str">
        <f t="shared" si="21"/>
        <v/>
      </c>
      <c r="CF46" t="str">
        <f t="shared" si="22"/>
        <v/>
      </c>
      <c r="CG46" t="str">
        <f t="shared" si="23"/>
        <v/>
      </c>
      <c r="CH46" t="str">
        <f t="shared" si="24"/>
        <v/>
      </c>
      <c r="CI46" t="str">
        <f t="shared" si="25"/>
        <v/>
      </c>
      <c r="CJ46" t="str">
        <f t="shared" si="26"/>
        <v/>
      </c>
      <c r="CK46" t="str">
        <f t="shared" si="27"/>
        <v/>
      </c>
      <c r="CL46" t="str">
        <f t="shared" si="28"/>
        <v/>
      </c>
      <c r="CM46" t="str">
        <f t="shared" si="29"/>
        <v/>
      </c>
      <c r="CN46" t="str">
        <f t="shared" si="30"/>
        <v/>
      </c>
      <c r="CO46" t="str">
        <f t="shared" si="31"/>
        <v/>
      </c>
    </row>
    <row r="47" spans="1:93" ht="14.7" customHeight="1">
      <c r="A47" s="198" t="s">
        <v>3115</v>
      </c>
      <c r="B47" s="97" t="s">
        <v>3116</v>
      </c>
      <c r="C47" s="26"/>
      <c r="D47" s="30"/>
      <c r="E47" s="31" t="s">
        <v>2890</v>
      </c>
      <c r="F47" t="s">
        <v>48</v>
      </c>
      <c r="G47" s="27" t="s">
        <v>3105</v>
      </c>
      <c r="H47" t="s">
        <v>526</v>
      </c>
      <c r="K47" s="28"/>
      <c r="M47" s="198" t="s">
        <v>1707</v>
      </c>
      <c r="R47" t="str">
        <f>IF(COUNTIF(soi_input_variables!A:A,B47)&gt;0,"yes","no")</f>
        <v>no</v>
      </c>
      <c r="S47" t="str">
        <f>IF(COUNTIF(midas_input_variables!A:A,B47)&gt;0,"yes","no")</f>
        <v>no</v>
      </c>
      <c r="T47" t="str">
        <f t="shared" si="34"/>
        <v>no</v>
      </c>
      <c r="V47" t="str">
        <f>IF(COUNTIF(eucalc_variables_proxies!A:A,B47)&gt;0,"yes","no")</f>
        <v>no</v>
      </c>
      <c r="W47" s="198" t="s">
        <v>38</v>
      </c>
      <c r="AB47" t="s">
        <v>2903</v>
      </c>
      <c r="AC47" t="s">
        <v>3117</v>
      </c>
      <c r="AI47" s="9"/>
      <c r="AO47" s="29"/>
      <c r="AP47" s="103" t="s">
        <v>3118</v>
      </c>
      <c r="AQ47" s="104" t="b">
        <v>1</v>
      </c>
      <c r="AR47" s="105"/>
      <c r="AS47" s="29"/>
      <c r="AT47" s="131" t="str" cm="1">
        <f t="array" ref="AT47">IFERROR(_xlfn.TEXTSPLIT(AR47,";",,FALSE),"")</f>
        <v/>
      </c>
      <c r="BJ47" s="132" t="str">
        <f t="shared" si="0"/>
        <v/>
      </c>
      <c r="BK47" s="132" t="str">
        <f t="shared" si="1"/>
        <v/>
      </c>
      <c r="BL47" s="132" t="str">
        <f t="shared" si="2"/>
        <v/>
      </c>
      <c r="BM47" s="132" t="str">
        <f t="shared" si="3"/>
        <v/>
      </c>
      <c r="BN47" s="132" t="str">
        <f t="shared" si="4"/>
        <v/>
      </c>
      <c r="BO47" s="132" t="str">
        <f t="shared" si="5"/>
        <v/>
      </c>
      <c r="BP47" s="132" t="str">
        <f t="shared" si="6"/>
        <v/>
      </c>
      <c r="BQ47" s="132" t="str">
        <f t="shared" si="7"/>
        <v/>
      </c>
      <c r="BR47" s="132" t="str">
        <f t="shared" si="8"/>
        <v/>
      </c>
      <c r="BS47" s="132" t="str">
        <f t="shared" si="9"/>
        <v/>
      </c>
      <c r="BT47" s="132" t="str">
        <f t="shared" si="10"/>
        <v/>
      </c>
      <c r="BU47" s="132" t="str">
        <f t="shared" si="11"/>
        <v/>
      </c>
      <c r="BV47" s="132" t="str">
        <f t="shared" si="12"/>
        <v/>
      </c>
      <c r="BW47" s="132" t="str">
        <f t="shared" si="13"/>
        <v/>
      </c>
      <c r="BX47" s="132" t="str">
        <f t="shared" si="14"/>
        <v/>
      </c>
      <c r="BY47" s="132" t="str">
        <f t="shared" si="15"/>
        <v/>
      </c>
      <c r="BZ47" t="str">
        <f t="shared" si="16"/>
        <v/>
      </c>
      <c r="CA47" t="str">
        <f t="shared" si="17"/>
        <v/>
      </c>
      <c r="CB47" t="str">
        <f t="shared" si="18"/>
        <v/>
      </c>
      <c r="CC47" t="str">
        <f t="shared" si="19"/>
        <v/>
      </c>
      <c r="CD47" t="str">
        <f t="shared" si="20"/>
        <v/>
      </c>
      <c r="CE47" t="str">
        <f t="shared" si="21"/>
        <v/>
      </c>
      <c r="CF47" t="str">
        <f t="shared" si="22"/>
        <v/>
      </c>
      <c r="CG47" t="str">
        <f t="shared" si="23"/>
        <v/>
      </c>
      <c r="CH47" t="str">
        <f t="shared" si="24"/>
        <v/>
      </c>
      <c r="CI47" t="str">
        <f t="shared" si="25"/>
        <v/>
      </c>
      <c r="CJ47" t="str">
        <f t="shared" si="26"/>
        <v/>
      </c>
      <c r="CK47" t="str">
        <f t="shared" si="27"/>
        <v/>
      </c>
      <c r="CL47" t="str">
        <f t="shared" si="28"/>
        <v/>
      </c>
      <c r="CM47" t="str">
        <f t="shared" si="29"/>
        <v/>
      </c>
      <c r="CN47" t="str">
        <f t="shared" si="30"/>
        <v/>
      </c>
      <c r="CO47" t="str">
        <f t="shared" si="31"/>
        <v/>
      </c>
    </row>
    <row r="48" spans="1:93" ht="14.7" customHeight="1">
      <c r="A48" s="198" t="s">
        <v>3119</v>
      </c>
      <c r="B48" s="97" t="s">
        <v>3120</v>
      </c>
      <c r="C48" s="26"/>
      <c r="D48" s="30"/>
      <c r="E48" s="31" t="s">
        <v>2890</v>
      </c>
      <c r="F48" t="s">
        <v>48</v>
      </c>
      <c r="G48" s="27" t="s">
        <v>3121</v>
      </c>
      <c r="H48" t="s">
        <v>526</v>
      </c>
      <c r="K48" s="28"/>
      <c r="M48" s="198" t="s">
        <v>1707</v>
      </c>
      <c r="R48" t="str">
        <f>IF(COUNTIF(soi_input_variables!A:A,B48)&gt;0,"yes","no")</f>
        <v>no</v>
      </c>
      <c r="S48" t="str">
        <f>IF(COUNTIF(midas_input_variables!A:A,B48)&gt;0,"yes","no")</f>
        <v>no</v>
      </c>
      <c r="T48" t="str">
        <f t="shared" si="34"/>
        <v>no</v>
      </c>
      <c r="V48" t="str">
        <f>IF(COUNTIF(eucalc_variables_proxies!A:A,B48)&gt;0,"yes","no")</f>
        <v>no</v>
      </c>
      <c r="W48" s="198" t="s">
        <v>38</v>
      </c>
      <c r="AB48" t="s">
        <v>2903</v>
      </c>
      <c r="AC48" t="s">
        <v>3122</v>
      </c>
      <c r="AI48" s="9" t="s">
        <v>3123</v>
      </c>
      <c r="AJ48" t="s">
        <v>2917</v>
      </c>
      <c r="AK48" t="s">
        <v>3124</v>
      </c>
      <c r="AO48" s="29">
        <v>4301</v>
      </c>
      <c r="AP48" s="103" t="s">
        <v>3125</v>
      </c>
      <c r="AQ48" s="104" t="b">
        <v>1</v>
      </c>
      <c r="AR48" s="105"/>
      <c r="AS48" s="29">
        <v>4301</v>
      </c>
      <c r="AT48" s="131" t="str" cm="1">
        <f t="array" ref="AT48">IFERROR(_xlfn.TEXTSPLIT(AR48,";",,FALSE),"")</f>
        <v/>
      </c>
      <c r="BJ48" s="132" t="str">
        <f t="shared" si="0"/>
        <v/>
      </c>
      <c r="BK48" s="132" t="str">
        <f t="shared" si="1"/>
        <v/>
      </c>
      <c r="BL48" s="132" t="str">
        <f t="shared" si="2"/>
        <v/>
      </c>
      <c r="BM48" s="132" t="str">
        <f t="shared" si="3"/>
        <v/>
      </c>
      <c r="BN48" s="132" t="str">
        <f t="shared" si="4"/>
        <v/>
      </c>
      <c r="BO48" s="132" t="str">
        <f t="shared" si="5"/>
        <v/>
      </c>
      <c r="BP48" s="132" t="str">
        <f t="shared" si="6"/>
        <v/>
      </c>
      <c r="BQ48" s="132" t="str">
        <f t="shared" si="7"/>
        <v/>
      </c>
      <c r="BR48" s="132" t="str">
        <f t="shared" si="8"/>
        <v/>
      </c>
      <c r="BS48" s="132" t="str">
        <f t="shared" si="9"/>
        <v/>
      </c>
      <c r="BT48" s="132" t="str">
        <f t="shared" si="10"/>
        <v/>
      </c>
      <c r="BU48" s="132" t="str">
        <f t="shared" si="11"/>
        <v/>
      </c>
      <c r="BV48" s="132" t="str">
        <f t="shared" si="12"/>
        <v/>
      </c>
      <c r="BW48" s="132" t="str">
        <f t="shared" si="13"/>
        <v/>
      </c>
      <c r="BX48" s="132" t="str">
        <f t="shared" si="14"/>
        <v/>
      </c>
      <c r="BY48" s="132" t="str">
        <f t="shared" si="15"/>
        <v/>
      </c>
      <c r="BZ48" t="str">
        <f t="shared" si="16"/>
        <v/>
      </c>
      <c r="CA48" t="str">
        <f t="shared" si="17"/>
        <v/>
      </c>
      <c r="CB48" t="str">
        <f t="shared" si="18"/>
        <v/>
      </c>
      <c r="CC48" t="str">
        <f t="shared" si="19"/>
        <v/>
      </c>
      <c r="CD48" t="str">
        <f t="shared" si="20"/>
        <v/>
      </c>
      <c r="CE48" t="str">
        <f t="shared" si="21"/>
        <v/>
      </c>
      <c r="CF48" t="str">
        <f t="shared" si="22"/>
        <v/>
      </c>
      <c r="CG48" t="str">
        <f t="shared" si="23"/>
        <v/>
      </c>
      <c r="CH48" t="str">
        <f t="shared" si="24"/>
        <v/>
      </c>
      <c r="CI48" t="str">
        <f t="shared" si="25"/>
        <v/>
      </c>
      <c r="CJ48" t="str">
        <f t="shared" si="26"/>
        <v/>
      </c>
      <c r="CK48" t="str">
        <f t="shared" si="27"/>
        <v/>
      </c>
      <c r="CL48" t="str">
        <f t="shared" si="28"/>
        <v/>
      </c>
      <c r="CM48" t="str">
        <f t="shared" si="29"/>
        <v/>
      </c>
      <c r="CN48" t="str">
        <f t="shared" si="30"/>
        <v/>
      </c>
      <c r="CO48" t="str">
        <f t="shared" si="31"/>
        <v/>
      </c>
    </row>
    <row r="49" spans="1:93" ht="14.7" customHeight="1">
      <c r="A49" s="198" t="s">
        <v>3126</v>
      </c>
      <c r="B49" s="97" t="s">
        <v>3127</v>
      </c>
      <c r="C49" s="26"/>
      <c r="D49" s="30"/>
      <c r="E49" s="31" t="s">
        <v>2890</v>
      </c>
      <c r="F49" t="s">
        <v>48</v>
      </c>
      <c r="G49" s="27" t="s">
        <v>3121</v>
      </c>
      <c r="H49" t="s">
        <v>526</v>
      </c>
      <c r="K49" s="28"/>
      <c r="M49" s="198" t="s">
        <v>1707</v>
      </c>
      <c r="R49" t="str">
        <f>IF(COUNTIF(soi_input_variables!A:A,B49)&gt;0,"yes","no")</f>
        <v>no</v>
      </c>
      <c r="S49" t="str">
        <f>IF(COUNTIF(midas_input_variables!A:A,B49)&gt;0,"yes","no")</f>
        <v>no</v>
      </c>
      <c r="T49" t="str">
        <f t="shared" si="34"/>
        <v>no</v>
      </c>
      <c r="V49" t="str">
        <f>IF(COUNTIF(eucalc_variables_proxies!A:A,B49)&gt;0,"yes","no")</f>
        <v>no</v>
      </c>
      <c r="W49" s="198" t="s">
        <v>38</v>
      </c>
      <c r="AB49" t="s">
        <v>2903</v>
      </c>
      <c r="AC49" t="s">
        <v>3128</v>
      </c>
      <c r="AI49" s="9"/>
      <c r="AO49" s="29"/>
      <c r="AP49" s="103" t="s">
        <v>3129</v>
      </c>
      <c r="AQ49" s="104" t="b">
        <v>1</v>
      </c>
      <c r="AR49" s="105"/>
      <c r="AS49" s="29"/>
      <c r="AT49" s="131" t="str" cm="1">
        <f t="array" ref="AT49">IFERROR(_xlfn.TEXTSPLIT(AR49,";",,FALSE),"")</f>
        <v/>
      </c>
      <c r="BJ49" s="132" t="str">
        <f t="shared" si="0"/>
        <v/>
      </c>
      <c r="BK49" s="132" t="str">
        <f t="shared" si="1"/>
        <v/>
      </c>
      <c r="BL49" s="132" t="str">
        <f t="shared" si="2"/>
        <v/>
      </c>
      <c r="BM49" s="132" t="str">
        <f t="shared" si="3"/>
        <v/>
      </c>
      <c r="BN49" s="132" t="str">
        <f t="shared" si="4"/>
        <v/>
      </c>
      <c r="BO49" s="132" t="str">
        <f t="shared" si="5"/>
        <v/>
      </c>
      <c r="BP49" s="132" t="str">
        <f t="shared" si="6"/>
        <v/>
      </c>
      <c r="BQ49" s="132" t="str">
        <f t="shared" si="7"/>
        <v/>
      </c>
      <c r="BR49" s="132" t="str">
        <f t="shared" si="8"/>
        <v/>
      </c>
      <c r="BS49" s="132" t="str">
        <f t="shared" si="9"/>
        <v/>
      </c>
      <c r="BT49" s="132" t="str">
        <f t="shared" si="10"/>
        <v/>
      </c>
      <c r="BU49" s="132" t="str">
        <f t="shared" si="11"/>
        <v/>
      </c>
      <c r="BV49" s="132" t="str">
        <f t="shared" si="12"/>
        <v/>
      </c>
      <c r="BW49" s="132" t="str">
        <f t="shared" si="13"/>
        <v/>
      </c>
      <c r="BX49" s="132" t="str">
        <f t="shared" si="14"/>
        <v/>
      </c>
      <c r="BY49" s="132" t="str">
        <f t="shared" si="15"/>
        <v/>
      </c>
      <c r="BZ49" t="str">
        <f t="shared" si="16"/>
        <v/>
      </c>
      <c r="CA49" t="str">
        <f t="shared" si="17"/>
        <v/>
      </c>
      <c r="CB49" t="str">
        <f t="shared" si="18"/>
        <v/>
      </c>
      <c r="CC49" t="str">
        <f t="shared" si="19"/>
        <v/>
      </c>
      <c r="CD49" t="str">
        <f t="shared" si="20"/>
        <v/>
      </c>
      <c r="CE49" t="str">
        <f t="shared" si="21"/>
        <v/>
      </c>
      <c r="CF49" t="str">
        <f t="shared" si="22"/>
        <v/>
      </c>
      <c r="CG49" t="str">
        <f t="shared" si="23"/>
        <v/>
      </c>
      <c r="CH49" t="str">
        <f t="shared" si="24"/>
        <v/>
      </c>
      <c r="CI49" t="str">
        <f t="shared" si="25"/>
        <v/>
      </c>
      <c r="CJ49" t="str">
        <f t="shared" si="26"/>
        <v/>
      </c>
      <c r="CK49" t="str">
        <f t="shared" si="27"/>
        <v/>
      </c>
      <c r="CL49" t="str">
        <f t="shared" si="28"/>
        <v/>
      </c>
      <c r="CM49" t="str">
        <f t="shared" si="29"/>
        <v/>
      </c>
      <c r="CN49" t="str">
        <f t="shared" si="30"/>
        <v/>
      </c>
      <c r="CO49" t="str">
        <f t="shared" si="31"/>
        <v/>
      </c>
    </row>
    <row r="50" spans="1:93" ht="14.7" customHeight="1">
      <c r="A50" s="198" t="s">
        <v>3125</v>
      </c>
      <c r="B50" s="97" t="s">
        <v>3130</v>
      </c>
      <c r="C50" s="26"/>
      <c r="D50" s="30"/>
      <c r="E50" s="31" t="s">
        <v>2890</v>
      </c>
      <c r="F50" t="s">
        <v>48</v>
      </c>
      <c r="G50" s="27" t="s">
        <v>3131</v>
      </c>
      <c r="H50" t="s">
        <v>526</v>
      </c>
      <c r="K50" s="28"/>
      <c r="M50" s="198" t="s">
        <v>1707</v>
      </c>
      <c r="R50" t="str">
        <f>IF(COUNTIF(soi_input_variables!A:A,B50)&gt;0,"yes","no")</f>
        <v>no</v>
      </c>
      <c r="S50" t="str">
        <f>IF(COUNTIF(midas_input_variables!A:A,B50)&gt;0,"yes","no")</f>
        <v>no</v>
      </c>
      <c r="T50" t="str">
        <f t="shared" si="34"/>
        <v>no</v>
      </c>
      <c r="V50" t="str">
        <f>IF(COUNTIF(eucalc_variables_proxies!A:A,B50)&gt;0,"yes","no")</f>
        <v>no</v>
      </c>
      <c r="W50" s="198" t="s">
        <v>38</v>
      </c>
      <c r="AB50" t="s">
        <v>2903</v>
      </c>
      <c r="AC50" t="s">
        <v>3132</v>
      </c>
      <c r="AI50" s="9" t="s">
        <v>3133</v>
      </c>
      <c r="AJ50" t="s">
        <v>2917</v>
      </c>
      <c r="AK50" t="s">
        <v>3124</v>
      </c>
      <c r="AO50" s="29"/>
      <c r="AP50" s="103" t="s">
        <v>3134</v>
      </c>
      <c r="AQ50" s="104" t="b">
        <v>1</v>
      </c>
      <c r="AR50" s="105"/>
      <c r="AS50" s="29"/>
      <c r="AT50" s="131" t="str" cm="1">
        <f t="array" ref="AT50">IFERROR(_xlfn.TEXTSPLIT(AR50,";",,FALSE),"")</f>
        <v/>
      </c>
      <c r="BJ50" s="132" t="str">
        <f t="shared" si="0"/>
        <v/>
      </c>
      <c r="BK50" s="132" t="str">
        <f t="shared" si="1"/>
        <v/>
      </c>
      <c r="BL50" s="132" t="str">
        <f t="shared" si="2"/>
        <v/>
      </c>
      <c r="BM50" s="132" t="str">
        <f t="shared" si="3"/>
        <v/>
      </c>
      <c r="BN50" s="132" t="str">
        <f t="shared" si="4"/>
        <v/>
      </c>
      <c r="BO50" s="132" t="str">
        <f t="shared" si="5"/>
        <v/>
      </c>
      <c r="BP50" s="132" t="str">
        <f t="shared" si="6"/>
        <v/>
      </c>
      <c r="BQ50" s="132" t="str">
        <f t="shared" si="7"/>
        <v/>
      </c>
      <c r="BR50" s="132" t="str">
        <f t="shared" si="8"/>
        <v/>
      </c>
      <c r="BS50" s="132" t="str">
        <f t="shared" si="9"/>
        <v/>
      </c>
      <c r="BT50" s="132" t="str">
        <f t="shared" si="10"/>
        <v/>
      </c>
      <c r="BU50" s="132" t="str">
        <f t="shared" si="11"/>
        <v/>
      </c>
      <c r="BV50" s="132" t="str">
        <f t="shared" si="12"/>
        <v/>
      </c>
      <c r="BW50" s="132" t="str">
        <f t="shared" si="13"/>
        <v/>
      </c>
      <c r="BX50" s="132" t="str">
        <f t="shared" si="14"/>
        <v/>
      </c>
      <c r="BY50" s="132" t="str">
        <f t="shared" si="15"/>
        <v/>
      </c>
      <c r="BZ50" t="str">
        <f t="shared" si="16"/>
        <v/>
      </c>
      <c r="CA50" t="str">
        <f t="shared" si="17"/>
        <v/>
      </c>
      <c r="CB50" t="str">
        <f t="shared" si="18"/>
        <v/>
      </c>
      <c r="CC50" t="str">
        <f t="shared" si="19"/>
        <v/>
      </c>
      <c r="CD50" t="str">
        <f t="shared" si="20"/>
        <v/>
      </c>
      <c r="CE50" t="str">
        <f t="shared" si="21"/>
        <v/>
      </c>
      <c r="CF50" t="str">
        <f t="shared" si="22"/>
        <v/>
      </c>
      <c r="CG50" t="str">
        <f t="shared" si="23"/>
        <v/>
      </c>
      <c r="CH50" t="str">
        <f t="shared" si="24"/>
        <v/>
      </c>
      <c r="CI50" t="str">
        <f t="shared" si="25"/>
        <v/>
      </c>
      <c r="CJ50" t="str">
        <f t="shared" si="26"/>
        <v/>
      </c>
      <c r="CK50" t="str">
        <f t="shared" si="27"/>
        <v/>
      </c>
      <c r="CL50" t="str">
        <f t="shared" si="28"/>
        <v/>
      </c>
      <c r="CM50" t="str">
        <f t="shared" si="29"/>
        <v/>
      </c>
      <c r="CN50" t="str">
        <f t="shared" si="30"/>
        <v/>
      </c>
      <c r="CO50" t="str">
        <f t="shared" si="31"/>
        <v/>
      </c>
    </row>
    <row r="51" spans="1:93" ht="14.7" customHeight="1">
      <c r="A51" s="198" t="s">
        <v>3129</v>
      </c>
      <c r="B51" s="97" t="s">
        <v>3135</v>
      </c>
      <c r="C51" s="26"/>
      <c r="D51" s="30"/>
      <c r="E51" s="31" t="s">
        <v>2890</v>
      </c>
      <c r="F51" t="s">
        <v>48</v>
      </c>
      <c r="G51" s="27" t="s">
        <v>3131</v>
      </c>
      <c r="H51" t="s">
        <v>526</v>
      </c>
      <c r="K51" s="28"/>
      <c r="M51" s="198" t="s">
        <v>1707</v>
      </c>
      <c r="R51" t="str">
        <f>IF(COUNTIF(soi_input_variables!A:A,B51)&gt;0,"yes","no")</f>
        <v>no</v>
      </c>
      <c r="S51" t="str">
        <f>IF(COUNTIF(midas_input_variables!A:A,B51)&gt;0,"yes","no")</f>
        <v>no</v>
      </c>
      <c r="T51" t="str">
        <f t="shared" si="34"/>
        <v>no</v>
      </c>
      <c r="V51" t="str">
        <f>IF(COUNTIF(eucalc_variables_proxies!A:A,B51)&gt;0,"yes","no")</f>
        <v>no</v>
      </c>
      <c r="W51" s="198" t="s">
        <v>38</v>
      </c>
      <c r="AB51" t="s">
        <v>2903</v>
      </c>
      <c r="AC51" t="s">
        <v>3136</v>
      </c>
      <c r="AI51" s="9"/>
      <c r="AO51" s="29"/>
      <c r="AP51" s="103" t="s">
        <v>3115</v>
      </c>
      <c r="AQ51" s="104" t="b">
        <v>1</v>
      </c>
      <c r="AR51" s="105"/>
      <c r="AS51" s="29"/>
      <c r="AT51" s="131" t="str" cm="1">
        <f t="array" ref="AT51">IFERROR(_xlfn.TEXTSPLIT(AR51,";",,FALSE),"")</f>
        <v/>
      </c>
      <c r="BJ51" s="132" t="str">
        <f t="shared" si="0"/>
        <v/>
      </c>
      <c r="BK51" s="132" t="str">
        <f t="shared" si="1"/>
        <v/>
      </c>
      <c r="BL51" s="132" t="str">
        <f t="shared" si="2"/>
        <v/>
      </c>
      <c r="BM51" s="132" t="str">
        <f t="shared" si="3"/>
        <v/>
      </c>
      <c r="BN51" s="132" t="str">
        <f t="shared" si="4"/>
        <v/>
      </c>
      <c r="BO51" s="132" t="str">
        <f t="shared" si="5"/>
        <v/>
      </c>
      <c r="BP51" s="132" t="str">
        <f t="shared" si="6"/>
        <v/>
      </c>
      <c r="BQ51" s="132" t="str">
        <f t="shared" si="7"/>
        <v/>
      </c>
      <c r="BR51" s="132" t="str">
        <f t="shared" si="8"/>
        <v/>
      </c>
      <c r="BS51" s="132" t="str">
        <f t="shared" si="9"/>
        <v/>
      </c>
      <c r="BT51" s="132" t="str">
        <f t="shared" si="10"/>
        <v/>
      </c>
      <c r="BU51" s="132" t="str">
        <f t="shared" si="11"/>
        <v/>
      </c>
      <c r="BV51" s="132" t="str">
        <f t="shared" si="12"/>
        <v/>
      </c>
      <c r="BW51" s="132" t="str">
        <f t="shared" si="13"/>
        <v/>
      </c>
      <c r="BX51" s="132" t="str">
        <f t="shared" si="14"/>
        <v/>
      </c>
      <c r="BY51" s="132" t="str">
        <f t="shared" si="15"/>
        <v/>
      </c>
      <c r="BZ51" t="str">
        <f t="shared" si="16"/>
        <v/>
      </c>
      <c r="CA51" t="str">
        <f t="shared" si="17"/>
        <v/>
      </c>
      <c r="CB51" t="str">
        <f t="shared" si="18"/>
        <v/>
      </c>
      <c r="CC51" t="str">
        <f t="shared" si="19"/>
        <v/>
      </c>
      <c r="CD51" t="str">
        <f t="shared" si="20"/>
        <v/>
      </c>
      <c r="CE51" t="str">
        <f t="shared" si="21"/>
        <v/>
      </c>
      <c r="CF51" t="str">
        <f t="shared" si="22"/>
        <v/>
      </c>
      <c r="CG51" t="str">
        <f t="shared" si="23"/>
        <v/>
      </c>
      <c r="CH51" t="str">
        <f t="shared" si="24"/>
        <v/>
      </c>
      <c r="CI51" t="str">
        <f t="shared" si="25"/>
        <v/>
      </c>
      <c r="CJ51" t="str">
        <f t="shared" si="26"/>
        <v/>
      </c>
      <c r="CK51" t="str">
        <f t="shared" si="27"/>
        <v/>
      </c>
      <c r="CL51" t="str">
        <f t="shared" si="28"/>
        <v/>
      </c>
      <c r="CM51" t="str">
        <f t="shared" si="29"/>
        <v/>
      </c>
      <c r="CN51" t="str">
        <f t="shared" si="30"/>
        <v/>
      </c>
      <c r="CO51" t="str">
        <f t="shared" si="31"/>
        <v/>
      </c>
    </row>
    <row r="52" spans="1:93" ht="14.7" customHeight="1">
      <c r="A52" s="198" t="s">
        <v>3118</v>
      </c>
      <c r="B52" s="97" t="s">
        <v>3137</v>
      </c>
      <c r="C52" s="26"/>
      <c r="D52" s="30"/>
      <c r="E52" s="31" t="s">
        <v>2890</v>
      </c>
      <c r="F52" t="s">
        <v>48</v>
      </c>
      <c r="G52" s="27" t="s">
        <v>3131</v>
      </c>
      <c r="H52" t="s">
        <v>526</v>
      </c>
      <c r="K52" s="28"/>
      <c r="M52" s="198" t="s">
        <v>1707</v>
      </c>
      <c r="R52" t="str">
        <f>IF(COUNTIF(soi_input_variables!A:A,B52)&gt;0,"yes","no")</f>
        <v>no</v>
      </c>
      <c r="S52" t="str">
        <f>IF(COUNTIF(midas_input_variables!A:A,B52)&gt;0,"yes","no")</f>
        <v>no</v>
      </c>
      <c r="T52" t="str">
        <f t="shared" si="34"/>
        <v>no</v>
      </c>
      <c r="V52" t="str">
        <f>IF(COUNTIF(eucalc_variables_proxies!A:A,B52)&gt;0,"yes","no")</f>
        <v>no</v>
      </c>
      <c r="W52" s="198" t="s">
        <v>38</v>
      </c>
      <c r="AB52" t="s">
        <v>2903</v>
      </c>
      <c r="AC52" t="s">
        <v>3138</v>
      </c>
      <c r="AI52" s="9" t="s">
        <v>3139</v>
      </c>
      <c r="AJ52" t="s">
        <v>2917</v>
      </c>
      <c r="AK52" t="s">
        <v>3124</v>
      </c>
      <c r="AO52" s="29"/>
      <c r="AP52" s="103" t="s">
        <v>3140</v>
      </c>
      <c r="AQ52" s="104" t="b">
        <v>1</v>
      </c>
      <c r="AR52" s="105"/>
      <c r="AS52" s="29"/>
      <c r="AT52" s="131" t="str" cm="1">
        <f t="array" ref="AT52">IFERROR(_xlfn.TEXTSPLIT(AR52,";",,FALSE),"")</f>
        <v/>
      </c>
      <c r="BJ52" s="132" t="str">
        <f t="shared" si="0"/>
        <v/>
      </c>
      <c r="BK52" s="132" t="str">
        <f t="shared" si="1"/>
        <v/>
      </c>
      <c r="BL52" s="132" t="str">
        <f t="shared" si="2"/>
        <v/>
      </c>
      <c r="BM52" s="132" t="str">
        <f t="shared" si="3"/>
        <v/>
      </c>
      <c r="BN52" s="132" t="str">
        <f t="shared" si="4"/>
        <v/>
      </c>
      <c r="BO52" s="132" t="str">
        <f t="shared" si="5"/>
        <v/>
      </c>
      <c r="BP52" s="132" t="str">
        <f t="shared" si="6"/>
        <v/>
      </c>
      <c r="BQ52" s="132" t="str">
        <f t="shared" si="7"/>
        <v/>
      </c>
      <c r="BR52" s="132" t="str">
        <f t="shared" si="8"/>
        <v/>
      </c>
      <c r="BS52" s="132" t="str">
        <f t="shared" si="9"/>
        <v/>
      </c>
      <c r="BT52" s="132" t="str">
        <f t="shared" si="10"/>
        <v/>
      </c>
      <c r="BU52" s="132" t="str">
        <f t="shared" si="11"/>
        <v/>
      </c>
      <c r="BV52" s="132" t="str">
        <f t="shared" si="12"/>
        <v/>
      </c>
      <c r="BW52" s="132" t="str">
        <f t="shared" si="13"/>
        <v/>
      </c>
      <c r="BX52" s="132" t="str">
        <f t="shared" si="14"/>
        <v/>
      </c>
      <c r="BY52" s="132" t="str">
        <f t="shared" si="15"/>
        <v/>
      </c>
      <c r="BZ52" t="str">
        <f t="shared" si="16"/>
        <v/>
      </c>
      <c r="CA52" t="str">
        <f t="shared" si="17"/>
        <v/>
      </c>
      <c r="CB52" t="str">
        <f t="shared" si="18"/>
        <v/>
      </c>
      <c r="CC52" t="str">
        <f t="shared" si="19"/>
        <v/>
      </c>
      <c r="CD52" t="str">
        <f t="shared" si="20"/>
        <v/>
      </c>
      <c r="CE52" t="str">
        <f t="shared" si="21"/>
        <v/>
      </c>
      <c r="CF52" t="str">
        <f t="shared" si="22"/>
        <v/>
      </c>
      <c r="CG52" t="str">
        <f t="shared" si="23"/>
        <v/>
      </c>
      <c r="CH52" t="str">
        <f t="shared" si="24"/>
        <v/>
      </c>
      <c r="CI52" t="str">
        <f t="shared" si="25"/>
        <v/>
      </c>
      <c r="CJ52" t="str">
        <f t="shared" si="26"/>
        <v/>
      </c>
      <c r="CK52" t="str">
        <f t="shared" si="27"/>
        <v/>
      </c>
      <c r="CL52" t="str">
        <f t="shared" si="28"/>
        <v/>
      </c>
      <c r="CM52" t="str">
        <f t="shared" si="29"/>
        <v/>
      </c>
      <c r="CN52" t="str">
        <f t="shared" si="30"/>
        <v/>
      </c>
      <c r="CO52" t="str">
        <f t="shared" si="31"/>
        <v/>
      </c>
    </row>
    <row r="53" spans="1:93" ht="14.7" customHeight="1">
      <c r="A53" s="198" t="s">
        <v>3141</v>
      </c>
      <c r="B53" s="97" t="s">
        <v>3142</v>
      </c>
      <c r="C53" s="26"/>
      <c r="D53" s="30"/>
      <c r="E53" s="31" t="s">
        <v>2890</v>
      </c>
      <c r="F53" t="s">
        <v>48</v>
      </c>
      <c r="G53" s="27" t="s">
        <v>3143</v>
      </c>
      <c r="H53" t="s">
        <v>526</v>
      </c>
      <c r="K53" s="28"/>
      <c r="M53" s="198" t="s">
        <v>1707</v>
      </c>
      <c r="R53" t="str">
        <f>IF(COUNTIF(soi_input_variables!A:A,B53)&gt;0,"yes","no")</f>
        <v>no</v>
      </c>
      <c r="S53" t="str">
        <f>IF(COUNTIF(midas_input_variables!A:A,B53)&gt;0,"yes","no")</f>
        <v>no</v>
      </c>
      <c r="T53" t="str">
        <f t="shared" si="34"/>
        <v>no</v>
      </c>
      <c r="V53" t="str">
        <f>IF(COUNTIF(eucalc_variables_proxies!A:A,B53)&gt;0,"yes","no")</f>
        <v>no</v>
      </c>
      <c r="W53" s="198" t="s">
        <v>38</v>
      </c>
      <c r="AB53" t="s">
        <v>2903</v>
      </c>
      <c r="AC53" t="s">
        <v>3144</v>
      </c>
      <c r="AI53" s="9"/>
      <c r="AO53" s="29"/>
      <c r="AP53" s="103" t="s">
        <v>3145</v>
      </c>
      <c r="AQ53" s="104" t="b">
        <v>1</v>
      </c>
      <c r="AR53" s="105"/>
      <c r="AS53" s="29"/>
      <c r="AT53" s="131" t="str" cm="1">
        <f t="array" ref="AT53">IFERROR(_xlfn.TEXTSPLIT(AR53,";",,FALSE),"")</f>
        <v/>
      </c>
      <c r="BJ53" s="132" t="str">
        <f t="shared" si="0"/>
        <v/>
      </c>
      <c r="BK53" s="132" t="str">
        <f t="shared" si="1"/>
        <v/>
      </c>
      <c r="BL53" s="132" t="str">
        <f t="shared" si="2"/>
        <v/>
      </c>
      <c r="BM53" s="132" t="str">
        <f t="shared" si="3"/>
        <v/>
      </c>
      <c r="BN53" s="132" t="str">
        <f t="shared" si="4"/>
        <v/>
      </c>
      <c r="BO53" s="132" t="str">
        <f t="shared" si="5"/>
        <v/>
      </c>
      <c r="BP53" s="132" t="str">
        <f t="shared" si="6"/>
        <v/>
      </c>
      <c r="BQ53" s="132" t="str">
        <f t="shared" si="7"/>
        <v/>
      </c>
      <c r="BR53" s="132" t="str">
        <f t="shared" si="8"/>
        <v/>
      </c>
      <c r="BS53" s="132" t="str">
        <f t="shared" si="9"/>
        <v/>
      </c>
      <c r="BT53" s="132" t="str">
        <f t="shared" si="10"/>
        <v/>
      </c>
      <c r="BU53" s="132" t="str">
        <f t="shared" si="11"/>
        <v/>
      </c>
      <c r="BV53" s="132" t="str">
        <f t="shared" si="12"/>
        <v/>
      </c>
      <c r="BW53" s="132" t="str">
        <f t="shared" si="13"/>
        <v/>
      </c>
      <c r="BX53" s="132" t="str">
        <f t="shared" si="14"/>
        <v/>
      </c>
      <c r="BY53" s="132" t="str">
        <f t="shared" si="15"/>
        <v/>
      </c>
      <c r="BZ53" t="str">
        <f t="shared" si="16"/>
        <v/>
      </c>
      <c r="CA53" t="str">
        <f t="shared" si="17"/>
        <v/>
      </c>
      <c r="CB53" t="str">
        <f t="shared" si="18"/>
        <v/>
      </c>
      <c r="CC53" t="str">
        <f t="shared" si="19"/>
        <v/>
      </c>
      <c r="CD53" t="str">
        <f t="shared" si="20"/>
        <v/>
      </c>
      <c r="CE53" t="str">
        <f t="shared" si="21"/>
        <v/>
      </c>
      <c r="CF53" t="str">
        <f t="shared" si="22"/>
        <v/>
      </c>
      <c r="CG53" t="str">
        <f t="shared" si="23"/>
        <v/>
      </c>
      <c r="CH53" t="str">
        <f t="shared" si="24"/>
        <v/>
      </c>
      <c r="CI53" t="str">
        <f t="shared" si="25"/>
        <v/>
      </c>
      <c r="CJ53" t="str">
        <f t="shared" si="26"/>
        <v/>
      </c>
      <c r="CK53" t="str">
        <f t="shared" si="27"/>
        <v/>
      </c>
      <c r="CL53" t="str">
        <f t="shared" si="28"/>
        <v/>
      </c>
      <c r="CM53" t="str">
        <f t="shared" si="29"/>
        <v/>
      </c>
      <c r="CN53" t="str">
        <f t="shared" si="30"/>
        <v/>
      </c>
      <c r="CO53" t="str">
        <f t="shared" si="31"/>
        <v/>
      </c>
    </row>
    <row r="54" spans="1:93" ht="14.7" customHeight="1">
      <c r="A54" s="198" t="s">
        <v>3140</v>
      </c>
      <c r="B54" s="97" t="s">
        <v>3146</v>
      </c>
      <c r="C54" s="26"/>
      <c r="D54" s="30"/>
      <c r="E54" s="31" t="s">
        <v>2890</v>
      </c>
      <c r="F54" t="s">
        <v>48</v>
      </c>
      <c r="G54" s="27" t="s">
        <v>3143</v>
      </c>
      <c r="H54" t="s">
        <v>526</v>
      </c>
      <c r="K54" s="28"/>
      <c r="M54" s="198" t="s">
        <v>1707</v>
      </c>
      <c r="R54" t="str">
        <f>IF(COUNTIF(soi_input_variables!A:A,B54)&gt;0,"yes","no")</f>
        <v>no</v>
      </c>
      <c r="S54" t="str">
        <f>IF(COUNTIF(midas_input_variables!A:A,B54)&gt;0,"yes","no")</f>
        <v>no</v>
      </c>
      <c r="T54" t="str">
        <f t="shared" si="34"/>
        <v>no</v>
      </c>
      <c r="V54" t="str">
        <f>IF(COUNTIF(eucalc_variables_proxies!A:A,B54)&gt;0,"yes","no")</f>
        <v>no</v>
      </c>
      <c r="W54" s="198" t="s">
        <v>38</v>
      </c>
      <c r="AB54" t="s">
        <v>2903</v>
      </c>
      <c r="AC54" t="s">
        <v>3147</v>
      </c>
      <c r="AI54" s="9" t="s">
        <v>3148</v>
      </c>
      <c r="AJ54" t="s">
        <v>2917</v>
      </c>
      <c r="AK54" t="s">
        <v>3124</v>
      </c>
      <c r="AO54" s="29"/>
      <c r="AP54" s="103" t="s">
        <v>3149</v>
      </c>
      <c r="AQ54" s="104" t="b">
        <v>1</v>
      </c>
      <c r="AR54" s="105"/>
      <c r="AS54" s="29"/>
      <c r="AT54" s="131" t="str" cm="1">
        <f t="array" ref="AT54">IFERROR(_xlfn.TEXTSPLIT(AR54,";",,FALSE),"")</f>
        <v/>
      </c>
      <c r="BJ54" s="132" t="str">
        <f t="shared" si="0"/>
        <v/>
      </c>
      <c r="BK54" s="132" t="str">
        <f t="shared" si="1"/>
        <v/>
      </c>
      <c r="BL54" s="132" t="str">
        <f t="shared" si="2"/>
        <v/>
      </c>
      <c r="BM54" s="132" t="str">
        <f t="shared" si="3"/>
        <v/>
      </c>
      <c r="BN54" s="132" t="str">
        <f t="shared" si="4"/>
        <v/>
      </c>
      <c r="BO54" s="132" t="str">
        <f t="shared" si="5"/>
        <v/>
      </c>
      <c r="BP54" s="132" t="str">
        <f t="shared" si="6"/>
        <v/>
      </c>
      <c r="BQ54" s="132" t="str">
        <f t="shared" si="7"/>
        <v/>
      </c>
      <c r="BR54" s="132" t="str">
        <f t="shared" si="8"/>
        <v/>
      </c>
      <c r="BS54" s="132" t="str">
        <f t="shared" si="9"/>
        <v/>
      </c>
      <c r="BT54" s="132" t="str">
        <f t="shared" si="10"/>
        <v/>
      </c>
      <c r="BU54" s="132" t="str">
        <f t="shared" si="11"/>
        <v/>
      </c>
      <c r="BV54" s="132" t="str">
        <f t="shared" si="12"/>
        <v/>
      </c>
      <c r="BW54" s="132" t="str">
        <f t="shared" si="13"/>
        <v/>
      </c>
      <c r="BX54" s="132" t="str">
        <f t="shared" si="14"/>
        <v/>
      </c>
      <c r="BY54" s="132" t="str">
        <f t="shared" si="15"/>
        <v/>
      </c>
      <c r="BZ54" t="str">
        <f t="shared" si="16"/>
        <v/>
      </c>
      <c r="CA54" t="str">
        <f t="shared" si="17"/>
        <v/>
      </c>
      <c r="CB54" t="str">
        <f t="shared" si="18"/>
        <v/>
      </c>
      <c r="CC54" t="str">
        <f t="shared" si="19"/>
        <v/>
      </c>
      <c r="CD54" t="str">
        <f t="shared" si="20"/>
        <v/>
      </c>
      <c r="CE54" t="str">
        <f t="shared" si="21"/>
        <v/>
      </c>
      <c r="CF54" t="str">
        <f t="shared" si="22"/>
        <v/>
      </c>
      <c r="CG54" t="str">
        <f t="shared" si="23"/>
        <v/>
      </c>
      <c r="CH54" t="str">
        <f t="shared" si="24"/>
        <v/>
      </c>
      <c r="CI54" t="str">
        <f t="shared" si="25"/>
        <v/>
      </c>
      <c r="CJ54" t="str">
        <f t="shared" si="26"/>
        <v/>
      </c>
      <c r="CK54" t="str">
        <f t="shared" si="27"/>
        <v/>
      </c>
      <c r="CL54" t="str">
        <f t="shared" si="28"/>
        <v/>
      </c>
      <c r="CM54" t="str">
        <f t="shared" si="29"/>
        <v/>
      </c>
      <c r="CN54" t="str">
        <f t="shared" si="30"/>
        <v/>
      </c>
      <c r="CO54" t="str">
        <f t="shared" si="31"/>
        <v/>
      </c>
    </row>
    <row r="55" spans="1:93" ht="14.7" customHeight="1">
      <c r="A55" s="198" t="s">
        <v>3145</v>
      </c>
      <c r="B55" s="97" t="s">
        <v>3150</v>
      </c>
      <c r="C55" s="26"/>
      <c r="D55" s="30"/>
      <c r="E55" s="31" t="s">
        <v>2890</v>
      </c>
      <c r="F55" t="s">
        <v>48</v>
      </c>
      <c r="G55" s="27" t="s">
        <v>3143</v>
      </c>
      <c r="H55" t="s">
        <v>526</v>
      </c>
      <c r="K55" s="28"/>
      <c r="M55" s="198" t="s">
        <v>1707</v>
      </c>
      <c r="R55" t="str">
        <f>IF(COUNTIF(soi_input_variables!A:A,B55)&gt;0,"yes","no")</f>
        <v>no</v>
      </c>
      <c r="S55" t="str">
        <f>IF(COUNTIF(midas_input_variables!A:A,B55)&gt;0,"yes","no")</f>
        <v>no</v>
      </c>
      <c r="T55" t="str">
        <f t="shared" si="34"/>
        <v>no</v>
      </c>
      <c r="V55" t="str">
        <f>IF(COUNTIF(eucalc_variables_proxies!A:A,B55)&gt;0,"yes","no")</f>
        <v>no</v>
      </c>
      <c r="W55" s="198" t="s">
        <v>38</v>
      </c>
      <c r="AB55" t="s">
        <v>2903</v>
      </c>
      <c r="AI55" s="9"/>
      <c r="AO55" s="29">
        <v>4301</v>
      </c>
      <c r="AP55" s="103" t="s">
        <v>3141</v>
      </c>
      <c r="AQ55" s="104" t="b">
        <v>1</v>
      </c>
      <c r="AR55" s="105"/>
      <c r="AS55" s="29">
        <v>4301</v>
      </c>
      <c r="AT55" s="131" t="str" cm="1">
        <f t="array" ref="AT55">IFERROR(_xlfn.TEXTSPLIT(AR55,";",,FALSE),"")</f>
        <v/>
      </c>
      <c r="BJ55" s="132" t="str">
        <f t="shared" si="0"/>
        <v/>
      </c>
      <c r="BK55" s="132" t="str">
        <f t="shared" si="1"/>
        <v/>
      </c>
      <c r="BL55" s="132" t="str">
        <f t="shared" si="2"/>
        <v/>
      </c>
      <c r="BM55" s="132" t="str">
        <f t="shared" si="3"/>
        <v/>
      </c>
      <c r="BN55" s="132" t="str">
        <f t="shared" si="4"/>
        <v/>
      </c>
      <c r="BO55" s="132" t="str">
        <f t="shared" si="5"/>
        <v/>
      </c>
      <c r="BP55" s="132" t="str">
        <f t="shared" si="6"/>
        <v/>
      </c>
      <c r="BQ55" s="132" t="str">
        <f t="shared" si="7"/>
        <v/>
      </c>
      <c r="BR55" s="132" t="str">
        <f t="shared" si="8"/>
        <v/>
      </c>
      <c r="BS55" s="132" t="str">
        <f t="shared" si="9"/>
        <v/>
      </c>
      <c r="BT55" s="132" t="str">
        <f t="shared" si="10"/>
        <v/>
      </c>
      <c r="BU55" s="132" t="str">
        <f t="shared" si="11"/>
        <v/>
      </c>
      <c r="BV55" s="132" t="str">
        <f t="shared" si="12"/>
        <v/>
      </c>
      <c r="BW55" s="132" t="str">
        <f t="shared" si="13"/>
        <v/>
      </c>
      <c r="BX55" s="132" t="str">
        <f t="shared" si="14"/>
        <v/>
      </c>
      <c r="BY55" s="132" t="str">
        <f t="shared" si="15"/>
        <v/>
      </c>
      <c r="BZ55" t="str">
        <f t="shared" si="16"/>
        <v/>
      </c>
      <c r="CA55" t="str">
        <f t="shared" si="17"/>
        <v/>
      </c>
      <c r="CB55" t="str">
        <f t="shared" si="18"/>
        <v/>
      </c>
      <c r="CC55" t="str">
        <f t="shared" si="19"/>
        <v/>
      </c>
      <c r="CD55" t="str">
        <f t="shared" si="20"/>
        <v/>
      </c>
      <c r="CE55" t="str">
        <f t="shared" si="21"/>
        <v/>
      </c>
      <c r="CF55" t="str">
        <f t="shared" si="22"/>
        <v/>
      </c>
      <c r="CG55" t="str">
        <f t="shared" si="23"/>
        <v/>
      </c>
      <c r="CH55" t="str">
        <f t="shared" si="24"/>
        <v/>
      </c>
      <c r="CI55" t="str">
        <f t="shared" si="25"/>
        <v/>
      </c>
      <c r="CJ55" t="str">
        <f t="shared" si="26"/>
        <v/>
      </c>
      <c r="CK55" t="str">
        <f t="shared" si="27"/>
        <v/>
      </c>
      <c r="CL55" t="str">
        <f t="shared" si="28"/>
        <v/>
      </c>
      <c r="CM55" t="str">
        <f t="shared" si="29"/>
        <v/>
      </c>
      <c r="CN55" t="str">
        <f t="shared" si="30"/>
        <v/>
      </c>
      <c r="CO55" t="str">
        <f t="shared" si="31"/>
        <v/>
      </c>
    </row>
    <row r="56" spans="1:93" ht="14.7" customHeight="1">
      <c r="A56" s="198" t="s">
        <v>3149</v>
      </c>
      <c r="B56" s="97" t="s">
        <v>3151</v>
      </c>
      <c r="C56" s="26"/>
      <c r="D56" s="30"/>
      <c r="E56" s="31" t="s">
        <v>2890</v>
      </c>
      <c r="F56" t="s">
        <v>48</v>
      </c>
      <c r="G56" s="27" t="s">
        <v>3143</v>
      </c>
      <c r="H56" t="s">
        <v>526</v>
      </c>
      <c r="K56" s="28"/>
      <c r="M56" s="198" t="s">
        <v>1707</v>
      </c>
      <c r="R56" t="str">
        <f>IF(COUNTIF(soi_input_variables!A:A,B56)&gt;0,"yes","no")</f>
        <v>no</v>
      </c>
      <c r="S56" t="str">
        <f>IF(COUNTIF(midas_input_variables!A:A,B56)&gt;0,"yes","no")</f>
        <v>no</v>
      </c>
      <c r="T56" t="str">
        <f t="shared" si="34"/>
        <v>no</v>
      </c>
      <c r="V56" t="str">
        <f>IF(COUNTIF(eucalc_variables_proxies!A:A,B56)&gt;0,"yes","no")</f>
        <v>no</v>
      </c>
      <c r="W56" s="198" t="s">
        <v>38</v>
      </c>
      <c r="AB56" t="s">
        <v>2903</v>
      </c>
      <c r="AI56" s="9" t="s">
        <v>3152</v>
      </c>
      <c r="AJ56" t="s">
        <v>2917</v>
      </c>
      <c r="AK56" t="s">
        <v>3124</v>
      </c>
      <c r="AO56" s="29"/>
      <c r="AP56" s="103" t="s">
        <v>3153</v>
      </c>
      <c r="AQ56" s="104" t="b">
        <v>0</v>
      </c>
      <c r="AR56" s="29">
        <v>4301</v>
      </c>
      <c r="AS56" s="29"/>
      <c r="AT56" s="131" t="str" cm="1">
        <f t="array" ref="AT56">IFERROR(_xlfn.TEXTSPLIT(AR56,";",,FALSE),"")</f>
        <v>4301</v>
      </c>
      <c r="BJ56" s="132">
        <f t="shared" si="0"/>
        <v>4301</v>
      </c>
      <c r="BK56" s="132" t="str">
        <f t="shared" si="1"/>
        <v/>
      </c>
      <c r="BL56" s="132" t="str">
        <f t="shared" si="2"/>
        <v/>
      </c>
      <c r="BM56" s="132" t="str">
        <f t="shared" si="3"/>
        <v/>
      </c>
      <c r="BN56" s="132" t="str">
        <f t="shared" si="4"/>
        <v/>
      </c>
      <c r="BO56" s="132" t="str">
        <f t="shared" si="5"/>
        <v/>
      </c>
      <c r="BP56" s="132" t="str">
        <f t="shared" si="6"/>
        <v/>
      </c>
      <c r="BQ56" s="132" t="str">
        <f t="shared" si="7"/>
        <v/>
      </c>
      <c r="BR56" s="132" t="str">
        <f t="shared" si="8"/>
        <v/>
      </c>
      <c r="BS56" s="132" t="str">
        <f t="shared" si="9"/>
        <v/>
      </c>
      <c r="BT56" s="132" t="str">
        <f t="shared" si="10"/>
        <v/>
      </c>
      <c r="BU56" s="132" t="str">
        <f t="shared" si="11"/>
        <v/>
      </c>
      <c r="BV56" s="132" t="str">
        <f t="shared" si="12"/>
        <v/>
      </c>
      <c r="BW56" s="132" t="str">
        <f t="shared" si="13"/>
        <v/>
      </c>
      <c r="BX56" s="132" t="str">
        <f t="shared" si="14"/>
        <v/>
      </c>
      <c r="BY56" s="132" t="str">
        <f t="shared" si="15"/>
        <v/>
      </c>
      <c r="BZ56" t="str">
        <f t="shared" si="16"/>
        <v>agr_total-bioenergy-demand_bld_gas[TWh]</v>
      </c>
      <c r="CA56" t="str">
        <f t="shared" si="17"/>
        <v/>
      </c>
      <c r="CB56" t="str">
        <f t="shared" si="18"/>
        <v/>
      </c>
      <c r="CC56" t="str">
        <f t="shared" si="19"/>
        <v/>
      </c>
      <c r="CD56" t="str">
        <f t="shared" si="20"/>
        <v/>
      </c>
      <c r="CE56" t="str">
        <f t="shared" si="21"/>
        <v/>
      </c>
      <c r="CF56" t="str">
        <f t="shared" si="22"/>
        <v/>
      </c>
      <c r="CG56" t="str">
        <f t="shared" si="23"/>
        <v/>
      </c>
      <c r="CH56" t="str">
        <f t="shared" si="24"/>
        <v/>
      </c>
      <c r="CI56" t="str">
        <f t="shared" si="25"/>
        <v/>
      </c>
      <c r="CJ56" t="str">
        <f t="shared" si="26"/>
        <v/>
      </c>
      <c r="CK56" t="str">
        <f t="shared" si="27"/>
        <v/>
      </c>
      <c r="CL56" t="str">
        <f t="shared" si="28"/>
        <v/>
      </c>
      <c r="CM56" t="str">
        <f t="shared" si="29"/>
        <v/>
      </c>
      <c r="CN56" t="str">
        <f t="shared" si="30"/>
        <v/>
      </c>
      <c r="CO56" t="str">
        <f t="shared" si="31"/>
        <v/>
      </c>
    </row>
    <row r="57" spans="1:93" ht="17.100000000000001" customHeight="1">
      <c r="A57" t="s">
        <v>3154</v>
      </c>
      <c r="B57" s="97"/>
      <c r="C57" s="26" t="s">
        <v>3155</v>
      </c>
      <c r="D57" s="26" t="s">
        <v>3156</v>
      </c>
      <c r="E57" s="27" t="s">
        <v>3157</v>
      </c>
      <c r="F57" t="s">
        <v>48</v>
      </c>
      <c r="G57" s="27" t="s">
        <v>525</v>
      </c>
      <c r="H57" t="s">
        <v>526</v>
      </c>
      <c r="K57" s="28"/>
      <c r="M57" t="s">
        <v>1707</v>
      </c>
      <c r="R57" t="str">
        <f>IF(COUNTIF(soi_input_variables!A:A,B57)&gt;0,"yes","no")</f>
        <v>no</v>
      </c>
      <c r="S57" t="str">
        <f>IF(COUNTIF(midas_input_variables!A:A,B57)&gt;0,"yes","no")</f>
        <v>no</v>
      </c>
      <c r="T57" t="str">
        <f t="shared" si="34"/>
        <v>no</v>
      </c>
      <c r="V57" t="str">
        <f>IF(COUNTIF(eucalc_variables_proxies!A:A,B57)&gt;0,"yes","no")</f>
        <v>no</v>
      </c>
      <c r="W57" s="198"/>
      <c r="AI57" s="9"/>
      <c r="AO57" s="29"/>
      <c r="AP57" s="103" t="s">
        <v>3158</v>
      </c>
      <c r="AQ57" s="104" t="b">
        <v>1</v>
      </c>
      <c r="AR57" s="105"/>
      <c r="AS57" s="29"/>
      <c r="AT57" s="131" t="str" cm="1">
        <f t="array" ref="AT57">IFERROR(_xlfn.TEXTSPLIT(AR57,";",,FALSE),"")</f>
        <v/>
      </c>
      <c r="BJ57" s="132" t="str">
        <f t="shared" si="0"/>
        <v/>
      </c>
      <c r="BK57" s="132" t="str">
        <f t="shared" si="1"/>
        <v/>
      </c>
      <c r="BL57" s="132" t="str">
        <f t="shared" si="2"/>
        <v/>
      </c>
      <c r="BM57" s="132" t="str">
        <f t="shared" si="3"/>
        <v/>
      </c>
      <c r="BN57" s="132" t="str">
        <f t="shared" si="4"/>
        <v/>
      </c>
      <c r="BO57" s="132" t="str">
        <f t="shared" si="5"/>
        <v/>
      </c>
      <c r="BP57" s="132" t="str">
        <f t="shared" si="6"/>
        <v/>
      </c>
      <c r="BQ57" s="132" t="str">
        <f t="shared" si="7"/>
        <v/>
      </c>
      <c r="BR57" s="132" t="str">
        <f t="shared" si="8"/>
        <v/>
      </c>
      <c r="BS57" s="132" t="str">
        <f t="shared" si="9"/>
        <v/>
      </c>
      <c r="BT57" s="132" t="str">
        <f t="shared" si="10"/>
        <v/>
      </c>
      <c r="BU57" s="132" t="str">
        <f t="shared" si="11"/>
        <v/>
      </c>
      <c r="BV57" s="132" t="str">
        <f t="shared" si="12"/>
        <v/>
      </c>
      <c r="BW57" s="132" t="str">
        <f t="shared" si="13"/>
        <v/>
      </c>
      <c r="BX57" s="132" t="str">
        <f t="shared" si="14"/>
        <v/>
      </c>
      <c r="BY57" s="132" t="str">
        <f t="shared" si="15"/>
        <v/>
      </c>
      <c r="BZ57" t="str">
        <f t="shared" si="16"/>
        <v/>
      </c>
      <c r="CA57" t="str">
        <f t="shared" si="17"/>
        <v/>
      </c>
      <c r="CB57" t="str">
        <f t="shared" si="18"/>
        <v/>
      </c>
      <c r="CC57" t="str">
        <f t="shared" si="19"/>
        <v/>
      </c>
      <c r="CD57" t="str">
        <f t="shared" si="20"/>
        <v/>
      </c>
      <c r="CE57" t="str">
        <f t="shared" si="21"/>
        <v/>
      </c>
      <c r="CF57" t="str">
        <f t="shared" si="22"/>
        <v/>
      </c>
      <c r="CG57" t="str">
        <f t="shared" si="23"/>
        <v/>
      </c>
      <c r="CH57" t="str">
        <f t="shared" si="24"/>
        <v/>
      </c>
      <c r="CI57" t="str">
        <f t="shared" si="25"/>
        <v/>
      </c>
      <c r="CJ57" t="str">
        <f t="shared" si="26"/>
        <v/>
      </c>
      <c r="CK57" t="str">
        <f t="shared" si="27"/>
        <v/>
      </c>
      <c r="CL57" t="str">
        <f t="shared" si="28"/>
        <v/>
      </c>
      <c r="CM57" t="str">
        <f t="shared" si="29"/>
        <v/>
      </c>
      <c r="CN57" t="str">
        <f t="shared" si="30"/>
        <v/>
      </c>
      <c r="CO57" t="str">
        <f t="shared" si="31"/>
        <v/>
      </c>
    </row>
    <row r="58" spans="1:93" ht="17.100000000000001" customHeight="1">
      <c r="B58" s="97" t="s">
        <v>3087</v>
      </c>
      <c r="C58" s="26" t="s">
        <v>3155</v>
      </c>
      <c r="D58" s="26" t="s">
        <v>3156</v>
      </c>
      <c r="E58" s="27" t="s">
        <v>3159</v>
      </c>
      <c r="F58" t="s">
        <v>48</v>
      </c>
      <c r="G58" s="27" t="s">
        <v>525</v>
      </c>
      <c r="H58" t="s">
        <v>526</v>
      </c>
      <c r="K58" s="28"/>
      <c r="M58" t="s">
        <v>38</v>
      </c>
      <c r="N58" s="1" t="str">
        <f>_xlfn.CONCAT("0.000004184*", A57)</f>
        <v>0.000004184*agr_crop-cons_bioenergy[kcal]</v>
      </c>
      <c r="R58" t="str">
        <f>IF(COUNTIF(soi_input_variables!A:A,B58)&gt;0,"yes","no")</f>
        <v>no</v>
      </c>
      <c r="S58" t="str">
        <f>IF(COUNTIF(midas_input_variables!A:A,B58)&gt;0,"yes","no")</f>
        <v>yes</v>
      </c>
      <c r="T58" t="str">
        <f t="shared" si="32"/>
        <v>yes</v>
      </c>
      <c r="U58">
        <v>100</v>
      </c>
      <c r="V58" t="str">
        <f>IF(COUNTIF(eucalc_variables_proxies!A:A,B58)&gt;0,"yes","no")</f>
        <v>yes</v>
      </c>
      <c r="X58" t="s">
        <v>2912</v>
      </c>
      <c r="Y58" s="91" t="s">
        <v>3088</v>
      </c>
      <c r="AI58" s="9" t="s">
        <v>3160</v>
      </c>
      <c r="AJ58" t="s">
        <v>2917</v>
      </c>
      <c r="AK58" t="s">
        <v>3124</v>
      </c>
      <c r="AO58" s="29"/>
      <c r="AP58" s="103" t="s">
        <v>3161</v>
      </c>
      <c r="AQ58" s="104" t="b">
        <v>1</v>
      </c>
      <c r="AR58" s="105"/>
      <c r="AS58" s="29"/>
      <c r="AT58" s="131" t="str" cm="1">
        <f t="array" ref="AT58">IFERROR(_xlfn.TEXTSPLIT(AR58,";",,FALSE),"")</f>
        <v/>
      </c>
      <c r="BJ58" s="132" t="str">
        <f t="shared" si="0"/>
        <v/>
      </c>
      <c r="BK58" s="132" t="str">
        <f t="shared" si="1"/>
        <v/>
      </c>
      <c r="BL58" s="132" t="str">
        <f t="shared" si="2"/>
        <v/>
      </c>
      <c r="BM58" s="132" t="str">
        <f t="shared" si="3"/>
        <v/>
      </c>
      <c r="BN58" s="132" t="str">
        <f t="shared" si="4"/>
        <v/>
      </c>
      <c r="BO58" s="132" t="str">
        <f t="shared" si="5"/>
        <v/>
      </c>
      <c r="BP58" s="132" t="str">
        <f t="shared" si="6"/>
        <v/>
      </c>
      <c r="BQ58" s="132" t="str">
        <f t="shared" si="7"/>
        <v/>
      </c>
      <c r="BR58" s="132" t="str">
        <f t="shared" si="8"/>
        <v/>
      </c>
      <c r="BS58" s="132" t="str">
        <f t="shared" si="9"/>
        <v/>
      </c>
      <c r="BT58" s="132" t="str">
        <f t="shared" si="10"/>
        <v/>
      </c>
      <c r="BU58" s="132" t="str">
        <f t="shared" si="11"/>
        <v/>
      </c>
      <c r="BV58" s="132" t="str">
        <f t="shared" si="12"/>
        <v/>
      </c>
      <c r="BW58" s="132" t="str">
        <f t="shared" si="13"/>
        <v/>
      </c>
      <c r="BX58" s="132" t="str">
        <f t="shared" si="14"/>
        <v/>
      </c>
      <c r="BY58" s="132" t="str">
        <f t="shared" si="15"/>
        <v/>
      </c>
      <c r="BZ58" t="str">
        <f t="shared" si="16"/>
        <v/>
      </c>
      <c r="CA58" t="str">
        <f t="shared" si="17"/>
        <v/>
      </c>
      <c r="CB58" t="str">
        <f t="shared" si="18"/>
        <v/>
      </c>
      <c r="CC58" t="str">
        <f t="shared" si="19"/>
        <v/>
      </c>
      <c r="CD58" t="str">
        <f t="shared" si="20"/>
        <v/>
      </c>
      <c r="CE58" t="str">
        <f t="shared" si="21"/>
        <v/>
      </c>
      <c r="CF58" t="str">
        <f t="shared" si="22"/>
        <v/>
      </c>
      <c r="CG58" t="str">
        <f t="shared" si="23"/>
        <v/>
      </c>
      <c r="CH58" t="str">
        <f t="shared" si="24"/>
        <v/>
      </c>
      <c r="CI58" t="str">
        <f t="shared" si="25"/>
        <v/>
      </c>
      <c r="CJ58" t="str">
        <f t="shared" si="26"/>
        <v/>
      </c>
      <c r="CK58" t="str">
        <f t="shared" si="27"/>
        <v/>
      </c>
      <c r="CL58" t="str">
        <f t="shared" si="28"/>
        <v/>
      </c>
      <c r="CM58" t="str">
        <f t="shared" si="29"/>
        <v/>
      </c>
      <c r="CN58" t="str">
        <f t="shared" si="30"/>
        <v/>
      </c>
      <c r="CO58" t="str">
        <f t="shared" si="31"/>
        <v/>
      </c>
    </row>
    <row r="59" spans="1:93" ht="18" customHeight="1">
      <c r="A59" t="s">
        <v>3162</v>
      </c>
      <c r="B59" s="97"/>
      <c r="C59" s="26" t="s">
        <v>3163</v>
      </c>
      <c r="D59" s="26" t="s">
        <v>3164</v>
      </c>
      <c r="E59" s="27" t="s">
        <v>3157</v>
      </c>
      <c r="F59" t="s">
        <v>48</v>
      </c>
      <c r="G59" s="27" t="s">
        <v>525</v>
      </c>
      <c r="H59" t="s">
        <v>526</v>
      </c>
      <c r="K59" s="28"/>
      <c r="M59" t="s">
        <v>1707</v>
      </c>
      <c r="R59" t="str">
        <f>IF(COUNTIF(soi_input_variables!A:A,B59)&gt;0,"yes","no")</f>
        <v>no</v>
      </c>
      <c r="S59" t="str">
        <f>IF(COUNTIF(midas_input_variables!A:A,B59)&gt;0,"yes","no")</f>
        <v>no</v>
      </c>
      <c r="T59" t="str">
        <f t="shared" si="32"/>
        <v>no</v>
      </c>
      <c r="V59" t="str">
        <f>IF(COUNTIF(eucalc_variables_proxies!A:A,B59)&gt;0,"yes","no")</f>
        <v>no</v>
      </c>
      <c r="AI59" s="9"/>
      <c r="AO59" s="29"/>
      <c r="AP59" s="103" t="s">
        <v>3165</v>
      </c>
      <c r="AQ59" s="104" t="b">
        <v>1</v>
      </c>
      <c r="AR59" s="105"/>
      <c r="AS59" s="29"/>
      <c r="AT59" s="131" t="str" cm="1">
        <f t="array" ref="AT59">IFERROR(_xlfn.TEXTSPLIT(AR59,";",,FALSE),"")</f>
        <v/>
      </c>
      <c r="BJ59" s="132" t="str">
        <f t="shared" si="0"/>
        <v/>
      </c>
      <c r="BK59" s="132" t="str">
        <f t="shared" si="1"/>
        <v/>
      </c>
      <c r="BL59" s="132" t="str">
        <f t="shared" si="2"/>
        <v/>
      </c>
      <c r="BM59" s="132" t="str">
        <f t="shared" si="3"/>
        <v/>
      </c>
      <c r="BN59" s="132" t="str">
        <f t="shared" si="4"/>
        <v/>
      </c>
      <c r="BO59" s="132" t="str">
        <f t="shared" si="5"/>
        <v/>
      </c>
      <c r="BP59" s="132" t="str">
        <f t="shared" si="6"/>
        <v/>
      </c>
      <c r="BQ59" s="132" t="str">
        <f t="shared" si="7"/>
        <v/>
      </c>
      <c r="BR59" s="132" t="str">
        <f t="shared" si="8"/>
        <v/>
      </c>
      <c r="BS59" s="132" t="str">
        <f t="shared" si="9"/>
        <v/>
      </c>
      <c r="BT59" s="132" t="str">
        <f t="shared" si="10"/>
        <v/>
      </c>
      <c r="BU59" s="132" t="str">
        <f t="shared" si="11"/>
        <v/>
      </c>
      <c r="BV59" s="132" t="str">
        <f t="shared" si="12"/>
        <v/>
      </c>
      <c r="BW59" s="132" t="str">
        <f t="shared" si="13"/>
        <v/>
      </c>
      <c r="BX59" s="132" t="str">
        <f t="shared" si="14"/>
        <v/>
      </c>
      <c r="BY59" s="132" t="str">
        <f t="shared" si="15"/>
        <v/>
      </c>
      <c r="BZ59" t="str">
        <f t="shared" si="16"/>
        <v/>
      </c>
      <c r="CA59" t="str">
        <f t="shared" si="17"/>
        <v/>
      </c>
      <c r="CB59" t="str">
        <f t="shared" si="18"/>
        <v/>
      </c>
      <c r="CC59" t="str">
        <f t="shared" si="19"/>
        <v/>
      </c>
      <c r="CD59" t="str">
        <f t="shared" si="20"/>
        <v/>
      </c>
      <c r="CE59" t="str">
        <f t="shared" si="21"/>
        <v/>
      </c>
      <c r="CF59" t="str">
        <f t="shared" si="22"/>
        <v/>
      </c>
      <c r="CG59" t="str">
        <f t="shared" si="23"/>
        <v/>
      </c>
      <c r="CH59" t="str">
        <f t="shared" si="24"/>
        <v/>
      </c>
      <c r="CI59" t="str">
        <f t="shared" si="25"/>
        <v/>
      </c>
      <c r="CJ59" t="str">
        <f t="shared" si="26"/>
        <v/>
      </c>
      <c r="CK59" t="str">
        <f t="shared" si="27"/>
        <v/>
      </c>
      <c r="CL59" t="str">
        <f t="shared" si="28"/>
        <v/>
      </c>
      <c r="CM59" t="str">
        <f t="shared" si="29"/>
        <v/>
      </c>
      <c r="CN59" t="str">
        <f t="shared" si="30"/>
        <v/>
      </c>
      <c r="CO59" t="str">
        <f t="shared" si="31"/>
        <v/>
      </c>
    </row>
    <row r="60" spans="1:93" ht="18" customHeight="1">
      <c r="B60" s="97" t="s">
        <v>3097</v>
      </c>
      <c r="C60" s="26" t="s">
        <v>3163</v>
      </c>
      <c r="D60" s="26" t="s">
        <v>3164</v>
      </c>
      <c r="E60" s="27" t="s">
        <v>3159</v>
      </c>
      <c r="F60" t="s">
        <v>48</v>
      </c>
      <c r="G60" s="27" t="s">
        <v>525</v>
      </c>
      <c r="H60" t="s">
        <v>526</v>
      </c>
      <c r="K60" s="28"/>
      <c r="M60" t="s">
        <v>38</v>
      </c>
      <c r="N60" s="1" t="str">
        <f>_xlfn.CONCAT("0.000004184*", A59)</f>
        <v>0.000004184*agr_crop-cons_feed[kcal]</v>
      </c>
      <c r="R60" t="str">
        <f>IF(COUNTIF(soi_input_variables!A:A,B60)&gt;0,"yes","no")</f>
        <v>no</v>
      </c>
      <c r="S60" t="str">
        <f>IF(COUNTIF(midas_input_variables!A:A,B60)&gt;0,"yes","no")</f>
        <v>yes</v>
      </c>
      <c r="T60" t="str">
        <f t="shared" si="32"/>
        <v>yes</v>
      </c>
      <c r="U60">
        <v>100</v>
      </c>
      <c r="V60" t="str">
        <f>IF(COUNTIF(eucalc_variables_proxies!A:A,B60)&gt;0,"yes","no")</f>
        <v>yes</v>
      </c>
      <c r="X60" t="s">
        <v>2912</v>
      </c>
      <c r="Y60" s="91" t="s">
        <v>3088</v>
      </c>
      <c r="AI60" s="9" t="s">
        <v>3166</v>
      </c>
      <c r="AJ60" t="s">
        <v>2917</v>
      </c>
      <c r="AK60" t="s">
        <v>3124</v>
      </c>
      <c r="AO60" s="29"/>
      <c r="AP60" s="103" t="s">
        <v>3167</v>
      </c>
      <c r="AQ60" s="104" t="b">
        <v>1</v>
      </c>
      <c r="AR60" s="105"/>
      <c r="AS60" s="29"/>
      <c r="AT60" s="131" t="str" cm="1">
        <f t="array" ref="AT60">IFERROR(_xlfn.TEXTSPLIT(AR60,";",,FALSE),"")</f>
        <v/>
      </c>
      <c r="BJ60" s="132" t="str">
        <f t="shared" si="0"/>
        <v/>
      </c>
      <c r="BK60" s="132" t="str">
        <f t="shared" si="1"/>
        <v/>
      </c>
      <c r="BL60" s="132" t="str">
        <f t="shared" si="2"/>
        <v/>
      </c>
      <c r="BM60" s="132" t="str">
        <f t="shared" si="3"/>
        <v/>
      </c>
      <c r="BN60" s="132" t="str">
        <f t="shared" si="4"/>
        <v/>
      </c>
      <c r="BO60" s="132" t="str">
        <f t="shared" si="5"/>
        <v/>
      </c>
      <c r="BP60" s="132" t="str">
        <f t="shared" si="6"/>
        <v/>
      </c>
      <c r="BQ60" s="132" t="str">
        <f t="shared" si="7"/>
        <v/>
      </c>
      <c r="BR60" s="132" t="str">
        <f t="shared" si="8"/>
        <v/>
      </c>
      <c r="BS60" s="132" t="str">
        <f t="shared" si="9"/>
        <v/>
      </c>
      <c r="BT60" s="132" t="str">
        <f t="shared" si="10"/>
        <v/>
      </c>
      <c r="BU60" s="132" t="str">
        <f t="shared" si="11"/>
        <v/>
      </c>
      <c r="BV60" s="132" t="str">
        <f t="shared" si="12"/>
        <v/>
      </c>
      <c r="BW60" s="132" t="str">
        <f t="shared" si="13"/>
        <v/>
      </c>
      <c r="BX60" s="132" t="str">
        <f t="shared" si="14"/>
        <v/>
      </c>
      <c r="BY60" s="132" t="str">
        <f t="shared" si="15"/>
        <v/>
      </c>
      <c r="BZ60" t="str">
        <f t="shared" si="16"/>
        <v/>
      </c>
      <c r="CA60" t="str">
        <f t="shared" si="17"/>
        <v/>
      </c>
      <c r="CB60" t="str">
        <f t="shared" si="18"/>
        <v/>
      </c>
      <c r="CC60" t="str">
        <f t="shared" si="19"/>
        <v/>
      </c>
      <c r="CD60" t="str">
        <f t="shared" si="20"/>
        <v/>
      </c>
      <c r="CE60" t="str">
        <f t="shared" si="21"/>
        <v/>
      </c>
      <c r="CF60" t="str">
        <f t="shared" si="22"/>
        <v/>
      </c>
      <c r="CG60" t="str">
        <f t="shared" si="23"/>
        <v/>
      </c>
      <c r="CH60" t="str">
        <f t="shared" si="24"/>
        <v/>
      </c>
      <c r="CI60" t="str">
        <f t="shared" si="25"/>
        <v/>
      </c>
      <c r="CJ60" t="str">
        <f t="shared" si="26"/>
        <v/>
      </c>
      <c r="CK60" t="str">
        <f t="shared" si="27"/>
        <v/>
      </c>
      <c r="CL60" t="str">
        <f t="shared" si="28"/>
        <v/>
      </c>
      <c r="CM60" t="str">
        <f t="shared" si="29"/>
        <v/>
      </c>
      <c r="CN60" t="str">
        <f t="shared" si="30"/>
        <v/>
      </c>
      <c r="CO60" t="str">
        <f t="shared" si="31"/>
        <v/>
      </c>
    </row>
    <row r="61" spans="1:93" ht="15.6" customHeight="1">
      <c r="A61" t="s">
        <v>3168</v>
      </c>
      <c r="B61" s="97"/>
      <c r="C61" s="26" t="s">
        <v>3169</v>
      </c>
      <c r="D61" s="26" t="s">
        <v>3170</v>
      </c>
      <c r="E61" s="27" t="s">
        <v>3157</v>
      </c>
      <c r="F61" t="s">
        <v>48</v>
      </c>
      <c r="G61" s="27" t="s">
        <v>525</v>
      </c>
      <c r="H61" t="s">
        <v>526</v>
      </c>
      <c r="K61" s="28"/>
      <c r="M61" t="s">
        <v>1707</v>
      </c>
      <c r="R61" t="str">
        <f>IF(COUNTIF(soi_input_variables!A:A,B61)&gt;0,"yes","no")</f>
        <v>no</v>
      </c>
      <c r="S61" t="str">
        <f>IF(COUNTIF(midas_input_variables!A:A,B61)&gt;0,"yes","no")</f>
        <v>no</v>
      </c>
      <c r="T61" t="str">
        <f t="shared" si="32"/>
        <v>no</v>
      </c>
      <c r="V61" t="str">
        <f>IF(COUNTIF(eucalc_variables_proxies!A:A,B61)&gt;0,"yes","no")</f>
        <v>no</v>
      </c>
      <c r="AI61" s="9"/>
      <c r="AO61" s="29"/>
      <c r="AP61" s="103" t="s">
        <v>3171</v>
      </c>
      <c r="AQ61" s="104" t="b">
        <v>1</v>
      </c>
      <c r="AR61" s="105"/>
      <c r="AS61" s="29"/>
      <c r="AT61" s="131" t="str" cm="1">
        <f t="array" ref="AT61">IFERROR(_xlfn.TEXTSPLIT(AR61,";",,FALSE),"")</f>
        <v/>
      </c>
      <c r="BJ61" s="132" t="str">
        <f t="shared" si="0"/>
        <v/>
      </c>
      <c r="BK61" s="132" t="str">
        <f t="shared" si="1"/>
        <v/>
      </c>
      <c r="BL61" s="132" t="str">
        <f t="shared" si="2"/>
        <v/>
      </c>
      <c r="BM61" s="132" t="str">
        <f t="shared" si="3"/>
        <v/>
      </c>
      <c r="BN61" s="132" t="str">
        <f t="shared" si="4"/>
        <v/>
      </c>
      <c r="BO61" s="132" t="str">
        <f t="shared" si="5"/>
        <v/>
      </c>
      <c r="BP61" s="132" t="str">
        <f t="shared" si="6"/>
        <v/>
      </c>
      <c r="BQ61" s="132" t="str">
        <f t="shared" si="7"/>
        <v/>
      </c>
      <c r="BR61" s="132" t="str">
        <f t="shared" si="8"/>
        <v/>
      </c>
      <c r="BS61" s="132" t="str">
        <f t="shared" si="9"/>
        <v/>
      </c>
      <c r="BT61" s="132" t="str">
        <f t="shared" si="10"/>
        <v/>
      </c>
      <c r="BU61" s="132" t="str">
        <f t="shared" si="11"/>
        <v/>
      </c>
      <c r="BV61" s="132" t="str">
        <f t="shared" si="12"/>
        <v/>
      </c>
      <c r="BW61" s="132" t="str">
        <f t="shared" si="13"/>
        <v/>
      </c>
      <c r="BX61" s="132" t="str">
        <f t="shared" si="14"/>
        <v/>
      </c>
      <c r="BY61" s="132" t="str">
        <f t="shared" si="15"/>
        <v/>
      </c>
      <c r="BZ61" t="str">
        <f t="shared" si="16"/>
        <v/>
      </c>
      <c r="CA61" t="str">
        <f t="shared" si="17"/>
        <v/>
      </c>
      <c r="CB61" t="str">
        <f t="shared" si="18"/>
        <v/>
      </c>
      <c r="CC61" t="str">
        <f t="shared" si="19"/>
        <v/>
      </c>
      <c r="CD61" t="str">
        <f t="shared" si="20"/>
        <v/>
      </c>
      <c r="CE61" t="str">
        <f t="shared" si="21"/>
        <v/>
      </c>
      <c r="CF61" t="str">
        <f t="shared" si="22"/>
        <v/>
      </c>
      <c r="CG61" t="str">
        <f t="shared" si="23"/>
        <v/>
      </c>
      <c r="CH61" t="str">
        <f t="shared" si="24"/>
        <v/>
      </c>
      <c r="CI61" t="str">
        <f t="shared" si="25"/>
        <v/>
      </c>
      <c r="CJ61" t="str">
        <f t="shared" si="26"/>
        <v/>
      </c>
      <c r="CK61" t="str">
        <f t="shared" si="27"/>
        <v/>
      </c>
      <c r="CL61" t="str">
        <f t="shared" si="28"/>
        <v/>
      </c>
      <c r="CM61" t="str">
        <f t="shared" si="29"/>
        <v/>
      </c>
      <c r="CN61" t="str">
        <f t="shared" si="30"/>
        <v/>
      </c>
      <c r="CO61" t="str">
        <f t="shared" si="31"/>
        <v/>
      </c>
    </row>
    <row r="62" spans="1:93" ht="15.6" customHeight="1">
      <c r="B62" s="97" t="s">
        <v>3107</v>
      </c>
      <c r="C62" s="26" t="s">
        <v>3169</v>
      </c>
      <c r="D62" s="26" t="s">
        <v>3170</v>
      </c>
      <c r="E62" s="27" t="s">
        <v>3159</v>
      </c>
      <c r="F62" t="s">
        <v>48</v>
      </c>
      <c r="G62" s="27" t="s">
        <v>525</v>
      </c>
      <c r="H62" t="s">
        <v>526</v>
      </c>
      <c r="K62" s="28"/>
      <c r="M62" t="s">
        <v>38</v>
      </c>
      <c r="N62" s="1" t="str">
        <f>_xlfn.CONCAT("0.000004184*", A61)</f>
        <v>0.000004184*agr_crop-cons_food[kcal]</v>
      </c>
      <c r="R62" t="str">
        <f>IF(COUNTIF(soi_input_variables!A:A,B62)&gt;0,"yes","no")</f>
        <v>no</v>
      </c>
      <c r="S62" t="str">
        <f>IF(COUNTIF(midas_input_variables!A:A,B62)&gt;0,"yes","no")</f>
        <v>yes</v>
      </c>
      <c r="T62" t="str">
        <f t="shared" si="32"/>
        <v>yes</v>
      </c>
      <c r="U62">
        <v>100</v>
      </c>
      <c r="V62" t="str">
        <f>IF(COUNTIF(eucalc_variables_proxies!A:A,B62)&gt;0,"yes","no")</f>
        <v>yes</v>
      </c>
      <c r="X62" t="s">
        <v>2912</v>
      </c>
      <c r="Y62" s="91" t="s">
        <v>3088</v>
      </c>
      <c r="AI62" s="9" t="s">
        <v>3172</v>
      </c>
      <c r="AJ62" t="s">
        <v>2917</v>
      </c>
      <c r="AK62" t="s">
        <v>3124</v>
      </c>
      <c r="AO62" s="29"/>
      <c r="AP62" s="103" t="s">
        <v>3173</v>
      </c>
      <c r="AQ62" s="104" t="b">
        <v>1</v>
      </c>
      <c r="AR62" s="105"/>
      <c r="AS62" s="29"/>
      <c r="AT62" s="131" t="str" cm="1">
        <f t="array" ref="AT62">IFERROR(_xlfn.TEXTSPLIT(AR62,";",,FALSE),"")</f>
        <v/>
      </c>
      <c r="BJ62" s="132" t="str">
        <f t="shared" si="0"/>
        <v/>
      </c>
      <c r="BK62" s="132" t="str">
        <f t="shared" si="1"/>
        <v/>
      </c>
      <c r="BL62" s="132" t="str">
        <f t="shared" si="2"/>
        <v/>
      </c>
      <c r="BM62" s="132" t="str">
        <f t="shared" si="3"/>
        <v/>
      </c>
      <c r="BN62" s="132" t="str">
        <f t="shared" si="4"/>
        <v/>
      </c>
      <c r="BO62" s="132" t="str">
        <f t="shared" si="5"/>
        <v/>
      </c>
      <c r="BP62" s="132" t="str">
        <f t="shared" si="6"/>
        <v/>
      </c>
      <c r="BQ62" s="132" t="str">
        <f t="shared" si="7"/>
        <v/>
      </c>
      <c r="BR62" s="132" t="str">
        <f t="shared" si="8"/>
        <v/>
      </c>
      <c r="BS62" s="132" t="str">
        <f t="shared" si="9"/>
        <v/>
      </c>
      <c r="BT62" s="132" t="str">
        <f t="shared" si="10"/>
        <v/>
      </c>
      <c r="BU62" s="132" t="str">
        <f t="shared" si="11"/>
        <v/>
      </c>
      <c r="BV62" s="132" t="str">
        <f t="shared" si="12"/>
        <v/>
      </c>
      <c r="BW62" s="132" t="str">
        <f t="shared" si="13"/>
        <v/>
      </c>
      <c r="BX62" s="132" t="str">
        <f t="shared" si="14"/>
        <v/>
      </c>
      <c r="BY62" s="132" t="str">
        <f t="shared" si="15"/>
        <v/>
      </c>
      <c r="BZ62" t="str">
        <f t="shared" si="16"/>
        <v/>
      </c>
      <c r="CA62" t="str">
        <f t="shared" si="17"/>
        <v/>
      </c>
      <c r="CB62" t="str">
        <f t="shared" si="18"/>
        <v/>
      </c>
      <c r="CC62" t="str">
        <f t="shared" si="19"/>
        <v/>
      </c>
      <c r="CD62" t="str">
        <f t="shared" si="20"/>
        <v/>
      </c>
      <c r="CE62" t="str">
        <f t="shared" si="21"/>
        <v/>
      </c>
      <c r="CF62" t="str">
        <f t="shared" si="22"/>
        <v/>
      </c>
      <c r="CG62" t="str">
        <f t="shared" si="23"/>
        <v/>
      </c>
      <c r="CH62" t="str">
        <f t="shared" si="24"/>
        <v/>
      </c>
      <c r="CI62" t="str">
        <f t="shared" si="25"/>
        <v/>
      </c>
      <c r="CJ62" t="str">
        <f t="shared" si="26"/>
        <v/>
      </c>
      <c r="CK62" t="str">
        <f t="shared" si="27"/>
        <v/>
      </c>
      <c r="CL62" t="str">
        <f t="shared" si="28"/>
        <v/>
      </c>
      <c r="CM62" t="str">
        <f t="shared" si="29"/>
        <v/>
      </c>
      <c r="CN62" t="str">
        <f t="shared" si="30"/>
        <v/>
      </c>
      <c r="CO62" t="str">
        <f t="shared" si="31"/>
        <v/>
      </c>
    </row>
    <row r="63" spans="1:93" ht="16.2" customHeight="1">
      <c r="A63" t="s">
        <v>3174</v>
      </c>
      <c r="B63" s="97"/>
      <c r="C63" s="26" t="s">
        <v>3175</v>
      </c>
      <c r="D63" s="26" t="s">
        <v>3176</v>
      </c>
      <c r="E63" s="27" t="s">
        <v>3157</v>
      </c>
      <c r="F63" t="s">
        <v>48</v>
      </c>
      <c r="G63" s="27" t="s">
        <v>525</v>
      </c>
      <c r="H63" t="s">
        <v>526</v>
      </c>
      <c r="K63" s="28"/>
      <c r="M63" t="s">
        <v>1707</v>
      </c>
      <c r="R63" t="str">
        <f>IF(COUNTIF(soi_input_variables!A:A,B63)&gt;0,"yes","no")</f>
        <v>no</v>
      </c>
      <c r="S63" t="str">
        <f>IF(COUNTIF(midas_input_variables!A:A,B63)&gt;0,"yes","no")</f>
        <v>no</v>
      </c>
      <c r="T63" t="str">
        <f t="shared" si="32"/>
        <v>no</v>
      </c>
      <c r="V63" t="str">
        <f>IF(COUNTIF(eucalc_variables_proxies!A:A,B63)&gt;0,"yes","no")</f>
        <v>no</v>
      </c>
      <c r="AI63" s="9"/>
      <c r="AO63" s="29"/>
      <c r="AP63" s="103" t="s">
        <v>3177</v>
      </c>
      <c r="AQ63" s="104" t="b">
        <v>1</v>
      </c>
      <c r="AR63" s="105"/>
      <c r="AS63" s="29"/>
      <c r="AT63" s="131" t="str" cm="1">
        <f t="array" ref="AT63">IFERROR(_xlfn.TEXTSPLIT(AR63,";",,FALSE),"")</f>
        <v/>
      </c>
      <c r="BJ63" s="132" t="str">
        <f t="shared" si="0"/>
        <v/>
      </c>
      <c r="BK63" s="132" t="str">
        <f t="shared" si="1"/>
        <v/>
      </c>
      <c r="BL63" s="132" t="str">
        <f t="shared" si="2"/>
        <v/>
      </c>
      <c r="BM63" s="132" t="str">
        <f t="shared" si="3"/>
        <v/>
      </c>
      <c r="BN63" s="132" t="str">
        <f t="shared" si="4"/>
        <v/>
      </c>
      <c r="BO63" s="132" t="str">
        <f t="shared" si="5"/>
        <v/>
      </c>
      <c r="BP63" s="132" t="str">
        <f t="shared" si="6"/>
        <v/>
      </c>
      <c r="BQ63" s="132" t="str">
        <f t="shared" si="7"/>
        <v/>
      </c>
      <c r="BR63" s="132" t="str">
        <f t="shared" si="8"/>
        <v/>
      </c>
      <c r="BS63" s="132" t="str">
        <f t="shared" si="9"/>
        <v/>
      </c>
      <c r="BT63" s="132" t="str">
        <f t="shared" si="10"/>
        <v/>
      </c>
      <c r="BU63" s="132" t="str">
        <f t="shared" si="11"/>
        <v/>
      </c>
      <c r="BV63" s="132" t="str">
        <f t="shared" si="12"/>
        <v/>
      </c>
      <c r="BW63" s="132" t="str">
        <f t="shared" si="13"/>
        <v/>
      </c>
      <c r="BX63" s="132" t="str">
        <f t="shared" si="14"/>
        <v/>
      </c>
      <c r="BY63" s="132" t="str">
        <f t="shared" si="15"/>
        <v/>
      </c>
      <c r="BZ63" t="str">
        <f t="shared" si="16"/>
        <v/>
      </c>
      <c r="CA63" t="str">
        <f t="shared" si="17"/>
        <v/>
      </c>
      <c r="CB63" t="str">
        <f t="shared" si="18"/>
        <v/>
      </c>
      <c r="CC63" t="str">
        <f t="shared" si="19"/>
        <v/>
      </c>
      <c r="CD63" t="str">
        <f t="shared" si="20"/>
        <v/>
      </c>
      <c r="CE63" t="str">
        <f t="shared" si="21"/>
        <v/>
      </c>
      <c r="CF63" t="str">
        <f t="shared" si="22"/>
        <v/>
      </c>
      <c r="CG63" t="str">
        <f t="shared" si="23"/>
        <v/>
      </c>
      <c r="CH63" t="str">
        <f t="shared" si="24"/>
        <v/>
      </c>
      <c r="CI63" t="str">
        <f t="shared" si="25"/>
        <v/>
      </c>
      <c r="CJ63" t="str">
        <f t="shared" si="26"/>
        <v/>
      </c>
      <c r="CK63" t="str">
        <f t="shared" si="27"/>
        <v/>
      </c>
      <c r="CL63" t="str">
        <f t="shared" si="28"/>
        <v/>
      </c>
      <c r="CM63" t="str">
        <f t="shared" si="29"/>
        <v/>
      </c>
      <c r="CN63" t="str">
        <f t="shared" si="30"/>
        <v/>
      </c>
      <c r="CO63" t="str">
        <f t="shared" si="31"/>
        <v/>
      </c>
    </row>
    <row r="64" spans="1:93" ht="16.2" customHeight="1">
      <c r="B64" s="97" t="s">
        <v>3114</v>
      </c>
      <c r="C64" s="26" t="s">
        <v>3175</v>
      </c>
      <c r="D64" s="26" t="s">
        <v>3176</v>
      </c>
      <c r="E64" s="27" t="s">
        <v>3159</v>
      </c>
      <c r="F64" t="s">
        <v>48</v>
      </c>
      <c r="G64" s="27" t="s">
        <v>525</v>
      </c>
      <c r="H64" t="s">
        <v>526</v>
      </c>
      <c r="K64" s="28"/>
      <c r="M64" t="s">
        <v>38</v>
      </c>
      <c r="N64" s="1" t="str">
        <f>_xlfn.CONCAT("0.000004184*", A63)</f>
        <v>0.000004184*agr_crop-cons_non-food[kcal]</v>
      </c>
      <c r="R64" t="str">
        <f>IF(COUNTIF(soi_input_variables!A:A,B64)&gt;0,"yes","no")</f>
        <v>no</v>
      </c>
      <c r="S64" t="str">
        <f>IF(COUNTIF(midas_input_variables!A:A,B64)&gt;0,"yes","no")</f>
        <v>no</v>
      </c>
      <c r="T64" t="str">
        <f t="shared" si="32"/>
        <v>no</v>
      </c>
      <c r="U64">
        <v>100</v>
      </c>
      <c r="V64" t="str">
        <f>IF(COUNTIF(eucalc_variables_proxies!A:A,B64)&gt;0,"yes","no")</f>
        <v>yes</v>
      </c>
      <c r="X64" t="s">
        <v>2912</v>
      </c>
      <c r="Y64" s="91" t="s">
        <v>3088</v>
      </c>
      <c r="AI64" s="9" t="s">
        <v>3178</v>
      </c>
      <c r="AJ64" t="s">
        <v>2917</v>
      </c>
      <c r="AK64" t="s">
        <v>3124</v>
      </c>
      <c r="AO64" s="29"/>
      <c r="AP64" s="103" t="s">
        <v>3179</v>
      </c>
      <c r="AQ64" s="104" t="b">
        <v>1</v>
      </c>
      <c r="AR64" s="105"/>
      <c r="AS64" s="29"/>
      <c r="AT64" s="131" t="str" cm="1">
        <f t="array" ref="AT64">IFERROR(_xlfn.TEXTSPLIT(AR64,";",,FALSE),"")</f>
        <v/>
      </c>
      <c r="BJ64" s="132" t="str">
        <f t="shared" si="0"/>
        <v/>
      </c>
      <c r="BK64" s="132" t="str">
        <f t="shared" si="1"/>
        <v/>
      </c>
      <c r="BL64" s="132" t="str">
        <f t="shared" si="2"/>
        <v/>
      </c>
      <c r="BM64" s="132" t="str">
        <f t="shared" si="3"/>
        <v/>
      </c>
      <c r="BN64" s="132" t="str">
        <f t="shared" si="4"/>
        <v/>
      </c>
      <c r="BO64" s="132" t="str">
        <f t="shared" si="5"/>
        <v/>
      </c>
      <c r="BP64" s="132" t="str">
        <f t="shared" si="6"/>
        <v/>
      </c>
      <c r="BQ64" s="132" t="str">
        <f t="shared" si="7"/>
        <v/>
      </c>
      <c r="BR64" s="132" t="str">
        <f t="shared" si="8"/>
        <v/>
      </c>
      <c r="BS64" s="132" t="str">
        <f t="shared" si="9"/>
        <v/>
      </c>
      <c r="BT64" s="132" t="str">
        <f t="shared" si="10"/>
        <v/>
      </c>
      <c r="BU64" s="132" t="str">
        <f t="shared" si="11"/>
        <v/>
      </c>
      <c r="BV64" s="132" t="str">
        <f t="shared" si="12"/>
        <v/>
      </c>
      <c r="BW64" s="132" t="str">
        <f t="shared" si="13"/>
        <v/>
      </c>
      <c r="BX64" s="132" t="str">
        <f t="shared" si="14"/>
        <v/>
      </c>
      <c r="BY64" s="132" t="str">
        <f t="shared" si="15"/>
        <v/>
      </c>
      <c r="BZ64" t="str">
        <f t="shared" si="16"/>
        <v/>
      </c>
      <c r="CA64" t="str">
        <f t="shared" si="17"/>
        <v/>
      </c>
      <c r="CB64" t="str">
        <f t="shared" si="18"/>
        <v/>
      </c>
      <c r="CC64" t="str">
        <f t="shared" si="19"/>
        <v/>
      </c>
      <c r="CD64" t="str">
        <f t="shared" si="20"/>
        <v/>
      </c>
      <c r="CE64" t="str">
        <f t="shared" si="21"/>
        <v/>
      </c>
      <c r="CF64" t="str">
        <f t="shared" si="22"/>
        <v/>
      </c>
      <c r="CG64" t="str">
        <f t="shared" si="23"/>
        <v/>
      </c>
      <c r="CH64" t="str">
        <f t="shared" si="24"/>
        <v/>
      </c>
      <c r="CI64" t="str">
        <f t="shared" si="25"/>
        <v/>
      </c>
      <c r="CJ64" t="str">
        <f t="shared" si="26"/>
        <v/>
      </c>
      <c r="CK64" t="str">
        <f t="shared" si="27"/>
        <v/>
      </c>
      <c r="CL64" t="str">
        <f t="shared" si="28"/>
        <v/>
      </c>
      <c r="CM64" t="str">
        <f t="shared" si="29"/>
        <v/>
      </c>
      <c r="CN64" t="str">
        <f t="shared" si="30"/>
        <v/>
      </c>
      <c r="CO64" t="str">
        <f t="shared" si="31"/>
        <v/>
      </c>
    </row>
    <row r="65" spans="1:93" ht="15.6" customHeight="1">
      <c r="A65" t="s">
        <v>3180</v>
      </c>
      <c r="B65" s="97"/>
      <c r="C65" s="26" t="s">
        <v>3181</v>
      </c>
      <c r="D65" s="26" t="s">
        <v>3182</v>
      </c>
      <c r="E65" s="27" t="s">
        <v>3157</v>
      </c>
      <c r="F65" t="s">
        <v>48</v>
      </c>
      <c r="G65" s="27" t="s">
        <v>525</v>
      </c>
      <c r="H65" t="s">
        <v>526</v>
      </c>
      <c r="I65" t="s">
        <v>3183</v>
      </c>
      <c r="K65" s="28"/>
      <c r="M65" t="s">
        <v>1707</v>
      </c>
      <c r="R65" t="str">
        <f>IF(COUNTIF(soi_input_variables!A:A,B65)&gt;0,"yes","no")</f>
        <v>no</v>
      </c>
      <c r="S65" t="str">
        <f>IF(COUNTIF(midas_input_variables!A:A,B65)&gt;0,"yes","no")</f>
        <v>no</v>
      </c>
      <c r="T65" t="str">
        <f t="shared" si="32"/>
        <v>no</v>
      </c>
      <c r="V65" t="str">
        <f>IF(COUNTIF(eucalc_variables_proxies!A:A,B65)&gt;0,"yes","no")</f>
        <v>no</v>
      </c>
      <c r="AI65" s="9"/>
      <c r="AO65" s="29"/>
      <c r="AP65" s="103" t="s">
        <v>3184</v>
      </c>
      <c r="AQ65" s="104" t="b">
        <v>1</v>
      </c>
      <c r="AR65" s="105"/>
      <c r="AS65" s="29"/>
      <c r="AT65" s="131" t="str" cm="1">
        <f t="array" ref="AT65">IFERROR(_xlfn.TEXTSPLIT(AR65,";",,FALSE),"")</f>
        <v/>
      </c>
      <c r="BJ65" s="132" t="str">
        <f t="shared" si="0"/>
        <v/>
      </c>
      <c r="BK65" s="132" t="str">
        <f t="shared" si="1"/>
        <v/>
      </c>
      <c r="BL65" s="132" t="str">
        <f t="shared" si="2"/>
        <v/>
      </c>
      <c r="BM65" s="132" t="str">
        <f t="shared" si="3"/>
        <v/>
      </c>
      <c r="BN65" s="132" t="str">
        <f t="shared" si="4"/>
        <v/>
      </c>
      <c r="BO65" s="132" t="str">
        <f t="shared" si="5"/>
        <v/>
      </c>
      <c r="BP65" s="132" t="str">
        <f t="shared" si="6"/>
        <v/>
      </c>
      <c r="BQ65" s="132" t="str">
        <f t="shared" si="7"/>
        <v/>
      </c>
      <c r="BR65" s="132" t="str">
        <f t="shared" si="8"/>
        <v/>
      </c>
      <c r="BS65" s="132" t="str">
        <f t="shared" si="9"/>
        <v/>
      </c>
      <c r="BT65" s="132" t="str">
        <f t="shared" si="10"/>
        <v/>
      </c>
      <c r="BU65" s="132" t="str">
        <f t="shared" si="11"/>
        <v/>
      </c>
      <c r="BV65" s="132" t="str">
        <f t="shared" si="12"/>
        <v/>
      </c>
      <c r="BW65" s="132" t="str">
        <f t="shared" si="13"/>
        <v/>
      </c>
      <c r="BX65" s="132" t="str">
        <f t="shared" si="14"/>
        <v/>
      </c>
      <c r="BY65" s="132" t="str">
        <f t="shared" si="15"/>
        <v/>
      </c>
      <c r="BZ65" t="str">
        <f t="shared" si="16"/>
        <v/>
      </c>
      <c r="CA65" t="str">
        <f t="shared" si="17"/>
        <v/>
      </c>
      <c r="CB65" t="str">
        <f t="shared" si="18"/>
        <v/>
      </c>
      <c r="CC65" t="str">
        <f t="shared" si="19"/>
        <v/>
      </c>
      <c r="CD65" t="str">
        <f t="shared" si="20"/>
        <v/>
      </c>
      <c r="CE65" t="str">
        <f t="shared" si="21"/>
        <v/>
      </c>
      <c r="CF65" t="str">
        <f t="shared" si="22"/>
        <v/>
      </c>
      <c r="CG65" t="str">
        <f t="shared" si="23"/>
        <v/>
      </c>
      <c r="CH65" t="str">
        <f t="shared" si="24"/>
        <v/>
      </c>
      <c r="CI65" t="str">
        <f t="shared" si="25"/>
        <v/>
      </c>
      <c r="CJ65" t="str">
        <f t="shared" si="26"/>
        <v/>
      </c>
      <c r="CK65" t="str">
        <f t="shared" si="27"/>
        <v/>
      </c>
      <c r="CL65" t="str">
        <f t="shared" si="28"/>
        <v/>
      </c>
      <c r="CM65" t="str">
        <f t="shared" si="29"/>
        <v/>
      </c>
      <c r="CN65" t="str">
        <f t="shared" si="30"/>
        <v/>
      </c>
      <c r="CO65" t="str">
        <f t="shared" si="31"/>
        <v/>
      </c>
    </row>
    <row r="66" spans="1:93" ht="15.6" customHeight="1">
      <c r="B66" s="97" t="s">
        <v>3123</v>
      </c>
      <c r="C66" s="26" t="s">
        <v>3181</v>
      </c>
      <c r="D66" s="26" t="s">
        <v>3182</v>
      </c>
      <c r="E66" s="27" t="s">
        <v>3159</v>
      </c>
      <c r="F66" t="s">
        <v>48</v>
      </c>
      <c r="G66" s="27" t="s">
        <v>525</v>
      </c>
      <c r="H66" t="s">
        <v>526</v>
      </c>
      <c r="I66" t="s">
        <v>3183</v>
      </c>
      <c r="K66" s="28"/>
      <c r="M66" t="s">
        <v>38</v>
      </c>
      <c r="N66" s="1" t="str">
        <f>_xlfn.CONCAT("0.000004184*", A65)</f>
        <v>0.000004184*agr_feed-demand_aps_algae_meal[kcal]</v>
      </c>
      <c r="R66" t="str">
        <f>IF(COUNTIF(soi_input_variables!A:A,B66)&gt;0,"yes","no")</f>
        <v>no</v>
      </c>
      <c r="S66" t="str">
        <f>IF(COUNTIF(midas_input_variables!A:A,B66)&gt;0,"yes","no")</f>
        <v>yes</v>
      </c>
      <c r="T66" t="str">
        <f t="shared" si="32"/>
        <v>yes</v>
      </c>
      <c r="U66">
        <v>100</v>
      </c>
      <c r="V66" t="str">
        <f>IF(COUNTIF(eucalc_variables_proxies!A:A,B66)&gt;0,"yes","no")</f>
        <v>yes</v>
      </c>
      <c r="X66" t="s">
        <v>2917</v>
      </c>
      <c r="Y66" t="s">
        <v>3124</v>
      </c>
      <c r="AI66" s="9" t="s">
        <v>3185</v>
      </c>
      <c r="AJ66" t="s">
        <v>2917</v>
      </c>
      <c r="AK66" t="s">
        <v>3124</v>
      </c>
      <c r="AO66" s="29"/>
      <c r="AP66" s="103" t="s">
        <v>3186</v>
      </c>
      <c r="AQ66" s="104" t="b">
        <v>1</v>
      </c>
      <c r="AR66" s="105"/>
      <c r="AS66" s="29"/>
      <c r="AT66" s="131" t="str" cm="1">
        <f t="array" ref="AT66">IFERROR(_xlfn.TEXTSPLIT(AR66,";",,FALSE),"")</f>
        <v/>
      </c>
      <c r="BJ66" s="132" t="str">
        <f t="shared" ref="BJ66:BJ129" si="35">IF(LEN(AT66)&gt;0,VALUE(AT66),"")</f>
        <v/>
      </c>
      <c r="BK66" s="132" t="str">
        <f t="shared" ref="BK66:BK129" si="36">IF(LEN(AU66)&gt;0,VALUE(AU66),"")</f>
        <v/>
      </c>
      <c r="BL66" s="132" t="str">
        <f t="shared" ref="BL66:BL129" si="37">IF(LEN(AV66)&gt;0,VALUE(AV66),"")</f>
        <v/>
      </c>
      <c r="BM66" s="132" t="str">
        <f t="shared" ref="BM66:BM129" si="38">IF(LEN(AW66)&gt;0,VALUE(AW66),"")</f>
        <v/>
      </c>
      <c r="BN66" s="132" t="str">
        <f t="shared" ref="BN66:BN129" si="39">IF(LEN(AX66)&gt;0,VALUE(AX66),"")</f>
        <v/>
      </c>
      <c r="BO66" s="132" t="str">
        <f t="shared" ref="BO66:BO129" si="40">IF(LEN(AY66)&gt;0,VALUE(AY66),"")</f>
        <v/>
      </c>
      <c r="BP66" s="132" t="str">
        <f t="shared" ref="BP66:BP129" si="41">IF(LEN(AZ66)&gt;0,VALUE(AZ66),"")</f>
        <v/>
      </c>
      <c r="BQ66" s="132" t="str">
        <f t="shared" ref="BQ66:BQ129" si="42">IF(LEN(BA66)&gt;0,VALUE(BA66),"")</f>
        <v/>
      </c>
      <c r="BR66" s="132" t="str">
        <f t="shared" ref="BR66:BR129" si="43">IF(LEN(BB66)&gt;0,VALUE(BB66),"")</f>
        <v/>
      </c>
      <c r="BS66" s="132" t="str">
        <f t="shared" ref="BS66:BS129" si="44">IF(LEN(BC66)&gt;0,VALUE(BC66),"")</f>
        <v/>
      </c>
      <c r="BT66" s="132" t="str">
        <f t="shared" ref="BT66:BT129" si="45">IF(LEN(BD66)&gt;0,VALUE(BD66),"")</f>
        <v/>
      </c>
      <c r="BU66" s="132" t="str">
        <f t="shared" ref="BU66:BU129" si="46">IF(LEN(BE66)&gt;0,VALUE(BE66),"")</f>
        <v/>
      </c>
      <c r="BV66" s="132" t="str">
        <f t="shared" ref="BV66:BV129" si="47">IF(LEN(BF66)&gt;0,VALUE(BF66),"")</f>
        <v/>
      </c>
      <c r="BW66" s="132" t="str">
        <f t="shared" ref="BW66:BW129" si="48">IF(LEN(BG66)&gt;0,VALUE(BG66),"")</f>
        <v/>
      </c>
      <c r="BX66" s="132" t="str">
        <f t="shared" ref="BX66:BX129" si="49">IF(LEN(BH66)&gt;0,VALUE(BH66),"")</f>
        <v/>
      </c>
      <c r="BY66" s="132" t="str">
        <f t="shared" ref="BY66:BY129" si="50">IF(LEN(BI66)&gt;0,VALUE(BI66),"")</f>
        <v/>
      </c>
      <c r="BZ66" t="str">
        <f t="shared" ref="BZ66:BZ129" si="51" xml:space="preserve"> IF(LEN(BJ66)&gt;0,VLOOKUP(BJ66,$AO:$AP,2,FALSE),"")</f>
        <v/>
      </c>
      <c r="CA66" t="str">
        <f t="shared" ref="CA66:CA129" si="52" xml:space="preserve"> IF(LEN(BK66)&gt;0,VLOOKUP(BK66,$AO:$AP,2,FALSE),"")</f>
        <v/>
      </c>
      <c r="CB66" t="str">
        <f t="shared" ref="CB66:CB129" si="53" xml:space="preserve"> IF(LEN(BL66)&gt;0,VLOOKUP(BL66,$AO:$AP,2,FALSE),"")</f>
        <v/>
      </c>
      <c r="CC66" t="str">
        <f t="shared" ref="CC66:CC129" si="54" xml:space="preserve"> IF(LEN(BM66)&gt;0,VLOOKUP(BM66,$AO:$AP,2,FALSE),"")</f>
        <v/>
      </c>
      <c r="CD66" t="str">
        <f t="shared" ref="CD66:CD129" si="55" xml:space="preserve"> IF(LEN(BN66)&gt;0,VLOOKUP(BN66,$AO:$AP,2,FALSE),"")</f>
        <v/>
      </c>
      <c r="CE66" t="str">
        <f t="shared" ref="CE66:CE129" si="56" xml:space="preserve"> IF(LEN(BO66)&gt;0,VLOOKUP(BO66,$AO:$AP,2,FALSE),"")</f>
        <v/>
      </c>
      <c r="CF66" t="str">
        <f t="shared" ref="CF66:CF129" si="57" xml:space="preserve"> IF(LEN(BP66)&gt;0,VLOOKUP(BP66,$AO:$AP,2,FALSE),"")</f>
        <v/>
      </c>
      <c r="CG66" t="str">
        <f t="shared" ref="CG66:CG129" si="58" xml:space="preserve"> IF(LEN(BQ66)&gt;0,VLOOKUP(BQ66,$AO:$AP,2,FALSE),"")</f>
        <v/>
      </c>
      <c r="CH66" t="str">
        <f t="shared" ref="CH66:CH129" si="59" xml:space="preserve"> IF(LEN(BR66)&gt;0,VLOOKUP(BR66,$AO:$AP,2,FALSE),"")</f>
        <v/>
      </c>
      <c r="CI66" t="str">
        <f t="shared" ref="CI66:CI129" si="60" xml:space="preserve"> IF(LEN(BS66)&gt;0,VLOOKUP(BS66,$AO:$AP,2,FALSE),"")</f>
        <v/>
      </c>
      <c r="CJ66" t="str">
        <f t="shared" ref="CJ66:CJ129" si="61" xml:space="preserve"> IF(LEN(BT66)&gt;0,VLOOKUP(BT66,$AO:$AP,2,FALSE),"")</f>
        <v/>
      </c>
      <c r="CK66" t="str">
        <f t="shared" ref="CK66:CK129" si="62" xml:space="preserve"> IF(LEN(BU66)&gt;0,VLOOKUP(BU66,$AO:$AP,2,FALSE),"")</f>
        <v/>
      </c>
      <c r="CL66" t="str">
        <f t="shared" ref="CL66:CL129" si="63" xml:space="preserve"> IF(LEN(BV66)&gt;0,VLOOKUP(BV66,$AO:$AP,2,FALSE),"")</f>
        <v/>
      </c>
      <c r="CM66" t="str">
        <f t="shared" ref="CM66:CM129" si="64" xml:space="preserve"> IF(LEN(BW66)&gt;0,VLOOKUP(BW66,$AO:$AP,2,FALSE),"")</f>
        <v/>
      </c>
      <c r="CN66" t="str">
        <f t="shared" ref="CN66:CN129" si="65" xml:space="preserve"> IF(LEN(BX66)&gt;0,VLOOKUP(BX66,$AO:$AP,2,FALSE),"")</f>
        <v/>
      </c>
      <c r="CO66" t="str">
        <f t="shared" ref="CO66:CO129" si="66" xml:space="preserve"> IF(LEN(BY66)&gt;0,VLOOKUP(BY66,$AO:$AP,2,FALSE),"")</f>
        <v/>
      </c>
    </row>
    <row r="67" spans="1:93" ht="18" customHeight="1">
      <c r="A67" t="s">
        <v>3187</v>
      </c>
      <c r="B67" s="97"/>
      <c r="C67" s="26" t="s">
        <v>3188</v>
      </c>
      <c r="D67" s="26" t="s">
        <v>3189</v>
      </c>
      <c r="E67" s="27" t="s">
        <v>3157</v>
      </c>
      <c r="F67" t="s">
        <v>48</v>
      </c>
      <c r="G67" s="27" t="s">
        <v>525</v>
      </c>
      <c r="H67" t="s">
        <v>526</v>
      </c>
      <c r="I67" t="s">
        <v>3183</v>
      </c>
      <c r="K67" s="28"/>
      <c r="M67" t="s">
        <v>1707</v>
      </c>
      <c r="R67" t="str">
        <f>IF(COUNTIF(soi_input_variables!A:A,B67)&gt;0,"yes","no")</f>
        <v>no</v>
      </c>
      <c r="S67" t="str">
        <f>IF(COUNTIF(midas_input_variables!A:A,B67)&gt;0,"yes","no")</f>
        <v>no</v>
      </c>
      <c r="T67" t="str">
        <f t="shared" si="32"/>
        <v>no</v>
      </c>
      <c r="V67" t="str">
        <f>IF(COUNTIF(eucalc_variables_proxies!A:A,B67)&gt;0,"yes","no")</f>
        <v>no</v>
      </c>
      <c r="AI67" s="9"/>
      <c r="AO67" s="29"/>
      <c r="AP67" s="103" t="s">
        <v>3190</v>
      </c>
      <c r="AQ67" s="104" t="b">
        <v>1</v>
      </c>
      <c r="AR67" s="105"/>
      <c r="AS67" s="29"/>
      <c r="AT67" s="131" t="str" cm="1">
        <f t="array" ref="AT67">IFERROR(_xlfn.TEXTSPLIT(AR67,";",,FALSE),"")</f>
        <v/>
      </c>
      <c r="BJ67" s="132" t="str">
        <f t="shared" si="35"/>
        <v/>
      </c>
      <c r="BK67" s="132" t="str">
        <f t="shared" si="36"/>
        <v/>
      </c>
      <c r="BL67" s="132" t="str">
        <f t="shared" si="37"/>
        <v/>
      </c>
      <c r="BM67" s="132" t="str">
        <f t="shared" si="38"/>
        <v/>
      </c>
      <c r="BN67" s="132" t="str">
        <f t="shared" si="39"/>
        <v/>
      </c>
      <c r="BO67" s="132" t="str">
        <f t="shared" si="40"/>
        <v/>
      </c>
      <c r="BP67" s="132" t="str">
        <f t="shared" si="41"/>
        <v/>
      </c>
      <c r="BQ67" s="132" t="str">
        <f t="shared" si="42"/>
        <v/>
      </c>
      <c r="BR67" s="132" t="str">
        <f t="shared" si="43"/>
        <v/>
      </c>
      <c r="BS67" s="132" t="str">
        <f t="shared" si="44"/>
        <v/>
      </c>
      <c r="BT67" s="132" t="str">
        <f t="shared" si="45"/>
        <v/>
      </c>
      <c r="BU67" s="132" t="str">
        <f t="shared" si="46"/>
        <v/>
      </c>
      <c r="BV67" s="132" t="str">
        <f t="shared" si="47"/>
        <v/>
      </c>
      <c r="BW67" s="132" t="str">
        <f t="shared" si="48"/>
        <v/>
      </c>
      <c r="BX67" s="132" t="str">
        <f t="shared" si="49"/>
        <v/>
      </c>
      <c r="BY67" s="132" t="str">
        <f t="shared" si="50"/>
        <v/>
      </c>
      <c r="BZ67" t="str">
        <f t="shared" si="51"/>
        <v/>
      </c>
      <c r="CA67" t="str">
        <f t="shared" si="52"/>
        <v/>
      </c>
      <c r="CB67" t="str">
        <f t="shared" si="53"/>
        <v/>
      </c>
      <c r="CC67" t="str">
        <f t="shared" si="54"/>
        <v/>
      </c>
      <c r="CD67" t="str">
        <f t="shared" si="55"/>
        <v/>
      </c>
      <c r="CE67" t="str">
        <f t="shared" si="56"/>
        <v/>
      </c>
      <c r="CF67" t="str">
        <f t="shared" si="57"/>
        <v/>
      </c>
      <c r="CG67" t="str">
        <f t="shared" si="58"/>
        <v/>
      </c>
      <c r="CH67" t="str">
        <f t="shared" si="59"/>
        <v/>
      </c>
      <c r="CI67" t="str">
        <f t="shared" si="60"/>
        <v/>
      </c>
      <c r="CJ67" t="str">
        <f t="shared" si="61"/>
        <v/>
      </c>
      <c r="CK67" t="str">
        <f t="shared" si="62"/>
        <v/>
      </c>
      <c r="CL67" t="str">
        <f t="shared" si="63"/>
        <v/>
      </c>
      <c r="CM67" t="str">
        <f t="shared" si="64"/>
        <v/>
      </c>
      <c r="CN67" t="str">
        <f t="shared" si="65"/>
        <v/>
      </c>
      <c r="CO67" t="str">
        <f t="shared" si="66"/>
        <v/>
      </c>
    </row>
    <row r="68" spans="1:93" ht="18" customHeight="1">
      <c r="B68" s="97" t="s">
        <v>3133</v>
      </c>
      <c r="C68" s="26" t="s">
        <v>3188</v>
      </c>
      <c r="D68" s="26" t="s">
        <v>3189</v>
      </c>
      <c r="E68" s="27" t="s">
        <v>3159</v>
      </c>
      <c r="F68" t="s">
        <v>48</v>
      </c>
      <c r="G68" s="27" t="s">
        <v>525</v>
      </c>
      <c r="H68" t="s">
        <v>526</v>
      </c>
      <c r="I68" t="s">
        <v>3183</v>
      </c>
      <c r="K68" s="28"/>
      <c r="M68" t="s">
        <v>38</v>
      </c>
      <c r="N68" s="1" t="str">
        <f>_xlfn.CONCAT("0.000004184*", A67)</f>
        <v>0.000004184*agr_feed-demand_aps_insect_meal[kcal]</v>
      </c>
      <c r="R68" t="str">
        <f>IF(COUNTIF(soi_input_variables!A:A,B68)&gt;0,"yes","no")</f>
        <v>no</v>
      </c>
      <c r="S68" t="str">
        <f>IF(COUNTIF(midas_input_variables!A:A,B68)&gt;0,"yes","no")</f>
        <v>yes</v>
      </c>
      <c r="T68" t="str">
        <f t="shared" si="32"/>
        <v>yes</v>
      </c>
      <c r="U68">
        <v>100</v>
      </c>
      <c r="V68" t="str">
        <f>IF(COUNTIF(eucalc_variables_proxies!A:A,B68)&gt;0,"yes","no")</f>
        <v>yes</v>
      </c>
      <c r="X68" t="s">
        <v>2917</v>
      </c>
      <c r="Y68" t="s">
        <v>3124</v>
      </c>
      <c r="AI68" s="9" t="s">
        <v>3191</v>
      </c>
      <c r="AJ68" t="s">
        <v>2917</v>
      </c>
      <c r="AK68" t="s">
        <v>3124</v>
      </c>
      <c r="AO68" s="29"/>
      <c r="AP68" s="103" t="s">
        <v>3192</v>
      </c>
      <c r="AQ68" s="104" t="b">
        <v>1</v>
      </c>
      <c r="AR68" s="105"/>
      <c r="AS68" s="29"/>
      <c r="AT68" s="131" t="str" cm="1">
        <f t="array" ref="AT68">IFERROR(_xlfn.TEXTSPLIT(AR68,";",,FALSE),"")</f>
        <v/>
      </c>
      <c r="BJ68" s="132" t="str">
        <f t="shared" si="35"/>
        <v/>
      </c>
      <c r="BK68" s="132" t="str">
        <f t="shared" si="36"/>
        <v/>
      </c>
      <c r="BL68" s="132" t="str">
        <f t="shared" si="37"/>
        <v/>
      </c>
      <c r="BM68" s="132" t="str">
        <f t="shared" si="38"/>
        <v/>
      </c>
      <c r="BN68" s="132" t="str">
        <f t="shared" si="39"/>
        <v/>
      </c>
      <c r="BO68" s="132" t="str">
        <f t="shared" si="40"/>
        <v/>
      </c>
      <c r="BP68" s="132" t="str">
        <f t="shared" si="41"/>
        <v/>
      </c>
      <c r="BQ68" s="132" t="str">
        <f t="shared" si="42"/>
        <v/>
      </c>
      <c r="BR68" s="132" t="str">
        <f t="shared" si="43"/>
        <v/>
      </c>
      <c r="BS68" s="132" t="str">
        <f t="shared" si="44"/>
        <v/>
      </c>
      <c r="BT68" s="132" t="str">
        <f t="shared" si="45"/>
        <v/>
      </c>
      <c r="BU68" s="132" t="str">
        <f t="shared" si="46"/>
        <v/>
      </c>
      <c r="BV68" s="132" t="str">
        <f t="shared" si="47"/>
        <v/>
      </c>
      <c r="BW68" s="132" t="str">
        <f t="shared" si="48"/>
        <v/>
      </c>
      <c r="BX68" s="132" t="str">
        <f t="shared" si="49"/>
        <v/>
      </c>
      <c r="BY68" s="132" t="str">
        <f t="shared" si="50"/>
        <v/>
      </c>
      <c r="BZ68" t="str">
        <f t="shared" si="51"/>
        <v/>
      </c>
      <c r="CA68" t="str">
        <f t="shared" si="52"/>
        <v/>
      </c>
      <c r="CB68" t="str">
        <f t="shared" si="53"/>
        <v/>
      </c>
      <c r="CC68" t="str">
        <f t="shared" si="54"/>
        <v/>
      </c>
      <c r="CD68" t="str">
        <f t="shared" si="55"/>
        <v/>
      </c>
      <c r="CE68" t="str">
        <f t="shared" si="56"/>
        <v/>
      </c>
      <c r="CF68" t="str">
        <f t="shared" si="57"/>
        <v/>
      </c>
      <c r="CG68" t="str">
        <f t="shared" si="58"/>
        <v/>
      </c>
      <c r="CH68" t="str">
        <f t="shared" si="59"/>
        <v/>
      </c>
      <c r="CI68" t="str">
        <f t="shared" si="60"/>
        <v/>
      </c>
      <c r="CJ68" t="str">
        <f t="shared" si="61"/>
        <v/>
      </c>
      <c r="CK68" t="str">
        <f t="shared" si="62"/>
        <v/>
      </c>
      <c r="CL68" t="str">
        <f t="shared" si="63"/>
        <v/>
      </c>
      <c r="CM68" t="str">
        <f t="shared" si="64"/>
        <v/>
      </c>
      <c r="CN68" t="str">
        <f t="shared" si="65"/>
        <v/>
      </c>
      <c r="CO68" t="str">
        <f t="shared" si="66"/>
        <v/>
      </c>
    </row>
    <row r="69" spans="1:93" ht="15.6" customHeight="1">
      <c r="A69" t="s">
        <v>3193</v>
      </c>
      <c r="B69" s="97"/>
      <c r="C69" s="26" t="s">
        <v>3194</v>
      </c>
      <c r="D69" s="26" t="s">
        <v>3195</v>
      </c>
      <c r="E69" s="27" t="s">
        <v>3157</v>
      </c>
      <c r="F69" t="s">
        <v>48</v>
      </c>
      <c r="G69" s="27" t="s">
        <v>525</v>
      </c>
      <c r="H69" t="s">
        <v>526</v>
      </c>
      <c r="I69" t="s">
        <v>3183</v>
      </c>
      <c r="K69" s="28"/>
      <c r="M69" t="s">
        <v>1707</v>
      </c>
      <c r="R69" t="str">
        <f>IF(COUNTIF(soi_input_variables!A:A,B69)&gt;0,"yes","no")</f>
        <v>no</v>
      </c>
      <c r="S69" t="str">
        <f>IF(COUNTIF(midas_input_variables!A:A,B69)&gt;0,"yes","no")</f>
        <v>no</v>
      </c>
      <c r="T69" t="str">
        <f t="shared" si="32"/>
        <v>no</v>
      </c>
      <c r="V69" t="str">
        <f>IF(COUNTIF(eucalc_variables_proxies!A:A,B69)&gt;0,"yes","no")</f>
        <v>no</v>
      </c>
      <c r="AI69" s="9"/>
      <c r="AO69" s="29"/>
      <c r="AP69" s="103" t="s">
        <v>3196</v>
      </c>
      <c r="AQ69" s="104" t="b">
        <v>1</v>
      </c>
      <c r="AR69" s="105"/>
      <c r="AS69" s="29"/>
      <c r="AT69" s="131" t="str" cm="1">
        <f t="array" ref="AT69">IFERROR(_xlfn.TEXTSPLIT(AR69,";",,FALSE),"")</f>
        <v/>
      </c>
      <c r="BJ69" s="132" t="str">
        <f t="shared" si="35"/>
        <v/>
      </c>
      <c r="BK69" s="132" t="str">
        <f t="shared" si="36"/>
        <v/>
      </c>
      <c r="BL69" s="132" t="str">
        <f t="shared" si="37"/>
        <v/>
      </c>
      <c r="BM69" s="132" t="str">
        <f t="shared" si="38"/>
        <v/>
      </c>
      <c r="BN69" s="132" t="str">
        <f t="shared" si="39"/>
        <v/>
      </c>
      <c r="BO69" s="132" t="str">
        <f t="shared" si="40"/>
        <v/>
      </c>
      <c r="BP69" s="132" t="str">
        <f t="shared" si="41"/>
        <v/>
      </c>
      <c r="BQ69" s="132" t="str">
        <f t="shared" si="42"/>
        <v/>
      </c>
      <c r="BR69" s="132" t="str">
        <f t="shared" si="43"/>
        <v/>
      </c>
      <c r="BS69" s="132" t="str">
        <f t="shared" si="44"/>
        <v/>
      </c>
      <c r="BT69" s="132" t="str">
        <f t="shared" si="45"/>
        <v/>
      </c>
      <c r="BU69" s="132" t="str">
        <f t="shared" si="46"/>
        <v/>
      </c>
      <c r="BV69" s="132" t="str">
        <f t="shared" si="47"/>
        <v/>
      </c>
      <c r="BW69" s="132" t="str">
        <f t="shared" si="48"/>
        <v/>
      </c>
      <c r="BX69" s="132" t="str">
        <f t="shared" si="49"/>
        <v/>
      </c>
      <c r="BY69" s="132" t="str">
        <f t="shared" si="50"/>
        <v/>
      </c>
      <c r="BZ69" t="str">
        <f t="shared" si="51"/>
        <v/>
      </c>
      <c r="CA69" t="str">
        <f t="shared" si="52"/>
        <v/>
      </c>
      <c r="CB69" t="str">
        <f t="shared" si="53"/>
        <v/>
      </c>
      <c r="CC69" t="str">
        <f t="shared" si="54"/>
        <v/>
      </c>
      <c r="CD69" t="str">
        <f t="shared" si="55"/>
        <v/>
      </c>
      <c r="CE69" t="str">
        <f t="shared" si="56"/>
        <v/>
      </c>
      <c r="CF69" t="str">
        <f t="shared" si="57"/>
        <v/>
      </c>
      <c r="CG69" t="str">
        <f t="shared" si="58"/>
        <v/>
      </c>
      <c r="CH69" t="str">
        <f t="shared" si="59"/>
        <v/>
      </c>
      <c r="CI69" t="str">
        <f t="shared" si="60"/>
        <v/>
      </c>
      <c r="CJ69" t="str">
        <f t="shared" si="61"/>
        <v/>
      </c>
      <c r="CK69" t="str">
        <f t="shared" si="62"/>
        <v/>
      </c>
      <c r="CL69" t="str">
        <f t="shared" si="63"/>
        <v/>
      </c>
      <c r="CM69" t="str">
        <f t="shared" si="64"/>
        <v/>
      </c>
      <c r="CN69" t="str">
        <f t="shared" si="65"/>
        <v/>
      </c>
      <c r="CO69" t="str">
        <f t="shared" si="66"/>
        <v/>
      </c>
    </row>
    <row r="70" spans="1:93" ht="15.6" customHeight="1">
      <c r="B70" s="97" t="s">
        <v>3139</v>
      </c>
      <c r="C70" s="26" t="s">
        <v>3194</v>
      </c>
      <c r="D70" s="26" t="s">
        <v>3195</v>
      </c>
      <c r="E70" s="27" t="s">
        <v>3159</v>
      </c>
      <c r="F70" t="s">
        <v>48</v>
      </c>
      <c r="G70" s="27" t="s">
        <v>525</v>
      </c>
      <c r="H70" t="s">
        <v>526</v>
      </c>
      <c r="I70" t="s">
        <v>3183</v>
      </c>
      <c r="K70" s="28"/>
      <c r="M70" t="s">
        <v>38</v>
      </c>
      <c r="N70" s="1" t="str">
        <f>_xlfn.CONCAT("0.000004184*", A69)</f>
        <v>0.000004184*agr_feed-demand_crop_cereal[kcal]</v>
      </c>
      <c r="R70" t="str">
        <f>IF(COUNTIF(soi_input_variables!A:A,B70)&gt;0,"yes","no")</f>
        <v>no</v>
      </c>
      <c r="S70" t="str">
        <f>IF(COUNTIF(midas_input_variables!A:A,B70)&gt;0,"yes","no")</f>
        <v>yes</v>
      </c>
      <c r="T70" t="str">
        <f t="shared" si="32"/>
        <v>yes</v>
      </c>
      <c r="U70">
        <v>100</v>
      </c>
      <c r="V70" t="str">
        <f>IF(COUNTIF(eucalc_variables_proxies!A:A,B70)&gt;0,"yes","no")</f>
        <v>yes</v>
      </c>
      <c r="X70" t="s">
        <v>2917</v>
      </c>
      <c r="Y70" t="s">
        <v>3124</v>
      </c>
      <c r="AI70" s="9" t="s">
        <v>3197</v>
      </c>
      <c r="AJ70" t="s">
        <v>2917</v>
      </c>
      <c r="AK70" t="s">
        <v>3124</v>
      </c>
      <c r="AO70" s="29"/>
      <c r="AP70" s="103" t="s">
        <v>3198</v>
      </c>
      <c r="AQ70" s="104" t="b">
        <v>1</v>
      </c>
      <c r="AR70" s="105"/>
      <c r="AS70" s="29"/>
      <c r="AT70" s="131" t="str" cm="1">
        <f t="array" ref="AT70">IFERROR(_xlfn.TEXTSPLIT(AR70,";",,FALSE),"")</f>
        <v/>
      </c>
      <c r="BJ70" s="132" t="str">
        <f t="shared" si="35"/>
        <v/>
      </c>
      <c r="BK70" s="132" t="str">
        <f t="shared" si="36"/>
        <v/>
      </c>
      <c r="BL70" s="132" t="str">
        <f t="shared" si="37"/>
        <v/>
      </c>
      <c r="BM70" s="132" t="str">
        <f t="shared" si="38"/>
        <v/>
      </c>
      <c r="BN70" s="132" t="str">
        <f t="shared" si="39"/>
        <v/>
      </c>
      <c r="BO70" s="132" t="str">
        <f t="shared" si="40"/>
        <v/>
      </c>
      <c r="BP70" s="132" t="str">
        <f t="shared" si="41"/>
        <v/>
      </c>
      <c r="BQ70" s="132" t="str">
        <f t="shared" si="42"/>
        <v/>
      </c>
      <c r="BR70" s="132" t="str">
        <f t="shared" si="43"/>
        <v/>
      </c>
      <c r="BS70" s="132" t="str">
        <f t="shared" si="44"/>
        <v/>
      </c>
      <c r="BT70" s="132" t="str">
        <f t="shared" si="45"/>
        <v/>
      </c>
      <c r="BU70" s="132" t="str">
        <f t="shared" si="46"/>
        <v/>
      </c>
      <c r="BV70" s="132" t="str">
        <f t="shared" si="47"/>
        <v/>
      </c>
      <c r="BW70" s="132" t="str">
        <f t="shared" si="48"/>
        <v/>
      </c>
      <c r="BX70" s="132" t="str">
        <f t="shared" si="49"/>
        <v/>
      </c>
      <c r="BY70" s="132" t="str">
        <f t="shared" si="50"/>
        <v/>
      </c>
      <c r="BZ70" t="str">
        <f t="shared" si="51"/>
        <v/>
      </c>
      <c r="CA70" t="str">
        <f t="shared" si="52"/>
        <v/>
      </c>
      <c r="CB70" t="str">
        <f t="shared" si="53"/>
        <v/>
      </c>
      <c r="CC70" t="str">
        <f t="shared" si="54"/>
        <v/>
      </c>
      <c r="CD70" t="str">
        <f t="shared" si="55"/>
        <v/>
      </c>
      <c r="CE70" t="str">
        <f t="shared" si="56"/>
        <v/>
      </c>
      <c r="CF70" t="str">
        <f t="shared" si="57"/>
        <v/>
      </c>
      <c r="CG70" t="str">
        <f t="shared" si="58"/>
        <v/>
      </c>
      <c r="CH70" t="str">
        <f t="shared" si="59"/>
        <v/>
      </c>
      <c r="CI70" t="str">
        <f t="shared" si="60"/>
        <v/>
      </c>
      <c r="CJ70" t="str">
        <f t="shared" si="61"/>
        <v/>
      </c>
      <c r="CK70" t="str">
        <f t="shared" si="62"/>
        <v/>
      </c>
      <c r="CL70" t="str">
        <f t="shared" si="63"/>
        <v/>
      </c>
      <c r="CM70" t="str">
        <f t="shared" si="64"/>
        <v/>
      </c>
      <c r="CN70" t="str">
        <f t="shared" si="65"/>
        <v/>
      </c>
      <c r="CO70" t="str">
        <f t="shared" si="66"/>
        <v/>
      </c>
    </row>
    <row r="71" spans="1:93" ht="15.6" customHeight="1">
      <c r="A71" t="s">
        <v>3199</v>
      </c>
      <c r="B71" s="97"/>
      <c r="C71" s="26" t="s">
        <v>3200</v>
      </c>
      <c r="D71" s="26" t="s">
        <v>3201</v>
      </c>
      <c r="E71" s="27" t="s">
        <v>3157</v>
      </c>
      <c r="F71" t="s">
        <v>48</v>
      </c>
      <c r="G71" s="27" t="s">
        <v>525</v>
      </c>
      <c r="H71" t="s">
        <v>526</v>
      </c>
      <c r="I71" t="s">
        <v>3183</v>
      </c>
      <c r="K71" s="28"/>
      <c r="M71" t="s">
        <v>1707</v>
      </c>
      <c r="R71" t="str">
        <f>IF(COUNTIF(soi_input_variables!A:A,B71)&gt;0,"yes","no")</f>
        <v>no</v>
      </c>
      <c r="S71" t="str">
        <f>IF(COUNTIF(midas_input_variables!A:A,B71)&gt;0,"yes","no")</f>
        <v>no</v>
      </c>
      <c r="T71" t="str">
        <f t="shared" si="32"/>
        <v>no</v>
      </c>
      <c r="V71" t="str">
        <f>IF(COUNTIF(eucalc_variables_proxies!A:A,B71)&gt;0,"yes","no")</f>
        <v>no</v>
      </c>
      <c r="AI71" s="9"/>
      <c r="AO71" s="29"/>
      <c r="AP71" s="103" t="s">
        <v>3202</v>
      </c>
      <c r="AQ71" s="104" t="b">
        <v>1</v>
      </c>
      <c r="AR71" s="105"/>
      <c r="AS71" s="29"/>
      <c r="AT71" s="131" t="str" cm="1">
        <f t="array" ref="AT71">IFERROR(_xlfn.TEXTSPLIT(AR71,";",,FALSE),"")</f>
        <v/>
      </c>
      <c r="BJ71" s="132" t="str">
        <f t="shared" si="35"/>
        <v/>
      </c>
      <c r="BK71" s="132" t="str">
        <f t="shared" si="36"/>
        <v/>
      </c>
      <c r="BL71" s="132" t="str">
        <f t="shared" si="37"/>
        <v/>
      </c>
      <c r="BM71" s="132" t="str">
        <f t="shared" si="38"/>
        <v/>
      </c>
      <c r="BN71" s="132" t="str">
        <f t="shared" si="39"/>
        <v/>
      </c>
      <c r="BO71" s="132" t="str">
        <f t="shared" si="40"/>
        <v/>
      </c>
      <c r="BP71" s="132" t="str">
        <f t="shared" si="41"/>
        <v/>
      </c>
      <c r="BQ71" s="132" t="str">
        <f t="shared" si="42"/>
        <v/>
      </c>
      <c r="BR71" s="132" t="str">
        <f t="shared" si="43"/>
        <v/>
      </c>
      <c r="BS71" s="132" t="str">
        <f t="shared" si="44"/>
        <v/>
      </c>
      <c r="BT71" s="132" t="str">
        <f t="shared" si="45"/>
        <v/>
      </c>
      <c r="BU71" s="132" t="str">
        <f t="shared" si="46"/>
        <v/>
      </c>
      <c r="BV71" s="132" t="str">
        <f t="shared" si="47"/>
        <v/>
      </c>
      <c r="BW71" s="132" t="str">
        <f t="shared" si="48"/>
        <v/>
      </c>
      <c r="BX71" s="132" t="str">
        <f t="shared" si="49"/>
        <v/>
      </c>
      <c r="BY71" s="132" t="str">
        <f t="shared" si="50"/>
        <v/>
      </c>
      <c r="BZ71" t="str">
        <f t="shared" si="51"/>
        <v/>
      </c>
      <c r="CA71" t="str">
        <f t="shared" si="52"/>
        <v/>
      </c>
      <c r="CB71" t="str">
        <f t="shared" si="53"/>
        <v/>
      </c>
      <c r="CC71" t="str">
        <f t="shared" si="54"/>
        <v/>
      </c>
      <c r="CD71" t="str">
        <f t="shared" si="55"/>
        <v/>
      </c>
      <c r="CE71" t="str">
        <f t="shared" si="56"/>
        <v/>
      </c>
      <c r="CF71" t="str">
        <f t="shared" si="57"/>
        <v/>
      </c>
      <c r="CG71" t="str">
        <f t="shared" si="58"/>
        <v/>
      </c>
      <c r="CH71" t="str">
        <f t="shared" si="59"/>
        <v/>
      </c>
      <c r="CI71" t="str">
        <f t="shared" si="60"/>
        <v/>
      </c>
      <c r="CJ71" t="str">
        <f t="shared" si="61"/>
        <v/>
      </c>
      <c r="CK71" t="str">
        <f t="shared" si="62"/>
        <v/>
      </c>
      <c r="CL71" t="str">
        <f t="shared" si="63"/>
        <v/>
      </c>
      <c r="CM71" t="str">
        <f t="shared" si="64"/>
        <v/>
      </c>
      <c r="CN71" t="str">
        <f t="shared" si="65"/>
        <v/>
      </c>
      <c r="CO71" t="str">
        <f t="shared" si="66"/>
        <v/>
      </c>
    </row>
    <row r="72" spans="1:93" ht="15.6" customHeight="1">
      <c r="B72" s="97" t="s">
        <v>3148</v>
      </c>
      <c r="C72" s="26" t="s">
        <v>3200</v>
      </c>
      <c r="D72" s="26" t="s">
        <v>3201</v>
      </c>
      <c r="E72" s="27" t="s">
        <v>3159</v>
      </c>
      <c r="F72" t="s">
        <v>48</v>
      </c>
      <c r="G72" s="27" t="s">
        <v>525</v>
      </c>
      <c r="H72" t="s">
        <v>526</v>
      </c>
      <c r="I72" t="s">
        <v>3183</v>
      </c>
      <c r="K72" s="28"/>
      <c r="M72" t="s">
        <v>38</v>
      </c>
      <c r="N72" s="1" t="str">
        <f>_xlfn.CONCAT("0.000004184*", A71)</f>
        <v>0.000004184*agr_feed-demand_crop_fruit[kcal]</v>
      </c>
      <c r="R72" t="str">
        <f>IF(COUNTIF(soi_input_variables!A:A,B72)&gt;0,"yes","no")</f>
        <v>no</v>
      </c>
      <c r="S72" t="str">
        <f>IF(COUNTIF(midas_input_variables!A:A,B72)&gt;0,"yes","no")</f>
        <v>yes</v>
      </c>
      <c r="T72" t="str">
        <f t="shared" si="32"/>
        <v>yes</v>
      </c>
      <c r="U72">
        <v>100</v>
      </c>
      <c r="V72" t="str">
        <f>IF(COUNTIF(eucalc_variables_proxies!A:A,B72)&gt;0,"yes","no")</f>
        <v>yes</v>
      </c>
      <c r="X72" t="s">
        <v>2917</v>
      </c>
      <c r="Y72" t="s">
        <v>3124</v>
      </c>
      <c r="AI72" s="9" t="s">
        <v>3203</v>
      </c>
      <c r="AJ72" t="s">
        <v>2917</v>
      </c>
      <c r="AK72" t="s">
        <v>3124</v>
      </c>
      <c r="AO72" s="29"/>
      <c r="AP72" s="103" t="s">
        <v>3204</v>
      </c>
      <c r="AQ72" s="104" t="b">
        <v>1</v>
      </c>
      <c r="AR72" s="105"/>
      <c r="AS72" s="29"/>
      <c r="AT72" s="131" t="str" cm="1">
        <f t="array" ref="AT72">IFERROR(_xlfn.TEXTSPLIT(AR72,";",,FALSE),"")</f>
        <v/>
      </c>
      <c r="BJ72" s="132" t="str">
        <f t="shared" si="35"/>
        <v/>
      </c>
      <c r="BK72" s="132" t="str">
        <f t="shared" si="36"/>
        <v/>
      </c>
      <c r="BL72" s="132" t="str">
        <f t="shared" si="37"/>
        <v/>
      </c>
      <c r="BM72" s="132" t="str">
        <f t="shared" si="38"/>
        <v/>
      </c>
      <c r="BN72" s="132" t="str">
        <f t="shared" si="39"/>
        <v/>
      </c>
      <c r="BO72" s="132" t="str">
        <f t="shared" si="40"/>
        <v/>
      </c>
      <c r="BP72" s="132" t="str">
        <f t="shared" si="41"/>
        <v/>
      </c>
      <c r="BQ72" s="132" t="str">
        <f t="shared" si="42"/>
        <v/>
      </c>
      <c r="BR72" s="132" t="str">
        <f t="shared" si="43"/>
        <v/>
      </c>
      <c r="BS72" s="132" t="str">
        <f t="shared" si="44"/>
        <v/>
      </c>
      <c r="BT72" s="132" t="str">
        <f t="shared" si="45"/>
        <v/>
      </c>
      <c r="BU72" s="132" t="str">
        <f t="shared" si="46"/>
        <v/>
      </c>
      <c r="BV72" s="132" t="str">
        <f t="shared" si="47"/>
        <v/>
      </c>
      <c r="BW72" s="132" t="str">
        <f t="shared" si="48"/>
        <v/>
      </c>
      <c r="BX72" s="132" t="str">
        <f t="shared" si="49"/>
        <v/>
      </c>
      <c r="BY72" s="132" t="str">
        <f t="shared" si="50"/>
        <v/>
      </c>
      <c r="BZ72" t="str">
        <f t="shared" si="51"/>
        <v/>
      </c>
      <c r="CA72" t="str">
        <f t="shared" si="52"/>
        <v/>
      </c>
      <c r="CB72" t="str">
        <f t="shared" si="53"/>
        <v/>
      </c>
      <c r="CC72" t="str">
        <f t="shared" si="54"/>
        <v/>
      </c>
      <c r="CD72" t="str">
        <f t="shared" si="55"/>
        <v/>
      </c>
      <c r="CE72" t="str">
        <f t="shared" si="56"/>
        <v/>
      </c>
      <c r="CF72" t="str">
        <f t="shared" si="57"/>
        <v/>
      </c>
      <c r="CG72" t="str">
        <f t="shared" si="58"/>
        <v/>
      </c>
      <c r="CH72" t="str">
        <f t="shared" si="59"/>
        <v/>
      </c>
      <c r="CI72" t="str">
        <f t="shared" si="60"/>
        <v/>
      </c>
      <c r="CJ72" t="str">
        <f t="shared" si="61"/>
        <v/>
      </c>
      <c r="CK72" t="str">
        <f t="shared" si="62"/>
        <v/>
      </c>
      <c r="CL72" t="str">
        <f t="shared" si="63"/>
        <v/>
      </c>
      <c r="CM72" t="str">
        <f t="shared" si="64"/>
        <v/>
      </c>
      <c r="CN72" t="str">
        <f t="shared" si="65"/>
        <v/>
      </c>
      <c r="CO72" t="str">
        <f t="shared" si="66"/>
        <v/>
      </c>
    </row>
    <row r="73" spans="1:93" ht="17.100000000000001" customHeight="1">
      <c r="A73" t="s">
        <v>3205</v>
      </c>
      <c r="B73" s="97"/>
      <c r="C73" s="26" t="s">
        <v>3206</v>
      </c>
      <c r="D73" s="26" t="s">
        <v>3207</v>
      </c>
      <c r="E73" s="27" t="s">
        <v>3157</v>
      </c>
      <c r="F73" t="s">
        <v>48</v>
      </c>
      <c r="G73" s="27" t="s">
        <v>525</v>
      </c>
      <c r="H73" t="s">
        <v>526</v>
      </c>
      <c r="I73" t="s">
        <v>3183</v>
      </c>
      <c r="K73" s="28"/>
      <c r="M73" t="s">
        <v>1707</v>
      </c>
      <c r="R73" t="str">
        <f>IF(COUNTIF(soi_input_variables!A:A,B73)&gt;0,"yes","no")</f>
        <v>no</v>
      </c>
      <c r="S73" t="str">
        <f>IF(COUNTIF(midas_input_variables!A:A,B73)&gt;0,"yes","no")</f>
        <v>no</v>
      </c>
      <c r="T73" t="str">
        <f t="shared" si="32"/>
        <v>no</v>
      </c>
      <c r="V73" t="str">
        <f>IF(COUNTIF(eucalc_variables_proxies!A:A,B73)&gt;0,"yes","no")</f>
        <v>no</v>
      </c>
      <c r="AI73" s="9"/>
      <c r="AO73" s="29"/>
      <c r="AP73" s="103" t="s">
        <v>3208</v>
      </c>
      <c r="AQ73" s="104" t="b">
        <v>1</v>
      </c>
      <c r="AR73" s="105"/>
      <c r="AS73" s="29"/>
      <c r="AT73" s="131" t="str" cm="1">
        <f t="array" ref="AT73">IFERROR(_xlfn.TEXTSPLIT(AR73,";",,FALSE),"")</f>
        <v/>
      </c>
      <c r="BJ73" s="132" t="str">
        <f t="shared" si="35"/>
        <v/>
      </c>
      <c r="BK73" s="132" t="str">
        <f t="shared" si="36"/>
        <v/>
      </c>
      <c r="BL73" s="132" t="str">
        <f t="shared" si="37"/>
        <v/>
      </c>
      <c r="BM73" s="132" t="str">
        <f t="shared" si="38"/>
        <v/>
      </c>
      <c r="BN73" s="132" t="str">
        <f t="shared" si="39"/>
        <v/>
      </c>
      <c r="BO73" s="132" t="str">
        <f t="shared" si="40"/>
        <v/>
      </c>
      <c r="BP73" s="132" t="str">
        <f t="shared" si="41"/>
        <v/>
      </c>
      <c r="BQ73" s="132" t="str">
        <f t="shared" si="42"/>
        <v/>
      </c>
      <c r="BR73" s="132" t="str">
        <f t="shared" si="43"/>
        <v/>
      </c>
      <c r="BS73" s="132" t="str">
        <f t="shared" si="44"/>
        <v/>
      </c>
      <c r="BT73" s="132" t="str">
        <f t="shared" si="45"/>
        <v/>
      </c>
      <c r="BU73" s="132" t="str">
        <f t="shared" si="46"/>
        <v/>
      </c>
      <c r="BV73" s="132" t="str">
        <f t="shared" si="47"/>
        <v/>
      </c>
      <c r="BW73" s="132" t="str">
        <f t="shared" si="48"/>
        <v/>
      </c>
      <c r="BX73" s="132" t="str">
        <f t="shared" si="49"/>
        <v/>
      </c>
      <c r="BY73" s="132" t="str">
        <f t="shared" si="50"/>
        <v/>
      </c>
      <c r="BZ73" t="str">
        <f t="shared" si="51"/>
        <v/>
      </c>
      <c r="CA73" t="str">
        <f t="shared" si="52"/>
        <v/>
      </c>
      <c r="CB73" t="str">
        <f t="shared" si="53"/>
        <v/>
      </c>
      <c r="CC73" t="str">
        <f t="shared" si="54"/>
        <v/>
      </c>
      <c r="CD73" t="str">
        <f t="shared" si="55"/>
        <v/>
      </c>
      <c r="CE73" t="str">
        <f t="shared" si="56"/>
        <v/>
      </c>
      <c r="CF73" t="str">
        <f t="shared" si="57"/>
        <v/>
      </c>
      <c r="CG73" t="str">
        <f t="shared" si="58"/>
        <v/>
      </c>
      <c r="CH73" t="str">
        <f t="shared" si="59"/>
        <v/>
      </c>
      <c r="CI73" t="str">
        <f t="shared" si="60"/>
        <v/>
      </c>
      <c r="CJ73" t="str">
        <f t="shared" si="61"/>
        <v/>
      </c>
      <c r="CK73" t="str">
        <f t="shared" si="62"/>
        <v/>
      </c>
      <c r="CL73" t="str">
        <f t="shared" si="63"/>
        <v/>
      </c>
      <c r="CM73" t="str">
        <f t="shared" si="64"/>
        <v/>
      </c>
      <c r="CN73" t="str">
        <f t="shared" si="65"/>
        <v/>
      </c>
      <c r="CO73" t="str">
        <f t="shared" si="66"/>
        <v/>
      </c>
    </row>
    <row r="74" spans="1:93" ht="17.100000000000001" customHeight="1">
      <c r="B74" s="97" t="s">
        <v>3152</v>
      </c>
      <c r="C74" s="26" t="s">
        <v>3206</v>
      </c>
      <c r="D74" s="26" t="s">
        <v>3207</v>
      </c>
      <c r="E74" s="27" t="s">
        <v>3159</v>
      </c>
      <c r="F74" t="s">
        <v>48</v>
      </c>
      <c r="G74" s="27" t="s">
        <v>525</v>
      </c>
      <c r="H74" t="s">
        <v>526</v>
      </c>
      <c r="I74" t="s">
        <v>3183</v>
      </c>
      <c r="K74" s="28"/>
      <c r="M74" t="s">
        <v>38</v>
      </c>
      <c r="N74" s="1" t="str">
        <f>_xlfn.CONCAT("0.000004184*", A73)</f>
        <v>0.000004184*agr_feed-demand_crop_oilcrop[kcal]</v>
      </c>
      <c r="R74" t="str">
        <f>IF(COUNTIF(soi_input_variables!A:A,B74)&gt;0,"yes","no")</f>
        <v>no</v>
      </c>
      <c r="S74" t="str">
        <f>IF(COUNTIF(midas_input_variables!A:A,B74)&gt;0,"yes","no")</f>
        <v>yes</v>
      </c>
      <c r="T74" t="str">
        <f t="shared" si="32"/>
        <v>yes</v>
      </c>
      <c r="U74">
        <v>100</v>
      </c>
      <c r="V74" t="str">
        <f>IF(COUNTIF(eucalc_variables_proxies!A:A,B74)&gt;0,"yes","no")</f>
        <v>yes</v>
      </c>
      <c r="X74" t="s">
        <v>2917</v>
      </c>
      <c r="Y74" t="s">
        <v>3124</v>
      </c>
      <c r="AI74" s="9" t="s">
        <v>3209</v>
      </c>
      <c r="AJ74" t="s">
        <v>2917</v>
      </c>
      <c r="AK74" t="s">
        <v>3124</v>
      </c>
      <c r="AO74" s="29"/>
      <c r="AP74" s="103" t="s">
        <v>3210</v>
      </c>
      <c r="AQ74" s="104" t="b">
        <v>1</v>
      </c>
      <c r="AR74" s="105"/>
      <c r="AS74" s="29"/>
      <c r="AT74" s="131" t="str" cm="1">
        <f t="array" ref="AT74">IFERROR(_xlfn.TEXTSPLIT(AR74,";",,FALSE),"")</f>
        <v/>
      </c>
      <c r="BJ74" s="132" t="str">
        <f t="shared" si="35"/>
        <v/>
      </c>
      <c r="BK74" s="132" t="str">
        <f t="shared" si="36"/>
        <v/>
      </c>
      <c r="BL74" s="132" t="str">
        <f t="shared" si="37"/>
        <v/>
      </c>
      <c r="BM74" s="132" t="str">
        <f t="shared" si="38"/>
        <v/>
      </c>
      <c r="BN74" s="132" t="str">
        <f t="shared" si="39"/>
        <v/>
      </c>
      <c r="BO74" s="132" t="str">
        <f t="shared" si="40"/>
        <v/>
      </c>
      <c r="BP74" s="132" t="str">
        <f t="shared" si="41"/>
        <v/>
      </c>
      <c r="BQ74" s="132" t="str">
        <f t="shared" si="42"/>
        <v/>
      </c>
      <c r="BR74" s="132" t="str">
        <f t="shared" si="43"/>
        <v/>
      </c>
      <c r="BS74" s="132" t="str">
        <f t="shared" si="44"/>
        <v/>
      </c>
      <c r="BT74" s="132" t="str">
        <f t="shared" si="45"/>
        <v/>
      </c>
      <c r="BU74" s="132" t="str">
        <f t="shared" si="46"/>
        <v/>
      </c>
      <c r="BV74" s="132" t="str">
        <f t="shared" si="47"/>
        <v/>
      </c>
      <c r="BW74" s="132" t="str">
        <f t="shared" si="48"/>
        <v/>
      </c>
      <c r="BX74" s="132" t="str">
        <f t="shared" si="49"/>
        <v/>
      </c>
      <c r="BY74" s="132" t="str">
        <f t="shared" si="50"/>
        <v/>
      </c>
      <c r="BZ74" t="str">
        <f t="shared" si="51"/>
        <v/>
      </c>
      <c r="CA74" t="str">
        <f t="shared" si="52"/>
        <v/>
      </c>
      <c r="CB74" t="str">
        <f t="shared" si="53"/>
        <v/>
      </c>
      <c r="CC74" t="str">
        <f t="shared" si="54"/>
        <v/>
      </c>
      <c r="CD74" t="str">
        <f t="shared" si="55"/>
        <v/>
      </c>
      <c r="CE74" t="str">
        <f t="shared" si="56"/>
        <v/>
      </c>
      <c r="CF74" t="str">
        <f t="shared" si="57"/>
        <v/>
      </c>
      <c r="CG74" t="str">
        <f t="shared" si="58"/>
        <v/>
      </c>
      <c r="CH74" t="str">
        <f t="shared" si="59"/>
        <v/>
      </c>
      <c r="CI74" t="str">
        <f t="shared" si="60"/>
        <v/>
      </c>
      <c r="CJ74" t="str">
        <f t="shared" si="61"/>
        <v/>
      </c>
      <c r="CK74" t="str">
        <f t="shared" si="62"/>
        <v/>
      </c>
      <c r="CL74" t="str">
        <f t="shared" si="63"/>
        <v/>
      </c>
      <c r="CM74" t="str">
        <f t="shared" si="64"/>
        <v/>
      </c>
      <c r="CN74" t="str">
        <f t="shared" si="65"/>
        <v/>
      </c>
      <c r="CO74" t="str">
        <f t="shared" si="66"/>
        <v/>
      </c>
    </row>
    <row r="75" spans="1:93" ht="16.2" customHeight="1">
      <c r="A75" t="s">
        <v>3211</v>
      </c>
      <c r="B75" s="97"/>
      <c r="C75" s="26" t="s">
        <v>3212</v>
      </c>
      <c r="D75" s="26" t="s">
        <v>3213</v>
      </c>
      <c r="E75" s="27" t="s">
        <v>3157</v>
      </c>
      <c r="F75" t="s">
        <v>48</v>
      </c>
      <c r="G75" s="27" t="s">
        <v>525</v>
      </c>
      <c r="H75" t="s">
        <v>526</v>
      </c>
      <c r="I75" t="s">
        <v>3183</v>
      </c>
      <c r="K75" s="28"/>
      <c r="M75" t="s">
        <v>1707</v>
      </c>
      <c r="R75" t="str">
        <f>IF(COUNTIF(soi_input_variables!A:A,B75)&gt;0,"yes","no")</f>
        <v>no</v>
      </c>
      <c r="S75" t="str">
        <f>IF(COUNTIF(midas_input_variables!A:A,B75)&gt;0,"yes","no")</f>
        <v>no</v>
      </c>
      <c r="T75" t="str">
        <f t="shared" si="32"/>
        <v>no</v>
      </c>
      <c r="V75" t="str">
        <f>IF(COUNTIF(eucalc_variables_proxies!A:A,B75)&gt;0,"yes","no")</f>
        <v>no</v>
      </c>
      <c r="AI75" s="9"/>
      <c r="AO75" s="29"/>
      <c r="AP75" s="103" t="s">
        <v>3214</v>
      </c>
      <c r="AQ75" s="104" t="b">
        <v>1</v>
      </c>
      <c r="AR75" s="105"/>
      <c r="AS75" s="29"/>
      <c r="AT75" s="131" t="str" cm="1">
        <f t="array" ref="AT75">IFERROR(_xlfn.TEXTSPLIT(AR75,";",,FALSE),"")</f>
        <v/>
      </c>
      <c r="BJ75" s="132" t="str">
        <f t="shared" si="35"/>
        <v/>
      </c>
      <c r="BK75" s="132" t="str">
        <f t="shared" si="36"/>
        <v/>
      </c>
      <c r="BL75" s="132" t="str">
        <f t="shared" si="37"/>
        <v/>
      </c>
      <c r="BM75" s="132" t="str">
        <f t="shared" si="38"/>
        <v/>
      </c>
      <c r="BN75" s="132" t="str">
        <f t="shared" si="39"/>
        <v/>
      </c>
      <c r="BO75" s="132" t="str">
        <f t="shared" si="40"/>
        <v/>
      </c>
      <c r="BP75" s="132" t="str">
        <f t="shared" si="41"/>
        <v/>
      </c>
      <c r="BQ75" s="132" t="str">
        <f t="shared" si="42"/>
        <v/>
      </c>
      <c r="BR75" s="132" t="str">
        <f t="shared" si="43"/>
        <v/>
      </c>
      <c r="BS75" s="132" t="str">
        <f t="shared" si="44"/>
        <v/>
      </c>
      <c r="BT75" s="132" t="str">
        <f t="shared" si="45"/>
        <v/>
      </c>
      <c r="BU75" s="132" t="str">
        <f t="shared" si="46"/>
        <v/>
      </c>
      <c r="BV75" s="132" t="str">
        <f t="shared" si="47"/>
        <v/>
      </c>
      <c r="BW75" s="132" t="str">
        <f t="shared" si="48"/>
        <v/>
      </c>
      <c r="BX75" s="132" t="str">
        <f t="shared" si="49"/>
        <v/>
      </c>
      <c r="BY75" s="132" t="str">
        <f t="shared" si="50"/>
        <v/>
      </c>
      <c r="BZ75" t="str">
        <f t="shared" si="51"/>
        <v/>
      </c>
      <c r="CA75" t="str">
        <f t="shared" si="52"/>
        <v/>
      </c>
      <c r="CB75" t="str">
        <f t="shared" si="53"/>
        <v/>
      </c>
      <c r="CC75" t="str">
        <f t="shared" si="54"/>
        <v/>
      </c>
      <c r="CD75" t="str">
        <f t="shared" si="55"/>
        <v/>
      </c>
      <c r="CE75" t="str">
        <f t="shared" si="56"/>
        <v/>
      </c>
      <c r="CF75" t="str">
        <f t="shared" si="57"/>
        <v/>
      </c>
      <c r="CG75" t="str">
        <f t="shared" si="58"/>
        <v/>
      </c>
      <c r="CH75" t="str">
        <f t="shared" si="59"/>
        <v/>
      </c>
      <c r="CI75" t="str">
        <f t="shared" si="60"/>
        <v/>
      </c>
      <c r="CJ75" t="str">
        <f t="shared" si="61"/>
        <v/>
      </c>
      <c r="CK75" t="str">
        <f t="shared" si="62"/>
        <v/>
      </c>
      <c r="CL75" t="str">
        <f t="shared" si="63"/>
        <v/>
      </c>
      <c r="CM75" t="str">
        <f t="shared" si="64"/>
        <v/>
      </c>
      <c r="CN75" t="str">
        <f t="shared" si="65"/>
        <v/>
      </c>
      <c r="CO75" t="str">
        <f t="shared" si="66"/>
        <v/>
      </c>
    </row>
    <row r="76" spans="1:93" ht="16.2" customHeight="1">
      <c r="B76" s="97" t="s">
        <v>3160</v>
      </c>
      <c r="C76" s="26" t="s">
        <v>3212</v>
      </c>
      <c r="D76" s="26" t="s">
        <v>3213</v>
      </c>
      <c r="E76" s="27" t="s">
        <v>3159</v>
      </c>
      <c r="F76" t="s">
        <v>48</v>
      </c>
      <c r="G76" s="27" t="s">
        <v>525</v>
      </c>
      <c r="H76" t="s">
        <v>526</v>
      </c>
      <c r="I76" t="s">
        <v>3183</v>
      </c>
      <c r="K76" s="28"/>
      <c r="M76" t="s">
        <v>38</v>
      </c>
      <c r="N76" s="1" t="str">
        <f>_xlfn.CONCAT("0.000004184*", A75)</f>
        <v>0.000004184*agr_feed-demand_crop_pulse[kcal]</v>
      </c>
      <c r="R76" t="str">
        <f>IF(COUNTIF(soi_input_variables!A:A,B76)&gt;0,"yes","no")</f>
        <v>no</v>
      </c>
      <c r="S76" t="str">
        <f>IF(COUNTIF(midas_input_variables!A:A,B76)&gt;0,"yes","no")</f>
        <v>yes</v>
      </c>
      <c r="T76" t="str">
        <f t="shared" si="32"/>
        <v>yes</v>
      </c>
      <c r="U76">
        <v>100</v>
      </c>
      <c r="V76" t="str">
        <f>IF(COUNTIF(eucalc_variables_proxies!A:A,B76)&gt;0,"yes","no")</f>
        <v>yes</v>
      </c>
      <c r="X76" t="s">
        <v>2917</v>
      </c>
      <c r="Y76" t="s">
        <v>3124</v>
      </c>
      <c r="AI76" s="9" t="s">
        <v>3215</v>
      </c>
      <c r="AJ76" t="s">
        <v>2917</v>
      </c>
      <c r="AK76" t="s">
        <v>3124</v>
      </c>
      <c r="AO76" s="29"/>
      <c r="AP76" s="103" t="s">
        <v>3216</v>
      </c>
      <c r="AQ76" s="104" t="b">
        <v>1</v>
      </c>
      <c r="AR76" s="105"/>
      <c r="AS76" s="29"/>
      <c r="AT76" s="131" t="str" cm="1">
        <f t="array" ref="AT76">IFERROR(_xlfn.TEXTSPLIT(AR76,";",,FALSE),"")</f>
        <v/>
      </c>
      <c r="BJ76" s="132" t="str">
        <f t="shared" si="35"/>
        <v/>
      </c>
      <c r="BK76" s="132" t="str">
        <f t="shared" si="36"/>
        <v/>
      </c>
      <c r="BL76" s="132" t="str">
        <f t="shared" si="37"/>
        <v/>
      </c>
      <c r="BM76" s="132" t="str">
        <f t="shared" si="38"/>
        <v/>
      </c>
      <c r="BN76" s="132" t="str">
        <f t="shared" si="39"/>
        <v/>
      </c>
      <c r="BO76" s="132" t="str">
        <f t="shared" si="40"/>
        <v/>
      </c>
      <c r="BP76" s="132" t="str">
        <f t="shared" si="41"/>
        <v/>
      </c>
      <c r="BQ76" s="132" t="str">
        <f t="shared" si="42"/>
        <v/>
      </c>
      <c r="BR76" s="132" t="str">
        <f t="shared" si="43"/>
        <v/>
      </c>
      <c r="BS76" s="132" t="str">
        <f t="shared" si="44"/>
        <v/>
      </c>
      <c r="BT76" s="132" t="str">
        <f t="shared" si="45"/>
        <v/>
      </c>
      <c r="BU76" s="132" t="str">
        <f t="shared" si="46"/>
        <v/>
      </c>
      <c r="BV76" s="132" t="str">
        <f t="shared" si="47"/>
        <v/>
      </c>
      <c r="BW76" s="132" t="str">
        <f t="shared" si="48"/>
        <v/>
      </c>
      <c r="BX76" s="132" t="str">
        <f t="shared" si="49"/>
        <v/>
      </c>
      <c r="BY76" s="132" t="str">
        <f t="shared" si="50"/>
        <v/>
      </c>
      <c r="BZ76" t="str">
        <f t="shared" si="51"/>
        <v/>
      </c>
      <c r="CA76" t="str">
        <f t="shared" si="52"/>
        <v/>
      </c>
      <c r="CB76" t="str">
        <f t="shared" si="53"/>
        <v/>
      </c>
      <c r="CC76" t="str">
        <f t="shared" si="54"/>
        <v/>
      </c>
      <c r="CD76" t="str">
        <f t="shared" si="55"/>
        <v/>
      </c>
      <c r="CE76" t="str">
        <f t="shared" si="56"/>
        <v/>
      </c>
      <c r="CF76" t="str">
        <f t="shared" si="57"/>
        <v/>
      </c>
      <c r="CG76" t="str">
        <f t="shared" si="58"/>
        <v/>
      </c>
      <c r="CH76" t="str">
        <f t="shared" si="59"/>
        <v/>
      </c>
      <c r="CI76" t="str">
        <f t="shared" si="60"/>
        <v/>
      </c>
      <c r="CJ76" t="str">
        <f t="shared" si="61"/>
        <v/>
      </c>
      <c r="CK76" t="str">
        <f t="shared" si="62"/>
        <v/>
      </c>
      <c r="CL76" t="str">
        <f t="shared" si="63"/>
        <v/>
      </c>
      <c r="CM76" t="str">
        <f t="shared" si="64"/>
        <v/>
      </c>
      <c r="CN76" t="str">
        <f t="shared" si="65"/>
        <v/>
      </c>
      <c r="CO76" t="str">
        <f t="shared" si="66"/>
        <v/>
      </c>
    </row>
    <row r="77" spans="1:93" ht="15.6" customHeight="1">
      <c r="A77" t="s">
        <v>3217</v>
      </c>
      <c r="B77" s="97"/>
      <c r="C77" s="26" t="s">
        <v>3218</v>
      </c>
      <c r="D77" s="26" t="s">
        <v>3219</v>
      </c>
      <c r="E77" s="27" t="s">
        <v>3157</v>
      </c>
      <c r="F77" t="s">
        <v>48</v>
      </c>
      <c r="G77" s="27" t="s">
        <v>525</v>
      </c>
      <c r="H77" t="s">
        <v>526</v>
      </c>
      <c r="I77" t="s">
        <v>3183</v>
      </c>
      <c r="K77" s="28"/>
      <c r="M77" t="s">
        <v>1707</v>
      </c>
      <c r="R77" t="str">
        <f>IF(COUNTIF(soi_input_variables!A:A,B77)&gt;0,"yes","no")</f>
        <v>no</v>
      </c>
      <c r="S77" t="str">
        <f>IF(COUNTIF(midas_input_variables!A:A,B77)&gt;0,"yes","no")</f>
        <v>no</v>
      </c>
      <c r="T77" t="str">
        <f t="shared" si="32"/>
        <v>no</v>
      </c>
      <c r="V77" t="str">
        <f>IF(COUNTIF(eucalc_variables_proxies!A:A,B77)&gt;0,"yes","no")</f>
        <v>no</v>
      </c>
      <c r="AI77" s="9"/>
      <c r="AO77" s="29"/>
      <c r="AP77" s="103" t="s">
        <v>3220</v>
      </c>
      <c r="AQ77" s="104" t="b">
        <v>1</v>
      </c>
      <c r="AR77" s="105"/>
      <c r="AS77" s="29"/>
      <c r="AT77" s="131" t="str" cm="1">
        <f t="array" ref="AT77">IFERROR(_xlfn.TEXTSPLIT(AR77,";",,FALSE),"")</f>
        <v/>
      </c>
      <c r="BJ77" s="132" t="str">
        <f t="shared" si="35"/>
        <v/>
      </c>
      <c r="BK77" s="132" t="str">
        <f t="shared" si="36"/>
        <v/>
      </c>
      <c r="BL77" s="132" t="str">
        <f t="shared" si="37"/>
        <v/>
      </c>
      <c r="BM77" s="132" t="str">
        <f t="shared" si="38"/>
        <v/>
      </c>
      <c r="BN77" s="132" t="str">
        <f t="shared" si="39"/>
        <v/>
      </c>
      <c r="BO77" s="132" t="str">
        <f t="shared" si="40"/>
        <v/>
      </c>
      <c r="BP77" s="132" t="str">
        <f t="shared" si="41"/>
        <v/>
      </c>
      <c r="BQ77" s="132" t="str">
        <f t="shared" si="42"/>
        <v/>
      </c>
      <c r="BR77" s="132" t="str">
        <f t="shared" si="43"/>
        <v/>
      </c>
      <c r="BS77" s="132" t="str">
        <f t="shared" si="44"/>
        <v/>
      </c>
      <c r="BT77" s="132" t="str">
        <f t="shared" si="45"/>
        <v/>
      </c>
      <c r="BU77" s="132" t="str">
        <f t="shared" si="46"/>
        <v/>
      </c>
      <c r="BV77" s="132" t="str">
        <f t="shared" si="47"/>
        <v/>
      </c>
      <c r="BW77" s="132" t="str">
        <f t="shared" si="48"/>
        <v/>
      </c>
      <c r="BX77" s="132" t="str">
        <f t="shared" si="49"/>
        <v/>
      </c>
      <c r="BY77" s="132" t="str">
        <f t="shared" si="50"/>
        <v/>
      </c>
      <c r="BZ77" t="str">
        <f t="shared" si="51"/>
        <v/>
      </c>
      <c r="CA77" t="str">
        <f t="shared" si="52"/>
        <v/>
      </c>
      <c r="CB77" t="str">
        <f t="shared" si="53"/>
        <v/>
      </c>
      <c r="CC77" t="str">
        <f t="shared" si="54"/>
        <v/>
      </c>
      <c r="CD77" t="str">
        <f t="shared" si="55"/>
        <v/>
      </c>
      <c r="CE77" t="str">
        <f t="shared" si="56"/>
        <v/>
      </c>
      <c r="CF77" t="str">
        <f t="shared" si="57"/>
        <v/>
      </c>
      <c r="CG77" t="str">
        <f t="shared" si="58"/>
        <v/>
      </c>
      <c r="CH77" t="str">
        <f t="shared" si="59"/>
        <v/>
      </c>
      <c r="CI77" t="str">
        <f t="shared" si="60"/>
        <v/>
      </c>
      <c r="CJ77" t="str">
        <f t="shared" si="61"/>
        <v/>
      </c>
      <c r="CK77" t="str">
        <f t="shared" si="62"/>
        <v/>
      </c>
      <c r="CL77" t="str">
        <f t="shared" si="63"/>
        <v/>
      </c>
      <c r="CM77" t="str">
        <f t="shared" si="64"/>
        <v/>
      </c>
      <c r="CN77" t="str">
        <f t="shared" si="65"/>
        <v/>
      </c>
      <c r="CO77" t="str">
        <f t="shared" si="66"/>
        <v/>
      </c>
    </row>
    <row r="78" spans="1:93" ht="15.6" customHeight="1">
      <c r="B78" s="97" t="s">
        <v>3166</v>
      </c>
      <c r="C78" s="26" t="s">
        <v>3218</v>
      </c>
      <c r="D78" s="26" t="s">
        <v>3219</v>
      </c>
      <c r="E78" s="27" t="s">
        <v>3159</v>
      </c>
      <c r="F78" t="s">
        <v>48</v>
      </c>
      <c r="G78" s="27" t="s">
        <v>525</v>
      </c>
      <c r="H78" t="s">
        <v>526</v>
      </c>
      <c r="I78" t="s">
        <v>3183</v>
      </c>
      <c r="K78" s="28"/>
      <c r="M78" t="s">
        <v>38</v>
      </c>
      <c r="N78" s="1" t="str">
        <f>_xlfn.CONCAT("0.000004184*", A77)</f>
        <v>0.000004184*agr_feed-demand_crop_rice[kcal]</v>
      </c>
      <c r="R78" t="str">
        <f>IF(COUNTIF(soi_input_variables!A:A,B78)&gt;0,"yes","no")</f>
        <v>no</v>
      </c>
      <c r="S78" t="str">
        <f>IF(COUNTIF(midas_input_variables!A:A,B78)&gt;0,"yes","no")</f>
        <v>yes</v>
      </c>
      <c r="T78" t="str">
        <f t="shared" si="32"/>
        <v>yes</v>
      </c>
      <c r="U78">
        <v>100</v>
      </c>
      <c r="V78" t="str">
        <f>IF(COUNTIF(eucalc_variables_proxies!A:A,B78)&gt;0,"yes","no")</f>
        <v>yes</v>
      </c>
      <c r="X78" t="s">
        <v>2917</v>
      </c>
      <c r="Y78" t="s">
        <v>3124</v>
      </c>
      <c r="AI78" s="9" t="s">
        <v>3221</v>
      </c>
      <c r="AJ78" t="s">
        <v>2924</v>
      </c>
      <c r="AK78" t="s">
        <v>3222</v>
      </c>
      <c r="AO78" s="29"/>
      <c r="AP78" s="103" t="s">
        <v>3223</v>
      </c>
      <c r="AQ78" s="104" t="b">
        <v>1</v>
      </c>
      <c r="AR78" s="105"/>
      <c r="AS78" s="29"/>
      <c r="AT78" s="131" t="str" cm="1">
        <f t="array" ref="AT78">IFERROR(_xlfn.TEXTSPLIT(AR78,";",,FALSE),"")</f>
        <v/>
      </c>
      <c r="BJ78" s="132" t="str">
        <f t="shared" si="35"/>
        <v/>
      </c>
      <c r="BK78" s="132" t="str">
        <f t="shared" si="36"/>
        <v/>
      </c>
      <c r="BL78" s="132" t="str">
        <f t="shared" si="37"/>
        <v/>
      </c>
      <c r="BM78" s="132" t="str">
        <f t="shared" si="38"/>
        <v/>
      </c>
      <c r="BN78" s="132" t="str">
        <f t="shared" si="39"/>
        <v/>
      </c>
      <c r="BO78" s="132" t="str">
        <f t="shared" si="40"/>
        <v/>
      </c>
      <c r="BP78" s="132" t="str">
        <f t="shared" si="41"/>
        <v/>
      </c>
      <c r="BQ78" s="132" t="str">
        <f t="shared" si="42"/>
        <v/>
      </c>
      <c r="BR78" s="132" t="str">
        <f t="shared" si="43"/>
        <v/>
      </c>
      <c r="BS78" s="132" t="str">
        <f t="shared" si="44"/>
        <v/>
      </c>
      <c r="BT78" s="132" t="str">
        <f t="shared" si="45"/>
        <v/>
      </c>
      <c r="BU78" s="132" t="str">
        <f t="shared" si="46"/>
        <v/>
      </c>
      <c r="BV78" s="132" t="str">
        <f t="shared" si="47"/>
        <v/>
      </c>
      <c r="BW78" s="132" t="str">
        <f t="shared" si="48"/>
        <v/>
      </c>
      <c r="BX78" s="132" t="str">
        <f t="shared" si="49"/>
        <v/>
      </c>
      <c r="BY78" s="132" t="str">
        <f t="shared" si="50"/>
        <v/>
      </c>
      <c r="BZ78" t="str">
        <f t="shared" si="51"/>
        <v/>
      </c>
      <c r="CA78" t="str">
        <f t="shared" si="52"/>
        <v/>
      </c>
      <c r="CB78" t="str">
        <f t="shared" si="53"/>
        <v/>
      </c>
      <c r="CC78" t="str">
        <f t="shared" si="54"/>
        <v/>
      </c>
      <c r="CD78" t="str">
        <f t="shared" si="55"/>
        <v/>
      </c>
      <c r="CE78" t="str">
        <f t="shared" si="56"/>
        <v/>
      </c>
      <c r="CF78" t="str">
        <f t="shared" si="57"/>
        <v/>
      </c>
      <c r="CG78" t="str">
        <f t="shared" si="58"/>
        <v/>
      </c>
      <c r="CH78" t="str">
        <f t="shared" si="59"/>
        <v/>
      </c>
      <c r="CI78" t="str">
        <f t="shared" si="60"/>
        <v/>
      </c>
      <c r="CJ78" t="str">
        <f t="shared" si="61"/>
        <v/>
      </c>
      <c r="CK78" t="str">
        <f t="shared" si="62"/>
        <v/>
      </c>
      <c r="CL78" t="str">
        <f t="shared" si="63"/>
        <v/>
      </c>
      <c r="CM78" t="str">
        <f t="shared" si="64"/>
        <v/>
      </c>
      <c r="CN78" t="str">
        <f t="shared" si="65"/>
        <v/>
      </c>
      <c r="CO78" t="str">
        <f t="shared" si="66"/>
        <v/>
      </c>
    </row>
    <row r="79" spans="1:93" ht="19.2" customHeight="1">
      <c r="A79" t="s">
        <v>3224</v>
      </c>
      <c r="B79" s="97"/>
      <c r="C79" s="26" t="s">
        <v>3225</v>
      </c>
      <c r="D79" s="26" t="s">
        <v>3226</v>
      </c>
      <c r="E79" s="27" t="s">
        <v>3157</v>
      </c>
      <c r="F79" t="s">
        <v>48</v>
      </c>
      <c r="G79" s="27" t="s">
        <v>525</v>
      </c>
      <c r="H79" t="s">
        <v>526</v>
      </c>
      <c r="I79" t="s">
        <v>3183</v>
      </c>
      <c r="K79" s="28"/>
      <c r="M79" t="s">
        <v>1707</v>
      </c>
      <c r="R79" t="str">
        <f>IF(COUNTIF(soi_input_variables!A:A,B79)&gt;0,"yes","no")</f>
        <v>no</v>
      </c>
      <c r="S79" t="str">
        <f>IF(COUNTIF(midas_input_variables!A:A,B79)&gt;0,"yes","no")</f>
        <v>no</v>
      </c>
      <c r="T79" t="str">
        <f t="shared" si="32"/>
        <v>no</v>
      </c>
      <c r="V79" t="str">
        <f>IF(COUNTIF(eucalc_variables_proxies!A:A,B79)&gt;0,"yes","no")</f>
        <v>no</v>
      </c>
      <c r="AI79" s="9"/>
      <c r="AO79" s="29"/>
      <c r="AP79" s="103" t="s">
        <v>3227</v>
      </c>
      <c r="AQ79" s="104" t="b">
        <v>1</v>
      </c>
      <c r="AR79" s="105"/>
      <c r="AS79" s="29"/>
      <c r="AT79" s="131" t="str" cm="1">
        <f t="array" ref="AT79">IFERROR(_xlfn.TEXTSPLIT(AR79,";",,FALSE),"")</f>
        <v/>
      </c>
      <c r="BJ79" s="132" t="str">
        <f t="shared" si="35"/>
        <v/>
      </c>
      <c r="BK79" s="132" t="str">
        <f t="shared" si="36"/>
        <v/>
      </c>
      <c r="BL79" s="132" t="str">
        <f t="shared" si="37"/>
        <v/>
      </c>
      <c r="BM79" s="132" t="str">
        <f t="shared" si="38"/>
        <v/>
      </c>
      <c r="BN79" s="132" t="str">
        <f t="shared" si="39"/>
        <v/>
      </c>
      <c r="BO79" s="132" t="str">
        <f t="shared" si="40"/>
        <v/>
      </c>
      <c r="BP79" s="132" t="str">
        <f t="shared" si="41"/>
        <v/>
      </c>
      <c r="BQ79" s="132" t="str">
        <f t="shared" si="42"/>
        <v/>
      </c>
      <c r="BR79" s="132" t="str">
        <f t="shared" si="43"/>
        <v/>
      </c>
      <c r="BS79" s="132" t="str">
        <f t="shared" si="44"/>
        <v/>
      </c>
      <c r="BT79" s="132" t="str">
        <f t="shared" si="45"/>
        <v/>
      </c>
      <c r="BU79" s="132" t="str">
        <f t="shared" si="46"/>
        <v/>
      </c>
      <c r="BV79" s="132" t="str">
        <f t="shared" si="47"/>
        <v/>
      </c>
      <c r="BW79" s="132" t="str">
        <f t="shared" si="48"/>
        <v/>
      </c>
      <c r="BX79" s="132" t="str">
        <f t="shared" si="49"/>
        <v/>
      </c>
      <c r="BY79" s="132" t="str">
        <f t="shared" si="50"/>
        <v/>
      </c>
      <c r="BZ79" t="str">
        <f t="shared" si="51"/>
        <v/>
      </c>
      <c r="CA79" t="str">
        <f t="shared" si="52"/>
        <v/>
      </c>
      <c r="CB79" t="str">
        <f t="shared" si="53"/>
        <v/>
      </c>
      <c r="CC79" t="str">
        <f t="shared" si="54"/>
        <v/>
      </c>
      <c r="CD79" t="str">
        <f t="shared" si="55"/>
        <v/>
      </c>
      <c r="CE79" t="str">
        <f t="shared" si="56"/>
        <v/>
      </c>
      <c r="CF79" t="str">
        <f t="shared" si="57"/>
        <v/>
      </c>
      <c r="CG79" t="str">
        <f t="shared" si="58"/>
        <v/>
      </c>
      <c r="CH79" t="str">
        <f t="shared" si="59"/>
        <v/>
      </c>
      <c r="CI79" t="str">
        <f t="shared" si="60"/>
        <v/>
      </c>
      <c r="CJ79" t="str">
        <f t="shared" si="61"/>
        <v/>
      </c>
      <c r="CK79" t="str">
        <f t="shared" si="62"/>
        <v/>
      </c>
      <c r="CL79" t="str">
        <f t="shared" si="63"/>
        <v/>
      </c>
      <c r="CM79" t="str">
        <f t="shared" si="64"/>
        <v/>
      </c>
      <c r="CN79" t="str">
        <f t="shared" si="65"/>
        <v/>
      </c>
      <c r="CO79" t="str">
        <f t="shared" si="66"/>
        <v/>
      </c>
    </row>
    <row r="80" spans="1:93" ht="19.2" customHeight="1">
      <c r="B80" s="97" t="s">
        <v>3172</v>
      </c>
      <c r="C80" s="26" t="s">
        <v>3225</v>
      </c>
      <c r="D80" s="26" t="s">
        <v>3226</v>
      </c>
      <c r="E80" s="27" t="s">
        <v>3159</v>
      </c>
      <c r="F80" t="s">
        <v>48</v>
      </c>
      <c r="G80" s="27" t="s">
        <v>525</v>
      </c>
      <c r="H80" t="s">
        <v>526</v>
      </c>
      <c r="I80" t="s">
        <v>3183</v>
      </c>
      <c r="K80" s="28"/>
      <c r="M80" t="s">
        <v>38</v>
      </c>
      <c r="N80" s="1" t="str">
        <f>_xlfn.CONCAT("0.000004184*", A79)</f>
        <v>0.000004184*agr_feed-demand_crop_starch[kcal]</v>
      </c>
      <c r="R80" t="str">
        <f>IF(COUNTIF(soi_input_variables!A:A,B80)&gt;0,"yes","no")</f>
        <v>no</v>
      </c>
      <c r="S80" t="str">
        <f>IF(COUNTIF(midas_input_variables!A:A,B80)&gt;0,"yes","no")</f>
        <v>yes</v>
      </c>
      <c r="T80" t="str">
        <f t="shared" si="32"/>
        <v>yes</v>
      </c>
      <c r="U80">
        <v>100</v>
      </c>
      <c r="V80" t="str">
        <f>IF(COUNTIF(eucalc_variables_proxies!A:A,B80)&gt;0,"yes","no")</f>
        <v>yes</v>
      </c>
      <c r="X80" t="s">
        <v>2917</v>
      </c>
      <c r="Y80" t="s">
        <v>3124</v>
      </c>
      <c r="AI80" s="9" t="s">
        <v>3228</v>
      </c>
      <c r="AJ80" t="s">
        <v>2924</v>
      </c>
      <c r="AK80" t="s">
        <v>3222</v>
      </c>
      <c r="AO80" s="29"/>
      <c r="AP80" s="103" t="s">
        <v>3229</v>
      </c>
      <c r="AQ80" s="104" t="b">
        <v>1</v>
      </c>
      <c r="AR80" s="105"/>
      <c r="AS80" s="29"/>
      <c r="AT80" s="131" t="str" cm="1">
        <f t="array" ref="AT80">IFERROR(_xlfn.TEXTSPLIT(AR80,";",,FALSE),"")</f>
        <v/>
      </c>
      <c r="BJ80" s="132" t="str">
        <f t="shared" si="35"/>
        <v/>
      </c>
      <c r="BK80" s="132" t="str">
        <f t="shared" si="36"/>
        <v/>
      </c>
      <c r="BL80" s="132" t="str">
        <f t="shared" si="37"/>
        <v/>
      </c>
      <c r="BM80" s="132" t="str">
        <f t="shared" si="38"/>
        <v/>
      </c>
      <c r="BN80" s="132" t="str">
        <f t="shared" si="39"/>
        <v/>
      </c>
      <c r="BO80" s="132" t="str">
        <f t="shared" si="40"/>
        <v/>
      </c>
      <c r="BP80" s="132" t="str">
        <f t="shared" si="41"/>
        <v/>
      </c>
      <c r="BQ80" s="132" t="str">
        <f t="shared" si="42"/>
        <v/>
      </c>
      <c r="BR80" s="132" t="str">
        <f t="shared" si="43"/>
        <v/>
      </c>
      <c r="BS80" s="132" t="str">
        <f t="shared" si="44"/>
        <v/>
      </c>
      <c r="BT80" s="132" t="str">
        <f t="shared" si="45"/>
        <v/>
      </c>
      <c r="BU80" s="132" t="str">
        <f t="shared" si="46"/>
        <v/>
      </c>
      <c r="BV80" s="132" t="str">
        <f t="shared" si="47"/>
        <v/>
      </c>
      <c r="BW80" s="132" t="str">
        <f t="shared" si="48"/>
        <v/>
      </c>
      <c r="BX80" s="132" t="str">
        <f t="shared" si="49"/>
        <v/>
      </c>
      <c r="BY80" s="132" t="str">
        <f t="shared" si="50"/>
        <v/>
      </c>
      <c r="BZ80" t="str">
        <f t="shared" si="51"/>
        <v/>
      </c>
      <c r="CA80" t="str">
        <f t="shared" si="52"/>
        <v/>
      </c>
      <c r="CB80" t="str">
        <f t="shared" si="53"/>
        <v/>
      </c>
      <c r="CC80" t="str">
        <f t="shared" si="54"/>
        <v/>
      </c>
      <c r="CD80" t="str">
        <f t="shared" si="55"/>
        <v/>
      </c>
      <c r="CE80" t="str">
        <f t="shared" si="56"/>
        <v/>
      </c>
      <c r="CF80" t="str">
        <f t="shared" si="57"/>
        <v/>
      </c>
      <c r="CG80" t="str">
        <f t="shared" si="58"/>
        <v/>
      </c>
      <c r="CH80" t="str">
        <f t="shared" si="59"/>
        <v/>
      </c>
      <c r="CI80" t="str">
        <f t="shared" si="60"/>
        <v/>
      </c>
      <c r="CJ80" t="str">
        <f t="shared" si="61"/>
        <v/>
      </c>
      <c r="CK80" t="str">
        <f t="shared" si="62"/>
        <v/>
      </c>
      <c r="CL80" t="str">
        <f t="shared" si="63"/>
        <v/>
      </c>
      <c r="CM80" t="str">
        <f t="shared" si="64"/>
        <v/>
      </c>
      <c r="CN80" t="str">
        <f t="shared" si="65"/>
        <v/>
      </c>
      <c r="CO80" t="str">
        <f t="shared" si="66"/>
        <v/>
      </c>
    </row>
    <row r="81" spans="1:93" ht="17.100000000000001" customHeight="1">
      <c r="A81" t="s">
        <v>3230</v>
      </c>
      <c r="B81" s="97"/>
      <c r="C81" s="26" t="s">
        <v>3231</v>
      </c>
      <c r="D81" s="26" t="s">
        <v>3232</v>
      </c>
      <c r="E81" s="27" t="s">
        <v>3157</v>
      </c>
      <c r="F81" t="s">
        <v>48</v>
      </c>
      <c r="G81" s="27" t="s">
        <v>525</v>
      </c>
      <c r="H81" t="s">
        <v>526</v>
      </c>
      <c r="I81" t="s">
        <v>3183</v>
      </c>
      <c r="K81" s="28"/>
      <c r="M81" t="s">
        <v>1707</v>
      </c>
      <c r="R81" t="str">
        <f>IF(COUNTIF(soi_input_variables!A:A,B81)&gt;0,"yes","no")</f>
        <v>no</v>
      </c>
      <c r="S81" t="str">
        <f>IF(COUNTIF(midas_input_variables!A:A,B81)&gt;0,"yes","no")</f>
        <v>no</v>
      </c>
      <c r="T81" t="str">
        <f t="shared" si="32"/>
        <v>no</v>
      </c>
      <c r="V81" t="str">
        <f>IF(COUNTIF(eucalc_variables_proxies!A:A,B81)&gt;0,"yes","no")</f>
        <v>no</v>
      </c>
      <c r="AI81" s="9"/>
      <c r="AO81" s="29"/>
      <c r="AP81" s="103" t="s">
        <v>3174</v>
      </c>
      <c r="AQ81" s="104" t="b">
        <v>1</v>
      </c>
      <c r="AR81" s="105"/>
      <c r="AS81" s="29"/>
      <c r="AT81" s="131" t="str" cm="1">
        <f t="array" ref="AT81">IFERROR(_xlfn.TEXTSPLIT(AR81,";",,FALSE),"")</f>
        <v/>
      </c>
      <c r="BJ81" s="132" t="str">
        <f t="shared" si="35"/>
        <v/>
      </c>
      <c r="BK81" s="132" t="str">
        <f t="shared" si="36"/>
        <v/>
      </c>
      <c r="BL81" s="132" t="str">
        <f t="shared" si="37"/>
        <v/>
      </c>
      <c r="BM81" s="132" t="str">
        <f t="shared" si="38"/>
        <v/>
      </c>
      <c r="BN81" s="132" t="str">
        <f t="shared" si="39"/>
        <v/>
      </c>
      <c r="BO81" s="132" t="str">
        <f t="shared" si="40"/>
        <v/>
      </c>
      <c r="BP81" s="132" t="str">
        <f t="shared" si="41"/>
        <v/>
      </c>
      <c r="BQ81" s="132" t="str">
        <f t="shared" si="42"/>
        <v/>
      </c>
      <c r="BR81" s="132" t="str">
        <f t="shared" si="43"/>
        <v/>
      </c>
      <c r="BS81" s="132" t="str">
        <f t="shared" si="44"/>
        <v/>
      </c>
      <c r="BT81" s="132" t="str">
        <f t="shared" si="45"/>
        <v/>
      </c>
      <c r="BU81" s="132" t="str">
        <f t="shared" si="46"/>
        <v/>
      </c>
      <c r="BV81" s="132" t="str">
        <f t="shared" si="47"/>
        <v/>
      </c>
      <c r="BW81" s="132" t="str">
        <f t="shared" si="48"/>
        <v/>
      </c>
      <c r="BX81" s="132" t="str">
        <f t="shared" si="49"/>
        <v/>
      </c>
      <c r="BY81" s="132" t="str">
        <f t="shared" si="50"/>
        <v/>
      </c>
      <c r="BZ81" t="str">
        <f t="shared" si="51"/>
        <v/>
      </c>
      <c r="CA81" t="str">
        <f t="shared" si="52"/>
        <v/>
      </c>
      <c r="CB81" t="str">
        <f t="shared" si="53"/>
        <v/>
      </c>
      <c r="CC81" t="str">
        <f t="shared" si="54"/>
        <v/>
      </c>
      <c r="CD81" t="str">
        <f t="shared" si="55"/>
        <v/>
      </c>
      <c r="CE81" t="str">
        <f t="shared" si="56"/>
        <v/>
      </c>
      <c r="CF81" t="str">
        <f t="shared" si="57"/>
        <v/>
      </c>
      <c r="CG81" t="str">
        <f t="shared" si="58"/>
        <v/>
      </c>
      <c r="CH81" t="str">
        <f t="shared" si="59"/>
        <v/>
      </c>
      <c r="CI81" t="str">
        <f t="shared" si="60"/>
        <v/>
      </c>
      <c r="CJ81" t="str">
        <f t="shared" si="61"/>
        <v/>
      </c>
      <c r="CK81" t="str">
        <f t="shared" si="62"/>
        <v/>
      </c>
      <c r="CL81" t="str">
        <f t="shared" si="63"/>
        <v/>
      </c>
      <c r="CM81" t="str">
        <f t="shared" si="64"/>
        <v/>
      </c>
      <c r="CN81" t="str">
        <f t="shared" si="65"/>
        <v/>
      </c>
      <c r="CO81" t="str">
        <f t="shared" si="66"/>
        <v/>
      </c>
    </row>
    <row r="82" spans="1:93" ht="17.100000000000001" customHeight="1">
      <c r="B82" s="97" t="s">
        <v>3178</v>
      </c>
      <c r="C82" s="26" t="s">
        <v>3231</v>
      </c>
      <c r="D82" s="26" t="s">
        <v>3232</v>
      </c>
      <c r="E82" s="27" t="s">
        <v>3159</v>
      </c>
      <c r="F82" t="s">
        <v>48</v>
      </c>
      <c r="G82" s="27" t="s">
        <v>525</v>
      </c>
      <c r="H82" t="s">
        <v>526</v>
      </c>
      <c r="I82" t="s">
        <v>3183</v>
      </c>
      <c r="K82" s="28"/>
      <c r="M82" t="s">
        <v>38</v>
      </c>
      <c r="N82" s="1" t="str">
        <f>_xlfn.CONCAT("0.000004184*", A81)</f>
        <v>0.000004184*agr_feed-demand_crop_sugarcrop[kcal]</v>
      </c>
      <c r="R82" t="str">
        <f>IF(COUNTIF(soi_input_variables!A:A,B82)&gt;0,"yes","no")</f>
        <v>no</v>
      </c>
      <c r="S82" t="str">
        <f>IF(COUNTIF(midas_input_variables!A:A,B82)&gt;0,"yes","no")</f>
        <v>yes</v>
      </c>
      <c r="T82" t="str">
        <f t="shared" si="32"/>
        <v>yes</v>
      </c>
      <c r="U82">
        <v>100</v>
      </c>
      <c r="V82" t="str">
        <f>IF(COUNTIF(eucalc_variables_proxies!A:A,B82)&gt;0,"yes","no")</f>
        <v>yes</v>
      </c>
      <c r="X82" t="s">
        <v>2917</v>
      </c>
      <c r="Y82" t="s">
        <v>3124</v>
      </c>
      <c r="AI82" s="9" t="s">
        <v>3233</v>
      </c>
      <c r="AJ82" t="s">
        <v>2924</v>
      </c>
      <c r="AK82" t="s">
        <v>3222</v>
      </c>
      <c r="AO82" s="29"/>
      <c r="AP82" s="103" t="s">
        <v>3162</v>
      </c>
      <c r="AQ82" s="104" t="b">
        <v>1</v>
      </c>
      <c r="AR82" s="105"/>
      <c r="AS82" s="29"/>
      <c r="AT82" s="131" t="str" cm="1">
        <f t="array" ref="AT82">IFERROR(_xlfn.TEXTSPLIT(AR82,";",,FALSE),"")</f>
        <v/>
      </c>
      <c r="BJ82" s="132" t="str">
        <f t="shared" si="35"/>
        <v/>
      </c>
      <c r="BK82" s="132" t="str">
        <f t="shared" si="36"/>
        <v/>
      </c>
      <c r="BL82" s="132" t="str">
        <f t="shared" si="37"/>
        <v/>
      </c>
      <c r="BM82" s="132" t="str">
        <f t="shared" si="38"/>
        <v/>
      </c>
      <c r="BN82" s="132" t="str">
        <f t="shared" si="39"/>
        <v/>
      </c>
      <c r="BO82" s="132" t="str">
        <f t="shared" si="40"/>
        <v/>
      </c>
      <c r="BP82" s="132" t="str">
        <f t="shared" si="41"/>
        <v/>
      </c>
      <c r="BQ82" s="132" t="str">
        <f t="shared" si="42"/>
        <v/>
      </c>
      <c r="BR82" s="132" t="str">
        <f t="shared" si="43"/>
        <v/>
      </c>
      <c r="BS82" s="132" t="str">
        <f t="shared" si="44"/>
        <v/>
      </c>
      <c r="BT82" s="132" t="str">
        <f t="shared" si="45"/>
        <v/>
      </c>
      <c r="BU82" s="132" t="str">
        <f t="shared" si="46"/>
        <v/>
      </c>
      <c r="BV82" s="132" t="str">
        <f t="shared" si="47"/>
        <v/>
      </c>
      <c r="BW82" s="132" t="str">
        <f t="shared" si="48"/>
        <v/>
      </c>
      <c r="BX82" s="132" t="str">
        <f t="shared" si="49"/>
        <v/>
      </c>
      <c r="BY82" s="132" t="str">
        <f t="shared" si="50"/>
        <v/>
      </c>
      <c r="BZ82" t="str">
        <f t="shared" si="51"/>
        <v/>
      </c>
      <c r="CA82" t="str">
        <f t="shared" si="52"/>
        <v/>
      </c>
      <c r="CB82" t="str">
        <f t="shared" si="53"/>
        <v/>
      </c>
      <c r="CC82" t="str">
        <f t="shared" si="54"/>
        <v/>
      </c>
      <c r="CD82" t="str">
        <f t="shared" si="55"/>
        <v/>
      </c>
      <c r="CE82" t="str">
        <f t="shared" si="56"/>
        <v/>
      </c>
      <c r="CF82" t="str">
        <f t="shared" si="57"/>
        <v/>
      </c>
      <c r="CG82" t="str">
        <f t="shared" si="58"/>
        <v/>
      </c>
      <c r="CH82" t="str">
        <f t="shared" si="59"/>
        <v/>
      </c>
      <c r="CI82" t="str">
        <f t="shared" si="60"/>
        <v/>
      </c>
      <c r="CJ82" t="str">
        <f t="shared" si="61"/>
        <v/>
      </c>
      <c r="CK82" t="str">
        <f t="shared" si="62"/>
        <v/>
      </c>
      <c r="CL82" t="str">
        <f t="shared" si="63"/>
        <v/>
      </c>
      <c r="CM82" t="str">
        <f t="shared" si="64"/>
        <v/>
      </c>
      <c r="CN82" t="str">
        <f t="shared" si="65"/>
        <v/>
      </c>
      <c r="CO82" t="str">
        <f t="shared" si="66"/>
        <v/>
      </c>
    </row>
    <row r="83" spans="1:93" ht="15" customHeight="1">
      <c r="A83" t="s">
        <v>3234</v>
      </c>
      <c r="B83" s="97"/>
      <c r="C83" s="26" t="s">
        <v>3235</v>
      </c>
      <c r="D83" s="26" t="s">
        <v>3236</v>
      </c>
      <c r="E83" s="27" t="s">
        <v>3157</v>
      </c>
      <c r="F83" t="s">
        <v>48</v>
      </c>
      <c r="G83" s="27" t="s">
        <v>525</v>
      </c>
      <c r="H83" t="s">
        <v>526</v>
      </c>
      <c r="I83" t="s">
        <v>3183</v>
      </c>
      <c r="K83" s="28"/>
      <c r="M83" t="s">
        <v>1707</v>
      </c>
      <c r="R83" t="str">
        <f>IF(COUNTIF(soi_input_variables!A:A,B83)&gt;0,"yes","no")</f>
        <v>no</v>
      </c>
      <c r="S83" t="str">
        <f>IF(COUNTIF(midas_input_variables!A:A,B83)&gt;0,"yes","no")</f>
        <v>no</v>
      </c>
      <c r="T83" t="str">
        <f t="shared" si="32"/>
        <v>no</v>
      </c>
      <c r="V83" t="str">
        <f>IF(COUNTIF(eucalc_variables_proxies!A:A,B83)&gt;0,"yes","no")</f>
        <v>no</v>
      </c>
      <c r="AI83" s="9"/>
      <c r="AO83" s="29"/>
      <c r="AP83" s="103" t="s">
        <v>3168</v>
      </c>
      <c r="AQ83" s="104" t="b">
        <v>1</v>
      </c>
      <c r="AR83" s="105"/>
      <c r="AS83" s="29"/>
      <c r="AT83" s="131" t="str" cm="1">
        <f t="array" ref="AT83">IFERROR(_xlfn.TEXTSPLIT(AR83,";",,FALSE),"")</f>
        <v/>
      </c>
      <c r="BJ83" s="132" t="str">
        <f t="shared" si="35"/>
        <v/>
      </c>
      <c r="BK83" s="132" t="str">
        <f t="shared" si="36"/>
        <v/>
      </c>
      <c r="BL83" s="132" t="str">
        <f t="shared" si="37"/>
        <v/>
      </c>
      <c r="BM83" s="132" t="str">
        <f t="shared" si="38"/>
        <v/>
      </c>
      <c r="BN83" s="132" t="str">
        <f t="shared" si="39"/>
        <v/>
      </c>
      <c r="BO83" s="132" t="str">
        <f t="shared" si="40"/>
        <v/>
      </c>
      <c r="BP83" s="132" t="str">
        <f t="shared" si="41"/>
        <v/>
      </c>
      <c r="BQ83" s="132" t="str">
        <f t="shared" si="42"/>
        <v/>
      </c>
      <c r="BR83" s="132" t="str">
        <f t="shared" si="43"/>
        <v/>
      </c>
      <c r="BS83" s="132" t="str">
        <f t="shared" si="44"/>
        <v/>
      </c>
      <c r="BT83" s="132" t="str">
        <f t="shared" si="45"/>
        <v/>
      </c>
      <c r="BU83" s="132" t="str">
        <f t="shared" si="46"/>
        <v/>
      </c>
      <c r="BV83" s="132" t="str">
        <f t="shared" si="47"/>
        <v/>
      </c>
      <c r="BW83" s="132" t="str">
        <f t="shared" si="48"/>
        <v/>
      </c>
      <c r="BX83" s="132" t="str">
        <f t="shared" si="49"/>
        <v/>
      </c>
      <c r="BY83" s="132" t="str">
        <f t="shared" si="50"/>
        <v/>
      </c>
      <c r="BZ83" t="str">
        <f t="shared" si="51"/>
        <v/>
      </c>
      <c r="CA83" t="str">
        <f t="shared" si="52"/>
        <v/>
      </c>
      <c r="CB83" t="str">
        <f t="shared" si="53"/>
        <v/>
      </c>
      <c r="CC83" t="str">
        <f t="shared" si="54"/>
        <v/>
      </c>
      <c r="CD83" t="str">
        <f t="shared" si="55"/>
        <v/>
      </c>
      <c r="CE83" t="str">
        <f t="shared" si="56"/>
        <v/>
      </c>
      <c r="CF83" t="str">
        <f t="shared" si="57"/>
        <v/>
      </c>
      <c r="CG83" t="str">
        <f t="shared" si="58"/>
        <v/>
      </c>
      <c r="CH83" t="str">
        <f t="shared" si="59"/>
        <v/>
      </c>
      <c r="CI83" t="str">
        <f t="shared" si="60"/>
        <v/>
      </c>
      <c r="CJ83" t="str">
        <f t="shared" si="61"/>
        <v/>
      </c>
      <c r="CK83" t="str">
        <f t="shared" si="62"/>
        <v/>
      </c>
      <c r="CL83" t="str">
        <f t="shared" si="63"/>
        <v/>
      </c>
      <c r="CM83" t="str">
        <f t="shared" si="64"/>
        <v/>
      </c>
      <c r="CN83" t="str">
        <f t="shared" si="65"/>
        <v/>
      </c>
      <c r="CO83" t="str">
        <f t="shared" si="66"/>
        <v/>
      </c>
    </row>
    <row r="84" spans="1:93" ht="15" customHeight="1">
      <c r="B84" s="97" t="s">
        <v>3185</v>
      </c>
      <c r="C84" s="26" t="s">
        <v>3235</v>
      </c>
      <c r="D84" s="26" t="s">
        <v>3236</v>
      </c>
      <c r="E84" s="27" t="s">
        <v>3159</v>
      </c>
      <c r="F84" t="s">
        <v>48</v>
      </c>
      <c r="G84" s="27" t="s">
        <v>525</v>
      </c>
      <c r="H84" t="s">
        <v>526</v>
      </c>
      <c r="I84" t="s">
        <v>3183</v>
      </c>
      <c r="K84" s="28"/>
      <c r="M84" t="s">
        <v>38</v>
      </c>
      <c r="N84" s="1" t="str">
        <f>_xlfn.CONCAT("0.000004184*", A83)</f>
        <v>0.000004184*agr_feed-demand_crop_veg[kcal]</v>
      </c>
      <c r="R84" t="str">
        <f>IF(COUNTIF(soi_input_variables!A:A,B84)&gt;0,"yes","no")</f>
        <v>no</v>
      </c>
      <c r="S84" t="str">
        <f>IF(COUNTIF(midas_input_variables!A:A,B84)&gt;0,"yes","no")</f>
        <v>yes</v>
      </c>
      <c r="T84" t="str">
        <f t="shared" si="32"/>
        <v>yes</v>
      </c>
      <c r="U84">
        <v>100</v>
      </c>
      <c r="V84" t="str">
        <f>IF(COUNTIF(eucalc_variables_proxies!A:A,B84)&gt;0,"yes","no")</f>
        <v>yes</v>
      </c>
      <c r="X84" t="s">
        <v>2917</v>
      </c>
      <c r="Y84" t="s">
        <v>3124</v>
      </c>
      <c r="AI84" s="9" t="s">
        <v>3237</v>
      </c>
      <c r="AJ84" t="s">
        <v>2924</v>
      </c>
      <c r="AK84" t="s">
        <v>3222</v>
      </c>
      <c r="AO84" s="29"/>
      <c r="AP84" s="103" t="s">
        <v>3154</v>
      </c>
      <c r="AQ84" s="104" t="b">
        <v>1</v>
      </c>
      <c r="AR84" s="105"/>
      <c r="AS84" s="29"/>
      <c r="AT84" s="131" t="str" cm="1">
        <f t="array" ref="AT84">IFERROR(_xlfn.TEXTSPLIT(AR84,";",,FALSE),"")</f>
        <v/>
      </c>
      <c r="BJ84" s="132" t="str">
        <f t="shared" si="35"/>
        <v/>
      </c>
      <c r="BK84" s="132" t="str">
        <f t="shared" si="36"/>
        <v/>
      </c>
      <c r="BL84" s="132" t="str">
        <f t="shared" si="37"/>
        <v/>
      </c>
      <c r="BM84" s="132" t="str">
        <f t="shared" si="38"/>
        <v/>
      </c>
      <c r="BN84" s="132" t="str">
        <f t="shared" si="39"/>
        <v/>
      </c>
      <c r="BO84" s="132" t="str">
        <f t="shared" si="40"/>
        <v/>
      </c>
      <c r="BP84" s="132" t="str">
        <f t="shared" si="41"/>
        <v/>
      </c>
      <c r="BQ84" s="132" t="str">
        <f t="shared" si="42"/>
        <v/>
      </c>
      <c r="BR84" s="132" t="str">
        <f t="shared" si="43"/>
        <v/>
      </c>
      <c r="BS84" s="132" t="str">
        <f t="shared" si="44"/>
        <v/>
      </c>
      <c r="BT84" s="132" t="str">
        <f t="shared" si="45"/>
        <v/>
      </c>
      <c r="BU84" s="132" t="str">
        <f t="shared" si="46"/>
        <v/>
      </c>
      <c r="BV84" s="132" t="str">
        <f t="shared" si="47"/>
        <v/>
      </c>
      <c r="BW84" s="132" t="str">
        <f t="shared" si="48"/>
        <v/>
      </c>
      <c r="BX84" s="132" t="str">
        <f t="shared" si="49"/>
        <v/>
      </c>
      <c r="BY84" s="132" t="str">
        <f t="shared" si="50"/>
        <v/>
      </c>
      <c r="BZ84" t="str">
        <f t="shared" si="51"/>
        <v/>
      </c>
      <c r="CA84" t="str">
        <f t="shared" si="52"/>
        <v/>
      </c>
      <c r="CB84" t="str">
        <f t="shared" si="53"/>
        <v/>
      </c>
      <c r="CC84" t="str">
        <f t="shared" si="54"/>
        <v/>
      </c>
      <c r="CD84" t="str">
        <f t="shared" si="55"/>
        <v/>
      </c>
      <c r="CE84" t="str">
        <f t="shared" si="56"/>
        <v/>
      </c>
      <c r="CF84" t="str">
        <f t="shared" si="57"/>
        <v/>
      </c>
      <c r="CG84" t="str">
        <f t="shared" si="58"/>
        <v/>
      </c>
      <c r="CH84" t="str">
        <f t="shared" si="59"/>
        <v/>
      </c>
      <c r="CI84" t="str">
        <f t="shared" si="60"/>
        <v/>
      </c>
      <c r="CJ84" t="str">
        <f t="shared" si="61"/>
        <v/>
      </c>
      <c r="CK84" t="str">
        <f t="shared" si="62"/>
        <v/>
      </c>
      <c r="CL84" t="str">
        <f t="shared" si="63"/>
        <v/>
      </c>
      <c r="CM84" t="str">
        <f t="shared" si="64"/>
        <v/>
      </c>
      <c r="CN84" t="str">
        <f t="shared" si="65"/>
        <v/>
      </c>
      <c r="CO84" t="str">
        <f t="shared" si="66"/>
        <v/>
      </c>
    </row>
    <row r="85" spans="1:93" ht="16.2" customHeight="1">
      <c r="A85" t="s">
        <v>3238</v>
      </c>
      <c r="B85" s="97"/>
      <c r="C85" s="26" t="s">
        <v>3239</v>
      </c>
      <c r="D85" s="26" t="s">
        <v>3240</v>
      </c>
      <c r="E85" s="27" t="s">
        <v>3157</v>
      </c>
      <c r="F85" t="s">
        <v>48</v>
      </c>
      <c r="G85" s="27" t="s">
        <v>525</v>
      </c>
      <c r="H85" t="s">
        <v>526</v>
      </c>
      <c r="I85" t="s">
        <v>3183</v>
      </c>
      <c r="K85" s="28"/>
      <c r="M85" t="s">
        <v>1707</v>
      </c>
      <c r="R85" t="str">
        <f>IF(COUNTIF(soi_input_variables!A:A,B85)&gt;0,"yes","no")</f>
        <v>no</v>
      </c>
      <c r="S85" t="str">
        <f>IF(COUNTIF(midas_input_variables!A:A,B85)&gt;0,"yes","no")</f>
        <v>no</v>
      </c>
      <c r="T85" t="str">
        <f t="shared" ref="T85:T150" si="67">IF(OR(R85="yes",S85="yes"),"yes","no")</f>
        <v>no</v>
      </c>
      <c r="V85" t="str">
        <f>IF(COUNTIF(eucalc_variables_proxies!A:A,B85)&gt;0,"yes","no")</f>
        <v>no</v>
      </c>
      <c r="AI85" s="9"/>
      <c r="AO85" s="29"/>
      <c r="AP85" s="103" t="s">
        <v>3241</v>
      </c>
      <c r="AQ85" s="104" t="b">
        <v>1</v>
      </c>
      <c r="AR85" s="105"/>
      <c r="AS85" s="29"/>
      <c r="AT85" s="131" t="str" cm="1">
        <f t="array" ref="AT85">IFERROR(_xlfn.TEXTSPLIT(AR85,";",,FALSE),"")</f>
        <v/>
      </c>
      <c r="BJ85" s="132" t="str">
        <f t="shared" si="35"/>
        <v/>
      </c>
      <c r="BK85" s="132" t="str">
        <f t="shared" si="36"/>
        <v/>
      </c>
      <c r="BL85" s="132" t="str">
        <f t="shared" si="37"/>
        <v/>
      </c>
      <c r="BM85" s="132" t="str">
        <f t="shared" si="38"/>
        <v/>
      </c>
      <c r="BN85" s="132" t="str">
        <f t="shared" si="39"/>
        <v/>
      </c>
      <c r="BO85" s="132" t="str">
        <f t="shared" si="40"/>
        <v/>
      </c>
      <c r="BP85" s="132" t="str">
        <f t="shared" si="41"/>
        <v/>
      </c>
      <c r="BQ85" s="132" t="str">
        <f t="shared" si="42"/>
        <v/>
      </c>
      <c r="BR85" s="132" t="str">
        <f t="shared" si="43"/>
        <v/>
      </c>
      <c r="BS85" s="132" t="str">
        <f t="shared" si="44"/>
        <v/>
      </c>
      <c r="BT85" s="132" t="str">
        <f t="shared" si="45"/>
        <v/>
      </c>
      <c r="BU85" s="132" t="str">
        <f t="shared" si="46"/>
        <v/>
      </c>
      <c r="BV85" s="132" t="str">
        <f t="shared" si="47"/>
        <v/>
      </c>
      <c r="BW85" s="132" t="str">
        <f t="shared" si="48"/>
        <v/>
      </c>
      <c r="BX85" s="132" t="str">
        <f t="shared" si="49"/>
        <v/>
      </c>
      <c r="BY85" s="132" t="str">
        <f t="shared" si="50"/>
        <v/>
      </c>
      <c r="BZ85" t="str">
        <f t="shared" si="51"/>
        <v/>
      </c>
      <c r="CA85" t="str">
        <f t="shared" si="52"/>
        <v/>
      </c>
      <c r="CB85" t="str">
        <f t="shared" si="53"/>
        <v/>
      </c>
      <c r="CC85" t="str">
        <f t="shared" si="54"/>
        <v/>
      </c>
      <c r="CD85" t="str">
        <f t="shared" si="55"/>
        <v/>
      </c>
      <c r="CE85" t="str">
        <f t="shared" si="56"/>
        <v/>
      </c>
      <c r="CF85" t="str">
        <f t="shared" si="57"/>
        <v/>
      </c>
      <c r="CG85" t="str">
        <f t="shared" si="58"/>
        <v/>
      </c>
      <c r="CH85" t="str">
        <f t="shared" si="59"/>
        <v/>
      </c>
      <c r="CI85" t="str">
        <f t="shared" si="60"/>
        <v/>
      </c>
      <c r="CJ85" t="str">
        <f t="shared" si="61"/>
        <v/>
      </c>
      <c r="CK85" t="str">
        <f t="shared" si="62"/>
        <v/>
      </c>
      <c r="CL85" t="str">
        <f t="shared" si="63"/>
        <v/>
      </c>
      <c r="CM85" t="str">
        <f t="shared" si="64"/>
        <v/>
      </c>
      <c r="CN85" t="str">
        <f t="shared" si="65"/>
        <v/>
      </c>
      <c r="CO85" t="str">
        <f t="shared" si="66"/>
        <v/>
      </c>
    </row>
    <row r="86" spans="1:93" ht="16.2" customHeight="1">
      <c r="B86" s="97" t="s">
        <v>3191</v>
      </c>
      <c r="C86" s="26" t="s">
        <v>3239</v>
      </c>
      <c r="D86" s="26" t="s">
        <v>3240</v>
      </c>
      <c r="E86" s="27" t="s">
        <v>3159</v>
      </c>
      <c r="F86" t="s">
        <v>48</v>
      </c>
      <c r="G86" s="27" t="s">
        <v>525</v>
      </c>
      <c r="H86" t="s">
        <v>526</v>
      </c>
      <c r="I86" t="s">
        <v>3183</v>
      </c>
      <c r="K86" s="28"/>
      <c r="M86" t="s">
        <v>38</v>
      </c>
      <c r="N86" s="1" t="str">
        <f>_xlfn.CONCAT("0.000004184*", A85)</f>
        <v>0.000004184*agr_feed-demand_fish_fish_meal[kcal]</v>
      </c>
      <c r="R86" t="str">
        <f>IF(COUNTIF(soi_input_variables!A:A,B86)&gt;0,"yes","no")</f>
        <v>no</v>
      </c>
      <c r="S86" t="str">
        <f>IF(COUNTIF(midas_input_variables!A:A,B86)&gt;0,"yes","no")</f>
        <v>yes</v>
      </c>
      <c r="T86" t="str">
        <f t="shared" si="67"/>
        <v>yes</v>
      </c>
      <c r="U86">
        <v>100</v>
      </c>
      <c r="V86" t="str">
        <f>IF(COUNTIF(eucalc_variables_proxies!A:A,B86)&gt;0,"yes","no")</f>
        <v>yes</v>
      </c>
      <c r="X86" t="s">
        <v>2917</v>
      </c>
      <c r="Y86" t="s">
        <v>3124</v>
      </c>
      <c r="AI86" s="9" t="s">
        <v>3242</v>
      </c>
      <c r="AJ86" t="s">
        <v>2924</v>
      </c>
      <c r="AK86" t="s">
        <v>3222</v>
      </c>
      <c r="AO86" s="106"/>
      <c r="AP86" s="103" t="s">
        <v>3243</v>
      </c>
      <c r="AQ86" s="104" t="b">
        <v>1</v>
      </c>
      <c r="AR86" s="105"/>
      <c r="AS86" s="106"/>
      <c r="AT86" s="131" t="str" cm="1">
        <f t="array" ref="AT86">IFERROR(_xlfn.TEXTSPLIT(AR86,";",,FALSE),"")</f>
        <v/>
      </c>
      <c r="BJ86" s="132" t="str">
        <f t="shared" si="35"/>
        <v/>
      </c>
      <c r="BK86" s="132" t="str">
        <f t="shared" si="36"/>
        <v/>
      </c>
      <c r="BL86" s="132" t="str">
        <f t="shared" si="37"/>
        <v/>
      </c>
      <c r="BM86" s="132" t="str">
        <f t="shared" si="38"/>
        <v/>
      </c>
      <c r="BN86" s="132" t="str">
        <f t="shared" si="39"/>
        <v/>
      </c>
      <c r="BO86" s="132" t="str">
        <f t="shared" si="40"/>
        <v/>
      </c>
      <c r="BP86" s="132" t="str">
        <f t="shared" si="41"/>
        <v/>
      </c>
      <c r="BQ86" s="132" t="str">
        <f t="shared" si="42"/>
        <v/>
      </c>
      <c r="BR86" s="132" t="str">
        <f t="shared" si="43"/>
        <v/>
      </c>
      <c r="BS86" s="132" t="str">
        <f t="shared" si="44"/>
        <v/>
      </c>
      <c r="BT86" s="132" t="str">
        <f t="shared" si="45"/>
        <v/>
      </c>
      <c r="BU86" s="132" t="str">
        <f t="shared" si="46"/>
        <v/>
      </c>
      <c r="BV86" s="132" t="str">
        <f t="shared" si="47"/>
        <v/>
      </c>
      <c r="BW86" s="132" t="str">
        <f t="shared" si="48"/>
        <v/>
      </c>
      <c r="BX86" s="132" t="str">
        <f t="shared" si="49"/>
        <v/>
      </c>
      <c r="BY86" s="132" t="str">
        <f t="shared" si="50"/>
        <v/>
      </c>
      <c r="BZ86" t="str">
        <f t="shared" si="51"/>
        <v/>
      </c>
      <c r="CA86" t="str">
        <f t="shared" si="52"/>
        <v/>
      </c>
      <c r="CB86" t="str">
        <f t="shared" si="53"/>
        <v/>
      </c>
      <c r="CC86" t="str">
        <f t="shared" si="54"/>
        <v/>
      </c>
      <c r="CD86" t="str">
        <f t="shared" si="55"/>
        <v/>
      </c>
      <c r="CE86" t="str">
        <f t="shared" si="56"/>
        <v/>
      </c>
      <c r="CF86" t="str">
        <f t="shared" si="57"/>
        <v/>
      </c>
      <c r="CG86" t="str">
        <f t="shared" si="58"/>
        <v/>
      </c>
      <c r="CH86" t="str">
        <f t="shared" si="59"/>
        <v/>
      </c>
      <c r="CI86" t="str">
        <f t="shared" si="60"/>
        <v/>
      </c>
      <c r="CJ86" t="str">
        <f t="shared" si="61"/>
        <v/>
      </c>
      <c r="CK86" t="str">
        <f t="shared" si="62"/>
        <v/>
      </c>
      <c r="CL86" t="str">
        <f t="shared" si="63"/>
        <v/>
      </c>
      <c r="CM86" t="str">
        <f t="shared" si="64"/>
        <v/>
      </c>
      <c r="CN86" t="str">
        <f t="shared" si="65"/>
        <v/>
      </c>
      <c r="CO86" t="str">
        <f t="shared" si="66"/>
        <v/>
      </c>
    </row>
    <row r="87" spans="1:93" ht="18" customHeight="1">
      <c r="A87" t="s">
        <v>3244</v>
      </c>
      <c r="B87" s="97"/>
      <c r="C87" s="26" t="s">
        <v>3245</v>
      </c>
      <c r="D87" s="26" t="s">
        <v>3246</v>
      </c>
      <c r="E87" s="27" t="s">
        <v>3157</v>
      </c>
      <c r="F87" t="s">
        <v>48</v>
      </c>
      <c r="G87" s="27" t="s">
        <v>525</v>
      </c>
      <c r="H87" t="s">
        <v>526</v>
      </c>
      <c r="I87" t="s">
        <v>3183</v>
      </c>
      <c r="K87" s="28"/>
      <c r="M87" t="s">
        <v>1707</v>
      </c>
      <c r="R87" t="str">
        <f>IF(COUNTIF(soi_input_variables!A:A,B87)&gt;0,"yes","no")</f>
        <v>no</v>
      </c>
      <c r="S87" t="str">
        <f>IF(COUNTIF(midas_input_variables!A:A,B87)&gt;0,"yes","no")</f>
        <v>no</v>
      </c>
      <c r="T87" t="str">
        <f t="shared" si="67"/>
        <v>no</v>
      </c>
      <c r="V87" t="str">
        <f>IF(COUNTIF(eucalc_variables_proxies!A:A,B87)&gt;0,"yes","no")</f>
        <v>no</v>
      </c>
      <c r="AI87" s="9"/>
      <c r="AO87" s="106"/>
      <c r="AP87" s="103" t="s">
        <v>3247</v>
      </c>
      <c r="AQ87" s="104" t="b">
        <v>1</v>
      </c>
      <c r="AR87" s="105"/>
      <c r="AS87" s="106"/>
      <c r="AT87" s="131" t="str" cm="1">
        <f t="array" ref="AT87">IFERROR(_xlfn.TEXTSPLIT(AR87,";",,FALSE),"")</f>
        <v/>
      </c>
      <c r="BJ87" s="132" t="str">
        <f t="shared" si="35"/>
        <v/>
      </c>
      <c r="BK87" s="132" t="str">
        <f t="shared" si="36"/>
        <v/>
      </c>
      <c r="BL87" s="132" t="str">
        <f t="shared" si="37"/>
        <v/>
      </c>
      <c r="BM87" s="132" t="str">
        <f t="shared" si="38"/>
        <v/>
      </c>
      <c r="BN87" s="132" t="str">
        <f t="shared" si="39"/>
        <v/>
      </c>
      <c r="BO87" s="132" t="str">
        <f t="shared" si="40"/>
        <v/>
      </c>
      <c r="BP87" s="132" t="str">
        <f t="shared" si="41"/>
        <v/>
      </c>
      <c r="BQ87" s="132" t="str">
        <f t="shared" si="42"/>
        <v/>
      </c>
      <c r="BR87" s="132" t="str">
        <f t="shared" si="43"/>
        <v/>
      </c>
      <c r="BS87" s="132" t="str">
        <f t="shared" si="44"/>
        <v/>
      </c>
      <c r="BT87" s="132" t="str">
        <f t="shared" si="45"/>
        <v/>
      </c>
      <c r="BU87" s="132" t="str">
        <f t="shared" si="46"/>
        <v/>
      </c>
      <c r="BV87" s="132" t="str">
        <f t="shared" si="47"/>
        <v/>
      </c>
      <c r="BW87" s="132" t="str">
        <f t="shared" si="48"/>
        <v/>
      </c>
      <c r="BX87" s="132" t="str">
        <f t="shared" si="49"/>
        <v/>
      </c>
      <c r="BY87" s="132" t="str">
        <f t="shared" si="50"/>
        <v/>
      </c>
      <c r="BZ87" t="str">
        <f t="shared" si="51"/>
        <v/>
      </c>
      <c r="CA87" t="str">
        <f t="shared" si="52"/>
        <v/>
      </c>
      <c r="CB87" t="str">
        <f t="shared" si="53"/>
        <v/>
      </c>
      <c r="CC87" t="str">
        <f t="shared" si="54"/>
        <v/>
      </c>
      <c r="CD87" t="str">
        <f t="shared" si="55"/>
        <v/>
      </c>
      <c r="CE87" t="str">
        <f t="shared" si="56"/>
        <v/>
      </c>
      <c r="CF87" t="str">
        <f t="shared" si="57"/>
        <v/>
      </c>
      <c r="CG87" t="str">
        <f t="shared" si="58"/>
        <v/>
      </c>
      <c r="CH87" t="str">
        <f t="shared" si="59"/>
        <v/>
      </c>
      <c r="CI87" t="str">
        <f t="shared" si="60"/>
        <v/>
      </c>
      <c r="CJ87" t="str">
        <f t="shared" si="61"/>
        <v/>
      </c>
      <c r="CK87" t="str">
        <f t="shared" si="62"/>
        <v/>
      </c>
      <c r="CL87" t="str">
        <f t="shared" si="63"/>
        <v/>
      </c>
      <c r="CM87" t="str">
        <f t="shared" si="64"/>
        <v/>
      </c>
      <c r="CN87" t="str">
        <f t="shared" si="65"/>
        <v/>
      </c>
      <c r="CO87" t="str">
        <f t="shared" si="66"/>
        <v/>
      </c>
    </row>
    <row r="88" spans="1:93" ht="18" customHeight="1">
      <c r="B88" s="97" t="s">
        <v>3197</v>
      </c>
      <c r="C88" s="26" t="s">
        <v>3245</v>
      </c>
      <c r="D88" s="26" t="s">
        <v>3246</v>
      </c>
      <c r="E88" s="27" t="s">
        <v>3159</v>
      </c>
      <c r="F88" t="s">
        <v>48</v>
      </c>
      <c r="G88" s="27" t="s">
        <v>525</v>
      </c>
      <c r="H88" t="s">
        <v>526</v>
      </c>
      <c r="I88" t="s">
        <v>3183</v>
      </c>
      <c r="K88" s="28"/>
      <c r="M88" t="s">
        <v>38</v>
      </c>
      <c r="N88" s="1" t="str">
        <f>_xlfn.CONCAT("0.000004184*", A87)</f>
        <v>0.000004184*agr_feed-demand_liv_meat_meal[kcal]</v>
      </c>
      <c r="R88" t="str">
        <f>IF(COUNTIF(soi_input_variables!A:A,B88)&gt;0,"yes","no")</f>
        <v>no</v>
      </c>
      <c r="S88" t="str">
        <f>IF(COUNTIF(midas_input_variables!A:A,B88)&gt;0,"yes","no")</f>
        <v>yes</v>
      </c>
      <c r="T88" t="str">
        <f t="shared" si="67"/>
        <v>yes</v>
      </c>
      <c r="U88">
        <v>100</v>
      </c>
      <c r="V88" t="str">
        <f>IF(COUNTIF(eucalc_variables_proxies!A:A,B88)&gt;0,"yes","no")</f>
        <v>yes</v>
      </c>
      <c r="X88" t="s">
        <v>2917</v>
      </c>
      <c r="Y88" t="s">
        <v>3124</v>
      </c>
      <c r="AI88" s="9" t="s">
        <v>3248</v>
      </c>
      <c r="AJ88" t="s">
        <v>2924</v>
      </c>
      <c r="AK88" t="s">
        <v>3222</v>
      </c>
      <c r="AO88" s="106"/>
      <c r="AP88" s="103" t="s">
        <v>3249</v>
      </c>
      <c r="AQ88" s="104" t="b">
        <v>1</v>
      </c>
      <c r="AR88" s="105"/>
      <c r="AS88" s="106"/>
      <c r="AT88" s="131" t="str" cm="1">
        <f t="array" ref="AT88">IFERROR(_xlfn.TEXTSPLIT(AR88,";",,FALSE),"")</f>
        <v/>
      </c>
      <c r="BJ88" s="132" t="str">
        <f t="shared" si="35"/>
        <v/>
      </c>
      <c r="BK88" s="132" t="str">
        <f t="shared" si="36"/>
        <v/>
      </c>
      <c r="BL88" s="132" t="str">
        <f t="shared" si="37"/>
        <v/>
      </c>
      <c r="BM88" s="132" t="str">
        <f t="shared" si="38"/>
        <v/>
      </c>
      <c r="BN88" s="132" t="str">
        <f t="shared" si="39"/>
        <v/>
      </c>
      <c r="BO88" s="132" t="str">
        <f t="shared" si="40"/>
        <v/>
      </c>
      <c r="BP88" s="132" t="str">
        <f t="shared" si="41"/>
        <v/>
      </c>
      <c r="BQ88" s="132" t="str">
        <f t="shared" si="42"/>
        <v/>
      </c>
      <c r="BR88" s="132" t="str">
        <f t="shared" si="43"/>
        <v/>
      </c>
      <c r="BS88" s="132" t="str">
        <f t="shared" si="44"/>
        <v/>
      </c>
      <c r="BT88" s="132" t="str">
        <f t="shared" si="45"/>
        <v/>
      </c>
      <c r="BU88" s="132" t="str">
        <f t="shared" si="46"/>
        <v/>
      </c>
      <c r="BV88" s="132" t="str">
        <f t="shared" si="47"/>
        <v/>
      </c>
      <c r="BW88" s="132" t="str">
        <f t="shared" si="48"/>
        <v/>
      </c>
      <c r="BX88" s="132" t="str">
        <f t="shared" si="49"/>
        <v/>
      </c>
      <c r="BY88" s="132" t="str">
        <f t="shared" si="50"/>
        <v/>
      </c>
      <c r="BZ88" t="str">
        <f t="shared" si="51"/>
        <v/>
      </c>
      <c r="CA88" t="str">
        <f t="shared" si="52"/>
        <v/>
      </c>
      <c r="CB88" t="str">
        <f t="shared" si="53"/>
        <v/>
      </c>
      <c r="CC88" t="str">
        <f t="shared" si="54"/>
        <v/>
      </c>
      <c r="CD88" t="str">
        <f t="shared" si="55"/>
        <v/>
      </c>
      <c r="CE88" t="str">
        <f t="shared" si="56"/>
        <v/>
      </c>
      <c r="CF88" t="str">
        <f t="shared" si="57"/>
        <v/>
      </c>
      <c r="CG88" t="str">
        <f t="shared" si="58"/>
        <v/>
      </c>
      <c r="CH88" t="str">
        <f t="shared" si="59"/>
        <v/>
      </c>
      <c r="CI88" t="str">
        <f t="shared" si="60"/>
        <v/>
      </c>
      <c r="CJ88" t="str">
        <f t="shared" si="61"/>
        <v/>
      </c>
      <c r="CK88" t="str">
        <f t="shared" si="62"/>
        <v/>
      </c>
      <c r="CL88" t="str">
        <f t="shared" si="63"/>
        <v/>
      </c>
      <c r="CM88" t="str">
        <f t="shared" si="64"/>
        <v/>
      </c>
      <c r="CN88" t="str">
        <f t="shared" si="65"/>
        <v/>
      </c>
      <c r="CO88" t="str">
        <f t="shared" si="66"/>
        <v/>
      </c>
    </row>
    <row r="89" spans="1:93" ht="14.7" customHeight="1">
      <c r="A89" t="s">
        <v>3250</v>
      </c>
      <c r="B89" s="97"/>
      <c r="C89" s="26" t="s">
        <v>3251</v>
      </c>
      <c r="D89" s="26" t="s">
        <v>3252</v>
      </c>
      <c r="E89" s="27" t="s">
        <v>3157</v>
      </c>
      <c r="F89" t="s">
        <v>48</v>
      </c>
      <c r="G89" s="27" t="s">
        <v>525</v>
      </c>
      <c r="H89" t="s">
        <v>526</v>
      </c>
      <c r="I89" t="s">
        <v>3183</v>
      </c>
      <c r="K89" s="28"/>
      <c r="M89" t="s">
        <v>1707</v>
      </c>
      <c r="R89" t="str">
        <f>IF(COUNTIF(soi_input_variables!A:A,B89)&gt;0,"yes","no")</f>
        <v>no</v>
      </c>
      <c r="S89" t="str">
        <f>IF(COUNTIF(midas_input_variables!A:A,B89)&gt;0,"yes","no")</f>
        <v>no</v>
      </c>
      <c r="T89" t="str">
        <f t="shared" si="67"/>
        <v>no</v>
      </c>
      <c r="V89" t="str">
        <f>IF(COUNTIF(eucalc_variables_proxies!A:A,B89)&gt;0,"yes","no")</f>
        <v>no</v>
      </c>
      <c r="AI89" s="9"/>
      <c r="AO89" s="106"/>
      <c r="AP89" s="103" t="s">
        <v>3253</v>
      </c>
      <c r="AQ89" s="104" t="b">
        <v>1</v>
      </c>
      <c r="AR89" s="105"/>
      <c r="AS89" s="106"/>
      <c r="AT89" s="131" t="str" cm="1">
        <f t="array" ref="AT89">IFERROR(_xlfn.TEXTSPLIT(AR89,";",,FALSE),"")</f>
        <v/>
      </c>
      <c r="BJ89" s="132" t="str">
        <f t="shared" si="35"/>
        <v/>
      </c>
      <c r="BK89" s="132" t="str">
        <f t="shared" si="36"/>
        <v/>
      </c>
      <c r="BL89" s="132" t="str">
        <f t="shared" si="37"/>
        <v/>
      </c>
      <c r="BM89" s="132" t="str">
        <f t="shared" si="38"/>
        <v/>
      </c>
      <c r="BN89" s="132" t="str">
        <f t="shared" si="39"/>
        <v/>
      </c>
      <c r="BO89" s="132" t="str">
        <f t="shared" si="40"/>
        <v/>
      </c>
      <c r="BP89" s="132" t="str">
        <f t="shared" si="41"/>
        <v/>
      </c>
      <c r="BQ89" s="132" t="str">
        <f t="shared" si="42"/>
        <v/>
      </c>
      <c r="BR89" s="132" t="str">
        <f t="shared" si="43"/>
        <v/>
      </c>
      <c r="BS89" s="132" t="str">
        <f t="shared" si="44"/>
        <v/>
      </c>
      <c r="BT89" s="132" t="str">
        <f t="shared" si="45"/>
        <v/>
      </c>
      <c r="BU89" s="132" t="str">
        <f t="shared" si="46"/>
        <v/>
      </c>
      <c r="BV89" s="132" t="str">
        <f t="shared" si="47"/>
        <v/>
      </c>
      <c r="BW89" s="132" t="str">
        <f t="shared" si="48"/>
        <v/>
      </c>
      <c r="BX89" s="132" t="str">
        <f t="shared" si="49"/>
        <v/>
      </c>
      <c r="BY89" s="132" t="str">
        <f t="shared" si="50"/>
        <v/>
      </c>
      <c r="BZ89" t="str">
        <f t="shared" si="51"/>
        <v/>
      </c>
      <c r="CA89" t="str">
        <f t="shared" si="52"/>
        <v/>
      </c>
      <c r="CB89" t="str">
        <f t="shared" si="53"/>
        <v/>
      </c>
      <c r="CC89" t="str">
        <f t="shared" si="54"/>
        <v/>
      </c>
      <c r="CD89" t="str">
        <f t="shared" si="55"/>
        <v/>
      </c>
      <c r="CE89" t="str">
        <f t="shared" si="56"/>
        <v/>
      </c>
      <c r="CF89" t="str">
        <f t="shared" si="57"/>
        <v/>
      </c>
      <c r="CG89" t="str">
        <f t="shared" si="58"/>
        <v/>
      </c>
      <c r="CH89" t="str">
        <f t="shared" si="59"/>
        <v/>
      </c>
      <c r="CI89" t="str">
        <f t="shared" si="60"/>
        <v/>
      </c>
      <c r="CJ89" t="str">
        <f t="shared" si="61"/>
        <v/>
      </c>
      <c r="CK89" t="str">
        <f t="shared" si="62"/>
        <v/>
      </c>
      <c r="CL89" t="str">
        <f t="shared" si="63"/>
        <v/>
      </c>
      <c r="CM89" t="str">
        <f t="shared" si="64"/>
        <v/>
      </c>
      <c r="CN89" t="str">
        <f t="shared" si="65"/>
        <v/>
      </c>
      <c r="CO89" t="str">
        <f t="shared" si="66"/>
        <v/>
      </c>
    </row>
    <row r="90" spans="1:93" ht="14.7" customHeight="1">
      <c r="B90" s="97" t="s">
        <v>3203</v>
      </c>
      <c r="C90" s="26" t="s">
        <v>3251</v>
      </c>
      <c r="D90" s="26" t="s">
        <v>3252</v>
      </c>
      <c r="E90" s="27" t="s">
        <v>3159</v>
      </c>
      <c r="F90" t="s">
        <v>48</v>
      </c>
      <c r="G90" s="27" t="s">
        <v>525</v>
      </c>
      <c r="H90" t="s">
        <v>526</v>
      </c>
      <c r="I90" t="s">
        <v>3183</v>
      </c>
      <c r="K90" s="28"/>
      <c r="M90" t="s">
        <v>38</v>
      </c>
      <c r="N90" s="1" t="str">
        <f>_xlfn.CONCAT("0.000004184*", A89)</f>
        <v>0.000004184*agr_feed-demand_processed_cake_oilcrop[kcal]</v>
      </c>
      <c r="R90" t="str">
        <f>IF(COUNTIF(soi_input_variables!A:A,B90)&gt;0,"yes","no")</f>
        <v>no</v>
      </c>
      <c r="S90" t="str">
        <f>IF(COUNTIF(midas_input_variables!A:A,B90)&gt;0,"yes","no")</f>
        <v>yes</v>
      </c>
      <c r="T90" t="str">
        <f t="shared" si="67"/>
        <v>yes</v>
      </c>
      <c r="U90">
        <v>100</v>
      </c>
      <c r="V90" t="str">
        <f>IF(COUNTIF(eucalc_variables_proxies!A:A,B90)&gt;0,"yes","no")</f>
        <v>yes</v>
      </c>
      <c r="X90" t="s">
        <v>2917</v>
      </c>
      <c r="Y90" t="s">
        <v>3124</v>
      </c>
      <c r="AI90" s="9" t="s">
        <v>3254</v>
      </c>
      <c r="AJ90" t="s">
        <v>2924</v>
      </c>
      <c r="AK90" t="s">
        <v>3222</v>
      </c>
      <c r="AO90" s="29"/>
      <c r="AP90" s="103" t="s">
        <v>3255</v>
      </c>
      <c r="AQ90" s="104" t="b">
        <v>1</v>
      </c>
      <c r="AR90" s="105"/>
      <c r="AS90" s="29"/>
      <c r="AT90" s="131" t="str" cm="1">
        <f t="array" ref="AT90">IFERROR(_xlfn.TEXTSPLIT(AR90,";",,FALSE),"")</f>
        <v/>
      </c>
      <c r="BJ90" s="132" t="str">
        <f t="shared" si="35"/>
        <v/>
      </c>
      <c r="BK90" s="132" t="str">
        <f t="shared" si="36"/>
        <v/>
      </c>
      <c r="BL90" s="132" t="str">
        <f t="shared" si="37"/>
        <v/>
      </c>
      <c r="BM90" s="132" t="str">
        <f t="shared" si="38"/>
        <v/>
      </c>
      <c r="BN90" s="132" t="str">
        <f t="shared" si="39"/>
        <v/>
      </c>
      <c r="BO90" s="132" t="str">
        <f t="shared" si="40"/>
        <v/>
      </c>
      <c r="BP90" s="132" t="str">
        <f t="shared" si="41"/>
        <v/>
      </c>
      <c r="BQ90" s="132" t="str">
        <f t="shared" si="42"/>
        <v/>
      </c>
      <c r="BR90" s="132" t="str">
        <f t="shared" si="43"/>
        <v/>
      </c>
      <c r="BS90" s="132" t="str">
        <f t="shared" si="44"/>
        <v/>
      </c>
      <c r="BT90" s="132" t="str">
        <f t="shared" si="45"/>
        <v/>
      </c>
      <c r="BU90" s="132" t="str">
        <f t="shared" si="46"/>
        <v/>
      </c>
      <c r="BV90" s="132" t="str">
        <f t="shared" si="47"/>
        <v/>
      </c>
      <c r="BW90" s="132" t="str">
        <f t="shared" si="48"/>
        <v/>
      </c>
      <c r="BX90" s="132" t="str">
        <f t="shared" si="49"/>
        <v/>
      </c>
      <c r="BY90" s="132" t="str">
        <f t="shared" si="50"/>
        <v/>
      </c>
      <c r="BZ90" t="str">
        <f t="shared" si="51"/>
        <v/>
      </c>
      <c r="CA90" t="str">
        <f t="shared" si="52"/>
        <v/>
      </c>
      <c r="CB90" t="str">
        <f t="shared" si="53"/>
        <v/>
      </c>
      <c r="CC90" t="str">
        <f t="shared" si="54"/>
        <v/>
      </c>
      <c r="CD90" t="str">
        <f t="shared" si="55"/>
        <v/>
      </c>
      <c r="CE90" t="str">
        <f t="shared" si="56"/>
        <v/>
      </c>
      <c r="CF90" t="str">
        <f t="shared" si="57"/>
        <v/>
      </c>
      <c r="CG90" t="str">
        <f t="shared" si="58"/>
        <v/>
      </c>
      <c r="CH90" t="str">
        <f t="shared" si="59"/>
        <v/>
      </c>
      <c r="CI90" t="str">
        <f t="shared" si="60"/>
        <v/>
      </c>
      <c r="CJ90" t="str">
        <f t="shared" si="61"/>
        <v/>
      </c>
      <c r="CK90" t="str">
        <f t="shared" si="62"/>
        <v/>
      </c>
      <c r="CL90" t="str">
        <f t="shared" si="63"/>
        <v/>
      </c>
      <c r="CM90" t="str">
        <f t="shared" si="64"/>
        <v/>
      </c>
      <c r="CN90" t="str">
        <f t="shared" si="65"/>
        <v/>
      </c>
      <c r="CO90" t="str">
        <f t="shared" si="66"/>
        <v/>
      </c>
    </row>
    <row r="91" spans="1:93" ht="17.7" customHeight="1">
      <c r="A91" t="s">
        <v>3256</v>
      </c>
      <c r="B91" s="97"/>
      <c r="C91" s="26" t="s">
        <v>3257</v>
      </c>
      <c r="D91" s="26" t="s">
        <v>3258</v>
      </c>
      <c r="E91" s="27" t="s">
        <v>3157</v>
      </c>
      <c r="F91" t="s">
        <v>48</v>
      </c>
      <c r="G91" s="27" t="s">
        <v>525</v>
      </c>
      <c r="H91" t="s">
        <v>526</v>
      </c>
      <c r="I91" t="s">
        <v>3183</v>
      </c>
      <c r="K91" s="28"/>
      <c r="M91" t="s">
        <v>1707</v>
      </c>
      <c r="R91" t="str">
        <f>IF(COUNTIF(soi_input_variables!A:A,B91)&gt;0,"yes","no")</f>
        <v>no</v>
      </c>
      <c r="S91" t="str">
        <f>IF(COUNTIF(midas_input_variables!A:A,B91)&gt;0,"yes","no")</f>
        <v>no</v>
      </c>
      <c r="T91" t="str">
        <f t="shared" si="67"/>
        <v>no</v>
      </c>
      <c r="V91" t="str">
        <f>IF(COUNTIF(eucalc_variables_proxies!A:A,B91)&gt;0,"yes","no")</f>
        <v>no</v>
      </c>
      <c r="AI91" s="9"/>
      <c r="AO91" s="29"/>
      <c r="AP91" s="103" t="s">
        <v>3259</v>
      </c>
      <c r="AQ91" s="104" t="b">
        <v>1</v>
      </c>
      <c r="AR91" s="105"/>
      <c r="AS91" s="29"/>
      <c r="AT91" s="131" t="str" cm="1">
        <f t="array" ref="AT91">IFERROR(_xlfn.TEXTSPLIT(AR91,";",,FALSE),"")</f>
        <v/>
      </c>
      <c r="BJ91" s="132" t="str">
        <f t="shared" si="35"/>
        <v/>
      </c>
      <c r="BK91" s="132" t="str">
        <f t="shared" si="36"/>
        <v/>
      </c>
      <c r="BL91" s="132" t="str">
        <f t="shared" si="37"/>
        <v/>
      </c>
      <c r="BM91" s="132" t="str">
        <f t="shared" si="38"/>
        <v/>
      </c>
      <c r="BN91" s="132" t="str">
        <f t="shared" si="39"/>
        <v/>
      </c>
      <c r="BO91" s="132" t="str">
        <f t="shared" si="40"/>
        <v/>
      </c>
      <c r="BP91" s="132" t="str">
        <f t="shared" si="41"/>
        <v/>
      </c>
      <c r="BQ91" s="132" t="str">
        <f t="shared" si="42"/>
        <v/>
      </c>
      <c r="BR91" s="132" t="str">
        <f t="shared" si="43"/>
        <v/>
      </c>
      <c r="BS91" s="132" t="str">
        <f t="shared" si="44"/>
        <v/>
      </c>
      <c r="BT91" s="132" t="str">
        <f t="shared" si="45"/>
        <v/>
      </c>
      <c r="BU91" s="132" t="str">
        <f t="shared" si="46"/>
        <v/>
      </c>
      <c r="BV91" s="132" t="str">
        <f t="shared" si="47"/>
        <v/>
      </c>
      <c r="BW91" s="132" t="str">
        <f t="shared" si="48"/>
        <v/>
      </c>
      <c r="BX91" s="132" t="str">
        <f t="shared" si="49"/>
        <v/>
      </c>
      <c r="BY91" s="132" t="str">
        <f t="shared" si="50"/>
        <v/>
      </c>
      <c r="BZ91" t="str">
        <f t="shared" si="51"/>
        <v/>
      </c>
      <c r="CA91" t="str">
        <f t="shared" si="52"/>
        <v/>
      </c>
      <c r="CB91" t="str">
        <f t="shared" si="53"/>
        <v/>
      </c>
      <c r="CC91" t="str">
        <f t="shared" si="54"/>
        <v/>
      </c>
      <c r="CD91" t="str">
        <f t="shared" si="55"/>
        <v/>
      </c>
      <c r="CE91" t="str">
        <f t="shared" si="56"/>
        <v/>
      </c>
      <c r="CF91" t="str">
        <f t="shared" si="57"/>
        <v/>
      </c>
      <c r="CG91" t="str">
        <f t="shared" si="58"/>
        <v/>
      </c>
      <c r="CH91" t="str">
        <f t="shared" si="59"/>
        <v/>
      </c>
      <c r="CI91" t="str">
        <f t="shared" si="60"/>
        <v/>
      </c>
      <c r="CJ91" t="str">
        <f t="shared" si="61"/>
        <v/>
      </c>
      <c r="CK91" t="str">
        <f t="shared" si="62"/>
        <v/>
      </c>
      <c r="CL91" t="str">
        <f t="shared" si="63"/>
        <v/>
      </c>
      <c r="CM91" t="str">
        <f t="shared" si="64"/>
        <v/>
      </c>
      <c r="CN91" t="str">
        <f t="shared" si="65"/>
        <v/>
      </c>
      <c r="CO91" t="str">
        <f t="shared" si="66"/>
        <v/>
      </c>
    </row>
    <row r="92" spans="1:93" ht="17.7" customHeight="1">
      <c r="B92" s="97" t="s">
        <v>3209</v>
      </c>
      <c r="C92" s="26" t="s">
        <v>3257</v>
      </c>
      <c r="D92" s="26" t="s">
        <v>3258</v>
      </c>
      <c r="E92" s="27" t="s">
        <v>3159</v>
      </c>
      <c r="F92" t="s">
        <v>48</v>
      </c>
      <c r="G92" s="27" t="s">
        <v>525</v>
      </c>
      <c r="H92" t="s">
        <v>526</v>
      </c>
      <c r="I92" t="s">
        <v>3183</v>
      </c>
      <c r="K92" s="28"/>
      <c r="M92" t="s">
        <v>38</v>
      </c>
      <c r="N92" s="1" t="str">
        <f>_xlfn.CONCAT("0.000004184*", A91)</f>
        <v>0.000004184*agr_feed-demand_processed_molasse_sugarcrop[kcal]</v>
      </c>
      <c r="R92" t="str">
        <f>IF(COUNTIF(soi_input_variables!A:A,B92)&gt;0,"yes","no")</f>
        <v>no</v>
      </c>
      <c r="S92" t="str">
        <f>IF(COUNTIF(midas_input_variables!A:A,B92)&gt;0,"yes","no")</f>
        <v>yes</v>
      </c>
      <c r="T92" t="str">
        <f t="shared" si="67"/>
        <v>yes</v>
      </c>
      <c r="U92">
        <v>100</v>
      </c>
      <c r="V92" t="str">
        <f>IF(COUNTIF(eucalc_variables_proxies!A:A,B92)&gt;0,"yes","no")</f>
        <v>yes</v>
      </c>
      <c r="X92" t="s">
        <v>2917</v>
      </c>
      <c r="Y92" t="s">
        <v>3124</v>
      </c>
      <c r="AI92" s="9" t="s">
        <v>3260</v>
      </c>
      <c r="AJ92" t="s">
        <v>2924</v>
      </c>
      <c r="AK92" t="s">
        <v>3222</v>
      </c>
      <c r="AO92" s="29"/>
      <c r="AP92" s="103" t="s">
        <v>3261</v>
      </c>
      <c r="AQ92" s="104" t="b">
        <v>1</v>
      </c>
      <c r="AR92" s="105"/>
      <c r="AS92" s="29"/>
      <c r="AT92" s="131" t="str" cm="1">
        <f t="array" ref="AT92">IFERROR(_xlfn.TEXTSPLIT(AR92,";",,FALSE),"")</f>
        <v/>
      </c>
      <c r="BJ92" s="132" t="str">
        <f t="shared" si="35"/>
        <v/>
      </c>
      <c r="BK92" s="132" t="str">
        <f t="shared" si="36"/>
        <v/>
      </c>
      <c r="BL92" s="132" t="str">
        <f t="shared" si="37"/>
        <v/>
      </c>
      <c r="BM92" s="132" t="str">
        <f t="shared" si="38"/>
        <v/>
      </c>
      <c r="BN92" s="132" t="str">
        <f t="shared" si="39"/>
        <v/>
      </c>
      <c r="BO92" s="132" t="str">
        <f t="shared" si="40"/>
        <v/>
      </c>
      <c r="BP92" s="132" t="str">
        <f t="shared" si="41"/>
        <v/>
      </c>
      <c r="BQ92" s="132" t="str">
        <f t="shared" si="42"/>
        <v/>
      </c>
      <c r="BR92" s="132" t="str">
        <f t="shared" si="43"/>
        <v/>
      </c>
      <c r="BS92" s="132" t="str">
        <f t="shared" si="44"/>
        <v/>
      </c>
      <c r="BT92" s="132" t="str">
        <f t="shared" si="45"/>
        <v/>
      </c>
      <c r="BU92" s="132" t="str">
        <f t="shared" si="46"/>
        <v/>
      </c>
      <c r="BV92" s="132" t="str">
        <f t="shared" si="47"/>
        <v/>
      </c>
      <c r="BW92" s="132" t="str">
        <f t="shared" si="48"/>
        <v/>
      </c>
      <c r="BX92" s="132" t="str">
        <f t="shared" si="49"/>
        <v/>
      </c>
      <c r="BY92" s="132" t="str">
        <f t="shared" si="50"/>
        <v/>
      </c>
      <c r="BZ92" t="str">
        <f t="shared" si="51"/>
        <v/>
      </c>
      <c r="CA92" t="str">
        <f t="shared" si="52"/>
        <v/>
      </c>
      <c r="CB92" t="str">
        <f t="shared" si="53"/>
        <v/>
      </c>
      <c r="CC92" t="str">
        <f t="shared" si="54"/>
        <v/>
      </c>
      <c r="CD92" t="str">
        <f t="shared" si="55"/>
        <v/>
      </c>
      <c r="CE92" t="str">
        <f t="shared" si="56"/>
        <v/>
      </c>
      <c r="CF92" t="str">
        <f t="shared" si="57"/>
        <v/>
      </c>
      <c r="CG92" t="str">
        <f t="shared" si="58"/>
        <v/>
      </c>
      <c r="CH92" t="str">
        <f t="shared" si="59"/>
        <v/>
      </c>
      <c r="CI92" t="str">
        <f t="shared" si="60"/>
        <v/>
      </c>
      <c r="CJ92" t="str">
        <f t="shared" si="61"/>
        <v/>
      </c>
      <c r="CK92" t="str">
        <f t="shared" si="62"/>
        <v/>
      </c>
      <c r="CL92" t="str">
        <f t="shared" si="63"/>
        <v/>
      </c>
      <c r="CM92" t="str">
        <f t="shared" si="64"/>
        <v/>
      </c>
      <c r="CN92" t="str">
        <f t="shared" si="65"/>
        <v/>
      </c>
      <c r="CO92" t="str">
        <f t="shared" si="66"/>
        <v/>
      </c>
    </row>
    <row r="93" spans="1:93" ht="17.100000000000001" customHeight="1">
      <c r="A93" t="s">
        <v>3262</v>
      </c>
      <c r="B93" s="97"/>
      <c r="C93" s="26" t="s">
        <v>3263</v>
      </c>
      <c r="D93" s="26" t="s">
        <v>3264</v>
      </c>
      <c r="E93" s="27" t="s">
        <v>3157</v>
      </c>
      <c r="F93" t="s">
        <v>48</v>
      </c>
      <c r="G93" s="27" t="s">
        <v>525</v>
      </c>
      <c r="H93" t="s">
        <v>526</v>
      </c>
      <c r="I93" t="s">
        <v>3183</v>
      </c>
      <c r="K93" s="28"/>
      <c r="M93" t="s">
        <v>1707</v>
      </c>
      <c r="R93" t="str">
        <f>IF(COUNTIF(soi_input_variables!A:A,B93)&gt;0,"yes","no")</f>
        <v>no</v>
      </c>
      <c r="S93" t="str">
        <f>IF(COUNTIF(midas_input_variables!A:A,B93)&gt;0,"yes","no")</f>
        <v>no</v>
      </c>
      <c r="T93" t="str">
        <f t="shared" si="67"/>
        <v>no</v>
      </c>
      <c r="V93" t="str">
        <f>IF(COUNTIF(eucalc_variables_proxies!A:A,B93)&gt;0,"yes","no")</f>
        <v>no</v>
      </c>
      <c r="AI93" s="9"/>
      <c r="AO93" s="29"/>
      <c r="AP93" s="103" t="s">
        <v>3265</v>
      </c>
      <c r="AQ93" s="104" t="b">
        <v>1</v>
      </c>
      <c r="AR93" s="105"/>
      <c r="AS93" s="29"/>
      <c r="AT93" s="131" t="str" cm="1">
        <f t="array" ref="AT93">IFERROR(_xlfn.TEXTSPLIT(AR93,";",,FALSE),"")</f>
        <v/>
      </c>
      <c r="BJ93" s="132" t="str">
        <f t="shared" si="35"/>
        <v/>
      </c>
      <c r="BK93" s="132" t="str">
        <f t="shared" si="36"/>
        <v/>
      </c>
      <c r="BL93" s="132" t="str">
        <f t="shared" si="37"/>
        <v/>
      </c>
      <c r="BM93" s="132" t="str">
        <f t="shared" si="38"/>
        <v/>
      </c>
      <c r="BN93" s="132" t="str">
        <f t="shared" si="39"/>
        <v/>
      </c>
      <c r="BO93" s="132" t="str">
        <f t="shared" si="40"/>
        <v/>
      </c>
      <c r="BP93" s="132" t="str">
        <f t="shared" si="41"/>
        <v/>
      </c>
      <c r="BQ93" s="132" t="str">
        <f t="shared" si="42"/>
        <v/>
      </c>
      <c r="BR93" s="132" t="str">
        <f t="shared" si="43"/>
        <v/>
      </c>
      <c r="BS93" s="132" t="str">
        <f t="shared" si="44"/>
        <v/>
      </c>
      <c r="BT93" s="132" t="str">
        <f t="shared" si="45"/>
        <v/>
      </c>
      <c r="BU93" s="132" t="str">
        <f t="shared" si="46"/>
        <v/>
      </c>
      <c r="BV93" s="132" t="str">
        <f t="shared" si="47"/>
        <v/>
      </c>
      <c r="BW93" s="132" t="str">
        <f t="shared" si="48"/>
        <v/>
      </c>
      <c r="BX93" s="132" t="str">
        <f t="shared" si="49"/>
        <v/>
      </c>
      <c r="BY93" s="132" t="str">
        <f t="shared" si="50"/>
        <v/>
      </c>
      <c r="BZ93" t="str">
        <f t="shared" si="51"/>
        <v/>
      </c>
      <c r="CA93" t="str">
        <f t="shared" si="52"/>
        <v/>
      </c>
      <c r="CB93" t="str">
        <f t="shared" si="53"/>
        <v/>
      </c>
      <c r="CC93" t="str">
        <f t="shared" si="54"/>
        <v/>
      </c>
      <c r="CD93" t="str">
        <f t="shared" si="55"/>
        <v/>
      </c>
      <c r="CE93" t="str">
        <f t="shared" si="56"/>
        <v/>
      </c>
      <c r="CF93" t="str">
        <f t="shared" si="57"/>
        <v/>
      </c>
      <c r="CG93" t="str">
        <f t="shared" si="58"/>
        <v/>
      </c>
      <c r="CH93" t="str">
        <f t="shared" si="59"/>
        <v/>
      </c>
      <c r="CI93" t="str">
        <f t="shared" si="60"/>
        <v/>
      </c>
      <c r="CJ93" t="str">
        <f t="shared" si="61"/>
        <v/>
      </c>
      <c r="CK93" t="str">
        <f t="shared" si="62"/>
        <v/>
      </c>
      <c r="CL93" t="str">
        <f t="shared" si="63"/>
        <v/>
      </c>
      <c r="CM93" t="str">
        <f t="shared" si="64"/>
        <v/>
      </c>
      <c r="CN93" t="str">
        <f t="shared" si="65"/>
        <v/>
      </c>
      <c r="CO93" t="str">
        <f t="shared" si="66"/>
        <v/>
      </c>
    </row>
    <row r="94" spans="1:93" ht="17.100000000000001" customHeight="1">
      <c r="B94" s="27" t="s">
        <v>3215</v>
      </c>
      <c r="C94" s="26" t="s">
        <v>3263</v>
      </c>
      <c r="D94" s="26" t="s">
        <v>3264</v>
      </c>
      <c r="E94" s="27" t="s">
        <v>3159</v>
      </c>
      <c r="F94" t="s">
        <v>48</v>
      </c>
      <c r="G94" s="27" t="s">
        <v>525</v>
      </c>
      <c r="H94" t="s">
        <v>526</v>
      </c>
      <c r="I94" t="s">
        <v>3183</v>
      </c>
      <c r="K94" s="28"/>
      <c r="M94" t="s">
        <v>38</v>
      </c>
      <c r="N94" s="1" t="str">
        <f>_xlfn.CONCAT("0.000004184*", A93)</f>
        <v>0.000004184*agr_feed-demand_processed_voil_oilcrop[kcal]</v>
      </c>
      <c r="R94" t="str">
        <f>IF(COUNTIF(soi_input_variables!A:A,B94)&gt;0,"yes","no")</f>
        <v>no</v>
      </c>
      <c r="S94" t="str">
        <f>IF(COUNTIF(midas_input_variables!A:A,B94)&gt;0,"yes","no")</f>
        <v>yes</v>
      </c>
      <c r="T94" t="str">
        <f t="shared" si="67"/>
        <v>yes</v>
      </c>
      <c r="U94">
        <v>100</v>
      </c>
      <c r="V94" t="str">
        <f>IF(COUNTIF(eucalc_variables_proxies!A:A,B94)&gt;0,"yes","no")</f>
        <v>yes</v>
      </c>
      <c r="X94" t="s">
        <v>2917</v>
      </c>
      <c r="Y94" t="s">
        <v>3124</v>
      </c>
      <c r="AI94" s="9" t="s">
        <v>3266</v>
      </c>
      <c r="AJ94" t="s">
        <v>2924</v>
      </c>
      <c r="AK94" t="s">
        <v>3222</v>
      </c>
      <c r="AO94" s="29"/>
      <c r="AP94" s="103" t="s">
        <v>3267</v>
      </c>
      <c r="AQ94" s="104" t="b">
        <v>1</v>
      </c>
      <c r="AR94" s="105"/>
      <c r="AS94" s="29"/>
      <c r="AT94" s="131" t="str" cm="1">
        <f t="array" ref="AT94">IFERROR(_xlfn.TEXTSPLIT(AR94,";",,FALSE),"")</f>
        <v/>
      </c>
      <c r="BJ94" s="132" t="str">
        <f t="shared" si="35"/>
        <v/>
      </c>
      <c r="BK94" s="132" t="str">
        <f t="shared" si="36"/>
        <v/>
      </c>
      <c r="BL94" s="132" t="str">
        <f t="shared" si="37"/>
        <v/>
      </c>
      <c r="BM94" s="132" t="str">
        <f t="shared" si="38"/>
        <v/>
      </c>
      <c r="BN94" s="132" t="str">
        <f t="shared" si="39"/>
        <v/>
      </c>
      <c r="BO94" s="132" t="str">
        <f t="shared" si="40"/>
        <v/>
      </c>
      <c r="BP94" s="132" t="str">
        <f t="shared" si="41"/>
        <v/>
      </c>
      <c r="BQ94" s="132" t="str">
        <f t="shared" si="42"/>
        <v/>
      </c>
      <c r="BR94" s="132" t="str">
        <f t="shared" si="43"/>
        <v/>
      </c>
      <c r="BS94" s="132" t="str">
        <f t="shared" si="44"/>
        <v/>
      </c>
      <c r="BT94" s="132" t="str">
        <f t="shared" si="45"/>
        <v/>
      </c>
      <c r="BU94" s="132" t="str">
        <f t="shared" si="46"/>
        <v/>
      </c>
      <c r="BV94" s="132" t="str">
        <f t="shared" si="47"/>
        <v/>
      </c>
      <c r="BW94" s="132" t="str">
        <f t="shared" si="48"/>
        <v/>
      </c>
      <c r="BX94" s="132" t="str">
        <f t="shared" si="49"/>
        <v/>
      </c>
      <c r="BY94" s="132" t="str">
        <f t="shared" si="50"/>
        <v/>
      </c>
      <c r="BZ94" t="str">
        <f t="shared" si="51"/>
        <v/>
      </c>
      <c r="CA94" t="str">
        <f t="shared" si="52"/>
        <v/>
      </c>
      <c r="CB94" t="str">
        <f t="shared" si="53"/>
        <v/>
      </c>
      <c r="CC94" t="str">
        <f t="shared" si="54"/>
        <v/>
      </c>
      <c r="CD94" t="str">
        <f t="shared" si="55"/>
        <v/>
      </c>
      <c r="CE94" t="str">
        <f t="shared" si="56"/>
        <v/>
      </c>
      <c r="CF94" t="str">
        <f t="shared" si="57"/>
        <v/>
      </c>
      <c r="CG94" t="str">
        <f t="shared" si="58"/>
        <v/>
      </c>
      <c r="CH94" t="str">
        <f t="shared" si="59"/>
        <v/>
      </c>
      <c r="CI94" t="str">
        <f t="shared" si="60"/>
        <v/>
      </c>
      <c r="CJ94" t="str">
        <f t="shared" si="61"/>
        <v/>
      </c>
      <c r="CK94" t="str">
        <f t="shared" si="62"/>
        <v/>
      </c>
      <c r="CL94" t="str">
        <f t="shared" si="63"/>
        <v/>
      </c>
      <c r="CM94" t="str">
        <f t="shared" si="64"/>
        <v/>
      </c>
      <c r="CN94" t="str">
        <f t="shared" si="65"/>
        <v/>
      </c>
      <c r="CO94" t="str">
        <f t="shared" si="66"/>
        <v/>
      </c>
    </row>
    <row r="95" spans="1:93" ht="17.100000000000001" customHeight="1">
      <c r="A95" t="s">
        <v>3064</v>
      </c>
      <c r="B95" s="97"/>
      <c r="C95" s="26" t="s">
        <v>3268</v>
      </c>
      <c r="D95" s="27"/>
      <c r="E95" s="27" t="s">
        <v>3157</v>
      </c>
      <c r="F95" t="s">
        <v>48</v>
      </c>
      <c r="G95" s="27" t="s">
        <v>525</v>
      </c>
      <c r="H95" t="s">
        <v>3269</v>
      </c>
      <c r="I95" t="s">
        <v>1697</v>
      </c>
      <c r="K95" s="28"/>
      <c r="M95" t="s">
        <v>1707</v>
      </c>
      <c r="R95" t="str">
        <f>IF(COUNTIF(soi_input_variables!A:A,B95)&gt;0,"yes","no")</f>
        <v>no</v>
      </c>
      <c r="S95" t="str">
        <f>IF(COUNTIF(midas_input_variables!A:A,B95)&gt;0,"yes","no")</f>
        <v>no</v>
      </c>
      <c r="T95" t="str">
        <f t="shared" si="67"/>
        <v>no</v>
      </c>
      <c r="V95" t="str">
        <f>IF(COUNTIF(eucalc_variables_proxies!A:A,B95)&gt;0,"yes","no")</f>
        <v>no</v>
      </c>
      <c r="AI95" s="9"/>
      <c r="AO95" s="29"/>
      <c r="AP95" s="103" t="s">
        <v>3270</v>
      </c>
      <c r="AQ95" s="104" t="b">
        <v>1</v>
      </c>
      <c r="AR95" s="105"/>
      <c r="AS95" s="29"/>
      <c r="AT95" s="131" t="str" cm="1">
        <f t="array" ref="AT95">IFERROR(_xlfn.TEXTSPLIT(AR95,";",,FALSE),"")</f>
        <v/>
      </c>
      <c r="BJ95" s="132" t="str">
        <f t="shared" si="35"/>
        <v/>
      </c>
      <c r="BK95" s="132" t="str">
        <f t="shared" si="36"/>
        <v/>
      </c>
      <c r="BL95" s="132" t="str">
        <f t="shared" si="37"/>
        <v/>
      </c>
      <c r="BM95" s="132" t="str">
        <f t="shared" si="38"/>
        <v/>
      </c>
      <c r="BN95" s="132" t="str">
        <f t="shared" si="39"/>
        <v/>
      </c>
      <c r="BO95" s="132" t="str">
        <f t="shared" si="40"/>
        <v/>
      </c>
      <c r="BP95" s="132" t="str">
        <f t="shared" si="41"/>
        <v/>
      </c>
      <c r="BQ95" s="132" t="str">
        <f t="shared" si="42"/>
        <v/>
      </c>
      <c r="BR95" s="132" t="str">
        <f t="shared" si="43"/>
        <v/>
      </c>
      <c r="BS95" s="132" t="str">
        <f t="shared" si="44"/>
        <v/>
      </c>
      <c r="BT95" s="132" t="str">
        <f t="shared" si="45"/>
        <v/>
      </c>
      <c r="BU95" s="132" t="str">
        <f t="shared" si="46"/>
        <v/>
      </c>
      <c r="BV95" s="132" t="str">
        <f t="shared" si="47"/>
        <v/>
      </c>
      <c r="BW95" s="132" t="str">
        <f t="shared" si="48"/>
        <v/>
      </c>
      <c r="BX95" s="132" t="str">
        <f t="shared" si="49"/>
        <v/>
      </c>
      <c r="BY95" s="132" t="str">
        <f t="shared" si="50"/>
        <v/>
      </c>
      <c r="BZ95" t="str">
        <f t="shared" si="51"/>
        <v/>
      </c>
      <c r="CA95" t="str">
        <f t="shared" si="52"/>
        <v/>
      </c>
      <c r="CB95" t="str">
        <f t="shared" si="53"/>
        <v/>
      </c>
      <c r="CC95" t="str">
        <f t="shared" si="54"/>
        <v/>
      </c>
      <c r="CD95" t="str">
        <f t="shared" si="55"/>
        <v/>
      </c>
      <c r="CE95" t="str">
        <f t="shared" si="56"/>
        <v/>
      </c>
      <c r="CF95" t="str">
        <f t="shared" si="57"/>
        <v/>
      </c>
      <c r="CG95" t="str">
        <f t="shared" si="58"/>
        <v/>
      </c>
      <c r="CH95" t="str">
        <f t="shared" si="59"/>
        <v/>
      </c>
      <c r="CI95" t="str">
        <f t="shared" si="60"/>
        <v/>
      </c>
      <c r="CJ95" t="str">
        <f t="shared" si="61"/>
        <v/>
      </c>
      <c r="CK95" t="str">
        <f t="shared" si="62"/>
        <v/>
      </c>
      <c r="CL95" t="str">
        <f t="shared" si="63"/>
        <v/>
      </c>
      <c r="CM95" t="str">
        <f t="shared" si="64"/>
        <v/>
      </c>
      <c r="CN95" t="str">
        <f t="shared" si="65"/>
        <v/>
      </c>
      <c r="CO95" t="str">
        <f t="shared" si="66"/>
        <v/>
      </c>
    </row>
    <row r="96" spans="1:93" ht="17.100000000000001" customHeight="1">
      <c r="B96" s="97" t="s">
        <v>3221</v>
      </c>
      <c r="C96" s="26" t="s">
        <v>3268</v>
      </c>
      <c r="D96" s="27"/>
      <c r="E96" s="27" t="s">
        <v>3159</v>
      </c>
      <c r="F96" t="s">
        <v>48</v>
      </c>
      <c r="G96" s="27" t="s">
        <v>525</v>
      </c>
      <c r="H96" t="s">
        <v>3269</v>
      </c>
      <c r="I96" t="s">
        <v>1697</v>
      </c>
      <c r="K96" s="28"/>
      <c r="M96" t="s">
        <v>38</v>
      </c>
      <c r="N96" s="1" t="str">
        <f>_xlfn.CONCAT("0.000004184*", A95)</f>
        <v>0.000004184*agr_domestic-production_afw_algae[kcal]</v>
      </c>
      <c r="R96" t="str">
        <f>IF(COUNTIF(soi_input_variables!A:A,B96)&gt;0,"yes","no")</f>
        <v>yes</v>
      </c>
      <c r="S96" t="str">
        <f>IF(COUNTIF(midas_input_variables!A:A,B96)&gt;0,"yes","no")</f>
        <v>no</v>
      </c>
      <c r="T96" t="str">
        <f t="shared" si="67"/>
        <v>yes</v>
      </c>
      <c r="U96">
        <v>100</v>
      </c>
      <c r="V96" t="str">
        <f>IF(COUNTIF(eucalc_variables_proxies!A:A,B96)&gt;0,"yes","no")</f>
        <v>yes</v>
      </c>
      <c r="X96" t="s">
        <v>2924</v>
      </c>
      <c r="Y96" t="s">
        <v>3222</v>
      </c>
      <c r="AI96" s="9" t="s">
        <v>3271</v>
      </c>
      <c r="AJ96" t="s">
        <v>2924</v>
      </c>
      <c r="AK96" t="s">
        <v>3222</v>
      </c>
      <c r="AO96" s="29"/>
      <c r="AP96" s="103" t="s">
        <v>3272</v>
      </c>
      <c r="AQ96" s="104" t="b">
        <v>1</v>
      </c>
      <c r="AR96" s="105"/>
      <c r="AS96" s="29"/>
      <c r="AT96" s="131" t="str" cm="1">
        <f t="array" ref="AT96">IFERROR(_xlfn.TEXTSPLIT(AR96,";",,FALSE),"")</f>
        <v/>
      </c>
      <c r="BJ96" s="132" t="str">
        <f t="shared" si="35"/>
        <v/>
      </c>
      <c r="BK96" s="132" t="str">
        <f t="shared" si="36"/>
        <v/>
      </c>
      <c r="BL96" s="132" t="str">
        <f t="shared" si="37"/>
        <v/>
      </c>
      <c r="BM96" s="132" t="str">
        <f t="shared" si="38"/>
        <v/>
      </c>
      <c r="BN96" s="132" t="str">
        <f t="shared" si="39"/>
        <v/>
      </c>
      <c r="BO96" s="132" t="str">
        <f t="shared" si="40"/>
        <v/>
      </c>
      <c r="BP96" s="132" t="str">
        <f t="shared" si="41"/>
        <v/>
      </c>
      <c r="BQ96" s="132" t="str">
        <f t="shared" si="42"/>
        <v/>
      </c>
      <c r="BR96" s="132" t="str">
        <f t="shared" si="43"/>
        <v/>
      </c>
      <c r="BS96" s="132" t="str">
        <f t="shared" si="44"/>
        <v/>
      </c>
      <c r="BT96" s="132" t="str">
        <f t="shared" si="45"/>
        <v/>
      </c>
      <c r="BU96" s="132" t="str">
        <f t="shared" si="46"/>
        <v/>
      </c>
      <c r="BV96" s="132" t="str">
        <f t="shared" si="47"/>
        <v/>
      </c>
      <c r="BW96" s="132" t="str">
        <f t="shared" si="48"/>
        <v/>
      </c>
      <c r="BX96" s="132" t="str">
        <f t="shared" si="49"/>
        <v/>
      </c>
      <c r="BY96" s="132" t="str">
        <f t="shared" si="50"/>
        <v/>
      </c>
      <c r="BZ96" t="str">
        <f t="shared" si="51"/>
        <v/>
      </c>
      <c r="CA96" t="str">
        <f t="shared" si="52"/>
        <v/>
      </c>
      <c r="CB96" t="str">
        <f t="shared" si="53"/>
        <v/>
      </c>
      <c r="CC96" t="str">
        <f t="shared" si="54"/>
        <v/>
      </c>
      <c r="CD96" t="str">
        <f t="shared" si="55"/>
        <v/>
      </c>
      <c r="CE96" t="str">
        <f t="shared" si="56"/>
        <v/>
      </c>
      <c r="CF96" t="str">
        <f t="shared" si="57"/>
        <v/>
      </c>
      <c r="CG96" t="str">
        <f t="shared" si="58"/>
        <v/>
      </c>
      <c r="CH96" t="str">
        <f t="shared" si="59"/>
        <v/>
      </c>
      <c r="CI96" t="str">
        <f t="shared" si="60"/>
        <v/>
      </c>
      <c r="CJ96" t="str">
        <f t="shared" si="61"/>
        <v/>
      </c>
      <c r="CK96" t="str">
        <f t="shared" si="62"/>
        <v/>
      </c>
      <c r="CL96" t="str">
        <f t="shared" si="63"/>
        <v/>
      </c>
      <c r="CM96" t="str">
        <f t="shared" si="64"/>
        <v/>
      </c>
      <c r="CN96" t="str">
        <f t="shared" si="65"/>
        <v/>
      </c>
      <c r="CO96" t="str">
        <f t="shared" si="66"/>
        <v/>
      </c>
    </row>
    <row r="97" spans="1:93" ht="14.7" customHeight="1">
      <c r="A97" t="s">
        <v>3074</v>
      </c>
      <c r="B97" s="97"/>
      <c r="C97" s="26" t="s">
        <v>3194</v>
      </c>
      <c r="D97" s="27"/>
      <c r="E97" s="27" t="s">
        <v>3157</v>
      </c>
      <c r="F97" t="s">
        <v>48</v>
      </c>
      <c r="G97" s="27" t="s">
        <v>525</v>
      </c>
      <c r="H97" t="s">
        <v>3269</v>
      </c>
      <c r="I97" t="s">
        <v>1697</v>
      </c>
      <c r="K97" s="28"/>
      <c r="M97" t="s">
        <v>1707</v>
      </c>
      <c r="O97" s="1" t="s">
        <v>3273</v>
      </c>
      <c r="R97" t="str">
        <f>IF(COUNTIF(soi_input_variables!A:A,B97)&gt;0,"yes","no")</f>
        <v>no</v>
      </c>
      <c r="S97" t="str">
        <f>IF(COUNTIF(midas_input_variables!A:A,B97)&gt;0,"yes","no")</f>
        <v>no</v>
      </c>
      <c r="T97" t="str">
        <f t="shared" si="67"/>
        <v>no</v>
      </c>
      <c r="V97" t="str">
        <f>IF(COUNTIF(eucalc_variables_proxies!A:A,B97)&gt;0,"yes","no")</f>
        <v>no</v>
      </c>
      <c r="AI97" s="9"/>
      <c r="AO97" s="29"/>
      <c r="AP97" s="103" t="s">
        <v>3274</v>
      </c>
      <c r="AQ97" s="104" t="b">
        <v>1</v>
      </c>
      <c r="AR97" s="105"/>
      <c r="AS97" s="29"/>
      <c r="AT97" s="131" t="str" cm="1">
        <f t="array" ref="AT97">IFERROR(_xlfn.TEXTSPLIT(AR97,";",,FALSE),"")</f>
        <v/>
      </c>
      <c r="BJ97" s="132" t="str">
        <f t="shared" si="35"/>
        <v/>
      </c>
      <c r="BK97" s="132" t="str">
        <f t="shared" si="36"/>
        <v/>
      </c>
      <c r="BL97" s="132" t="str">
        <f t="shared" si="37"/>
        <v/>
      </c>
      <c r="BM97" s="132" t="str">
        <f t="shared" si="38"/>
        <v/>
      </c>
      <c r="BN97" s="132" t="str">
        <f t="shared" si="39"/>
        <v/>
      </c>
      <c r="BO97" s="132" t="str">
        <f t="shared" si="40"/>
        <v/>
      </c>
      <c r="BP97" s="132" t="str">
        <f t="shared" si="41"/>
        <v/>
      </c>
      <c r="BQ97" s="132" t="str">
        <f t="shared" si="42"/>
        <v/>
      </c>
      <c r="BR97" s="132" t="str">
        <f t="shared" si="43"/>
        <v/>
      </c>
      <c r="BS97" s="132" t="str">
        <f t="shared" si="44"/>
        <v/>
      </c>
      <c r="BT97" s="132" t="str">
        <f t="shared" si="45"/>
        <v/>
      </c>
      <c r="BU97" s="132" t="str">
        <f t="shared" si="46"/>
        <v/>
      </c>
      <c r="BV97" s="132" t="str">
        <f t="shared" si="47"/>
        <v/>
      </c>
      <c r="BW97" s="132" t="str">
        <f t="shared" si="48"/>
        <v/>
      </c>
      <c r="BX97" s="132" t="str">
        <f t="shared" si="49"/>
        <v/>
      </c>
      <c r="BY97" s="132" t="str">
        <f t="shared" si="50"/>
        <v/>
      </c>
      <c r="BZ97" t="str">
        <f t="shared" si="51"/>
        <v/>
      </c>
      <c r="CA97" t="str">
        <f t="shared" si="52"/>
        <v/>
      </c>
      <c r="CB97" t="str">
        <f t="shared" si="53"/>
        <v/>
      </c>
      <c r="CC97" t="str">
        <f t="shared" si="54"/>
        <v/>
      </c>
      <c r="CD97" t="str">
        <f t="shared" si="55"/>
        <v/>
      </c>
      <c r="CE97" t="str">
        <f t="shared" si="56"/>
        <v/>
      </c>
      <c r="CF97" t="str">
        <f t="shared" si="57"/>
        <v/>
      </c>
      <c r="CG97" t="str">
        <f t="shared" si="58"/>
        <v/>
      </c>
      <c r="CH97" t="str">
        <f t="shared" si="59"/>
        <v/>
      </c>
      <c r="CI97" t="str">
        <f t="shared" si="60"/>
        <v/>
      </c>
      <c r="CJ97" t="str">
        <f t="shared" si="61"/>
        <v/>
      </c>
      <c r="CK97" t="str">
        <f t="shared" si="62"/>
        <v/>
      </c>
      <c r="CL97" t="str">
        <f t="shared" si="63"/>
        <v/>
      </c>
      <c r="CM97" t="str">
        <f t="shared" si="64"/>
        <v/>
      </c>
      <c r="CN97" t="str">
        <f t="shared" si="65"/>
        <v/>
      </c>
      <c r="CO97" t="str">
        <f t="shared" si="66"/>
        <v/>
      </c>
    </row>
    <row r="98" spans="1:93" ht="14.7" customHeight="1">
      <c r="B98" s="97" t="s">
        <v>3228</v>
      </c>
      <c r="C98" s="26" t="s">
        <v>3194</v>
      </c>
      <c r="D98" s="27"/>
      <c r="E98" s="27" t="s">
        <v>3159</v>
      </c>
      <c r="F98" t="s">
        <v>48</v>
      </c>
      <c r="G98" s="27" t="s">
        <v>525</v>
      </c>
      <c r="H98" t="s">
        <v>3269</v>
      </c>
      <c r="I98" t="s">
        <v>1697</v>
      </c>
      <c r="K98" s="191"/>
      <c r="M98" t="s">
        <v>38</v>
      </c>
      <c r="N98" s="1" t="str">
        <f>_xlfn.CONCAT("0.000004184*", A97)</f>
        <v>0.000004184*agr_domestic-production_afw_cereal[kcal]</v>
      </c>
      <c r="O98" s="1" t="s">
        <v>3273</v>
      </c>
      <c r="R98" t="str">
        <f>IF(COUNTIF(soi_input_variables!A:A,B98)&gt;0,"yes","no")</f>
        <v>yes</v>
      </c>
      <c r="S98" t="str">
        <f>IF(COUNTIF(midas_input_variables!A:A,B98)&gt;0,"yes","no")</f>
        <v>no</v>
      </c>
      <c r="T98" t="str">
        <f t="shared" si="67"/>
        <v>yes</v>
      </c>
      <c r="U98">
        <v>100</v>
      </c>
      <c r="V98" t="str">
        <f>IF(COUNTIF(eucalc_variables_proxies!A:A,B98)&gt;0,"yes","no")</f>
        <v>yes</v>
      </c>
      <c r="X98" t="s">
        <v>2924</v>
      </c>
      <c r="Y98" t="s">
        <v>3222</v>
      </c>
      <c r="AI98" s="9" t="s">
        <v>3275</v>
      </c>
      <c r="AJ98" t="s">
        <v>2924</v>
      </c>
      <c r="AK98" t="s">
        <v>3222</v>
      </c>
      <c r="AO98" s="29"/>
      <c r="AP98" s="103" t="s">
        <v>3276</v>
      </c>
      <c r="AQ98" s="104" t="b">
        <v>1</v>
      </c>
      <c r="AR98" s="105"/>
      <c r="AS98" s="29"/>
      <c r="AT98" s="131" t="str" cm="1">
        <f t="array" ref="AT98">IFERROR(_xlfn.TEXTSPLIT(AR98,";",,FALSE),"")</f>
        <v/>
      </c>
      <c r="BJ98" s="132" t="str">
        <f t="shared" si="35"/>
        <v/>
      </c>
      <c r="BK98" s="132" t="str">
        <f t="shared" si="36"/>
        <v/>
      </c>
      <c r="BL98" s="132" t="str">
        <f t="shared" si="37"/>
        <v/>
      </c>
      <c r="BM98" s="132" t="str">
        <f t="shared" si="38"/>
        <v/>
      </c>
      <c r="BN98" s="132" t="str">
        <f t="shared" si="39"/>
        <v/>
      </c>
      <c r="BO98" s="132" t="str">
        <f t="shared" si="40"/>
        <v/>
      </c>
      <c r="BP98" s="132" t="str">
        <f t="shared" si="41"/>
        <v/>
      </c>
      <c r="BQ98" s="132" t="str">
        <f t="shared" si="42"/>
        <v/>
      </c>
      <c r="BR98" s="132" t="str">
        <f t="shared" si="43"/>
        <v/>
      </c>
      <c r="BS98" s="132" t="str">
        <f t="shared" si="44"/>
        <v/>
      </c>
      <c r="BT98" s="132" t="str">
        <f t="shared" si="45"/>
        <v/>
      </c>
      <c r="BU98" s="132" t="str">
        <f t="shared" si="46"/>
        <v/>
      </c>
      <c r="BV98" s="132" t="str">
        <f t="shared" si="47"/>
        <v/>
      </c>
      <c r="BW98" s="132" t="str">
        <f t="shared" si="48"/>
        <v/>
      </c>
      <c r="BX98" s="132" t="str">
        <f t="shared" si="49"/>
        <v/>
      </c>
      <c r="BY98" s="132" t="str">
        <f t="shared" si="50"/>
        <v/>
      </c>
      <c r="BZ98" t="str">
        <f t="shared" si="51"/>
        <v/>
      </c>
      <c r="CA98" t="str">
        <f t="shared" si="52"/>
        <v/>
      </c>
      <c r="CB98" t="str">
        <f t="shared" si="53"/>
        <v/>
      </c>
      <c r="CC98" t="str">
        <f t="shared" si="54"/>
        <v/>
      </c>
      <c r="CD98" t="str">
        <f t="shared" si="55"/>
        <v/>
      </c>
      <c r="CE98" t="str">
        <f t="shared" si="56"/>
        <v/>
      </c>
      <c r="CF98" t="str">
        <f t="shared" si="57"/>
        <v/>
      </c>
      <c r="CG98" t="str">
        <f t="shared" si="58"/>
        <v/>
      </c>
      <c r="CH98" t="str">
        <f t="shared" si="59"/>
        <v/>
      </c>
      <c r="CI98" t="str">
        <f t="shared" si="60"/>
        <v/>
      </c>
      <c r="CJ98" t="str">
        <f t="shared" si="61"/>
        <v/>
      </c>
      <c r="CK98" t="str">
        <f t="shared" si="62"/>
        <v/>
      </c>
      <c r="CL98" t="str">
        <f t="shared" si="63"/>
        <v/>
      </c>
      <c r="CM98" t="str">
        <f t="shared" si="64"/>
        <v/>
      </c>
      <c r="CN98" t="str">
        <f t="shared" si="65"/>
        <v/>
      </c>
      <c r="CO98" t="str">
        <f t="shared" si="66"/>
        <v/>
      </c>
    </row>
    <row r="99" spans="1:93" ht="14.7" customHeight="1">
      <c r="A99" t="s">
        <v>3089</v>
      </c>
      <c r="B99" s="97"/>
      <c r="C99" s="26" t="s">
        <v>3200</v>
      </c>
      <c r="D99" s="27"/>
      <c r="E99" s="27" t="s">
        <v>3157</v>
      </c>
      <c r="F99" t="s">
        <v>48</v>
      </c>
      <c r="G99" s="27" t="s">
        <v>525</v>
      </c>
      <c r="H99" t="s">
        <v>3269</v>
      </c>
      <c r="I99" t="s">
        <v>1697</v>
      </c>
      <c r="K99" s="28"/>
      <c r="M99" t="s">
        <v>1707</v>
      </c>
      <c r="R99" t="str">
        <f>IF(COUNTIF(soi_input_variables!A:A,B99)&gt;0,"yes","no")</f>
        <v>no</v>
      </c>
      <c r="S99" t="str">
        <f>IF(COUNTIF(midas_input_variables!A:A,B99)&gt;0,"yes","no")</f>
        <v>no</v>
      </c>
      <c r="T99" t="str">
        <f t="shared" si="67"/>
        <v>no</v>
      </c>
      <c r="V99" t="str">
        <f>IF(COUNTIF(eucalc_variables_proxies!A:A,B99)&gt;0,"yes","no")</f>
        <v>no</v>
      </c>
      <c r="AI99" s="9"/>
      <c r="AO99" s="29"/>
      <c r="AP99" s="103" t="s">
        <v>3277</v>
      </c>
      <c r="AQ99" s="104" t="b">
        <v>1</v>
      </c>
      <c r="AR99" s="105"/>
      <c r="AS99" s="29"/>
      <c r="AT99" s="131" t="str" cm="1">
        <f t="array" ref="AT99">IFERROR(_xlfn.TEXTSPLIT(AR99,";",,FALSE),"")</f>
        <v/>
      </c>
      <c r="BJ99" s="132" t="str">
        <f t="shared" si="35"/>
        <v/>
      </c>
      <c r="BK99" s="132" t="str">
        <f t="shared" si="36"/>
        <v/>
      </c>
      <c r="BL99" s="132" t="str">
        <f t="shared" si="37"/>
        <v/>
      </c>
      <c r="BM99" s="132" t="str">
        <f t="shared" si="38"/>
        <v/>
      </c>
      <c r="BN99" s="132" t="str">
        <f t="shared" si="39"/>
        <v/>
      </c>
      <c r="BO99" s="132" t="str">
        <f t="shared" si="40"/>
        <v/>
      </c>
      <c r="BP99" s="132" t="str">
        <f t="shared" si="41"/>
        <v/>
      </c>
      <c r="BQ99" s="132" t="str">
        <f t="shared" si="42"/>
        <v/>
      </c>
      <c r="BR99" s="132" t="str">
        <f t="shared" si="43"/>
        <v/>
      </c>
      <c r="BS99" s="132" t="str">
        <f t="shared" si="44"/>
        <v/>
      </c>
      <c r="BT99" s="132" t="str">
        <f t="shared" si="45"/>
        <v/>
      </c>
      <c r="BU99" s="132" t="str">
        <f t="shared" si="46"/>
        <v/>
      </c>
      <c r="BV99" s="132" t="str">
        <f t="shared" si="47"/>
        <v/>
      </c>
      <c r="BW99" s="132" t="str">
        <f t="shared" si="48"/>
        <v/>
      </c>
      <c r="BX99" s="132" t="str">
        <f t="shared" si="49"/>
        <v/>
      </c>
      <c r="BY99" s="132" t="str">
        <f t="shared" si="50"/>
        <v/>
      </c>
      <c r="BZ99" t="str">
        <f t="shared" si="51"/>
        <v/>
      </c>
      <c r="CA99" t="str">
        <f t="shared" si="52"/>
        <v/>
      </c>
      <c r="CB99" t="str">
        <f t="shared" si="53"/>
        <v/>
      </c>
      <c r="CC99" t="str">
        <f t="shared" si="54"/>
        <v/>
      </c>
      <c r="CD99" t="str">
        <f t="shared" si="55"/>
        <v/>
      </c>
      <c r="CE99" t="str">
        <f t="shared" si="56"/>
        <v/>
      </c>
      <c r="CF99" t="str">
        <f t="shared" si="57"/>
        <v/>
      </c>
      <c r="CG99" t="str">
        <f t="shared" si="58"/>
        <v/>
      </c>
      <c r="CH99" t="str">
        <f t="shared" si="59"/>
        <v/>
      </c>
      <c r="CI99" t="str">
        <f t="shared" si="60"/>
        <v/>
      </c>
      <c r="CJ99" t="str">
        <f t="shared" si="61"/>
        <v/>
      </c>
      <c r="CK99" t="str">
        <f t="shared" si="62"/>
        <v/>
      </c>
      <c r="CL99" t="str">
        <f t="shared" si="63"/>
        <v/>
      </c>
      <c r="CM99" t="str">
        <f t="shared" si="64"/>
        <v/>
      </c>
      <c r="CN99" t="str">
        <f t="shared" si="65"/>
        <v/>
      </c>
      <c r="CO99" t="str">
        <f t="shared" si="66"/>
        <v/>
      </c>
    </row>
    <row r="100" spans="1:93" ht="14.7" customHeight="1">
      <c r="B100" s="97" t="s">
        <v>3233</v>
      </c>
      <c r="C100" s="26" t="s">
        <v>3200</v>
      </c>
      <c r="D100" s="27"/>
      <c r="E100" s="27" t="s">
        <v>3159</v>
      </c>
      <c r="F100" t="s">
        <v>48</v>
      </c>
      <c r="G100" s="27" t="s">
        <v>525</v>
      </c>
      <c r="H100" t="s">
        <v>3269</v>
      </c>
      <c r="I100" t="s">
        <v>1697</v>
      </c>
      <c r="K100" s="28"/>
      <c r="M100" t="s">
        <v>38</v>
      </c>
      <c r="N100" s="1" t="str">
        <f>_xlfn.CONCAT("0.000004184*", A99)</f>
        <v>0.000004184*agr_domestic-production_afw_fruit[kcal]</v>
      </c>
      <c r="R100" t="str">
        <f>IF(COUNTIF(soi_input_variables!A:A,B100)&gt;0,"yes","no")</f>
        <v>yes</v>
      </c>
      <c r="S100" t="str">
        <f>IF(COUNTIF(midas_input_variables!A:A,B100)&gt;0,"yes","no")</f>
        <v>no</v>
      </c>
      <c r="T100" t="str">
        <f t="shared" si="67"/>
        <v>yes</v>
      </c>
      <c r="U100">
        <v>100</v>
      </c>
      <c r="V100" t="str">
        <f>IF(COUNTIF(eucalc_variables_proxies!A:A,B100)&gt;0,"yes","no")</f>
        <v>yes</v>
      </c>
      <c r="X100" t="s">
        <v>2924</v>
      </c>
      <c r="Y100" t="s">
        <v>3222</v>
      </c>
      <c r="AI100" s="9" t="s">
        <v>3278</v>
      </c>
      <c r="AJ100" t="s">
        <v>2924</v>
      </c>
      <c r="AK100" t="s">
        <v>3222</v>
      </c>
      <c r="AO100" s="29"/>
      <c r="AP100" s="103" t="s">
        <v>3279</v>
      </c>
      <c r="AQ100" s="104" t="b">
        <v>1</v>
      </c>
      <c r="AR100" s="105"/>
      <c r="AS100" s="29"/>
      <c r="AT100" s="131" t="str" cm="1">
        <f t="array" ref="AT100">IFERROR(_xlfn.TEXTSPLIT(AR100,";",,FALSE),"")</f>
        <v/>
      </c>
      <c r="BJ100" s="132" t="str">
        <f t="shared" si="35"/>
        <v/>
      </c>
      <c r="BK100" s="132" t="str">
        <f t="shared" si="36"/>
        <v/>
      </c>
      <c r="BL100" s="132" t="str">
        <f t="shared" si="37"/>
        <v/>
      </c>
      <c r="BM100" s="132" t="str">
        <f t="shared" si="38"/>
        <v/>
      </c>
      <c r="BN100" s="132" t="str">
        <f t="shared" si="39"/>
        <v/>
      </c>
      <c r="BO100" s="132" t="str">
        <f t="shared" si="40"/>
        <v/>
      </c>
      <c r="BP100" s="132" t="str">
        <f t="shared" si="41"/>
        <v/>
      </c>
      <c r="BQ100" s="132" t="str">
        <f t="shared" si="42"/>
        <v/>
      </c>
      <c r="BR100" s="132" t="str">
        <f t="shared" si="43"/>
        <v/>
      </c>
      <c r="BS100" s="132" t="str">
        <f t="shared" si="44"/>
        <v/>
      </c>
      <c r="BT100" s="132" t="str">
        <f t="shared" si="45"/>
        <v/>
      </c>
      <c r="BU100" s="132" t="str">
        <f t="shared" si="46"/>
        <v/>
      </c>
      <c r="BV100" s="132" t="str">
        <f t="shared" si="47"/>
        <v/>
      </c>
      <c r="BW100" s="132" t="str">
        <f t="shared" si="48"/>
        <v/>
      </c>
      <c r="BX100" s="132" t="str">
        <f t="shared" si="49"/>
        <v/>
      </c>
      <c r="BY100" s="132" t="str">
        <f t="shared" si="50"/>
        <v/>
      </c>
      <c r="BZ100" t="str">
        <f t="shared" si="51"/>
        <v/>
      </c>
      <c r="CA100" t="str">
        <f t="shared" si="52"/>
        <v/>
      </c>
      <c r="CB100" t="str">
        <f t="shared" si="53"/>
        <v/>
      </c>
      <c r="CC100" t="str">
        <f t="shared" si="54"/>
        <v/>
      </c>
      <c r="CD100" t="str">
        <f t="shared" si="55"/>
        <v/>
      </c>
      <c r="CE100" t="str">
        <f t="shared" si="56"/>
        <v/>
      </c>
      <c r="CF100" t="str">
        <f t="shared" si="57"/>
        <v/>
      </c>
      <c r="CG100" t="str">
        <f t="shared" si="58"/>
        <v/>
      </c>
      <c r="CH100" t="str">
        <f t="shared" si="59"/>
        <v/>
      </c>
      <c r="CI100" t="str">
        <f t="shared" si="60"/>
        <v/>
      </c>
      <c r="CJ100" t="str">
        <f t="shared" si="61"/>
        <v/>
      </c>
      <c r="CK100" t="str">
        <f t="shared" si="62"/>
        <v/>
      </c>
      <c r="CL100" t="str">
        <f t="shared" si="63"/>
        <v/>
      </c>
      <c r="CM100" t="str">
        <f t="shared" si="64"/>
        <v/>
      </c>
      <c r="CN100" t="str">
        <f t="shared" si="65"/>
        <v/>
      </c>
      <c r="CO100" t="str">
        <f t="shared" si="66"/>
        <v/>
      </c>
    </row>
    <row r="101" spans="1:93" ht="18" customHeight="1">
      <c r="A101" t="s">
        <v>3227</v>
      </c>
      <c r="B101" s="97"/>
      <c r="C101" s="26" t="s">
        <v>3280</v>
      </c>
      <c r="D101" s="27"/>
      <c r="E101" s="27" t="s">
        <v>3157</v>
      </c>
      <c r="F101" t="s">
        <v>48</v>
      </c>
      <c r="G101" s="27" t="s">
        <v>525</v>
      </c>
      <c r="H101" t="s">
        <v>3269</v>
      </c>
      <c r="I101" t="s">
        <v>1697</v>
      </c>
      <c r="K101" s="28"/>
      <c r="M101" t="s">
        <v>1707</v>
      </c>
      <c r="R101" t="str">
        <f>IF(COUNTIF(soi_input_variables!A:A,B101)&gt;0,"yes","no")</f>
        <v>no</v>
      </c>
      <c r="S101" t="str">
        <f>IF(COUNTIF(midas_input_variables!A:A,B101)&gt;0,"yes","no")</f>
        <v>no</v>
      </c>
      <c r="T101" t="str">
        <f t="shared" si="67"/>
        <v>no</v>
      </c>
      <c r="V101" t="str">
        <f>IF(COUNTIF(eucalc_variables_proxies!A:A,B101)&gt;0,"yes","no")</f>
        <v>no</v>
      </c>
      <c r="AI101" s="9"/>
      <c r="AO101" s="29"/>
      <c r="AP101" s="103" t="s">
        <v>3281</v>
      </c>
      <c r="AQ101" s="104" t="b">
        <v>1</v>
      </c>
      <c r="AR101" s="105"/>
      <c r="AS101" s="29"/>
      <c r="AT101" s="131" t="str" cm="1">
        <f t="array" ref="AT101">IFERROR(_xlfn.TEXTSPLIT(AR101,";",,FALSE),"")</f>
        <v/>
      </c>
      <c r="BJ101" s="132" t="str">
        <f t="shared" si="35"/>
        <v/>
      </c>
      <c r="BK101" s="132" t="str">
        <f t="shared" si="36"/>
        <v/>
      </c>
      <c r="BL101" s="132" t="str">
        <f t="shared" si="37"/>
        <v/>
      </c>
      <c r="BM101" s="132" t="str">
        <f t="shared" si="38"/>
        <v/>
      </c>
      <c r="BN101" s="132" t="str">
        <f t="shared" si="39"/>
        <v/>
      </c>
      <c r="BO101" s="132" t="str">
        <f t="shared" si="40"/>
        <v/>
      </c>
      <c r="BP101" s="132" t="str">
        <f t="shared" si="41"/>
        <v/>
      </c>
      <c r="BQ101" s="132" t="str">
        <f t="shared" si="42"/>
        <v/>
      </c>
      <c r="BR101" s="132" t="str">
        <f t="shared" si="43"/>
        <v/>
      </c>
      <c r="BS101" s="132" t="str">
        <f t="shared" si="44"/>
        <v/>
      </c>
      <c r="BT101" s="132" t="str">
        <f t="shared" si="45"/>
        <v/>
      </c>
      <c r="BU101" s="132" t="str">
        <f t="shared" si="46"/>
        <v/>
      </c>
      <c r="BV101" s="132" t="str">
        <f t="shared" si="47"/>
        <v/>
      </c>
      <c r="BW101" s="132" t="str">
        <f t="shared" si="48"/>
        <v/>
      </c>
      <c r="BX101" s="132" t="str">
        <f t="shared" si="49"/>
        <v/>
      </c>
      <c r="BY101" s="132" t="str">
        <f t="shared" si="50"/>
        <v/>
      </c>
      <c r="BZ101" t="str">
        <f t="shared" si="51"/>
        <v/>
      </c>
      <c r="CA101" t="str">
        <f t="shared" si="52"/>
        <v/>
      </c>
      <c r="CB101" t="str">
        <f t="shared" si="53"/>
        <v/>
      </c>
      <c r="CC101" t="str">
        <f t="shared" si="54"/>
        <v/>
      </c>
      <c r="CD101" t="str">
        <f t="shared" si="55"/>
        <v/>
      </c>
      <c r="CE101" t="str">
        <f t="shared" si="56"/>
        <v/>
      </c>
      <c r="CF101" t="str">
        <f t="shared" si="57"/>
        <v/>
      </c>
      <c r="CG101" t="str">
        <f t="shared" si="58"/>
        <v/>
      </c>
      <c r="CH101" t="str">
        <f t="shared" si="59"/>
        <v/>
      </c>
      <c r="CI101" t="str">
        <f t="shared" si="60"/>
        <v/>
      </c>
      <c r="CJ101" t="str">
        <f t="shared" si="61"/>
        <v/>
      </c>
      <c r="CK101" t="str">
        <f t="shared" si="62"/>
        <v/>
      </c>
      <c r="CL101" t="str">
        <f t="shared" si="63"/>
        <v/>
      </c>
      <c r="CM101" t="str">
        <f t="shared" si="64"/>
        <v/>
      </c>
      <c r="CN101" t="str">
        <f t="shared" si="65"/>
        <v/>
      </c>
      <c r="CO101" t="str">
        <f t="shared" si="66"/>
        <v/>
      </c>
    </row>
    <row r="102" spans="1:93" ht="18" customHeight="1">
      <c r="B102" s="97" t="s">
        <v>3237</v>
      </c>
      <c r="C102" s="26" t="s">
        <v>3280</v>
      </c>
      <c r="D102" s="27"/>
      <c r="E102" s="27" t="s">
        <v>3159</v>
      </c>
      <c r="F102" t="s">
        <v>48</v>
      </c>
      <c r="G102" s="27" t="s">
        <v>525</v>
      </c>
      <c r="H102" t="s">
        <v>3269</v>
      </c>
      <c r="I102" t="s">
        <v>1697</v>
      </c>
      <c r="K102" s="28"/>
      <c r="M102" t="s">
        <v>38</v>
      </c>
      <c r="N102" s="1" t="str">
        <f>_xlfn.CONCAT("0.000004184*", A101)</f>
        <v>0.000004184*agr_domestic-production_afw_lgn_energycrop[kcal]</v>
      </c>
      <c r="R102" t="str">
        <f>IF(COUNTIF(soi_input_variables!A:A,B102)&gt;0,"yes","no")</f>
        <v>yes</v>
      </c>
      <c r="S102" t="str">
        <f>IF(COUNTIF(midas_input_variables!A:A,B102)&gt;0,"yes","no")</f>
        <v>no</v>
      </c>
      <c r="T102" t="str">
        <f t="shared" si="67"/>
        <v>yes</v>
      </c>
      <c r="U102">
        <v>100</v>
      </c>
      <c r="V102" t="str">
        <f>IF(COUNTIF(eucalc_variables_proxies!A:A,B102)&gt;0,"yes","no")</f>
        <v>yes</v>
      </c>
      <c r="X102" t="s">
        <v>2924</v>
      </c>
      <c r="Y102" t="s">
        <v>3222</v>
      </c>
      <c r="AI102" s="9" t="s">
        <v>3282</v>
      </c>
      <c r="AJ102" t="s">
        <v>2924</v>
      </c>
      <c r="AK102" t="s">
        <v>3222</v>
      </c>
      <c r="AO102" s="29"/>
      <c r="AP102" s="103" t="s">
        <v>3283</v>
      </c>
      <c r="AQ102" s="104" t="b">
        <v>1</v>
      </c>
      <c r="AR102" s="105"/>
      <c r="AS102" s="29"/>
      <c r="AT102" s="131" t="str" cm="1">
        <f t="array" ref="AT102">IFERROR(_xlfn.TEXTSPLIT(AR102,";",,FALSE),"")</f>
        <v/>
      </c>
      <c r="BJ102" s="132" t="str">
        <f t="shared" si="35"/>
        <v/>
      </c>
      <c r="BK102" s="132" t="str">
        <f t="shared" si="36"/>
        <v/>
      </c>
      <c r="BL102" s="132" t="str">
        <f t="shared" si="37"/>
        <v/>
      </c>
      <c r="BM102" s="132" t="str">
        <f t="shared" si="38"/>
        <v/>
      </c>
      <c r="BN102" s="132" t="str">
        <f t="shared" si="39"/>
        <v/>
      </c>
      <c r="BO102" s="132" t="str">
        <f t="shared" si="40"/>
        <v/>
      </c>
      <c r="BP102" s="132" t="str">
        <f t="shared" si="41"/>
        <v/>
      </c>
      <c r="BQ102" s="132" t="str">
        <f t="shared" si="42"/>
        <v/>
      </c>
      <c r="BR102" s="132" t="str">
        <f t="shared" si="43"/>
        <v/>
      </c>
      <c r="BS102" s="132" t="str">
        <f t="shared" si="44"/>
        <v/>
      </c>
      <c r="BT102" s="132" t="str">
        <f t="shared" si="45"/>
        <v/>
      </c>
      <c r="BU102" s="132" t="str">
        <f t="shared" si="46"/>
        <v/>
      </c>
      <c r="BV102" s="132" t="str">
        <f t="shared" si="47"/>
        <v/>
      </c>
      <c r="BW102" s="132" t="str">
        <f t="shared" si="48"/>
        <v/>
      </c>
      <c r="BX102" s="132" t="str">
        <f t="shared" si="49"/>
        <v/>
      </c>
      <c r="BY102" s="132" t="str">
        <f t="shared" si="50"/>
        <v/>
      </c>
      <c r="BZ102" t="str">
        <f t="shared" si="51"/>
        <v/>
      </c>
      <c r="CA102" t="str">
        <f t="shared" si="52"/>
        <v/>
      </c>
      <c r="CB102" t="str">
        <f t="shared" si="53"/>
        <v/>
      </c>
      <c r="CC102" t="str">
        <f t="shared" si="54"/>
        <v/>
      </c>
      <c r="CD102" t="str">
        <f t="shared" si="55"/>
        <v/>
      </c>
      <c r="CE102" t="str">
        <f t="shared" si="56"/>
        <v/>
      </c>
      <c r="CF102" t="str">
        <f t="shared" si="57"/>
        <v/>
      </c>
      <c r="CG102" t="str">
        <f t="shared" si="58"/>
        <v/>
      </c>
      <c r="CH102" t="str">
        <f t="shared" si="59"/>
        <v/>
      </c>
      <c r="CI102" t="str">
        <f t="shared" si="60"/>
        <v/>
      </c>
      <c r="CJ102" t="str">
        <f t="shared" si="61"/>
        <v/>
      </c>
      <c r="CK102" t="str">
        <f t="shared" si="62"/>
        <v/>
      </c>
      <c r="CL102" t="str">
        <f t="shared" si="63"/>
        <v/>
      </c>
      <c r="CM102" t="str">
        <f t="shared" si="64"/>
        <v/>
      </c>
      <c r="CN102" t="str">
        <f t="shared" si="65"/>
        <v/>
      </c>
      <c r="CO102" t="str">
        <f t="shared" si="66"/>
        <v/>
      </c>
    </row>
    <row r="103" spans="1:93" ht="17.100000000000001" customHeight="1">
      <c r="A103" t="s">
        <v>3079</v>
      </c>
      <c r="B103" s="97"/>
      <c r="C103" s="26" t="s">
        <v>3206</v>
      </c>
      <c r="D103" s="27"/>
      <c r="E103" s="27" t="s">
        <v>3157</v>
      </c>
      <c r="F103" t="s">
        <v>48</v>
      </c>
      <c r="G103" s="27" t="s">
        <v>525</v>
      </c>
      <c r="H103" t="s">
        <v>3269</v>
      </c>
      <c r="I103" t="s">
        <v>1697</v>
      </c>
      <c r="K103" s="28"/>
      <c r="M103" t="s">
        <v>1707</v>
      </c>
      <c r="R103" t="str">
        <f>IF(COUNTIF(soi_input_variables!A:A,B103)&gt;0,"yes","no")</f>
        <v>no</v>
      </c>
      <c r="S103" t="str">
        <f>IF(COUNTIF(midas_input_variables!A:A,B103)&gt;0,"yes","no")</f>
        <v>no</v>
      </c>
      <c r="T103" t="str">
        <f t="shared" si="67"/>
        <v>no</v>
      </c>
      <c r="V103" t="str">
        <f>IF(COUNTIF(eucalc_variables_proxies!A:A,B103)&gt;0,"yes","no")</f>
        <v>no</v>
      </c>
      <c r="AI103" s="9"/>
      <c r="AO103" s="29"/>
      <c r="AP103" s="103" t="s">
        <v>3284</v>
      </c>
      <c r="AQ103" s="104" t="b">
        <v>1</v>
      </c>
      <c r="AR103" s="105"/>
      <c r="AS103" s="29"/>
      <c r="AT103" s="131" t="str" cm="1">
        <f t="array" ref="AT103">IFERROR(_xlfn.TEXTSPLIT(AR103,";",,FALSE),"")</f>
        <v/>
      </c>
      <c r="BJ103" s="132" t="str">
        <f t="shared" si="35"/>
        <v/>
      </c>
      <c r="BK103" s="132" t="str">
        <f t="shared" si="36"/>
        <v/>
      </c>
      <c r="BL103" s="132" t="str">
        <f t="shared" si="37"/>
        <v/>
      </c>
      <c r="BM103" s="132" t="str">
        <f t="shared" si="38"/>
        <v/>
      </c>
      <c r="BN103" s="132" t="str">
        <f t="shared" si="39"/>
        <v/>
      </c>
      <c r="BO103" s="132" t="str">
        <f t="shared" si="40"/>
        <v/>
      </c>
      <c r="BP103" s="132" t="str">
        <f t="shared" si="41"/>
        <v/>
      </c>
      <c r="BQ103" s="132" t="str">
        <f t="shared" si="42"/>
        <v/>
      </c>
      <c r="BR103" s="132" t="str">
        <f t="shared" si="43"/>
        <v/>
      </c>
      <c r="BS103" s="132" t="str">
        <f t="shared" si="44"/>
        <v/>
      </c>
      <c r="BT103" s="132" t="str">
        <f t="shared" si="45"/>
        <v/>
      </c>
      <c r="BU103" s="132" t="str">
        <f t="shared" si="46"/>
        <v/>
      </c>
      <c r="BV103" s="132" t="str">
        <f t="shared" si="47"/>
        <v/>
      </c>
      <c r="BW103" s="132" t="str">
        <f t="shared" si="48"/>
        <v/>
      </c>
      <c r="BX103" s="132" t="str">
        <f t="shared" si="49"/>
        <v/>
      </c>
      <c r="BY103" s="132" t="str">
        <f t="shared" si="50"/>
        <v/>
      </c>
      <c r="BZ103" t="str">
        <f t="shared" si="51"/>
        <v/>
      </c>
      <c r="CA103" t="str">
        <f t="shared" si="52"/>
        <v/>
      </c>
      <c r="CB103" t="str">
        <f t="shared" si="53"/>
        <v/>
      </c>
      <c r="CC103" t="str">
        <f t="shared" si="54"/>
        <v/>
      </c>
      <c r="CD103" t="str">
        <f t="shared" si="55"/>
        <v/>
      </c>
      <c r="CE103" t="str">
        <f t="shared" si="56"/>
        <v/>
      </c>
      <c r="CF103" t="str">
        <f t="shared" si="57"/>
        <v/>
      </c>
      <c r="CG103" t="str">
        <f t="shared" si="58"/>
        <v/>
      </c>
      <c r="CH103" t="str">
        <f t="shared" si="59"/>
        <v/>
      </c>
      <c r="CI103" t="str">
        <f t="shared" si="60"/>
        <v/>
      </c>
      <c r="CJ103" t="str">
        <f t="shared" si="61"/>
        <v/>
      </c>
      <c r="CK103" t="str">
        <f t="shared" si="62"/>
        <v/>
      </c>
      <c r="CL103" t="str">
        <f t="shared" si="63"/>
        <v/>
      </c>
      <c r="CM103" t="str">
        <f t="shared" si="64"/>
        <v/>
      </c>
      <c r="CN103" t="str">
        <f t="shared" si="65"/>
        <v/>
      </c>
      <c r="CO103" t="str">
        <f t="shared" si="66"/>
        <v/>
      </c>
    </row>
    <row r="104" spans="1:93" ht="17.100000000000001" customHeight="1">
      <c r="B104" s="97" t="s">
        <v>3242</v>
      </c>
      <c r="C104" s="26" t="s">
        <v>3206</v>
      </c>
      <c r="D104" s="27"/>
      <c r="E104" s="27" t="s">
        <v>3159</v>
      </c>
      <c r="F104" t="s">
        <v>48</v>
      </c>
      <c r="G104" s="27" t="s">
        <v>525</v>
      </c>
      <c r="H104" t="s">
        <v>3269</v>
      </c>
      <c r="I104" t="s">
        <v>1697</v>
      </c>
      <c r="K104" s="28"/>
      <c r="M104" t="s">
        <v>38</v>
      </c>
      <c r="N104" s="1" t="str">
        <f>_xlfn.CONCAT("0.000004184*", A103)</f>
        <v>0.000004184*agr_domestic-production_afw_oilcrop[kcal]</v>
      </c>
      <c r="R104" t="str">
        <f>IF(COUNTIF(soi_input_variables!A:A,B104)&gt;0,"yes","no")</f>
        <v>yes</v>
      </c>
      <c r="S104" t="str">
        <f>IF(COUNTIF(midas_input_variables!A:A,B104)&gt;0,"yes","no")</f>
        <v>no</v>
      </c>
      <c r="T104" t="str">
        <f t="shared" si="67"/>
        <v>yes</v>
      </c>
      <c r="U104">
        <v>100</v>
      </c>
      <c r="V104" t="str">
        <f>IF(COUNTIF(eucalc_variables_proxies!A:A,B104)&gt;0,"yes","no")</f>
        <v>yes</v>
      </c>
      <c r="X104" t="s">
        <v>2924</v>
      </c>
      <c r="Y104" t="s">
        <v>3222</v>
      </c>
      <c r="AI104" s="9" t="s">
        <v>3285</v>
      </c>
      <c r="AJ104" t="s">
        <v>2924</v>
      </c>
      <c r="AK104" t="s">
        <v>3222</v>
      </c>
      <c r="AO104" s="29"/>
      <c r="AP104" s="103" t="s">
        <v>3286</v>
      </c>
      <c r="AQ104" s="104" t="b">
        <v>1</v>
      </c>
      <c r="AR104" s="105"/>
      <c r="AS104" s="29"/>
      <c r="AT104" s="131" t="str" cm="1">
        <f t="array" ref="AT104">IFERROR(_xlfn.TEXTSPLIT(AR104,";",,FALSE),"")</f>
        <v/>
      </c>
      <c r="BJ104" s="132" t="str">
        <f t="shared" si="35"/>
        <v/>
      </c>
      <c r="BK104" s="132" t="str">
        <f t="shared" si="36"/>
        <v/>
      </c>
      <c r="BL104" s="132" t="str">
        <f t="shared" si="37"/>
        <v/>
      </c>
      <c r="BM104" s="132" t="str">
        <f t="shared" si="38"/>
        <v/>
      </c>
      <c r="BN104" s="132" t="str">
        <f t="shared" si="39"/>
        <v/>
      </c>
      <c r="BO104" s="132" t="str">
        <f t="shared" si="40"/>
        <v/>
      </c>
      <c r="BP104" s="132" t="str">
        <f t="shared" si="41"/>
        <v/>
      </c>
      <c r="BQ104" s="132" t="str">
        <f t="shared" si="42"/>
        <v/>
      </c>
      <c r="BR104" s="132" t="str">
        <f t="shared" si="43"/>
        <v/>
      </c>
      <c r="BS104" s="132" t="str">
        <f t="shared" si="44"/>
        <v/>
      </c>
      <c r="BT104" s="132" t="str">
        <f t="shared" si="45"/>
        <v/>
      </c>
      <c r="BU104" s="132" t="str">
        <f t="shared" si="46"/>
        <v/>
      </c>
      <c r="BV104" s="132" t="str">
        <f t="shared" si="47"/>
        <v/>
      </c>
      <c r="BW104" s="132" t="str">
        <f t="shared" si="48"/>
        <v/>
      </c>
      <c r="BX104" s="132" t="str">
        <f t="shared" si="49"/>
        <v/>
      </c>
      <c r="BY104" s="132" t="str">
        <f t="shared" si="50"/>
        <v/>
      </c>
      <c r="BZ104" t="str">
        <f t="shared" si="51"/>
        <v/>
      </c>
      <c r="CA104" t="str">
        <f t="shared" si="52"/>
        <v/>
      </c>
      <c r="CB104" t="str">
        <f t="shared" si="53"/>
        <v/>
      </c>
      <c r="CC104" t="str">
        <f t="shared" si="54"/>
        <v/>
      </c>
      <c r="CD104" t="str">
        <f t="shared" si="55"/>
        <v/>
      </c>
      <c r="CE104" t="str">
        <f t="shared" si="56"/>
        <v/>
      </c>
      <c r="CF104" t="str">
        <f t="shared" si="57"/>
        <v/>
      </c>
      <c r="CG104" t="str">
        <f t="shared" si="58"/>
        <v/>
      </c>
      <c r="CH104" t="str">
        <f t="shared" si="59"/>
        <v/>
      </c>
      <c r="CI104" t="str">
        <f t="shared" si="60"/>
        <v/>
      </c>
      <c r="CJ104" t="str">
        <f t="shared" si="61"/>
        <v/>
      </c>
      <c r="CK104" t="str">
        <f t="shared" si="62"/>
        <v/>
      </c>
      <c r="CL104" t="str">
        <f t="shared" si="63"/>
        <v/>
      </c>
      <c r="CM104" t="str">
        <f t="shared" si="64"/>
        <v/>
      </c>
      <c r="CN104" t="str">
        <f t="shared" si="65"/>
        <v/>
      </c>
      <c r="CO104" t="str">
        <f t="shared" si="66"/>
        <v/>
      </c>
    </row>
    <row r="105" spans="1:93" ht="14.7" customHeight="1">
      <c r="A105" t="s">
        <v>3083</v>
      </c>
      <c r="B105" s="97"/>
      <c r="C105" s="26" t="s">
        <v>3212</v>
      </c>
      <c r="D105" s="27"/>
      <c r="E105" s="27" t="s">
        <v>3157</v>
      </c>
      <c r="F105" t="s">
        <v>48</v>
      </c>
      <c r="G105" s="27" t="s">
        <v>525</v>
      </c>
      <c r="H105" t="s">
        <v>3269</v>
      </c>
      <c r="I105" t="s">
        <v>1697</v>
      </c>
      <c r="K105" s="28"/>
      <c r="M105" t="s">
        <v>1707</v>
      </c>
      <c r="R105" t="str">
        <f>IF(COUNTIF(soi_input_variables!A:A,B105)&gt;0,"yes","no")</f>
        <v>no</v>
      </c>
      <c r="S105" t="str">
        <f>IF(COUNTIF(midas_input_variables!A:A,B105)&gt;0,"yes","no")</f>
        <v>no</v>
      </c>
      <c r="T105" t="str">
        <f t="shared" si="67"/>
        <v>no</v>
      </c>
      <c r="V105" t="str">
        <f>IF(COUNTIF(eucalc_variables_proxies!A:A,B105)&gt;0,"yes","no")</f>
        <v>no</v>
      </c>
      <c r="AI105" s="9"/>
      <c r="AO105" s="29"/>
      <c r="AP105" s="103" t="s">
        <v>3287</v>
      </c>
      <c r="AQ105" s="104" t="b">
        <v>1</v>
      </c>
      <c r="AR105" s="105"/>
      <c r="AS105" s="29"/>
      <c r="AT105" s="131" t="str" cm="1">
        <f t="array" ref="AT105">IFERROR(_xlfn.TEXTSPLIT(AR105,";",,FALSE),"")</f>
        <v/>
      </c>
      <c r="BJ105" s="132" t="str">
        <f t="shared" si="35"/>
        <v/>
      </c>
      <c r="BK105" s="132" t="str">
        <f t="shared" si="36"/>
        <v/>
      </c>
      <c r="BL105" s="132" t="str">
        <f t="shared" si="37"/>
        <v/>
      </c>
      <c r="BM105" s="132" t="str">
        <f t="shared" si="38"/>
        <v/>
      </c>
      <c r="BN105" s="132" t="str">
        <f t="shared" si="39"/>
        <v/>
      </c>
      <c r="BO105" s="132" t="str">
        <f t="shared" si="40"/>
        <v/>
      </c>
      <c r="BP105" s="132" t="str">
        <f t="shared" si="41"/>
        <v/>
      </c>
      <c r="BQ105" s="132" t="str">
        <f t="shared" si="42"/>
        <v/>
      </c>
      <c r="BR105" s="132" t="str">
        <f t="shared" si="43"/>
        <v/>
      </c>
      <c r="BS105" s="132" t="str">
        <f t="shared" si="44"/>
        <v/>
      </c>
      <c r="BT105" s="132" t="str">
        <f t="shared" si="45"/>
        <v/>
      </c>
      <c r="BU105" s="132" t="str">
        <f t="shared" si="46"/>
        <v/>
      </c>
      <c r="BV105" s="132" t="str">
        <f t="shared" si="47"/>
        <v/>
      </c>
      <c r="BW105" s="132" t="str">
        <f t="shared" si="48"/>
        <v/>
      </c>
      <c r="BX105" s="132" t="str">
        <f t="shared" si="49"/>
        <v/>
      </c>
      <c r="BY105" s="132" t="str">
        <f t="shared" si="50"/>
        <v/>
      </c>
      <c r="BZ105" t="str">
        <f t="shared" si="51"/>
        <v/>
      </c>
      <c r="CA105" t="str">
        <f t="shared" si="52"/>
        <v/>
      </c>
      <c r="CB105" t="str">
        <f t="shared" si="53"/>
        <v/>
      </c>
      <c r="CC105" t="str">
        <f t="shared" si="54"/>
        <v/>
      </c>
      <c r="CD105" t="str">
        <f t="shared" si="55"/>
        <v/>
      </c>
      <c r="CE105" t="str">
        <f t="shared" si="56"/>
        <v/>
      </c>
      <c r="CF105" t="str">
        <f t="shared" si="57"/>
        <v/>
      </c>
      <c r="CG105" t="str">
        <f t="shared" si="58"/>
        <v/>
      </c>
      <c r="CH105" t="str">
        <f t="shared" si="59"/>
        <v/>
      </c>
      <c r="CI105" t="str">
        <f t="shared" si="60"/>
        <v/>
      </c>
      <c r="CJ105" t="str">
        <f t="shared" si="61"/>
        <v/>
      </c>
      <c r="CK105" t="str">
        <f t="shared" si="62"/>
        <v/>
      </c>
      <c r="CL105" t="str">
        <f t="shared" si="63"/>
        <v/>
      </c>
      <c r="CM105" t="str">
        <f t="shared" si="64"/>
        <v/>
      </c>
      <c r="CN105" t="str">
        <f t="shared" si="65"/>
        <v/>
      </c>
      <c r="CO105" t="str">
        <f t="shared" si="66"/>
        <v/>
      </c>
    </row>
    <row r="106" spans="1:93" ht="14.7" customHeight="1">
      <c r="B106" s="97" t="s">
        <v>3248</v>
      </c>
      <c r="C106" s="26" t="s">
        <v>3212</v>
      </c>
      <c r="D106" s="27"/>
      <c r="E106" s="27" t="s">
        <v>3159</v>
      </c>
      <c r="F106" t="s">
        <v>48</v>
      </c>
      <c r="G106" s="27" t="s">
        <v>525</v>
      </c>
      <c r="H106" t="s">
        <v>3269</v>
      </c>
      <c r="I106" t="s">
        <v>1697</v>
      </c>
      <c r="K106" s="28"/>
      <c r="M106" t="s">
        <v>38</v>
      </c>
      <c r="N106" s="1" t="str">
        <f>_xlfn.CONCAT("0.000004184*", A105)</f>
        <v>0.000004184*agr_domestic-production_afw_pulse[kcal]</v>
      </c>
      <c r="R106" t="str">
        <f>IF(COUNTIF(soi_input_variables!A:A,B106)&gt;0,"yes","no")</f>
        <v>yes</v>
      </c>
      <c r="S106" t="str">
        <f>IF(COUNTIF(midas_input_variables!A:A,B106)&gt;0,"yes","no")</f>
        <v>no</v>
      </c>
      <c r="T106" t="str">
        <f t="shared" si="67"/>
        <v>yes</v>
      </c>
      <c r="U106">
        <v>100</v>
      </c>
      <c r="V106" t="str">
        <f>IF(COUNTIF(eucalc_variables_proxies!A:A,B106)&gt;0,"yes","no")</f>
        <v>yes</v>
      </c>
      <c r="X106" t="s">
        <v>2924</v>
      </c>
      <c r="Y106" t="s">
        <v>3222</v>
      </c>
      <c r="AI106" s="9" t="s">
        <v>3288</v>
      </c>
      <c r="AJ106" t="s">
        <v>2924</v>
      </c>
      <c r="AK106" t="s">
        <v>3222</v>
      </c>
      <c r="AO106" s="29"/>
      <c r="AP106" s="103" t="s">
        <v>3289</v>
      </c>
      <c r="AQ106" s="104" t="b">
        <v>1</v>
      </c>
      <c r="AR106" s="105"/>
      <c r="AS106" s="29"/>
      <c r="AT106" s="131" t="str" cm="1">
        <f t="array" ref="AT106">IFERROR(_xlfn.TEXTSPLIT(AR106,";",,FALSE),"")</f>
        <v/>
      </c>
      <c r="BJ106" s="132" t="str">
        <f t="shared" si="35"/>
        <v/>
      </c>
      <c r="BK106" s="132" t="str">
        <f t="shared" si="36"/>
        <v/>
      </c>
      <c r="BL106" s="132" t="str">
        <f t="shared" si="37"/>
        <v/>
      </c>
      <c r="BM106" s="132" t="str">
        <f t="shared" si="38"/>
        <v/>
      </c>
      <c r="BN106" s="132" t="str">
        <f t="shared" si="39"/>
        <v/>
      </c>
      <c r="BO106" s="132" t="str">
        <f t="shared" si="40"/>
        <v/>
      </c>
      <c r="BP106" s="132" t="str">
        <f t="shared" si="41"/>
        <v/>
      </c>
      <c r="BQ106" s="132" t="str">
        <f t="shared" si="42"/>
        <v/>
      </c>
      <c r="BR106" s="132" t="str">
        <f t="shared" si="43"/>
        <v/>
      </c>
      <c r="BS106" s="132" t="str">
        <f t="shared" si="44"/>
        <v/>
      </c>
      <c r="BT106" s="132" t="str">
        <f t="shared" si="45"/>
        <v/>
      </c>
      <c r="BU106" s="132" t="str">
        <f t="shared" si="46"/>
        <v/>
      </c>
      <c r="BV106" s="132" t="str">
        <f t="shared" si="47"/>
        <v/>
      </c>
      <c r="BW106" s="132" t="str">
        <f t="shared" si="48"/>
        <v/>
      </c>
      <c r="BX106" s="132" t="str">
        <f t="shared" si="49"/>
        <v/>
      </c>
      <c r="BY106" s="132" t="str">
        <f t="shared" si="50"/>
        <v/>
      </c>
      <c r="BZ106" t="str">
        <f t="shared" si="51"/>
        <v/>
      </c>
      <c r="CA106" t="str">
        <f t="shared" si="52"/>
        <v/>
      </c>
      <c r="CB106" t="str">
        <f t="shared" si="53"/>
        <v/>
      </c>
      <c r="CC106" t="str">
        <f t="shared" si="54"/>
        <v/>
      </c>
      <c r="CD106" t="str">
        <f t="shared" si="55"/>
        <v/>
      </c>
      <c r="CE106" t="str">
        <f t="shared" si="56"/>
        <v/>
      </c>
      <c r="CF106" t="str">
        <f t="shared" si="57"/>
        <v/>
      </c>
      <c r="CG106" t="str">
        <f t="shared" si="58"/>
        <v/>
      </c>
      <c r="CH106" t="str">
        <f t="shared" si="59"/>
        <v/>
      </c>
      <c r="CI106" t="str">
        <f t="shared" si="60"/>
        <v/>
      </c>
      <c r="CJ106" t="str">
        <f t="shared" si="61"/>
        <v/>
      </c>
      <c r="CK106" t="str">
        <f t="shared" si="62"/>
        <v/>
      </c>
      <c r="CL106" t="str">
        <f t="shared" si="63"/>
        <v/>
      </c>
      <c r="CM106" t="str">
        <f t="shared" si="64"/>
        <v/>
      </c>
      <c r="CN106" t="str">
        <f t="shared" si="65"/>
        <v/>
      </c>
      <c r="CO106" t="str">
        <f t="shared" si="66"/>
        <v/>
      </c>
    </row>
    <row r="107" spans="1:93" ht="14.7" customHeight="1">
      <c r="A107" t="s">
        <v>3069</v>
      </c>
      <c r="B107" s="97"/>
      <c r="C107" s="26" t="s">
        <v>3218</v>
      </c>
      <c r="D107" s="27"/>
      <c r="E107" s="27" t="s">
        <v>3157</v>
      </c>
      <c r="F107" t="s">
        <v>48</v>
      </c>
      <c r="G107" s="27" t="s">
        <v>525</v>
      </c>
      <c r="H107" t="s">
        <v>3269</v>
      </c>
      <c r="I107" t="s">
        <v>1697</v>
      </c>
      <c r="K107" s="28"/>
      <c r="M107" t="s">
        <v>1707</v>
      </c>
      <c r="R107" t="str">
        <f>IF(COUNTIF(soi_input_variables!A:A,B107)&gt;0,"yes","no")</f>
        <v>no</v>
      </c>
      <c r="S107" t="str">
        <f>IF(COUNTIF(midas_input_variables!A:A,B107)&gt;0,"yes","no")</f>
        <v>no</v>
      </c>
      <c r="T107" t="str">
        <f t="shared" si="67"/>
        <v>no</v>
      </c>
      <c r="V107" t="str">
        <f>IF(COUNTIF(eucalc_variables_proxies!A:A,B107)&gt;0,"yes","no")</f>
        <v>no</v>
      </c>
      <c r="AI107" s="9"/>
      <c r="AO107" s="29"/>
      <c r="AP107" s="103" t="s">
        <v>3290</v>
      </c>
      <c r="AQ107" s="104" t="b">
        <v>1</v>
      </c>
      <c r="AR107" s="105"/>
      <c r="AS107" s="29"/>
      <c r="AT107" s="131" t="str" cm="1">
        <f t="array" ref="AT107">IFERROR(_xlfn.TEXTSPLIT(AR107,";",,FALSE),"")</f>
        <v/>
      </c>
      <c r="BJ107" s="132" t="str">
        <f t="shared" si="35"/>
        <v/>
      </c>
      <c r="BK107" s="132" t="str">
        <f t="shared" si="36"/>
        <v/>
      </c>
      <c r="BL107" s="132" t="str">
        <f t="shared" si="37"/>
        <v/>
      </c>
      <c r="BM107" s="132" t="str">
        <f t="shared" si="38"/>
        <v/>
      </c>
      <c r="BN107" s="132" t="str">
        <f t="shared" si="39"/>
        <v/>
      </c>
      <c r="BO107" s="132" t="str">
        <f t="shared" si="40"/>
        <v/>
      </c>
      <c r="BP107" s="132" t="str">
        <f t="shared" si="41"/>
        <v/>
      </c>
      <c r="BQ107" s="132" t="str">
        <f t="shared" si="42"/>
        <v/>
      </c>
      <c r="BR107" s="132" t="str">
        <f t="shared" si="43"/>
        <v/>
      </c>
      <c r="BS107" s="132" t="str">
        <f t="shared" si="44"/>
        <v/>
      </c>
      <c r="BT107" s="132" t="str">
        <f t="shared" si="45"/>
        <v/>
      </c>
      <c r="BU107" s="132" t="str">
        <f t="shared" si="46"/>
        <v/>
      </c>
      <c r="BV107" s="132" t="str">
        <f t="shared" si="47"/>
        <v/>
      </c>
      <c r="BW107" s="132" t="str">
        <f t="shared" si="48"/>
        <v/>
      </c>
      <c r="BX107" s="132" t="str">
        <f t="shared" si="49"/>
        <v/>
      </c>
      <c r="BY107" s="132" t="str">
        <f t="shared" si="50"/>
        <v/>
      </c>
      <c r="BZ107" t="str">
        <f t="shared" si="51"/>
        <v/>
      </c>
      <c r="CA107" t="str">
        <f t="shared" si="52"/>
        <v/>
      </c>
      <c r="CB107" t="str">
        <f t="shared" si="53"/>
        <v/>
      </c>
      <c r="CC107" t="str">
        <f t="shared" si="54"/>
        <v/>
      </c>
      <c r="CD107" t="str">
        <f t="shared" si="55"/>
        <v/>
      </c>
      <c r="CE107" t="str">
        <f t="shared" si="56"/>
        <v/>
      </c>
      <c r="CF107" t="str">
        <f t="shared" si="57"/>
        <v/>
      </c>
      <c r="CG107" t="str">
        <f t="shared" si="58"/>
        <v/>
      </c>
      <c r="CH107" t="str">
        <f t="shared" si="59"/>
        <v/>
      </c>
      <c r="CI107" t="str">
        <f t="shared" si="60"/>
        <v/>
      </c>
      <c r="CJ107" t="str">
        <f t="shared" si="61"/>
        <v/>
      </c>
      <c r="CK107" t="str">
        <f t="shared" si="62"/>
        <v/>
      </c>
      <c r="CL107" t="str">
        <f t="shared" si="63"/>
        <v/>
      </c>
      <c r="CM107" t="str">
        <f t="shared" si="64"/>
        <v/>
      </c>
      <c r="CN107" t="str">
        <f t="shared" si="65"/>
        <v/>
      </c>
      <c r="CO107" t="str">
        <f t="shared" si="66"/>
        <v/>
      </c>
    </row>
    <row r="108" spans="1:93" ht="14.7" customHeight="1">
      <c r="B108" s="97" t="s">
        <v>3254</v>
      </c>
      <c r="C108" s="26" t="s">
        <v>3218</v>
      </c>
      <c r="D108" s="27"/>
      <c r="E108" s="27" t="s">
        <v>3159</v>
      </c>
      <c r="F108" t="s">
        <v>48</v>
      </c>
      <c r="G108" s="27" t="s">
        <v>525</v>
      </c>
      <c r="H108" t="s">
        <v>3269</v>
      </c>
      <c r="I108" t="s">
        <v>1697</v>
      </c>
      <c r="K108" s="28"/>
      <c r="M108" t="s">
        <v>38</v>
      </c>
      <c r="N108" s="1" t="str">
        <f>_xlfn.CONCAT("0.000004184*", A107)</f>
        <v>0.000004184*agr_domestic-production_afw_rice[kcal]</v>
      </c>
      <c r="R108" t="str">
        <f>IF(COUNTIF(soi_input_variables!A:A,B108)&gt;0,"yes","no")</f>
        <v>yes</v>
      </c>
      <c r="S108" t="str">
        <f>IF(COUNTIF(midas_input_variables!A:A,B108)&gt;0,"yes","no")</f>
        <v>no</v>
      </c>
      <c r="T108" t="str">
        <f t="shared" si="67"/>
        <v>yes</v>
      </c>
      <c r="U108">
        <v>100</v>
      </c>
      <c r="V108" t="str">
        <f>IF(COUNTIF(eucalc_variables_proxies!A:A,B108)&gt;0,"yes","no")</f>
        <v>yes</v>
      </c>
      <c r="X108" t="s">
        <v>2924</v>
      </c>
      <c r="Y108" t="s">
        <v>3222</v>
      </c>
      <c r="AI108" s="9" t="s">
        <v>3291</v>
      </c>
      <c r="AJ108" t="s">
        <v>2924</v>
      </c>
      <c r="AK108" t="s">
        <v>3222</v>
      </c>
      <c r="AO108" s="29"/>
      <c r="AP108" s="103" t="s">
        <v>3292</v>
      </c>
      <c r="AQ108" s="104" t="b">
        <v>1</v>
      </c>
      <c r="AR108" s="105"/>
      <c r="AS108" s="29"/>
      <c r="AT108" s="131" t="str" cm="1">
        <f t="array" ref="AT108">IFERROR(_xlfn.TEXTSPLIT(AR108,";",,FALSE),"")</f>
        <v/>
      </c>
      <c r="BJ108" s="132" t="str">
        <f t="shared" si="35"/>
        <v/>
      </c>
      <c r="BK108" s="132" t="str">
        <f t="shared" si="36"/>
        <v/>
      </c>
      <c r="BL108" s="132" t="str">
        <f t="shared" si="37"/>
        <v/>
      </c>
      <c r="BM108" s="132" t="str">
        <f t="shared" si="38"/>
        <v/>
      </c>
      <c r="BN108" s="132" t="str">
        <f t="shared" si="39"/>
        <v/>
      </c>
      <c r="BO108" s="132" t="str">
        <f t="shared" si="40"/>
        <v/>
      </c>
      <c r="BP108" s="132" t="str">
        <f t="shared" si="41"/>
        <v/>
      </c>
      <c r="BQ108" s="132" t="str">
        <f t="shared" si="42"/>
        <v/>
      </c>
      <c r="BR108" s="132" t="str">
        <f t="shared" si="43"/>
        <v/>
      </c>
      <c r="BS108" s="132" t="str">
        <f t="shared" si="44"/>
        <v/>
      </c>
      <c r="BT108" s="132" t="str">
        <f t="shared" si="45"/>
        <v/>
      </c>
      <c r="BU108" s="132" t="str">
        <f t="shared" si="46"/>
        <v/>
      </c>
      <c r="BV108" s="132" t="str">
        <f t="shared" si="47"/>
        <v/>
      </c>
      <c r="BW108" s="132" t="str">
        <f t="shared" si="48"/>
        <v/>
      </c>
      <c r="BX108" s="132" t="str">
        <f t="shared" si="49"/>
        <v/>
      </c>
      <c r="BY108" s="132" t="str">
        <f t="shared" si="50"/>
        <v/>
      </c>
      <c r="BZ108" t="str">
        <f t="shared" si="51"/>
        <v/>
      </c>
      <c r="CA108" t="str">
        <f t="shared" si="52"/>
        <v/>
      </c>
      <c r="CB108" t="str">
        <f t="shared" si="53"/>
        <v/>
      </c>
      <c r="CC108" t="str">
        <f t="shared" si="54"/>
        <v/>
      </c>
      <c r="CD108" t="str">
        <f t="shared" si="55"/>
        <v/>
      </c>
      <c r="CE108" t="str">
        <f t="shared" si="56"/>
        <v/>
      </c>
      <c r="CF108" t="str">
        <f t="shared" si="57"/>
        <v/>
      </c>
      <c r="CG108" t="str">
        <f t="shared" si="58"/>
        <v/>
      </c>
      <c r="CH108" t="str">
        <f t="shared" si="59"/>
        <v/>
      </c>
      <c r="CI108" t="str">
        <f t="shared" si="60"/>
        <v/>
      </c>
      <c r="CJ108" t="str">
        <f t="shared" si="61"/>
        <v/>
      </c>
      <c r="CK108" t="str">
        <f t="shared" si="62"/>
        <v/>
      </c>
      <c r="CL108" t="str">
        <f t="shared" si="63"/>
        <v/>
      </c>
      <c r="CM108" t="str">
        <f t="shared" si="64"/>
        <v/>
      </c>
      <c r="CN108" t="str">
        <f t="shared" si="65"/>
        <v/>
      </c>
      <c r="CO108" t="str">
        <f t="shared" si="66"/>
        <v/>
      </c>
    </row>
    <row r="109" spans="1:93" ht="14.7" customHeight="1">
      <c r="A109" t="s">
        <v>3098</v>
      </c>
      <c r="B109" s="97"/>
      <c r="C109" s="26" t="s">
        <v>3225</v>
      </c>
      <c r="D109" s="27"/>
      <c r="E109" s="27" t="s">
        <v>3157</v>
      </c>
      <c r="F109" t="s">
        <v>48</v>
      </c>
      <c r="G109" s="27" t="s">
        <v>525</v>
      </c>
      <c r="H109" t="s">
        <v>3269</v>
      </c>
      <c r="I109" t="s">
        <v>1697</v>
      </c>
      <c r="K109" s="28"/>
      <c r="M109" t="s">
        <v>1707</v>
      </c>
      <c r="R109" t="str">
        <f>IF(COUNTIF(soi_input_variables!A:A,B109)&gt;0,"yes","no")</f>
        <v>no</v>
      </c>
      <c r="S109" t="str">
        <f>IF(COUNTIF(midas_input_variables!A:A,B109)&gt;0,"yes","no")</f>
        <v>no</v>
      </c>
      <c r="T109" t="str">
        <f t="shared" si="67"/>
        <v>no</v>
      </c>
      <c r="V109" t="str">
        <f>IF(COUNTIF(eucalc_variables_proxies!A:A,B109)&gt;0,"yes","no")</f>
        <v>no</v>
      </c>
      <c r="AI109" s="9"/>
      <c r="AO109" s="29"/>
      <c r="AP109" s="103" t="s">
        <v>3293</v>
      </c>
      <c r="AQ109" s="104" t="b">
        <v>1</v>
      </c>
      <c r="AR109" s="105"/>
      <c r="AS109" s="29"/>
      <c r="AT109" s="131" t="str" cm="1">
        <f t="array" ref="AT109">IFERROR(_xlfn.TEXTSPLIT(AR109,";",,FALSE),"")</f>
        <v/>
      </c>
      <c r="BJ109" s="132" t="str">
        <f t="shared" si="35"/>
        <v/>
      </c>
      <c r="BK109" s="132" t="str">
        <f t="shared" si="36"/>
        <v/>
      </c>
      <c r="BL109" s="132" t="str">
        <f t="shared" si="37"/>
        <v/>
      </c>
      <c r="BM109" s="132" t="str">
        <f t="shared" si="38"/>
        <v/>
      </c>
      <c r="BN109" s="132" t="str">
        <f t="shared" si="39"/>
        <v/>
      </c>
      <c r="BO109" s="132" t="str">
        <f t="shared" si="40"/>
        <v/>
      </c>
      <c r="BP109" s="132" t="str">
        <f t="shared" si="41"/>
        <v/>
      </c>
      <c r="BQ109" s="132" t="str">
        <f t="shared" si="42"/>
        <v/>
      </c>
      <c r="BR109" s="132" t="str">
        <f t="shared" si="43"/>
        <v/>
      </c>
      <c r="BS109" s="132" t="str">
        <f t="shared" si="44"/>
        <v/>
      </c>
      <c r="BT109" s="132" t="str">
        <f t="shared" si="45"/>
        <v/>
      </c>
      <c r="BU109" s="132" t="str">
        <f t="shared" si="46"/>
        <v/>
      </c>
      <c r="BV109" s="132" t="str">
        <f t="shared" si="47"/>
        <v/>
      </c>
      <c r="BW109" s="132" t="str">
        <f t="shared" si="48"/>
        <v/>
      </c>
      <c r="BX109" s="132" t="str">
        <f t="shared" si="49"/>
        <v/>
      </c>
      <c r="BY109" s="132" t="str">
        <f t="shared" si="50"/>
        <v/>
      </c>
      <c r="BZ109" t="str">
        <f t="shared" si="51"/>
        <v/>
      </c>
      <c r="CA109" t="str">
        <f t="shared" si="52"/>
        <v/>
      </c>
      <c r="CB109" t="str">
        <f t="shared" si="53"/>
        <v/>
      </c>
      <c r="CC109" t="str">
        <f t="shared" si="54"/>
        <v/>
      </c>
      <c r="CD109" t="str">
        <f t="shared" si="55"/>
        <v/>
      </c>
      <c r="CE109" t="str">
        <f t="shared" si="56"/>
        <v/>
      </c>
      <c r="CF109" t="str">
        <f t="shared" si="57"/>
        <v/>
      </c>
      <c r="CG109" t="str">
        <f t="shared" si="58"/>
        <v/>
      </c>
      <c r="CH109" t="str">
        <f t="shared" si="59"/>
        <v/>
      </c>
      <c r="CI109" t="str">
        <f t="shared" si="60"/>
        <v/>
      </c>
      <c r="CJ109" t="str">
        <f t="shared" si="61"/>
        <v/>
      </c>
      <c r="CK109" t="str">
        <f t="shared" si="62"/>
        <v/>
      </c>
      <c r="CL109" t="str">
        <f t="shared" si="63"/>
        <v/>
      </c>
      <c r="CM109" t="str">
        <f t="shared" si="64"/>
        <v/>
      </c>
      <c r="CN109" t="str">
        <f t="shared" si="65"/>
        <v/>
      </c>
      <c r="CO109" t="str">
        <f t="shared" si="66"/>
        <v/>
      </c>
    </row>
    <row r="110" spans="1:93" ht="14.7" customHeight="1">
      <c r="B110" s="97" t="s">
        <v>3260</v>
      </c>
      <c r="C110" s="26" t="s">
        <v>3225</v>
      </c>
      <c r="D110" s="27"/>
      <c r="E110" s="27" t="s">
        <v>3159</v>
      </c>
      <c r="F110" t="s">
        <v>48</v>
      </c>
      <c r="G110" s="27" t="s">
        <v>525</v>
      </c>
      <c r="H110" t="s">
        <v>3269</v>
      </c>
      <c r="I110" t="s">
        <v>1697</v>
      </c>
      <c r="K110" s="28"/>
      <c r="M110" t="s">
        <v>38</v>
      </c>
      <c r="N110" s="1" t="str">
        <f>_xlfn.CONCAT("0.000004184*", A109)</f>
        <v>0.000004184*agr_domestic-production_afw_starch[kcal]</v>
      </c>
      <c r="R110" t="str">
        <f>IF(COUNTIF(soi_input_variables!A:A,B110)&gt;0,"yes","no")</f>
        <v>yes</v>
      </c>
      <c r="S110" t="str">
        <f>IF(COUNTIF(midas_input_variables!A:A,B110)&gt;0,"yes","no")</f>
        <v>no</v>
      </c>
      <c r="T110" t="str">
        <f t="shared" si="67"/>
        <v>yes</v>
      </c>
      <c r="U110">
        <v>100</v>
      </c>
      <c r="V110" t="str">
        <f>IF(COUNTIF(eucalc_variables_proxies!A:A,B110)&gt;0,"yes","no")</f>
        <v>yes</v>
      </c>
      <c r="X110" t="s">
        <v>2924</v>
      </c>
      <c r="Y110" t="s">
        <v>3222</v>
      </c>
      <c r="AI110" s="9" t="s">
        <v>3294</v>
      </c>
      <c r="AJ110" t="s">
        <v>2924</v>
      </c>
      <c r="AK110" t="s">
        <v>3222</v>
      </c>
      <c r="AO110" s="29"/>
      <c r="AP110" s="103" t="s">
        <v>3126</v>
      </c>
      <c r="AQ110" s="104" t="b">
        <v>1</v>
      </c>
      <c r="AR110" s="105"/>
      <c r="AS110" s="29"/>
      <c r="AT110" s="131" t="str" cm="1">
        <f t="array" ref="AT110">IFERROR(_xlfn.TEXTSPLIT(AR110,";",,FALSE),"")</f>
        <v/>
      </c>
      <c r="BJ110" s="132" t="str">
        <f t="shared" si="35"/>
        <v/>
      </c>
      <c r="BK110" s="132" t="str">
        <f t="shared" si="36"/>
        <v/>
      </c>
      <c r="BL110" s="132" t="str">
        <f t="shared" si="37"/>
        <v/>
      </c>
      <c r="BM110" s="132" t="str">
        <f t="shared" si="38"/>
        <v/>
      </c>
      <c r="BN110" s="132" t="str">
        <f t="shared" si="39"/>
        <v/>
      </c>
      <c r="BO110" s="132" t="str">
        <f t="shared" si="40"/>
        <v/>
      </c>
      <c r="BP110" s="132" t="str">
        <f t="shared" si="41"/>
        <v/>
      </c>
      <c r="BQ110" s="132" t="str">
        <f t="shared" si="42"/>
        <v/>
      </c>
      <c r="BR110" s="132" t="str">
        <f t="shared" si="43"/>
        <v/>
      </c>
      <c r="BS110" s="132" t="str">
        <f t="shared" si="44"/>
        <v/>
      </c>
      <c r="BT110" s="132" t="str">
        <f t="shared" si="45"/>
        <v/>
      </c>
      <c r="BU110" s="132" t="str">
        <f t="shared" si="46"/>
        <v/>
      </c>
      <c r="BV110" s="132" t="str">
        <f t="shared" si="47"/>
        <v/>
      </c>
      <c r="BW110" s="132" t="str">
        <f t="shared" si="48"/>
        <v/>
      </c>
      <c r="BX110" s="132" t="str">
        <f t="shared" si="49"/>
        <v/>
      </c>
      <c r="BY110" s="132" t="str">
        <f t="shared" si="50"/>
        <v/>
      </c>
      <c r="BZ110" t="str">
        <f t="shared" si="51"/>
        <v/>
      </c>
      <c r="CA110" t="str">
        <f t="shared" si="52"/>
        <v/>
      </c>
      <c r="CB110" t="str">
        <f t="shared" si="53"/>
        <v/>
      </c>
      <c r="CC110" t="str">
        <f t="shared" si="54"/>
        <v/>
      </c>
      <c r="CD110" t="str">
        <f t="shared" si="55"/>
        <v/>
      </c>
      <c r="CE110" t="str">
        <f t="shared" si="56"/>
        <v/>
      </c>
      <c r="CF110" t="str">
        <f t="shared" si="57"/>
        <v/>
      </c>
      <c r="CG110" t="str">
        <f t="shared" si="58"/>
        <v/>
      </c>
      <c r="CH110" t="str">
        <f t="shared" si="59"/>
        <v/>
      </c>
      <c r="CI110" t="str">
        <f t="shared" si="60"/>
        <v/>
      </c>
      <c r="CJ110" t="str">
        <f t="shared" si="61"/>
        <v/>
      </c>
      <c r="CK110" t="str">
        <f t="shared" si="62"/>
        <v/>
      </c>
      <c r="CL110" t="str">
        <f t="shared" si="63"/>
        <v/>
      </c>
      <c r="CM110" t="str">
        <f t="shared" si="64"/>
        <v/>
      </c>
      <c r="CN110" t="str">
        <f t="shared" si="65"/>
        <v/>
      </c>
      <c r="CO110" t="str">
        <f t="shared" si="66"/>
        <v/>
      </c>
    </row>
    <row r="111" spans="1:93" ht="15.6" customHeight="1">
      <c r="A111" t="s">
        <v>3102</v>
      </c>
      <c r="B111" s="97"/>
      <c r="C111" s="26" t="s">
        <v>3231</v>
      </c>
      <c r="D111" s="27"/>
      <c r="E111" s="27" t="s">
        <v>3157</v>
      </c>
      <c r="F111" t="s">
        <v>48</v>
      </c>
      <c r="G111" s="27" t="s">
        <v>525</v>
      </c>
      <c r="H111" t="s">
        <v>3269</v>
      </c>
      <c r="I111" t="s">
        <v>1697</v>
      </c>
      <c r="K111" s="28"/>
      <c r="M111" t="s">
        <v>1707</v>
      </c>
      <c r="R111" t="str">
        <f>IF(COUNTIF(soi_input_variables!A:A,B111)&gt;0,"yes","no")</f>
        <v>no</v>
      </c>
      <c r="S111" t="str">
        <f>IF(COUNTIF(midas_input_variables!A:A,B111)&gt;0,"yes","no")</f>
        <v>no</v>
      </c>
      <c r="T111" t="str">
        <f t="shared" si="67"/>
        <v>no</v>
      </c>
      <c r="V111" t="str">
        <f>IF(COUNTIF(eucalc_variables_proxies!A:A,B111)&gt;0,"yes","no")</f>
        <v>no</v>
      </c>
      <c r="AI111" s="9"/>
      <c r="AO111" s="29"/>
      <c r="AP111" s="103" t="s">
        <v>3119</v>
      </c>
      <c r="AQ111" s="104" t="b">
        <v>1</v>
      </c>
      <c r="AR111" s="105"/>
      <c r="AS111" s="29"/>
      <c r="AT111" s="131" t="str" cm="1">
        <f t="array" ref="AT111">IFERROR(_xlfn.TEXTSPLIT(AR111,";",,FALSE),"")</f>
        <v/>
      </c>
      <c r="BJ111" s="132" t="str">
        <f t="shared" si="35"/>
        <v/>
      </c>
      <c r="BK111" s="132" t="str">
        <f t="shared" si="36"/>
        <v/>
      </c>
      <c r="BL111" s="132" t="str">
        <f t="shared" si="37"/>
        <v/>
      </c>
      <c r="BM111" s="132" t="str">
        <f t="shared" si="38"/>
        <v/>
      </c>
      <c r="BN111" s="132" t="str">
        <f t="shared" si="39"/>
        <v/>
      </c>
      <c r="BO111" s="132" t="str">
        <f t="shared" si="40"/>
        <v/>
      </c>
      <c r="BP111" s="132" t="str">
        <f t="shared" si="41"/>
        <v/>
      </c>
      <c r="BQ111" s="132" t="str">
        <f t="shared" si="42"/>
        <v/>
      </c>
      <c r="BR111" s="132" t="str">
        <f t="shared" si="43"/>
        <v/>
      </c>
      <c r="BS111" s="132" t="str">
        <f t="shared" si="44"/>
        <v/>
      </c>
      <c r="BT111" s="132" t="str">
        <f t="shared" si="45"/>
        <v/>
      </c>
      <c r="BU111" s="132" t="str">
        <f t="shared" si="46"/>
        <v/>
      </c>
      <c r="BV111" s="132" t="str">
        <f t="shared" si="47"/>
        <v/>
      </c>
      <c r="BW111" s="132" t="str">
        <f t="shared" si="48"/>
        <v/>
      </c>
      <c r="BX111" s="132" t="str">
        <f t="shared" si="49"/>
        <v/>
      </c>
      <c r="BY111" s="132" t="str">
        <f t="shared" si="50"/>
        <v/>
      </c>
      <c r="BZ111" t="str">
        <f t="shared" si="51"/>
        <v/>
      </c>
      <c r="CA111" t="str">
        <f t="shared" si="52"/>
        <v/>
      </c>
      <c r="CB111" t="str">
        <f t="shared" si="53"/>
        <v/>
      </c>
      <c r="CC111" t="str">
        <f t="shared" si="54"/>
        <v/>
      </c>
      <c r="CD111" t="str">
        <f t="shared" si="55"/>
        <v/>
      </c>
      <c r="CE111" t="str">
        <f t="shared" si="56"/>
        <v/>
      </c>
      <c r="CF111" t="str">
        <f t="shared" si="57"/>
        <v/>
      </c>
      <c r="CG111" t="str">
        <f t="shared" si="58"/>
        <v/>
      </c>
      <c r="CH111" t="str">
        <f t="shared" si="59"/>
        <v/>
      </c>
      <c r="CI111" t="str">
        <f t="shared" si="60"/>
        <v/>
      </c>
      <c r="CJ111" t="str">
        <f t="shared" si="61"/>
        <v/>
      </c>
      <c r="CK111" t="str">
        <f t="shared" si="62"/>
        <v/>
      </c>
      <c r="CL111" t="str">
        <f t="shared" si="63"/>
        <v/>
      </c>
      <c r="CM111" t="str">
        <f t="shared" si="64"/>
        <v/>
      </c>
      <c r="CN111" t="str">
        <f t="shared" si="65"/>
        <v/>
      </c>
      <c r="CO111" t="str">
        <f t="shared" si="66"/>
        <v/>
      </c>
    </row>
    <row r="112" spans="1:93" ht="15.6" customHeight="1">
      <c r="B112" s="97" t="s">
        <v>3266</v>
      </c>
      <c r="C112" s="26" t="s">
        <v>3231</v>
      </c>
      <c r="D112" s="27"/>
      <c r="E112" s="27" t="s">
        <v>3159</v>
      </c>
      <c r="F112" t="s">
        <v>48</v>
      </c>
      <c r="G112" s="27" t="s">
        <v>525</v>
      </c>
      <c r="H112" t="s">
        <v>3269</v>
      </c>
      <c r="I112" t="s">
        <v>1697</v>
      </c>
      <c r="K112" s="28"/>
      <c r="M112" t="s">
        <v>38</v>
      </c>
      <c r="N112" s="1" t="str">
        <f>_xlfn.CONCAT("0.000004184*", A111)</f>
        <v>0.000004184*agr_domestic-production_afw_sugarcrop[kcal]</v>
      </c>
      <c r="R112" t="str">
        <f>IF(COUNTIF(soi_input_variables!A:A,B112)&gt;0,"yes","no")</f>
        <v>yes</v>
      </c>
      <c r="S112" t="str">
        <f>IF(COUNTIF(midas_input_variables!A:A,B112)&gt;0,"yes","no")</f>
        <v>no</v>
      </c>
      <c r="T112" t="str">
        <f t="shared" si="67"/>
        <v>yes</v>
      </c>
      <c r="U112">
        <v>100</v>
      </c>
      <c r="V112" t="str">
        <f>IF(COUNTIF(eucalc_variables_proxies!A:A,B112)&gt;0,"yes","no")</f>
        <v>yes</v>
      </c>
      <c r="X112" t="s">
        <v>2924</v>
      </c>
      <c r="Y112" t="s">
        <v>3222</v>
      </c>
      <c r="AI112" s="9" t="s">
        <v>3295</v>
      </c>
      <c r="AJ112" t="s">
        <v>2924</v>
      </c>
      <c r="AK112" t="s">
        <v>3222</v>
      </c>
      <c r="AO112" s="29"/>
      <c r="AP112" s="103" t="s">
        <v>3296</v>
      </c>
      <c r="AQ112" s="104" t="b">
        <v>1</v>
      </c>
      <c r="AR112" s="105"/>
      <c r="AS112" s="29"/>
      <c r="AT112" s="131" t="str" cm="1">
        <f t="array" ref="AT112">IFERROR(_xlfn.TEXTSPLIT(AR112,";",,FALSE),"")</f>
        <v/>
      </c>
      <c r="BJ112" s="132" t="str">
        <f t="shared" si="35"/>
        <v/>
      </c>
      <c r="BK112" s="132" t="str">
        <f t="shared" si="36"/>
        <v/>
      </c>
      <c r="BL112" s="132" t="str">
        <f t="shared" si="37"/>
        <v/>
      </c>
      <c r="BM112" s="132" t="str">
        <f t="shared" si="38"/>
        <v/>
      </c>
      <c r="BN112" s="132" t="str">
        <f t="shared" si="39"/>
        <v/>
      </c>
      <c r="BO112" s="132" t="str">
        <f t="shared" si="40"/>
        <v/>
      </c>
      <c r="BP112" s="132" t="str">
        <f t="shared" si="41"/>
        <v/>
      </c>
      <c r="BQ112" s="132" t="str">
        <f t="shared" si="42"/>
        <v/>
      </c>
      <c r="BR112" s="132" t="str">
        <f t="shared" si="43"/>
        <v/>
      </c>
      <c r="BS112" s="132" t="str">
        <f t="shared" si="44"/>
        <v/>
      </c>
      <c r="BT112" s="132" t="str">
        <f t="shared" si="45"/>
        <v/>
      </c>
      <c r="BU112" s="132" t="str">
        <f t="shared" si="46"/>
        <v/>
      </c>
      <c r="BV112" s="132" t="str">
        <f t="shared" si="47"/>
        <v/>
      </c>
      <c r="BW112" s="132" t="str">
        <f t="shared" si="48"/>
        <v/>
      </c>
      <c r="BX112" s="132" t="str">
        <f t="shared" si="49"/>
        <v/>
      </c>
      <c r="BY112" s="132" t="str">
        <f t="shared" si="50"/>
        <v/>
      </c>
      <c r="BZ112" t="str">
        <f t="shared" si="51"/>
        <v/>
      </c>
      <c r="CA112" t="str">
        <f t="shared" si="52"/>
        <v/>
      </c>
      <c r="CB112" t="str">
        <f t="shared" si="53"/>
        <v/>
      </c>
      <c r="CC112" t="str">
        <f t="shared" si="54"/>
        <v/>
      </c>
      <c r="CD112" t="str">
        <f t="shared" si="55"/>
        <v/>
      </c>
      <c r="CE112" t="str">
        <f t="shared" si="56"/>
        <v/>
      </c>
      <c r="CF112" t="str">
        <f t="shared" si="57"/>
        <v/>
      </c>
      <c r="CG112" t="str">
        <f t="shared" si="58"/>
        <v/>
      </c>
      <c r="CH112" t="str">
        <f t="shared" si="59"/>
        <v/>
      </c>
      <c r="CI112" t="str">
        <f t="shared" si="60"/>
        <v/>
      </c>
      <c r="CJ112" t="str">
        <f t="shared" si="61"/>
        <v/>
      </c>
      <c r="CK112" t="str">
        <f t="shared" si="62"/>
        <v/>
      </c>
      <c r="CL112" t="str">
        <f t="shared" si="63"/>
        <v/>
      </c>
      <c r="CM112" t="str">
        <f t="shared" si="64"/>
        <v/>
      </c>
      <c r="CN112" t="str">
        <f t="shared" si="65"/>
        <v/>
      </c>
      <c r="CO112" t="str">
        <f t="shared" si="66"/>
        <v/>
      </c>
    </row>
    <row r="113" spans="1:93" ht="17.7" customHeight="1">
      <c r="A113" t="s">
        <v>3093</v>
      </c>
      <c r="B113" s="97"/>
      <c r="C113" s="26" t="s">
        <v>3235</v>
      </c>
      <c r="D113" s="27"/>
      <c r="E113" s="27" t="s">
        <v>3157</v>
      </c>
      <c r="F113" t="s">
        <v>48</v>
      </c>
      <c r="G113" s="27" t="s">
        <v>525</v>
      </c>
      <c r="H113" t="s">
        <v>3269</v>
      </c>
      <c r="I113" t="s">
        <v>1697</v>
      </c>
      <c r="K113" s="28"/>
      <c r="M113" t="s">
        <v>1707</v>
      </c>
      <c r="R113" t="str">
        <f>IF(COUNTIF(soi_input_variables!A:A,B113)&gt;0,"yes","no")</f>
        <v>no</v>
      </c>
      <c r="S113" t="str">
        <f>IF(COUNTIF(midas_input_variables!A:A,B113)&gt;0,"yes","no")</f>
        <v>no</v>
      </c>
      <c r="T113" t="str">
        <f t="shared" si="67"/>
        <v>no</v>
      </c>
      <c r="V113" t="str">
        <f>IF(COUNTIF(eucalc_variables_proxies!A:A,B113)&gt;0,"yes","no")</f>
        <v>no</v>
      </c>
      <c r="AI113" s="9"/>
      <c r="AO113" s="29"/>
      <c r="AP113" s="103" t="s">
        <v>3297</v>
      </c>
      <c r="AQ113" s="104" t="b">
        <v>1</v>
      </c>
      <c r="AR113" s="105"/>
      <c r="AS113" s="29"/>
      <c r="AT113" s="131" t="str" cm="1">
        <f t="array" ref="AT113">IFERROR(_xlfn.TEXTSPLIT(AR113,";",,FALSE),"")</f>
        <v/>
      </c>
      <c r="BJ113" s="132" t="str">
        <f t="shared" si="35"/>
        <v/>
      </c>
      <c r="BK113" s="132" t="str">
        <f t="shared" si="36"/>
        <v/>
      </c>
      <c r="BL113" s="132" t="str">
        <f t="shared" si="37"/>
        <v/>
      </c>
      <c r="BM113" s="132" t="str">
        <f t="shared" si="38"/>
        <v/>
      </c>
      <c r="BN113" s="132" t="str">
        <f t="shared" si="39"/>
        <v/>
      </c>
      <c r="BO113" s="132" t="str">
        <f t="shared" si="40"/>
        <v/>
      </c>
      <c r="BP113" s="132" t="str">
        <f t="shared" si="41"/>
        <v/>
      </c>
      <c r="BQ113" s="132" t="str">
        <f t="shared" si="42"/>
        <v/>
      </c>
      <c r="BR113" s="132" t="str">
        <f t="shared" si="43"/>
        <v/>
      </c>
      <c r="BS113" s="132" t="str">
        <f t="shared" si="44"/>
        <v/>
      </c>
      <c r="BT113" s="132" t="str">
        <f t="shared" si="45"/>
        <v/>
      </c>
      <c r="BU113" s="132" t="str">
        <f t="shared" si="46"/>
        <v/>
      </c>
      <c r="BV113" s="132" t="str">
        <f t="shared" si="47"/>
        <v/>
      </c>
      <c r="BW113" s="132" t="str">
        <f t="shared" si="48"/>
        <v/>
      </c>
      <c r="BX113" s="132" t="str">
        <f t="shared" si="49"/>
        <v/>
      </c>
      <c r="BY113" s="132" t="str">
        <f t="shared" si="50"/>
        <v/>
      </c>
      <c r="BZ113" t="str">
        <f t="shared" si="51"/>
        <v/>
      </c>
      <c r="CA113" t="str">
        <f t="shared" si="52"/>
        <v/>
      </c>
      <c r="CB113" t="str">
        <f t="shared" si="53"/>
        <v/>
      </c>
      <c r="CC113" t="str">
        <f t="shared" si="54"/>
        <v/>
      </c>
      <c r="CD113" t="str">
        <f t="shared" si="55"/>
        <v/>
      </c>
      <c r="CE113" t="str">
        <f t="shared" si="56"/>
        <v/>
      </c>
      <c r="CF113" t="str">
        <f t="shared" si="57"/>
        <v/>
      </c>
      <c r="CG113" t="str">
        <f t="shared" si="58"/>
        <v/>
      </c>
      <c r="CH113" t="str">
        <f t="shared" si="59"/>
        <v/>
      </c>
      <c r="CI113" t="str">
        <f t="shared" si="60"/>
        <v/>
      </c>
      <c r="CJ113" t="str">
        <f t="shared" si="61"/>
        <v/>
      </c>
      <c r="CK113" t="str">
        <f t="shared" si="62"/>
        <v/>
      </c>
      <c r="CL113" t="str">
        <f t="shared" si="63"/>
        <v/>
      </c>
      <c r="CM113" t="str">
        <f t="shared" si="64"/>
        <v/>
      </c>
      <c r="CN113" t="str">
        <f t="shared" si="65"/>
        <v/>
      </c>
      <c r="CO113" t="str">
        <f t="shared" si="66"/>
        <v/>
      </c>
    </row>
    <row r="114" spans="1:93" ht="17.7" customHeight="1">
      <c r="B114" s="97" t="s">
        <v>3271</v>
      </c>
      <c r="C114" s="26" t="s">
        <v>3235</v>
      </c>
      <c r="D114" s="27"/>
      <c r="E114" s="27" t="s">
        <v>3159</v>
      </c>
      <c r="F114" t="s">
        <v>48</v>
      </c>
      <c r="G114" s="27" t="s">
        <v>525</v>
      </c>
      <c r="H114" t="s">
        <v>3269</v>
      </c>
      <c r="I114" t="s">
        <v>1697</v>
      </c>
      <c r="K114" s="28"/>
      <c r="M114" t="s">
        <v>38</v>
      </c>
      <c r="N114" s="1" t="str">
        <f>_xlfn.CONCAT("0.000004184*", A113)</f>
        <v>0.000004184*agr_domestic-production_afw_veg[kcal]</v>
      </c>
      <c r="R114" t="str">
        <f>IF(COUNTIF(soi_input_variables!A:A,B114)&gt;0,"yes","no")</f>
        <v>yes</v>
      </c>
      <c r="S114" t="str">
        <f>IF(COUNTIF(midas_input_variables!A:A,B114)&gt;0,"yes","no")</f>
        <v>no</v>
      </c>
      <c r="T114" t="str">
        <f t="shared" si="67"/>
        <v>yes</v>
      </c>
      <c r="U114">
        <v>100</v>
      </c>
      <c r="V114" t="str">
        <f>IF(COUNTIF(eucalc_variables_proxies!A:A,B114)&gt;0,"yes","no")</f>
        <v>yes</v>
      </c>
      <c r="X114" t="s">
        <v>2924</v>
      </c>
      <c r="Y114" t="s">
        <v>3222</v>
      </c>
      <c r="AI114" s="9" t="s">
        <v>3298</v>
      </c>
      <c r="AJ114" t="s">
        <v>2924</v>
      </c>
      <c r="AK114" t="s">
        <v>3222</v>
      </c>
      <c r="AO114" s="29"/>
      <c r="AP114" s="103" t="s">
        <v>3299</v>
      </c>
      <c r="AQ114" s="104" t="b">
        <v>1</v>
      </c>
      <c r="AR114" s="105"/>
      <c r="AS114" s="29"/>
      <c r="AT114" s="131" t="str" cm="1">
        <f t="array" ref="AT114">IFERROR(_xlfn.TEXTSPLIT(AR114,";",,FALSE),"")</f>
        <v/>
      </c>
      <c r="BJ114" s="132" t="str">
        <f t="shared" si="35"/>
        <v/>
      </c>
      <c r="BK114" s="132" t="str">
        <f t="shared" si="36"/>
        <v/>
      </c>
      <c r="BL114" s="132" t="str">
        <f t="shared" si="37"/>
        <v/>
      </c>
      <c r="BM114" s="132" t="str">
        <f t="shared" si="38"/>
        <v/>
      </c>
      <c r="BN114" s="132" t="str">
        <f t="shared" si="39"/>
        <v/>
      </c>
      <c r="BO114" s="132" t="str">
        <f t="shared" si="40"/>
        <v/>
      </c>
      <c r="BP114" s="132" t="str">
        <f t="shared" si="41"/>
        <v/>
      </c>
      <c r="BQ114" s="132" t="str">
        <f t="shared" si="42"/>
        <v/>
      </c>
      <c r="BR114" s="132" t="str">
        <f t="shared" si="43"/>
        <v/>
      </c>
      <c r="BS114" s="132" t="str">
        <f t="shared" si="44"/>
        <v/>
      </c>
      <c r="BT114" s="132" t="str">
        <f t="shared" si="45"/>
        <v/>
      </c>
      <c r="BU114" s="132" t="str">
        <f t="shared" si="46"/>
        <v/>
      </c>
      <c r="BV114" s="132" t="str">
        <f t="shared" si="47"/>
        <v/>
      </c>
      <c r="BW114" s="132" t="str">
        <f t="shared" si="48"/>
        <v/>
      </c>
      <c r="BX114" s="132" t="str">
        <f t="shared" si="49"/>
        <v/>
      </c>
      <c r="BY114" s="132" t="str">
        <f t="shared" si="50"/>
        <v/>
      </c>
      <c r="BZ114" t="str">
        <f t="shared" si="51"/>
        <v/>
      </c>
      <c r="CA114" t="str">
        <f t="shared" si="52"/>
        <v/>
      </c>
      <c r="CB114" t="str">
        <f t="shared" si="53"/>
        <v/>
      </c>
      <c r="CC114" t="str">
        <f t="shared" si="54"/>
        <v/>
      </c>
      <c r="CD114" t="str">
        <f t="shared" si="55"/>
        <v/>
      </c>
      <c r="CE114" t="str">
        <f t="shared" si="56"/>
        <v/>
      </c>
      <c r="CF114" t="str">
        <f t="shared" si="57"/>
        <v/>
      </c>
      <c r="CG114" t="str">
        <f t="shared" si="58"/>
        <v/>
      </c>
      <c r="CH114" t="str">
        <f t="shared" si="59"/>
        <v/>
      </c>
      <c r="CI114" t="str">
        <f t="shared" si="60"/>
        <v/>
      </c>
      <c r="CJ114" t="str">
        <f t="shared" si="61"/>
        <v/>
      </c>
      <c r="CK114" t="str">
        <f t="shared" si="62"/>
        <v/>
      </c>
      <c r="CL114" t="str">
        <f t="shared" si="63"/>
        <v/>
      </c>
      <c r="CM114" t="str">
        <f t="shared" si="64"/>
        <v/>
      </c>
      <c r="CN114" t="str">
        <f t="shared" si="65"/>
        <v/>
      </c>
      <c r="CO114" t="str">
        <f t="shared" si="66"/>
        <v/>
      </c>
    </row>
    <row r="115" spans="1:93" ht="17.7" customHeight="1">
      <c r="A115" t="s">
        <v>3229</v>
      </c>
      <c r="B115" s="97"/>
      <c r="C115" s="26"/>
      <c r="D115" s="27"/>
      <c r="E115" s="27" t="s">
        <v>3157</v>
      </c>
      <c r="F115" t="s">
        <v>48</v>
      </c>
      <c r="G115" s="27" t="s">
        <v>525</v>
      </c>
      <c r="H115" t="s">
        <v>3269</v>
      </c>
      <c r="I115" t="s">
        <v>1697</v>
      </c>
      <c r="K115" s="28"/>
      <c r="M115" s="198" t="s">
        <v>1707</v>
      </c>
      <c r="R115" t="str">
        <f>IF(COUNTIF(soi_input_variables!A:A,B115)&gt;0,"yes","no")</f>
        <v>no</v>
      </c>
      <c r="S115" t="str">
        <f>IF(COUNTIF(midas_input_variables!A:A,B115)&gt;0,"yes","no")</f>
        <v>no</v>
      </c>
      <c r="T115" t="str">
        <f t="shared" ref="T115:T116" si="68">IF(OR(R115="yes",S115="yes"),"yes","no")</f>
        <v>no</v>
      </c>
      <c r="V115" t="str">
        <f>IF(COUNTIF(eucalc_variables_proxies!A:A,B115)&gt;0,"yes","no")</f>
        <v>no</v>
      </c>
      <c r="W115" s="198" t="s">
        <v>38</v>
      </c>
      <c r="AI115" s="9" t="s">
        <v>3300</v>
      </c>
      <c r="AJ115" t="s">
        <v>2933</v>
      </c>
      <c r="AO115" s="29"/>
      <c r="AP115" s="103" t="s">
        <v>3301</v>
      </c>
      <c r="AQ115" s="104" t="b">
        <v>1</v>
      </c>
      <c r="AR115" s="105"/>
      <c r="AS115" s="29"/>
      <c r="AT115" s="131" t="str" cm="1">
        <f t="array" ref="AT115">IFERROR(_xlfn.TEXTSPLIT(AR115,";",,FALSE),"")</f>
        <v/>
      </c>
      <c r="BJ115" s="132" t="str">
        <f t="shared" si="35"/>
        <v/>
      </c>
      <c r="BK115" s="132" t="str">
        <f t="shared" si="36"/>
        <v/>
      </c>
      <c r="BL115" s="132" t="str">
        <f t="shared" si="37"/>
        <v/>
      </c>
      <c r="BM115" s="132" t="str">
        <f t="shared" si="38"/>
        <v/>
      </c>
      <c r="BN115" s="132" t="str">
        <f t="shared" si="39"/>
        <v/>
      </c>
      <c r="BO115" s="132" t="str">
        <f t="shared" si="40"/>
        <v/>
      </c>
      <c r="BP115" s="132" t="str">
        <f t="shared" si="41"/>
        <v/>
      </c>
      <c r="BQ115" s="132" t="str">
        <f t="shared" si="42"/>
        <v/>
      </c>
      <c r="BR115" s="132" t="str">
        <f t="shared" si="43"/>
        <v/>
      </c>
      <c r="BS115" s="132" t="str">
        <f t="shared" si="44"/>
        <v/>
      </c>
      <c r="BT115" s="132" t="str">
        <f t="shared" si="45"/>
        <v/>
      </c>
      <c r="BU115" s="132" t="str">
        <f t="shared" si="46"/>
        <v/>
      </c>
      <c r="BV115" s="132" t="str">
        <f t="shared" si="47"/>
        <v/>
      </c>
      <c r="BW115" s="132" t="str">
        <f t="shared" si="48"/>
        <v/>
      </c>
      <c r="BX115" s="132" t="str">
        <f t="shared" si="49"/>
        <v/>
      </c>
      <c r="BY115" s="132" t="str">
        <f t="shared" si="50"/>
        <v/>
      </c>
      <c r="BZ115" t="str">
        <f t="shared" si="51"/>
        <v/>
      </c>
      <c r="CA115" t="str">
        <f t="shared" si="52"/>
        <v/>
      </c>
      <c r="CB115" t="str">
        <f t="shared" si="53"/>
        <v/>
      </c>
      <c r="CC115" t="str">
        <f t="shared" si="54"/>
        <v/>
      </c>
      <c r="CD115" t="str">
        <f t="shared" si="55"/>
        <v/>
      </c>
      <c r="CE115" t="str">
        <f t="shared" si="56"/>
        <v/>
      </c>
      <c r="CF115" t="str">
        <f t="shared" si="57"/>
        <v/>
      </c>
      <c r="CG115" t="str">
        <f t="shared" si="58"/>
        <v/>
      </c>
      <c r="CH115" t="str">
        <f t="shared" si="59"/>
        <v/>
      </c>
      <c r="CI115" t="str">
        <f t="shared" si="60"/>
        <v/>
      </c>
      <c r="CJ115" t="str">
        <f t="shared" si="61"/>
        <v/>
      </c>
      <c r="CK115" t="str">
        <f t="shared" si="62"/>
        <v/>
      </c>
      <c r="CL115" t="str">
        <f t="shared" si="63"/>
        <v/>
      </c>
      <c r="CM115" t="str">
        <f t="shared" si="64"/>
        <v/>
      </c>
      <c r="CN115" t="str">
        <f t="shared" si="65"/>
        <v/>
      </c>
      <c r="CO115" t="str">
        <f t="shared" si="66"/>
        <v/>
      </c>
    </row>
    <row r="116" spans="1:93" ht="17.7" customHeight="1">
      <c r="B116" s="97" t="s">
        <v>3302</v>
      </c>
      <c r="C116" s="26"/>
      <c r="D116" s="27"/>
      <c r="E116" s="27" t="s">
        <v>3159</v>
      </c>
      <c r="F116" t="s">
        <v>48</v>
      </c>
      <c r="G116" s="27" t="s">
        <v>525</v>
      </c>
      <c r="H116" t="s">
        <v>3269</v>
      </c>
      <c r="I116" t="s">
        <v>1697</v>
      </c>
      <c r="K116" s="28"/>
      <c r="M116" s="198" t="s">
        <v>1707</v>
      </c>
      <c r="N116" s="1" t="str">
        <f>_xlfn.CONCAT("0.000004184*", A115)</f>
        <v>0.000004184*agr_domestic-production_afw_fibres-plant-eq[kcal]</v>
      </c>
      <c r="R116" t="str">
        <f>IF(COUNTIF(soi_input_variables!A:A,B116)&gt;0,"yes","no")</f>
        <v>no</v>
      </c>
      <c r="S116" t="str">
        <f>IF(COUNTIF(midas_input_variables!A:A,B116)&gt;0,"yes","no")</f>
        <v>no</v>
      </c>
      <c r="T116" t="str">
        <f t="shared" si="68"/>
        <v>no</v>
      </c>
      <c r="U116">
        <v>100</v>
      </c>
      <c r="V116" t="str">
        <f>IF(COUNTIF(eucalc_variables_proxies!A:A,B116)&gt;0,"yes","no")</f>
        <v>no</v>
      </c>
      <c r="W116" s="198" t="s">
        <v>38</v>
      </c>
      <c r="X116" t="e">
        <f>VLOOKUP(B116,AI:AJ,2,FALSE)</f>
        <v>#N/A</v>
      </c>
      <c r="AI116" s="9" t="s">
        <v>3303</v>
      </c>
      <c r="AJ116" t="s">
        <v>2933</v>
      </c>
      <c r="AO116" s="29"/>
      <c r="AP116" s="103" t="s">
        <v>3304</v>
      </c>
      <c r="AQ116" s="104" t="b">
        <v>1</v>
      </c>
      <c r="AR116" s="105"/>
      <c r="AS116" s="29"/>
      <c r="AT116" s="131" t="str" cm="1">
        <f t="array" ref="AT116">IFERROR(_xlfn.TEXTSPLIT(AR116,";",,FALSE),"")</f>
        <v/>
      </c>
      <c r="BJ116" s="132" t="str">
        <f t="shared" si="35"/>
        <v/>
      </c>
      <c r="BK116" s="132" t="str">
        <f t="shared" si="36"/>
        <v/>
      </c>
      <c r="BL116" s="132" t="str">
        <f t="shared" si="37"/>
        <v/>
      </c>
      <c r="BM116" s="132" t="str">
        <f t="shared" si="38"/>
        <v/>
      </c>
      <c r="BN116" s="132" t="str">
        <f t="shared" si="39"/>
        <v/>
      </c>
      <c r="BO116" s="132" t="str">
        <f t="shared" si="40"/>
        <v/>
      </c>
      <c r="BP116" s="132" t="str">
        <f t="shared" si="41"/>
        <v/>
      </c>
      <c r="BQ116" s="132" t="str">
        <f t="shared" si="42"/>
        <v/>
      </c>
      <c r="BR116" s="132" t="str">
        <f t="shared" si="43"/>
        <v/>
      </c>
      <c r="BS116" s="132" t="str">
        <f t="shared" si="44"/>
        <v/>
      </c>
      <c r="BT116" s="132" t="str">
        <f t="shared" si="45"/>
        <v/>
      </c>
      <c r="BU116" s="132" t="str">
        <f t="shared" si="46"/>
        <v/>
      </c>
      <c r="BV116" s="132" t="str">
        <f t="shared" si="47"/>
        <v/>
      </c>
      <c r="BW116" s="132" t="str">
        <f t="shared" si="48"/>
        <v/>
      </c>
      <c r="BX116" s="132" t="str">
        <f t="shared" si="49"/>
        <v/>
      </c>
      <c r="BY116" s="132" t="str">
        <f t="shared" si="50"/>
        <v/>
      </c>
      <c r="BZ116" t="str">
        <f t="shared" si="51"/>
        <v/>
      </c>
      <c r="CA116" t="str">
        <f t="shared" si="52"/>
        <v/>
      </c>
      <c r="CB116" t="str">
        <f t="shared" si="53"/>
        <v/>
      </c>
      <c r="CC116" t="str">
        <f t="shared" si="54"/>
        <v/>
      </c>
      <c r="CD116" t="str">
        <f t="shared" si="55"/>
        <v/>
      </c>
      <c r="CE116" t="str">
        <f t="shared" si="56"/>
        <v/>
      </c>
      <c r="CF116" t="str">
        <f t="shared" si="57"/>
        <v/>
      </c>
      <c r="CG116" t="str">
        <f t="shared" si="58"/>
        <v/>
      </c>
      <c r="CH116" t="str">
        <f t="shared" si="59"/>
        <v/>
      </c>
      <c r="CI116" t="str">
        <f t="shared" si="60"/>
        <v/>
      </c>
      <c r="CJ116" t="str">
        <f t="shared" si="61"/>
        <v/>
      </c>
      <c r="CK116" t="str">
        <f t="shared" si="62"/>
        <v/>
      </c>
      <c r="CL116" t="str">
        <f t="shared" si="63"/>
        <v/>
      </c>
      <c r="CM116" t="str">
        <f t="shared" si="64"/>
        <v/>
      </c>
      <c r="CN116" t="str">
        <f t="shared" si="65"/>
        <v/>
      </c>
      <c r="CO116" t="str">
        <f t="shared" si="66"/>
        <v/>
      </c>
    </row>
    <row r="117" spans="1:93" ht="16.5" customHeight="1">
      <c r="A117" t="s">
        <v>2904</v>
      </c>
      <c r="B117" s="97"/>
      <c r="C117" s="26" t="s">
        <v>3305</v>
      </c>
      <c r="D117" s="27"/>
      <c r="E117" s="27" t="s">
        <v>3157</v>
      </c>
      <c r="F117" t="s">
        <v>48</v>
      </c>
      <c r="G117" s="27" t="s">
        <v>525</v>
      </c>
      <c r="H117" t="s">
        <v>3269</v>
      </c>
      <c r="I117" t="s">
        <v>3306</v>
      </c>
      <c r="K117" s="28" t="s">
        <v>3307</v>
      </c>
      <c r="M117" t="s">
        <v>1707</v>
      </c>
      <c r="R117" t="str">
        <f>IF(COUNTIF(soi_input_variables!A:A,B117)&gt;0,"yes","no")</f>
        <v>no</v>
      </c>
      <c r="S117" t="str">
        <f>IF(COUNTIF(midas_input_variables!A:A,B117)&gt;0,"yes","no")</f>
        <v>no</v>
      </c>
      <c r="T117" t="str">
        <f t="shared" si="67"/>
        <v>no</v>
      </c>
      <c r="V117" t="str">
        <f>IF(COUNTIF(eucalc_variables_proxies!A:A,B117)&gt;0,"yes","no")</f>
        <v>no</v>
      </c>
      <c r="W117" s="198"/>
      <c r="AI117" s="9" t="s">
        <v>3308</v>
      </c>
      <c r="AJ117" t="s">
        <v>2938</v>
      </c>
      <c r="AO117" s="29"/>
      <c r="AP117" s="103" t="s">
        <v>3099</v>
      </c>
      <c r="AQ117" s="104" t="b">
        <v>1</v>
      </c>
      <c r="AR117" s="105"/>
      <c r="AS117" s="29"/>
      <c r="AT117" s="131" t="str" cm="1">
        <f t="array" ref="AT117">IFERROR(_xlfn.TEXTSPLIT(AR117,";",,FALSE),"")</f>
        <v/>
      </c>
      <c r="BJ117" s="132" t="str">
        <f t="shared" si="35"/>
        <v/>
      </c>
      <c r="BK117" s="132" t="str">
        <f t="shared" si="36"/>
        <v/>
      </c>
      <c r="BL117" s="132" t="str">
        <f t="shared" si="37"/>
        <v/>
      </c>
      <c r="BM117" s="132" t="str">
        <f t="shared" si="38"/>
        <v/>
      </c>
      <c r="BN117" s="132" t="str">
        <f t="shared" si="39"/>
        <v/>
      </c>
      <c r="BO117" s="132" t="str">
        <f t="shared" si="40"/>
        <v/>
      </c>
      <c r="BP117" s="132" t="str">
        <f t="shared" si="41"/>
        <v/>
      </c>
      <c r="BQ117" s="132" t="str">
        <f t="shared" si="42"/>
        <v/>
      </c>
      <c r="BR117" s="132" t="str">
        <f t="shared" si="43"/>
        <v/>
      </c>
      <c r="BS117" s="132" t="str">
        <f t="shared" si="44"/>
        <v/>
      </c>
      <c r="BT117" s="132" t="str">
        <f t="shared" si="45"/>
        <v/>
      </c>
      <c r="BU117" s="132" t="str">
        <f t="shared" si="46"/>
        <v/>
      </c>
      <c r="BV117" s="132" t="str">
        <f t="shared" si="47"/>
        <v/>
      </c>
      <c r="BW117" s="132" t="str">
        <f t="shared" si="48"/>
        <v/>
      </c>
      <c r="BX117" s="132" t="str">
        <f t="shared" si="49"/>
        <v/>
      </c>
      <c r="BY117" s="132" t="str">
        <f t="shared" si="50"/>
        <v/>
      </c>
      <c r="BZ117" t="str">
        <f t="shared" si="51"/>
        <v/>
      </c>
      <c r="CA117" t="str">
        <f t="shared" si="52"/>
        <v/>
      </c>
      <c r="CB117" t="str">
        <f t="shared" si="53"/>
        <v/>
      </c>
      <c r="CC117" t="str">
        <f t="shared" si="54"/>
        <v/>
      </c>
      <c r="CD117" t="str">
        <f t="shared" si="55"/>
        <v/>
      </c>
      <c r="CE117" t="str">
        <f t="shared" si="56"/>
        <v/>
      </c>
      <c r="CF117" t="str">
        <f t="shared" si="57"/>
        <v/>
      </c>
      <c r="CG117" t="str">
        <f t="shared" si="58"/>
        <v/>
      </c>
      <c r="CH117" t="str">
        <f t="shared" si="59"/>
        <v/>
      </c>
      <c r="CI117" t="str">
        <f t="shared" si="60"/>
        <v/>
      </c>
      <c r="CJ117" t="str">
        <f t="shared" si="61"/>
        <v/>
      </c>
      <c r="CK117" t="str">
        <f t="shared" si="62"/>
        <v/>
      </c>
      <c r="CL117" t="str">
        <f t="shared" si="63"/>
        <v/>
      </c>
      <c r="CM117" t="str">
        <f t="shared" si="64"/>
        <v/>
      </c>
      <c r="CN117" t="str">
        <f t="shared" si="65"/>
        <v/>
      </c>
      <c r="CO117" t="str">
        <f t="shared" si="66"/>
        <v/>
      </c>
    </row>
    <row r="118" spans="1:93" ht="16.5" customHeight="1">
      <c r="B118" s="97" t="s">
        <v>3275</v>
      </c>
      <c r="C118" s="26" t="s">
        <v>3305</v>
      </c>
      <c r="D118" s="27"/>
      <c r="E118" s="27" t="s">
        <v>3159</v>
      </c>
      <c r="F118" t="s">
        <v>48</v>
      </c>
      <c r="G118" s="27" t="s">
        <v>525</v>
      </c>
      <c r="H118" t="s">
        <v>3269</v>
      </c>
      <c r="I118" t="s">
        <v>3306</v>
      </c>
      <c r="K118" s="28" t="s">
        <v>3307</v>
      </c>
      <c r="M118" t="s">
        <v>38</v>
      </c>
      <c r="N118" s="1" t="str">
        <f>_xlfn.CONCAT("0.000004184*", A117)</f>
        <v>0.000004184*agr_domestic-production_liv_abp_dairy-milk[kcal]</v>
      </c>
      <c r="R118" t="str">
        <f>IF(COUNTIF(soi_input_variables!A:A,B118)&gt;0,"yes","no")</f>
        <v>no</v>
      </c>
      <c r="S118" t="str">
        <f>IF(COUNTIF(midas_input_variables!A:A,B118)&gt;0,"yes","no")</f>
        <v>no</v>
      </c>
      <c r="T118" t="str">
        <f t="shared" si="67"/>
        <v>no</v>
      </c>
      <c r="U118">
        <v>100</v>
      </c>
      <c r="V118" t="str">
        <f>IF(COUNTIF(eucalc_variables_proxies!A:A,B118)&gt;0,"yes","no")</f>
        <v>yes</v>
      </c>
      <c r="X118" t="s">
        <v>2924</v>
      </c>
      <c r="Y118" t="s">
        <v>3222</v>
      </c>
      <c r="AI118" s="9" t="s">
        <v>3309</v>
      </c>
      <c r="AJ118" t="s">
        <v>2938</v>
      </c>
      <c r="AO118" s="29"/>
      <c r="AP118" s="103" t="s">
        <v>3310</v>
      </c>
      <c r="AQ118" s="104" t="b">
        <v>1</v>
      </c>
      <c r="AR118" s="105"/>
      <c r="AS118" s="29"/>
      <c r="AT118" s="131" t="str" cm="1">
        <f t="array" ref="AT118">IFERROR(_xlfn.TEXTSPLIT(AR118,";",,FALSE),"")</f>
        <v/>
      </c>
      <c r="BJ118" s="132" t="str">
        <f t="shared" si="35"/>
        <v/>
      </c>
      <c r="BK118" s="132" t="str">
        <f t="shared" si="36"/>
        <v/>
      </c>
      <c r="BL118" s="132" t="str">
        <f t="shared" si="37"/>
        <v/>
      </c>
      <c r="BM118" s="132" t="str">
        <f t="shared" si="38"/>
        <v/>
      </c>
      <c r="BN118" s="132" t="str">
        <f t="shared" si="39"/>
        <v/>
      </c>
      <c r="BO118" s="132" t="str">
        <f t="shared" si="40"/>
        <v/>
      </c>
      <c r="BP118" s="132" t="str">
        <f t="shared" si="41"/>
        <v/>
      </c>
      <c r="BQ118" s="132" t="str">
        <f t="shared" si="42"/>
        <v/>
      </c>
      <c r="BR118" s="132" t="str">
        <f t="shared" si="43"/>
        <v/>
      </c>
      <c r="BS118" s="132" t="str">
        <f t="shared" si="44"/>
        <v/>
      </c>
      <c r="BT118" s="132" t="str">
        <f t="shared" si="45"/>
        <v/>
      </c>
      <c r="BU118" s="132" t="str">
        <f t="shared" si="46"/>
        <v/>
      </c>
      <c r="BV118" s="132" t="str">
        <f t="shared" si="47"/>
        <v/>
      </c>
      <c r="BW118" s="132" t="str">
        <f t="shared" si="48"/>
        <v/>
      </c>
      <c r="BX118" s="132" t="str">
        <f t="shared" si="49"/>
        <v/>
      </c>
      <c r="BY118" s="132" t="str">
        <f t="shared" si="50"/>
        <v/>
      </c>
      <c r="BZ118" t="str">
        <f t="shared" si="51"/>
        <v/>
      </c>
      <c r="CA118" t="str">
        <f t="shared" si="52"/>
        <v/>
      </c>
      <c r="CB118" t="str">
        <f t="shared" si="53"/>
        <v/>
      </c>
      <c r="CC118" t="str">
        <f t="shared" si="54"/>
        <v/>
      </c>
      <c r="CD118" t="str">
        <f t="shared" si="55"/>
        <v/>
      </c>
      <c r="CE118" t="str">
        <f t="shared" si="56"/>
        <v/>
      </c>
      <c r="CF118" t="str">
        <f t="shared" si="57"/>
        <v/>
      </c>
      <c r="CG118" t="str">
        <f t="shared" si="58"/>
        <v/>
      </c>
      <c r="CH118" t="str">
        <f t="shared" si="59"/>
        <v/>
      </c>
      <c r="CI118" t="str">
        <f t="shared" si="60"/>
        <v/>
      </c>
      <c r="CJ118" t="str">
        <f t="shared" si="61"/>
        <v/>
      </c>
      <c r="CK118" t="str">
        <f t="shared" si="62"/>
        <v/>
      </c>
      <c r="CL118" t="str">
        <f t="shared" si="63"/>
        <v/>
      </c>
      <c r="CM118" t="str">
        <f t="shared" si="64"/>
        <v/>
      </c>
      <c r="CN118" t="str">
        <f t="shared" si="65"/>
        <v/>
      </c>
      <c r="CO118" t="str">
        <f t="shared" si="66"/>
        <v/>
      </c>
    </row>
    <row r="119" spans="1:93" ht="15.6" customHeight="1">
      <c r="A119" t="s">
        <v>2899</v>
      </c>
      <c r="B119" s="97"/>
      <c r="C119" s="26" t="s">
        <v>3311</v>
      </c>
      <c r="D119" s="27"/>
      <c r="E119" s="27" t="s">
        <v>3157</v>
      </c>
      <c r="F119" t="s">
        <v>48</v>
      </c>
      <c r="G119" s="27" t="s">
        <v>525</v>
      </c>
      <c r="H119" t="s">
        <v>3269</v>
      </c>
      <c r="I119" t="s">
        <v>3306</v>
      </c>
      <c r="K119" s="28" t="s">
        <v>3312</v>
      </c>
      <c r="M119" t="s">
        <v>1707</v>
      </c>
      <c r="R119" t="str">
        <f>IF(COUNTIF(soi_input_variables!A:A,B119)&gt;0,"yes","no")</f>
        <v>no</v>
      </c>
      <c r="S119" t="str">
        <f>IF(COUNTIF(midas_input_variables!A:A,B119)&gt;0,"yes","no")</f>
        <v>no</v>
      </c>
      <c r="T119" t="str">
        <f t="shared" si="67"/>
        <v>no</v>
      </c>
      <c r="V119" t="str">
        <f>IF(COUNTIF(eucalc_variables_proxies!A:A,B119)&gt;0,"yes","no")</f>
        <v>no</v>
      </c>
      <c r="AI119" s="9" t="s">
        <v>3313</v>
      </c>
      <c r="AJ119" t="s">
        <v>2938</v>
      </c>
      <c r="AO119" s="29"/>
      <c r="AP119" s="103" t="s">
        <v>3314</v>
      </c>
      <c r="AQ119" s="104" t="b">
        <v>1</v>
      </c>
      <c r="AR119" s="105"/>
      <c r="AS119" s="29"/>
      <c r="AT119" s="131" t="str" cm="1">
        <f t="array" ref="AT119">IFERROR(_xlfn.TEXTSPLIT(AR119,";",,FALSE),"")</f>
        <v/>
      </c>
      <c r="BJ119" s="132" t="str">
        <f t="shared" si="35"/>
        <v/>
      </c>
      <c r="BK119" s="132" t="str">
        <f t="shared" si="36"/>
        <v/>
      </c>
      <c r="BL119" s="132" t="str">
        <f t="shared" si="37"/>
        <v/>
      </c>
      <c r="BM119" s="132" t="str">
        <f t="shared" si="38"/>
        <v/>
      </c>
      <c r="BN119" s="132" t="str">
        <f t="shared" si="39"/>
        <v/>
      </c>
      <c r="BO119" s="132" t="str">
        <f t="shared" si="40"/>
        <v/>
      </c>
      <c r="BP119" s="132" t="str">
        <f t="shared" si="41"/>
        <v/>
      </c>
      <c r="BQ119" s="132" t="str">
        <f t="shared" si="42"/>
        <v/>
      </c>
      <c r="BR119" s="132" t="str">
        <f t="shared" si="43"/>
        <v/>
      </c>
      <c r="BS119" s="132" t="str">
        <f t="shared" si="44"/>
        <v/>
      </c>
      <c r="BT119" s="132" t="str">
        <f t="shared" si="45"/>
        <v/>
      </c>
      <c r="BU119" s="132" t="str">
        <f t="shared" si="46"/>
        <v/>
      </c>
      <c r="BV119" s="132" t="str">
        <f t="shared" si="47"/>
        <v/>
      </c>
      <c r="BW119" s="132" t="str">
        <f t="shared" si="48"/>
        <v/>
      </c>
      <c r="BX119" s="132" t="str">
        <f t="shared" si="49"/>
        <v/>
      </c>
      <c r="BY119" s="132" t="str">
        <f t="shared" si="50"/>
        <v/>
      </c>
      <c r="BZ119" t="str">
        <f t="shared" si="51"/>
        <v/>
      </c>
      <c r="CA119" t="str">
        <f t="shared" si="52"/>
        <v/>
      </c>
      <c r="CB119" t="str">
        <f t="shared" si="53"/>
        <v/>
      </c>
      <c r="CC119" t="str">
        <f t="shared" si="54"/>
        <v/>
      </c>
      <c r="CD119" t="str">
        <f t="shared" si="55"/>
        <v/>
      </c>
      <c r="CE119" t="str">
        <f t="shared" si="56"/>
        <v/>
      </c>
      <c r="CF119" t="str">
        <f t="shared" si="57"/>
        <v/>
      </c>
      <c r="CG119" t="str">
        <f t="shared" si="58"/>
        <v/>
      </c>
      <c r="CH119" t="str">
        <f t="shared" si="59"/>
        <v/>
      </c>
      <c r="CI119" t="str">
        <f t="shared" si="60"/>
        <v/>
      </c>
      <c r="CJ119" t="str">
        <f t="shared" si="61"/>
        <v/>
      </c>
      <c r="CK119" t="str">
        <f t="shared" si="62"/>
        <v/>
      </c>
      <c r="CL119" t="str">
        <f t="shared" si="63"/>
        <v/>
      </c>
      <c r="CM119" t="str">
        <f t="shared" si="64"/>
        <v/>
      </c>
      <c r="CN119" t="str">
        <f t="shared" si="65"/>
        <v/>
      </c>
      <c r="CO119" t="str">
        <f t="shared" si="66"/>
        <v/>
      </c>
    </row>
    <row r="120" spans="1:93" ht="15.6" customHeight="1">
      <c r="B120" s="97" t="s">
        <v>3278</v>
      </c>
      <c r="C120" s="26" t="s">
        <v>3311</v>
      </c>
      <c r="D120" s="27"/>
      <c r="E120" s="27" t="s">
        <v>3159</v>
      </c>
      <c r="F120" t="s">
        <v>48</v>
      </c>
      <c r="G120" s="27" t="s">
        <v>525</v>
      </c>
      <c r="H120" t="s">
        <v>3269</v>
      </c>
      <c r="I120" t="s">
        <v>3306</v>
      </c>
      <c r="K120" s="28" t="s">
        <v>3312</v>
      </c>
      <c r="M120" t="s">
        <v>38</v>
      </c>
      <c r="N120" s="1" t="str">
        <f>_xlfn.CONCAT("0.000004184*", A119)</f>
        <v>0.000004184*agr_domestic-production_liv_abp_hens-egg[kcal]</v>
      </c>
      <c r="R120" t="str">
        <f>IF(COUNTIF(soi_input_variables!A:A,B120)&gt;0,"yes","no")</f>
        <v>no</v>
      </c>
      <c r="S120" t="str">
        <f>IF(COUNTIF(midas_input_variables!A:A,B120)&gt;0,"yes","no")</f>
        <v>no</v>
      </c>
      <c r="T120" t="str">
        <f t="shared" si="67"/>
        <v>no</v>
      </c>
      <c r="U120">
        <v>100</v>
      </c>
      <c r="V120" t="str">
        <f>IF(COUNTIF(eucalc_variables_proxies!A:A,B120)&gt;0,"yes","no")</f>
        <v>yes</v>
      </c>
      <c r="X120" t="s">
        <v>2924</v>
      </c>
      <c r="Y120" t="s">
        <v>3222</v>
      </c>
      <c r="AI120" s="9" t="s">
        <v>3315</v>
      </c>
      <c r="AJ120" t="s">
        <v>2938</v>
      </c>
      <c r="AO120" s="29"/>
      <c r="AP120" s="103" t="s">
        <v>3084</v>
      </c>
      <c r="AQ120" s="104" t="b">
        <v>1</v>
      </c>
      <c r="AR120" s="105"/>
      <c r="AS120" s="29"/>
      <c r="AT120" s="131" t="str" cm="1">
        <f t="array" ref="AT120">IFERROR(_xlfn.TEXTSPLIT(AR120,";",,FALSE),"")</f>
        <v/>
      </c>
      <c r="BJ120" s="132" t="str">
        <f t="shared" si="35"/>
        <v/>
      </c>
      <c r="BK120" s="132" t="str">
        <f t="shared" si="36"/>
        <v/>
      </c>
      <c r="BL120" s="132" t="str">
        <f t="shared" si="37"/>
        <v/>
      </c>
      <c r="BM120" s="132" t="str">
        <f t="shared" si="38"/>
        <v/>
      </c>
      <c r="BN120" s="132" t="str">
        <f t="shared" si="39"/>
        <v/>
      </c>
      <c r="BO120" s="132" t="str">
        <f t="shared" si="40"/>
        <v/>
      </c>
      <c r="BP120" s="132" t="str">
        <f t="shared" si="41"/>
        <v/>
      </c>
      <c r="BQ120" s="132" t="str">
        <f t="shared" si="42"/>
        <v/>
      </c>
      <c r="BR120" s="132" t="str">
        <f t="shared" si="43"/>
        <v/>
      </c>
      <c r="BS120" s="132" t="str">
        <f t="shared" si="44"/>
        <v/>
      </c>
      <c r="BT120" s="132" t="str">
        <f t="shared" si="45"/>
        <v/>
      </c>
      <c r="BU120" s="132" t="str">
        <f t="shared" si="46"/>
        <v/>
      </c>
      <c r="BV120" s="132" t="str">
        <f t="shared" si="47"/>
        <v/>
      </c>
      <c r="BW120" s="132" t="str">
        <f t="shared" si="48"/>
        <v/>
      </c>
      <c r="BX120" s="132" t="str">
        <f t="shared" si="49"/>
        <v/>
      </c>
      <c r="BY120" s="132" t="str">
        <f t="shared" si="50"/>
        <v/>
      </c>
      <c r="BZ120" t="str">
        <f t="shared" si="51"/>
        <v/>
      </c>
      <c r="CA120" t="str">
        <f t="shared" si="52"/>
        <v/>
      </c>
      <c r="CB120" t="str">
        <f t="shared" si="53"/>
        <v/>
      </c>
      <c r="CC120" t="str">
        <f t="shared" si="54"/>
        <v/>
      </c>
      <c r="CD120" t="str">
        <f t="shared" si="55"/>
        <v/>
      </c>
      <c r="CE120" t="str">
        <f t="shared" si="56"/>
        <v/>
      </c>
      <c r="CF120" t="str">
        <f t="shared" si="57"/>
        <v/>
      </c>
      <c r="CG120" t="str">
        <f t="shared" si="58"/>
        <v/>
      </c>
      <c r="CH120" t="str">
        <f t="shared" si="59"/>
        <v/>
      </c>
      <c r="CI120" t="str">
        <f t="shared" si="60"/>
        <v/>
      </c>
      <c r="CJ120" t="str">
        <f t="shared" si="61"/>
        <v/>
      </c>
      <c r="CK120" t="str">
        <f t="shared" si="62"/>
        <v/>
      </c>
      <c r="CL120" t="str">
        <f t="shared" si="63"/>
        <v/>
      </c>
      <c r="CM120" t="str">
        <f t="shared" si="64"/>
        <v/>
      </c>
      <c r="CN120" t="str">
        <f t="shared" si="65"/>
        <v/>
      </c>
      <c r="CO120" t="str">
        <f t="shared" si="66"/>
        <v/>
      </c>
    </row>
    <row r="121" spans="1:93" ht="16.5" customHeight="1">
      <c r="A121" t="s">
        <v>2895</v>
      </c>
      <c r="B121" s="97"/>
      <c r="C121" s="26" t="s">
        <v>3316</v>
      </c>
      <c r="D121" s="27"/>
      <c r="E121" s="27" t="s">
        <v>3157</v>
      </c>
      <c r="F121" t="s">
        <v>48</v>
      </c>
      <c r="G121" s="27" t="s">
        <v>525</v>
      </c>
      <c r="H121" t="s">
        <v>3269</v>
      </c>
      <c r="I121" t="s">
        <v>3306</v>
      </c>
      <c r="K121" s="28"/>
      <c r="M121" t="s">
        <v>1707</v>
      </c>
      <c r="R121" t="str">
        <f>IF(COUNTIF(soi_input_variables!A:A,B121)&gt;0,"yes","no")</f>
        <v>no</v>
      </c>
      <c r="S121" t="str">
        <f>IF(COUNTIF(midas_input_variables!A:A,B121)&gt;0,"yes","no")</f>
        <v>no</v>
      </c>
      <c r="T121" t="str">
        <f t="shared" si="67"/>
        <v>no</v>
      </c>
      <c r="V121" t="str">
        <f>IF(COUNTIF(eucalc_variables_proxies!A:A,B121)&gt;0,"yes","no")</f>
        <v>no</v>
      </c>
      <c r="AI121" s="9" t="s">
        <v>3317</v>
      </c>
      <c r="AJ121" t="s">
        <v>2938</v>
      </c>
      <c r="AO121" s="29"/>
      <c r="AP121" s="103" t="s">
        <v>3080</v>
      </c>
      <c r="AQ121" s="104" t="b">
        <v>1</v>
      </c>
      <c r="AR121" s="105"/>
      <c r="AS121" s="29"/>
      <c r="AT121" s="131" t="str" cm="1">
        <f t="array" ref="AT121">IFERROR(_xlfn.TEXTSPLIT(AR121,";",,FALSE),"")</f>
        <v/>
      </c>
      <c r="BJ121" s="132" t="str">
        <f t="shared" si="35"/>
        <v/>
      </c>
      <c r="BK121" s="132" t="str">
        <f t="shared" si="36"/>
        <v/>
      </c>
      <c r="BL121" s="132" t="str">
        <f t="shared" si="37"/>
        <v/>
      </c>
      <c r="BM121" s="132" t="str">
        <f t="shared" si="38"/>
        <v/>
      </c>
      <c r="BN121" s="132" t="str">
        <f t="shared" si="39"/>
        <v/>
      </c>
      <c r="BO121" s="132" t="str">
        <f t="shared" si="40"/>
        <v/>
      </c>
      <c r="BP121" s="132" t="str">
        <f t="shared" si="41"/>
        <v/>
      </c>
      <c r="BQ121" s="132" t="str">
        <f t="shared" si="42"/>
        <v/>
      </c>
      <c r="BR121" s="132" t="str">
        <f t="shared" si="43"/>
        <v/>
      </c>
      <c r="BS121" s="132" t="str">
        <f t="shared" si="44"/>
        <v/>
      </c>
      <c r="BT121" s="132" t="str">
        <f t="shared" si="45"/>
        <v/>
      </c>
      <c r="BU121" s="132" t="str">
        <f t="shared" si="46"/>
        <v/>
      </c>
      <c r="BV121" s="132" t="str">
        <f t="shared" si="47"/>
        <v/>
      </c>
      <c r="BW121" s="132" t="str">
        <f t="shared" si="48"/>
        <v/>
      </c>
      <c r="BX121" s="132" t="str">
        <f t="shared" si="49"/>
        <v/>
      </c>
      <c r="BY121" s="132" t="str">
        <f t="shared" si="50"/>
        <v/>
      </c>
      <c r="BZ121" t="str">
        <f t="shared" si="51"/>
        <v/>
      </c>
      <c r="CA121" t="str">
        <f t="shared" si="52"/>
        <v/>
      </c>
      <c r="CB121" t="str">
        <f t="shared" si="53"/>
        <v/>
      </c>
      <c r="CC121" t="str">
        <f t="shared" si="54"/>
        <v/>
      </c>
      <c r="CD121" t="str">
        <f t="shared" si="55"/>
        <v/>
      </c>
      <c r="CE121" t="str">
        <f t="shared" si="56"/>
        <v/>
      </c>
      <c r="CF121" t="str">
        <f t="shared" si="57"/>
        <v/>
      </c>
      <c r="CG121" t="str">
        <f t="shared" si="58"/>
        <v/>
      </c>
      <c r="CH121" t="str">
        <f t="shared" si="59"/>
        <v/>
      </c>
      <c r="CI121" t="str">
        <f t="shared" si="60"/>
        <v/>
      </c>
      <c r="CJ121" t="str">
        <f t="shared" si="61"/>
        <v/>
      </c>
      <c r="CK121" t="str">
        <f t="shared" si="62"/>
        <v/>
      </c>
      <c r="CL121" t="str">
        <f t="shared" si="63"/>
        <v/>
      </c>
      <c r="CM121" t="str">
        <f t="shared" si="64"/>
        <v/>
      </c>
      <c r="CN121" t="str">
        <f t="shared" si="65"/>
        <v/>
      </c>
      <c r="CO121" t="str">
        <f t="shared" si="66"/>
        <v/>
      </c>
    </row>
    <row r="122" spans="1:93" ht="16.5" customHeight="1">
      <c r="B122" s="97" t="s">
        <v>3282</v>
      </c>
      <c r="C122" s="26" t="s">
        <v>3316</v>
      </c>
      <c r="D122" s="27"/>
      <c r="E122" s="27" t="s">
        <v>3159</v>
      </c>
      <c r="F122" t="s">
        <v>48</v>
      </c>
      <c r="G122" s="27" t="s">
        <v>525</v>
      </c>
      <c r="H122" t="s">
        <v>3269</v>
      </c>
      <c r="I122" t="s">
        <v>3306</v>
      </c>
      <c r="K122" s="28"/>
      <c r="M122" t="s">
        <v>38</v>
      </c>
      <c r="N122" s="1" t="str">
        <f>_xlfn.CONCAT("0.000004184*", A121)</f>
        <v>0.000004184*agr_domestic-production_liv_abp_processed_afat[kcal]</v>
      </c>
      <c r="R122" t="str">
        <f>IF(COUNTIF(soi_input_variables!A:A,B122)&gt;0,"yes","no")</f>
        <v>no</v>
      </c>
      <c r="S122" t="str">
        <f>IF(COUNTIF(midas_input_variables!A:A,B122)&gt;0,"yes","no")</f>
        <v>no</v>
      </c>
      <c r="T122" t="str">
        <f t="shared" si="67"/>
        <v>no</v>
      </c>
      <c r="U122">
        <v>100</v>
      </c>
      <c r="V122" t="str">
        <f>IF(COUNTIF(eucalc_variables_proxies!A:A,B122)&gt;0,"yes","no")</f>
        <v>yes</v>
      </c>
      <c r="X122" t="s">
        <v>2924</v>
      </c>
      <c r="Y122" t="s">
        <v>3222</v>
      </c>
      <c r="AI122" s="9" t="s">
        <v>3318</v>
      </c>
      <c r="AJ122" t="s">
        <v>2938</v>
      </c>
      <c r="AO122" s="29"/>
      <c r="AP122" s="103" t="s">
        <v>3090</v>
      </c>
      <c r="AQ122" s="104" t="b">
        <v>1</v>
      </c>
      <c r="AR122" s="105"/>
      <c r="AS122" s="29"/>
      <c r="AT122" s="131" t="str" cm="1">
        <f t="array" ref="AT122">IFERROR(_xlfn.TEXTSPLIT(AR122,";",,FALSE),"")</f>
        <v/>
      </c>
      <c r="BJ122" s="132" t="str">
        <f t="shared" si="35"/>
        <v/>
      </c>
      <c r="BK122" s="132" t="str">
        <f t="shared" si="36"/>
        <v/>
      </c>
      <c r="BL122" s="132" t="str">
        <f t="shared" si="37"/>
        <v/>
      </c>
      <c r="BM122" s="132" t="str">
        <f t="shared" si="38"/>
        <v/>
      </c>
      <c r="BN122" s="132" t="str">
        <f t="shared" si="39"/>
        <v/>
      </c>
      <c r="BO122" s="132" t="str">
        <f t="shared" si="40"/>
        <v/>
      </c>
      <c r="BP122" s="132" t="str">
        <f t="shared" si="41"/>
        <v/>
      </c>
      <c r="BQ122" s="132" t="str">
        <f t="shared" si="42"/>
        <v/>
      </c>
      <c r="BR122" s="132" t="str">
        <f t="shared" si="43"/>
        <v/>
      </c>
      <c r="BS122" s="132" t="str">
        <f t="shared" si="44"/>
        <v/>
      </c>
      <c r="BT122" s="132" t="str">
        <f t="shared" si="45"/>
        <v/>
      </c>
      <c r="BU122" s="132" t="str">
        <f t="shared" si="46"/>
        <v/>
      </c>
      <c r="BV122" s="132" t="str">
        <f t="shared" si="47"/>
        <v/>
      </c>
      <c r="BW122" s="132" t="str">
        <f t="shared" si="48"/>
        <v/>
      </c>
      <c r="BX122" s="132" t="str">
        <f t="shared" si="49"/>
        <v/>
      </c>
      <c r="BY122" s="132" t="str">
        <f t="shared" si="50"/>
        <v/>
      </c>
      <c r="BZ122" t="str">
        <f t="shared" si="51"/>
        <v/>
      </c>
      <c r="CA122" t="str">
        <f t="shared" si="52"/>
        <v/>
      </c>
      <c r="CB122" t="str">
        <f t="shared" si="53"/>
        <v/>
      </c>
      <c r="CC122" t="str">
        <f t="shared" si="54"/>
        <v/>
      </c>
      <c r="CD122" t="str">
        <f t="shared" si="55"/>
        <v/>
      </c>
      <c r="CE122" t="str">
        <f t="shared" si="56"/>
        <v/>
      </c>
      <c r="CF122" t="str">
        <f t="shared" si="57"/>
        <v/>
      </c>
      <c r="CG122" t="str">
        <f t="shared" si="58"/>
        <v/>
      </c>
      <c r="CH122" t="str">
        <f t="shared" si="59"/>
        <v/>
      </c>
      <c r="CI122" t="str">
        <f t="shared" si="60"/>
        <v/>
      </c>
      <c r="CJ122" t="str">
        <f t="shared" si="61"/>
        <v/>
      </c>
      <c r="CK122" t="str">
        <f t="shared" si="62"/>
        <v/>
      </c>
      <c r="CL122" t="str">
        <f t="shared" si="63"/>
        <v/>
      </c>
      <c r="CM122" t="str">
        <f t="shared" si="64"/>
        <v/>
      </c>
      <c r="CN122" t="str">
        <f t="shared" si="65"/>
        <v/>
      </c>
      <c r="CO122" t="str">
        <f t="shared" si="66"/>
        <v/>
      </c>
    </row>
    <row r="123" spans="1:93" ht="18.600000000000001" customHeight="1">
      <c r="A123" t="s">
        <v>2908</v>
      </c>
      <c r="B123" s="97"/>
      <c r="C123" s="26" t="s">
        <v>3319</v>
      </c>
      <c r="D123" s="27"/>
      <c r="E123" s="27" t="s">
        <v>3157</v>
      </c>
      <c r="F123" t="s">
        <v>48</v>
      </c>
      <c r="G123" s="27" t="s">
        <v>525</v>
      </c>
      <c r="H123" t="s">
        <v>3269</v>
      </c>
      <c r="I123" t="s">
        <v>3306</v>
      </c>
      <c r="K123" s="28"/>
      <c r="M123" t="s">
        <v>1707</v>
      </c>
      <c r="R123" t="str">
        <f>IF(COUNTIF(soi_input_variables!A:A,B123)&gt;0,"yes","no")</f>
        <v>no</v>
      </c>
      <c r="S123" t="str">
        <f>IF(COUNTIF(midas_input_variables!A:A,B123)&gt;0,"yes","no")</f>
        <v>no</v>
      </c>
      <c r="T123" t="str">
        <f t="shared" si="67"/>
        <v>no</v>
      </c>
      <c r="V123" t="str">
        <f>IF(COUNTIF(eucalc_variables_proxies!A:A,B123)&gt;0,"yes","no")</f>
        <v>no</v>
      </c>
      <c r="AI123" s="9" t="s">
        <v>3320</v>
      </c>
      <c r="AJ123" t="s">
        <v>2938</v>
      </c>
      <c r="AO123" s="29"/>
      <c r="AP123" s="103" t="s">
        <v>3321</v>
      </c>
      <c r="AQ123" s="104" t="b">
        <v>1</v>
      </c>
      <c r="AR123" s="105"/>
      <c r="AS123" s="29"/>
      <c r="AT123" s="131" t="str" cm="1">
        <f t="array" ref="AT123">IFERROR(_xlfn.TEXTSPLIT(AR123,";",,FALSE),"")</f>
        <v/>
      </c>
      <c r="BJ123" s="132" t="str">
        <f t="shared" si="35"/>
        <v/>
      </c>
      <c r="BK123" s="132" t="str">
        <f t="shared" si="36"/>
        <v/>
      </c>
      <c r="BL123" s="132" t="str">
        <f t="shared" si="37"/>
        <v/>
      </c>
      <c r="BM123" s="132" t="str">
        <f t="shared" si="38"/>
        <v/>
      </c>
      <c r="BN123" s="132" t="str">
        <f t="shared" si="39"/>
        <v/>
      </c>
      <c r="BO123" s="132" t="str">
        <f t="shared" si="40"/>
        <v/>
      </c>
      <c r="BP123" s="132" t="str">
        <f t="shared" si="41"/>
        <v/>
      </c>
      <c r="BQ123" s="132" t="str">
        <f t="shared" si="42"/>
        <v/>
      </c>
      <c r="BR123" s="132" t="str">
        <f t="shared" si="43"/>
        <v/>
      </c>
      <c r="BS123" s="132" t="str">
        <f t="shared" si="44"/>
        <v/>
      </c>
      <c r="BT123" s="132" t="str">
        <f t="shared" si="45"/>
        <v/>
      </c>
      <c r="BU123" s="132" t="str">
        <f t="shared" si="46"/>
        <v/>
      </c>
      <c r="BV123" s="132" t="str">
        <f t="shared" si="47"/>
        <v/>
      </c>
      <c r="BW123" s="132" t="str">
        <f t="shared" si="48"/>
        <v/>
      </c>
      <c r="BX123" s="132" t="str">
        <f t="shared" si="49"/>
        <v/>
      </c>
      <c r="BY123" s="132" t="str">
        <f t="shared" si="50"/>
        <v/>
      </c>
      <c r="BZ123" t="str">
        <f t="shared" si="51"/>
        <v/>
      </c>
      <c r="CA123" t="str">
        <f t="shared" si="52"/>
        <v/>
      </c>
      <c r="CB123" t="str">
        <f t="shared" si="53"/>
        <v/>
      </c>
      <c r="CC123" t="str">
        <f t="shared" si="54"/>
        <v/>
      </c>
      <c r="CD123" t="str">
        <f t="shared" si="55"/>
        <v/>
      </c>
      <c r="CE123" t="str">
        <f t="shared" si="56"/>
        <v/>
      </c>
      <c r="CF123" t="str">
        <f t="shared" si="57"/>
        <v/>
      </c>
      <c r="CG123" t="str">
        <f t="shared" si="58"/>
        <v/>
      </c>
      <c r="CH123" t="str">
        <f t="shared" si="59"/>
        <v/>
      </c>
      <c r="CI123" t="str">
        <f t="shared" si="60"/>
        <v/>
      </c>
      <c r="CJ123" t="str">
        <f t="shared" si="61"/>
        <v/>
      </c>
      <c r="CK123" t="str">
        <f t="shared" si="62"/>
        <v/>
      </c>
      <c r="CL123" t="str">
        <f t="shared" si="63"/>
        <v/>
      </c>
      <c r="CM123" t="str">
        <f t="shared" si="64"/>
        <v/>
      </c>
      <c r="CN123" t="str">
        <f t="shared" si="65"/>
        <v/>
      </c>
      <c r="CO123" t="str">
        <f t="shared" si="66"/>
        <v/>
      </c>
    </row>
    <row r="124" spans="1:93" ht="18.600000000000001" customHeight="1">
      <c r="B124" s="97" t="s">
        <v>3285</v>
      </c>
      <c r="C124" s="26" t="s">
        <v>3319</v>
      </c>
      <c r="D124" s="27"/>
      <c r="E124" s="27" t="s">
        <v>3159</v>
      </c>
      <c r="F124" t="s">
        <v>48</v>
      </c>
      <c r="G124" s="27" t="s">
        <v>525</v>
      </c>
      <c r="H124" t="s">
        <v>3269</v>
      </c>
      <c r="I124" t="s">
        <v>3306</v>
      </c>
      <c r="K124" s="28"/>
      <c r="M124" t="s">
        <v>38</v>
      </c>
      <c r="N124" s="1" t="str">
        <f>_xlfn.CONCAT("0.000004184*", A123)</f>
        <v>0.000004184*agr_domestic-production_liv_abp_processed_offal[kcal]</v>
      </c>
      <c r="R124" t="str">
        <f>IF(COUNTIF(soi_input_variables!A:A,B124)&gt;0,"yes","no")</f>
        <v>no</v>
      </c>
      <c r="S124" t="str">
        <f>IF(COUNTIF(midas_input_variables!A:A,B124)&gt;0,"yes","no")</f>
        <v>no</v>
      </c>
      <c r="T124" t="str">
        <f t="shared" si="67"/>
        <v>no</v>
      </c>
      <c r="U124">
        <v>100</v>
      </c>
      <c r="V124" t="str">
        <f>IF(COUNTIF(eucalc_variables_proxies!A:A,B124)&gt;0,"yes","no")</f>
        <v>yes</v>
      </c>
      <c r="X124" t="s">
        <v>2924</v>
      </c>
      <c r="Y124" t="s">
        <v>3222</v>
      </c>
      <c r="AI124" s="9" t="s">
        <v>3322</v>
      </c>
      <c r="AJ124" t="s">
        <v>2938</v>
      </c>
      <c r="AO124" s="29"/>
      <c r="AP124" s="103" t="s">
        <v>3094</v>
      </c>
      <c r="AQ124" s="104" t="b">
        <v>1</v>
      </c>
      <c r="AR124" s="105"/>
      <c r="AS124" s="29"/>
      <c r="AT124" s="131" t="str" cm="1">
        <f t="array" ref="AT124">IFERROR(_xlfn.TEXTSPLIT(AR124,";",,FALSE),"")</f>
        <v/>
      </c>
      <c r="BJ124" s="132" t="str">
        <f t="shared" si="35"/>
        <v/>
      </c>
      <c r="BK124" s="132" t="str">
        <f t="shared" si="36"/>
        <v/>
      </c>
      <c r="BL124" s="132" t="str">
        <f t="shared" si="37"/>
        <v/>
      </c>
      <c r="BM124" s="132" t="str">
        <f t="shared" si="38"/>
        <v/>
      </c>
      <c r="BN124" s="132" t="str">
        <f t="shared" si="39"/>
        <v/>
      </c>
      <c r="BO124" s="132" t="str">
        <f t="shared" si="40"/>
        <v/>
      </c>
      <c r="BP124" s="132" t="str">
        <f t="shared" si="41"/>
        <v/>
      </c>
      <c r="BQ124" s="132" t="str">
        <f t="shared" si="42"/>
        <v/>
      </c>
      <c r="BR124" s="132" t="str">
        <f t="shared" si="43"/>
        <v/>
      </c>
      <c r="BS124" s="132" t="str">
        <f t="shared" si="44"/>
        <v/>
      </c>
      <c r="BT124" s="132" t="str">
        <f t="shared" si="45"/>
        <v/>
      </c>
      <c r="BU124" s="132" t="str">
        <f t="shared" si="46"/>
        <v/>
      </c>
      <c r="BV124" s="132" t="str">
        <f t="shared" si="47"/>
        <v/>
      </c>
      <c r="BW124" s="132" t="str">
        <f t="shared" si="48"/>
        <v/>
      </c>
      <c r="BX124" s="132" t="str">
        <f t="shared" si="49"/>
        <v/>
      </c>
      <c r="BY124" s="132" t="str">
        <f t="shared" si="50"/>
        <v/>
      </c>
      <c r="BZ124" t="str">
        <f t="shared" si="51"/>
        <v/>
      </c>
      <c r="CA124" t="str">
        <f t="shared" si="52"/>
        <v/>
      </c>
      <c r="CB124" t="str">
        <f t="shared" si="53"/>
        <v/>
      </c>
      <c r="CC124" t="str">
        <f t="shared" si="54"/>
        <v/>
      </c>
      <c r="CD124" t="str">
        <f t="shared" si="55"/>
        <v/>
      </c>
      <c r="CE124" t="str">
        <f t="shared" si="56"/>
        <v/>
      </c>
      <c r="CF124" t="str">
        <f t="shared" si="57"/>
        <v/>
      </c>
      <c r="CG124" t="str">
        <f t="shared" si="58"/>
        <v/>
      </c>
      <c r="CH124" t="str">
        <f t="shared" si="59"/>
        <v/>
      </c>
      <c r="CI124" t="str">
        <f t="shared" si="60"/>
        <v/>
      </c>
      <c r="CJ124" t="str">
        <f t="shared" si="61"/>
        <v/>
      </c>
      <c r="CK124" t="str">
        <f t="shared" si="62"/>
        <v/>
      </c>
      <c r="CL124" t="str">
        <f t="shared" si="63"/>
        <v/>
      </c>
      <c r="CM124" t="str">
        <f t="shared" si="64"/>
        <v/>
      </c>
      <c r="CN124" t="str">
        <f t="shared" si="65"/>
        <v/>
      </c>
      <c r="CO124" t="str">
        <f t="shared" si="66"/>
        <v/>
      </c>
    </row>
    <row r="125" spans="1:93" ht="17.7" customHeight="1">
      <c r="A125" t="s">
        <v>2913</v>
      </c>
      <c r="B125" s="97"/>
      <c r="C125" s="26" t="s">
        <v>3323</v>
      </c>
      <c r="D125" s="27"/>
      <c r="E125" s="27" t="s">
        <v>3157</v>
      </c>
      <c r="F125" t="s">
        <v>48</v>
      </c>
      <c r="G125" s="27" t="s">
        <v>525</v>
      </c>
      <c r="H125" t="s">
        <v>3269</v>
      </c>
      <c r="I125" t="s">
        <v>3306</v>
      </c>
      <c r="K125" s="28" t="s">
        <v>3324</v>
      </c>
      <c r="M125" t="s">
        <v>1707</v>
      </c>
      <c r="R125" t="str">
        <f>IF(COUNTIF(soi_input_variables!A:A,B125)&gt;0,"yes","no")</f>
        <v>no</v>
      </c>
      <c r="S125" t="str">
        <f>IF(COUNTIF(midas_input_variables!A:A,B125)&gt;0,"yes","no")</f>
        <v>no</v>
      </c>
      <c r="T125" t="str">
        <f t="shared" si="67"/>
        <v>no</v>
      </c>
      <c r="V125" t="str">
        <f>IF(COUNTIF(eucalc_variables_proxies!A:A,B125)&gt;0,"yes","no")</f>
        <v>no</v>
      </c>
      <c r="AI125" s="9" t="s">
        <v>3325</v>
      </c>
      <c r="AJ125" t="s">
        <v>2938</v>
      </c>
      <c r="AO125" s="29"/>
      <c r="AP125" s="103" t="s">
        <v>3326</v>
      </c>
      <c r="AQ125" s="104" t="b">
        <v>1</v>
      </c>
      <c r="AR125" s="105"/>
      <c r="AS125" s="29"/>
      <c r="AT125" s="131" t="str" cm="1">
        <f t="array" ref="AT125">IFERROR(_xlfn.TEXTSPLIT(AR125,";",,FALSE),"")</f>
        <v/>
      </c>
      <c r="BJ125" s="132" t="str">
        <f t="shared" si="35"/>
        <v/>
      </c>
      <c r="BK125" s="132" t="str">
        <f t="shared" si="36"/>
        <v/>
      </c>
      <c r="BL125" s="132" t="str">
        <f t="shared" si="37"/>
        <v/>
      </c>
      <c r="BM125" s="132" t="str">
        <f t="shared" si="38"/>
        <v/>
      </c>
      <c r="BN125" s="132" t="str">
        <f t="shared" si="39"/>
        <v/>
      </c>
      <c r="BO125" s="132" t="str">
        <f t="shared" si="40"/>
        <v/>
      </c>
      <c r="BP125" s="132" t="str">
        <f t="shared" si="41"/>
        <v/>
      </c>
      <c r="BQ125" s="132" t="str">
        <f t="shared" si="42"/>
        <v/>
      </c>
      <c r="BR125" s="132" t="str">
        <f t="shared" si="43"/>
        <v/>
      </c>
      <c r="BS125" s="132" t="str">
        <f t="shared" si="44"/>
        <v/>
      </c>
      <c r="BT125" s="132" t="str">
        <f t="shared" si="45"/>
        <v/>
      </c>
      <c r="BU125" s="132" t="str">
        <f t="shared" si="46"/>
        <v/>
      </c>
      <c r="BV125" s="132" t="str">
        <f t="shared" si="47"/>
        <v/>
      </c>
      <c r="BW125" s="132" t="str">
        <f t="shared" si="48"/>
        <v/>
      </c>
      <c r="BX125" s="132" t="str">
        <f t="shared" si="49"/>
        <v/>
      </c>
      <c r="BY125" s="132" t="str">
        <f t="shared" si="50"/>
        <v/>
      </c>
      <c r="BZ125" t="str">
        <f t="shared" si="51"/>
        <v/>
      </c>
      <c r="CA125" t="str">
        <f t="shared" si="52"/>
        <v/>
      </c>
      <c r="CB125" t="str">
        <f t="shared" si="53"/>
        <v/>
      </c>
      <c r="CC125" t="str">
        <f t="shared" si="54"/>
        <v/>
      </c>
      <c r="CD125" t="str">
        <f t="shared" si="55"/>
        <v/>
      </c>
      <c r="CE125" t="str">
        <f t="shared" si="56"/>
        <v/>
      </c>
      <c r="CF125" t="str">
        <f t="shared" si="57"/>
        <v/>
      </c>
      <c r="CG125" t="str">
        <f t="shared" si="58"/>
        <v/>
      </c>
      <c r="CH125" t="str">
        <f t="shared" si="59"/>
        <v/>
      </c>
      <c r="CI125" t="str">
        <f t="shared" si="60"/>
        <v/>
      </c>
      <c r="CJ125" t="str">
        <f t="shared" si="61"/>
        <v/>
      </c>
      <c r="CK125" t="str">
        <f t="shared" si="62"/>
        <v/>
      </c>
      <c r="CL125" t="str">
        <f t="shared" si="63"/>
        <v/>
      </c>
      <c r="CM125" t="str">
        <f t="shared" si="64"/>
        <v/>
      </c>
      <c r="CN125" t="str">
        <f t="shared" si="65"/>
        <v/>
      </c>
      <c r="CO125" t="str">
        <f t="shared" si="66"/>
        <v/>
      </c>
    </row>
    <row r="126" spans="1:93" ht="17.7" customHeight="1">
      <c r="B126" s="97" t="s">
        <v>3288</v>
      </c>
      <c r="C126" s="26" t="s">
        <v>3323</v>
      </c>
      <c r="D126" s="27"/>
      <c r="E126" s="27" t="s">
        <v>3159</v>
      </c>
      <c r="F126" t="s">
        <v>48</v>
      </c>
      <c r="G126" s="27" t="s">
        <v>525</v>
      </c>
      <c r="H126" t="s">
        <v>3269</v>
      </c>
      <c r="I126" t="s">
        <v>3306</v>
      </c>
      <c r="K126" s="28" t="s">
        <v>3324</v>
      </c>
      <c r="M126" t="s">
        <v>38</v>
      </c>
      <c r="N126" s="1" t="str">
        <f>_xlfn.CONCAT("0.000004184*", A125)</f>
        <v>0.000004184*agr_domestic-production_liv_meat_bovine[kcal]</v>
      </c>
      <c r="R126" t="str">
        <f>IF(COUNTIF(soi_input_variables!A:A,B126)&gt;0,"yes","no")</f>
        <v>no</v>
      </c>
      <c r="S126" t="str">
        <f>IF(COUNTIF(midas_input_variables!A:A,B126)&gt;0,"yes","no")</f>
        <v>yes</v>
      </c>
      <c r="T126" t="str">
        <f t="shared" si="67"/>
        <v>yes</v>
      </c>
      <c r="U126">
        <v>100</v>
      </c>
      <c r="V126" t="str">
        <f>IF(COUNTIF(eucalc_variables_proxies!A:A,B126)&gt;0,"yes","no")</f>
        <v>yes</v>
      </c>
      <c r="X126" t="s">
        <v>2924</v>
      </c>
      <c r="Y126" t="s">
        <v>3222</v>
      </c>
      <c r="AI126" s="9" t="s">
        <v>3327</v>
      </c>
      <c r="AJ126" t="s">
        <v>2938</v>
      </c>
      <c r="AO126" s="29"/>
      <c r="AP126" s="103" t="s">
        <v>3328</v>
      </c>
      <c r="AQ126" s="104" t="b">
        <v>1</v>
      </c>
      <c r="AR126" s="105"/>
      <c r="AS126" s="29"/>
      <c r="AT126" s="131" t="str" cm="1">
        <f t="array" ref="AT126">IFERROR(_xlfn.TEXTSPLIT(AR126,";",,FALSE),"")</f>
        <v/>
      </c>
      <c r="BJ126" s="132" t="str">
        <f t="shared" si="35"/>
        <v/>
      </c>
      <c r="BK126" s="132" t="str">
        <f t="shared" si="36"/>
        <v/>
      </c>
      <c r="BL126" s="132" t="str">
        <f t="shared" si="37"/>
        <v/>
      </c>
      <c r="BM126" s="132" t="str">
        <f t="shared" si="38"/>
        <v/>
      </c>
      <c r="BN126" s="132" t="str">
        <f t="shared" si="39"/>
        <v/>
      </c>
      <c r="BO126" s="132" t="str">
        <f t="shared" si="40"/>
        <v/>
      </c>
      <c r="BP126" s="132" t="str">
        <f t="shared" si="41"/>
        <v/>
      </c>
      <c r="BQ126" s="132" t="str">
        <f t="shared" si="42"/>
        <v/>
      </c>
      <c r="BR126" s="132" t="str">
        <f t="shared" si="43"/>
        <v/>
      </c>
      <c r="BS126" s="132" t="str">
        <f t="shared" si="44"/>
        <v/>
      </c>
      <c r="BT126" s="132" t="str">
        <f t="shared" si="45"/>
        <v/>
      </c>
      <c r="BU126" s="132" t="str">
        <f t="shared" si="46"/>
        <v/>
      </c>
      <c r="BV126" s="132" t="str">
        <f t="shared" si="47"/>
        <v/>
      </c>
      <c r="BW126" s="132" t="str">
        <f t="shared" si="48"/>
        <v/>
      </c>
      <c r="BX126" s="132" t="str">
        <f t="shared" si="49"/>
        <v/>
      </c>
      <c r="BY126" s="132" t="str">
        <f t="shared" si="50"/>
        <v/>
      </c>
      <c r="BZ126" t="str">
        <f t="shared" si="51"/>
        <v/>
      </c>
      <c r="CA126" t="str">
        <f t="shared" si="52"/>
        <v/>
      </c>
      <c r="CB126" t="str">
        <f t="shared" si="53"/>
        <v/>
      </c>
      <c r="CC126" t="str">
        <f t="shared" si="54"/>
        <v/>
      </c>
      <c r="CD126" t="str">
        <f t="shared" si="55"/>
        <v/>
      </c>
      <c r="CE126" t="str">
        <f t="shared" si="56"/>
        <v/>
      </c>
      <c r="CF126" t="str">
        <f t="shared" si="57"/>
        <v/>
      </c>
      <c r="CG126" t="str">
        <f t="shared" si="58"/>
        <v/>
      </c>
      <c r="CH126" t="str">
        <f t="shared" si="59"/>
        <v/>
      </c>
      <c r="CI126" t="str">
        <f t="shared" si="60"/>
        <v/>
      </c>
      <c r="CJ126" t="str">
        <f t="shared" si="61"/>
        <v/>
      </c>
      <c r="CK126" t="str">
        <f t="shared" si="62"/>
        <v/>
      </c>
      <c r="CL126" t="str">
        <f t="shared" si="63"/>
        <v/>
      </c>
      <c r="CM126" t="str">
        <f t="shared" si="64"/>
        <v/>
      </c>
      <c r="CN126" t="str">
        <f t="shared" si="65"/>
        <v/>
      </c>
      <c r="CO126" t="str">
        <f t="shared" si="66"/>
        <v/>
      </c>
    </row>
    <row r="127" spans="1:93" ht="18" customHeight="1">
      <c r="A127" t="s">
        <v>2934</v>
      </c>
      <c r="B127" s="97"/>
      <c r="C127" s="26" t="s">
        <v>3329</v>
      </c>
      <c r="D127" s="27" t="s">
        <v>3330</v>
      </c>
      <c r="E127" s="27" t="s">
        <v>3157</v>
      </c>
      <c r="F127" t="s">
        <v>48</v>
      </c>
      <c r="G127" s="27" t="s">
        <v>525</v>
      </c>
      <c r="H127" t="s">
        <v>3269</v>
      </c>
      <c r="I127" t="s">
        <v>3306</v>
      </c>
      <c r="K127" s="28" t="s">
        <v>3331</v>
      </c>
      <c r="M127" t="s">
        <v>1707</v>
      </c>
      <c r="R127" t="str">
        <f>IF(COUNTIF(soi_input_variables!A:A,B127)&gt;0,"yes","no")</f>
        <v>no</v>
      </c>
      <c r="S127" t="str">
        <f>IF(COUNTIF(midas_input_variables!A:A,B127)&gt;0,"yes","no")</f>
        <v>no</v>
      </c>
      <c r="T127" t="str">
        <f t="shared" si="67"/>
        <v>no</v>
      </c>
      <c r="V127" t="str">
        <f>IF(COUNTIF(eucalc_variables_proxies!A:A,B127)&gt;0,"yes","no")</f>
        <v>no</v>
      </c>
      <c r="AI127" s="9" t="s">
        <v>3332</v>
      </c>
      <c r="AJ127" t="s">
        <v>2938</v>
      </c>
      <c r="AO127" s="29"/>
      <c r="AP127" s="103" t="s">
        <v>3333</v>
      </c>
      <c r="AQ127" s="104" t="b">
        <v>1</v>
      </c>
      <c r="AR127" s="105"/>
      <c r="AS127" s="29"/>
      <c r="AT127" s="131" t="str" cm="1">
        <f t="array" ref="AT127">IFERROR(_xlfn.TEXTSPLIT(AR127,";",,FALSE),"")</f>
        <v/>
      </c>
      <c r="BJ127" s="132" t="str">
        <f t="shared" si="35"/>
        <v/>
      </c>
      <c r="BK127" s="132" t="str">
        <f t="shared" si="36"/>
        <v/>
      </c>
      <c r="BL127" s="132" t="str">
        <f t="shared" si="37"/>
        <v/>
      </c>
      <c r="BM127" s="132" t="str">
        <f t="shared" si="38"/>
        <v/>
      </c>
      <c r="BN127" s="132" t="str">
        <f t="shared" si="39"/>
        <v/>
      </c>
      <c r="BO127" s="132" t="str">
        <f t="shared" si="40"/>
        <v/>
      </c>
      <c r="BP127" s="132" t="str">
        <f t="shared" si="41"/>
        <v/>
      </c>
      <c r="BQ127" s="132" t="str">
        <f t="shared" si="42"/>
        <v/>
      </c>
      <c r="BR127" s="132" t="str">
        <f t="shared" si="43"/>
        <v/>
      </c>
      <c r="BS127" s="132" t="str">
        <f t="shared" si="44"/>
        <v/>
      </c>
      <c r="BT127" s="132" t="str">
        <f t="shared" si="45"/>
        <v/>
      </c>
      <c r="BU127" s="132" t="str">
        <f t="shared" si="46"/>
        <v/>
      </c>
      <c r="BV127" s="132" t="str">
        <f t="shared" si="47"/>
        <v/>
      </c>
      <c r="BW127" s="132" t="str">
        <f t="shared" si="48"/>
        <v/>
      </c>
      <c r="BX127" s="132" t="str">
        <f t="shared" si="49"/>
        <v/>
      </c>
      <c r="BY127" s="132" t="str">
        <f t="shared" si="50"/>
        <v/>
      </c>
      <c r="BZ127" t="str">
        <f t="shared" si="51"/>
        <v/>
      </c>
      <c r="CA127" t="str">
        <f t="shared" si="52"/>
        <v/>
      </c>
      <c r="CB127" t="str">
        <f t="shared" si="53"/>
        <v/>
      </c>
      <c r="CC127" t="str">
        <f t="shared" si="54"/>
        <v/>
      </c>
      <c r="CD127" t="str">
        <f t="shared" si="55"/>
        <v/>
      </c>
      <c r="CE127" t="str">
        <f t="shared" si="56"/>
        <v/>
      </c>
      <c r="CF127" t="str">
        <f t="shared" si="57"/>
        <v/>
      </c>
      <c r="CG127" t="str">
        <f t="shared" si="58"/>
        <v/>
      </c>
      <c r="CH127" t="str">
        <f t="shared" si="59"/>
        <v/>
      </c>
      <c r="CI127" t="str">
        <f t="shared" si="60"/>
        <v/>
      </c>
      <c r="CJ127" t="str">
        <f t="shared" si="61"/>
        <v/>
      </c>
      <c r="CK127" t="str">
        <f t="shared" si="62"/>
        <v/>
      </c>
      <c r="CL127" t="str">
        <f t="shared" si="63"/>
        <v/>
      </c>
      <c r="CM127" t="str">
        <f t="shared" si="64"/>
        <v/>
      </c>
      <c r="CN127" t="str">
        <f t="shared" si="65"/>
        <v/>
      </c>
      <c r="CO127" t="str">
        <f t="shared" si="66"/>
        <v/>
      </c>
    </row>
    <row r="128" spans="1:93" ht="18" customHeight="1">
      <c r="B128" s="97" t="s">
        <v>3291</v>
      </c>
      <c r="C128" s="26" t="s">
        <v>3329</v>
      </c>
      <c r="D128" s="27" t="s">
        <v>3330</v>
      </c>
      <c r="E128" s="27" t="s">
        <v>3159</v>
      </c>
      <c r="F128" t="s">
        <v>48</v>
      </c>
      <c r="G128" s="27" t="s">
        <v>525</v>
      </c>
      <c r="H128" t="s">
        <v>3269</v>
      </c>
      <c r="I128" t="s">
        <v>3306</v>
      </c>
      <c r="K128" s="28" t="s">
        <v>3331</v>
      </c>
      <c r="M128" t="s">
        <v>38</v>
      </c>
      <c r="N128" s="1" t="str">
        <f>_xlfn.CONCAT("0.000004184*", A127)</f>
        <v>0.000004184*agr_domestic-production_liv_meat_oth-animals[kcal]</v>
      </c>
      <c r="R128" t="str">
        <f>IF(COUNTIF(soi_input_variables!A:A,B128)&gt;0,"yes","no")</f>
        <v>no</v>
      </c>
      <c r="S128" t="str">
        <f>IF(COUNTIF(midas_input_variables!A:A,B128)&gt;0,"yes","no")</f>
        <v>yes</v>
      </c>
      <c r="T128" t="str">
        <f t="shared" si="67"/>
        <v>yes</v>
      </c>
      <c r="U128">
        <v>100</v>
      </c>
      <c r="V128" t="str">
        <f>IF(COUNTIF(eucalc_variables_proxies!A:A,B128)&gt;0,"yes","no")</f>
        <v>yes</v>
      </c>
      <c r="X128" t="s">
        <v>2924</v>
      </c>
      <c r="Y128" t="s">
        <v>3222</v>
      </c>
      <c r="AI128" s="9" t="s">
        <v>3334</v>
      </c>
      <c r="AJ128" t="s">
        <v>2938</v>
      </c>
      <c r="AO128" s="29"/>
      <c r="AP128" s="103" t="s">
        <v>3335</v>
      </c>
      <c r="AQ128" s="104" t="b">
        <v>1</v>
      </c>
      <c r="AR128" s="105"/>
      <c r="AS128" s="29"/>
      <c r="AT128" s="131" t="str" cm="1">
        <f t="array" ref="AT128">IFERROR(_xlfn.TEXTSPLIT(AR128,";",,FALSE),"")</f>
        <v/>
      </c>
      <c r="BJ128" s="132" t="str">
        <f t="shared" si="35"/>
        <v/>
      </c>
      <c r="BK128" s="132" t="str">
        <f t="shared" si="36"/>
        <v/>
      </c>
      <c r="BL128" s="132" t="str">
        <f t="shared" si="37"/>
        <v/>
      </c>
      <c r="BM128" s="132" t="str">
        <f t="shared" si="38"/>
        <v/>
      </c>
      <c r="BN128" s="132" t="str">
        <f t="shared" si="39"/>
        <v/>
      </c>
      <c r="BO128" s="132" t="str">
        <f t="shared" si="40"/>
        <v/>
      </c>
      <c r="BP128" s="132" t="str">
        <f t="shared" si="41"/>
        <v/>
      </c>
      <c r="BQ128" s="132" t="str">
        <f t="shared" si="42"/>
        <v/>
      </c>
      <c r="BR128" s="132" t="str">
        <f t="shared" si="43"/>
        <v/>
      </c>
      <c r="BS128" s="132" t="str">
        <f t="shared" si="44"/>
        <v/>
      </c>
      <c r="BT128" s="132" t="str">
        <f t="shared" si="45"/>
        <v/>
      </c>
      <c r="BU128" s="132" t="str">
        <f t="shared" si="46"/>
        <v/>
      </c>
      <c r="BV128" s="132" t="str">
        <f t="shared" si="47"/>
        <v/>
      </c>
      <c r="BW128" s="132" t="str">
        <f t="shared" si="48"/>
        <v/>
      </c>
      <c r="BX128" s="132" t="str">
        <f t="shared" si="49"/>
        <v/>
      </c>
      <c r="BY128" s="132" t="str">
        <f t="shared" si="50"/>
        <v/>
      </c>
      <c r="BZ128" t="str">
        <f t="shared" si="51"/>
        <v/>
      </c>
      <c r="CA128" t="str">
        <f t="shared" si="52"/>
        <v/>
      </c>
      <c r="CB128" t="str">
        <f t="shared" si="53"/>
        <v/>
      </c>
      <c r="CC128" t="str">
        <f t="shared" si="54"/>
        <v/>
      </c>
      <c r="CD128" t="str">
        <f t="shared" si="55"/>
        <v/>
      </c>
      <c r="CE128" t="str">
        <f t="shared" si="56"/>
        <v/>
      </c>
      <c r="CF128" t="str">
        <f t="shared" si="57"/>
        <v/>
      </c>
      <c r="CG128" t="str">
        <f t="shared" si="58"/>
        <v/>
      </c>
      <c r="CH128" t="str">
        <f t="shared" si="59"/>
        <v/>
      </c>
      <c r="CI128" t="str">
        <f t="shared" si="60"/>
        <v/>
      </c>
      <c r="CJ128" t="str">
        <f t="shared" si="61"/>
        <v/>
      </c>
      <c r="CK128" t="str">
        <f t="shared" si="62"/>
        <v/>
      </c>
      <c r="CL128" t="str">
        <f t="shared" si="63"/>
        <v/>
      </c>
      <c r="CM128" t="str">
        <f t="shared" si="64"/>
        <v/>
      </c>
      <c r="CN128" t="str">
        <f t="shared" si="65"/>
        <v/>
      </c>
      <c r="CO128" t="str">
        <f t="shared" si="66"/>
        <v/>
      </c>
    </row>
    <row r="129" spans="1:93" ht="17.100000000000001" customHeight="1">
      <c r="A129" t="s">
        <v>2925</v>
      </c>
      <c r="B129" s="97"/>
      <c r="C129" s="26" t="s">
        <v>3336</v>
      </c>
      <c r="D129" s="27"/>
      <c r="E129" s="27" t="s">
        <v>3157</v>
      </c>
      <c r="F129" t="s">
        <v>48</v>
      </c>
      <c r="G129" s="27" t="s">
        <v>525</v>
      </c>
      <c r="H129" t="s">
        <v>3269</v>
      </c>
      <c r="I129" t="s">
        <v>3306</v>
      </c>
      <c r="K129" s="28" t="s">
        <v>3337</v>
      </c>
      <c r="M129" t="s">
        <v>1707</v>
      </c>
      <c r="R129" t="str">
        <f>IF(COUNTIF(soi_input_variables!A:A,B129)&gt;0,"yes","no")</f>
        <v>no</v>
      </c>
      <c r="S129" t="str">
        <f>IF(COUNTIF(midas_input_variables!A:A,B129)&gt;0,"yes","no")</f>
        <v>no</v>
      </c>
      <c r="T129" t="str">
        <f t="shared" si="67"/>
        <v>no</v>
      </c>
      <c r="V129" t="str">
        <f>IF(COUNTIF(eucalc_variables_proxies!A:A,B129)&gt;0,"yes","no")</f>
        <v>no</v>
      </c>
      <c r="AI129" s="9" t="s">
        <v>3338</v>
      </c>
      <c r="AJ129" t="s">
        <v>2938</v>
      </c>
      <c r="AO129" s="29"/>
      <c r="AP129" s="103" t="s">
        <v>3339</v>
      </c>
      <c r="AQ129" s="104" t="b">
        <v>1</v>
      </c>
      <c r="AR129" s="105"/>
      <c r="AS129" s="29"/>
      <c r="AT129" s="131" t="str" cm="1">
        <f t="array" ref="AT129">IFERROR(_xlfn.TEXTSPLIT(AR129,";",,FALSE),"")</f>
        <v/>
      </c>
      <c r="BJ129" s="132" t="str">
        <f t="shared" si="35"/>
        <v/>
      </c>
      <c r="BK129" s="132" t="str">
        <f t="shared" si="36"/>
        <v/>
      </c>
      <c r="BL129" s="132" t="str">
        <f t="shared" si="37"/>
        <v/>
      </c>
      <c r="BM129" s="132" t="str">
        <f t="shared" si="38"/>
        <v/>
      </c>
      <c r="BN129" s="132" t="str">
        <f t="shared" si="39"/>
        <v/>
      </c>
      <c r="BO129" s="132" t="str">
        <f t="shared" si="40"/>
        <v/>
      </c>
      <c r="BP129" s="132" t="str">
        <f t="shared" si="41"/>
        <v/>
      </c>
      <c r="BQ129" s="132" t="str">
        <f t="shared" si="42"/>
        <v/>
      </c>
      <c r="BR129" s="132" t="str">
        <f t="shared" si="43"/>
        <v/>
      </c>
      <c r="BS129" s="132" t="str">
        <f t="shared" si="44"/>
        <v/>
      </c>
      <c r="BT129" s="132" t="str">
        <f t="shared" si="45"/>
        <v/>
      </c>
      <c r="BU129" s="132" t="str">
        <f t="shared" si="46"/>
        <v/>
      </c>
      <c r="BV129" s="132" t="str">
        <f t="shared" si="47"/>
        <v/>
      </c>
      <c r="BW129" s="132" t="str">
        <f t="shared" si="48"/>
        <v/>
      </c>
      <c r="BX129" s="132" t="str">
        <f t="shared" si="49"/>
        <v/>
      </c>
      <c r="BY129" s="132" t="str">
        <f t="shared" si="50"/>
        <v/>
      </c>
      <c r="BZ129" t="str">
        <f t="shared" si="51"/>
        <v/>
      </c>
      <c r="CA129" t="str">
        <f t="shared" si="52"/>
        <v/>
      </c>
      <c r="CB129" t="str">
        <f t="shared" si="53"/>
        <v/>
      </c>
      <c r="CC129" t="str">
        <f t="shared" si="54"/>
        <v/>
      </c>
      <c r="CD129" t="str">
        <f t="shared" si="55"/>
        <v/>
      </c>
      <c r="CE129" t="str">
        <f t="shared" si="56"/>
        <v/>
      </c>
      <c r="CF129" t="str">
        <f t="shared" si="57"/>
        <v/>
      </c>
      <c r="CG129" t="str">
        <f t="shared" si="58"/>
        <v/>
      </c>
      <c r="CH129" t="str">
        <f t="shared" si="59"/>
        <v/>
      </c>
      <c r="CI129" t="str">
        <f t="shared" si="60"/>
        <v/>
      </c>
      <c r="CJ129" t="str">
        <f t="shared" si="61"/>
        <v/>
      </c>
      <c r="CK129" t="str">
        <f t="shared" si="62"/>
        <v/>
      </c>
      <c r="CL129" t="str">
        <f t="shared" si="63"/>
        <v/>
      </c>
      <c r="CM129" t="str">
        <f t="shared" si="64"/>
        <v/>
      </c>
      <c r="CN129" t="str">
        <f t="shared" si="65"/>
        <v/>
      </c>
      <c r="CO129" t="str">
        <f t="shared" si="66"/>
        <v/>
      </c>
    </row>
    <row r="130" spans="1:93" ht="17.100000000000001" customHeight="1">
      <c r="B130" s="97" t="s">
        <v>3294</v>
      </c>
      <c r="C130" s="26" t="s">
        <v>3336</v>
      </c>
      <c r="D130" s="27"/>
      <c r="E130" s="27" t="s">
        <v>3159</v>
      </c>
      <c r="F130" t="s">
        <v>48</v>
      </c>
      <c r="G130" s="27" t="s">
        <v>525</v>
      </c>
      <c r="H130" t="s">
        <v>3269</v>
      </c>
      <c r="I130" t="s">
        <v>3306</v>
      </c>
      <c r="K130" s="28" t="s">
        <v>3337</v>
      </c>
      <c r="M130" t="s">
        <v>38</v>
      </c>
      <c r="N130" s="1" t="str">
        <f>_xlfn.CONCAT("0.000004184*", A129)</f>
        <v>0.000004184*agr_domestic-production_liv_meat_pig[kcal]</v>
      </c>
      <c r="R130" t="str">
        <f>IF(COUNTIF(soi_input_variables!A:A,B130)&gt;0,"yes","no")</f>
        <v>no</v>
      </c>
      <c r="S130" t="str">
        <f>IF(COUNTIF(midas_input_variables!A:A,B130)&gt;0,"yes","no")</f>
        <v>yes</v>
      </c>
      <c r="T130" t="str">
        <f t="shared" si="67"/>
        <v>yes</v>
      </c>
      <c r="U130">
        <v>100</v>
      </c>
      <c r="V130" t="str">
        <f>IF(COUNTIF(eucalc_variables_proxies!A:A,B130)&gt;0,"yes","no")</f>
        <v>yes</v>
      </c>
      <c r="X130" t="s">
        <v>2924</v>
      </c>
      <c r="Y130" t="s">
        <v>3222</v>
      </c>
      <c r="AI130" s="9" t="s">
        <v>3340</v>
      </c>
      <c r="AJ130" t="s">
        <v>2938</v>
      </c>
      <c r="AO130" s="29"/>
      <c r="AP130" s="103" t="s">
        <v>3341</v>
      </c>
      <c r="AQ130" s="104" t="b">
        <v>1</v>
      </c>
      <c r="AR130" s="105"/>
      <c r="AS130" s="29"/>
      <c r="AT130" s="131" t="str" cm="1">
        <f t="array" ref="AT130">IFERROR(_xlfn.TEXTSPLIT(AR130,";",,FALSE),"")</f>
        <v/>
      </c>
      <c r="BJ130" s="132" t="str">
        <f t="shared" ref="BJ130:BJ193" si="69">IF(LEN(AT130)&gt;0,VALUE(AT130),"")</f>
        <v/>
      </c>
      <c r="BK130" s="132" t="str">
        <f t="shared" ref="BK130:BK193" si="70">IF(LEN(AU130)&gt;0,VALUE(AU130),"")</f>
        <v/>
      </c>
      <c r="BL130" s="132" t="str">
        <f t="shared" ref="BL130:BL193" si="71">IF(LEN(AV130)&gt;0,VALUE(AV130),"")</f>
        <v/>
      </c>
      <c r="BM130" s="132" t="str">
        <f t="shared" ref="BM130:BM193" si="72">IF(LEN(AW130)&gt;0,VALUE(AW130),"")</f>
        <v/>
      </c>
      <c r="BN130" s="132" t="str">
        <f t="shared" ref="BN130:BN193" si="73">IF(LEN(AX130)&gt;0,VALUE(AX130),"")</f>
        <v/>
      </c>
      <c r="BO130" s="132" t="str">
        <f t="shared" ref="BO130:BO193" si="74">IF(LEN(AY130)&gt;0,VALUE(AY130),"")</f>
        <v/>
      </c>
      <c r="BP130" s="132" t="str">
        <f t="shared" ref="BP130:BP193" si="75">IF(LEN(AZ130)&gt;0,VALUE(AZ130),"")</f>
        <v/>
      </c>
      <c r="BQ130" s="132" t="str">
        <f t="shared" ref="BQ130:BQ193" si="76">IF(LEN(BA130)&gt;0,VALUE(BA130),"")</f>
        <v/>
      </c>
      <c r="BR130" s="132" t="str">
        <f t="shared" ref="BR130:BR193" si="77">IF(LEN(BB130)&gt;0,VALUE(BB130),"")</f>
        <v/>
      </c>
      <c r="BS130" s="132" t="str">
        <f t="shared" ref="BS130:BS193" si="78">IF(LEN(BC130)&gt;0,VALUE(BC130),"")</f>
        <v/>
      </c>
      <c r="BT130" s="132" t="str">
        <f t="shared" ref="BT130:BT193" si="79">IF(LEN(BD130)&gt;0,VALUE(BD130),"")</f>
        <v/>
      </c>
      <c r="BU130" s="132" t="str">
        <f t="shared" ref="BU130:BU193" si="80">IF(LEN(BE130)&gt;0,VALUE(BE130),"")</f>
        <v/>
      </c>
      <c r="BV130" s="132" t="str">
        <f t="shared" ref="BV130:BV193" si="81">IF(LEN(BF130)&gt;0,VALUE(BF130),"")</f>
        <v/>
      </c>
      <c r="BW130" s="132" t="str">
        <f t="shared" ref="BW130:BW193" si="82">IF(LEN(BG130)&gt;0,VALUE(BG130),"")</f>
        <v/>
      </c>
      <c r="BX130" s="132" t="str">
        <f t="shared" ref="BX130:BX193" si="83">IF(LEN(BH130)&gt;0,VALUE(BH130),"")</f>
        <v/>
      </c>
      <c r="BY130" s="132" t="str">
        <f t="shared" ref="BY130:BY193" si="84">IF(LEN(BI130)&gt;0,VALUE(BI130),"")</f>
        <v/>
      </c>
      <c r="BZ130" t="str">
        <f t="shared" ref="BZ130:BZ193" si="85" xml:space="preserve"> IF(LEN(BJ130)&gt;0,VLOOKUP(BJ130,$AO:$AP,2,FALSE),"")</f>
        <v/>
      </c>
      <c r="CA130" t="str">
        <f t="shared" ref="CA130:CA193" si="86" xml:space="preserve"> IF(LEN(BK130)&gt;0,VLOOKUP(BK130,$AO:$AP,2,FALSE),"")</f>
        <v/>
      </c>
      <c r="CB130" t="str">
        <f t="shared" ref="CB130:CB193" si="87" xml:space="preserve"> IF(LEN(BL130)&gt;0,VLOOKUP(BL130,$AO:$AP,2,FALSE),"")</f>
        <v/>
      </c>
      <c r="CC130" t="str">
        <f t="shared" ref="CC130:CC193" si="88" xml:space="preserve"> IF(LEN(BM130)&gt;0,VLOOKUP(BM130,$AO:$AP,2,FALSE),"")</f>
        <v/>
      </c>
      <c r="CD130" t="str">
        <f t="shared" ref="CD130:CD193" si="89" xml:space="preserve"> IF(LEN(BN130)&gt;0,VLOOKUP(BN130,$AO:$AP,2,FALSE),"")</f>
        <v/>
      </c>
      <c r="CE130" t="str">
        <f t="shared" ref="CE130:CE193" si="90" xml:space="preserve"> IF(LEN(BO130)&gt;0,VLOOKUP(BO130,$AO:$AP,2,FALSE),"")</f>
        <v/>
      </c>
      <c r="CF130" t="str">
        <f t="shared" ref="CF130:CF193" si="91" xml:space="preserve"> IF(LEN(BP130)&gt;0,VLOOKUP(BP130,$AO:$AP,2,FALSE),"")</f>
        <v/>
      </c>
      <c r="CG130" t="str">
        <f t="shared" ref="CG130:CG193" si="92" xml:space="preserve"> IF(LEN(BQ130)&gt;0,VLOOKUP(BQ130,$AO:$AP,2,FALSE),"")</f>
        <v/>
      </c>
      <c r="CH130" t="str">
        <f t="shared" ref="CH130:CH193" si="93" xml:space="preserve"> IF(LEN(BR130)&gt;0,VLOOKUP(BR130,$AO:$AP,2,FALSE),"")</f>
        <v/>
      </c>
      <c r="CI130" t="str">
        <f t="shared" ref="CI130:CI193" si="94" xml:space="preserve"> IF(LEN(BS130)&gt;0,VLOOKUP(BS130,$AO:$AP,2,FALSE),"")</f>
        <v/>
      </c>
      <c r="CJ130" t="str">
        <f t="shared" ref="CJ130:CJ193" si="95" xml:space="preserve"> IF(LEN(BT130)&gt;0,VLOOKUP(BT130,$AO:$AP,2,FALSE),"")</f>
        <v/>
      </c>
      <c r="CK130" t="str">
        <f t="shared" ref="CK130:CK193" si="96" xml:space="preserve"> IF(LEN(BU130)&gt;0,VLOOKUP(BU130,$AO:$AP,2,FALSE),"")</f>
        <v/>
      </c>
      <c r="CL130" t="str">
        <f t="shared" ref="CL130:CL193" si="97" xml:space="preserve"> IF(LEN(BV130)&gt;0,VLOOKUP(BV130,$AO:$AP,2,FALSE),"")</f>
        <v/>
      </c>
      <c r="CM130" t="str">
        <f t="shared" ref="CM130:CM193" si="98" xml:space="preserve"> IF(LEN(BW130)&gt;0,VLOOKUP(BW130,$AO:$AP,2,FALSE),"")</f>
        <v/>
      </c>
      <c r="CN130" t="str">
        <f t="shared" ref="CN130:CN193" si="99" xml:space="preserve"> IF(LEN(BX130)&gt;0,VLOOKUP(BX130,$AO:$AP,2,FALSE),"")</f>
        <v/>
      </c>
      <c r="CO130" t="str">
        <f t="shared" ref="CO130:CO193" si="100" xml:space="preserve"> IF(LEN(BY130)&gt;0,VLOOKUP(BY130,$AO:$AP,2,FALSE),"")</f>
        <v/>
      </c>
    </row>
    <row r="131" spans="1:93" ht="17.7" customHeight="1">
      <c r="A131" t="s">
        <v>2929</v>
      </c>
      <c r="B131" s="97"/>
      <c r="C131" s="26" t="s">
        <v>3342</v>
      </c>
      <c r="D131" s="27"/>
      <c r="E131" s="27" t="s">
        <v>3157</v>
      </c>
      <c r="F131" t="s">
        <v>48</v>
      </c>
      <c r="G131" s="27" t="s">
        <v>525</v>
      </c>
      <c r="H131" t="s">
        <v>3269</v>
      </c>
      <c r="I131" t="s">
        <v>3306</v>
      </c>
      <c r="K131" s="28" t="s">
        <v>3343</v>
      </c>
      <c r="M131" t="s">
        <v>1707</v>
      </c>
      <c r="R131" t="str">
        <f>IF(COUNTIF(soi_input_variables!A:A,B131)&gt;0,"yes","no")</f>
        <v>no</v>
      </c>
      <c r="S131" t="str">
        <f>IF(COUNTIF(midas_input_variables!A:A,B131)&gt;0,"yes","no")</f>
        <v>no</v>
      </c>
      <c r="T131" t="str">
        <f t="shared" si="67"/>
        <v>no</v>
      </c>
      <c r="V131" t="str">
        <f>IF(COUNTIF(eucalc_variables_proxies!A:A,B131)&gt;0,"yes","no")</f>
        <v>no</v>
      </c>
      <c r="AI131" s="9" t="s">
        <v>3344</v>
      </c>
      <c r="AJ131" t="s">
        <v>2933</v>
      </c>
      <c r="AO131" s="29"/>
      <c r="AP131" s="103" t="s">
        <v>3345</v>
      </c>
      <c r="AQ131" s="104" t="b">
        <v>1</v>
      </c>
      <c r="AR131" s="105"/>
      <c r="AS131" s="29"/>
      <c r="AT131" s="131" t="str" cm="1">
        <f t="array" ref="AT131">IFERROR(_xlfn.TEXTSPLIT(AR131,";",,FALSE),"")</f>
        <v/>
      </c>
      <c r="BJ131" s="132" t="str">
        <f t="shared" si="69"/>
        <v/>
      </c>
      <c r="BK131" s="132" t="str">
        <f t="shared" si="70"/>
        <v/>
      </c>
      <c r="BL131" s="132" t="str">
        <f t="shared" si="71"/>
        <v/>
      </c>
      <c r="BM131" s="132" t="str">
        <f t="shared" si="72"/>
        <v/>
      </c>
      <c r="BN131" s="132" t="str">
        <f t="shared" si="73"/>
        <v/>
      </c>
      <c r="BO131" s="132" t="str">
        <f t="shared" si="74"/>
        <v/>
      </c>
      <c r="BP131" s="132" t="str">
        <f t="shared" si="75"/>
        <v/>
      </c>
      <c r="BQ131" s="132" t="str">
        <f t="shared" si="76"/>
        <v/>
      </c>
      <c r="BR131" s="132" t="str">
        <f t="shared" si="77"/>
        <v/>
      </c>
      <c r="BS131" s="132" t="str">
        <f t="shared" si="78"/>
        <v/>
      </c>
      <c r="BT131" s="132" t="str">
        <f t="shared" si="79"/>
        <v/>
      </c>
      <c r="BU131" s="132" t="str">
        <f t="shared" si="80"/>
        <v/>
      </c>
      <c r="BV131" s="132" t="str">
        <f t="shared" si="81"/>
        <v/>
      </c>
      <c r="BW131" s="132" t="str">
        <f t="shared" si="82"/>
        <v/>
      </c>
      <c r="BX131" s="132" t="str">
        <f t="shared" si="83"/>
        <v/>
      </c>
      <c r="BY131" s="132" t="str">
        <f t="shared" si="84"/>
        <v/>
      </c>
      <c r="BZ131" t="str">
        <f t="shared" si="85"/>
        <v/>
      </c>
      <c r="CA131" t="str">
        <f t="shared" si="86"/>
        <v/>
      </c>
      <c r="CB131" t="str">
        <f t="shared" si="87"/>
        <v/>
      </c>
      <c r="CC131" t="str">
        <f t="shared" si="88"/>
        <v/>
      </c>
      <c r="CD131" t="str">
        <f t="shared" si="89"/>
        <v/>
      </c>
      <c r="CE131" t="str">
        <f t="shared" si="90"/>
        <v/>
      </c>
      <c r="CF131" t="str">
        <f t="shared" si="91"/>
        <v/>
      </c>
      <c r="CG131" t="str">
        <f t="shared" si="92"/>
        <v/>
      </c>
      <c r="CH131" t="str">
        <f t="shared" si="93"/>
        <v/>
      </c>
      <c r="CI131" t="str">
        <f t="shared" si="94"/>
        <v/>
      </c>
      <c r="CJ131" t="str">
        <f t="shared" si="95"/>
        <v/>
      </c>
      <c r="CK131" t="str">
        <f t="shared" si="96"/>
        <v/>
      </c>
      <c r="CL131" t="str">
        <f t="shared" si="97"/>
        <v/>
      </c>
      <c r="CM131" t="str">
        <f t="shared" si="98"/>
        <v/>
      </c>
      <c r="CN131" t="str">
        <f t="shared" si="99"/>
        <v/>
      </c>
      <c r="CO131" t="str">
        <f t="shared" si="100"/>
        <v/>
      </c>
    </row>
    <row r="132" spans="1:93" ht="17.7" customHeight="1">
      <c r="B132" s="97" t="s">
        <v>3295</v>
      </c>
      <c r="C132" s="26" t="s">
        <v>3342</v>
      </c>
      <c r="D132" s="27"/>
      <c r="E132" s="27" t="s">
        <v>3159</v>
      </c>
      <c r="F132" t="s">
        <v>48</v>
      </c>
      <c r="G132" s="27" t="s">
        <v>525</v>
      </c>
      <c r="H132" t="s">
        <v>3269</v>
      </c>
      <c r="I132" t="s">
        <v>3306</v>
      </c>
      <c r="K132" s="28" t="s">
        <v>3343</v>
      </c>
      <c r="M132" t="s">
        <v>38</v>
      </c>
      <c r="N132" s="1" t="str">
        <f>_xlfn.CONCAT("0.000004184*", A131)</f>
        <v>0.000004184*agr_domestic-production_liv_meat_poultry[kcal]</v>
      </c>
      <c r="R132" t="str">
        <f>IF(COUNTIF(soi_input_variables!A:A,B132)&gt;0,"yes","no")</f>
        <v>no</v>
      </c>
      <c r="S132" t="str">
        <f>IF(COUNTIF(midas_input_variables!A:A,B132)&gt;0,"yes","no")</f>
        <v>yes</v>
      </c>
      <c r="T132" t="str">
        <f t="shared" si="67"/>
        <v>yes</v>
      </c>
      <c r="U132">
        <v>100</v>
      </c>
      <c r="V132" t="str">
        <f>IF(COUNTIF(eucalc_variables_proxies!A:A,B132)&gt;0,"yes","no")</f>
        <v>yes</v>
      </c>
      <c r="X132" t="s">
        <v>2924</v>
      </c>
      <c r="Y132" t="s">
        <v>3222</v>
      </c>
      <c r="AI132" s="9" t="s">
        <v>3346</v>
      </c>
      <c r="AJ132" t="s">
        <v>2933</v>
      </c>
      <c r="AO132" s="29"/>
      <c r="AP132" s="103" t="s">
        <v>3347</v>
      </c>
      <c r="AQ132" s="104" t="b">
        <v>1</v>
      </c>
      <c r="AR132" s="105"/>
      <c r="AS132" s="29"/>
      <c r="AT132" s="131" t="str" cm="1">
        <f t="array" ref="AT132">IFERROR(_xlfn.TEXTSPLIT(AR132,";",,FALSE),"")</f>
        <v/>
      </c>
      <c r="BJ132" s="132" t="str">
        <f t="shared" si="69"/>
        <v/>
      </c>
      <c r="BK132" s="132" t="str">
        <f t="shared" si="70"/>
        <v/>
      </c>
      <c r="BL132" s="132" t="str">
        <f t="shared" si="71"/>
        <v/>
      </c>
      <c r="BM132" s="132" t="str">
        <f t="shared" si="72"/>
        <v/>
      </c>
      <c r="BN132" s="132" t="str">
        <f t="shared" si="73"/>
        <v/>
      </c>
      <c r="BO132" s="132" t="str">
        <f t="shared" si="74"/>
        <v/>
      </c>
      <c r="BP132" s="132" t="str">
        <f t="shared" si="75"/>
        <v/>
      </c>
      <c r="BQ132" s="132" t="str">
        <f t="shared" si="76"/>
        <v/>
      </c>
      <c r="BR132" s="132" t="str">
        <f t="shared" si="77"/>
        <v/>
      </c>
      <c r="BS132" s="132" t="str">
        <f t="shared" si="78"/>
        <v/>
      </c>
      <c r="BT132" s="132" t="str">
        <f t="shared" si="79"/>
        <v/>
      </c>
      <c r="BU132" s="132" t="str">
        <f t="shared" si="80"/>
        <v/>
      </c>
      <c r="BV132" s="132" t="str">
        <f t="shared" si="81"/>
        <v/>
      </c>
      <c r="BW132" s="132" t="str">
        <f t="shared" si="82"/>
        <v/>
      </c>
      <c r="BX132" s="132" t="str">
        <f t="shared" si="83"/>
        <v/>
      </c>
      <c r="BY132" s="132" t="str">
        <f t="shared" si="84"/>
        <v/>
      </c>
      <c r="BZ132" t="str">
        <f t="shared" si="85"/>
        <v/>
      </c>
      <c r="CA132" t="str">
        <f t="shared" si="86"/>
        <v/>
      </c>
      <c r="CB132" t="str">
        <f t="shared" si="87"/>
        <v/>
      </c>
      <c r="CC132" t="str">
        <f t="shared" si="88"/>
        <v/>
      </c>
      <c r="CD132" t="str">
        <f t="shared" si="89"/>
        <v/>
      </c>
      <c r="CE132" t="str">
        <f t="shared" si="90"/>
        <v/>
      </c>
      <c r="CF132" t="str">
        <f t="shared" si="91"/>
        <v/>
      </c>
      <c r="CG132" t="str">
        <f t="shared" si="92"/>
        <v/>
      </c>
      <c r="CH132" t="str">
        <f t="shared" si="93"/>
        <v/>
      </c>
      <c r="CI132" t="str">
        <f t="shared" si="94"/>
        <v/>
      </c>
      <c r="CJ132" t="str">
        <f t="shared" si="95"/>
        <v/>
      </c>
      <c r="CK132" t="str">
        <f t="shared" si="96"/>
        <v/>
      </c>
      <c r="CL132" t="str">
        <f t="shared" si="97"/>
        <v/>
      </c>
      <c r="CM132" t="str">
        <f t="shared" si="98"/>
        <v/>
      </c>
      <c r="CN132" t="str">
        <f t="shared" si="99"/>
        <v/>
      </c>
      <c r="CO132" t="str">
        <f t="shared" si="100"/>
        <v/>
      </c>
    </row>
    <row r="133" spans="1:93" ht="17.7" customHeight="1">
      <c r="A133" t="s">
        <v>2918</v>
      </c>
      <c r="B133" s="97"/>
      <c r="C133" s="26" t="s">
        <v>3348</v>
      </c>
      <c r="D133" s="27"/>
      <c r="E133" s="27" t="s">
        <v>3157</v>
      </c>
      <c r="F133" t="s">
        <v>48</v>
      </c>
      <c r="G133" s="27" t="s">
        <v>525</v>
      </c>
      <c r="H133" t="s">
        <v>3269</v>
      </c>
      <c r="I133" t="s">
        <v>3306</v>
      </c>
      <c r="K133" s="28" t="s">
        <v>3349</v>
      </c>
      <c r="M133" t="s">
        <v>1707</v>
      </c>
      <c r="R133" t="str">
        <f>IF(COUNTIF(soi_input_variables!A:A,B133)&gt;0,"yes","no")</f>
        <v>no</v>
      </c>
      <c r="S133" t="str">
        <f>IF(COUNTIF(midas_input_variables!A:A,B133)&gt;0,"yes","no")</f>
        <v>no</v>
      </c>
      <c r="T133" t="str">
        <f t="shared" si="67"/>
        <v>no</v>
      </c>
      <c r="V133" t="str">
        <f>IF(COUNTIF(eucalc_variables_proxies!A:A,B133)&gt;0,"yes","no")</f>
        <v>no</v>
      </c>
      <c r="AI133" s="9" t="s">
        <v>3350</v>
      </c>
      <c r="AJ133" t="s">
        <v>2933</v>
      </c>
      <c r="AO133" s="29"/>
      <c r="AP133" s="103" t="s">
        <v>3351</v>
      </c>
      <c r="AQ133" s="104" t="b">
        <v>1</v>
      </c>
      <c r="AR133" s="105"/>
      <c r="AS133" s="29"/>
      <c r="AT133" s="131" t="str" cm="1">
        <f t="array" ref="AT133">IFERROR(_xlfn.TEXTSPLIT(AR133,";",,FALSE),"")</f>
        <v/>
      </c>
      <c r="BJ133" s="132" t="str">
        <f t="shared" si="69"/>
        <v/>
      </c>
      <c r="BK133" s="132" t="str">
        <f t="shared" si="70"/>
        <v/>
      </c>
      <c r="BL133" s="132" t="str">
        <f t="shared" si="71"/>
        <v/>
      </c>
      <c r="BM133" s="132" t="str">
        <f t="shared" si="72"/>
        <v/>
      </c>
      <c r="BN133" s="132" t="str">
        <f t="shared" si="73"/>
        <v/>
      </c>
      <c r="BO133" s="132" t="str">
        <f t="shared" si="74"/>
        <v/>
      </c>
      <c r="BP133" s="132" t="str">
        <f t="shared" si="75"/>
        <v/>
      </c>
      <c r="BQ133" s="132" t="str">
        <f t="shared" si="76"/>
        <v/>
      </c>
      <c r="BR133" s="132" t="str">
        <f t="shared" si="77"/>
        <v/>
      </c>
      <c r="BS133" s="132" t="str">
        <f t="shared" si="78"/>
        <v/>
      </c>
      <c r="BT133" s="132" t="str">
        <f t="shared" si="79"/>
        <v/>
      </c>
      <c r="BU133" s="132" t="str">
        <f t="shared" si="80"/>
        <v/>
      </c>
      <c r="BV133" s="132" t="str">
        <f t="shared" si="81"/>
        <v/>
      </c>
      <c r="BW133" s="132" t="str">
        <f t="shared" si="82"/>
        <v/>
      </c>
      <c r="BX133" s="132" t="str">
        <f t="shared" si="83"/>
        <v/>
      </c>
      <c r="BY133" s="132" t="str">
        <f t="shared" si="84"/>
        <v/>
      </c>
      <c r="BZ133" t="str">
        <f t="shared" si="85"/>
        <v/>
      </c>
      <c r="CA133" t="str">
        <f t="shared" si="86"/>
        <v/>
      </c>
      <c r="CB133" t="str">
        <f t="shared" si="87"/>
        <v/>
      </c>
      <c r="CC133" t="str">
        <f t="shared" si="88"/>
        <v/>
      </c>
      <c r="CD133" t="str">
        <f t="shared" si="89"/>
        <v/>
      </c>
      <c r="CE133" t="str">
        <f t="shared" si="90"/>
        <v/>
      </c>
      <c r="CF133" t="str">
        <f t="shared" si="91"/>
        <v/>
      </c>
      <c r="CG133" t="str">
        <f t="shared" si="92"/>
        <v/>
      </c>
      <c r="CH133" t="str">
        <f t="shared" si="93"/>
        <v/>
      </c>
      <c r="CI133" t="str">
        <f t="shared" si="94"/>
        <v/>
      </c>
      <c r="CJ133" t="str">
        <f t="shared" si="95"/>
        <v/>
      </c>
      <c r="CK133" t="str">
        <f t="shared" si="96"/>
        <v/>
      </c>
      <c r="CL133" t="str">
        <f t="shared" si="97"/>
        <v/>
      </c>
      <c r="CM133" t="str">
        <f t="shared" si="98"/>
        <v/>
      </c>
      <c r="CN133" t="str">
        <f t="shared" si="99"/>
        <v/>
      </c>
      <c r="CO133" t="str">
        <f t="shared" si="100"/>
        <v/>
      </c>
    </row>
    <row r="134" spans="1:93" ht="17.7" customHeight="1">
      <c r="B134" s="97" t="s">
        <v>3298</v>
      </c>
      <c r="C134" s="26" t="s">
        <v>3348</v>
      </c>
      <c r="D134" s="27"/>
      <c r="E134" s="27" t="s">
        <v>3159</v>
      </c>
      <c r="F134" t="s">
        <v>48</v>
      </c>
      <c r="G134" s="27" t="s">
        <v>525</v>
      </c>
      <c r="H134" t="s">
        <v>3269</v>
      </c>
      <c r="I134" t="s">
        <v>3306</v>
      </c>
      <c r="K134" s="28" t="s">
        <v>3349</v>
      </c>
      <c r="M134" t="s">
        <v>38</v>
      </c>
      <c r="N134" s="1" t="str">
        <f>_xlfn.CONCAT("0.000004184*", A133)</f>
        <v>0.000004184*agr_domestic-production_liv_meat_sheep[kcal]</v>
      </c>
      <c r="R134" t="str">
        <f>IF(COUNTIF(soi_input_variables!A:A,B134)&gt;0,"yes","no")</f>
        <v>no</v>
      </c>
      <c r="S134" t="str">
        <f>IF(COUNTIF(midas_input_variables!A:A,B134)&gt;0,"yes","no")</f>
        <v>yes</v>
      </c>
      <c r="T134" t="str">
        <f t="shared" si="67"/>
        <v>yes</v>
      </c>
      <c r="U134">
        <v>100</v>
      </c>
      <c r="V134" t="str">
        <f>IF(COUNTIF(eucalc_variables_proxies!A:A,B134)&gt;0,"yes","no")</f>
        <v>yes</v>
      </c>
      <c r="X134" t="s">
        <v>2924</v>
      </c>
      <c r="Y134" t="s">
        <v>3222</v>
      </c>
      <c r="AI134" s="9" t="s">
        <v>3352</v>
      </c>
      <c r="AJ134" t="s">
        <v>2933</v>
      </c>
      <c r="AO134" s="29"/>
      <c r="AP134" s="103" t="s">
        <v>3353</v>
      </c>
      <c r="AQ134" s="104" t="b">
        <v>1</v>
      </c>
      <c r="AR134" s="105"/>
      <c r="AS134" s="29"/>
      <c r="AT134" s="131" t="str" cm="1">
        <f t="array" ref="AT134">IFERROR(_xlfn.TEXTSPLIT(AR134,";",,FALSE),"")</f>
        <v/>
      </c>
      <c r="BJ134" s="132" t="str">
        <f t="shared" si="69"/>
        <v/>
      </c>
      <c r="BK134" s="132" t="str">
        <f t="shared" si="70"/>
        <v/>
      </c>
      <c r="BL134" s="132" t="str">
        <f t="shared" si="71"/>
        <v/>
      </c>
      <c r="BM134" s="132" t="str">
        <f t="shared" si="72"/>
        <v/>
      </c>
      <c r="BN134" s="132" t="str">
        <f t="shared" si="73"/>
        <v/>
      </c>
      <c r="BO134" s="132" t="str">
        <f t="shared" si="74"/>
        <v/>
      </c>
      <c r="BP134" s="132" t="str">
        <f t="shared" si="75"/>
        <v/>
      </c>
      <c r="BQ134" s="132" t="str">
        <f t="shared" si="76"/>
        <v/>
      </c>
      <c r="BR134" s="132" t="str">
        <f t="shared" si="77"/>
        <v/>
      </c>
      <c r="BS134" s="132" t="str">
        <f t="shared" si="78"/>
        <v/>
      </c>
      <c r="BT134" s="132" t="str">
        <f t="shared" si="79"/>
        <v/>
      </c>
      <c r="BU134" s="132" t="str">
        <f t="shared" si="80"/>
        <v/>
      </c>
      <c r="BV134" s="132" t="str">
        <f t="shared" si="81"/>
        <v/>
      </c>
      <c r="BW134" s="132" t="str">
        <f t="shared" si="82"/>
        <v/>
      </c>
      <c r="BX134" s="132" t="str">
        <f t="shared" si="83"/>
        <v/>
      </c>
      <c r="BY134" s="132" t="str">
        <f t="shared" si="84"/>
        <v/>
      </c>
      <c r="BZ134" t="str">
        <f t="shared" si="85"/>
        <v/>
      </c>
      <c r="CA134" t="str">
        <f t="shared" si="86"/>
        <v/>
      </c>
      <c r="CB134" t="str">
        <f t="shared" si="87"/>
        <v/>
      </c>
      <c r="CC134" t="str">
        <f t="shared" si="88"/>
        <v/>
      </c>
      <c r="CD134" t="str">
        <f t="shared" si="89"/>
        <v/>
      </c>
      <c r="CE134" t="str">
        <f t="shared" si="90"/>
        <v/>
      </c>
      <c r="CF134" t="str">
        <f t="shared" si="91"/>
        <v/>
      </c>
      <c r="CG134" t="str">
        <f t="shared" si="92"/>
        <v/>
      </c>
      <c r="CH134" t="str">
        <f t="shared" si="93"/>
        <v/>
      </c>
      <c r="CI134" t="str">
        <f t="shared" si="94"/>
        <v/>
      </c>
      <c r="CJ134" t="str">
        <f t="shared" si="95"/>
        <v/>
      </c>
      <c r="CK134" t="str">
        <f t="shared" si="96"/>
        <v/>
      </c>
      <c r="CL134" t="str">
        <f t="shared" si="97"/>
        <v/>
      </c>
      <c r="CM134" t="str">
        <f t="shared" si="98"/>
        <v/>
      </c>
      <c r="CN134" t="str">
        <f t="shared" si="99"/>
        <v/>
      </c>
      <c r="CO134" t="str">
        <f t="shared" si="100"/>
        <v/>
      </c>
    </row>
    <row r="135" spans="1:93" ht="15.6" customHeight="1">
      <c r="A135" t="s">
        <v>3335</v>
      </c>
      <c r="B135" s="97" t="s">
        <v>3300</v>
      </c>
      <c r="C135" s="26" t="s">
        <v>3354</v>
      </c>
      <c r="D135" s="27"/>
      <c r="E135" s="27" t="s">
        <v>61</v>
      </c>
      <c r="F135" t="s">
        <v>48</v>
      </c>
      <c r="G135" s="27" t="s">
        <v>525</v>
      </c>
      <c r="H135" s="29" t="s">
        <v>3355</v>
      </c>
      <c r="I135" t="s">
        <v>1697</v>
      </c>
      <c r="K135" s="28"/>
      <c r="M135" t="s">
        <v>38</v>
      </c>
      <c r="R135" t="str">
        <f>IF(COUNTIF(soi_input_variables!A:A,B135)&gt;0,"yes","no")</f>
        <v>no</v>
      </c>
      <c r="S135" t="str">
        <f>IF(COUNTIF(midas_input_variables!A:A,B135)&gt;0,"yes","no")</f>
        <v>no</v>
      </c>
      <c r="T135" t="str">
        <f t="shared" si="67"/>
        <v>no</v>
      </c>
      <c r="U135">
        <v>0.02</v>
      </c>
      <c r="V135" t="str">
        <f>IF(COUNTIF(eucalc_variables_proxies!A:A,B135)&gt;0,"yes","no")</f>
        <v>yes</v>
      </c>
      <c r="X135" t="s">
        <v>2933</v>
      </c>
      <c r="AI135" s="9" t="s">
        <v>3356</v>
      </c>
      <c r="AJ135" t="s">
        <v>2933</v>
      </c>
      <c r="AO135" s="29"/>
      <c r="AP135" s="103" t="s">
        <v>3357</v>
      </c>
      <c r="AQ135" s="104" t="b">
        <v>1</v>
      </c>
      <c r="AR135" s="105"/>
      <c r="AS135" s="29"/>
      <c r="AT135" s="131" t="str" cm="1">
        <f t="array" ref="AT135">IFERROR(_xlfn.TEXTSPLIT(AR135,";",,FALSE),"")</f>
        <v/>
      </c>
      <c r="BJ135" s="132" t="str">
        <f t="shared" si="69"/>
        <v/>
      </c>
      <c r="BK135" s="132" t="str">
        <f t="shared" si="70"/>
        <v/>
      </c>
      <c r="BL135" s="132" t="str">
        <f t="shared" si="71"/>
        <v/>
      </c>
      <c r="BM135" s="132" t="str">
        <f t="shared" si="72"/>
        <v/>
      </c>
      <c r="BN135" s="132" t="str">
        <f t="shared" si="73"/>
        <v/>
      </c>
      <c r="BO135" s="132" t="str">
        <f t="shared" si="74"/>
        <v/>
      </c>
      <c r="BP135" s="132" t="str">
        <f t="shared" si="75"/>
        <v/>
      </c>
      <c r="BQ135" s="132" t="str">
        <f t="shared" si="76"/>
        <v/>
      </c>
      <c r="BR135" s="132" t="str">
        <f t="shared" si="77"/>
        <v/>
      </c>
      <c r="BS135" s="132" t="str">
        <f t="shared" si="78"/>
        <v/>
      </c>
      <c r="BT135" s="132" t="str">
        <f t="shared" si="79"/>
        <v/>
      </c>
      <c r="BU135" s="132" t="str">
        <f t="shared" si="80"/>
        <v/>
      </c>
      <c r="BV135" s="132" t="str">
        <f t="shared" si="81"/>
        <v/>
      </c>
      <c r="BW135" s="132" t="str">
        <f t="shared" si="82"/>
        <v/>
      </c>
      <c r="BX135" s="132" t="str">
        <f t="shared" si="83"/>
        <v/>
      </c>
      <c r="BY135" s="132" t="str">
        <f t="shared" si="84"/>
        <v/>
      </c>
      <c r="BZ135" t="str">
        <f t="shared" si="85"/>
        <v/>
      </c>
      <c r="CA135" t="str">
        <f t="shared" si="86"/>
        <v/>
      </c>
      <c r="CB135" t="str">
        <f t="shared" si="87"/>
        <v/>
      </c>
      <c r="CC135" t="str">
        <f t="shared" si="88"/>
        <v/>
      </c>
      <c r="CD135" t="str">
        <f t="shared" si="89"/>
        <v/>
      </c>
      <c r="CE135" t="str">
        <f t="shared" si="90"/>
        <v/>
      </c>
      <c r="CF135" t="str">
        <f t="shared" si="91"/>
        <v/>
      </c>
      <c r="CG135" t="str">
        <f t="shared" si="92"/>
        <v/>
      </c>
      <c r="CH135" t="str">
        <f t="shared" si="93"/>
        <v/>
      </c>
      <c r="CI135" t="str">
        <f t="shared" si="94"/>
        <v/>
      </c>
      <c r="CJ135" t="str">
        <f t="shared" si="95"/>
        <v/>
      </c>
      <c r="CK135" t="str">
        <f t="shared" si="96"/>
        <v/>
      </c>
      <c r="CL135" t="str">
        <f t="shared" si="97"/>
        <v/>
      </c>
      <c r="CM135" t="str">
        <f t="shared" si="98"/>
        <v/>
      </c>
      <c r="CN135" t="str">
        <f t="shared" si="99"/>
        <v/>
      </c>
      <c r="CO135" t="str">
        <f t="shared" si="100"/>
        <v/>
      </c>
    </row>
    <row r="136" spans="1:93" ht="18" customHeight="1">
      <c r="A136" t="s">
        <v>3358</v>
      </c>
      <c r="B136" s="97" t="s">
        <v>3303</v>
      </c>
      <c r="C136" s="26" t="s">
        <v>3359</v>
      </c>
      <c r="D136" s="27"/>
      <c r="E136" s="27" t="s">
        <v>61</v>
      </c>
      <c r="F136" t="s">
        <v>48</v>
      </c>
      <c r="G136" s="27" t="s">
        <v>525</v>
      </c>
      <c r="H136" s="29" t="s">
        <v>3355</v>
      </c>
      <c r="I136" t="s">
        <v>1697</v>
      </c>
      <c r="K136" s="28"/>
      <c r="M136" t="s">
        <v>38</v>
      </c>
      <c r="R136" t="str">
        <f>IF(COUNTIF(soi_input_variables!A:A,B136)&gt;0,"yes","no")</f>
        <v>no</v>
      </c>
      <c r="S136" t="str">
        <f>IF(COUNTIF(midas_input_variables!A:A,B136)&gt;0,"yes","no")</f>
        <v>no</v>
      </c>
      <c r="T136" t="str">
        <f t="shared" si="67"/>
        <v>no</v>
      </c>
      <c r="U136">
        <v>0.02</v>
      </c>
      <c r="V136" t="str">
        <f>IF(COUNTIF(eucalc_variables_proxies!A:A,B136)&gt;0,"yes","no")</f>
        <v>yes</v>
      </c>
      <c r="X136" t="s">
        <v>2933</v>
      </c>
      <c r="AI136" s="9" t="s">
        <v>3360</v>
      </c>
      <c r="AJ136" t="s">
        <v>2933</v>
      </c>
      <c r="AO136" s="29"/>
      <c r="AP136" s="103" t="s">
        <v>3361</v>
      </c>
      <c r="AQ136" s="104" t="b">
        <v>1</v>
      </c>
      <c r="AR136" s="105"/>
      <c r="AS136" s="29"/>
      <c r="AT136" s="131" t="str" cm="1">
        <f t="array" ref="AT136">IFERROR(_xlfn.TEXTSPLIT(AR136,";",,FALSE),"")</f>
        <v/>
      </c>
      <c r="BJ136" s="132" t="str">
        <f t="shared" si="69"/>
        <v/>
      </c>
      <c r="BK136" s="132" t="str">
        <f t="shared" si="70"/>
        <v/>
      </c>
      <c r="BL136" s="132" t="str">
        <f t="shared" si="71"/>
        <v/>
      </c>
      <c r="BM136" s="132" t="str">
        <f t="shared" si="72"/>
        <v/>
      </c>
      <c r="BN136" s="132" t="str">
        <f t="shared" si="73"/>
        <v/>
      </c>
      <c r="BO136" s="132" t="str">
        <f t="shared" si="74"/>
        <v/>
      </c>
      <c r="BP136" s="132" t="str">
        <f t="shared" si="75"/>
        <v/>
      </c>
      <c r="BQ136" s="132" t="str">
        <f t="shared" si="76"/>
        <v/>
      </c>
      <c r="BR136" s="132" t="str">
        <f t="shared" si="77"/>
        <v/>
      </c>
      <c r="BS136" s="132" t="str">
        <f t="shared" si="78"/>
        <v/>
      </c>
      <c r="BT136" s="132" t="str">
        <f t="shared" si="79"/>
        <v/>
      </c>
      <c r="BU136" s="132" t="str">
        <f t="shared" si="80"/>
        <v/>
      </c>
      <c r="BV136" s="132" t="str">
        <f t="shared" si="81"/>
        <v/>
      </c>
      <c r="BW136" s="132" t="str">
        <f t="shared" si="82"/>
        <v/>
      </c>
      <c r="BX136" s="132" t="str">
        <f t="shared" si="83"/>
        <v/>
      </c>
      <c r="BY136" s="132" t="str">
        <f t="shared" si="84"/>
        <v/>
      </c>
      <c r="BZ136" t="str">
        <f t="shared" si="85"/>
        <v/>
      </c>
      <c r="CA136" t="str">
        <f t="shared" si="86"/>
        <v/>
      </c>
      <c r="CB136" t="str">
        <f t="shared" si="87"/>
        <v/>
      </c>
      <c r="CC136" t="str">
        <f t="shared" si="88"/>
        <v/>
      </c>
      <c r="CD136" t="str">
        <f t="shared" si="89"/>
        <v/>
      </c>
      <c r="CE136" t="str">
        <f t="shared" si="90"/>
        <v/>
      </c>
      <c r="CF136" t="str">
        <f t="shared" si="91"/>
        <v/>
      </c>
      <c r="CG136" t="str">
        <f t="shared" si="92"/>
        <v/>
      </c>
      <c r="CH136" t="str">
        <f t="shared" si="93"/>
        <v/>
      </c>
      <c r="CI136" t="str">
        <f t="shared" si="94"/>
        <v/>
      </c>
      <c r="CJ136" t="str">
        <f t="shared" si="95"/>
        <v/>
      </c>
      <c r="CK136" t="str">
        <f t="shared" si="96"/>
        <v/>
      </c>
      <c r="CL136" t="str">
        <f t="shared" si="97"/>
        <v/>
      </c>
      <c r="CM136" t="str">
        <f t="shared" si="98"/>
        <v/>
      </c>
      <c r="CN136" t="str">
        <f t="shared" si="99"/>
        <v/>
      </c>
      <c r="CO136" t="str">
        <f t="shared" si="100"/>
        <v/>
      </c>
    </row>
    <row r="137" spans="1:93" ht="18" customHeight="1">
      <c r="B137" s="97" t="s">
        <v>3308</v>
      </c>
      <c r="C137" s="26"/>
      <c r="D137" s="27"/>
      <c r="E137" s="27" t="s">
        <v>3362</v>
      </c>
      <c r="G137" s="27" t="s">
        <v>525</v>
      </c>
      <c r="H137" s="29" t="s">
        <v>434</v>
      </c>
      <c r="I137" t="s">
        <v>3306</v>
      </c>
      <c r="K137" s="28"/>
      <c r="M137" t="s">
        <v>38</v>
      </c>
      <c r="Q137" s="1" t="s">
        <v>3363</v>
      </c>
      <c r="R137" t="str">
        <f>IF(COUNTIF(soi_input_variables!A:A,B137)&gt;0,"yes","no")</f>
        <v>no</v>
      </c>
      <c r="S137" t="str">
        <f>IF(COUNTIF(midas_input_variables!A:A,B137)&gt;0,"yes","no")</f>
        <v>no</v>
      </c>
      <c r="T137" t="str">
        <f t="shared" si="67"/>
        <v>no</v>
      </c>
      <c r="V137" t="str">
        <f>IF(COUNTIF(eucalc_variables_proxies!A:A,B137)&gt;0,"yes","no")</f>
        <v>no</v>
      </c>
      <c r="X137" t="s">
        <v>2938</v>
      </c>
      <c r="AI137" s="9" t="s">
        <v>3364</v>
      </c>
      <c r="AJ137" t="s">
        <v>2933</v>
      </c>
      <c r="AO137" s="29"/>
      <c r="AP137" s="103" t="s">
        <v>3365</v>
      </c>
      <c r="AQ137" s="104" t="b">
        <v>1</v>
      </c>
      <c r="AR137" s="105"/>
      <c r="AS137" s="29"/>
      <c r="AT137" s="131" t="str" cm="1">
        <f t="array" ref="AT137">IFERROR(_xlfn.TEXTSPLIT(AR137,";",,FALSE),"")</f>
        <v/>
      </c>
      <c r="BJ137" s="132" t="str">
        <f t="shared" si="69"/>
        <v/>
      </c>
      <c r="BK137" s="132" t="str">
        <f t="shared" si="70"/>
        <v/>
      </c>
      <c r="BL137" s="132" t="str">
        <f t="shared" si="71"/>
        <v/>
      </c>
      <c r="BM137" s="132" t="str">
        <f t="shared" si="72"/>
        <v/>
      </c>
      <c r="BN137" s="132" t="str">
        <f t="shared" si="73"/>
        <v/>
      </c>
      <c r="BO137" s="132" t="str">
        <f t="shared" si="74"/>
        <v/>
      </c>
      <c r="BP137" s="132" t="str">
        <f t="shared" si="75"/>
        <v/>
      </c>
      <c r="BQ137" s="132" t="str">
        <f t="shared" si="76"/>
        <v/>
      </c>
      <c r="BR137" s="132" t="str">
        <f t="shared" si="77"/>
        <v/>
      </c>
      <c r="BS137" s="132" t="str">
        <f t="shared" si="78"/>
        <v/>
      </c>
      <c r="BT137" s="132" t="str">
        <f t="shared" si="79"/>
        <v/>
      </c>
      <c r="BU137" s="132" t="str">
        <f t="shared" si="80"/>
        <v/>
      </c>
      <c r="BV137" s="132" t="str">
        <f t="shared" si="81"/>
        <v/>
      </c>
      <c r="BW137" s="132" t="str">
        <f t="shared" si="82"/>
        <v/>
      </c>
      <c r="BX137" s="132" t="str">
        <f t="shared" si="83"/>
        <v/>
      </c>
      <c r="BY137" s="132" t="str">
        <f t="shared" si="84"/>
        <v/>
      </c>
      <c r="BZ137" t="str">
        <f t="shared" si="85"/>
        <v/>
      </c>
      <c r="CA137" t="str">
        <f t="shared" si="86"/>
        <v/>
      </c>
      <c r="CB137" t="str">
        <f t="shared" si="87"/>
        <v/>
      </c>
      <c r="CC137" t="str">
        <f t="shared" si="88"/>
        <v/>
      </c>
      <c r="CD137" t="str">
        <f t="shared" si="89"/>
        <v/>
      </c>
      <c r="CE137" t="str">
        <f t="shared" si="90"/>
        <v/>
      </c>
      <c r="CF137" t="str">
        <f t="shared" si="91"/>
        <v/>
      </c>
      <c r="CG137" t="str">
        <f t="shared" si="92"/>
        <v/>
      </c>
      <c r="CH137" t="str">
        <f t="shared" si="93"/>
        <v/>
      </c>
      <c r="CI137" t="str">
        <f t="shared" si="94"/>
        <v/>
      </c>
      <c r="CJ137" t="str">
        <f t="shared" si="95"/>
        <v/>
      </c>
      <c r="CK137" t="str">
        <f t="shared" si="96"/>
        <v/>
      </c>
      <c r="CL137" t="str">
        <f t="shared" si="97"/>
        <v/>
      </c>
      <c r="CM137" t="str">
        <f t="shared" si="98"/>
        <v/>
      </c>
      <c r="CN137" t="str">
        <f t="shared" si="99"/>
        <v/>
      </c>
      <c r="CO137" t="str">
        <f t="shared" si="100"/>
        <v/>
      </c>
    </row>
    <row r="138" spans="1:93" ht="19.5" customHeight="1">
      <c r="B138" s="97" t="s">
        <v>3309</v>
      </c>
      <c r="C138" s="26"/>
      <c r="D138" s="27"/>
      <c r="E138" s="27" t="s">
        <v>3362</v>
      </c>
      <c r="G138" s="27" t="s">
        <v>525</v>
      </c>
      <c r="H138" s="29" t="s">
        <v>434</v>
      </c>
      <c r="I138" t="s">
        <v>3306</v>
      </c>
      <c r="K138" s="28"/>
      <c r="M138" t="s">
        <v>38</v>
      </c>
      <c r="Q138" s="1" t="str">
        <f>CONCATENATE(B152,  "/", B120)</f>
        <v>eucalc_agr_emissions_ch4_liv_enteric_abp_hens_egg/eucalc_agr_domestic_production_liv_abp_hens_egg</v>
      </c>
      <c r="R138" t="str">
        <f>IF(COUNTIF(soi_input_variables!A:A,B138)&gt;0,"yes","no")</f>
        <v>no</v>
      </c>
      <c r="S138" t="str">
        <f>IF(COUNTIF(midas_input_variables!A:A,B138)&gt;0,"yes","no")</f>
        <v>no</v>
      </c>
      <c r="T138" t="str">
        <f t="shared" si="67"/>
        <v>no</v>
      </c>
      <c r="V138" t="str">
        <f>IF(COUNTIF(eucalc_variables_proxies!A:A,B138)&gt;0,"yes","no")</f>
        <v>no</v>
      </c>
      <c r="X138" t="s">
        <v>2938</v>
      </c>
      <c r="AI138" s="9" t="s">
        <v>3366</v>
      </c>
      <c r="AJ138" t="s">
        <v>2933</v>
      </c>
      <c r="AO138" s="29"/>
      <c r="AP138" s="103" t="s">
        <v>3367</v>
      </c>
      <c r="AQ138" s="104" t="b">
        <v>1</v>
      </c>
      <c r="AR138" s="105"/>
      <c r="AS138" s="29"/>
      <c r="AT138" s="131" t="str" cm="1">
        <f t="array" ref="AT138">IFERROR(_xlfn.TEXTSPLIT(AR138,";",,FALSE),"")</f>
        <v/>
      </c>
      <c r="BJ138" s="132" t="str">
        <f t="shared" si="69"/>
        <v/>
      </c>
      <c r="BK138" s="132" t="str">
        <f t="shared" si="70"/>
        <v/>
      </c>
      <c r="BL138" s="132" t="str">
        <f t="shared" si="71"/>
        <v/>
      </c>
      <c r="BM138" s="132" t="str">
        <f t="shared" si="72"/>
        <v/>
      </c>
      <c r="BN138" s="132" t="str">
        <f t="shared" si="73"/>
        <v/>
      </c>
      <c r="BO138" s="132" t="str">
        <f t="shared" si="74"/>
        <v/>
      </c>
      <c r="BP138" s="132" t="str">
        <f t="shared" si="75"/>
        <v/>
      </c>
      <c r="BQ138" s="132" t="str">
        <f t="shared" si="76"/>
        <v/>
      </c>
      <c r="BR138" s="132" t="str">
        <f t="shared" si="77"/>
        <v/>
      </c>
      <c r="BS138" s="132" t="str">
        <f t="shared" si="78"/>
        <v/>
      </c>
      <c r="BT138" s="132" t="str">
        <f t="shared" si="79"/>
        <v/>
      </c>
      <c r="BU138" s="132" t="str">
        <f t="shared" si="80"/>
        <v/>
      </c>
      <c r="BV138" s="132" t="str">
        <f t="shared" si="81"/>
        <v/>
      </c>
      <c r="BW138" s="132" t="str">
        <f t="shared" si="82"/>
        <v/>
      </c>
      <c r="BX138" s="132" t="str">
        <f t="shared" si="83"/>
        <v/>
      </c>
      <c r="BY138" s="132" t="str">
        <f t="shared" si="84"/>
        <v/>
      </c>
      <c r="BZ138" t="str">
        <f t="shared" si="85"/>
        <v/>
      </c>
      <c r="CA138" t="str">
        <f t="shared" si="86"/>
        <v/>
      </c>
      <c r="CB138" t="str">
        <f t="shared" si="87"/>
        <v/>
      </c>
      <c r="CC138" t="str">
        <f t="shared" si="88"/>
        <v/>
      </c>
      <c r="CD138" t="str">
        <f t="shared" si="89"/>
        <v/>
      </c>
      <c r="CE138" t="str">
        <f t="shared" si="90"/>
        <v/>
      </c>
      <c r="CF138" t="str">
        <f t="shared" si="91"/>
        <v/>
      </c>
      <c r="CG138" t="str">
        <f t="shared" si="92"/>
        <v/>
      </c>
      <c r="CH138" t="str">
        <f t="shared" si="93"/>
        <v/>
      </c>
      <c r="CI138" t="str">
        <f t="shared" si="94"/>
        <v/>
      </c>
      <c r="CJ138" t="str">
        <f t="shared" si="95"/>
        <v/>
      </c>
      <c r="CK138" t="str">
        <f t="shared" si="96"/>
        <v/>
      </c>
      <c r="CL138" t="str">
        <f t="shared" si="97"/>
        <v/>
      </c>
      <c r="CM138" t="str">
        <f t="shared" si="98"/>
        <v/>
      </c>
      <c r="CN138" t="str">
        <f t="shared" si="99"/>
        <v/>
      </c>
      <c r="CO138" t="str">
        <f t="shared" si="100"/>
        <v/>
      </c>
    </row>
    <row r="139" spans="1:93" ht="15" customHeight="1">
      <c r="B139" s="97" t="s">
        <v>3313</v>
      </c>
      <c r="C139" s="26"/>
      <c r="D139" s="27"/>
      <c r="E139" s="27" t="s">
        <v>3362</v>
      </c>
      <c r="G139" s="27" t="s">
        <v>525</v>
      </c>
      <c r="H139" s="29" t="s">
        <v>434</v>
      </c>
      <c r="I139" t="s">
        <v>3306</v>
      </c>
      <c r="K139" s="28"/>
      <c r="M139" t="s">
        <v>38</v>
      </c>
      <c r="Q139" s="1" t="str">
        <f>CONCATENATE(B153,  "/", B126)</f>
        <v>eucalc_agr_emissions_ch4_liv_enteric_meat_bovine/eucalc_agr_domestic_production_liv_meat_bovine</v>
      </c>
      <c r="R139" t="str">
        <f>IF(COUNTIF(soi_input_variables!A:A,B139)&gt;0,"yes","no")</f>
        <v>no</v>
      </c>
      <c r="S139" t="str">
        <f>IF(COUNTIF(midas_input_variables!A:A,B139)&gt;0,"yes","no")</f>
        <v>no</v>
      </c>
      <c r="T139" t="str">
        <f t="shared" si="67"/>
        <v>no</v>
      </c>
      <c r="V139" t="str">
        <f>IF(COUNTIF(eucalc_variables_proxies!A:A,B139)&gt;0,"yes","no")</f>
        <v>no</v>
      </c>
      <c r="X139" t="s">
        <v>2938</v>
      </c>
      <c r="AI139" s="9" t="s">
        <v>3368</v>
      </c>
      <c r="AJ139" t="s">
        <v>2933</v>
      </c>
      <c r="AO139" s="29"/>
      <c r="AP139" s="103" t="s">
        <v>3369</v>
      </c>
      <c r="AQ139" s="104" t="b">
        <v>1</v>
      </c>
      <c r="AR139" s="105"/>
      <c r="AS139" s="29"/>
      <c r="AT139" s="131" t="str" cm="1">
        <f t="array" ref="AT139">IFERROR(_xlfn.TEXTSPLIT(AR139,";",,FALSE),"")</f>
        <v/>
      </c>
      <c r="BJ139" s="132" t="str">
        <f t="shared" si="69"/>
        <v/>
      </c>
      <c r="BK139" s="132" t="str">
        <f t="shared" si="70"/>
        <v/>
      </c>
      <c r="BL139" s="132" t="str">
        <f t="shared" si="71"/>
        <v/>
      </c>
      <c r="BM139" s="132" t="str">
        <f t="shared" si="72"/>
        <v/>
      </c>
      <c r="BN139" s="132" t="str">
        <f t="shared" si="73"/>
        <v/>
      </c>
      <c r="BO139" s="132" t="str">
        <f t="shared" si="74"/>
        <v/>
      </c>
      <c r="BP139" s="132" t="str">
        <f t="shared" si="75"/>
        <v/>
      </c>
      <c r="BQ139" s="132" t="str">
        <f t="shared" si="76"/>
        <v/>
      </c>
      <c r="BR139" s="132" t="str">
        <f t="shared" si="77"/>
        <v/>
      </c>
      <c r="BS139" s="132" t="str">
        <f t="shared" si="78"/>
        <v/>
      </c>
      <c r="BT139" s="132" t="str">
        <f t="shared" si="79"/>
        <v/>
      </c>
      <c r="BU139" s="132" t="str">
        <f t="shared" si="80"/>
        <v/>
      </c>
      <c r="BV139" s="132" t="str">
        <f t="shared" si="81"/>
        <v/>
      </c>
      <c r="BW139" s="132" t="str">
        <f t="shared" si="82"/>
        <v/>
      </c>
      <c r="BX139" s="132" t="str">
        <f t="shared" si="83"/>
        <v/>
      </c>
      <c r="BY139" s="132" t="str">
        <f t="shared" si="84"/>
        <v/>
      </c>
      <c r="BZ139" t="str">
        <f t="shared" si="85"/>
        <v/>
      </c>
      <c r="CA139" t="str">
        <f t="shared" si="86"/>
        <v/>
      </c>
      <c r="CB139" t="str">
        <f t="shared" si="87"/>
        <v/>
      </c>
      <c r="CC139" t="str">
        <f t="shared" si="88"/>
        <v/>
      </c>
      <c r="CD139" t="str">
        <f t="shared" si="89"/>
        <v/>
      </c>
      <c r="CE139" t="str">
        <f t="shared" si="90"/>
        <v/>
      </c>
      <c r="CF139" t="str">
        <f t="shared" si="91"/>
        <v/>
      </c>
      <c r="CG139" t="str">
        <f t="shared" si="92"/>
        <v/>
      </c>
      <c r="CH139" t="str">
        <f t="shared" si="93"/>
        <v/>
      </c>
      <c r="CI139" t="str">
        <f t="shared" si="94"/>
        <v/>
      </c>
      <c r="CJ139" t="str">
        <f t="shared" si="95"/>
        <v/>
      </c>
      <c r="CK139" t="str">
        <f t="shared" si="96"/>
        <v/>
      </c>
      <c r="CL139" t="str">
        <f t="shared" si="97"/>
        <v/>
      </c>
      <c r="CM139" t="str">
        <f t="shared" si="98"/>
        <v/>
      </c>
      <c r="CN139" t="str">
        <f t="shared" si="99"/>
        <v/>
      </c>
      <c r="CO139" t="str">
        <f t="shared" si="100"/>
        <v/>
      </c>
    </row>
    <row r="140" spans="1:93" ht="15" customHeight="1">
      <c r="B140" s="97" t="s">
        <v>3315</v>
      </c>
      <c r="C140" s="26"/>
      <c r="D140" s="27"/>
      <c r="E140" s="27" t="s">
        <v>3362</v>
      </c>
      <c r="G140" s="27" t="s">
        <v>525</v>
      </c>
      <c r="H140" s="29" t="s">
        <v>434</v>
      </c>
      <c r="I140" t="s">
        <v>3306</v>
      </c>
      <c r="K140" s="28"/>
      <c r="M140" t="s">
        <v>38</v>
      </c>
      <c r="Q140" s="1" t="str">
        <f>CONCATENATE(B154,  "/", $B$128)</f>
        <v>eucalc_agr_emissions_ch4_liv_enteric_meat_oth_animals/eucalc_agr_domestic_production_liv_meat_oth_animals</v>
      </c>
      <c r="R140" t="str">
        <f>IF(COUNTIF(soi_input_variables!A:A,B140)&gt;0,"yes","no")</f>
        <v>no</v>
      </c>
      <c r="S140" t="str">
        <f>IF(COUNTIF(midas_input_variables!A:A,B140)&gt;0,"yes","no")</f>
        <v>no</v>
      </c>
      <c r="T140" t="str">
        <f t="shared" si="67"/>
        <v>no</v>
      </c>
      <c r="V140" t="str">
        <f>IF(COUNTIF(eucalc_variables_proxies!A:A,B140)&gt;0,"yes","no")</f>
        <v>no</v>
      </c>
      <c r="X140" t="s">
        <v>2938</v>
      </c>
      <c r="AI140" s="9" t="s">
        <v>3370</v>
      </c>
      <c r="AJ140" t="s">
        <v>2933</v>
      </c>
      <c r="AO140" s="29"/>
      <c r="AP140" s="103" t="s">
        <v>3371</v>
      </c>
      <c r="AQ140" s="104" t="b">
        <v>1</v>
      </c>
      <c r="AR140" s="105"/>
      <c r="AS140" s="29"/>
      <c r="AT140" s="131" t="str" cm="1">
        <f t="array" ref="AT140">IFERROR(_xlfn.TEXTSPLIT(AR140,";",,FALSE),"")</f>
        <v/>
      </c>
      <c r="BJ140" s="132" t="str">
        <f t="shared" si="69"/>
        <v/>
      </c>
      <c r="BK140" s="132" t="str">
        <f t="shared" si="70"/>
        <v/>
      </c>
      <c r="BL140" s="132" t="str">
        <f t="shared" si="71"/>
        <v/>
      </c>
      <c r="BM140" s="132" t="str">
        <f t="shared" si="72"/>
        <v/>
      </c>
      <c r="BN140" s="132" t="str">
        <f t="shared" si="73"/>
        <v/>
      </c>
      <c r="BO140" s="132" t="str">
        <f t="shared" si="74"/>
        <v/>
      </c>
      <c r="BP140" s="132" t="str">
        <f t="shared" si="75"/>
        <v/>
      </c>
      <c r="BQ140" s="132" t="str">
        <f t="shared" si="76"/>
        <v/>
      </c>
      <c r="BR140" s="132" t="str">
        <f t="shared" si="77"/>
        <v/>
      </c>
      <c r="BS140" s="132" t="str">
        <f t="shared" si="78"/>
        <v/>
      </c>
      <c r="BT140" s="132" t="str">
        <f t="shared" si="79"/>
        <v/>
      </c>
      <c r="BU140" s="132" t="str">
        <f t="shared" si="80"/>
        <v/>
      </c>
      <c r="BV140" s="132" t="str">
        <f t="shared" si="81"/>
        <v/>
      </c>
      <c r="BW140" s="132" t="str">
        <f t="shared" si="82"/>
        <v/>
      </c>
      <c r="BX140" s="132" t="str">
        <f t="shared" si="83"/>
        <v/>
      </c>
      <c r="BY140" s="132" t="str">
        <f t="shared" si="84"/>
        <v/>
      </c>
      <c r="BZ140" t="str">
        <f t="shared" si="85"/>
        <v/>
      </c>
      <c r="CA140" t="str">
        <f t="shared" si="86"/>
        <v/>
      </c>
      <c r="CB140" t="str">
        <f t="shared" si="87"/>
        <v/>
      </c>
      <c r="CC140" t="str">
        <f t="shared" si="88"/>
        <v/>
      </c>
      <c r="CD140" t="str">
        <f t="shared" si="89"/>
        <v/>
      </c>
      <c r="CE140" t="str">
        <f t="shared" si="90"/>
        <v/>
      </c>
      <c r="CF140" t="str">
        <f t="shared" si="91"/>
        <v/>
      </c>
      <c r="CG140" t="str">
        <f t="shared" si="92"/>
        <v/>
      </c>
      <c r="CH140" t="str">
        <f t="shared" si="93"/>
        <v/>
      </c>
      <c r="CI140" t="str">
        <f t="shared" si="94"/>
        <v/>
      </c>
      <c r="CJ140" t="str">
        <f t="shared" si="95"/>
        <v/>
      </c>
      <c r="CK140" t="str">
        <f t="shared" si="96"/>
        <v/>
      </c>
      <c r="CL140" t="str">
        <f t="shared" si="97"/>
        <v/>
      </c>
      <c r="CM140" t="str">
        <f t="shared" si="98"/>
        <v/>
      </c>
      <c r="CN140" t="str">
        <f t="shared" si="99"/>
        <v/>
      </c>
      <c r="CO140" t="str">
        <f t="shared" si="100"/>
        <v/>
      </c>
    </row>
    <row r="141" spans="1:93" ht="15" customHeight="1">
      <c r="B141" s="97" t="s">
        <v>3317</v>
      </c>
      <c r="C141" s="26"/>
      <c r="D141" s="27"/>
      <c r="E141" s="27" t="s">
        <v>3362</v>
      </c>
      <c r="G141" s="27" t="s">
        <v>525</v>
      </c>
      <c r="H141" s="29" t="s">
        <v>434</v>
      </c>
      <c r="I141" t="s">
        <v>3306</v>
      </c>
      <c r="K141" s="28"/>
      <c r="M141" t="s">
        <v>38</v>
      </c>
      <c r="Q141" s="1" t="str">
        <f>CONCATENATE(B155,  "/", $B$130)</f>
        <v>eucalc_agr_emissions_ch4_liv_enteric_meat_pig/eucalc_agr_domestic_production_liv_meat_pig</v>
      </c>
      <c r="R141" t="str">
        <f>IF(COUNTIF(soi_input_variables!A:A,B141)&gt;0,"yes","no")</f>
        <v>no</v>
      </c>
      <c r="S141" t="str">
        <f>IF(COUNTIF(midas_input_variables!A:A,B141)&gt;0,"yes","no")</f>
        <v>no</v>
      </c>
      <c r="T141" t="str">
        <f t="shared" si="67"/>
        <v>no</v>
      </c>
      <c r="V141" t="str">
        <f>IF(COUNTIF(eucalc_variables_proxies!A:A,B141)&gt;0,"yes","no")</f>
        <v>no</v>
      </c>
      <c r="X141" t="s">
        <v>2938</v>
      </c>
      <c r="AI141" s="9" t="s">
        <v>3372</v>
      </c>
      <c r="AJ141" t="s">
        <v>2933</v>
      </c>
      <c r="AO141" s="29"/>
      <c r="AP141" s="103" t="s">
        <v>3373</v>
      </c>
      <c r="AQ141" s="104" t="b">
        <v>1</v>
      </c>
      <c r="AR141" s="105"/>
      <c r="AS141" s="29"/>
      <c r="AT141" s="131" t="str" cm="1">
        <f t="array" ref="AT141">IFERROR(_xlfn.TEXTSPLIT(AR141,";",,FALSE),"")</f>
        <v/>
      </c>
      <c r="BJ141" s="132" t="str">
        <f t="shared" si="69"/>
        <v/>
      </c>
      <c r="BK141" s="132" t="str">
        <f t="shared" si="70"/>
        <v/>
      </c>
      <c r="BL141" s="132" t="str">
        <f t="shared" si="71"/>
        <v/>
      </c>
      <c r="BM141" s="132" t="str">
        <f t="shared" si="72"/>
        <v/>
      </c>
      <c r="BN141" s="132" t="str">
        <f t="shared" si="73"/>
        <v/>
      </c>
      <c r="BO141" s="132" t="str">
        <f t="shared" si="74"/>
        <v/>
      </c>
      <c r="BP141" s="132" t="str">
        <f t="shared" si="75"/>
        <v/>
      </c>
      <c r="BQ141" s="132" t="str">
        <f t="shared" si="76"/>
        <v/>
      </c>
      <c r="BR141" s="132" t="str">
        <f t="shared" si="77"/>
        <v/>
      </c>
      <c r="BS141" s="132" t="str">
        <f t="shared" si="78"/>
        <v/>
      </c>
      <c r="BT141" s="132" t="str">
        <f t="shared" si="79"/>
        <v/>
      </c>
      <c r="BU141" s="132" t="str">
        <f t="shared" si="80"/>
        <v/>
      </c>
      <c r="BV141" s="132" t="str">
        <f t="shared" si="81"/>
        <v/>
      </c>
      <c r="BW141" s="132" t="str">
        <f t="shared" si="82"/>
        <v/>
      </c>
      <c r="BX141" s="132" t="str">
        <f t="shared" si="83"/>
        <v/>
      </c>
      <c r="BY141" s="132" t="str">
        <f t="shared" si="84"/>
        <v/>
      </c>
      <c r="BZ141" t="str">
        <f t="shared" si="85"/>
        <v/>
      </c>
      <c r="CA141" t="str">
        <f t="shared" si="86"/>
        <v/>
      </c>
      <c r="CB141" t="str">
        <f t="shared" si="87"/>
        <v/>
      </c>
      <c r="CC141" t="str">
        <f t="shared" si="88"/>
        <v/>
      </c>
      <c r="CD141" t="str">
        <f t="shared" si="89"/>
        <v/>
      </c>
      <c r="CE141" t="str">
        <f t="shared" si="90"/>
        <v/>
      </c>
      <c r="CF141" t="str">
        <f t="shared" si="91"/>
        <v/>
      </c>
      <c r="CG141" t="str">
        <f t="shared" si="92"/>
        <v/>
      </c>
      <c r="CH141" t="str">
        <f t="shared" si="93"/>
        <v/>
      </c>
      <c r="CI141" t="str">
        <f t="shared" si="94"/>
        <v/>
      </c>
      <c r="CJ141" t="str">
        <f t="shared" si="95"/>
        <v/>
      </c>
      <c r="CK141" t="str">
        <f t="shared" si="96"/>
        <v/>
      </c>
      <c r="CL141" t="str">
        <f t="shared" si="97"/>
        <v/>
      </c>
      <c r="CM141" t="str">
        <f t="shared" si="98"/>
        <v/>
      </c>
      <c r="CN141" t="str">
        <f t="shared" si="99"/>
        <v/>
      </c>
      <c r="CO141" t="str">
        <f t="shared" si="100"/>
        <v/>
      </c>
    </row>
    <row r="142" spans="1:93" ht="15" customHeight="1">
      <c r="B142" s="97" t="s">
        <v>3318</v>
      </c>
      <c r="C142" s="26"/>
      <c r="D142" s="27"/>
      <c r="E142" s="27" t="s">
        <v>3362</v>
      </c>
      <c r="G142" s="27" t="s">
        <v>525</v>
      </c>
      <c r="H142" s="29" t="s">
        <v>434</v>
      </c>
      <c r="I142" t="s">
        <v>3306</v>
      </c>
      <c r="K142" s="28"/>
      <c r="M142" t="s">
        <v>38</v>
      </c>
      <c r="Q142" s="1" t="str">
        <f>CONCATENATE(B156,  "/", $B$132)</f>
        <v>eucalc_agr_emissions_ch4_liv_enteric_meat_poultry/eucalc_agr_domestic_production_liv_meat_poultry</v>
      </c>
      <c r="R142" t="str">
        <f>IF(COUNTIF(soi_input_variables!A:A,B142)&gt;0,"yes","no")</f>
        <v>no</v>
      </c>
      <c r="S142" t="str">
        <f>IF(COUNTIF(midas_input_variables!A:A,B142)&gt;0,"yes","no")</f>
        <v>no</v>
      </c>
      <c r="T142" t="str">
        <f t="shared" si="67"/>
        <v>no</v>
      </c>
      <c r="V142" t="str">
        <f>IF(COUNTIF(eucalc_variables_proxies!A:A,B142)&gt;0,"yes","no")</f>
        <v>no</v>
      </c>
      <c r="X142" t="s">
        <v>2938</v>
      </c>
      <c r="AI142" s="9" t="s">
        <v>3374</v>
      </c>
      <c r="AJ142" t="s">
        <v>2933</v>
      </c>
      <c r="AO142" s="29"/>
      <c r="AP142" s="103" t="s">
        <v>3375</v>
      </c>
      <c r="AQ142" s="104" t="b">
        <v>1</v>
      </c>
      <c r="AR142" s="105"/>
      <c r="AS142" s="29"/>
      <c r="AT142" s="131" t="str" cm="1">
        <f t="array" ref="AT142">IFERROR(_xlfn.TEXTSPLIT(AR142,";",,FALSE),"")</f>
        <v/>
      </c>
      <c r="BJ142" s="132" t="str">
        <f t="shared" si="69"/>
        <v/>
      </c>
      <c r="BK142" s="132" t="str">
        <f t="shared" si="70"/>
        <v/>
      </c>
      <c r="BL142" s="132" t="str">
        <f t="shared" si="71"/>
        <v/>
      </c>
      <c r="BM142" s="132" t="str">
        <f t="shared" si="72"/>
        <v/>
      </c>
      <c r="BN142" s="132" t="str">
        <f t="shared" si="73"/>
        <v/>
      </c>
      <c r="BO142" s="132" t="str">
        <f t="shared" si="74"/>
        <v/>
      </c>
      <c r="BP142" s="132" t="str">
        <f t="shared" si="75"/>
        <v/>
      </c>
      <c r="BQ142" s="132" t="str">
        <f t="shared" si="76"/>
        <v/>
      </c>
      <c r="BR142" s="132" t="str">
        <f t="shared" si="77"/>
        <v/>
      </c>
      <c r="BS142" s="132" t="str">
        <f t="shared" si="78"/>
        <v/>
      </c>
      <c r="BT142" s="132" t="str">
        <f t="shared" si="79"/>
        <v/>
      </c>
      <c r="BU142" s="132" t="str">
        <f t="shared" si="80"/>
        <v/>
      </c>
      <c r="BV142" s="132" t="str">
        <f t="shared" si="81"/>
        <v/>
      </c>
      <c r="BW142" s="132" t="str">
        <f t="shared" si="82"/>
        <v/>
      </c>
      <c r="BX142" s="132" t="str">
        <f t="shared" si="83"/>
        <v/>
      </c>
      <c r="BY142" s="132" t="str">
        <f t="shared" si="84"/>
        <v/>
      </c>
      <c r="BZ142" t="str">
        <f t="shared" si="85"/>
        <v/>
      </c>
      <c r="CA142" t="str">
        <f t="shared" si="86"/>
        <v/>
      </c>
      <c r="CB142" t="str">
        <f t="shared" si="87"/>
        <v/>
      </c>
      <c r="CC142" t="str">
        <f t="shared" si="88"/>
        <v/>
      </c>
      <c r="CD142" t="str">
        <f t="shared" si="89"/>
        <v/>
      </c>
      <c r="CE142" t="str">
        <f t="shared" si="90"/>
        <v/>
      </c>
      <c r="CF142" t="str">
        <f t="shared" si="91"/>
        <v/>
      </c>
      <c r="CG142" t="str">
        <f t="shared" si="92"/>
        <v/>
      </c>
      <c r="CH142" t="str">
        <f t="shared" si="93"/>
        <v/>
      </c>
      <c r="CI142" t="str">
        <f t="shared" si="94"/>
        <v/>
      </c>
      <c r="CJ142" t="str">
        <f t="shared" si="95"/>
        <v/>
      </c>
      <c r="CK142" t="str">
        <f t="shared" si="96"/>
        <v/>
      </c>
      <c r="CL142" t="str">
        <f t="shared" si="97"/>
        <v/>
      </c>
      <c r="CM142" t="str">
        <f t="shared" si="98"/>
        <v/>
      </c>
      <c r="CN142" t="str">
        <f t="shared" si="99"/>
        <v/>
      </c>
      <c r="CO142" t="str">
        <f t="shared" si="100"/>
        <v/>
      </c>
    </row>
    <row r="143" spans="1:93" ht="15" customHeight="1">
      <c r="B143" s="97" t="s">
        <v>3320</v>
      </c>
      <c r="C143" s="26"/>
      <c r="D143" s="27"/>
      <c r="E143" s="27" t="s">
        <v>3362</v>
      </c>
      <c r="G143" s="27" t="s">
        <v>525</v>
      </c>
      <c r="H143" s="29" t="s">
        <v>434</v>
      </c>
      <c r="I143" t="s">
        <v>3306</v>
      </c>
      <c r="K143" s="28"/>
      <c r="M143" t="s">
        <v>38</v>
      </c>
      <c r="Q143" s="1" t="str">
        <f>CONCATENATE(B157,  "/", $B$134)</f>
        <v>eucalc_agr_emissions_ch4_liv_enteric_meat_sheep/eucalc_agr_domestic_production_liv_meat_sheep</v>
      </c>
      <c r="R143" t="str">
        <f>IF(COUNTIF(soi_input_variables!A:A,B143)&gt;0,"yes","no")</f>
        <v>no</v>
      </c>
      <c r="S143" t="str">
        <f>IF(COUNTIF(midas_input_variables!A:A,B143)&gt;0,"yes","no")</f>
        <v>no</v>
      </c>
      <c r="T143" t="str">
        <f t="shared" si="67"/>
        <v>no</v>
      </c>
      <c r="V143" t="str">
        <f>IF(COUNTIF(eucalc_variables_proxies!A:A,B143)&gt;0,"yes","no")</f>
        <v>no</v>
      </c>
      <c r="X143" t="s">
        <v>2938</v>
      </c>
      <c r="AI143" s="9" t="s">
        <v>3376</v>
      </c>
      <c r="AJ143" t="s">
        <v>2933</v>
      </c>
      <c r="AO143" s="29"/>
      <c r="AP143" s="103" t="s">
        <v>3377</v>
      </c>
      <c r="AQ143" s="104" t="b">
        <v>1</v>
      </c>
      <c r="AR143" s="105"/>
      <c r="AS143" s="29"/>
      <c r="AT143" s="131" t="str" cm="1">
        <f t="array" ref="AT143">IFERROR(_xlfn.TEXTSPLIT(AR143,";",,FALSE),"")</f>
        <v/>
      </c>
      <c r="BJ143" s="132" t="str">
        <f t="shared" si="69"/>
        <v/>
      </c>
      <c r="BK143" s="132" t="str">
        <f t="shared" si="70"/>
        <v/>
      </c>
      <c r="BL143" s="132" t="str">
        <f t="shared" si="71"/>
        <v/>
      </c>
      <c r="BM143" s="132" t="str">
        <f t="shared" si="72"/>
        <v/>
      </c>
      <c r="BN143" s="132" t="str">
        <f t="shared" si="73"/>
        <v/>
      </c>
      <c r="BO143" s="132" t="str">
        <f t="shared" si="74"/>
        <v/>
      </c>
      <c r="BP143" s="132" t="str">
        <f t="shared" si="75"/>
        <v/>
      </c>
      <c r="BQ143" s="132" t="str">
        <f t="shared" si="76"/>
        <v/>
      </c>
      <c r="BR143" s="132" t="str">
        <f t="shared" si="77"/>
        <v/>
      </c>
      <c r="BS143" s="132" t="str">
        <f t="shared" si="78"/>
        <v/>
      </c>
      <c r="BT143" s="132" t="str">
        <f t="shared" si="79"/>
        <v/>
      </c>
      <c r="BU143" s="132" t="str">
        <f t="shared" si="80"/>
        <v/>
      </c>
      <c r="BV143" s="132" t="str">
        <f t="shared" si="81"/>
        <v/>
      </c>
      <c r="BW143" s="132" t="str">
        <f t="shared" si="82"/>
        <v/>
      </c>
      <c r="BX143" s="132" t="str">
        <f t="shared" si="83"/>
        <v/>
      </c>
      <c r="BY143" s="132" t="str">
        <f t="shared" si="84"/>
        <v/>
      </c>
      <c r="BZ143" t="str">
        <f t="shared" si="85"/>
        <v/>
      </c>
      <c r="CA143" t="str">
        <f t="shared" si="86"/>
        <v/>
      </c>
      <c r="CB143" t="str">
        <f t="shared" si="87"/>
        <v/>
      </c>
      <c r="CC143" t="str">
        <f t="shared" si="88"/>
        <v/>
      </c>
      <c r="CD143" t="str">
        <f t="shared" si="89"/>
        <v/>
      </c>
      <c r="CE143" t="str">
        <f t="shared" si="90"/>
        <v/>
      </c>
      <c r="CF143" t="str">
        <f t="shared" si="91"/>
        <v/>
      </c>
      <c r="CG143" t="str">
        <f t="shared" si="92"/>
        <v/>
      </c>
      <c r="CH143" t="str">
        <f t="shared" si="93"/>
        <v/>
      </c>
      <c r="CI143" t="str">
        <f t="shared" si="94"/>
        <v/>
      </c>
      <c r="CJ143" t="str">
        <f t="shared" si="95"/>
        <v/>
      </c>
      <c r="CK143" t="str">
        <f t="shared" si="96"/>
        <v/>
      </c>
      <c r="CL143" t="str">
        <f t="shared" si="97"/>
        <v/>
      </c>
      <c r="CM143" t="str">
        <f t="shared" si="98"/>
        <v/>
      </c>
      <c r="CN143" t="str">
        <f t="shared" si="99"/>
        <v/>
      </c>
      <c r="CO143" t="str">
        <f t="shared" si="100"/>
        <v/>
      </c>
    </row>
    <row r="144" spans="1:93" ht="15" customHeight="1">
      <c r="B144" s="97" t="s">
        <v>3322</v>
      </c>
      <c r="C144" s="26"/>
      <c r="D144" s="27"/>
      <c r="E144" s="27" t="s">
        <v>3362</v>
      </c>
      <c r="G144" s="27" t="s">
        <v>525</v>
      </c>
      <c r="H144" s="29" t="s">
        <v>434</v>
      </c>
      <c r="I144" t="s">
        <v>3306</v>
      </c>
      <c r="K144" s="28"/>
      <c r="M144" t="s">
        <v>38</v>
      </c>
      <c r="Q144" s="1" t="str">
        <f>CONCATENATE(B158,  "/", $B$118)</f>
        <v>eucalc_agr_emissions_ch4_liv_treated_abp_dairy_milk/eucalc_agr_domestic_production_liv_abp_dairy_milk</v>
      </c>
      <c r="R144" t="str">
        <f>IF(COUNTIF(soi_input_variables!A:A,B144)&gt;0,"yes","no")</f>
        <v>no</v>
      </c>
      <c r="S144" t="str">
        <f>IF(COUNTIF(midas_input_variables!A:A,B144)&gt;0,"yes","no")</f>
        <v>no</v>
      </c>
      <c r="T144" t="str">
        <f t="shared" si="67"/>
        <v>no</v>
      </c>
      <c r="V144" t="str">
        <f>IF(COUNTIF(eucalc_variables_proxies!A:A,B144)&gt;0,"yes","no")</f>
        <v>no</v>
      </c>
      <c r="X144" t="s">
        <v>2938</v>
      </c>
      <c r="AI144" s="9" t="s">
        <v>3378</v>
      </c>
      <c r="AJ144" t="s">
        <v>2933</v>
      </c>
      <c r="AO144" s="29"/>
      <c r="AP144" s="103" t="s">
        <v>3379</v>
      </c>
      <c r="AQ144" s="104" t="b">
        <v>1</v>
      </c>
      <c r="AR144" s="105"/>
      <c r="AS144" s="29"/>
      <c r="AT144" s="131" t="str" cm="1">
        <f t="array" ref="AT144">IFERROR(_xlfn.TEXTSPLIT(AR144,";",,FALSE),"")</f>
        <v/>
      </c>
      <c r="BJ144" s="132" t="str">
        <f t="shared" si="69"/>
        <v/>
      </c>
      <c r="BK144" s="132" t="str">
        <f t="shared" si="70"/>
        <v/>
      </c>
      <c r="BL144" s="132" t="str">
        <f t="shared" si="71"/>
        <v/>
      </c>
      <c r="BM144" s="132" t="str">
        <f t="shared" si="72"/>
        <v/>
      </c>
      <c r="BN144" s="132" t="str">
        <f t="shared" si="73"/>
        <v/>
      </c>
      <c r="BO144" s="132" t="str">
        <f t="shared" si="74"/>
        <v/>
      </c>
      <c r="BP144" s="132" t="str">
        <f t="shared" si="75"/>
        <v/>
      </c>
      <c r="BQ144" s="132" t="str">
        <f t="shared" si="76"/>
        <v/>
      </c>
      <c r="BR144" s="132" t="str">
        <f t="shared" si="77"/>
        <v/>
      </c>
      <c r="BS144" s="132" t="str">
        <f t="shared" si="78"/>
        <v/>
      </c>
      <c r="BT144" s="132" t="str">
        <f t="shared" si="79"/>
        <v/>
      </c>
      <c r="BU144" s="132" t="str">
        <f t="shared" si="80"/>
        <v/>
      </c>
      <c r="BV144" s="132" t="str">
        <f t="shared" si="81"/>
        <v/>
      </c>
      <c r="BW144" s="132" t="str">
        <f t="shared" si="82"/>
        <v/>
      </c>
      <c r="BX144" s="132" t="str">
        <f t="shared" si="83"/>
        <v/>
      </c>
      <c r="BY144" s="132" t="str">
        <f t="shared" si="84"/>
        <v/>
      </c>
      <c r="BZ144" t="str">
        <f t="shared" si="85"/>
        <v/>
      </c>
      <c r="CA144" t="str">
        <f t="shared" si="86"/>
        <v/>
      </c>
      <c r="CB144" t="str">
        <f t="shared" si="87"/>
        <v/>
      </c>
      <c r="CC144" t="str">
        <f t="shared" si="88"/>
        <v/>
      </c>
      <c r="CD144" t="str">
        <f t="shared" si="89"/>
        <v/>
      </c>
      <c r="CE144" t="str">
        <f t="shared" si="90"/>
        <v/>
      </c>
      <c r="CF144" t="str">
        <f t="shared" si="91"/>
        <v/>
      </c>
      <c r="CG144" t="str">
        <f t="shared" si="92"/>
        <v/>
      </c>
      <c r="CH144" t="str">
        <f t="shared" si="93"/>
        <v/>
      </c>
      <c r="CI144" t="str">
        <f t="shared" si="94"/>
        <v/>
      </c>
      <c r="CJ144" t="str">
        <f t="shared" si="95"/>
        <v/>
      </c>
      <c r="CK144" t="str">
        <f t="shared" si="96"/>
        <v/>
      </c>
      <c r="CL144" t="str">
        <f t="shared" si="97"/>
        <v/>
      </c>
      <c r="CM144" t="str">
        <f t="shared" si="98"/>
        <v/>
      </c>
      <c r="CN144" t="str">
        <f t="shared" si="99"/>
        <v/>
      </c>
      <c r="CO144" t="str">
        <f t="shared" si="100"/>
        <v/>
      </c>
    </row>
    <row r="145" spans="1:93" ht="15" customHeight="1">
      <c r="B145" s="97" t="s">
        <v>3325</v>
      </c>
      <c r="C145" s="26"/>
      <c r="D145" s="27"/>
      <c r="E145" s="27" t="s">
        <v>3362</v>
      </c>
      <c r="G145" s="27" t="s">
        <v>525</v>
      </c>
      <c r="H145" s="29" t="s">
        <v>434</v>
      </c>
      <c r="I145" t="s">
        <v>3306</v>
      </c>
      <c r="K145" s="28"/>
      <c r="M145" t="s">
        <v>38</v>
      </c>
      <c r="Q145" s="1" t="str">
        <f>CONCATENATE(B159,  "/", $B$120)</f>
        <v>eucalc_agr_emissions_ch4_liv_treated_abp_hens_egg/eucalc_agr_domestic_production_liv_abp_hens_egg</v>
      </c>
      <c r="R145" t="str">
        <f>IF(COUNTIF(soi_input_variables!A:A,B145)&gt;0,"yes","no")</f>
        <v>no</v>
      </c>
      <c r="S145" t="str">
        <f>IF(COUNTIF(midas_input_variables!A:A,B145)&gt;0,"yes","no")</f>
        <v>no</v>
      </c>
      <c r="T145" t="str">
        <f t="shared" si="67"/>
        <v>no</v>
      </c>
      <c r="V145" t="str">
        <f>IF(COUNTIF(eucalc_variables_proxies!A:A,B145)&gt;0,"yes","no")</f>
        <v>no</v>
      </c>
      <c r="X145" t="s">
        <v>2938</v>
      </c>
      <c r="AI145" s="9" t="s">
        <v>3380</v>
      </c>
      <c r="AJ145" t="s">
        <v>2943</v>
      </c>
      <c r="AK145" s="9" t="s">
        <v>3381</v>
      </c>
      <c r="AO145" s="29"/>
      <c r="AP145" s="103" t="s">
        <v>3382</v>
      </c>
      <c r="AQ145" s="104" t="b">
        <v>1</v>
      </c>
      <c r="AR145" s="105"/>
      <c r="AS145" s="29"/>
      <c r="AT145" s="131" t="str" cm="1">
        <f t="array" ref="AT145">IFERROR(_xlfn.TEXTSPLIT(AR145,";",,FALSE),"")</f>
        <v/>
      </c>
      <c r="BJ145" s="132" t="str">
        <f t="shared" si="69"/>
        <v/>
      </c>
      <c r="BK145" s="132" t="str">
        <f t="shared" si="70"/>
        <v/>
      </c>
      <c r="BL145" s="132" t="str">
        <f t="shared" si="71"/>
        <v/>
      </c>
      <c r="BM145" s="132" t="str">
        <f t="shared" si="72"/>
        <v/>
      </c>
      <c r="BN145" s="132" t="str">
        <f t="shared" si="73"/>
        <v/>
      </c>
      <c r="BO145" s="132" t="str">
        <f t="shared" si="74"/>
        <v/>
      </c>
      <c r="BP145" s="132" t="str">
        <f t="shared" si="75"/>
        <v/>
      </c>
      <c r="BQ145" s="132" t="str">
        <f t="shared" si="76"/>
        <v/>
      </c>
      <c r="BR145" s="132" t="str">
        <f t="shared" si="77"/>
        <v/>
      </c>
      <c r="BS145" s="132" t="str">
        <f t="shared" si="78"/>
        <v/>
      </c>
      <c r="BT145" s="132" t="str">
        <f t="shared" si="79"/>
        <v/>
      </c>
      <c r="BU145" s="132" t="str">
        <f t="shared" si="80"/>
        <v/>
      </c>
      <c r="BV145" s="132" t="str">
        <f t="shared" si="81"/>
        <v/>
      </c>
      <c r="BW145" s="132" t="str">
        <f t="shared" si="82"/>
        <v/>
      </c>
      <c r="BX145" s="132" t="str">
        <f t="shared" si="83"/>
        <v/>
      </c>
      <c r="BY145" s="132" t="str">
        <f t="shared" si="84"/>
        <v/>
      </c>
      <c r="BZ145" t="str">
        <f t="shared" si="85"/>
        <v/>
      </c>
      <c r="CA145" t="str">
        <f t="shared" si="86"/>
        <v/>
      </c>
      <c r="CB145" t="str">
        <f t="shared" si="87"/>
        <v/>
      </c>
      <c r="CC145" t="str">
        <f t="shared" si="88"/>
        <v/>
      </c>
      <c r="CD145" t="str">
        <f t="shared" si="89"/>
        <v/>
      </c>
      <c r="CE145" t="str">
        <f t="shared" si="90"/>
        <v/>
      </c>
      <c r="CF145" t="str">
        <f t="shared" si="91"/>
        <v/>
      </c>
      <c r="CG145" t="str">
        <f t="shared" si="92"/>
        <v/>
      </c>
      <c r="CH145" t="str">
        <f t="shared" si="93"/>
        <v/>
      </c>
      <c r="CI145" t="str">
        <f t="shared" si="94"/>
        <v/>
      </c>
      <c r="CJ145" t="str">
        <f t="shared" si="95"/>
        <v/>
      </c>
      <c r="CK145" t="str">
        <f t="shared" si="96"/>
        <v/>
      </c>
      <c r="CL145" t="str">
        <f t="shared" si="97"/>
        <v/>
      </c>
      <c r="CM145" t="str">
        <f t="shared" si="98"/>
        <v/>
      </c>
      <c r="CN145" t="str">
        <f t="shared" si="99"/>
        <v/>
      </c>
      <c r="CO145" t="str">
        <f t="shared" si="100"/>
        <v/>
      </c>
    </row>
    <row r="146" spans="1:93" ht="15" customHeight="1">
      <c r="B146" s="97" t="s">
        <v>3327</v>
      </c>
      <c r="C146" s="26"/>
      <c r="D146" s="27"/>
      <c r="E146" s="27" t="s">
        <v>3362</v>
      </c>
      <c r="G146" s="27" t="s">
        <v>525</v>
      </c>
      <c r="H146" s="29" t="s">
        <v>434</v>
      </c>
      <c r="I146" t="s">
        <v>3306</v>
      </c>
      <c r="K146" s="28"/>
      <c r="M146" t="s">
        <v>38</v>
      </c>
      <c r="Q146" s="1" t="str">
        <f>CONCATENATE(B160,  "/", $B$126)</f>
        <v>eucalc_agr_emissions_ch4_liv_treated_meat_bovine/eucalc_agr_domestic_production_liv_meat_bovine</v>
      </c>
      <c r="R146" t="str">
        <f>IF(COUNTIF(soi_input_variables!A:A,B146)&gt;0,"yes","no")</f>
        <v>no</v>
      </c>
      <c r="S146" t="str">
        <f>IF(COUNTIF(midas_input_variables!A:A,B146)&gt;0,"yes","no")</f>
        <v>no</v>
      </c>
      <c r="T146" t="str">
        <f t="shared" si="67"/>
        <v>no</v>
      </c>
      <c r="V146" t="str">
        <f>IF(COUNTIF(eucalc_variables_proxies!A:A,B146)&gt;0,"yes","no")</f>
        <v>no</v>
      </c>
      <c r="X146" t="s">
        <v>2938</v>
      </c>
      <c r="AI146" s="9" t="s">
        <v>3383</v>
      </c>
      <c r="AJ146" t="s">
        <v>2943</v>
      </c>
      <c r="AK146" s="9" t="s">
        <v>3381</v>
      </c>
      <c r="AO146" s="29"/>
      <c r="AP146" s="103" t="s">
        <v>3384</v>
      </c>
      <c r="AQ146" s="104" t="b">
        <v>1</v>
      </c>
      <c r="AR146" s="105"/>
      <c r="AS146" s="29"/>
      <c r="AT146" s="131" t="str" cm="1">
        <f t="array" ref="AT146">IFERROR(_xlfn.TEXTSPLIT(AR146,";",,FALSE),"")</f>
        <v/>
      </c>
      <c r="BJ146" s="132" t="str">
        <f t="shared" si="69"/>
        <v/>
      </c>
      <c r="BK146" s="132" t="str">
        <f t="shared" si="70"/>
        <v/>
      </c>
      <c r="BL146" s="132" t="str">
        <f t="shared" si="71"/>
        <v/>
      </c>
      <c r="BM146" s="132" t="str">
        <f t="shared" si="72"/>
        <v/>
      </c>
      <c r="BN146" s="132" t="str">
        <f t="shared" si="73"/>
        <v/>
      </c>
      <c r="BO146" s="132" t="str">
        <f t="shared" si="74"/>
        <v/>
      </c>
      <c r="BP146" s="132" t="str">
        <f t="shared" si="75"/>
        <v/>
      </c>
      <c r="BQ146" s="132" t="str">
        <f t="shared" si="76"/>
        <v/>
      </c>
      <c r="BR146" s="132" t="str">
        <f t="shared" si="77"/>
        <v/>
      </c>
      <c r="BS146" s="132" t="str">
        <f t="shared" si="78"/>
        <v/>
      </c>
      <c r="BT146" s="132" t="str">
        <f t="shared" si="79"/>
        <v/>
      </c>
      <c r="BU146" s="132" t="str">
        <f t="shared" si="80"/>
        <v/>
      </c>
      <c r="BV146" s="132" t="str">
        <f t="shared" si="81"/>
        <v/>
      </c>
      <c r="BW146" s="132" t="str">
        <f t="shared" si="82"/>
        <v/>
      </c>
      <c r="BX146" s="132" t="str">
        <f t="shared" si="83"/>
        <v/>
      </c>
      <c r="BY146" s="132" t="str">
        <f t="shared" si="84"/>
        <v/>
      </c>
      <c r="BZ146" t="str">
        <f t="shared" si="85"/>
        <v/>
      </c>
      <c r="CA146" t="str">
        <f t="shared" si="86"/>
        <v/>
      </c>
      <c r="CB146" t="str">
        <f t="shared" si="87"/>
        <v/>
      </c>
      <c r="CC146" t="str">
        <f t="shared" si="88"/>
        <v/>
      </c>
      <c r="CD146" t="str">
        <f t="shared" si="89"/>
        <v/>
      </c>
      <c r="CE146" t="str">
        <f t="shared" si="90"/>
        <v/>
      </c>
      <c r="CF146" t="str">
        <f t="shared" si="91"/>
        <v/>
      </c>
      <c r="CG146" t="str">
        <f t="shared" si="92"/>
        <v/>
      </c>
      <c r="CH146" t="str">
        <f t="shared" si="93"/>
        <v/>
      </c>
      <c r="CI146" t="str">
        <f t="shared" si="94"/>
        <v/>
      </c>
      <c r="CJ146" t="str">
        <f t="shared" si="95"/>
        <v/>
      </c>
      <c r="CK146" t="str">
        <f t="shared" si="96"/>
        <v/>
      </c>
      <c r="CL146" t="str">
        <f t="shared" si="97"/>
        <v/>
      </c>
      <c r="CM146" t="str">
        <f t="shared" si="98"/>
        <v/>
      </c>
      <c r="CN146" t="str">
        <f t="shared" si="99"/>
        <v/>
      </c>
      <c r="CO146" t="str">
        <f t="shared" si="100"/>
        <v/>
      </c>
    </row>
    <row r="147" spans="1:93" ht="15" customHeight="1">
      <c r="B147" s="97" t="s">
        <v>3332</v>
      </c>
      <c r="C147" s="26"/>
      <c r="D147" s="27"/>
      <c r="E147" s="27" t="s">
        <v>3362</v>
      </c>
      <c r="G147" s="27" t="s">
        <v>525</v>
      </c>
      <c r="H147" s="29" t="s">
        <v>434</v>
      </c>
      <c r="I147" t="s">
        <v>3306</v>
      </c>
      <c r="K147" s="28"/>
      <c r="M147" t="s">
        <v>38</v>
      </c>
      <c r="Q147" s="1" t="str">
        <f>CONCATENATE(B161,  "/", $B$128)</f>
        <v>eucalc_agr_emissions_ch4_liv_treated_meat_oth_animals/eucalc_agr_domestic_production_liv_meat_oth_animals</v>
      </c>
      <c r="R147" t="str">
        <f>IF(COUNTIF(soi_input_variables!A:A,B147)&gt;0,"yes","no")</f>
        <v>no</v>
      </c>
      <c r="S147" t="str">
        <f>IF(COUNTIF(midas_input_variables!A:A,B147)&gt;0,"yes","no")</f>
        <v>no</v>
      </c>
      <c r="T147" t="str">
        <f t="shared" si="67"/>
        <v>no</v>
      </c>
      <c r="V147" t="str">
        <f>IF(COUNTIF(eucalc_variables_proxies!A:A,B147)&gt;0,"yes","no")</f>
        <v>no</v>
      </c>
      <c r="X147" t="s">
        <v>2938</v>
      </c>
      <c r="AI147" s="9" t="s">
        <v>3385</v>
      </c>
      <c r="AJ147" t="s">
        <v>2943</v>
      </c>
      <c r="AK147" s="9" t="s">
        <v>3381</v>
      </c>
      <c r="AO147" s="29"/>
      <c r="AP147" s="103" t="s">
        <v>3386</v>
      </c>
      <c r="AQ147" s="104" t="b">
        <v>1</v>
      </c>
      <c r="AR147" s="105"/>
      <c r="AS147" s="29"/>
      <c r="AT147" s="131" t="str" cm="1">
        <f t="array" ref="AT147">IFERROR(_xlfn.TEXTSPLIT(AR147,";",,FALSE),"")</f>
        <v/>
      </c>
      <c r="BJ147" s="132" t="str">
        <f t="shared" si="69"/>
        <v/>
      </c>
      <c r="BK147" s="132" t="str">
        <f t="shared" si="70"/>
        <v/>
      </c>
      <c r="BL147" s="132" t="str">
        <f t="shared" si="71"/>
        <v/>
      </c>
      <c r="BM147" s="132" t="str">
        <f t="shared" si="72"/>
        <v/>
      </c>
      <c r="BN147" s="132" t="str">
        <f t="shared" si="73"/>
        <v/>
      </c>
      <c r="BO147" s="132" t="str">
        <f t="shared" si="74"/>
        <v/>
      </c>
      <c r="BP147" s="132" t="str">
        <f t="shared" si="75"/>
        <v/>
      </c>
      <c r="BQ147" s="132" t="str">
        <f t="shared" si="76"/>
        <v/>
      </c>
      <c r="BR147" s="132" t="str">
        <f t="shared" si="77"/>
        <v/>
      </c>
      <c r="BS147" s="132" t="str">
        <f t="shared" si="78"/>
        <v/>
      </c>
      <c r="BT147" s="132" t="str">
        <f t="shared" si="79"/>
        <v/>
      </c>
      <c r="BU147" s="132" t="str">
        <f t="shared" si="80"/>
        <v/>
      </c>
      <c r="BV147" s="132" t="str">
        <f t="shared" si="81"/>
        <v/>
      </c>
      <c r="BW147" s="132" t="str">
        <f t="shared" si="82"/>
        <v/>
      </c>
      <c r="BX147" s="132" t="str">
        <f t="shared" si="83"/>
        <v/>
      </c>
      <c r="BY147" s="132" t="str">
        <f t="shared" si="84"/>
        <v/>
      </c>
      <c r="BZ147" t="str">
        <f t="shared" si="85"/>
        <v/>
      </c>
      <c r="CA147" t="str">
        <f t="shared" si="86"/>
        <v/>
      </c>
      <c r="CB147" t="str">
        <f t="shared" si="87"/>
        <v/>
      </c>
      <c r="CC147" t="str">
        <f t="shared" si="88"/>
        <v/>
      </c>
      <c r="CD147" t="str">
        <f t="shared" si="89"/>
        <v/>
      </c>
      <c r="CE147" t="str">
        <f t="shared" si="90"/>
        <v/>
      </c>
      <c r="CF147" t="str">
        <f t="shared" si="91"/>
        <v/>
      </c>
      <c r="CG147" t="str">
        <f t="shared" si="92"/>
        <v/>
      </c>
      <c r="CH147" t="str">
        <f t="shared" si="93"/>
        <v/>
      </c>
      <c r="CI147" t="str">
        <f t="shared" si="94"/>
        <v/>
      </c>
      <c r="CJ147" t="str">
        <f t="shared" si="95"/>
        <v/>
      </c>
      <c r="CK147" t="str">
        <f t="shared" si="96"/>
        <v/>
      </c>
      <c r="CL147" t="str">
        <f t="shared" si="97"/>
        <v/>
      </c>
      <c r="CM147" t="str">
        <f t="shared" si="98"/>
        <v/>
      </c>
      <c r="CN147" t="str">
        <f t="shared" si="99"/>
        <v/>
      </c>
      <c r="CO147" t="str">
        <f t="shared" si="100"/>
        <v/>
      </c>
    </row>
    <row r="148" spans="1:93" ht="15.6" customHeight="1">
      <c r="B148" s="97" t="s">
        <v>3334</v>
      </c>
      <c r="C148" s="26"/>
      <c r="D148" s="27"/>
      <c r="E148" s="27" t="s">
        <v>3362</v>
      </c>
      <c r="G148" s="27" t="s">
        <v>525</v>
      </c>
      <c r="H148" s="29" t="s">
        <v>434</v>
      </c>
      <c r="I148" t="s">
        <v>3306</v>
      </c>
      <c r="K148" s="28"/>
      <c r="M148" t="s">
        <v>38</v>
      </c>
      <c r="Q148" s="1" t="str">
        <f>CONCATENATE(B162,  "/", $B$130)</f>
        <v>eucalc_agr_emissions_ch4_liv_treated_meat_pig/eucalc_agr_domestic_production_liv_meat_pig</v>
      </c>
      <c r="R148" t="str">
        <f>IF(COUNTIF(soi_input_variables!A:A,B148)&gt;0,"yes","no")</f>
        <v>no</v>
      </c>
      <c r="S148" t="str">
        <f>IF(COUNTIF(midas_input_variables!A:A,B148)&gt;0,"yes","no")</f>
        <v>no</v>
      </c>
      <c r="T148" t="str">
        <f t="shared" si="67"/>
        <v>no</v>
      </c>
      <c r="V148" t="str">
        <f>IF(COUNTIF(eucalc_variables_proxies!A:A,B148)&gt;0,"yes","no")</f>
        <v>no</v>
      </c>
      <c r="X148" t="s">
        <v>2938</v>
      </c>
      <c r="AI148" s="9" t="s">
        <v>3387</v>
      </c>
      <c r="AJ148" t="s">
        <v>2943</v>
      </c>
      <c r="AK148" s="9" t="s">
        <v>3381</v>
      </c>
      <c r="AO148" s="29"/>
      <c r="AP148" s="103" t="s">
        <v>3388</v>
      </c>
      <c r="AQ148" s="104" t="b">
        <v>1</v>
      </c>
      <c r="AR148" s="105"/>
      <c r="AS148" s="29"/>
      <c r="AT148" s="131" t="str" cm="1">
        <f t="array" ref="AT148">IFERROR(_xlfn.TEXTSPLIT(AR148,";",,FALSE),"")</f>
        <v/>
      </c>
      <c r="BJ148" s="132" t="str">
        <f t="shared" si="69"/>
        <v/>
      </c>
      <c r="BK148" s="132" t="str">
        <f t="shared" si="70"/>
        <v/>
      </c>
      <c r="BL148" s="132" t="str">
        <f t="shared" si="71"/>
        <v/>
      </c>
      <c r="BM148" s="132" t="str">
        <f t="shared" si="72"/>
        <v/>
      </c>
      <c r="BN148" s="132" t="str">
        <f t="shared" si="73"/>
        <v/>
      </c>
      <c r="BO148" s="132" t="str">
        <f t="shared" si="74"/>
        <v/>
      </c>
      <c r="BP148" s="132" t="str">
        <f t="shared" si="75"/>
        <v/>
      </c>
      <c r="BQ148" s="132" t="str">
        <f t="shared" si="76"/>
        <v/>
      </c>
      <c r="BR148" s="132" t="str">
        <f t="shared" si="77"/>
        <v/>
      </c>
      <c r="BS148" s="132" t="str">
        <f t="shared" si="78"/>
        <v/>
      </c>
      <c r="BT148" s="132" t="str">
        <f t="shared" si="79"/>
        <v/>
      </c>
      <c r="BU148" s="132" t="str">
        <f t="shared" si="80"/>
        <v/>
      </c>
      <c r="BV148" s="132" t="str">
        <f t="shared" si="81"/>
        <v/>
      </c>
      <c r="BW148" s="132" t="str">
        <f t="shared" si="82"/>
        <v/>
      </c>
      <c r="BX148" s="132" t="str">
        <f t="shared" si="83"/>
        <v/>
      </c>
      <c r="BY148" s="132" t="str">
        <f t="shared" si="84"/>
        <v/>
      </c>
      <c r="BZ148" t="str">
        <f t="shared" si="85"/>
        <v/>
      </c>
      <c r="CA148" t="str">
        <f t="shared" si="86"/>
        <v/>
      </c>
      <c r="CB148" t="str">
        <f t="shared" si="87"/>
        <v/>
      </c>
      <c r="CC148" t="str">
        <f t="shared" si="88"/>
        <v/>
      </c>
      <c r="CD148" t="str">
        <f t="shared" si="89"/>
        <v/>
      </c>
      <c r="CE148" t="str">
        <f t="shared" si="90"/>
        <v/>
      </c>
      <c r="CF148" t="str">
        <f t="shared" si="91"/>
        <v/>
      </c>
      <c r="CG148" t="str">
        <f t="shared" si="92"/>
        <v/>
      </c>
      <c r="CH148" t="str">
        <f t="shared" si="93"/>
        <v/>
      </c>
      <c r="CI148" t="str">
        <f t="shared" si="94"/>
        <v/>
      </c>
      <c r="CJ148" t="str">
        <f t="shared" si="95"/>
        <v/>
      </c>
      <c r="CK148" t="str">
        <f t="shared" si="96"/>
        <v/>
      </c>
      <c r="CL148" t="str">
        <f t="shared" si="97"/>
        <v/>
      </c>
      <c r="CM148" t="str">
        <f t="shared" si="98"/>
        <v/>
      </c>
      <c r="CN148" t="str">
        <f t="shared" si="99"/>
        <v/>
      </c>
      <c r="CO148" t="str">
        <f t="shared" si="100"/>
        <v/>
      </c>
    </row>
    <row r="149" spans="1:93" ht="15" customHeight="1">
      <c r="B149" s="97" t="s">
        <v>3338</v>
      </c>
      <c r="C149" s="26"/>
      <c r="D149" s="27"/>
      <c r="E149" s="27" t="s">
        <v>3362</v>
      </c>
      <c r="G149" s="27" t="s">
        <v>525</v>
      </c>
      <c r="H149" s="29" t="s">
        <v>434</v>
      </c>
      <c r="I149" t="s">
        <v>3306</v>
      </c>
      <c r="K149" s="28"/>
      <c r="M149" t="s">
        <v>38</v>
      </c>
      <c r="Q149" s="1" t="str">
        <f>CONCATENATE(B163,  "/", $B$132)</f>
        <v>eucalc_agr_emissions_ch4_liv_treated_meat_poultry/eucalc_agr_domestic_production_liv_meat_poultry</v>
      </c>
      <c r="R149" t="str">
        <f>IF(COUNTIF(soi_input_variables!A:A,B149)&gt;0,"yes","no")</f>
        <v>no</v>
      </c>
      <c r="S149" t="str">
        <f>IF(COUNTIF(midas_input_variables!A:A,B149)&gt;0,"yes","no")</f>
        <v>no</v>
      </c>
      <c r="T149" t="str">
        <f t="shared" si="67"/>
        <v>no</v>
      </c>
      <c r="V149" t="str">
        <f>IF(COUNTIF(eucalc_variables_proxies!A:A,B149)&gt;0,"yes","no")</f>
        <v>no</v>
      </c>
      <c r="X149" t="s">
        <v>2938</v>
      </c>
      <c r="AI149" s="9" t="s">
        <v>3389</v>
      </c>
      <c r="AJ149" t="s">
        <v>2943</v>
      </c>
      <c r="AK149" s="9" t="s">
        <v>3381</v>
      </c>
      <c r="AO149" s="29"/>
      <c r="AP149" s="103" t="s">
        <v>3390</v>
      </c>
      <c r="AQ149" s="104" t="b">
        <v>1</v>
      </c>
      <c r="AR149" s="105"/>
      <c r="AS149" s="29"/>
      <c r="AT149" s="131" t="str" cm="1">
        <f t="array" ref="AT149">IFERROR(_xlfn.TEXTSPLIT(AR149,";",,FALSE),"")</f>
        <v/>
      </c>
      <c r="BJ149" s="132" t="str">
        <f t="shared" si="69"/>
        <v/>
      </c>
      <c r="BK149" s="132" t="str">
        <f t="shared" si="70"/>
        <v/>
      </c>
      <c r="BL149" s="132" t="str">
        <f t="shared" si="71"/>
        <v/>
      </c>
      <c r="BM149" s="132" t="str">
        <f t="shared" si="72"/>
        <v/>
      </c>
      <c r="BN149" s="132" t="str">
        <f t="shared" si="73"/>
        <v/>
      </c>
      <c r="BO149" s="132" t="str">
        <f t="shared" si="74"/>
        <v/>
      </c>
      <c r="BP149" s="132" t="str">
        <f t="shared" si="75"/>
        <v/>
      </c>
      <c r="BQ149" s="132" t="str">
        <f t="shared" si="76"/>
        <v/>
      </c>
      <c r="BR149" s="132" t="str">
        <f t="shared" si="77"/>
        <v/>
      </c>
      <c r="BS149" s="132" t="str">
        <f t="shared" si="78"/>
        <v/>
      </c>
      <c r="BT149" s="132" t="str">
        <f t="shared" si="79"/>
        <v/>
      </c>
      <c r="BU149" s="132" t="str">
        <f t="shared" si="80"/>
        <v/>
      </c>
      <c r="BV149" s="132" t="str">
        <f t="shared" si="81"/>
        <v/>
      </c>
      <c r="BW149" s="132" t="str">
        <f t="shared" si="82"/>
        <v/>
      </c>
      <c r="BX149" s="132" t="str">
        <f t="shared" si="83"/>
        <v/>
      </c>
      <c r="BY149" s="132" t="str">
        <f t="shared" si="84"/>
        <v/>
      </c>
      <c r="BZ149" t="str">
        <f t="shared" si="85"/>
        <v/>
      </c>
      <c r="CA149" t="str">
        <f t="shared" si="86"/>
        <v/>
      </c>
      <c r="CB149" t="str">
        <f t="shared" si="87"/>
        <v/>
      </c>
      <c r="CC149" t="str">
        <f t="shared" si="88"/>
        <v/>
      </c>
      <c r="CD149" t="str">
        <f t="shared" si="89"/>
        <v/>
      </c>
      <c r="CE149" t="str">
        <f t="shared" si="90"/>
        <v/>
      </c>
      <c r="CF149" t="str">
        <f t="shared" si="91"/>
        <v/>
      </c>
      <c r="CG149" t="str">
        <f t="shared" si="92"/>
        <v/>
      </c>
      <c r="CH149" t="str">
        <f t="shared" si="93"/>
        <v/>
      </c>
      <c r="CI149" t="str">
        <f t="shared" si="94"/>
        <v/>
      </c>
      <c r="CJ149" t="str">
        <f t="shared" si="95"/>
        <v/>
      </c>
      <c r="CK149" t="str">
        <f t="shared" si="96"/>
        <v/>
      </c>
      <c r="CL149" t="str">
        <f t="shared" si="97"/>
        <v/>
      </c>
      <c r="CM149" t="str">
        <f t="shared" si="98"/>
        <v/>
      </c>
      <c r="CN149" t="str">
        <f t="shared" si="99"/>
        <v/>
      </c>
      <c r="CO149" t="str">
        <f t="shared" si="100"/>
        <v/>
      </c>
    </row>
    <row r="150" spans="1:93" ht="15" customHeight="1">
      <c r="B150" s="97" t="s">
        <v>3340</v>
      </c>
      <c r="C150" s="26"/>
      <c r="D150" s="27"/>
      <c r="E150" s="27" t="s">
        <v>3362</v>
      </c>
      <c r="G150" s="27" t="s">
        <v>525</v>
      </c>
      <c r="H150" s="29" t="s">
        <v>434</v>
      </c>
      <c r="I150" t="s">
        <v>3306</v>
      </c>
      <c r="K150" s="28"/>
      <c r="M150" t="s">
        <v>38</v>
      </c>
      <c r="Q150" s="1" t="str">
        <f>CONCATENATE(B164,  "/", $B$134)</f>
        <v>eucalc_agr_emissions_ch4_liv_treated_meat_sheep/eucalc_agr_domestic_production_liv_meat_sheep</v>
      </c>
      <c r="R150" t="str">
        <f>IF(COUNTIF(soi_input_variables!A:A,B150)&gt;0,"yes","no")</f>
        <v>no</v>
      </c>
      <c r="S150" t="str">
        <f>IF(COUNTIF(midas_input_variables!A:A,B150)&gt;0,"yes","no")</f>
        <v>no</v>
      </c>
      <c r="T150" t="str">
        <f t="shared" si="67"/>
        <v>no</v>
      </c>
      <c r="V150" t="str">
        <f>IF(COUNTIF(eucalc_variables_proxies!A:A,B150)&gt;0,"yes","no")</f>
        <v>no</v>
      </c>
      <c r="X150" t="s">
        <v>2938</v>
      </c>
      <c r="AI150" s="9" t="s">
        <v>3391</v>
      </c>
      <c r="AJ150" t="s">
        <v>2943</v>
      </c>
      <c r="AK150" s="9" t="s">
        <v>3381</v>
      </c>
      <c r="AO150" s="29"/>
      <c r="AP150" s="103" t="s">
        <v>3392</v>
      </c>
      <c r="AQ150" s="104" t="b">
        <v>1</v>
      </c>
      <c r="AR150" s="105"/>
      <c r="AS150" s="29"/>
      <c r="AT150" s="131" t="str" cm="1">
        <f t="array" ref="AT150">IFERROR(_xlfn.TEXTSPLIT(AR150,";",,FALSE),"")</f>
        <v/>
      </c>
      <c r="BJ150" s="132" t="str">
        <f t="shared" si="69"/>
        <v/>
      </c>
      <c r="BK150" s="132" t="str">
        <f t="shared" si="70"/>
        <v/>
      </c>
      <c r="BL150" s="132" t="str">
        <f t="shared" si="71"/>
        <v/>
      </c>
      <c r="BM150" s="132" t="str">
        <f t="shared" si="72"/>
        <v/>
      </c>
      <c r="BN150" s="132" t="str">
        <f t="shared" si="73"/>
        <v/>
      </c>
      <c r="BO150" s="132" t="str">
        <f t="shared" si="74"/>
        <v/>
      </c>
      <c r="BP150" s="132" t="str">
        <f t="shared" si="75"/>
        <v/>
      </c>
      <c r="BQ150" s="132" t="str">
        <f t="shared" si="76"/>
        <v/>
      </c>
      <c r="BR150" s="132" t="str">
        <f t="shared" si="77"/>
        <v/>
      </c>
      <c r="BS150" s="132" t="str">
        <f t="shared" si="78"/>
        <v/>
      </c>
      <c r="BT150" s="132" t="str">
        <f t="shared" si="79"/>
        <v/>
      </c>
      <c r="BU150" s="132" t="str">
        <f t="shared" si="80"/>
        <v/>
      </c>
      <c r="BV150" s="132" t="str">
        <f t="shared" si="81"/>
        <v/>
      </c>
      <c r="BW150" s="132" t="str">
        <f t="shared" si="82"/>
        <v/>
      </c>
      <c r="BX150" s="132" t="str">
        <f t="shared" si="83"/>
        <v/>
      </c>
      <c r="BY150" s="132" t="str">
        <f t="shared" si="84"/>
        <v/>
      </c>
      <c r="BZ150" t="str">
        <f t="shared" si="85"/>
        <v/>
      </c>
      <c r="CA150" t="str">
        <f t="shared" si="86"/>
        <v/>
      </c>
      <c r="CB150" t="str">
        <f t="shared" si="87"/>
        <v/>
      </c>
      <c r="CC150" t="str">
        <f t="shared" si="88"/>
        <v/>
      </c>
      <c r="CD150" t="str">
        <f t="shared" si="89"/>
        <v/>
      </c>
      <c r="CE150" t="str">
        <f t="shared" si="90"/>
        <v/>
      </c>
      <c r="CF150" t="str">
        <f t="shared" si="91"/>
        <v/>
      </c>
      <c r="CG150" t="str">
        <f t="shared" si="92"/>
        <v/>
      </c>
      <c r="CH150" t="str">
        <f t="shared" si="93"/>
        <v/>
      </c>
      <c r="CI150" t="str">
        <f t="shared" si="94"/>
        <v/>
      </c>
      <c r="CJ150" t="str">
        <f t="shared" si="95"/>
        <v/>
      </c>
      <c r="CK150" t="str">
        <f t="shared" si="96"/>
        <v/>
      </c>
      <c r="CL150" t="str">
        <f t="shared" si="97"/>
        <v/>
      </c>
      <c r="CM150" t="str">
        <f t="shared" si="98"/>
        <v/>
      </c>
      <c r="CN150" t="str">
        <f t="shared" si="99"/>
        <v/>
      </c>
      <c r="CO150" t="str">
        <f t="shared" si="100"/>
        <v/>
      </c>
    </row>
    <row r="151" spans="1:93" ht="18.600000000000001" customHeight="1">
      <c r="A151" t="s">
        <v>3339</v>
      </c>
      <c r="B151" s="97" t="s">
        <v>3344</v>
      </c>
      <c r="C151" s="26" t="s">
        <v>3393</v>
      </c>
      <c r="D151" s="27"/>
      <c r="E151" s="27" t="s">
        <v>61</v>
      </c>
      <c r="F151" t="s">
        <v>48</v>
      </c>
      <c r="G151" s="27" t="s">
        <v>525</v>
      </c>
      <c r="H151" s="29" t="s">
        <v>3355</v>
      </c>
      <c r="I151" t="s">
        <v>3306</v>
      </c>
      <c r="K151" s="28"/>
      <c r="M151" t="s">
        <v>38</v>
      </c>
      <c r="N151" s="28"/>
      <c r="R151" t="str">
        <f>IF(COUNTIF(soi_input_variables!A:A,B151)&gt;0,"yes","no")</f>
        <v>no</v>
      </c>
      <c r="S151" t="str">
        <f>IF(COUNTIF(midas_input_variables!A:A,B151)&gt;0,"yes","no")</f>
        <v>no</v>
      </c>
      <c r="T151" t="str">
        <f t="shared" ref="T151:T214" si="101">IF(OR(R151="yes",S151="yes"),"yes","no")</f>
        <v>no</v>
      </c>
      <c r="U151">
        <v>0.02</v>
      </c>
      <c r="V151" t="str">
        <f>IF(COUNTIF(eucalc_variables_proxies!A:A,B151)&gt;0,"yes","no")</f>
        <v>yes</v>
      </c>
      <c r="X151" t="s">
        <v>2933</v>
      </c>
      <c r="AI151" s="9" t="s">
        <v>3394</v>
      </c>
      <c r="AJ151" t="s">
        <v>2943</v>
      </c>
      <c r="AK151" s="9" t="s">
        <v>3381</v>
      </c>
      <c r="AO151" s="29"/>
      <c r="AP151" s="103" t="s">
        <v>3395</v>
      </c>
      <c r="AQ151" s="104" t="b">
        <v>1</v>
      </c>
      <c r="AR151" s="105"/>
      <c r="AS151" s="29"/>
      <c r="AT151" s="131" t="str" cm="1">
        <f t="array" ref="AT151">IFERROR(_xlfn.TEXTSPLIT(AR151,";",,FALSE),"")</f>
        <v/>
      </c>
      <c r="BJ151" s="132" t="str">
        <f t="shared" si="69"/>
        <v/>
      </c>
      <c r="BK151" s="132" t="str">
        <f t="shared" si="70"/>
        <v/>
      </c>
      <c r="BL151" s="132" t="str">
        <f t="shared" si="71"/>
        <v/>
      </c>
      <c r="BM151" s="132" t="str">
        <f t="shared" si="72"/>
        <v/>
      </c>
      <c r="BN151" s="132" t="str">
        <f t="shared" si="73"/>
        <v/>
      </c>
      <c r="BO151" s="132" t="str">
        <f t="shared" si="74"/>
        <v/>
      </c>
      <c r="BP151" s="132" t="str">
        <f t="shared" si="75"/>
        <v/>
      </c>
      <c r="BQ151" s="132" t="str">
        <f t="shared" si="76"/>
        <v/>
      </c>
      <c r="BR151" s="132" t="str">
        <f t="shared" si="77"/>
        <v/>
      </c>
      <c r="BS151" s="132" t="str">
        <f t="shared" si="78"/>
        <v/>
      </c>
      <c r="BT151" s="132" t="str">
        <f t="shared" si="79"/>
        <v/>
      </c>
      <c r="BU151" s="132" t="str">
        <f t="shared" si="80"/>
        <v/>
      </c>
      <c r="BV151" s="132" t="str">
        <f t="shared" si="81"/>
        <v/>
      </c>
      <c r="BW151" s="132" t="str">
        <f t="shared" si="82"/>
        <v/>
      </c>
      <c r="BX151" s="132" t="str">
        <f t="shared" si="83"/>
        <v/>
      </c>
      <c r="BY151" s="132" t="str">
        <f t="shared" si="84"/>
        <v/>
      </c>
      <c r="BZ151" t="str">
        <f t="shared" si="85"/>
        <v/>
      </c>
      <c r="CA151" t="str">
        <f t="shared" si="86"/>
        <v/>
      </c>
      <c r="CB151" t="str">
        <f t="shared" si="87"/>
        <v/>
      </c>
      <c r="CC151" t="str">
        <f t="shared" si="88"/>
        <v/>
      </c>
      <c r="CD151" t="str">
        <f t="shared" si="89"/>
        <v/>
      </c>
      <c r="CE151" t="str">
        <f t="shared" si="90"/>
        <v/>
      </c>
      <c r="CF151" t="str">
        <f t="shared" si="91"/>
        <v/>
      </c>
      <c r="CG151" t="str">
        <f t="shared" si="92"/>
        <v/>
      </c>
      <c r="CH151" t="str">
        <f t="shared" si="93"/>
        <v/>
      </c>
      <c r="CI151" t="str">
        <f t="shared" si="94"/>
        <v/>
      </c>
      <c r="CJ151" t="str">
        <f t="shared" si="95"/>
        <v/>
      </c>
      <c r="CK151" t="str">
        <f t="shared" si="96"/>
        <v/>
      </c>
      <c r="CL151" t="str">
        <f t="shared" si="97"/>
        <v/>
      </c>
      <c r="CM151" t="str">
        <f t="shared" si="98"/>
        <v/>
      </c>
      <c r="CN151" t="str">
        <f t="shared" si="99"/>
        <v/>
      </c>
      <c r="CO151" t="str">
        <f t="shared" si="100"/>
        <v/>
      </c>
    </row>
    <row r="152" spans="1:93" ht="16.2" customHeight="1">
      <c r="A152" t="s">
        <v>3353</v>
      </c>
      <c r="B152" s="97" t="s">
        <v>3346</v>
      </c>
      <c r="C152" s="26" t="s">
        <v>3396</v>
      </c>
      <c r="D152" s="27"/>
      <c r="E152" s="27" t="s">
        <v>61</v>
      </c>
      <c r="F152" t="s">
        <v>48</v>
      </c>
      <c r="G152" s="27" t="s">
        <v>525</v>
      </c>
      <c r="H152" s="29" t="s">
        <v>3355</v>
      </c>
      <c r="I152" t="s">
        <v>3306</v>
      </c>
      <c r="K152" s="28"/>
      <c r="M152" t="s">
        <v>38</v>
      </c>
      <c r="N152" s="28"/>
      <c r="R152" t="str">
        <f>IF(COUNTIF(soi_input_variables!A:A,B152)&gt;0,"yes","no")</f>
        <v>no</v>
      </c>
      <c r="S152" t="str">
        <f>IF(COUNTIF(midas_input_variables!A:A,B152)&gt;0,"yes","no")</f>
        <v>no</v>
      </c>
      <c r="T152" t="str">
        <f t="shared" si="101"/>
        <v>no</v>
      </c>
      <c r="U152">
        <v>0.02</v>
      </c>
      <c r="V152" t="str">
        <f>IF(COUNTIF(eucalc_variables_proxies!A:A,B152)&gt;0,"yes","no")</f>
        <v>yes</v>
      </c>
      <c r="X152" t="s">
        <v>2933</v>
      </c>
      <c r="AI152" s="9" t="s">
        <v>3397</v>
      </c>
      <c r="AJ152" t="s">
        <v>2943</v>
      </c>
      <c r="AK152" s="9" t="s">
        <v>3381</v>
      </c>
      <c r="AO152" s="29"/>
      <c r="AP152" s="103" t="s">
        <v>3398</v>
      </c>
      <c r="AQ152" s="104" t="b">
        <v>1</v>
      </c>
      <c r="AR152" s="105"/>
      <c r="AS152" s="29"/>
      <c r="AT152" s="131" t="str" cm="1">
        <f t="array" ref="AT152">IFERROR(_xlfn.TEXTSPLIT(AR152,";",,FALSE),"")</f>
        <v/>
      </c>
      <c r="BJ152" s="132" t="str">
        <f t="shared" si="69"/>
        <v/>
      </c>
      <c r="BK152" s="132" t="str">
        <f t="shared" si="70"/>
        <v/>
      </c>
      <c r="BL152" s="132" t="str">
        <f t="shared" si="71"/>
        <v/>
      </c>
      <c r="BM152" s="132" t="str">
        <f t="shared" si="72"/>
        <v/>
      </c>
      <c r="BN152" s="132" t="str">
        <f t="shared" si="73"/>
        <v/>
      </c>
      <c r="BO152" s="132" t="str">
        <f t="shared" si="74"/>
        <v/>
      </c>
      <c r="BP152" s="132" t="str">
        <f t="shared" si="75"/>
        <v/>
      </c>
      <c r="BQ152" s="132" t="str">
        <f t="shared" si="76"/>
        <v/>
      </c>
      <c r="BR152" s="132" t="str">
        <f t="shared" si="77"/>
        <v/>
      </c>
      <c r="BS152" s="132" t="str">
        <f t="shared" si="78"/>
        <v/>
      </c>
      <c r="BT152" s="132" t="str">
        <f t="shared" si="79"/>
        <v/>
      </c>
      <c r="BU152" s="132" t="str">
        <f t="shared" si="80"/>
        <v/>
      </c>
      <c r="BV152" s="132" t="str">
        <f t="shared" si="81"/>
        <v/>
      </c>
      <c r="BW152" s="132" t="str">
        <f t="shared" si="82"/>
        <v/>
      </c>
      <c r="BX152" s="132" t="str">
        <f t="shared" si="83"/>
        <v/>
      </c>
      <c r="BY152" s="132" t="str">
        <f t="shared" si="84"/>
        <v/>
      </c>
      <c r="BZ152" t="str">
        <f t="shared" si="85"/>
        <v/>
      </c>
      <c r="CA152" t="str">
        <f t="shared" si="86"/>
        <v/>
      </c>
      <c r="CB152" t="str">
        <f t="shared" si="87"/>
        <v/>
      </c>
      <c r="CC152" t="str">
        <f t="shared" si="88"/>
        <v/>
      </c>
      <c r="CD152" t="str">
        <f t="shared" si="89"/>
        <v/>
      </c>
      <c r="CE152" t="str">
        <f t="shared" si="90"/>
        <v/>
      </c>
      <c r="CF152" t="str">
        <f t="shared" si="91"/>
        <v/>
      </c>
      <c r="CG152" t="str">
        <f t="shared" si="92"/>
        <v/>
      </c>
      <c r="CH152" t="str">
        <f t="shared" si="93"/>
        <v/>
      </c>
      <c r="CI152" t="str">
        <f t="shared" si="94"/>
        <v/>
      </c>
      <c r="CJ152" t="str">
        <f t="shared" si="95"/>
        <v/>
      </c>
      <c r="CK152" t="str">
        <f t="shared" si="96"/>
        <v/>
      </c>
      <c r="CL152" t="str">
        <f t="shared" si="97"/>
        <v/>
      </c>
      <c r="CM152" t="str">
        <f t="shared" si="98"/>
        <v/>
      </c>
      <c r="CN152" t="str">
        <f t="shared" si="99"/>
        <v/>
      </c>
      <c r="CO152" t="str">
        <f t="shared" si="100"/>
        <v/>
      </c>
    </row>
    <row r="153" spans="1:93" ht="16.2" customHeight="1">
      <c r="A153" t="s">
        <v>3341</v>
      </c>
      <c r="B153" s="97" t="s">
        <v>3350</v>
      </c>
      <c r="C153" s="26" t="s">
        <v>3399</v>
      </c>
      <c r="D153" s="27"/>
      <c r="E153" s="27" t="s">
        <v>61</v>
      </c>
      <c r="F153" t="s">
        <v>48</v>
      </c>
      <c r="G153" s="27" t="s">
        <v>525</v>
      </c>
      <c r="H153" s="29" t="s">
        <v>3355</v>
      </c>
      <c r="I153" t="s">
        <v>3306</v>
      </c>
      <c r="K153" s="28"/>
      <c r="M153" t="s">
        <v>38</v>
      </c>
      <c r="N153" s="28"/>
      <c r="R153" t="str">
        <f>IF(COUNTIF(soi_input_variables!A:A,B153)&gt;0,"yes","no")</f>
        <v>no</v>
      </c>
      <c r="S153" t="str">
        <f>IF(COUNTIF(midas_input_variables!A:A,B153)&gt;0,"yes","no")</f>
        <v>no</v>
      </c>
      <c r="T153" t="str">
        <f t="shared" si="101"/>
        <v>no</v>
      </c>
      <c r="U153">
        <v>0.02</v>
      </c>
      <c r="V153" t="str">
        <f>IF(COUNTIF(eucalc_variables_proxies!A:A,B153)&gt;0,"yes","no")</f>
        <v>yes</v>
      </c>
      <c r="X153" t="s">
        <v>2933</v>
      </c>
      <c r="AI153" s="9" t="s">
        <v>3400</v>
      </c>
      <c r="AJ153" t="s">
        <v>2943</v>
      </c>
      <c r="AK153" s="9" t="s">
        <v>3381</v>
      </c>
      <c r="AO153" s="29"/>
      <c r="AP153" s="103" t="s">
        <v>3401</v>
      </c>
      <c r="AQ153" s="104" t="b">
        <v>1</v>
      </c>
      <c r="AR153" s="105"/>
      <c r="AS153" s="29"/>
      <c r="AT153" s="131" t="str" cm="1">
        <f t="array" ref="AT153">IFERROR(_xlfn.TEXTSPLIT(AR153,";",,FALSE),"")</f>
        <v/>
      </c>
      <c r="BJ153" s="132" t="str">
        <f t="shared" si="69"/>
        <v/>
      </c>
      <c r="BK153" s="132" t="str">
        <f t="shared" si="70"/>
        <v/>
      </c>
      <c r="BL153" s="132" t="str">
        <f t="shared" si="71"/>
        <v/>
      </c>
      <c r="BM153" s="132" t="str">
        <f t="shared" si="72"/>
        <v/>
      </c>
      <c r="BN153" s="132" t="str">
        <f t="shared" si="73"/>
        <v/>
      </c>
      <c r="BO153" s="132" t="str">
        <f t="shared" si="74"/>
        <v/>
      </c>
      <c r="BP153" s="132" t="str">
        <f t="shared" si="75"/>
        <v/>
      </c>
      <c r="BQ153" s="132" t="str">
        <f t="shared" si="76"/>
        <v/>
      </c>
      <c r="BR153" s="132" t="str">
        <f t="shared" si="77"/>
        <v/>
      </c>
      <c r="BS153" s="132" t="str">
        <f t="shared" si="78"/>
        <v/>
      </c>
      <c r="BT153" s="132" t="str">
        <f t="shared" si="79"/>
        <v/>
      </c>
      <c r="BU153" s="132" t="str">
        <f t="shared" si="80"/>
        <v/>
      </c>
      <c r="BV153" s="132" t="str">
        <f t="shared" si="81"/>
        <v/>
      </c>
      <c r="BW153" s="132" t="str">
        <f t="shared" si="82"/>
        <v/>
      </c>
      <c r="BX153" s="132" t="str">
        <f t="shared" si="83"/>
        <v/>
      </c>
      <c r="BY153" s="132" t="str">
        <f t="shared" si="84"/>
        <v/>
      </c>
      <c r="BZ153" t="str">
        <f t="shared" si="85"/>
        <v/>
      </c>
      <c r="CA153" t="str">
        <f t="shared" si="86"/>
        <v/>
      </c>
      <c r="CB153" t="str">
        <f t="shared" si="87"/>
        <v/>
      </c>
      <c r="CC153" t="str">
        <f t="shared" si="88"/>
        <v/>
      </c>
      <c r="CD153" t="str">
        <f t="shared" si="89"/>
        <v/>
      </c>
      <c r="CE153" t="str">
        <f t="shared" si="90"/>
        <v/>
      </c>
      <c r="CF153" t="str">
        <f t="shared" si="91"/>
        <v/>
      </c>
      <c r="CG153" t="str">
        <f t="shared" si="92"/>
        <v/>
      </c>
      <c r="CH153" t="str">
        <f t="shared" si="93"/>
        <v/>
      </c>
      <c r="CI153" t="str">
        <f t="shared" si="94"/>
        <v/>
      </c>
      <c r="CJ153" t="str">
        <f t="shared" si="95"/>
        <v/>
      </c>
      <c r="CK153" t="str">
        <f t="shared" si="96"/>
        <v/>
      </c>
      <c r="CL153" t="str">
        <f t="shared" si="97"/>
        <v/>
      </c>
      <c r="CM153" t="str">
        <f t="shared" si="98"/>
        <v/>
      </c>
      <c r="CN153" t="str">
        <f t="shared" si="99"/>
        <v/>
      </c>
      <c r="CO153" t="str">
        <f t="shared" si="100"/>
        <v/>
      </c>
    </row>
    <row r="154" spans="1:93" ht="16.2" customHeight="1">
      <c r="A154" t="s">
        <v>3351</v>
      </c>
      <c r="B154" s="97" t="s">
        <v>3352</v>
      </c>
      <c r="C154" s="26" t="s">
        <v>3402</v>
      </c>
      <c r="D154" s="27" t="s">
        <v>3330</v>
      </c>
      <c r="E154" s="27" t="s">
        <v>61</v>
      </c>
      <c r="F154" t="s">
        <v>48</v>
      </c>
      <c r="G154" s="27" t="s">
        <v>525</v>
      </c>
      <c r="H154" s="29" t="s">
        <v>3355</v>
      </c>
      <c r="I154" t="s">
        <v>3306</v>
      </c>
      <c r="K154" s="28"/>
      <c r="M154" t="s">
        <v>38</v>
      </c>
      <c r="N154" s="28"/>
      <c r="R154" t="str">
        <f>IF(COUNTIF(soi_input_variables!A:A,B154)&gt;0,"yes","no")</f>
        <v>no</v>
      </c>
      <c r="S154" t="str">
        <f>IF(COUNTIF(midas_input_variables!A:A,B154)&gt;0,"yes","no")</f>
        <v>no</v>
      </c>
      <c r="T154" t="str">
        <f t="shared" si="101"/>
        <v>no</v>
      </c>
      <c r="U154">
        <v>0.02</v>
      </c>
      <c r="V154" t="str">
        <f>IF(COUNTIF(eucalc_variables_proxies!A:A,B154)&gt;0,"yes","no")</f>
        <v>yes</v>
      </c>
      <c r="X154" t="s">
        <v>2933</v>
      </c>
      <c r="AI154" s="9" t="s">
        <v>3403</v>
      </c>
      <c r="AJ154" t="s">
        <v>2943</v>
      </c>
      <c r="AK154" s="9" t="s">
        <v>3381</v>
      </c>
      <c r="AO154" s="29"/>
      <c r="AP154" s="103" t="s">
        <v>3404</v>
      </c>
      <c r="AQ154" s="104" t="b">
        <v>1</v>
      </c>
      <c r="AR154" s="105"/>
      <c r="AS154" s="29"/>
      <c r="AT154" s="131" t="str" cm="1">
        <f t="array" ref="AT154">IFERROR(_xlfn.TEXTSPLIT(AR154,";",,FALSE),"")</f>
        <v/>
      </c>
      <c r="BJ154" s="132" t="str">
        <f t="shared" si="69"/>
        <v/>
      </c>
      <c r="BK154" s="132" t="str">
        <f t="shared" si="70"/>
        <v/>
      </c>
      <c r="BL154" s="132" t="str">
        <f t="shared" si="71"/>
        <v/>
      </c>
      <c r="BM154" s="132" t="str">
        <f t="shared" si="72"/>
        <v/>
      </c>
      <c r="BN154" s="132" t="str">
        <f t="shared" si="73"/>
        <v/>
      </c>
      <c r="BO154" s="132" t="str">
        <f t="shared" si="74"/>
        <v/>
      </c>
      <c r="BP154" s="132" t="str">
        <f t="shared" si="75"/>
        <v/>
      </c>
      <c r="BQ154" s="132" t="str">
        <f t="shared" si="76"/>
        <v/>
      </c>
      <c r="BR154" s="132" t="str">
        <f t="shared" si="77"/>
        <v/>
      </c>
      <c r="BS154" s="132" t="str">
        <f t="shared" si="78"/>
        <v/>
      </c>
      <c r="BT154" s="132" t="str">
        <f t="shared" si="79"/>
        <v/>
      </c>
      <c r="BU154" s="132" t="str">
        <f t="shared" si="80"/>
        <v/>
      </c>
      <c r="BV154" s="132" t="str">
        <f t="shared" si="81"/>
        <v/>
      </c>
      <c r="BW154" s="132" t="str">
        <f t="shared" si="82"/>
        <v/>
      </c>
      <c r="BX154" s="132" t="str">
        <f t="shared" si="83"/>
        <v/>
      </c>
      <c r="BY154" s="132" t="str">
        <f t="shared" si="84"/>
        <v/>
      </c>
      <c r="BZ154" t="str">
        <f t="shared" si="85"/>
        <v/>
      </c>
      <c r="CA154" t="str">
        <f t="shared" si="86"/>
        <v/>
      </c>
      <c r="CB154" t="str">
        <f t="shared" si="87"/>
        <v/>
      </c>
      <c r="CC154" t="str">
        <f t="shared" si="88"/>
        <v/>
      </c>
      <c r="CD154" t="str">
        <f t="shared" si="89"/>
        <v/>
      </c>
      <c r="CE154" t="str">
        <f t="shared" si="90"/>
        <v/>
      </c>
      <c r="CF154" t="str">
        <f t="shared" si="91"/>
        <v/>
      </c>
      <c r="CG154" t="str">
        <f t="shared" si="92"/>
        <v/>
      </c>
      <c r="CH154" t="str">
        <f t="shared" si="93"/>
        <v/>
      </c>
      <c r="CI154" t="str">
        <f t="shared" si="94"/>
        <v/>
      </c>
      <c r="CJ154" t="str">
        <f t="shared" si="95"/>
        <v/>
      </c>
      <c r="CK154" t="str">
        <f t="shared" si="96"/>
        <v/>
      </c>
      <c r="CL154" t="str">
        <f t="shared" si="97"/>
        <v/>
      </c>
      <c r="CM154" t="str">
        <f t="shared" si="98"/>
        <v/>
      </c>
      <c r="CN154" t="str">
        <f t="shared" si="99"/>
        <v/>
      </c>
      <c r="CO154" t="str">
        <f t="shared" si="100"/>
        <v/>
      </c>
    </row>
    <row r="155" spans="1:93" ht="15.6" customHeight="1">
      <c r="A155" t="s">
        <v>3345</v>
      </c>
      <c r="B155" s="97" t="s">
        <v>3356</v>
      </c>
      <c r="C155" s="26" t="s">
        <v>3405</v>
      </c>
      <c r="D155" s="27"/>
      <c r="E155" s="27" t="s">
        <v>61</v>
      </c>
      <c r="F155" t="s">
        <v>48</v>
      </c>
      <c r="G155" s="27" t="s">
        <v>525</v>
      </c>
      <c r="H155" s="29" t="s">
        <v>3355</v>
      </c>
      <c r="I155" t="s">
        <v>3306</v>
      </c>
      <c r="K155" s="28"/>
      <c r="M155" t="s">
        <v>38</v>
      </c>
      <c r="N155" s="28"/>
      <c r="R155" t="str">
        <f>IF(COUNTIF(soi_input_variables!A:A,B155)&gt;0,"yes","no")</f>
        <v>no</v>
      </c>
      <c r="S155" t="str">
        <f>IF(COUNTIF(midas_input_variables!A:A,B155)&gt;0,"yes","no")</f>
        <v>no</v>
      </c>
      <c r="T155" t="str">
        <f t="shared" si="101"/>
        <v>no</v>
      </c>
      <c r="U155">
        <v>0.02</v>
      </c>
      <c r="V155" t="str">
        <f>IF(COUNTIF(eucalc_variables_proxies!A:A,B155)&gt;0,"yes","no")</f>
        <v>yes</v>
      </c>
      <c r="X155" t="s">
        <v>2933</v>
      </c>
      <c r="AI155" s="9" t="s">
        <v>3406</v>
      </c>
      <c r="AJ155" t="s">
        <v>2943</v>
      </c>
      <c r="AK155" s="9" t="s">
        <v>3381</v>
      </c>
      <c r="AO155" s="29"/>
      <c r="AP155" s="103" t="s">
        <v>3407</v>
      </c>
      <c r="AQ155" s="104" t="b">
        <v>1</v>
      </c>
      <c r="AR155" s="105"/>
      <c r="AS155" s="29"/>
      <c r="AT155" s="131" t="str" cm="1">
        <f t="array" ref="AT155">IFERROR(_xlfn.TEXTSPLIT(AR155,";",,FALSE),"")</f>
        <v/>
      </c>
      <c r="BJ155" s="132" t="str">
        <f t="shared" si="69"/>
        <v/>
      </c>
      <c r="BK155" s="132" t="str">
        <f t="shared" si="70"/>
        <v/>
      </c>
      <c r="BL155" s="132" t="str">
        <f t="shared" si="71"/>
        <v/>
      </c>
      <c r="BM155" s="132" t="str">
        <f t="shared" si="72"/>
        <v/>
      </c>
      <c r="BN155" s="132" t="str">
        <f t="shared" si="73"/>
        <v/>
      </c>
      <c r="BO155" s="132" t="str">
        <f t="shared" si="74"/>
        <v/>
      </c>
      <c r="BP155" s="132" t="str">
        <f t="shared" si="75"/>
        <v/>
      </c>
      <c r="BQ155" s="132" t="str">
        <f t="shared" si="76"/>
        <v/>
      </c>
      <c r="BR155" s="132" t="str">
        <f t="shared" si="77"/>
        <v/>
      </c>
      <c r="BS155" s="132" t="str">
        <f t="shared" si="78"/>
        <v/>
      </c>
      <c r="BT155" s="132" t="str">
        <f t="shared" si="79"/>
        <v/>
      </c>
      <c r="BU155" s="132" t="str">
        <f t="shared" si="80"/>
        <v/>
      </c>
      <c r="BV155" s="132" t="str">
        <f t="shared" si="81"/>
        <v/>
      </c>
      <c r="BW155" s="132" t="str">
        <f t="shared" si="82"/>
        <v/>
      </c>
      <c r="BX155" s="132" t="str">
        <f t="shared" si="83"/>
        <v/>
      </c>
      <c r="BY155" s="132" t="str">
        <f t="shared" si="84"/>
        <v/>
      </c>
      <c r="BZ155" t="str">
        <f t="shared" si="85"/>
        <v/>
      </c>
      <c r="CA155" t="str">
        <f t="shared" si="86"/>
        <v/>
      </c>
      <c r="CB155" t="str">
        <f t="shared" si="87"/>
        <v/>
      </c>
      <c r="CC155" t="str">
        <f t="shared" si="88"/>
        <v/>
      </c>
      <c r="CD155" t="str">
        <f t="shared" si="89"/>
        <v/>
      </c>
      <c r="CE155" t="str">
        <f t="shared" si="90"/>
        <v/>
      </c>
      <c r="CF155" t="str">
        <f t="shared" si="91"/>
        <v/>
      </c>
      <c r="CG155" t="str">
        <f t="shared" si="92"/>
        <v/>
      </c>
      <c r="CH155" t="str">
        <f t="shared" si="93"/>
        <v/>
      </c>
      <c r="CI155" t="str">
        <f t="shared" si="94"/>
        <v/>
      </c>
      <c r="CJ155" t="str">
        <f t="shared" si="95"/>
        <v/>
      </c>
      <c r="CK155" t="str">
        <f t="shared" si="96"/>
        <v/>
      </c>
      <c r="CL155" t="str">
        <f t="shared" si="97"/>
        <v/>
      </c>
      <c r="CM155" t="str">
        <f t="shared" si="98"/>
        <v/>
      </c>
      <c r="CN155" t="str">
        <f t="shared" si="99"/>
        <v/>
      </c>
      <c r="CO155" t="str">
        <f t="shared" si="100"/>
        <v/>
      </c>
    </row>
    <row r="156" spans="1:93" ht="16.2" customHeight="1">
      <c r="A156" t="s">
        <v>3357</v>
      </c>
      <c r="B156" s="97" t="s">
        <v>3360</v>
      </c>
      <c r="C156" s="26" t="s">
        <v>3408</v>
      </c>
      <c r="D156" s="27"/>
      <c r="E156" s="27" t="s">
        <v>61</v>
      </c>
      <c r="F156" t="s">
        <v>48</v>
      </c>
      <c r="G156" s="27" t="s">
        <v>525</v>
      </c>
      <c r="H156" s="29" t="s">
        <v>3355</v>
      </c>
      <c r="I156" t="s">
        <v>3306</v>
      </c>
      <c r="K156" s="28"/>
      <c r="M156" t="s">
        <v>38</v>
      </c>
      <c r="N156" s="28"/>
      <c r="R156" t="str">
        <f>IF(COUNTIF(soi_input_variables!A:A,B156)&gt;0,"yes","no")</f>
        <v>no</v>
      </c>
      <c r="S156" t="str">
        <f>IF(COUNTIF(midas_input_variables!A:A,B156)&gt;0,"yes","no")</f>
        <v>no</v>
      </c>
      <c r="T156" t="str">
        <f t="shared" si="101"/>
        <v>no</v>
      </c>
      <c r="U156">
        <v>0.02</v>
      </c>
      <c r="V156" t="str">
        <f>IF(COUNTIF(eucalc_variables_proxies!A:A,B156)&gt;0,"yes","no")</f>
        <v>yes</v>
      </c>
      <c r="X156" t="s">
        <v>2933</v>
      </c>
      <c r="AI156" s="9" t="s">
        <v>3409</v>
      </c>
      <c r="AJ156" t="s">
        <v>2943</v>
      </c>
      <c r="AK156" s="9" t="s">
        <v>3381</v>
      </c>
      <c r="AO156" s="29"/>
      <c r="AP156" s="103" t="s">
        <v>3410</v>
      </c>
      <c r="AQ156" s="104" t="b">
        <v>1</v>
      </c>
      <c r="AR156" s="105"/>
      <c r="AS156" s="29"/>
      <c r="AT156" s="131" t="str" cm="1">
        <f t="array" ref="AT156">IFERROR(_xlfn.TEXTSPLIT(AR156,";",,FALSE),"")</f>
        <v/>
      </c>
      <c r="BJ156" s="132" t="str">
        <f t="shared" si="69"/>
        <v/>
      </c>
      <c r="BK156" s="132" t="str">
        <f t="shared" si="70"/>
        <v/>
      </c>
      <c r="BL156" s="132" t="str">
        <f t="shared" si="71"/>
        <v/>
      </c>
      <c r="BM156" s="132" t="str">
        <f t="shared" si="72"/>
        <v/>
      </c>
      <c r="BN156" s="132" t="str">
        <f t="shared" si="73"/>
        <v/>
      </c>
      <c r="BO156" s="132" t="str">
        <f t="shared" si="74"/>
        <v/>
      </c>
      <c r="BP156" s="132" t="str">
        <f t="shared" si="75"/>
        <v/>
      </c>
      <c r="BQ156" s="132" t="str">
        <f t="shared" si="76"/>
        <v/>
      </c>
      <c r="BR156" s="132" t="str">
        <f t="shared" si="77"/>
        <v/>
      </c>
      <c r="BS156" s="132" t="str">
        <f t="shared" si="78"/>
        <v/>
      </c>
      <c r="BT156" s="132" t="str">
        <f t="shared" si="79"/>
        <v/>
      </c>
      <c r="BU156" s="132" t="str">
        <f t="shared" si="80"/>
        <v/>
      </c>
      <c r="BV156" s="132" t="str">
        <f t="shared" si="81"/>
        <v/>
      </c>
      <c r="BW156" s="132" t="str">
        <f t="shared" si="82"/>
        <v/>
      </c>
      <c r="BX156" s="132" t="str">
        <f t="shared" si="83"/>
        <v/>
      </c>
      <c r="BY156" s="132" t="str">
        <f t="shared" si="84"/>
        <v/>
      </c>
      <c r="BZ156" t="str">
        <f t="shared" si="85"/>
        <v/>
      </c>
      <c r="CA156" t="str">
        <f t="shared" si="86"/>
        <v/>
      </c>
      <c r="CB156" t="str">
        <f t="shared" si="87"/>
        <v/>
      </c>
      <c r="CC156" t="str">
        <f t="shared" si="88"/>
        <v/>
      </c>
      <c r="CD156" t="str">
        <f t="shared" si="89"/>
        <v/>
      </c>
      <c r="CE156" t="str">
        <f t="shared" si="90"/>
        <v/>
      </c>
      <c r="CF156" t="str">
        <f t="shared" si="91"/>
        <v/>
      </c>
      <c r="CG156" t="str">
        <f t="shared" si="92"/>
        <v/>
      </c>
      <c r="CH156" t="str">
        <f t="shared" si="93"/>
        <v/>
      </c>
      <c r="CI156" t="str">
        <f t="shared" si="94"/>
        <v/>
      </c>
      <c r="CJ156" t="str">
        <f t="shared" si="95"/>
        <v/>
      </c>
      <c r="CK156" t="str">
        <f t="shared" si="96"/>
        <v/>
      </c>
      <c r="CL156" t="str">
        <f t="shared" si="97"/>
        <v/>
      </c>
      <c r="CM156" t="str">
        <f t="shared" si="98"/>
        <v/>
      </c>
      <c r="CN156" t="str">
        <f t="shared" si="99"/>
        <v/>
      </c>
      <c r="CO156" t="str">
        <f t="shared" si="100"/>
        <v/>
      </c>
    </row>
    <row r="157" spans="1:93" ht="15" customHeight="1">
      <c r="A157" t="s">
        <v>3347</v>
      </c>
      <c r="B157" s="97" t="s">
        <v>3364</v>
      </c>
      <c r="C157" s="26" t="s">
        <v>3411</v>
      </c>
      <c r="D157" s="27"/>
      <c r="E157" s="27" t="s">
        <v>61</v>
      </c>
      <c r="F157" t="s">
        <v>48</v>
      </c>
      <c r="G157" s="27" t="s">
        <v>525</v>
      </c>
      <c r="H157" s="29" t="s">
        <v>3355</v>
      </c>
      <c r="I157" t="s">
        <v>3306</v>
      </c>
      <c r="K157" s="28"/>
      <c r="M157" t="s">
        <v>38</v>
      </c>
      <c r="N157" s="28"/>
      <c r="R157" t="str">
        <f>IF(COUNTIF(soi_input_variables!A:A,B157)&gt;0,"yes","no")</f>
        <v>no</v>
      </c>
      <c r="S157" t="str">
        <f>IF(COUNTIF(midas_input_variables!A:A,B157)&gt;0,"yes","no")</f>
        <v>no</v>
      </c>
      <c r="T157" t="str">
        <f t="shared" si="101"/>
        <v>no</v>
      </c>
      <c r="U157">
        <v>0.02</v>
      </c>
      <c r="V157" t="str">
        <f>IF(COUNTIF(eucalc_variables_proxies!A:A,B157)&gt;0,"yes","no")</f>
        <v>yes</v>
      </c>
      <c r="X157" t="s">
        <v>2933</v>
      </c>
      <c r="AI157" s="9" t="s">
        <v>3412</v>
      </c>
      <c r="AJ157" t="s">
        <v>2943</v>
      </c>
      <c r="AK157" s="9" t="s">
        <v>3381</v>
      </c>
      <c r="AO157" s="29"/>
      <c r="AP157" s="103" t="s">
        <v>3413</v>
      </c>
      <c r="AQ157" s="104" t="b">
        <v>1</v>
      </c>
      <c r="AR157" s="105"/>
      <c r="AS157" s="29"/>
      <c r="AT157" s="131" t="str" cm="1">
        <f t="array" ref="AT157">IFERROR(_xlfn.TEXTSPLIT(AR157,";",,FALSE),"")</f>
        <v/>
      </c>
      <c r="BJ157" s="132" t="str">
        <f t="shared" si="69"/>
        <v/>
      </c>
      <c r="BK157" s="132" t="str">
        <f t="shared" si="70"/>
        <v/>
      </c>
      <c r="BL157" s="132" t="str">
        <f t="shared" si="71"/>
        <v/>
      </c>
      <c r="BM157" s="132" t="str">
        <f t="shared" si="72"/>
        <v/>
      </c>
      <c r="BN157" s="132" t="str">
        <f t="shared" si="73"/>
        <v/>
      </c>
      <c r="BO157" s="132" t="str">
        <f t="shared" si="74"/>
        <v/>
      </c>
      <c r="BP157" s="132" t="str">
        <f t="shared" si="75"/>
        <v/>
      </c>
      <c r="BQ157" s="132" t="str">
        <f t="shared" si="76"/>
        <v/>
      </c>
      <c r="BR157" s="132" t="str">
        <f t="shared" si="77"/>
        <v/>
      </c>
      <c r="BS157" s="132" t="str">
        <f t="shared" si="78"/>
        <v/>
      </c>
      <c r="BT157" s="132" t="str">
        <f t="shared" si="79"/>
        <v/>
      </c>
      <c r="BU157" s="132" t="str">
        <f t="shared" si="80"/>
        <v/>
      </c>
      <c r="BV157" s="132" t="str">
        <f t="shared" si="81"/>
        <v/>
      </c>
      <c r="BW157" s="132" t="str">
        <f t="shared" si="82"/>
        <v/>
      </c>
      <c r="BX157" s="132" t="str">
        <f t="shared" si="83"/>
        <v/>
      </c>
      <c r="BY157" s="132" t="str">
        <f t="shared" si="84"/>
        <v/>
      </c>
      <c r="BZ157" t="str">
        <f t="shared" si="85"/>
        <v/>
      </c>
      <c r="CA157" t="str">
        <f t="shared" si="86"/>
        <v/>
      </c>
      <c r="CB157" t="str">
        <f t="shared" si="87"/>
        <v/>
      </c>
      <c r="CC157" t="str">
        <f t="shared" si="88"/>
        <v/>
      </c>
      <c r="CD157" t="str">
        <f t="shared" si="89"/>
        <v/>
      </c>
      <c r="CE157" t="str">
        <f t="shared" si="90"/>
        <v/>
      </c>
      <c r="CF157" t="str">
        <f t="shared" si="91"/>
        <v/>
      </c>
      <c r="CG157" t="str">
        <f t="shared" si="92"/>
        <v/>
      </c>
      <c r="CH157" t="str">
        <f t="shared" si="93"/>
        <v/>
      </c>
      <c r="CI157" t="str">
        <f t="shared" si="94"/>
        <v/>
      </c>
      <c r="CJ157" t="str">
        <f t="shared" si="95"/>
        <v/>
      </c>
      <c r="CK157" t="str">
        <f t="shared" si="96"/>
        <v/>
      </c>
      <c r="CL157" t="str">
        <f t="shared" si="97"/>
        <v/>
      </c>
      <c r="CM157" t="str">
        <f t="shared" si="98"/>
        <v/>
      </c>
      <c r="CN157" t="str">
        <f t="shared" si="99"/>
        <v/>
      </c>
      <c r="CO157" t="str">
        <f t="shared" si="100"/>
        <v/>
      </c>
    </row>
    <row r="158" spans="1:93" ht="15.6" customHeight="1">
      <c r="A158" t="s">
        <v>3414</v>
      </c>
      <c r="B158" s="97" t="s">
        <v>3366</v>
      </c>
      <c r="C158" s="26" t="s">
        <v>3415</v>
      </c>
      <c r="D158" s="27"/>
      <c r="E158" s="27" t="s">
        <v>61</v>
      </c>
      <c r="F158" t="s">
        <v>48</v>
      </c>
      <c r="G158" s="27" t="s">
        <v>525</v>
      </c>
      <c r="H158" s="29" t="s">
        <v>3355</v>
      </c>
      <c r="I158" t="s">
        <v>3306</v>
      </c>
      <c r="K158" s="28"/>
      <c r="M158" t="s">
        <v>38</v>
      </c>
      <c r="N158" s="28"/>
      <c r="R158" t="str">
        <f>IF(COUNTIF(soi_input_variables!A:A,B158)&gt;0,"yes","no")</f>
        <v>no</v>
      </c>
      <c r="S158" t="str">
        <f>IF(COUNTIF(midas_input_variables!A:A,B158)&gt;0,"yes","no")</f>
        <v>no</v>
      </c>
      <c r="T158" t="str">
        <f t="shared" si="101"/>
        <v>no</v>
      </c>
      <c r="U158">
        <v>0.02</v>
      </c>
      <c r="V158" t="str">
        <f>IF(COUNTIF(eucalc_variables_proxies!A:A,B158)&gt;0,"yes","no")</f>
        <v>yes</v>
      </c>
      <c r="X158" t="s">
        <v>2933</v>
      </c>
      <c r="AI158" s="9" t="s">
        <v>3416</v>
      </c>
      <c r="AJ158" t="s">
        <v>2943</v>
      </c>
      <c r="AK158" s="9" t="s">
        <v>3381</v>
      </c>
      <c r="AO158" s="29"/>
      <c r="AP158" s="103" t="s">
        <v>3414</v>
      </c>
      <c r="AQ158" s="104" t="b">
        <v>1</v>
      </c>
      <c r="AR158" s="105"/>
      <c r="AS158" s="29"/>
      <c r="AT158" s="131" t="str" cm="1">
        <f t="array" ref="AT158">IFERROR(_xlfn.TEXTSPLIT(AR158,";",,FALSE),"")</f>
        <v/>
      </c>
      <c r="BJ158" s="132" t="str">
        <f t="shared" si="69"/>
        <v/>
      </c>
      <c r="BK158" s="132" t="str">
        <f t="shared" si="70"/>
        <v/>
      </c>
      <c r="BL158" s="132" t="str">
        <f t="shared" si="71"/>
        <v/>
      </c>
      <c r="BM158" s="132" t="str">
        <f t="shared" si="72"/>
        <v/>
      </c>
      <c r="BN158" s="132" t="str">
        <f t="shared" si="73"/>
        <v/>
      </c>
      <c r="BO158" s="132" t="str">
        <f t="shared" si="74"/>
        <v/>
      </c>
      <c r="BP158" s="132" t="str">
        <f t="shared" si="75"/>
        <v/>
      </c>
      <c r="BQ158" s="132" t="str">
        <f t="shared" si="76"/>
        <v/>
      </c>
      <c r="BR158" s="132" t="str">
        <f t="shared" si="77"/>
        <v/>
      </c>
      <c r="BS158" s="132" t="str">
        <f t="shared" si="78"/>
        <v/>
      </c>
      <c r="BT158" s="132" t="str">
        <f t="shared" si="79"/>
        <v/>
      </c>
      <c r="BU158" s="132" t="str">
        <f t="shared" si="80"/>
        <v/>
      </c>
      <c r="BV158" s="132" t="str">
        <f t="shared" si="81"/>
        <v/>
      </c>
      <c r="BW158" s="132" t="str">
        <f t="shared" si="82"/>
        <v/>
      </c>
      <c r="BX158" s="132" t="str">
        <f t="shared" si="83"/>
        <v/>
      </c>
      <c r="BY158" s="132" t="str">
        <f t="shared" si="84"/>
        <v/>
      </c>
      <c r="BZ158" t="str">
        <f t="shared" si="85"/>
        <v/>
      </c>
      <c r="CA158" t="str">
        <f t="shared" si="86"/>
        <v/>
      </c>
      <c r="CB158" t="str">
        <f t="shared" si="87"/>
        <v/>
      </c>
      <c r="CC158" t="str">
        <f t="shared" si="88"/>
        <v/>
      </c>
      <c r="CD158" t="str">
        <f t="shared" si="89"/>
        <v/>
      </c>
      <c r="CE158" t="str">
        <f t="shared" si="90"/>
        <v/>
      </c>
      <c r="CF158" t="str">
        <f t="shared" si="91"/>
        <v/>
      </c>
      <c r="CG158" t="str">
        <f t="shared" si="92"/>
        <v/>
      </c>
      <c r="CH158" t="str">
        <f t="shared" si="93"/>
        <v/>
      </c>
      <c r="CI158" t="str">
        <f t="shared" si="94"/>
        <v/>
      </c>
      <c r="CJ158" t="str">
        <f t="shared" si="95"/>
        <v/>
      </c>
      <c r="CK158" t="str">
        <f t="shared" si="96"/>
        <v/>
      </c>
      <c r="CL158" t="str">
        <f t="shared" si="97"/>
        <v/>
      </c>
      <c r="CM158" t="str">
        <f t="shared" si="98"/>
        <v/>
      </c>
      <c r="CN158" t="str">
        <f t="shared" si="99"/>
        <v/>
      </c>
      <c r="CO158" t="str">
        <f t="shared" si="100"/>
        <v/>
      </c>
    </row>
    <row r="159" spans="1:93" ht="15.6" customHeight="1">
      <c r="A159" t="s">
        <v>3413</v>
      </c>
      <c r="B159" s="97" t="s">
        <v>3368</v>
      </c>
      <c r="C159" s="26" t="s">
        <v>3417</v>
      </c>
      <c r="D159" s="27"/>
      <c r="E159" s="27" t="s">
        <v>61</v>
      </c>
      <c r="F159" t="s">
        <v>48</v>
      </c>
      <c r="G159" s="27" t="s">
        <v>525</v>
      </c>
      <c r="H159" s="29" t="s">
        <v>3355</v>
      </c>
      <c r="I159" t="s">
        <v>3306</v>
      </c>
      <c r="K159" s="28"/>
      <c r="M159" t="s">
        <v>38</v>
      </c>
      <c r="N159" s="28"/>
      <c r="R159" t="str">
        <f>IF(COUNTIF(soi_input_variables!A:A,B159)&gt;0,"yes","no")</f>
        <v>no</v>
      </c>
      <c r="S159" t="str">
        <f>IF(COUNTIF(midas_input_variables!A:A,B159)&gt;0,"yes","no")</f>
        <v>no</v>
      </c>
      <c r="T159" t="str">
        <f t="shared" si="101"/>
        <v>no</v>
      </c>
      <c r="U159">
        <v>0.02</v>
      </c>
      <c r="V159" t="str">
        <f>IF(COUNTIF(eucalc_variables_proxies!A:A,B159)&gt;0,"yes","no")</f>
        <v>yes</v>
      </c>
      <c r="X159" t="s">
        <v>2933</v>
      </c>
      <c r="AI159" s="9" t="s">
        <v>3418</v>
      </c>
      <c r="AJ159" t="s">
        <v>2943</v>
      </c>
      <c r="AK159" s="9" t="s">
        <v>3381</v>
      </c>
      <c r="AO159" s="29"/>
      <c r="AP159" s="103" t="s">
        <v>3419</v>
      </c>
      <c r="AQ159" s="104" t="b">
        <v>1</v>
      </c>
      <c r="AR159" s="105"/>
      <c r="AS159" s="29"/>
      <c r="AT159" s="131" t="str" cm="1">
        <f t="array" ref="AT159">IFERROR(_xlfn.TEXTSPLIT(AR159,";",,FALSE),"")</f>
        <v/>
      </c>
      <c r="BJ159" s="132" t="str">
        <f t="shared" si="69"/>
        <v/>
      </c>
      <c r="BK159" s="132" t="str">
        <f t="shared" si="70"/>
        <v/>
      </c>
      <c r="BL159" s="132" t="str">
        <f t="shared" si="71"/>
        <v/>
      </c>
      <c r="BM159" s="132" t="str">
        <f t="shared" si="72"/>
        <v/>
      </c>
      <c r="BN159" s="132" t="str">
        <f t="shared" si="73"/>
        <v/>
      </c>
      <c r="BO159" s="132" t="str">
        <f t="shared" si="74"/>
        <v/>
      </c>
      <c r="BP159" s="132" t="str">
        <f t="shared" si="75"/>
        <v/>
      </c>
      <c r="BQ159" s="132" t="str">
        <f t="shared" si="76"/>
        <v/>
      </c>
      <c r="BR159" s="132" t="str">
        <f t="shared" si="77"/>
        <v/>
      </c>
      <c r="BS159" s="132" t="str">
        <f t="shared" si="78"/>
        <v/>
      </c>
      <c r="BT159" s="132" t="str">
        <f t="shared" si="79"/>
        <v/>
      </c>
      <c r="BU159" s="132" t="str">
        <f t="shared" si="80"/>
        <v/>
      </c>
      <c r="BV159" s="132" t="str">
        <f t="shared" si="81"/>
        <v/>
      </c>
      <c r="BW159" s="132" t="str">
        <f t="shared" si="82"/>
        <v/>
      </c>
      <c r="BX159" s="132" t="str">
        <f t="shared" si="83"/>
        <v/>
      </c>
      <c r="BY159" s="132" t="str">
        <f t="shared" si="84"/>
        <v/>
      </c>
      <c r="BZ159" t="str">
        <f t="shared" si="85"/>
        <v/>
      </c>
      <c r="CA159" t="str">
        <f t="shared" si="86"/>
        <v/>
      </c>
      <c r="CB159" t="str">
        <f t="shared" si="87"/>
        <v/>
      </c>
      <c r="CC159" t="str">
        <f t="shared" si="88"/>
        <v/>
      </c>
      <c r="CD159" t="str">
        <f t="shared" si="89"/>
        <v/>
      </c>
      <c r="CE159" t="str">
        <f t="shared" si="90"/>
        <v/>
      </c>
      <c r="CF159" t="str">
        <f t="shared" si="91"/>
        <v/>
      </c>
      <c r="CG159" t="str">
        <f t="shared" si="92"/>
        <v/>
      </c>
      <c r="CH159" t="str">
        <f t="shared" si="93"/>
        <v/>
      </c>
      <c r="CI159" t="str">
        <f t="shared" si="94"/>
        <v/>
      </c>
      <c r="CJ159" t="str">
        <f t="shared" si="95"/>
        <v/>
      </c>
      <c r="CK159" t="str">
        <f t="shared" si="96"/>
        <v/>
      </c>
      <c r="CL159" t="str">
        <f t="shared" si="97"/>
        <v/>
      </c>
      <c r="CM159" t="str">
        <f t="shared" si="98"/>
        <v/>
      </c>
      <c r="CN159" t="str">
        <f t="shared" si="99"/>
        <v/>
      </c>
      <c r="CO159" t="str">
        <f t="shared" si="100"/>
        <v/>
      </c>
    </row>
    <row r="160" spans="1:93" ht="15" customHeight="1">
      <c r="A160" t="s">
        <v>3420</v>
      </c>
      <c r="B160" s="97" t="s">
        <v>3370</v>
      </c>
      <c r="C160" s="26" t="s">
        <v>3421</v>
      </c>
      <c r="D160" s="27"/>
      <c r="E160" s="27" t="s">
        <v>61</v>
      </c>
      <c r="F160" t="s">
        <v>48</v>
      </c>
      <c r="G160" s="27" t="s">
        <v>525</v>
      </c>
      <c r="H160" s="29" t="s">
        <v>3355</v>
      </c>
      <c r="I160" t="s">
        <v>3306</v>
      </c>
      <c r="K160" s="28"/>
      <c r="M160" t="s">
        <v>38</v>
      </c>
      <c r="N160" s="28"/>
      <c r="R160" t="str">
        <f>IF(COUNTIF(soi_input_variables!A:A,B160)&gt;0,"yes","no")</f>
        <v>no</v>
      </c>
      <c r="S160" t="str">
        <f>IF(COUNTIF(midas_input_variables!A:A,B160)&gt;0,"yes","no")</f>
        <v>no</v>
      </c>
      <c r="T160" t="str">
        <f t="shared" si="101"/>
        <v>no</v>
      </c>
      <c r="U160">
        <v>0.02</v>
      </c>
      <c r="V160" t="str">
        <f>IF(COUNTIF(eucalc_variables_proxies!A:A,B160)&gt;0,"yes","no")</f>
        <v>yes</v>
      </c>
      <c r="X160" t="s">
        <v>2933</v>
      </c>
      <c r="AI160" s="9" t="s">
        <v>3422</v>
      </c>
      <c r="AJ160" t="s">
        <v>2943</v>
      </c>
      <c r="AK160" s="9" t="s">
        <v>3381</v>
      </c>
      <c r="AO160" s="29"/>
      <c r="AP160" s="103" t="s">
        <v>3420</v>
      </c>
      <c r="AQ160" s="104" t="b">
        <v>1</v>
      </c>
      <c r="AR160" s="105"/>
      <c r="AS160" s="29"/>
      <c r="AT160" s="131" t="str" cm="1">
        <f t="array" ref="AT160">IFERROR(_xlfn.TEXTSPLIT(AR160,";",,FALSE),"")</f>
        <v/>
      </c>
      <c r="BJ160" s="132" t="str">
        <f t="shared" si="69"/>
        <v/>
      </c>
      <c r="BK160" s="132" t="str">
        <f t="shared" si="70"/>
        <v/>
      </c>
      <c r="BL160" s="132" t="str">
        <f t="shared" si="71"/>
        <v/>
      </c>
      <c r="BM160" s="132" t="str">
        <f t="shared" si="72"/>
        <v/>
      </c>
      <c r="BN160" s="132" t="str">
        <f t="shared" si="73"/>
        <v/>
      </c>
      <c r="BO160" s="132" t="str">
        <f t="shared" si="74"/>
        <v/>
      </c>
      <c r="BP160" s="132" t="str">
        <f t="shared" si="75"/>
        <v/>
      </c>
      <c r="BQ160" s="132" t="str">
        <f t="shared" si="76"/>
        <v/>
      </c>
      <c r="BR160" s="132" t="str">
        <f t="shared" si="77"/>
        <v/>
      </c>
      <c r="BS160" s="132" t="str">
        <f t="shared" si="78"/>
        <v/>
      </c>
      <c r="BT160" s="132" t="str">
        <f t="shared" si="79"/>
        <v/>
      </c>
      <c r="BU160" s="132" t="str">
        <f t="shared" si="80"/>
        <v/>
      </c>
      <c r="BV160" s="132" t="str">
        <f t="shared" si="81"/>
        <v/>
      </c>
      <c r="BW160" s="132" t="str">
        <f t="shared" si="82"/>
        <v/>
      </c>
      <c r="BX160" s="132" t="str">
        <f t="shared" si="83"/>
        <v/>
      </c>
      <c r="BY160" s="132" t="str">
        <f t="shared" si="84"/>
        <v/>
      </c>
      <c r="BZ160" t="str">
        <f t="shared" si="85"/>
        <v/>
      </c>
      <c r="CA160" t="str">
        <f t="shared" si="86"/>
        <v/>
      </c>
      <c r="CB160" t="str">
        <f t="shared" si="87"/>
        <v/>
      </c>
      <c r="CC160" t="str">
        <f t="shared" si="88"/>
        <v/>
      </c>
      <c r="CD160" t="str">
        <f t="shared" si="89"/>
        <v/>
      </c>
      <c r="CE160" t="str">
        <f t="shared" si="90"/>
        <v/>
      </c>
      <c r="CF160" t="str">
        <f t="shared" si="91"/>
        <v/>
      </c>
      <c r="CG160" t="str">
        <f t="shared" si="92"/>
        <v/>
      </c>
      <c r="CH160" t="str">
        <f t="shared" si="93"/>
        <v/>
      </c>
      <c r="CI160" t="str">
        <f t="shared" si="94"/>
        <v/>
      </c>
      <c r="CJ160" t="str">
        <f t="shared" si="95"/>
        <v/>
      </c>
      <c r="CK160" t="str">
        <f t="shared" si="96"/>
        <v/>
      </c>
      <c r="CL160" t="str">
        <f t="shared" si="97"/>
        <v/>
      </c>
      <c r="CM160" t="str">
        <f t="shared" si="98"/>
        <v/>
      </c>
      <c r="CN160" t="str">
        <f t="shared" si="99"/>
        <v/>
      </c>
      <c r="CO160" t="str">
        <f t="shared" si="100"/>
        <v/>
      </c>
    </row>
    <row r="161" spans="1:93" ht="15.6" customHeight="1">
      <c r="A161" t="s">
        <v>3423</v>
      </c>
      <c r="B161" s="97" t="s">
        <v>3372</v>
      </c>
      <c r="C161" s="26" t="s">
        <v>3424</v>
      </c>
      <c r="D161" s="27" t="s">
        <v>3330</v>
      </c>
      <c r="E161" s="27" t="s">
        <v>61</v>
      </c>
      <c r="F161" t="s">
        <v>48</v>
      </c>
      <c r="G161" s="27" t="s">
        <v>525</v>
      </c>
      <c r="H161" s="29" t="s">
        <v>3355</v>
      </c>
      <c r="I161" t="s">
        <v>3306</v>
      </c>
      <c r="K161" s="28"/>
      <c r="M161" t="s">
        <v>38</v>
      </c>
      <c r="N161" s="28"/>
      <c r="R161" t="str">
        <f>IF(COUNTIF(soi_input_variables!A:A,B161)&gt;0,"yes","no")</f>
        <v>no</v>
      </c>
      <c r="S161" t="str">
        <f>IF(COUNTIF(midas_input_variables!A:A,B161)&gt;0,"yes","no")</f>
        <v>no</v>
      </c>
      <c r="T161" t="str">
        <f t="shared" si="101"/>
        <v>no</v>
      </c>
      <c r="U161">
        <v>0.02</v>
      </c>
      <c r="V161" t="str">
        <f>IF(COUNTIF(eucalc_variables_proxies!A:A,B161)&gt;0,"yes","no")</f>
        <v>yes</v>
      </c>
      <c r="X161" t="s">
        <v>2933</v>
      </c>
      <c r="AI161" s="9" t="s">
        <v>3425</v>
      </c>
      <c r="AJ161" t="s">
        <v>2943</v>
      </c>
      <c r="AK161" s="9" t="s">
        <v>3381</v>
      </c>
      <c r="AO161" s="29"/>
      <c r="AP161" s="103" t="s">
        <v>3426</v>
      </c>
      <c r="AQ161" s="104" t="b">
        <v>1</v>
      </c>
      <c r="AR161" s="105"/>
      <c r="AS161" s="29"/>
      <c r="AT161" s="131" t="str" cm="1">
        <f t="array" ref="AT161">IFERROR(_xlfn.TEXTSPLIT(AR161,";",,FALSE),"")</f>
        <v/>
      </c>
      <c r="BJ161" s="132" t="str">
        <f t="shared" si="69"/>
        <v/>
      </c>
      <c r="BK161" s="132" t="str">
        <f t="shared" si="70"/>
        <v/>
      </c>
      <c r="BL161" s="132" t="str">
        <f t="shared" si="71"/>
        <v/>
      </c>
      <c r="BM161" s="132" t="str">
        <f t="shared" si="72"/>
        <v/>
      </c>
      <c r="BN161" s="132" t="str">
        <f t="shared" si="73"/>
        <v/>
      </c>
      <c r="BO161" s="132" t="str">
        <f t="shared" si="74"/>
        <v/>
      </c>
      <c r="BP161" s="132" t="str">
        <f t="shared" si="75"/>
        <v/>
      </c>
      <c r="BQ161" s="132" t="str">
        <f t="shared" si="76"/>
        <v/>
      </c>
      <c r="BR161" s="132" t="str">
        <f t="shared" si="77"/>
        <v/>
      </c>
      <c r="BS161" s="132" t="str">
        <f t="shared" si="78"/>
        <v/>
      </c>
      <c r="BT161" s="132" t="str">
        <f t="shared" si="79"/>
        <v/>
      </c>
      <c r="BU161" s="132" t="str">
        <f t="shared" si="80"/>
        <v/>
      </c>
      <c r="BV161" s="132" t="str">
        <f t="shared" si="81"/>
        <v/>
      </c>
      <c r="BW161" s="132" t="str">
        <f t="shared" si="82"/>
        <v/>
      </c>
      <c r="BX161" s="132" t="str">
        <f t="shared" si="83"/>
        <v/>
      </c>
      <c r="BY161" s="132" t="str">
        <f t="shared" si="84"/>
        <v/>
      </c>
      <c r="BZ161" t="str">
        <f t="shared" si="85"/>
        <v/>
      </c>
      <c r="CA161" t="str">
        <f t="shared" si="86"/>
        <v/>
      </c>
      <c r="CB161" t="str">
        <f t="shared" si="87"/>
        <v/>
      </c>
      <c r="CC161" t="str">
        <f t="shared" si="88"/>
        <v/>
      </c>
      <c r="CD161" t="str">
        <f t="shared" si="89"/>
        <v/>
      </c>
      <c r="CE161" t="str">
        <f t="shared" si="90"/>
        <v/>
      </c>
      <c r="CF161" t="str">
        <f t="shared" si="91"/>
        <v/>
      </c>
      <c r="CG161" t="str">
        <f t="shared" si="92"/>
        <v/>
      </c>
      <c r="CH161" t="str">
        <f t="shared" si="93"/>
        <v/>
      </c>
      <c r="CI161" t="str">
        <f t="shared" si="94"/>
        <v/>
      </c>
      <c r="CJ161" t="str">
        <f t="shared" si="95"/>
        <v/>
      </c>
      <c r="CK161" t="str">
        <f t="shared" si="96"/>
        <v/>
      </c>
      <c r="CL161" t="str">
        <f t="shared" si="97"/>
        <v/>
      </c>
      <c r="CM161" t="str">
        <f t="shared" si="98"/>
        <v/>
      </c>
      <c r="CN161" t="str">
        <f t="shared" si="99"/>
        <v/>
      </c>
      <c r="CO161" t="str">
        <f t="shared" si="100"/>
        <v/>
      </c>
    </row>
    <row r="162" spans="1:93" ht="15" customHeight="1">
      <c r="A162" t="s">
        <v>3426</v>
      </c>
      <c r="B162" s="97" t="s">
        <v>3374</v>
      </c>
      <c r="C162" s="26" t="s">
        <v>3427</v>
      </c>
      <c r="D162" s="27"/>
      <c r="E162" s="27" t="s">
        <v>61</v>
      </c>
      <c r="F162" t="s">
        <v>48</v>
      </c>
      <c r="G162" s="27" t="s">
        <v>525</v>
      </c>
      <c r="H162" s="29" t="s">
        <v>3355</v>
      </c>
      <c r="I162" t="s">
        <v>3306</v>
      </c>
      <c r="K162" s="28"/>
      <c r="M162" t="s">
        <v>38</v>
      </c>
      <c r="N162" s="28"/>
      <c r="R162" t="str">
        <f>IF(COUNTIF(soi_input_variables!A:A,B162)&gt;0,"yes","no")</f>
        <v>no</v>
      </c>
      <c r="S162" t="str">
        <f>IF(COUNTIF(midas_input_variables!A:A,B162)&gt;0,"yes","no")</f>
        <v>no</v>
      </c>
      <c r="T162" t="str">
        <f t="shared" si="101"/>
        <v>no</v>
      </c>
      <c r="U162">
        <v>0.02</v>
      </c>
      <c r="V162" t="str">
        <f>IF(COUNTIF(eucalc_variables_proxies!A:A,B162)&gt;0,"yes","no")</f>
        <v>yes</v>
      </c>
      <c r="X162" t="s">
        <v>2933</v>
      </c>
      <c r="AI162" s="9" t="s">
        <v>3428</v>
      </c>
      <c r="AJ162" t="s">
        <v>2943</v>
      </c>
      <c r="AK162" s="9" t="s">
        <v>3381</v>
      </c>
      <c r="AO162" s="29"/>
      <c r="AP162" s="103" t="s">
        <v>3429</v>
      </c>
      <c r="AQ162" s="104" t="b">
        <v>1</v>
      </c>
      <c r="AR162" s="105"/>
      <c r="AS162" s="29"/>
      <c r="AT162" s="131" t="str" cm="1">
        <f t="array" ref="AT162">IFERROR(_xlfn.TEXTSPLIT(AR162,";",,FALSE),"")</f>
        <v/>
      </c>
      <c r="BJ162" s="132" t="str">
        <f t="shared" si="69"/>
        <v/>
      </c>
      <c r="BK162" s="132" t="str">
        <f t="shared" si="70"/>
        <v/>
      </c>
      <c r="BL162" s="132" t="str">
        <f t="shared" si="71"/>
        <v/>
      </c>
      <c r="BM162" s="132" t="str">
        <f t="shared" si="72"/>
        <v/>
      </c>
      <c r="BN162" s="132" t="str">
        <f t="shared" si="73"/>
        <v/>
      </c>
      <c r="BO162" s="132" t="str">
        <f t="shared" si="74"/>
        <v/>
      </c>
      <c r="BP162" s="132" t="str">
        <f t="shared" si="75"/>
        <v/>
      </c>
      <c r="BQ162" s="132" t="str">
        <f t="shared" si="76"/>
        <v/>
      </c>
      <c r="BR162" s="132" t="str">
        <f t="shared" si="77"/>
        <v/>
      </c>
      <c r="BS162" s="132" t="str">
        <f t="shared" si="78"/>
        <v/>
      </c>
      <c r="BT162" s="132" t="str">
        <f t="shared" si="79"/>
        <v/>
      </c>
      <c r="BU162" s="132" t="str">
        <f t="shared" si="80"/>
        <v/>
      </c>
      <c r="BV162" s="132" t="str">
        <f t="shared" si="81"/>
        <v/>
      </c>
      <c r="BW162" s="132" t="str">
        <f t="shared" si="82"/>
        <v/>
      </c>
      <c r="BX162" s="132" t="str">
        <f t="shared" si="83"/>
        <v/>
      </c>
      <c r="BY162" s="132" t="str">
        <f t="shared" si="84"/>
        <v/>
      </c>
      <c r="BZ162" t="str">
        <f t="shared" si="85"/>
        <v/>
      </c>
      <c r="CA162" t="str">
        <f t="shared" si="86"/>
        <v/>
      </c>
      <c r="CB162" t="str">
        <f t="shared" si="87"/>
        <v/>
      </c>
      <c r="CC162" t="str">
        <f t="shared" si="88"/>
        <v/>
      </c>
      <c r="CD162" t="str">
        <f t="shared" si="89"/>
        <v/>
      </c>
      <c r="CE162" t="str">
        <f t="shared" si="90"/>
        <v/>
      </c>
      <c r="CF162" t="str">
        <f t="shared" si="91"/>
        <v/>
      </c>
      <c r="CG162" t="str">
        <f t="shared" si="92"/>
        <v/>
      </c>
      <c r="CH162" t="str">
        <f t="shared" si="93"/>
        <v/>
      </c>
      <c r="CI162" t="str">
        <f t="shared" si="94"/>
        <v/>
      </c>
      <c r="CJ162" t="str">
        <f t="shared" si="95"/>
        <v/>
      </c>
      <c r="CK162" t="str">
        <f t="shared" si="96"/>
        <v/>
      </c>
      <c r="CL162" t="str">
        <f t="shared" si="97"/>
        <v/>
      </c>
      <c r="CM162" t="str">
        <f t="shared" si="98"/>
        <v/>
      </c>
      <c r="CN162" t="str">
        <f t="shared" si="99"/>
        <v/>
      </c>
      <c r="CO162" t="str">
        <f t="shared" si="100"/>
        <v/>
      </c>
    </row>
    <row r="163" spans="1:93" ht="15.6" customHeight="1">
      <c r="A163" t="s">
        <v>3419</v>
      </c>
      <c r="B163" s="97" t="s">
        <v>3376</v>
      </c>
      <c r="C163" s="26" t="s">
        <v>3430</v>
      </c>
      <c r="D163" s="27"/>
      <c r="E163" s="27" t="s">
        <v>61</v>
      </c>
      <c r="F163" t="s">
        <v>48</v>
      </c>
      <c r="G163" s="27" t="s">
        <v>525</v>
      </c>
      <c r="H163" s="29" t="s">
        <v>3355</v>
      </c>
      <c r="I163" t="s">
        <v>3306</v>
      </c>
      <c r="K163" s="28"/>
      <c r="M163" t="s">
        <v>38</v>
      </c>
      <c r="N163" s="28"/>
      <c r="R163" t="str">
        <f>IF(COUNTIF(soi_input_variables!A:A,B163)&gt;0,"yes","no")</f>
        <v>no</v>
      </c>
      <c r="S163" t="str">
        <f>IF(COUNTIF(midas_input_variables!A:A,B163)&gt;0,"yes","no")</f>
        <v>no</v>
      </c>
      <c r="T163" t="str">
        <f t="shared" si="101"/>
        <v>no</v>
      </c>
      <c r="U163">
        <v>0.02</v>
      </c>
      <c r="V163" t="str">
        <f>IF(COUNTIF(eucalc_variables_proxies!A:A,B163)&gt;0,"yes","no")</f>
        <v>yes</v>
      </c>
      <c r="X163" t="s">
        <v>2933</v>
      </c>
      <c r="AI163" s="9" t="s">
        <v>3431</v>
      </c>
      <c r="AJ163" t="s">
        <v>2943</v>
      </c>
      <c r="AK163" s="9" t="s">
        <v>3381</v>
      </c>
      <c r="AO163" s="29"/>
      <c r="AP163" s="103" t="s">
        <v>3423</v>
      </c>
      <c r="AQ163" s="104" t="b">
        <v>1</v>
      </c>
      <c r="AR163" s="105"/>
      <c r="AS163" s="29"/>
      <c r="AT163" s="131" t="str" cm="1">
        <f t="array" ref="AT163">IFERROR(_xlfn.TEXTSPLIT(AR163,";",,FALSE),"")</f>
        <v/>
      </c>
      <c r="BJ163" s="132" t="str">
        <f t="shared" si="69"/>
        <v/>
      </c>
      <c r="BK163" s="132" t="str">
        <f t="shared" si="70"/>
        <v/>
      </c>
      <c r="BL163" s="132" t="str">
        <f t="shared" si="71"/>
        <v/>
      </c>
      <c r="BM163" s="132" t="str">
        <f t="shared" si="72"/>
        <v/>
      </c>
      <c r="BN163" s="132" t="str">
        <f t="shared" si="73"/>
        <v/>
      </c>
      <c r="BO163" s="132" t="str">
        <f t="shared" si="74"/>
        <v/>
      </c>
      <c r="BP163" s="132" t="str">
        <f t="shared" si="75"/>
        <v/>
      </c>
      <c r="BQ163" s="132" t="str">
        <f t="shared" si="76"/>
        <v/>
      </c>
      <c r="BR163" s="132" t="str">
        <f t="shared" si="77"/>
        <v/>
      </c>
      <c r="BS163" s="132" t="str">
        <f t="shared" si="78"/>
        <v/>
      </c>
      <c r="BT163" s="132" t="str">
        <f t="shared" si="79"/>
        <v/>
      </c>
      <c r="BU163" s="132" t="str">
        <f t="shared" si="80"/>
        <v/>
      </c>
      <c r="BV163" s="132" t="str">
        <f t="shared" si="81"/>
        <v/>
      </c>
      <c r="BW163" s="132" t="str">
        <f t="shared" si="82"/>
        <v/>
      </c>
      <c r="BX163" s="132" t="str">
        <f t="shared" si="83"/>
        <v/>
      </c>
      <c r="BY163" s="132" t="str">
        <f t="shared" si="84"/>
        <v/>
      </c>
      <c r="BZ163" t="str">
        <f t="shared" si="85"/>
        <v/>
      </c>
      <c r="CA163" t="str">
        <f t="shared" si="86"/>
        <v/>
      </c>
      <c r="CB163" t="str">
        <f t="shared" si="87"/>
        <v/>
      </c>
      <c r="CC163" t="str">
        <f t="shared" si="88"/>
        <v/>
      </c>
      <c r="CD163" t="str">
        <f t="shared" si="89"/>
        <v/>
      </c>
      <c r="CE163" t="str">
        <f t="shared" si="90"/>
        <v/>
      </c>
      <c r="CF163" t="str">
        <f t="shared" si="91"/>
        <v/>
      </c>
      <c r="CG163" t="str">
        <f t="shared" si="92"/>
        <v/>
      </c>
      <c r="CH163" t="str">
        <f t="shared" si="93"/>
        <v/>
      </c>
      <c r="CI163" t="str">
        <f t="shared" si="94"/>
        <v/>
      </c>
      <c r="CJ163" t="str">
        <f t="shared" si="95"/>
        <v/>
      </c>
      <c r="CK163" t="str">
        <f t="shared" si="96"/>
        <v/>
      </c>
      <c r="CL163" t="str">
        <f t="shared" si="97"/>
        <v/>
      </c>
      <c r="CM163" t="str">
        <f t="shared" si="98"/>
        <v/>
      </c>
      <c r="CN163" t="str">
        <f t="shared" si="99"/>
        <v/>
      </c>
      <c r="CO163" t="str">
        <f t="shared" si="100"/>
        <v/>
      </c>
    </row>
    <row r="164" spans="1:93" ht="15.6" customHeight="1">
      <c r="A164" t="s">
        <v>3429</v>
      </c>
      <c r="B164" s="97" t="s">
        <v>3378</v>
      </c>
      <c r="C164" s="26" t="s">
        <v>3432</v>
      </c>
      <c r="D164" s="27"/>
      <c r="E164" s="27" t="s">
        <v>61</v>
      </c>
      <c r="F164" t="s">
        <v>48</v>
      </c>
      <c r="G164" s="27" t="s">
        <v>525</v>
      </c>
      <c r="H164" s="29" t="s">
        <v>3355</v>
      </c>
      <c r="I164" t="s">
        <v>3306</v>
      </c>
      <c r="K164" s="28"/>
      <c r="M164" t="s">
        <v>38</v>
      </c>
      <c r="N164" s="28"/>
      <c r="R164" t="str">
        <f>IF(COUNTIF(soi_input_variables!A:A,B164)&gt;0,"yes","no")</f>
        <v>no</v>
      </c>
      <c r="S164" t="str">
        <f>IF(COUNTIF(midas_input_variables!A:A,B164)&gt;0,"yes","no")</f>
        <v>no</v>
      </c>
      <c r="T164" t="str">
        <f t="shared" si="101"/>
        <v>no</v>
      </c>
      <c r="U164">
        <v>0.02</v>
      </c>
      <c r="V164" t="str">
        <f>IF(COUNTIF(eucalc_variables_proxies!A:A,B164)&gt;0,"yes","no")</f>
        <v>yes</v>
      </c>
      <c r="X164" t="s">
        <v>2933</v>
      </c>
      <c r="AI164" s="9" t="s">
        <v>3433</v>
      </c>
      <c r="AJ164" t="s">
        <v>2943</v>
      </c>
      <c r="AK164" s="9" t="s">
        <v>3381</v>
      </c>
      <c r="AO164" s="29"/>
      <c r="AP164" s="103" t="s">
        <v>3358</v>
      </c>
      <c r="AQ164" s="104" t="b">
        <v>1</v>
      </c>
      <c r="AR164" s="105"/>
      <c r="AS164" s="29"/>
      <c r="AT164" s="131" t="str" cm="1">
        <f t="array" ref="AT164">IFERROR(_xlfn.TEXTSPLIT(AR164,";",,FALSE),"")</f>
        <v/>
      </c>
      <c r="BJ164" s="132" t="str">
        <f t="shared" si="69"/>
        <v/>
      </c>
      <c r="BK164" s="132" t="str">
        <f t="shared" si="70"/>
        <v/>
      </c>
      <c r="BL164" s="132" t="str">
        <f t="shared" si="71"/>
        <v/>
      </c>
      <c r="BM164" s="132" t="str">
        <f t="shared" si="72"/>
        <v/>
      </c>
      <c r="BN164" s="132" t="str">
        <f t="shared" si="73"/>
        <v/>
      </c>
      <c r="BO164" s="132" t="str">
        <f t="shared" si="74"/>
        <v/>
      </c>
      <c r="BP164" s="132" t="str">
        <f t="shared" si="75"/>
        <v/>
      </c>
      <c r="BQ164" s="132" t="str">
        <f t="shared" si="76"/>
        <v/>
      </c>
      <c r="BR164" s="132" t="str">
        <f t="shared" si="77"/>
        <v/>
      </c>
      <c r="BS164" s="132" t="str">
        <f t="shared" si="78"/>
        <v/>
      </c>
      <c r="BT164" s="132" t="str">
        <f t="shared" si="79"/>
        <v/>
      </c>
      <c r="BU164" s="132" t="str">
        <f t="shared" si="80"/>
        <v/>
      </c>
      <c r="BV164" s="132" t="str">
        <f t="shared" si="81"/>
        <v/>
      </c>
      <c r="BW164" s="132" t="str">
        <f t="shared" si="82"/>
        <v/>
      </c>
      <c r="BX164" s="132" t="str">
        <f t="shared" si="83"/>
        <v/>
      </c>
      <c r="BY164" s="132" t="str">
        <f t="shared" si="84"/>
        <v/>
      </c>
      <c r="BZ164" t="str">
        <f t="shared" si="85"/>
        <v/>
      </c>
      <c r="CA164" t="str">
        <f t="shared" si="86"/>
        <v/>
      </c>
      <c r="CB164" t="str">
        <f t="shared" si="87"/>
        <v/>
      </c>
      <c r="CC164" t="str">
        <f t="shared" si="88"/>
        <v/>
      </c>
      <c r="CD164" t="str">
        <f t="shared" si="89"/>
        <v/>
      </c>
      <c r="CE164" t="str">
        <f t="shared" si="90"/>
        <v/>
      </c>
      <c r="CF164" t="str">
        <f t="shared" si="91"/>
        <v/>
      </c>
      <c r="CG164" t="str">
        <f t="shared" si="92"/>
        <v/>
      </c>
      <c r="CH164" t="str">
        <f t="shared" si="93"/>
        <v/>
      </c>
      <c r="CI164" t="str">
        <f t="shared" si="94"/>
        <v/>
      </c>
      <c r="CJ164" t="str">
        <f t="shared" si="95"/>
        <v/>
      </c>
      <c r="CK164" t="str">
        <f t="shared" si="96"/>
        <v/>
      </c>
      <c r="CL164" t="str">
        <f t="shared" si="97"/>
        <v/>
      </c>
      <c r="CM164" t="str">
        <f t="shared" si="98"/>
        <v/>
      </c>
      <c r="CN164" t="str">
        <f t="shared" si="99"/>
        <v/>
      </c>
      <c r="CO164" t="str">
        <f t="shared" si="100"/>
        <v/>
      </c>
    </row>
    <row r="165" spans="1:93" ht="14.7" customHeight="1">
      <c r="A165" t="s">
        <v>3434</v>
      </c>
      <c r="B165" s="97" t="s">
        <v>3380</v>
      </c>
      <c r="C165" s="26" t="s">
        <v>3354</v>
      </c>
      <c r="D165" s="27"/>
      <c r="E165" s="27" t="s">
        <v>61</v>
      </c>
      <c r="F165" t="s">
        <v>48</v>
      </c>
      <c r="G165" s="27" t="s">
        <v>525</v>
      </c>
      <c r="H165" s="29" t="s">
        <v>3355</v>
      </c>
      <c r="I165" t="s">
        <v>1697</v>
      </c>
      <c r="K165" s="28"/>
      <c r="M165" t="s">
        <v>38</v>
      </c>
      <c r="N165" s="28"/>
      <c r="R165" t="str">
        <f>IF(COUNTIF(soi_input_variables!A:A,B165)&gt;0,"yes","no")</f>
        <v>no</v>
      </c>
      <c r="S165" t="str">
        <f>IF(COUNTIF(midas_input_variables!A:A,B165)&gt;0,"yes","no")</f>
        <v>yes</v>
      </c>
      <c r="T165" t="str">
        <f t="shared" si="101"/>
        <v>yes</v>
      </c>
      <c r="U165">
        <v>0.02</v>
      </c>
      <c r="V165" t="str">
        <f>IF(COUNTIF(eucalc_variables_proxies!A:A,B165)&gt;0,"yes","no")</f>
        <v>yes</v>
      </c>
      <c r="X165" t="s">
        <v>2943</v>
      </c>
      <c r="Y165" s="9" t="s">
        <v>3381</v>
      </c>
      <c r="AI165" s="9" t="s">
        <v>3435</v>
      </c>
      <c r="AJ165" t="s">
        <v>2943</v>
      </c>
      <c r="AK165" s="9" t="s">
        <v>3381</v>
      </c>
      <c r="AO165" s="29"/>
      <c r="AP165" s="103" t="s">
        <v>3436</v>
      </c>
      <c r="AQ165" s="104" t="b">
        <v>1</v>
      </c>
      <c r="AR165" s="105"/>
      <c r="AS165" s="29"/>
      <c r="AT165" s="131" t="str" cm="1">
        <f t="array" ref="AT165">IFERROR(_xlfn.TEXTSPLIT(AR165,";",,FALSE),"")</f>
        <v/>
      </c>
      <c r="BJ165" s="132" t="str">
        <f t="shared" si="69"/>
        <v/>
      </c>
      <c r="BK165" s="132" t="str">
        <f t="shared" si="70"/>
        <v/>
      </c>
      <c r="BL165" s="132" t="str">
        <f t="shared" si="71"/>
        <v/>
      </c>
      <c r="BM165" s="132" t="str">
        <f t="shared" si="72"/>
        <v/>
      </c>
      <c r="BN165" s="132" t="str">
        <f t="shared" si="73"/>
        <v/>
      </c>
      <c r="BO165" s="132" t="str">
        <f t="shared" si="74"/>
        <v/>
      </c>
      <c r="BP165" s="132" t="str">
        <f t="shared" si="75"/>
        <v/>
      </c>
      <c r="BQ165" s="132" t="str">
        <f t="shared" si="76"/>
        <v/>
      </c>
      <c r="BR165" s="132" t="str">
        <f t="shared" si="77"/>
        <v/>
      </c>
      <c r="BS165" s="132" t="str">
        <f t="shared" si="78"/>
        <v/>
      </c>
      <c r="BT165" s="132" t="str">
        <f t="shared" si="79"/>
        <v/>
      </c>
      <c r="BU165" s="132" t="str">
        <f t="shared" si="80"/>
        <v/>
      </c>
      <c r="BV165" s="132" t="str">
        <f t="shared" si="81"/>
        <v/>
      </c>
      <c r="BW165" s="132" t="str">
        <f t="shared" si="82"/>
        <v/>
      </c>
      <c r="BX165" s="132" t="str">
        <f t="shared" si="83"/>
        <v/>
      </c>
      <c r="BY165" s="132" t="str">
        <f t="shared" si="84"/>
        <v/>
      </c>
      <c r="BZ165" t="str">
        <f t="shared" si="85"/>
        <v/>
      </c>
      <c r="CA165" t="str">
        <f t="shared" si="86"/>
        <v/>
      </c>
      <c r="CB165" t="str">
        <f t="shared" si="87"/>
        <v/>
      </c>
      <c r="CC165" t="str">
        <f t="shared" si="88"/>
        <v/>
      </c>
      <c r="CD165" t="str">
        <f t="shared" si="89"/>
        <v/>
      </c>
      <c r="CE165" t="str">
        <f t="shared" si="90"/>
        <v/>
      </c>
      <c r="CF165" t="str">
        <f t="shared" si="91"/>
        <v/>
      </c>
      <c r="CG165" t="str">
        <f t="shared" si="92"/>
        <v/>
      </c>
      <c r="CH165" t="str">
        <f t="shared" si="93"/>
        <v/>
      </c>
      <c r="CI165" t="str">
        <f t="shared" si="94"/>
        <v/>
      </c>
      <c r="CJ165" t="str">
        <f t="shared" si="95"/>
        <v/>
      </c>
      <c r="CK165" t="str">
        <f t="shared" si="96"/>
        <v/>
      </c>
      <c r="CL165" t="str">
        <f t="shared" si="97"/>
        <v/>
      </c>
      <c r="CM165" t="str">
        <f t="shared" si="98"/>
        <v/>
      </c>
      <c r="CN165" t="str">
        <f t="shared" si="99"/>
        <v/>
      </c>
      <c r="CO165" t="str">
        <f t="shared" si="100"/>
        <v/>
      </c>
    </row>
    <row r="166" spans="1:93" ht="12.6" customHeight="1">
      <c r="A166" t="s">
        <v>3437</v>
      </c>
      <c r="B166" s="97" t="s">
        <v>3383</v>
      </c>
      <c r="C166" s="26" t="s">
        <v>3438</v>
      </c>
      <c r="D166" s="27"/>
      <c r="E166" s="27" t="s">
        <v>61</v>
      </c>
      <c r="F166" t="s">
        <v>48</v>
      </c>
      <c r="G166" s="27" t="s">
        <v>525</v>
      </c>
      <c r="H166" s="29" t="s">
        <v>3355</v>
      </c>
      <c r="I166" t="s">
        <v>1697</v>
      </c>
      <c r="K166" s="28"/>
      <c r="M166" t="s">
        <v>38</v>
      </c>
      <c r="N166" s="28"/>
      <c r="R166" t="str">
        <f>IF(COUNTIF(soi_input_variables!A:A,B166)&gt;0,"yes","no")</f>
        <v>no</v>
      </c>
      <c r="S166" t="str">
        <f>IF(COUNTIF(midas_input_variables!A:A,B166)&gt;0,"yes","no")</f>
        <v>yes</v>
      </c>
      <c r="T166" t="str">
        <f t="shared" si="101"/>
        <v>yes</v>
      </c>
      <c r="U166">
        <v>0.02</v>
      </c>
      <c r="V166" t="str">
        <f>IF(COUNTIF(eucalc_variables_proxies!A:A,B166)&gt;0,"yes","no")</f>
        <v>yes</v>
      </c>
      <c r="X166" t="s">
        <v>2943</v>
      </c>
      <c r="Y166" s="9" t="s">
        <v>3381</v>
      </c>
      <c r="AI166" s="9" t="s">
        <v>3439</v>
      </c>
      <c r="AJ166" t="s">
        <v>2943</v>
      </c>
      <c r="AK166" s="9" t="s">
        <v>3381</v>
      </c>
      <c r="AO166" s="29">
        <v>1407</v>
      </c>
      <c r="AP166" s="103" t="s">
        <v>3434</v>
      </c>
      <c r="AQ166" s="104" t="b">
        <v>1</v>
      </c>
      <c r="AR166" s="105"/>
      <c r="AS166" s="29">
        <v>1407</v>
      </c>
      <c r="AT166" s="131" t="str" cm="1">
        <f t="array" ref="AT166">IFERROR(_xlfn.TEXTSPLIT(AR166,";",,FALSE),"")</f>
        <v/>
      </c>
      <c r="BJ166" s="132" t="str">
        <f t="shared" si="69"/>
        <v/>
      </c>
      <c r="BK166" s="132" t="str">
        <f t="shared" si="70"/>
        <v/>
      </c>
      <c r="BL166" s="132" t="str">
        <f t="shared" si="71"/>
        <v/>
      </c>
      <c r="BM166" s="132" t="str">
        <f t="shared" si="72"/>
        <v/>
      </c>
      <c r="BN166" s="132" t="str">
        <f t="shared" si="73"/>
        <v/>
      </c>
      <c r="BO166" s="132" t="str">
        <f t="shared" si="74"/>
        <v/>
      </c>
      <c r="BP166" s="132" t="str">
        <f t="shared" si="75"/>
        <v/>
      </c>
      <c r="BQ166" s="132" t="str">
        <f t="shared" si="76"/>
        <v/>
      </c>
      <c r="BR166" s="132" t="str">
        <f t="shared" si="77"/>
        <v/>
      </c>
      <c r="BS166" s="132" t="str">
        <f t="shared" si="78"/>
        <v/>
      </c>
      <c r="BT166" s="132" t="str">
        <f t="shared" si="79"/>
        <v/>
      </c>
      <c r="BU166" s="132" t="str">
        <f t="shared" si="80"/>
        <v/>
      </c>
      <c r="BV166" s="132" t="str">
        <f t="shared" si="81"/>
        <v/>
      </c>
      <c r="BW166" s="132" t="str">
        <f t="shared" si="82"/>
        <v/>
      </c>
      <c r="BX166" s="132" t="str">
        <f t="shared" si="83"/>
        <v/>
      </c>
      <c r="BY166" s="132" t="str">
        <f t="shared" si="84"/>
        <v/>
      </c>
      <c r="BZ166" t="str">
        <f t="shared" si="85"/>
        <v/>
      </c>
      <c r="CA166" t="str">
        <f t="shared" si="86"/>
        <v/>
      </c>
      <c r="CB166" t="str">
        <f t="shared" si="87"/>
        <v/>
      </c>
      <c r="CC166" t="str">
        <f t="shared" si="88"/>
        <v/>
      </c>
      <c r="CD166" t="str">
        <f t="shared" si="89"/>
        <v/>
      </c>
      <c r="CE166" t="str">
        <f t="shared" si="90"/>
        <v/>
      </c>
      <c r="CF166" t="str">
        <f t="shared" si="91"/>
        <v/>
      </c>
      <c r="CG166" t="str">
        <f t="shared" si="92"/>
        <v/>
      </c>
      <c r="CH166" t="str">
        <f t="shared" si="93"/>
        <v/>
      </c>
      <c r="CI166" t="str">
        <f t="shared" si="94"/>
        <v/>
      </c>
      <c r="CJ166" t="str">
        <f t="shared" si="95"/>
        <v/>
      </c>
      <c r="CK166" t="str">
        <f t="shared" si="96"/>
        <v/>
      </c>
      <c r="CL166" t="str">
        <f t="shared" si="97"/>
        <v/>
      </c>
      <c r="CM166" t="str">
        <f t="shared" si="98"/>
        <v/>
      </c>
      <c r="CN166" t="str">
        <f t="shared" si="99"/>
        <v/>
      </c>
      <c r="CO166" t="str">
        <f t="shared" si="100"/>
        <v/>
      </c>
    </row>
    <row r="167" spans="1:93" ht="14.7" customHeight="1">
      <c r="A167" t="s">
        <v>3440</v>
      </c>
      <c r="B167" s="97" t="s">
        <v>3385</v>
      </c>
      <c r="C167" s="26" t="s">
        <v>3441</v>
      </c>
      <c r="D167" s="27"/>
      <c r="E167" s="27" t="s">
        <v>61</v>
      </c>
      <c r="F167" t="s">
        <v>48</v>
      </c>
      <c r="G167" s="27" t="s">
        <v>525</v>
      </c>
      <c r="H167" s="29" t="s">
        <v>3355</v>
      </c>
      <c r="I167" t="s">
        <v>1697</v>
      </c>
      <c r="K167" s="28"/>
      <c r="M167" t="s">
        <v>38</v>
      </c>
      <c r="N167" s="28"/>
      <c r="R167" t="str">
        <f>IF(COUNTIF(soi_input_variables!A:A,B167)&gt;0,"yes","no")</f>
        <v>no</v>
      </c>
      <c r="S167" t="str">
        <f>IF(COUNTIF(midas_input_variables!A:A,B167)&gt;0,"yes","no")</f>
        <v>yes</v>
      </c>
      <c r="T167" t="str">
        <f t="shared" si="101"/>
        <v>yes</v>
      </c>
      <c r="U167">
        <v>0.02</v>
      </c>
      <c r="V167" t="str">
        <f>IF(COUNTIF(eucalc_variables_proxies!A:A,B167)&gt;0,"yes","no")</f>
        <v>yes</v>
      </c>
      <c r="X167" t="s">
        <v>2943</v>
      </c>
      <c r="Y167" s="9" t="s">
        <v>3381</v>
      </c>
      <c r="AI167" s="9" t="s">
        <v>3442</v>
      </c>
      <c r="AJ167" t="s">
        <v>2943</v>
      </c>
      <c r="AK167" s="9" t="s">
        <v>3381</v>
      </c>
      <c r="AO167" s="29">
        <v>1407</v>
      </c>
      <c r="AP167" s="103" t="s">
        <v>3437</v>
      </c>
      <c r="AQ167" s="104" t="b">
        <v>1</v>
      </c>
      <c r="AR167" s="105"/>
      <c r="AS167" s="29">
        <v>1407</v>
      </c>
      <c r="AT167" s="131" t="str" cm="1">
        <f t="array" ref="AT167">IFERROR(_xlfn.TEXTSPLIT(AR167,";",,FALSE),"")</f>
        <v/>
      </c>
      <c r="BJ167" s="132" t="str">
        <f t="shared" si="69"/>
        <v/>
      </c>
      <c r="BK167" s="132" t="str">
        <f t="shared" si="70"/>
        <v/>
      </c>
      <c r="BL167" s="132" t="str">
        <f t="shared" si="71"/>
        <v/>
      </c>
      <c r="BM167" s="132" t="str">
        <f t="shared" si="72"/>
        <v/>
      </c>
      <c r="BN167" s="132" t="str">
        <f t="shared" si="73"/>
        <v/>
      </c>
      <c r="BO167" s="132" t="str">
        <f t="shared" si="74"/>
        <v/>
      </c>
      <c r="BP167" s="132" t="str">
        <f t="shared" si="75"/>
        <v/>
      </c>
      <c r="BQ167" s="132" t="str">
        <f t="shared" si="76"/>
        <v/>
      </c>
      <c r="BR167" s="132" t="str">
        <f t="shared" si="77"/>
        <v/>
      </c>
      <c r="BS167" s="132" t="str">
        <f t="shared" si="78"/>
        <v/>
      </c>
      <c r="BT167" s="132" t="str">
        <f t="shared" si="79"/>
        <v/>
      </c>
      <c r="BU167" s="132" t="str">
        <f t="shared" si="80"/>
        <v/>
      </c>
      <c r="BV167" s="132" t="str">
        <f t="shared" si="81"/>
        <v/>
      </c>
      <c r="BW167" s="132" t="str">
        <f t="shared" si="82"/>
        <v/>
      </c>
      <c r="BX167" s="132" t="str">
        <f t="shared" si="83"/>
        <v/>
      </c>
      <c r="BY167" s="132" t="str">
        <f t="shared" si="84"/>
        <v/>
      </c>
      <c r="BZ167" t="str">
        <f t="shared" si="85"/>
        <v/>
      </c>
      <c r="CA167" t="str">
        <f t="shared" si="86"/>
        <v/>
      </c>
      <c r="CB167" t="str">
        <f t="shared" si="87"/>
        <v/>
      </c>
      <c r="CC167" t="str">
        <f t="shared" si="88"/>
        <v/>
      </c>
      <c r="CD167" t="str">
        <f t="shared" si="89"/>
        <v/>
      </c>
      <c r="CE167" t="str">
        <f t="shared" si="90"/>
        <v/>
      </c>
      <c r="CF167" t="str">
        <f t="shared" si="91"/>
        <v/>
      </c>
      <c r="CG167" t="str">
        <f t="shared" si="92"/>
        <v/>
      </c>
      <c r="CH167" t="str">
        <f t="shared" si="93"/>
        <v/>
      </c>
      <c r="CI167" t="str">
        <f t="shared" si="94"/>
        <v/>
      </c>
      <c r="CJ167" t="str">
        <f t="shared" si="95"/>
        <v/>
      </c>
      <c r="CK167" t="str">
        <f t="shared" si="96"/>
        <v/>
      </c>
      <c r="CL167" t="str">
        <f t="shared" si="97"/>
        <v/>
      </c>
      <c r="CM167" t="str">
        <f t="shared" si="98"/>
        <v/>
      </c>
      <c r="CN167" t="str">
        <f t="shared" si="99"/>
        <v/>
      </c>
      <c r="CO167" t="str">
        <f t="shared" si="100"/>
        <v/>
      </c>
    </row>
    <row r="168" spans="1:93" ht="18.600000000000001" customHeight="1">
      <c r="A168" t="s">
        <v>3443</v>
      </c>
      <c r="B168" s="97" t="s">
        <v>3387</v>
      </c>
      <c r="C168" s="26" t="s">
        <v>3444</v>
      </c>
      <c r="D168" s="27"/>
      <c r="E168" s="27" t="s">
        <v>61</v>
      </c>
      <c r="F168" t="s">
        <v>48</v>
      </c>
      <c r="G168" s="27" t="s">
        <v>525</v>
      </c>
      <c r="H168" s="29" t="s">
        <v>3355</v>
      </c>
      <c r="I168" t="s">
        <v>1697</v>
      </c>
      <c r="K168" s="28"/>
      <c r="M168" t="s">
        <v>38</v>
      </c>
      <c r="N168" s="28"/>
      <c r="R168" t="str">
        <f>IF(COUNTIF(soi_input_variables!A:A,B168)&gt;0,"yes","no")</f>
        <v>no</v>
      </c>
      <c r="S168" t="str">
        <f>IF(COUNTIF(midas_input_variables!A:A,B168)&gt;0,"yes","no")</f>
        <v>yes</v>
      </c>
      <c r="T168" t="str">
        <f t="shared" si="101"/>
        <v>yes</v>
      </c>
      <c r="U168">
        <v>0.02</v>
      </c>
      <c r="V168" t="str">
        <f>IF(COUNTIF(eucalc_variables_proxies!A:A,B168)&gt;0,"yes","no")</f>
        <v>yes</v>
      </c>
      <c r="X168" t="s">
        <v>2943</v>
      </c>
      <c r="Y168" s="9" t="s">
        <v>3381</v>
      </c>
      <c r="AI168" s="9" t="s">
        <v>3445</v>
      </c>
      <c r="AJ168" t="s">
        <v>2943</v>
      </c>
      <c r="AK168" s="9" t="s">
        <v>3381</v>
      </c>
      <c r="AO168" s="29">
        <v>1407</v>
      </c>
      <c r="AP168" s="103" t="s">
        <v>3440</v>
      </c>
      <c r="AQ168" s="104" t="b">
        <v>1</v>
      </c>
      <c r="AR168" s="105"/>
      <c r="AS168" s="29">
        <v>1407</v>
      </c>
      <c r="AT168" s="131" t="str" cm="1">
        <f t="array" ref="AT168">IFERROR(_xlfn.TEXTSPLIT(AR168,";",,FALSE),"")</f>
        <v/>
      </c>
      <c r="BJ168" s="132" t="str">
        <f t="shared" si="69"/>
        <v/>
      </c>
      <c r="BK168" s="132" t="str">
        <f t="shared" si="70"/>
        <v/>
      </c>
      <c r="BL168" s="132" t="str">
        <f t="shared" si="71"/>
        <v/>
      </c>
      <c r="BM168" s="132" t="str">
        <f t="shared" si="72"/>
        <v/>
      </c>
      <c r="BN168" s="132" t="str">
        <f t="shared" si="73"/>
        <v/>
      </c>
      <c r="BO168" s="132" t="str">
        <f t="shared" si="74"/>
        <v/>
      </c>
      <c r="BP168" s="132" t="str">
        <f t="shared" si="75"/>
        <v/>
      </c>
      <c r="BQ168" s="132" t="str">
        <f t="shared" si="76"/>
        <v/>
      </c>
      <c r="BR168" s="132" t="str">
        <f t="shared" si="77"/>
        <v/>
      </c>
      <c r="BS168" s="132" t="str">
        <f t="shared" si="78"/>
        <v/>
      </c>
      <c r="BT168" s="132" t="str">
        <f t="shared" si="79"/>
        <v/>
      </c>
      <c r="BU168" s="132" t="str">
        <f t="shared" si="80"/>
        <v/>
      </c>
      <c r="BV168" s="132" t="str">
        <f t="shared" si="81"/>
        <v/>
      </c>
      <c r="BW168" s="132" t="str">
        <f t="shared" si="82"/>
        <v/>
      </c>
      <c r="BX168" s="132" t="str">
        <f t="shared" si="83"/>
        <v/>
      </c>
      <c r="BY168" s="132" t="str">
        <f t="shared" si="84"/>
        <v/>
      </c>
      <c r="BZ168" t="str">
        <f t="shared" si="85"/>
        <v/>
      </c>
      <c r="CA168" t="str">
        <f t="shared" si="86"/>
        <v/>
      </c>
      <c r="CB168" t="str">
        <f t="shared" si="87"/>
        <v/>
      </c>
      <c r="CC168" t="str">
        <f t="shared" si="88"/>
        <v/>
      </c>
      <c r="CD168" t="str">
        <f t="shared" si="89"/>
        <v/>
      </c>
      <c r="CE168" t="str">
        <f t="shared" si="90"/>
        <v/>
      </c>
      <c r="CF168" t="str">
        <f t="shared" si="91"/>
        <v/>
      </c>
      <c r="CG168" t="str">
        <f t="shared" si="92"/>
        <v/>
      </c>
      <c r="CH168" t="str">
        <f t="shared" si="93"/>
        <v/>
      </c>
      <c r="CI168" t="str">
        <f t="shared" si="94"/>
        <v/>
      </c>
      <c r="CJ168" t="str">
        <f t="shared" si="95"/>
        <v/>
      </c>
      <c r="CK168" t="str">
        <f t="shared" si="96"/>
        <v/>
      </c>
      <c r="CL168" t="str">
        <f t="shared" si="97"/>
        <v/>
      </c>
      <c r="CM168" t="str">
        <f t="shared" si="98"/>
        <v/>
      </c>
      <c r="CN168" t="str">
        <f t="shared" si="99"/>
        <v/>
      </c>
      <c r="CO168" t="str">
        <f t="shared" si="100"/>
        <v/>
      </c>
    </row>
    <row r="169" spans="1:93" ht="16.5" customHeight="1">
      <c r="A169" t="s">
        <v>3446</v>
      </c>
      <c r="B169" s="97" t="s">
        <v>3389</v>
      </c>
      <c r="C169" s="26" t="s">
        <v>3447</v>
      </c>
      <c r="D169" s="27"/>
      <c r="E169" s="27" t="s">
        <v>61</v>
      </c>
      <c r="F169" t="s">
        <v>48</v>
      </c>
      <c r="G169" s="27" t="s">
        <v>525</v>
      </c>
      <c r="H169" s="29" t="s">
        <v>3355</v>
      </c>
      <c r="I169" t="s">
        <v>3306</v>
      </c>
      <c r="K169" s="28"/>
      <c r="M169" t="s">
        <v>38</v>
      </c>
      <c r="N169" s="28"/>
      <c r="R169" t="str">
        <f>IF(COUNTIF(soi_input_variables!A:A,B169)&gt;0,"yes","no")</f>
        <v>no</v>
      </c>
      <c r="S169" t="str">
        <f>IF(COUNTIF(midas_input_variables!A:A,B169)&gt;0,"yes","no")</f>
        <v>yes</v>
      </c>
      <c r="T169" t="str">
        <f t="shared" si="101"/>
        <v>yes</v>
      </c>
      <c r="U169">
        <v>0.02</v>
      </c>
      <c r="V169" t="str">
        <f>IF(COUNTIF(eucalc_variables_proxies!A:A,B169)&gt;0,"yes","no")</f>
        <v>yes</v>
      </c>
      <c r="X169" t="s">
        <v>2943</v>
      </c>
      <c r="Y169" s="9" t="s">
        <v>3381</v>
      </c>
      <c r="AI169" s="9" t="s">
        <v>3448</v>
      </c>
      <c r="AJ169" t="s">
        <v>2943</v>
      </c>
      <c r="AK169" s="9" t="s">
        <v>3381</v>
      </c>
      <c r="AO169" s="29">
        <v>1407</v>
      </c>
      <c r="AP169" s="103" t="s">
        <v>3443</v>
      </c>
      <c r="AQ169" s="104" t="b">
        <v>1</v>
      </c>
      <c r="AR169" s="105"/>
      <c r="AS169" s="29">
        <v>1407</v>
      </c>
      <c r="AT169" s="131" t="str" cm="1">
        <f t="array" ref="AT169">IFERROR(_xlfn.TEXTSPLIT(AR169,";",,FALSE),"")</f>
        <v/>
      </c>
      <c r="BJ169" s="132" t="str">
        <f t="shared" si="69"/>
        <v/>
      </c>
      <c r="BK169" s="132" t="str">
        <f t="shared" si="70"/>
        <v/>
      </c>
      <c r="BL169" s="132" t="str">
        <f t="shared" si="71"/>
        <v/>
      </c>
      <c r="BM169" s="132" t="str">
        <f t="shared" si="72"/>
        <v/>
      </c>
      <c r="BN169" s="132" t="str">
        <f t="shared" si="73"/>
        <v/>
      </c>
      <c r="BO169" s="132" t="str">
        <f t="shared" si="74"/>
        <v/>
      </c>
      <c r="BP169" s="132" t="str">
        <f t="shared" si="75"/>
        <v/>
      </c>
      <c r="BQ169" s="132" t="str">
        <f t="shared" si="76"/>
        <v/>
      </c>
      <c r="BR169" s="132" t="str">
        <f t="shared" si="77"/>
        <v/>
      </c>
      <c r="BS169" s="132" t="str">
        <f t="shared" si="78"/>
        <v/>
      </c>
      <c r="BT169" s="132" t="str">
        <f t="shared" si="79"/>
        <v/>
      </c>
      <c r="BU169" s="132" t="str">
        <f t="shared" si="80"/>
        <v/>
      </c>
      <c r="BV169" s="132" t="str">
        <f t="shared" si="81"/>
        <v/>
      </c>
      <c r="BW169" s="132" t="str">
        <f t="shared" si="82"/>
        <v/>
      </c>
      <c r="BX169" s="132" t="str">
        <f t="shared" si="83"/>
        <v/>
      </c>
      <c r="BY169" s="132" t="str">
        <f t="shared" si="84"/>
        <v/>
      </c>
      <c r="BZ169" t="str">
        <f t="shared" si="85"/>
        <v/>
      </c>
      <c r="CA169" t="str">
        <f t="shared" si="86"/>
        <v/>
      </c>
      <c r="CB169" t="str">
        <f t="shared" si="87"/>
        <v/>
      </c>
      <c r="CC169" t="str">
        <f t="shared" si="88"/>
        <v/>
      </c>
      <c r="CD169" t="str">
        <f t="shared" si="89"/>
        <v/>
      </c>
      <c r="CE169" t="str">
        <f t="shared" si="90"/>
        <v/>
      </c>
      <c r="CF169" t="str">
        <f t="shared" si="91"/>
        <v/>
      </c>
      <c r="CG169" t="str">
        <f t="shared" si="92"/>
        <v/>
      </c>
      <c r="CH169" t="str">
        <f t="shared" si="93"/>
        <v/>
      </c>
      <c r="CI169" t="str">
        <f t="shared" si="94"/>
        <v/>
      </c>
      <c r="CJ169" t="str">
        <f t="shared" si="95"/>
        <v/>
      </c>
      <c r="CK169" t="str">
        <f t="shared" si="96"/>
        <v/>
      </c>
      <c r="CL169" t="str">
        <f t="shared" si="97"/>
        <v/>
      </c>
      <c r="CM169" t="str">
        <f t="shared" si="98"/>
        <v/>
      </c>
      <c r="CN169" t="str">
        <f t="shared" si="99"/>
        <v/>
      </c>
      <c r="CO169" t="str">
        <f t="shared" si="100"/>
        <v/>
      </c>
    </row>
    <row r="170" spans="1:93" ht="18" customHeight="1">
      <c r="A170" t="s">
        <v>3449</v>
      </c>
      <c r="B170" s="97" t="s">
        <v>3391</v>
      </c>
      <c r="C170" s="26" t="s">
        <v>3450</v>
      </c>
      <c r="D170" s="27"/>
      <c r="E170" s="27" t="s">
        <v>61</v>
      </c>
      <c r="F170" t="s">
        <v>48</v>
      </c>
      <c r="G170" s="27" t="s">
        <v>525</v>
      </c>
      <c r="H170" s="29" t="s">
        <v>3355</v>
      </c>
      <c r="I170" t="s">
        <v>3306</v>
      </c>
      <c r="K170" s="28"/>
      <c r="M170" t="s">
        <v>38</v>
      </c>
      <c r="N170" s="28"/>
      <c r="R170" t="str">
        <f>IF(COUNTIF(soi_input_variables!A:A,B170)&gt;0,"yes","no")</f>
        <v>no</v>
      </c>
      <c r="S170" t="str">
        <f>IF(COUNTIF(midas_input_variables!A:A,B170)&gt;0,"yes","no")</f>
        <v>yes</v>
      </c>
      <c r="T170" t="str">
        <f t="shared" si="101"/>
        <v>yes</v>
      </c>
      <c r="U170">
        <v>0.02</v>
      </c>
      <c r="V170" t="str">
        <f>IF(COUNTIF(eucalc_variables_proxies!A:A,B170)&gt;0,"yes","no")</f>
        <v>yes</v>
      </c>
      <c r="X170" t="s">
        <v>2943</v>
      </c>
      <c r="Y170" s="9" t="s">
        <v>3381</v>
      </c>
      <c r="AI170" s="9" t="s">
        <v>3451</v>
      </c>
      <c r="AJ170" t="s">
        <v>2943</v>
      </c>
      <c r="AK170" s="9" t="s">
        <v>3381</v>
      </c>
      <c r="AO170" s="29">
        <v>1407</v>
      </c>
      <c r="AP170" s="103" t="s">
        <v>3446</v>
      </c>
      <c r="AQ170" s="104" t="b">
        <v>1</v>
      </c>
      <c r="AR170" s="105"/>
      <c r="AS170" s="29">
        <v>1407</v>
      </c>
      <c r="AT170" s="131" t="str" cm="1">
        <f t="array" ref="AT170">IFERROR(_xlfn.TEXTSPLIT(AR170,";",,FALSE),"")</f>
        <v/>
      </c>
      <c r="BJ170" s="132" t="str">
        <f t="shared" si="69"/>
        <v/>
      </c>
      <c r="BK170" s="132" t="str">
        <f t="shared" si="70"/>
        <v/>
      </c>
      <c r="BL170" s="132" t="str">
        <f t="shared" si="71"/>
        <v/>
      </c>
      <c r="BM170" s="132" t="str">
        <f t="shared" si="72"/>
        <v/>
      </c>
      <c r="BN170" s="132" t="str">
        <f t="shared" si="73"/>
        <v/>
      </c>
      <c r="BO170" s="132" t="str">
        <f t="shared" si="74"/>
        <v/>
      </c>
      <c r="BP170" s="132" t="str">
        <f t="shared" si="75"/>
        <v/>
      </c>
      <c r="BQ170" s="132" t="str">
        <f t="shared" si="76"/>
        <v/>
      </c>
      <c r="BR170" s="132" t="str">
        <f t="shared" si="77"/>
        <v/>
      </c>
      <c r="BS170" s="132" t="str">
        <f t="shared" si="78"/>
        <v/>
      </c>
      <c r="BT170" s="132" t="str">
        <f t="shared" si="79"/>
        <v/>
      </c>
      <c r="BU170" s="132" t="str">
        <f t="shared" si="80"/>
        <v/>
      </c>
      <c r="BV170" s="132" t="str">
        <f t="shared" si="81"/>
        <v/>
      </c>
      <c r="BW170" s="132" t="str">
        <f t="shared" si="82"/>
        <v/>
      </c>
      <c r="BX170" s="132" t="str">
        <f t="shared" si="83"/>
        <v/>
      </c>
      <c r="BY170" s="132" t="str">
        <f t="shared" si="84"/>
        <v/>
      </c>
      <c r="BZ170" t="str">
        <f t="shared" si="85"/>
        <v/>
      </c>
      <c r="CA170" t="str">
        <f t="shared" si="86"/>
        <v/>
      </c>
      <c r="CB170" t="str">
        <f t="shared" si="87"/>
        <v/>
      </c>
      <c r="CC170" t="str">
        <f t="shared" si="88"/>
        <v/>
      </c>
      <c r="CD170" t="str">
        <f t="shared" si="89"/>
        <v/>
      </c>
      <c r="CE170" t="str">
        <f t="shared" si="90"/>
        <v/>
      </c>
      <c r="CF170" t="str">
        <f t="shared" si="91"/>
        <v/>
      </c>
      <c r="CG170" t="str">
        <f t="shared" si="92"/>
        <v/>
      </c>
      <c r="CH170" t="str">
        <f t="shared" si="93"/>
        <v/>
      </c>
      <c r="CI170" t="str">
        <f t="shared" si="94"/>
        <v/>
      </c>
      <c r="CJ170" t="str">
        <f t="shared" si="95"/>
        <v/>
      </c>
      <c r="CK170" t="str">
        <f t="shared" si="96"/>
        <v/>
      </c>
      <c r="CL170" t="str">
        <f t="shared" si="97"/>
        <v/>
      </c>
      <c r="CM170" t="str">
        <f t="shared" si="98"/>
        <v/>
      </c>
      <c r="CN170" t="str">
        <f t="shared" si="99"/>
        <v/>
      </c>
      <c r="CO170" t="str">
        <f t="shared" si="100"/>
        <v/>
      </c>
    </row>
    <row r="171" spans="1:93" ht="20.100000000000001" customHeight="1">
      <c r="A171" t="s">
        <v>3452</v>
      </c>
      <c r="B171" s="97" t="s">
        <v>3394</v>
      </c>
      <c r="C171" s="26" t="s">
        <v>3453</v>
      </c>
      <c r="D171" s="27"/>
      <c r="E171" s="27" t="s">
        <v>61</v>
      </c>
      <c r="F171" t="s">
        <v>48</v>
      </c>
      <c r="G171" s="27" t="s">
        <v>525</v>
      </c>
      <c r="H171" s="29" t="s">
        <v>3355</v>
      </c>
      <c r="I171" t="s">
        <v>3306</v>
      </c>
      <c r="K171" s="28"/>
      <c r="M171" t="s">
        <v>38</v>
      </c>
      <c r="N171" s="28"/>
      <c r="R171" t="str">
        <f>IF(COUNTIF(soi_input_variables!A:A,B171)&gt;0,"yes","no")</f>
        <v>no</v>
      </c>
      <c r="S171" t="str">
        <f>IF(COUNTIF(midas_input_variables!A:A,B171)&gt;0,"yes","no")</f>
        <v>yes</v>
      </c>
      <c r="T171" t="str">
        <f t="shared" si="101"/>
        <v>yes</v>
      </c>
      <c r="U171">
        <v>0.02</v>
      </c>
      <c r="V171" t="str">
        <f>IF(COUNTIF(eucalc_variables_proxies!A:A,B171)&gt;0,"yes","no")</f>
        <v>yes</v>
      </c>
      <c r="X171" t="s">
        <v>2943</v>
      </c>
      <c r="Y171" s="9" t="s">
        <v>3381</v>
      </c>
      <c r="AI171" s="9" t="s">
        <v>3454</v>
      </c>
      <c r="AJ171" t="s">
        <v>2943</v>
      </c>
      <c r="AK171" s="9" t="s">
        <v>3381</v>
      </c>
      <c r="AO171" s="29">
        <v>1407</v>
      </c>
      <c r="AP171" s="103" t="s">
        <v>3449</v>
      </c>
      <c r="AQ171" s="104" t="b">
        <v>1</v>
      </c>
      <c r="AR171" s="105"/>
      <c r="AS171" s="29">
        <v>1407</v>
      </c>
      <c r="AT171" s="131" t="str" cm="1">
        <f t="array" ref="AT171">IFERROR(_xlfn.TEXTSPLIT(AR171,";",,FALSE),"")</f>
        <v/>
      </c>
      <c r="BJ171" s="132" t="str">
        <f t="shared" si="69"/>
        <v/>
      </c>
      <c r="BK171" s="132" t="str">
        <f t="shared" si="70"/>
        <v/>
      </c>
      <c r="BL171" s="132" t="str">
        <f t="shared" si="71"/>
        <v/>
      </c>
      <c r="BM171" s="132" t="str">
        <f t="shared" si="72"/>
        <v/>
      </c>
      <c r="BN171" s="132" t="str">
        <f t="shared" si="73"/>
        <v/>
      </c>
      <c r="BO171" s="132" t="str">
        <f t="shared" si="74"/>
        <v/>
      </c>
      <c r="BP171" s="132" t="str">
        <f t="shared" si="75"/>
        <v/>
      </c>
      <c r="BQ171" s="132" t="str">
        <f t="shared" si="76"/>
        <v/>
      </c>
      <c r="BR171" s="132" t="str">
        <f t="shared" si="77"/>
        <v/>
      </c>
      <c r="BS171" s="132" t="str">
        <f t="shared" si="78"/>
        <v/>
      </c>
      <c r="BT171" s="132" t="str">
        <f t="shared" si="79"/>
        <v/>
      </c>
      <c r="BU171" s="132" t="str">
        <f t="shared" si="80"/>
        <v/>
      </c>
      <c r="BV171" s="132" t="str">
        <f t="shared" si="81"/>
        <v/>
      </c>
      <c r="BW171" s="132" t="str">
        <f t="shared" si="82"/>
        <v/>
      </c>
      <c r="BX171" s="132" t="str">
        <f t="shared" si="83"/>
        <v/>
      </c>
      <c r="BY171" s="132" t="str">
        <f t="shared" si="84"/>
        <v/>
      </c>
      <c r="BZ171" t="str">
        <f t="shared" si="85"/>
        <v/>
      </c>
      <c r="CA171" t="str">
        <f t="shared" si="86"/>
        <v/>
      </c>
      <c r="CB171" t="str">
        <f t="shared" si="87"/>
        <v/>
      </c>
      <c r="CC171" t="str">
        <f t="shared" si="88"/>
        <v/>
      </c>
      <c r="CD171" t="str">
        <f t="shared" si="89"/>
        <v/>
      </c>
      <c r="CE171" t="str">
        <f t="shared" si="90"/>
        <v/>
      </c>
      <c r="CF171" t="str">
        <f t="shared" si="91"/>
        <v/>
      </c>
      <c r="CG171" t="str">
        <f t="shared" si="92"/>
        <v/>
      </c>
      <c r="CH171" t="str">
        <f t="shared" si="93"/>
        <v/>
      </c>
      <c r="CI171" t="str">
        <f t="shared" si="94"/>
        <v/>
      </c>
      <c r="CJ171" t="str">
        <f t="shared" si="95"/>
        <v/>
      </c>
      <c r="CK171" t="str">
        <f t="shared" si="96"/>
        <v/>
      </c>
      <c r="CL171" t="str">
        <f t="shared" si="97"/>
        <v/>
      </c>
      <c r="CM171" t="str">
        <f t="shared" si="98"/>
        <v/>
      </c>
      <c r="CN171" t="str">
        <f t="shared" si="99"/>
        <v/>
      </c>
      <c r="CO171" t="str">
        <f t="shared" si="100"/>
        <v/>
      </c>
    </row>
    <row r="172" spans="1:93" ht="18" customHeight="1">
      <c r="A172" t="s">
        <v>3455</v>
      </c>
      <c r="B172" s="97" t="s">
        <v>3397</v>
      </c>
      <c r="C172" s="26" t="s">
        <v>3456</v>
      </c>
      <c r="D172" s="27" t="s">
        <v>3330</v>
      </c>
      <c r="E172" s="27" t="s">
        <v>61</v>
      </c>
      <c r="F172" t="s">
        <v>48</v>
      </c>
      <c r="G172" s="27" t="s">
        <v>525</v>
      </c>
      <c r="H172" s="29" t="s">
        <v>3355</v>
      </c>
      <c r="I172" t="s">
        <v>3306</v>
      </c>
      <c r="K172" s="28"/>
      <c r="M172" t="s">
        <v>38</v>
      </c>
      <c r="N172" s="28"/>
      <c r="R172" t="str">
        <f>IF(COUNTIF(soi_input_variables!A:A,B172)&gt;0,"yes","no")</f>
        <v>no</v>
      </c>
      <c r="S172" t="str">
        <f>IF(COUNTIF(midas_input_variables!A:A,B172)&gt;0,"yes","no")</f>
        <v>yes</v>
      </c>
      <c r="T172" t="str">
        <f t="shared" si="101"/>
        <v>yes</v>
      </c>
      <c r="U172">
        <v>0.02</v>
      </c>
      <c r="V172" t="str">
        <f>IF(COUNTIF(eucalc_variables_proxies!A:A,B172)&gt;0,"yes","no")</f>
        <v>yes</v>
      </c>
      <c r="X172" t="s">
        <v>2943</v>
      </c>
      <c r="Y172" s="9" t="s">
        <v>3381</v>
      </c>
      <c r="AI172" s="9" t="s">
        <v>3457</v>
      </c>
      <c r="AJ172" t="s">
        <v>2943</v>
      </c>
      <c r="AK172" s="9" t="s">
        <v>3381</v>
      </c>
      <c r="AO172" s="29">
        <v>1407</v>
      </c>
      <c r="AP172" s="103" t="s">
        <v>3452</v>
      </c>
      <c r="AQ172" s="104" t="b">
        <v>1</v>
      </c>
      <c r="AR172" s="105"/>
      <c r="AS172" s="29">
        <v>1407</v>
      </c>
      <c r="AT172" s="131" t="str" cm="1">
        <f t="array" ref="AT172">IFERROR(_xlfn.TEXTSPLIT(AR172,";",,FALSE),"")</f>
        <v/>
      </c>
      <c r="BJ172" s="132" t="str">
        <f t="shared" si="69"/>
        <v/>
      </c>
      <c r="BK172" s="132" t="str">
        <f t="shared" si="70"/>
        <v/>
      </c>
      <c r="BL172" s="132" t="str">
        <f t="shared" si="71"/>
        <v/>
      </c>
      <c r="BM172" s="132" t="str">
        <f t="shared" si="72"/>
        <v/>
      </c>
      <c r="BN172" s="132" t="str">
        <f t="shared" si="73"/>
        <v/>
      </c>
      <c r="BO172" s="132" t="str">
        <f t="shared" si="74"/>
        <v/>
      </c>
      <c r="BP172" s="132" t="str">
        <f t="shared" si="75"/>
        <v/>
      </c>
      <c r="BQ172" s="132" t="str">
        <f t="shared" si="76"/>
        <v/>
      </c>
      <c r="BR172" s="132" t="str">
        <f t="shared" si="77"/>
        <v/>
      </c>
      <c r="BS172" s="132" t="str">
        <f t="shared" si="78"/>
        <v/>
      </c>
      <c r="BT172" s="132" t="str">
        <f t="shared" si="79"/>
        <v/>
      </c>
      <c r="BU172" s="132" t="str">
        <f t="shared" si="80"/>
        <v/>
      </c>
      <c r="BV172" s="132" t="str">
        <f t="shared" si="81"/>
        <v/>
      </c>
      <c r="BW172" s="132" t="str">
        <f t="shared" si="82"/>
        <v/>
      </c>
      <c r="BX172" s="132" t="str">
        <f t="shared" si="83"/>
        <v/>
      </c>
      <c r="BY172" s="132" t="str">
        <f t="shared" si="84"/>
        <v/>
      </c>
      <c r="BZ172" t="str">
        <f t="shared" si="85"/>
        <v/>
      </c>
      <c r="CA172" t="str">
        <f t="shared" si="86"/>
        <v/>
      </c>
      <c r="CB172" t="str">
        <f t="shared" si="87"/>
        <v/>
      </c>
      <c r="CC172" t="str">
        <f t="shared" si="88"/>
        <v/>
      </c>
      <c r="CD172" t="str">
        <f t="shared" si="89"/>
        <v/>
      </c>
      <c r="CE172" t="str">
        <f t="shared" si="90"/>
        <v/>
      </c>
      <c r="CF172" t="str">
        <f t="shared" si="91"/>
        <v/>
      </c>
      <c r="CG172" t="str">
        <f t="shared" si="92"/>
        <v/>
      </c>
      <c r="CH172" t="str">
        <f t="shared" si="93"/>
        <v/>
      </c>
      <c r="CI172" t="str">
        <f t="shared" si="94"/>
        <v/>
      </c>
      <c r="CJ172" t="str">
        <f t="shared" si="95"/>
        <v/>
      </c>
      <c r="CK172" t="str">
        <f t="shared" si="96"/>
        <v/>
      </c>
      <c r="CL172" t="str">
        <f t="shared" si="97"/>
        <v/>
      </c>
      <c r="CM172" t="str">
        <f t="shared" si="98"/>
        <v/>
      </c>
      <c r="CN172" t="str">
        <f t="shared" si="99"/>
        <v/>
      </c>
      <c r="CO172" t="str">
        <f t="shared" si="100"/>
        <v/>
      </c>
    </row>
    <row r="173" spans="1:93" ht="18.600000000000001" customHeight="1">
      <c r="A173" t="s">
        <v>3458</v>
      </c>
      <c r="B173" s="97" t="s">
        <v>3400</v>
      </c>
      <c r="C173" s="26" t="s">
        <v>3459</v>
      </c>
      <c r="D173" s="27"/>
      <c r="E173" s="27" t="s">
        <v>61</v>
      </c>
      <c r="F173" t="s">
        <v>48</v>
      </c>
      <c r="G173" s="27" t="s">
        <v>525</v>
      </c>
      <c r="H173" s="29" t="s">
        <v>3355</v>
      </c>
      <c r="I173" t="s">
        <v>3306</v>
      </c>
      <c r="K173" s="28"/>
      <c r="M173" t="s">
        <v>38</v>
      </c>
      <c r="N173" s="28"/>
      <c r="R173" t="str">
        <f>IF(COUNTIF(soi_input_variables!A:A,B173)&gt;0,"yes","no")</f>
        <v>no</v>
      </c>
      <c r="S173" t="str">
        <f>IF(COUNTIF(midas_input_variables!A:A,B173)&gt;0,"yes","no")</f>
        <v>yes</v>
      </c>
      <c r="T173" t="str">
        <f t="shared" si="101"/>
        <v>yes</v>
      </c>
      <c r="U173">
        <v>0.02</v>
      </c>
      <c r="V173" t="str">
        <f>IF(COUNTIF(eucalc_variables_proxies!A:A,B173)&gt;0,"yes","no")</f>
        <v>yes</v>
      </c>
      <c r="X173" t="s">
        <v>2943</v>
      </c>
      <c r="Y173" s="9" t="s">
        <v>3381</v>
      </c>
      <c r="AI173" s="9" t="s">
        <v>3460</v>
      </c>
      <c r="AJ173" t="s">
        <v>2943</v>
      </c>
      <c r="AK173" s="9" t="s">
        <v>3381</v>
      </c>
      <c r="AO173" s="29">
        <v>1407</v>
      </c>
      <c r="AP173" s="103" t="s">
        <v>3455</v>
      </c>
      <c r="AQ173" s="104" t="b">
        <v>1</v>
      </c>
      <c r="AR173" s="105"/>
      <c r="AS173" s="29">
        <v>1407</v>
      </c>
      <c r="AT173" s="131" t="str" cm="1">
        <f t="array" ref="AT173">IFERROR(_xlfn.TEXTSPLIT(AR173,";",,FALSE),"")</f>
        <v/>
      </c>
      <c r="BJ173" s="132" t="str">
        <f t="shared" si="69"/>
        <v/>
      </c>
      <c r="BK173" s="132" t="str">
        <f t="shared" si="70"/>
        <v/>
      </c>
      <c r="BL173" s="132" t="str">
        <f t="shared" si="71"/>
        <v/>
      </c>
      <c r="BM173" s="132" t="str">
        <f t="shared" si="72"/>
        <v/>
      </c>
      <c r="BN173" s="132" t="str">
        <f t="shared" si="73"/>
        <v/>
      </c>
      <c r="BO173" s="132" t="str">
        <f t="shared" si="74"/>
        <v/>
      </c>
      <c r="BP173" s="132" t="str">
        <f t="shared" si="75"/>
        <v/>
      </c>
      <c r="BQ173" s="132" t="str">
        <f t="shared" si="76"/>
        <v/>
      </c>
      <c r="BR173" s="132" t="str">
        <f t="shared" si="77"/>
        <v/>
      </c>
      <c r="BS173" s="132" t="str">
        <f t="shared" si="78"/>
        <v/>
      </c>
      <c r="BT173" s="132" t="str">
        <f t="shared" si="79"/>
        <v/>
      </c>
      <c r="BU173" s="132" t="str">
        <f t="shared" si="80"/>
        <v/>
      </c>
      <c r="BV173" s="132" t="str">
        <f t="shared" si="81"/>
        <v/>
      </c>
      <c r="BW173" s="132" t="str">
        <f t="shared" si="82"/>
        <v/>
      </c>
      <c r="BX173" s="132" t="str">
        <f t="shared" si="83"/>
        <v/>
      </c>
      <c r="BY173" s="132" t="str">
        <f t="shared" si="84"/>
        <v/>
      </c>
      <c r="BZ173" t="str">
        <f t="shared" si="85"/>
        <v/>
      </c>
      <c r="CA173" t="str">
        <f t="shared" si="86"/>
        <v/>
      </c>
      <c r="CB173" t="str">
        <f t="shared" si="87"/>
        <v/>
      </c>
      <c r="CC173" t="str">
        <f t="shared" si="88"/>
        <v/>
      </c>
      <c r="CD173" t="str">
        <f t="shared" si="89"/>
        <v/>
      </c>
      <c r="CE173" t="str">
        <f t="shared" si="90"/>
        <v/>
      </c>
      <c r="CF173" t="str">
        <f t="shared" si="91"/>
        <v/>
      </c>
      <c r="CG173" t="str">
        <f t="shared" si="92"/>
        <v/>
      </c>
      <c r="CH173" t="str">
        <f t="shared" si="93"/>
        <v/>
      </c>
      <c r="CI173" t="str">
        <f t="shared" si="94"/>
        <v/>
      </c>
      <c r="CJ173" t="str">
        <f t="shared" si="95"/>
        <v/>
      </c>
      <c r="CK173" t="str">
        <f t="shared" si="96"/>
        <v/>
      </c>
      <c r="CL173" t="str">
        <f t="shared" si="97"/>
        <v/>
      </c>
      <c r="CM173" t="str">
        <f t="shared" si="98"/>
        <v/>
      </c>
      <c r="CN173" t="str">
        <f t="shared" si="99"/>
        <v/>
      </c>
      <c r="CO173" t="str">
        <f t="shared" si="100"/>
        <v/>
      </c>
    </row>
    <row r="174" spans="1:93" ht="18" customHeight="1">
      <c r="A174" t="s">
        <v>3461</v>
      </c>
      <c r="B174" s="97" t="s">
        <v>3403</v>
      </c>
      <c r="C174" s="26" t="s">
        <v>3462</v>
      </c>
      <c r="D174" s="27"/>
      <c r="E174" s="27" t="s">
        <v>61</v>
      </c>
      <c r="F174" t="s">
        <v>48</v>
      </c>
      <c r="G174" s="27" t="s">
        <v>525</v>
      </c>
      <c r="H174" s="29" t="s">
        <v>3355</v>
      </c>
      <c r="I174" t="s">
        <v>3306</v>
      </c>
      <c r="K174" s="28"/>
      <c r="M174" t="s">
        <v>38</v>
      </c>
      <c r="N174" s="28"/>
      <c r="R174" t="str">
        <f>IF(COUNTIF(soi_input_variables!A:A,B174)&gt;0,"yes","no")</f>
        <v>no</v>
      </c>
      <c r="S174" t="str">
        <f>IF(COUNTIF(midas_input_variables!A:A,B174)&gt;0,"yes","no")</f>
        <v>yes</v>
      </c>
      <c r="T174" t="str">
        <f t="shared" si="101"/>
        <v>yes</v>
      </c>
      <c r="U174">
        <v>0.02</v>
      </c>
      <c r="V174" t="str">
        <f>IF(COUNTIF(eucalc_variables_proxies!A:A,B174)&gt;0,"yes","no")</f>
        <v>yes</v>
      </c>
      <c r="X174" t="s">
        <v>2943</v>
      </c>
      <c r="Y174" s="9" t="s">
        <v>3381</v>
      </c>
      <c r="AI174" s="9" t="s">
        <v>3463</v>
      </c>
      <c r="AJ174" t="s">
        <v>2943</v>
      </c>
      <c r="AK174" s="9" t="s">
        <v>3381</v>
      </c>
      <c r="AO174" s="29">
        <v>1407</v>
      </c>
      <c r="AP174" s="103" t="s">
        <v>3458</v>
      </c>
      <c r="AQ174" s="104" t="b">
        <v>1</v>
      </c>
      <c r="AR174" s="105"/>
      <c r="AS174" s="29">
        <v>1407</v>
      </c>
      <c r="AT174" s="131" t="str" cm="1">
        <f t="array" ref="AT174">IFERROR(_xlfn.TEXTSPLIT(AR174,";",,FALSE),"")</f>
        <v/>
      </c>
      <c r="BJ174" s="132" t="str">
        <f t="shared" si="69"/>
        <v/>
      </c>
      <c r="BK174" s="132" t="str">
        <f t="shared" si="70"/>
        <v/>
      </c>
      <c r="BL174" s="132" t="str">
        <f t="shared" si="71"/>
        <v/>
      </c>
      <c r="BM174" s="132" t="str">
        <f t="shared" si="72"/>
        <v/>
      </c>
      <c r="BN174" s="132" t="str">
        <f t="shared" si="73"/>
        <v/>
      </c>
      <c r="BO174" s="132" t="str">
        <f t="shared" si="74"/>
        <v/>
      </c>
      <c r="BP174" s="132" t="str">
        <f t="shared" si="75"/>
        <v/>
      </c>
      <c r="BQ174" s="132" t="str">
        <f t="shared" si="76"/>
        <v/>
      </c>
      <c r="BR174" s="132" t="str">
        <f t="shared" si="77"/>
        <v/>
      </c>
      <c r="BS174" s="132" t="str">
        <f t="shared" si="78"/>
        <v/>
      </c>
      <c r="BT174" s="132" t="str">
        <f t="shared" si="79"/>
        <v/>
      </c>
      <c r="BU174" s="132" t="str">
        <f t="shared" si="80"/>
        <v/>
      </c>
      <c r="BV174" s="132" t="str">
        <f t="shared" si="81"/>
        <v/>
      </c>
      <c r="BW174" s="132" t="str">
        <f t="shared" si="82"/>
        <v/>
      </c>
      <c r="BX174" s="132" t="str">
        <f t="shared" si="83"/>
        <v/>
      </c>
      <c r="BY174" s="132" t="str">
        <f t="shared" si="84"/>
        <v/>
      </c>
      <c r="BZ174" t="str">
        <f t="shared" si="85"/>
        <v/>
      </c>
      <c r="CA174" t="str">
        <f t="shared" si="86"/>
        <v/>
      </c>
      <c r="CB174" t="str">
        <f t="shared" si="87"/>
        <v/>
      </c>
      <c r="CC174" t="str">
        <f t="shared" si="88"/>
        <v/>
      </c>
      <c r="CD174" t="str">
        <f t="shared" si="89"/>
        <v/>
      </c>
      <c r="CE174" t="str">
        <f t="shared" si="90"/>
        <v/>
      </c>
      <c r="CF174" t="str">
        <f t="shared" si="91"/>
        <v/>
      </c>
      <c r="CG174" t="str">
        <f t="shared" si="92"/>
        <v/>
      </c>
      <c r="CH174" t="str">
        <f t="shared" si="93"/>
        <v/>
      </c>
      <c r="CI174" t="str">
        <f t="shared" si="94"/>
        <v/>
      </c>
      <c r="CJ174" t="str">
        <f t="shared" si="95"/>
        <v/>
      </c>
      <c r="CK174" t="str">
        <f t="shared" si="96"/>
        <v/>
      </c>
      <c r="CL174" t="str">
        <f t="shared" si="97"/>
        <v/>
      </c>
      <c r="CM174" t="str">
        <f t="shared" si="98"/>
        <v/>
      </c>
      <c r="CN174" t="str">
        <f t="shared" si="99"/>
        <v/>
      </c>
      <c r="CO174" t="str">
        <f t="shared" si="100"/>
        <v/>
      </c>
    </row>
    <row r="175" spans="1:93" ht="16.5" customHeight="1">
      <c r="A175" t="s">
        <v>3464</v>
      </c>
      <c r="B175" s="97" t="s">
        <v>3406</v>
      </c>
      <c r="C175" s="26" t="s">
        <v>3465</v>
      </c>
      <c r="D175" s="27"/>
      <c r="E175" s="27" t="s">
        <v>61</v>
      </c>
      <c r="F175" t="s">
        <v>48</v>
      </c>
      <c r="G175" s="27" t="s">
        <v>525</v>
      </c>
      <c r="H175" s="29" t="s">
        <v>3355</v>
      </c>
      <c r="I175" t="s">
        <v>3306</v>
      </c>
      <c r="K175" s="28"/>
      <c r="M175" t="s">
        <v>38</v>
      </c>
      <c r="N175" s="28"/>
      <c r="R175" t="str">
        <f>IF(COUNTIF(soi_input_variables!A:A,B175)&gt;0,"yes","no")</f>
        <v>no</v>
      </c>
      <c r="S175" t="str">
        <f>IF(COUNTIF(midas_input_variables!A:A,B175)&gt;0,"yes","no")</f>
        <v>yes</v>
      </c>
      <c r="T175" t="str">
        <f t="shared" si="101"/>
        <v>yes</v>
      </c>
      <c r="U175">
        <v>0.02</v>
      </c>
      <c r="V175" t="str">
        <f>IF(COUNTIF(eucalc_variables_proxies!A:A,B175)&gt;0,"yes","no")</f>
        <v>yes</v>
      </c>
      <c r="X175" t="s">
        <v>2943</v>
      </c>
      <c r="Y175" s="9" t="s">
        <v>3381</v>
      </c>
      <c r="AI175" s="9" t="s">
        <v>3466</v>
      </c>
      <c r="AJ175" t="s">
        <v>2943</v>
      </c>
      <c r="AK175" s="9" t="s">
        <v>3381</v>
      </c>
      <c r="AO175" s="29">
        <v>1407</v>
      </c>
      <c r="AP175" s="103" t="s">
        <v>3461</v>
      </c>
      <c r="AQ175" s="104" t="b">
        <v>1</v>
      </c>
      <c r="AR175" s="105"/>
      <c r="AS175" s="29">
        <v>1407</v>
      </c>
      <c r="AT175" s="131" t="str" cm="1">
        <f t="array" ref="AT175">IFERROR(_xlfn.TEXTSPLIT(AR175,";",,FALSE),"")</f>
        <v/>
      </c>
      <c r="BJ175" s="132" t="str">
        <f t="shared" si="69"/>
        <v/>
      </c>
      <c r="BK175" s="132" t="str">
        <f t="shared" si="70"/>
        <v/>
      </c>
      <c r="BL175" s="132" t="str">
        <f t="shared" si="71"/>
        <v/>
      </c>
      <c r="BM175" s="132" t="str">
        <f t="shared" si="72"/>
        <v/>
      </c>
      <c r="BN175" s="132" t="str">
        <f t="shared" si="73"/>
        <v/>
      </c>
      <c r="BO175" s="132" t="str">
        <f t="shared" si="74"/>
        <v/>
      </c>
      <c r="BP175" s="132" t="str">
        <f t="shared" si="75"/>
        <v/>
      </c>
      <c r="BQ175" s="132" t="str">
        <f t="shared" si="76"/>
        <v/>
      </c>
      <c r="BR175" s="132" t="str">
        <f t="shared" si="77"/>
        <v/>
      </c>
      <c r="BS175" s="132" t="str">
        <f t="shared" si="78"/>
        <v/>
      </c>
      <c r="BT175" s="132" t="str">
        <f t="shared" si="79"/>
        <v/>
      </c>
      <c r="BU175" s="132" t="str">
        <f t="shared" si="80"/>
        <v/>
      </c>
      <c r="BV175" s="132" t="str">
        <f t="shared" si="81"/>
        <v/>
      </c>
      <c r="BW175" s="132" t="str">
        <f t="shared" si="82"/>
        <v/>
      </c>
      <c r="BX175" s="132" t="str">
        <f t="shared" si="83"/>
        <v/>
      </c>
      <c r="BY175" s="132" t="str">
        <f t="shared" si="84"/>
        <v/>
      </c>
      <c r="BZ175" t="str">
        <f t="shared" si="85"/>
        <v/>
      </c>
      <c r="CA175" t="str">
        <f t="shared" si="86"/>
        <v/>
      </c>
      <c r="CB175" t="str">
        <f t="shared" si="87"/>
        <v/>
      </c>
      <c r="CC175" t="str">
        <f t="shared" si="88"/>
        <v/>
      </c>
      <c r="CD175" t="str">
        <f t="shared" si="89"/>
        <v/>
      </c>
      <c r="CE175" t="str">
        <f t="shared" si="90"/>
        <v/>
      </c>
      <c r="CF175" t="str">
        <f t="shared" si="91"/>
        <v/>
      </c>
      <c r="CG175" t="str">
        <f t="shared" si="92"/>
        <v/>
      </c>
      <c r="CH175" t="str">
        <f t="shared" si="93"/>
        <v/>
      </c>
      <c r="CI175" t="str">
        <f t="shared" si="94"/>
        <v/>
      </c>
      <c r="CJ175" t="str">
        <f t="shared" si="95"/>
        <v/>
      </c>
      <c r="CK175" t="str">
        <f t="shared" si="96"/>
        <v/>
      </c>
      <c r="CL175" t="str">
        <f t="shared" si="97"/>
        <v/>
      </c>
      <c r="CM175" t="str">
        <f t="shared" si="98"/>
        <v/>
      </c>
      <c r="CN175" t="str">
        <f t="shared" si="99"/>
        <v/>
      </c>
      <c r="CO175" t="str">
        <f t="shared" si="100"/>
        <v/>
      </c>
    </row>
    <row r="176" spans="1:93" ht="17.100000000000001" customHeight="1">
      <c r="A176" t="s">
        <v>3467</v>
      </c>
      <c r="B176" s="97" t="s">
        <v>3409</v>
      </c>
      <c r="C176" s="26" t="s">
        <v>3468</v>
      </c>
      <c r="D176" s="27"/>
      <c r="E176" s="27" t="s">
        <v>61</v>
      </c>
      <c r="F176" t="s">
        <v>48</v>
      </c>
      <c r="G176" s="27" t="s">
        <v>525</v>
      </c>
      <c r="H176" s="29" t="s">
        <v>3355</v>
      </c>
      <c r="I176" t="s">
        <v>3306</v>
      </c>
      <c r="K176" s="28"/>
      <c r="M176" t="s">
        <v>38</v>
      </c>
      <c r="N176" s="28"/>
      <c r="R176" t="str">
        <f>IF(COUNTIF(soi_input_variables!A:A,B176)&gt;0,"yes","no")</f>
        <v>no</v>
      </c>
      <c r="S176" t="str">
        <f>IF(COUNTIF(midas_input_variables!A:A,B176)&gt;0,"yes","no")</f>
        <v>yes</v>
      </c>
      <c r="T176" t="str">
        <f t="shared" si="101"/>
        <v>yes</v>
      </c>
      <c r="U176">
        <v>0.02</v>
      </c>
      <c r="V176" t="str">
        <f>IF(COUNTIF(eucalc_variables_proxies!A:A,B176)&gt;0,"yes","no")</f>
        <v>yes</v>
      </c>
      <c r="X176" t="s">
        <v>2943</v>
      </c>
      <c r="Y176" s="9" t="s">
        <v>3381</v>
      </c>
      <c r="AI176" s="9" t="s">
        <v>3469</v>
      </c>
      <c r="AJ176" t="s">
        <v>2943</v>
      </c>
      <c r="AK176" s="9" t="s">
        <v>3381</v>
      </c>
      <c r="AO176" s="29">
        <v>1407</v>
      </c>
      <c r="AP176" s="103" t="s">
        <v>3464</v>
      </c>
      <c r="AQ176" s="104" t="b">
        <v>1</v>
      </c>
      <c r="AR176" s="105"/>
      <c r="AS176" s="29">
        <v>1407</v>
      </c>
      <c r="AT176" s="131" t="str" cm="1">
        <f t="array" ref="AT176">IFERROR(_xlfn.TEXTSPLIT(AR176,";",,FALSE),"")</f>
        <v/>
      </c>
      <c r="BJ176" s="132" t="str">
        <f t="shared" si="69"/>
        <v/>
      </c>
      <c r="BK176" s="132" t="str">
        <f t="shared" si="70"/>
        <v/>
      </c>
      <c r="BL176" s="132" t="str">
        <f t="shared" si="71"/>
        <v/>
      </c>
      <c r="BM176" s="132" t="str">
        <f t="shared" si="72"/>
        <v/>
      </c>
      <c r="BN176" s="132" t="str">
        <f t="shared" si="73"/>
        <v/>
      </c>
      <c r="BO176" s="132" t="str">
        <f t="shared" si="74"/>
        <v/>
      </c>
      <c r="BP176" s="132" t="str">
        <f t="shared" si="75"/>
        <v/>
      </c>
      <c r="BQ176" s="132" t="str">
        <f t="shared" si="76"/>
        <v/>
      </c>
      <c r="BR176" s="132" t="str">
        <f t="shared" si="77"/>
        <v/>
      </c>
      <c r="BS176" s="132" t="str">
        <f t="shared" si="78"/>
        <v/>
      </c>
      <c r="BT176" s="132" t="str">
        <f t="shared" si="79"/>
        <v/>
      </c>
      <c r="BU176" s="132" t="str">
        <f t="shared" si="80"/>
        <v/>
      </c>
      <c r="BV176" s="132" t="str">
        <f t="shared" si="81"/>
        <v/>
      </c>
      <c r="BW176" s="132" t="str">
        <f t="shared" si="82"/>
        <v/>
      </c>
      <c r="BX176" s="132" t="str">
        <f t="shared" si="83"/>
        <v/>
      </c>
      <c r="BY176" s="132" t="str">
        <f t="shared" si="84"/>
        <v/>
      </c>
      <c r="BZ176" t="str">
        <f t="shared" si="85"/>
        <v/>
      </c>
      <c r="CA176" t="str">
        <f t="shared" si="86"/>
        <v/>
      </c>
      <c r="CB176" t="str">
        <f t="shared" si="87"/>
        <v/>
      </c>
      <c r="CC176" t="str">
        <f t="shared" si="88"/>
        <v/>
      </c>
      <c r="CD176" t="str">
        <f t="shared" si="89"/>
        <v/>
      </c>
      <c r="CE176" t="str">
        <f t="shared" si="90"/>
        <v/>
      </c>
      <c r="CF176" t="str">
        <f t="shared" si="91"/>
        <v/>
      </c>
      <c r="CG176" t="str">
        <f t="shared" si="92"/>
        <v/>
      </c>
      <c r="CH176" t="str">
        <f t="shared" si="93"/>
        <v/>
      </c>
      <c r="CI176" t="str">
        <f t="shared" si="94"/>
        <v/>
      </c>
      <c r="CJ176" t="str">
        <f t="shared" si="95"/>
        <v/>
      </c>
      <c r="CK176" t="str">
        <f t="shared" si="96"/>
        <v/>
      </c>
      <c r="CL176" t="str">
        <f t="shared" si="97"/>
        <v/>
      </c>
      <c r="CM176" t="str">
        <f t="shared" si="98"/>
        <v/>
      </c>
      <c r="CN176" t="str">
        <f t="shared" si="99"/>
        <v/>
      </c>
      <c r="CO176" t="str">
        <f t="shared" si="100"/>
        <v/>
      </c>
    </row>
    <row r="177" spans="1:93" ht="16.2" customHeight="1">
      <c r="A177" t="s">
        <v>3470</v>
      </c>
      <c r="B177" s="97" t="s">
        <v>3412</v>
      </c>
      <c r="C177" s="26" t="s">
        <v>3471</v>
      </c>
      <c r="D177" s="27"/>
      <c r="E177" s="27" t="s">
        <v>61</v>
      </c>
      <c r="F177" t="s">
        <v>48</v>
      </c>
      <c r="G177" s="27" t="s">
        <v>525</v>
      </c>
      <c r="H177" s="29" t="s">
        <v>3355</v>
      </c>
      <c r="I177" t="s">
        <v>3306</v>
      </c>
      <c r="K177" s="28"/>
      <c r="M177" t="s">
        <v>38</v>
      </c>
      <c r="N177" s="28"/>
      <c r="R177" t="str">
        <f>IF(COUNTIF(soi_input_variables!A:A,B177)&gt;0,"yes","no")</f>
        <v>no</v>
      </c>
      <c r="S177" t="str">
        <f>IF(COUNTIF(midas_input_variables!A:A,B177)&gt;0,"yes","no")</f>
        <v>yes</v>
      </c>
      <c r="T177" t="str">
        <f t="shared" si="101"/>
        <v>yes</v>
      </c>
      <c r="U177">
        <v>0.02</v>
      </c>
      <c r="V177" t="str">
        <f>IF(COUNTIF(eucalc_variables_proxies!A:A,B177)&gt;0,"yes","no")</f>
        <v>yes</v>
      </c>
      <c r="X177" t="s">
        <v>2943</v>
      </c>
      <c r="Y177" s="9" t="s">
        <v>3381</v>
      </c>
      <c r="AI177" s="9" t="s">
        <v>3381</v>
      </c>
      <c r="AJ177" t="s">
        <v>2943</v>
      </c>
      <c r="AK177" t="s">
        <v>2943</v>
      </c>
      <c r="AO177" s="29">
        <v>1407</v>
      </c>
      <c r="AP177" s="103" t="s">
        <v>3467</v>
      </c>
      <c r="AQ177" s="104" t="b">
        <v>1</v>
      </c>
      <c r="AR177" s="105"/>
      <c r="AS177" s="29">
        <v>1407</v>
      </c>
      <c r="AT177" s="131" t="str" cm="1">
        <f t="array" ref="AT177">IFERROR(_xlfn.TEXTSPLIT(AR177,";",,FALSE),"")</f>
        <v/>
      </c>
      <c r="BJ177" s="132" t="str">
        <f t="shared" si="69"/>
        <v/>
      </c>
      <c r="BK177" s="132" t="str">
        <f t="shared" si="70"/>
        <v/>
      </c>
      <c r="BL177" s="132" t="str">
        <f t="shared" si="71"/>
        <v/>
      </c>
      <c r="BM177" s="132" t="str">
        <f t="shared" si="72"/>
        <v/>
      </c>
      <c r="BN177" s="132" t="str">
        <f t="shared" si="73"/>
        <v/>
      </c>
      <c r="BO177" s="132" t="str">
        <f t="shared" si="74"/>
        <v/>
      </c>
      <c r="BP177" s="132" t="str">
        <f t="shared" si="75"/>
        <v/>
      </c>
      <c r="BQ177" s="132" t="str">
        <f t="shared" si="76"/>
        <v/>
      </c>
      <c r="BR177" s="132" t="str">
        <f t="shared" si="77"/>
        <v/>
      </c>
      <c r="BS177" s="132" t="str">
        <f t="shared" si="78"/>
        <v/>
      </c>
      <c r="BT177" s="132" t="str">
        <f t="shared" si="79"/>
        <v/>
      </c>
      <c r="BU177" s="132" t="str">
        <f t="shared" si="80"/>
        <v/>
      </c>
      <c r="BV177" s="132" t="str">
        <f t="shared" si="81"/>
        <v/>
      </c>
      <c r="BW177" s="132" t="str">
        <f t="shared" si="82"/>
        <v/>
      </c>
      <c r="BX177" s="132" t="str">
        <f t="shared" si="83"/>
        <v/>
      </c>
      <c r="BY177" s="132" t="str">
        <f t="shared" si="84"/>
        <v/>
      </c>
      <c r="BZ177" t="str">
        <f t="shared" si="85"/>
        <v/>
      </c>
      <c r="CA177" t="str">
        <f t="shared" si="86"/>
        <v/>
      </c>
      <c r="CB177" t="str">
        <f t="shared" si="87"/>
        <v/>
      </c>
      <c r="CC177" t="str">
        <f t="shared" si="88"/>
        <v/>
      </c>
      <c r="CD177" t="str">
        <f t="shared" si="89"/>
        <v/>
      </c>
      <c r="CE177" t="str">
        <f t="shared" si="90"/>
        <v/>
      </c>
      <c r="CF177" t="str">
        <f t="shared" si="91"/>
        <v/>
      </c>
      <c r="CG177" t="str">
        <f t="shared" si="92"/>
        <v/>
      </c>
      <c r="CH177" t="str">
        <f t="shared" si="93"/>
        <v/>
      </c>
      <c r="CI177" t="str">
        <f t="shared" si="94"/>
        <v/>
      </c>
      <c r="CJ177" t="str">
        <f t="shared" si="95"/>
        <v/>
      </c>
      <c r="CK177" t="str">
        <f t="shared" si="96"/>
        <v/>
      </c>
      <c r="CL177" t="str">
        <f t="shared" si="97"/>
        <v/>
      </c>
      <c r="CM177" t="str">
        <f t="shared" si="98"/>
        <v/>
      </c>
      <c r="CN177" t="str">
        <f t="shared" si="99"/>
        <v/>
      </c>
      <c r="CO177" t="str">
        <f t="shared" si="100"/>
        <v/>
      </c>
    </row>
    <row r="178" spans="1:93" ht="19.2" customHeight="1">
      <c r="A178" t="s">
        <v>3472</v>
      </c>
      <c r="B178" s="97" t="s">
        <v>3416</v>
      </c>
      <c r="C178" s="26" t="s">
        <v>3473</v>
      </c>
      <c r="D178" s="27"/>
      <c r="E178" s="27" t="s">
        <v>61</v>
      </c>
      <c r="F178" t="s">
        <v>48</v>
      </c>
      <c r="G178" s="27" t="s">
        <v>525</v>
      </c>
      <c r="H178" s="29" t="s">
        <v>3355</v>
      </c>
      <c r="I178" t="s">
        <v>3306</v>
      </c>
      <c r="K178" s="28"/>
      <c r="M178" t="s">
        <v>38</v>
      </c>
      <c r="N178" s="28"/>
      <c r="R178" t="str">
        <f>IF(COUNTIF(soi_input_variables!A:A,B178)&gt;0,"yes","no")</f>
        <v>no</v>
      </c>
      <c r="S178" t="str">
        <f>IF(COUNTIF(midas_input_variables!A:A,B178)&gt;0,"yes","no")</f>
        <v>yes</v>
      </c>
      <c r="T178" t="str">
        <f t="shared" si="101"/>
        <v>yes</v>
      </c>
      <c r="U178">
        <v>0.02</v>
      </c>
      <c r="V178" t="str">
        <f>IF(COUNTIF(eucalc_variables_proxies!A:A,B178)&gt;0,"yes","no")</f>
        <v>yes</v>
      </c>
      <c r="X178" t="s">
        <v>2943</v>
      </c>
      <c r="Y178" s="9" t="s">
        <v>3381</v>
      </c>
      <c r="AI178" s="9" t="s">
        <v>3474</v>
      </c>
      <c r="AJ178" t="s">
        <v>2943</v>
      </c>
      <c r="AK178" t="s">
        <v>3475</v>
      </c>
      <c r="AO178" s="29">
        <v>1407</v>
      </c>
      <c r="AP178" s="103" t="s">
        <v>3472</v>
      </c>
      <c r="AQ178" s="104" t="b">
        <v>1</v>
      </c>
      <c r="AR178" s="105"/>
      <c r="AS178" s="29">
        <v>1407</v>
      </c>
      <c r="AT178" s="131" t="str" cm="1">
        <f t="array" ref="AT178">IFERROR(_xlfn.TEXTSPLIT(AR178,";",,FALSE),"")</f>
        <v/>
      </c>
      <c r="BJ178" s="132" t="str">
        <f t="shared" si="69"/>
        <v/>
      </c>
      <c r="BK178" s="132" t="str">
        <f t="shared" si="70"/>
        <v/>
      </c>
      <c r="BL178" s="132" t="str">
        <f t="shared" si="71"/>
        <v/>
      </c>
      <c r="BM178" s="132" t="str">
        <f t="shared" si="72"/>
        <v/>
      </c>
      <c r="BN178" s="132" t="str">
        <f t="shared" si="73"/>
        <v/>
      </c>
      <c r="BO178" s="132" t="str">
        <f t="shared" si="74"/>
        <v/>
      </c>
      <c r="BP178" s="132" t="str">
        <f t="shared" si="75"/>
        <v/>
      </c>
      <c r="BQ178" s="132" t="str">
        <f t="shared" si="76"/>
        <v/>
      </c>
      <c r="BR178" s="132" t="str">
        <f t="shared" si="77"/>
        <v/>
      </c>
      <c r="BS178" s="132" t="str">
        <f t="shared" si="78"/>
        <v/>
      </c>
      <c r="BT178" s="132" t="str">
        <f t="shared" si="79"/>
        <v/>
      </c>
      <c r="BU178" s="132" t="str">
        <f t="shared" si="80"/>
        <v/>
      </c>
      <c r="BV178" s="132" t="str">
        <f t="shared" si="81"/>
        <v/>
      </c>
      <c r="BW178" s="132" t="str">
        <f t="shared" si="82"/>
        <v/>
      </c>
      <c r="BX178" s="132" t="str">
        <f t="shared" si="83"/>
        <v/>
      </c>
      <c r="BY178" s="132" t="str">
        <f t="shared" si="84"/>
        <v/>
      </c>
      <c r="BZ178" t="str">
        <f t="shared" si="85"/>
        <v/>
      </c>
      <c r="CA178" t="str">
        <f t="shared" si="86"/>
        <v/>
      </c>
      <c r="CB178" t="str">
        <f t="shared" si="87"/>
        <v/>
      </c>
      <c r="CC178" t="str">
        <f t="shared" si="88"/>
        <v/>
      </c>
      <c r="CD178" t="str">
        <f t="shared" si="89"/>
        <v/>
      </c>
      <c r="CE178" t="str">
        <f t="shared" si="90"/>
        <v/>
      </c>
      <c r="CF178" t="str">
        <f t="shared" si="91"/>
        <v/>
      </c>
      <c r="CG178" t="str">
        <f t="shared" si="92"/>
        <v/>
      </c>
      <c r="CH178" t="str">
        <f t="shared" si="93"/>
        <v/>
      </c>
      <c r="CI178" t="str">
        <f t="shared" si="94"/>
        <v/>
      </c>
      <c r="CJ178" t="str">
        <f t="shared" si="95"/>
        <v/>
      </c>
      <c r="CK178" t="str">
        <f t="shared" si="96"/>
        <v/>
      </c>
      <c r="CL178" t="str">
        <f t="shared" si="97"/>
        <v/>
      </c>
      <c r="CM178" t="str">
        <f t="shared" si="98"/>
        <v/>
      </c>
      <c r="CN178" t="str">
        <f t="shared" si="99"/>
        <v/>
      </c>
      <c r="CO178" t="str">
        <f t="shared" si="100"/>
        <v/>
      </c>
    </row>
    <row r="179" spans="1:93" ht="19.2" customHeight="1">
      <c r="A179" t="s">
        <v>3476</v>
      </c>
      <c r="B179" s="97" t="s">
        <v>3418</v>
      </c>
      <c r="C179" s="26" t="s">
        <v>3477</v>
      </c>
      <c r="D179" s="27" t="s">
        <v>3330</v>
      </c>
      <c r="E179" s="27" t="s">
        <v>61</v>
      </c>
      <c r="F179" t="s">
        <v>48</v>
      </c>
      <c r="G179" s="27" t="s">
        <v>525</v>
      </c>
      <c r="H179" s="29" t="s">
        <v>3355</v>
      </c>
      <c r="I179" t="s">
        <v>3306</v>
      </c>
      <c r="K179" s="28"/>
      <c r="M179" t="s">
        <v>38</v>
      </c>
      <c r="N179" s="28"/>
      <c r="R179" t="str">
        <f>IF(COUNTIF(soi_input_variables!A:A,B179)&gt;0,"yes","no")</f>
        <v>no</v>
      </c>
      <c r="S179" t="str">
        <f>IF(COUNTIF(midas_input_variables!A:A,B179)&gt;0,"yes","no")</f>
        <v>yes</v>
      </c>
      <c r="T179" t="str">
        <f t="shared" si="101"/>
        <v>yes</v>
      </c>
      <c r="U179">
        <v>0.02</v>
      </c>
      <c r="V179" t="str">
        <f>IF(COUNTIF(eucalc_variables_proxies!A:A,B179)&gt;0,"yes","no")</f>
        <v>yes</v>
      </c>
      <c r="X179" t="s">
        <v>2943</v>
      </c>
      <c r="Y179" s="9" t="s">
        <v>3381</v>
      </c>
      <c r="AI179" s="9" t="s">
        <v>3478</v>
      </c>
      <c r="AJ179" t="s">
        <v>2943</v>
      </c>
      <c r="AK179" t="s">
        <v>3475</v>
      </c>
      <c r="AO179" s="29">
        <v>1407</v>
      </c>
      <c r="AP179" s="103" t="s">
        <v>3476</v>
      </c>
      <c r="AQ179" s="104" t="b">
        <v>1</v>
      </c>
      <c r="AR179" s="105"/>
      <c r="AS179" s="29">
        <v>1407</v>
      </c>
      <c r="AT179" s="131" t="str" cm="1">
        <f t="array" ref="AT179">IFERROR(_xlfn.TEXTSPLIT(AR179,";",,FALSE),"")</f>
        <v/>
      </c>
      <c r="BJ179" s="132" t="str">
        <f t="shared" si="69"/>
        <v/>
      </c>
      <c r="BK179" s="132" t="str">
        <f t="shared" si="70"/>
        <v/>
      </c>
      <c r="BL179" s="132" t="str">
        <f t="shared" si="71"/>
        <v/>
      </c>
      <c r="BM179" s="132" t="str">
        <f t="shared" si="72"/>
        <v/>
      </c>
      <c r="BN179" s="132" t="str">
        <f t="shared" si="73"/>
        <v/>
      </c>
      <c r="BO179" s="132" t="str">
        <f t="shared" si="74"/>
        <v/>
      </c>
      <c r="BP179" s="132" t="str">
        <f t="shared" si="75"/>
        <v/>
      </c>
      <c r="BQ179" s="132" t="str">
        <f t="shared" si="76"/>
        <v/>
      </c>
      <c r="BR179" s="132" t="str">
        <f t="shared" si="77"/>
        <v/>
      </c>
      <c r="BS179" s="132" t="str">
        <f t="shared" si="78"/>
        <v/>
      </c>
      <c r="BT179" s="132" t="str">
        <f t="shared" si="79"/>
        <v/>
      </c>
      <c r="BU179" s="132" t="str">
        <f t="shared" si="80"/>
        <v/>
      </c>
      <c r="BV179" s="132" t="str">
        <f t="shared" si="81"/>
        <v/>
      </c>
      <c r="BW179" s="132" t="str">
        <f t="shared" si="82"/>
        <v/>
      </c>
      <c r="BX179" s="132" t="str">
        <f t="shared" si="83"/>
        <v/>
      </c>
      <c r="BY179" s="132" t="str">
        <f t="shared" si="84"/>
        <v/>
      </c>
      <c r="BZ179" t="str">
        <f t="shared" si="85"/>
        <v/>
      </c>
      <c r="CA179" t="str">
        <f t="shared" si="86"/>
        <v/>
      </c>
      <c r="CB179" t="str">
        <f t="shared" si="87"/>
        <v/>
      </c>
      <c r="CC179" t="str">
        <f t="shared" si="88"/>
        <v/>
      </c>
      <c r="CD179" t="str">
        <f t="shared" si="89"/>
        <v/>
      </c>
      <c r="CE179" t="str">
        <f t="shared" si="90"/>
        <v/>
      </c>
      <c r="CF179" t="str">
        <f t="shared" si="91"/>
        <v/>
      </c>
      <c r="CG179" t="str">
        <f t="shared" si="92"/>
        <v/>
      </c>
      <c r="CH179" t="str">
        <f t="shared" si="93"/>
        <v/>
      </c>
      <c r="CI179" t="str">
        <f t="shared" si="94"/>
        <v/>
      </c>
      <c r="CJ179" t="str">
        <f t="shared" si="95"/>
        <v/>
      </c>
      <c r="CK179" t="str">
        <f t="shared" si="96"/>
        <v/>
      </c>
      <c r="CL179" t="str">
        <f t="shared" si="97"/>
        <v/>
      </c>
      <c r="CM179" t="str">
        <f t="shared" si="98"/>
        <v/>
      </c>
      <c r="CN179" t="str">
        <f t="shared" si="99"/>
        <v/>
      </c>
      <c r="CO179" t="str">
        <f t="shared" si="100"/>
        <v/>
      </c>
    </row>
    <row r="180" spans="1:93" ht="19.5" customHeight="1">
      <c r="A180" t="s">
        <v>3479</v>
      </c>
      <c r="B180" s="97" t="s">
        <v>3422</v>
      </c>
      <c r="C180" s="26" t="s">
        <v>3480</v>
      </c>
      <c r="D180" s="27"/>
      <c r="E180" s="27" t="s">
        <v>61</v>
      </c>
      <c r="F180" t="s">
        <v>48</v>
      </c>
      <c r="G180" s="27" t="s">
        <v>525</v>
      </c>
      <c r="H180" s="29" t="s">
        <v>3355</v>
      </c>
      <c r="I180" t="s">
        <v>3306</v>
      </c>
      <c r="K180" s="28"/>
      <c r="M180" t="s">
        <v>38</v>
      </c>
      <c r="N180" s="28"/>
      <c r="R180" t="str">
        <f>IF(COUNTIF(soi_input_variables!A:A,B180)&gt;0,"yes","no")</f>
        <v>no</v>
      </c>
      <c r="S180" t="str">
        <f>IF(COUNTIF(midas_input_variables!A:A,B180)&gt;0,"yes","no")</f>
        <v>yes</v>
      </c>
      <c r="T180" t="str">
        <f t="shared" si="101"/>
        <v>yes</v>
      </c>
      <c r="U180">
        <v>0.02</v>
      </c>
      <c r="V180" t="str">
        <f>IF(COUNTIF(eucalc_variables_proxies!A:A,B180)&gt;0,"yes","no")</f>
        <v>yes</v>
      </c>
      <c r="X180" t="s">
        <v>2943</v>
      </c>
      <c r="Y180" s="9" t="s">
        <v>3381</v>
      </c>
      <c r="AI180" s="9" t="s">
        <v>3481</v>
      </c>
      <c r="AJ180" t="s">
        <v>2943</v>
      </c>
      <c r="AK180" t="s">
        <v>3475</v>
      </c>
      <c r="AO180" s="29">
        <v>1407</v>
      </c>
      <c r="AP180" s="103" t="s">
        <v>3479</v>
      </c>
      <c r="AQ180" s="104" t="b">
        <v>1</v>
      </c>
      <c r="AR180" s="105"/>
      <c r="AS180" s="29">
        <v>1407</v>
      </c>
      <c r="AT180" s="131" t="str" cm="1">
        <f t="array" ref="AT180">IFERROR(_xlfn.TEXTSPLIT(AR180,";",,FALSE),"")</f>
        <v/>
      </c>
      <c r="BJ180" s="132" t="str">
        <f t="shared" si="69"/>
        <v/>
      </c>
      <c r="BK180" s="132" t="str">
        <f t="shared" si="70"/>
        <v/>
      </c>
      <c r="BL180" s="132" t="str">
        <f t="shared" si="71"/>
        <v/>
      </c>
      <c r="BM180" s="132" t="str">
        <f t="shared" si="72"/>
        <v/>
      </c>
      <c r="BN180" s="132" t="str">
        <f t="shared" si="73"/>
        <v/>
      </c>
      <c r="BO180" s="132" t="str">
        <f t="shared" si="74"/>
        <v/>
      </c>
      <c r="BP180" s="132" t="str">
        <f t="shared" si="75"/>
        <v/>
      </c>
      <c r="BQ180" s="132" t="str">
        <f t="shared" si="76"/>
        <v/>
      </c>
      <c r="BR180" s="132" t="str">
        <f t="shared" si="77"/>
        <v/>
      </c>
      <c r="BS180" s="132" t="str">
        <f t="shared" si="78"/>
        <v/>
      </c>
      <c r="BT180" s="132" t="str">
        <f t="shared" si="79"/>
        <v/>
      </c>
      <c r="BU180" s="132" t="str">
        <f t="shared" si="80"/>
        <v/>
      </c>
      <c r="BV180" s="132" t="str">
        <f t="shared" si="81"/>
        <v/>
      </c>
      <c r="BW180" s="132" t="str">
        <f t="shared" si="82"/>
        <v/>
      </c>
      <c r="BX180" s="132" t="str">
        <f t="shared" si="83"/>
        <v/>
      </c>
      <c r="BY180" s="132" t="str">
        <f t="shared" si="84"/>
        <v/>
      </c>
      <c r="BZ180" t="str">
        <f t="shared" si="85"/>
        <v/>
      </c>
      <c r="CA180" t="str">
        <f t="shared" si="86"/>
        <v/>
      </c>
      <c r="CB180" t="str">
        <f t="shared" si="87"/>
        <v/>
      </c>
      <c r="CC180" t="str">
        <f t="shared" si="88"/>
        <v/>
      </c>
      <c r="CD180" t="str">
        <f t="shared" si="89"/>
        <v/>
      </c>
      <c r="CE180" t="str">
        <f t="shared" si="90"/>
        <v/>
      </c>
      <c r="CF180" t="str">
        <f t="shared" si="91"/>
        <v/>
      </c>
      <c r="CG180" t="str">
        <f t="shared" si="92"/>
        <v/>
      </c>
      <c r="CH180" t="str">
        <f t="shared" si="93"/>
        <v/>
      </c>
      <c r="CI180" t="str">
        <f t="shared" si="94"/>
        <v/>
      </c>
      <c r="CJ180" t="str">
        <f t="shared" si="95"/>
        <v/>
      </c>
      <c r="CK180" t="str">
        <f t="shared" si="96"/>
        <v/>
      </c>
      <c r="CL180" t="str">
        <f t="shared" si="97"/>
        <v/>
      </c>
      <c r="CM180" t="str">
        <f t="shared" si="98"/>
        <v/>
      </c>
      <c r="CN180" t="str">
        <f t="shared" si="99"/>
        <v/>
      </c>
      <c r="CO180" t="str">
        <f t="shared" si="100"/>
        <v/>
      </c>
    </row>
    <row r="181" spans="1:93" ht="17.7" customHeight="1">
      <c r="A181" t="s">
        <v>3482</v>
      </c>
      <c r="B181" s="97" t="s">
        <v>3425</v>
      </c>
      <c r="C181" s="26" t="s">
        <v>3483</v>
      </c>
      <c r="D181" s="27"/>
      <c r="E181" s="27" t="s">
        <v>61</v>
      </c>
      <c r="F181" t="s">
        <v>48</v>
      </c>
      <c r="G181" s="27" t="s">
        <v>525</v>
      </c>
      <c r="H181" s="29" t="s">
        <v>3355</v>
      </c>
      <c r="I181" t="s">
        <v>3306</v>
      </c>
      <c r="K181" s="28"/>
      <c r="M181" t="s">
        <v>38</v>
      </c>
      <c r="N181" s="28"/>
      <c r="R181" t="str">
        <f>IF(COUNTIF(soi_input_variables!A:A,B181)&gt;0,"yes","no")</f>
        <v>no</v>
      </c>
      <c r="S181" t="str">
        <f>IF(COUNTIF(midas_input_variables!A:A,B181)&gt;0,"yes","no")</f>
        <v>yes</v>
      </c>
      <c r="T181" t="str">
        <f t="shared" si="101"/>
        <v>yes</v>
      </c>
      <c r="U181">
        <v>0.02</v>
      </c>
      <c r="V181" t="str">
        <f>IF(COUNTIF(eucalc_variables_proxies!A:A,B181)&gt;0,"yes","no")</f>
        <v>yes</v>
      </c>
      <c r="X181" t="s">
        <v>2943</v>
      </c>
      <c r="Y181" s="9" t="s">
        <v>3381</v>
      </c>
      <c r="AI181" s="9" t="s">
        <v>3484</v>
      </c>
      <c r="AJ181" t="s">
        <v>2943</v>
      </c>
      <c r="AK181" t="s">
        <v>3475</v>
      </c>
      <c r="AO181" s="29">
        <v>1407</v>
      </c>
      <c r="AP181" s="103" t="s">
        <v>3485</v>
      </c>
      <c r="AQ181" s="104" t="b">
        <v>1</v>
      </c>
      <c r="AR181" s="105"/>
      <c r="AS181" s="29">
        <v>1407</v>
      </c>
      <c r="AT181" s="131" t="str" cm="1">
        <f t="array" ref="AT181">IFERROR(_xlfn.TEXTSPLIT(AR181,";",,FALSE),"")</f>
        <v/>
      </c>
      <c r="BJ181" s="132" t="str">
        <f t="shared" si="69"/>
        <v/>
      </c>
      <c r="BK181" s="132" t="str">
        <f t="shared" si="70"/>
        <v/>
      </c>
      <c r="BL181" s="132" t="str">
        <f t="shared" si="71"/>
        <v/>
      </c>
      <c r="BM181" s="132" t="str">
        <f t="shared" si="72"/>
        <v/>
      </c>
      <c r="BN181" s="132" t="str">
        <f t="shared" si="73"/>
        <v/>
      </c>
      <c r="BO181" s="132" t="str">
        <f t="shared" si="74"/>
        <v/>
      </c>
      <c r="BP181" s="132" t="str">
        <f t="shared" si="75"/>
        <v/>
      </c>
      <c r="BQ181" s="132" t="str">
        <f t="shared" si="76"/>
        <v/>
      </c>
      <c r="BR181" s="132" t="str">
        <f t="shared" si="77"/>
        <v/>
      </c>
      <c r="BS181" s="132" t="str">
        <f t="shared" si="78"/>
        <v/>
      </c>
      <c r="BT181" s="132" t="str">
        <f t="shared" si="79"/>
        <v/>
      </c>
      <c r="BU181" s="132" t="str">
        <f t="shared" si="80"/>
        <v/>
      </c>
      <c r="BV181" s="132" t="str">
        <f t="shared" si="81"/>
        <v/>
      </c>
      <c r="BW181" s="132" t="str">
        <f t="shared" si="82"/>
        <v/>
      </c>
      <c r="BX181" s="132" t="str">
        <f t="shared" si="83"/>
        <v/>
      </c>
      <c r="BY181" s="132" t="str">
        <f t="shared" si="84"/>
        <v/>
      </c>
      <c r="BZ181" t="str">
        <f t="shared" si="85"/>
        <v/>
      </c>
      <c r="CA181" t="str">
        <f t="shared" si="86"/>
        <v/>
      </c>
      <c r="CB181" t="str">
        <f t="shared" si="87"/>
        <v/>
      </c>
      <c r="CC181" t="str">
        <f t="shared" si="88"/>
        <v/>
      </c>
      <c r="CD181" t="str">
        <f t="shared" si="89"/>
        <v/>
      </c>
      <c r="CE181" t="str">
        <f t="shared" si="90"/>
        <v/>
      </c>
      <c r="CF181" t="str">
        <f t="shared" si="91"/>
        <v/>
      </c>
      <c r="CG181" t="str">
        <f t="shared" si="92"/>
        <v/>
      </c>
      <c r="CH181" t="str">
        <f t="shared" si="93"/>
        <v/>
      </c>
      <c r="CI181" t="str">
        <f t="shared" si="94"/>
        <v/>
      </c>
      <c r="CJ181" t="str">
        <f t="shared" si="95"/>
        <v/>
      </c>
      <c r="CK181" t="str">
        <f t="shared" si="96"/>
        <v/>
      </c>
      <c r="CL181" t="str">
        <f t="shared" si="97"/>
        <v/>
      </c>
      <c r="CM181" t="str">
        <f t="shared" si="98"/>
        <v/>
      </c>
      <c r="CN181" t="str">
        <f t="shared" si="99"/>
        <v/>
      </c>
      <c r="CO181" t="str">
        <f t="shared" si="100"/>
        <v/>
      </c>
    </row>
    <row r="182" spans="1:93" ht="16.5" customHeight="1">
      <c r="A182" t="s">
        <v>3485</v>
      </c>
      <c r="B182" s="97" t="s">
        <v>3428</v>
      </c>
      <c r="C182" s="26" t="s">
        <v>3486</v>
      </c>
      <c r="D182" s="27"/>
      <c r="E182" s="27" t="s">
        <v>61</v>
      </c>
      <c r="F182" t="s">
        <v>48</v>
      </c>
      <c r="G182" s="27" t="s">
        <v>525</v>
      </c>
      <c r="H182" s="29" t="s">
        <v>3355</v>
      </c>
      <c r="I182" t="s">
        <v>3306</v>
      </c>
      <c r="K182" s="28"/>
      <c r="M182" t="s">
        <v>38</v>
      </c>
      <c r="N182" s="28"/>
      <c r="R182" t="str">
        <f>IF(COUNTIF(soi_input_variables!A:A,B182)&gt;0,"yes","no")</f>
        <v>no</v>
      </c>
      <c r="S182" t="str">
        <f>IF(COUNTIF(midas_input_variables!A:A,B182)&gt;0,"yes","no")</f>
        <v>yes</v>
      </c>
      <c r="T182" t="str">
        <f t="shared" si="101"/>
        <v>yes</v>
      </c>
      <c r="U182">
        <v>0.02</v>
      </c>
      <c r="V182" t="str">
        <f>IF(COUNTIF(eucalc_variables_proxies!A:A,B182)&gt;0,"yes","no")</f>
        <v>yes</v>
      </c>
      <c r="X182" t="s">
        <v>2943</v>
      </c>
      <c r="Y182" s="9" t="s">
        <v>3381</v>
      </c>
      <c r="AI182" s="9" t="s">
        <v>3487</v>
      </c>
      <c r="AJ182" t="s">
        <v>2943</v>
      </c>
      <c r="AK182" t="s">
        <v>3475</v>
      </c>
      <c r="AO182" s="29">
        <v>1407</v>
      </c>
      <c r="AP182" s="103" t="s">
        <v>3488</v>
      </c>
      <c r="AQ182" s="104" t="b">
        <v>1</v>
      </c>
      <c r="AR182" s="105"/>
      <c r="AS182" s="29">
        <v>1407</v>
      </c>
      <c r="AT182" s="131" t="str" cm="1">
        <f t="array" ref="AT182">IFERROR(_xlfn.TEXTSPLIT(AR182,";",,FALSE),"")</f>
        <v/>
      </c>
      <c r="BJ182" s="132" t="str">
        <f t="shared" si="69"/>
        <v/>
      </c>
      <c r="BK182" s="132" t="str">
        <f t="shared" si="70"/>
        <v/>
      </c>
      <c r="BL182" s="132" t="str">
        <f t="shared" si="71"/>
        <v/>
      </c>
      <c r="BM182" s="132" t="str">
        <f t="shared" si="72"/>
        <v/>
      </c>
      <c r="BN182" s="132" t="str">
        <f t="shared" si="73"/>
        <v/>
      </c>
      <c r="BO182" s="132" t="str">
        <f t="shared" si="74"/>
        <v/>
      </c>
      <c r="BP182" s="132" t="str">
        <f t="shared" si="75"/>
        <v/>
      </c>
      <c r="BQ182" s="132" t="str">
        <f t="shared" si="76"/>
        <v/>
      </c>
      <c r="BR182" s="132" t="str">
        <f t="shared" si="77"/>
        <v/>
      </c>
      <c r="BS182" s="132" t="str">
        <f t="shared" si="78"/>
        <v/>
      </c>
      <c r="BT182" s="132" t="str">
        <f t="shared" si="79"/>
        <v/>
      </c>
      <c r="BU182" s="132" t="str">
        <f t="shared" si="80"/>
        <v/>
      </c>
      <c r="BV182" s="132" t="str">
        <f t="shared" si="81"/>
        <v/>
      </c>
      <c r="BW182" s="132" t="str">
        <f t="shared" si="82"/>
        <v/>
      </c>
      <c r="BX182" s="132" t="str">
        <f t="shared" si="83"/>
        <v/>
      </c>
      <c r="BY182" s="132" t="str">
        <f t="shared" si="84"/>
        <v/>
      </c>
      <c r="BZ182" t="str">
        <f t="shared" si="85"/>
        <v/>
      </c>
      <c r="CA182" t="str">
        <f t="shared" si="86"/>
        <v/>
      </c>
      <c r="CB182" t="str">
        <f t="shared" si="87"/>
        <v/>
      </c>
      <c r="CC182" t="str">
        <f t="shared" si="88"/>
        <v/>
      </c>
      <c r="CD182" t="str">
        <f t="shared" si="89"/>
        <v/>
      </c>
      <c r="CE182" t="str">
        <f t="shared" si="90"/>
        <v/>
      </c>
      <c r="CF182" t="str">
        <f t="shared" si="91"/>
        <v/>
      </c>
      <c r="CG182" t="str">
        <f t="shared" si="92"/>
        <v/>
      </c>
      <c r="CH182" t="str">
        <f t="shared" si="93"/>
        <v/>
      </c>
      <c r="CI182" t="str">
        <f t="shared" si="94"/>
        <v/>
      </c>
      <c r="CJ182" t="str">
        <f t="shared" si="95"/>
        <v/>
      </c>
      <c r="CK182" t="str">
        <f t="shared" si="96"/>
        <v/>
      </c>
      <c r="CL182" t="str">
        <f t="shared" si="97"/>
        <v/>
      </c>
      <c r="CM182" t="str">
        <f t="shared" si="98"/>
        <v/>
      </c>
      <c r="CN182" t="str">
        <f t="shared" si="99"/>
        <v/>
      </c>
      <c r="CO182" t="str">
        <f t="shared" si="100"/>
        <v/>
      </c>
    </row>
    <row r="183" spans="1:93" ht="17.7" customHeight="1">
      <c r="A183" t="s">
        <v>3488</v>
      </c>
      <c r="B183" s="97" t="s">
        <v>3431</v>
      </c>
      <c r="C183" s="26" t="s">
        <v>3489</v>
      </c>
      <c r="D183" s="27"/>
      <c r="E183" s="27" t="s">
        <v>61</v>
      </c>
      <c r="F183" t="s">
        <v>48</v>
      </c>
      <c r="G183" s="27" t="s">
        <v>525</v>
      </c>
      <c r="H183" s="29" t="s">
        <v>3355</v>
      </c>
      <c r="I183" t="s">
        <v>3306</v>
      </c>
      <c r="K183" s="28"/>
      <c r="M183" t="s">
        <v>38</v>
      </c>
      <c r="N183" s="28"/>
      <c r="R183" t="str">
        <f>IF(COUNTIF(soi_input_variables!A:A,B183)&gt;0,"yes","no")</f>
        <v>no</v>
      </c>
      <c r="S183" t="str">
        <f>IF(COUNTIF(midas_input_variables!A:A,B183)&gt;0,"yes","no")</f>
        <v>yes</v>
      </c>
      <c r="T183" t="str">
        <f t="shared" si="101"/>
        <v>yes</v>
      </c>
      <c r="U183">
        <v>0.02</v>
      </c>
      <c r="V183" t="str">
        <f>IF(COUNTIF(eucalc_variables_proxies!A:A,B183)&gt;0,"yes","no")</f>
        <v>yes</v>
      </c>
      <c r="X183" t="s">
        <v>2943</v>
      </c>
      <c r="Y183" s="9" t="s">
        <v>3381</v>
      </c>
      <c r="AI183" s="9" t="s">
        <v>3490</v>
      </c>
      <c r="AJ183" t="s">
        <v>2943</v>
      </c>
      <c r="AK183" t="s">
        <v>3475</v>
      </c>
      <c r="AO183" s="29">
        <v>1407</v>
      </c>
      <c r="AP183" s="103" t="s">
        <v>3491</v>
      </c>
      <c r="AQ183" s="104" t="b">
        <v>1</v>
      </c>
      <c r="AR183" s="105"/>
      <c r="AS183" s="29">
        <v>1407</v>
      </c>
      <c r="AT183" s="131" t="str" cm="1">
        <f t="array" ref="AT183">IFERROR(_xlfn.TEXTSPLIT(AR183,";",,FALSE),"")</f>
        <v/>
      </c>
      <c r="BJ183" s="132" t="str">
        <f t="shared" si="69"/>
        <v/>
      </c>
      <c r="BK183" s="132" t="str">
        <f t="shared" si="70"/>
        <v/>
      </c>
      <c r="BL183" s="132" t="str">
        <f t="shared" si="71"/>
        <v/>
      </c>
      <c r="BM183" s="132" t="str">
        <f t="shared" si="72"/>
        <v/>
      </c>
      <c r="BN183" s="132" t="str">
        <f t="shared" si="73"/>
        <v/>
      </c>
      <c r="BO183" s="132" t="str">
        <f t="shared" si="74"/>
        <v/>
      </c>
      <c r="BP183" s="132" t="str">
        <f t="shared" si="75"/>
        <v/>
      </c>
      <c r="BQ183" s="132" t="str">
        <f t="shared" si="76"/>
        <v/>
      </c>
      <c r="BR183" s="132" t="str">
        <f t="shared" si="77"/>
        <v/>
      </c>
      <c r="BS183" s="132" t="str">
        <f t="shared" si="78"/>
        <v/>
      </c>
      <c r="BT183" s="132" t="str">
        <f t="shared" si="79"/>
        <v/>
      </c>
      <c r="BU183" s="132" t="str">
        <f t="shared" si="80"/>
        <v/>
      </c>
      <c r="BV183" s="132" t="str">
        <f t="shared" si="81"/>
        <v/>
      </c>
      <c r="BW183" s="132" t="str">
        <f t="shared" si="82"/>
        <v/>
      </c>
      <c r="BX183" s="132" t="str">
        <f t="shared" si="83"/>
        <v/>
      </c>
      <c r="BY183" s="132" t="str">
        <f t="shared" si="84"/>
        <v/>
      </c>
      <c r="BZ183" t="str">
        <f t="shared" si="85"/>
        <v/>
      </c>
      <c r="CA183" t="str">
        <f t="shared" si="86"/>
        <v/>
      </c>
      <c r="CB183" t="str">
        <f t="shared" si="87"/>
        <v/>
      </c>
      <c r="CC183" t="str">
        <f t="shared" si="88"/>
        <v/>
      </c>
      <c r="CD183" t="str">
        <f t="shared" si="89"/>
        <v/>
      </c>
      <c r="CE183" t="str">
        <f t="shared" si="90"/>
        <v/>
      </c>
      <c r="CF183" t="str">
        <f t="shared" si="91"/>
        <v/>
      </c>
      <c r="CG183" t="str">
        <f t="shared" si="92"/>
        <v/>
      </c>
      <c r="CH183" t="str">
        <f t="shared" si="93"/>
        <v/>
      </c>
      <c r="CI183" t="str">
        <f t="shared" si="94"/>
        <v/>
      </c>
      <c r="CJ183" t="str">
        <f t="shared" si="95"/>
        <v/>
      </c>
      <c r="CK183" t="str">
        <f t="shared" si="96"/>
        <v/>
      </c>
      <c r="CL183" t="str">
        <f t="shared" si="97"/>
        <v/>
      </c>
      <c r="CM183" t="str">
        <f t="shared" si="98"/>
        <v/>
      </c>
      <c r="CN183" t="str">
        <f t="shared" si="99"/>
        <v/>
      </c>
      <c r="CO183" t="str">
        <f t="shared" si="100"/>
        <v/>
      </c>
    </row>
    <row r="184" spans="1:93" ht="19.2" customHeight="1">
      <c r="A184" t="s">
        <v>3491</v>
      </c>
      <c r="B184" s="97" t="s">
        <v>3433</v>
      </c>
      <c r="C184" s="26" t="s">
        <v>3492</v>
      </c>
      <c r="D184" s="27"/>
      <c r="E184" s="27" t="s">
        <v>61</v>
      </c>
      <c r="F184" t="s">
        <v>48</v>
      </c>
      <c r="G184" s="27" t="s">
        <v>525</v>
      </c>
      <c r="H184" s="29" t="s">
        <v>3355</v>
      </c>
      <c r="I184" t="s">
        <v>3306</v>
      </c>
      <c r="K184" s="28"/>
      <c r="M184" t="s">
        <v>38</v>
      </c>
      <c r="N184" s="28"/>
      <c r="R184" t="str">
        <f>IF(COUNTIF(soi_input_variables!A:A,B184)&gt;0,"yes","no")</f>
        <v>no</v>
      </c>
      <c r="S184" t="str">
        <f>IF(COUNTIF(midas_input_variables!A:A,B184)&gt;0,"yes","no")</f>
        <v>yes</v>
      </c>
      <c r="T184" t="str">
        <f t="shared" si="101"/>
        <v>yes</v>
      </c>
      <c r="U184">
        <v>0.02</v>
      </c>
      <c r="V184" t="str">
        <f>IF(COUNTIF(eucalc_variables_proxies!A:A,B184)&gt;0,"yes","no")</f>
        <v>yes</v>
      </c>
      <c r="X184" t="s">
        <v>2943</v>
      </c>
      <c r="Y184" s="9" t="s">
        <v>3381</v>
      </c>
      <c r="AI184" s="9" t="s">
        <v>3493</v>
      </c>
      <c r="AJ184" t="s">
        <v>2943</v>
      </c>
      <c r="AK184" t="s">
        <v>3475</v>
      </c>
      <c r="AO184" s="29">
        <v>1407</v>
      </c>
      <c r="AP184" s="103" t="s">
        <v>3470</v>
      </c>
      <c r="AQ184" s="104" t="b">
        <v>1</v>
      </c>
      <c r="AR184" s="105"/>
      <c r="AS184" s="29">
        <v>1407</v>
      </c>
      <c r="AT184" s="131" t="str" cm="1">
        <f t="array" ref="AT184">IFERROR(_xlfn.TEXTSPLIT(AR184,";",,FALSE),"")</f>
        <v/>
      </c>
      <c r="BJ184" s="132" t="str">
        <f t="shared" si="69"/>
        <v/>
      </c>
      <c r="BK184" s="132" t="str">
        <f t="shared" si="70"/>
        <v/>
      </c>
      <c r="BL184" s="132" t="str">
        <f t="shared" si="71"/>
        <v/>
      </c>
      <c r="BM184" s="132" t="str">
        <f t="shared" si="72"/>
        <v/>
      </c>
      <c r="BN184" s="132" t="str">
        <f t="shared" si="73"/>
        <v/>
      </c>
      <c r="BO184" s="132" t="str">
        <f t="shared" si="74"/>
        <v/>
      </c>
      <c r="BP184" s="132" t="str">
        <f t="shared" si="75"/>
        <v/>
      </c>
      <c r="BQ184" s="132" t="str">
        <f t="shared" si="76"/>
        <v/>
      </c>
      <c r="BR184" s="132" t="str">
        <f t="shared" si="77"/>
        <v/>
      </c>
      <c r="BS184" s="132" t="str">
        <f t="shared" si="78"/>
        <v/>
      </c>
      <c r="BT184" s="132" t="str">
        <f t="shared" si="79"/>
        <v/>
      </c>
      <c r="BU184" s="132" t="str">
        <f t="shared" si="80"/>
        <v/>
      </c>
      <c r="BV184" s="132" t="str">
        <f t="shared" si="81"/>
        <v/>
      </c>
      <c r="BW184" s="132" t="str">
        <f t="shared" si="82"/>
        <v/>
      </c>
      <c r="BX184" s="132" t="str">
        <f t="shared" si="83"/>
        <v/>
      </c>
      <c r="BY184" s="132" t="str">
        <f t="shared" si="84"/>
        <v/>
      </c>
      <c r="BZ184" t="str">
        <f t="shared" si="85"/>
        <v/>
      </c>
      <c r="CA184" t="str">
        <f t="shared" si="86"/>
        <v/>
      </c>
      <c r="CB184" t="str">
        <f t="shared" si="87"/>
        <v/>
      </c>
      <c r="CC184" t="str">
        <f t="shared" si="88"/>
        <v/>
      </c>
      <c r="CD184" t="str">
        <f t="shared" si="89"/>
        <v/>
      </c>
      <c r="CE184" t="str">
        <f t="shared" si="90"/>
        <v/>
      </c>
      <c r="CF184" t="str">
        <f t="shared" si="91"/>
        <v/>
      </c>
      <c r="CG184" t="str">
        <f t="shared" si="92"/>
        <v/>
      </c>
      <c r="CH184" t="str">
        <f t="shared" si="93"/>
        <v/>
      </c>
      <c r="CI184" t="str">
        <f t="shared" si="94"/>
        <v/>
      </c>
      <c r="CJ184" t="str">
        <f t="shared" si="95"/>
        <v/>
      </c>
      <c r="CK184" t="str">
        <f t="shared" si="96"/>
        <v/>
      </c>
      <c r="CL184" t="str">
        <f t="shared" si="97"/>
        <v/>
      </c>
      <c r="CM184" t="str">
        <f t="shared" si="98"/>
        <v/>
      </c>
      <c r="CN184" t="str">
        <f t="shared" si="99"/>
        <v/>
      </c>
      <c r="CO184" t="str">
        <f t="shared" si="100"/>
        <v/>
      </c>
    </row>
    <row r="185" spans="1:93" ht="18" customHeight="1">
      <c r="A185" t="s">
        <v>3494</v>
      </c>
      <c r="B185" s="97" t="s">
        <v>3435</v>
      </c>
      <c r="C185" s="26" t="s">
        <v>3495</v>
      </c>
      <c r="D185" s="27"/>
      <c r="E185" s="27" t="s">
        <v>61</v>
      </c>
      <c r="F185" t="s">
        <v>48</v>
      </c>
      <c r="G185" s="27" t="s">
        <v>525</v>
      </c>
      <c r="H185" s="29" t="s">
        <v>3355</v>
      </c>
      <c r="I185" t="s">
        <v>3306</v>
      </c>
      <c r="K185" s="28"/>
      <c r="M185" t="s">
        <v>38</v>
      </c>
      <c r="N185" s="28"/>
      <c r="R185" t="str">
        <f>IF(COUNTIF(soi_input_variables!A:A,B185)&gt;0,"yes","no")</f>
        <v>no</v>
      </c>
      <c r="S185" t="str">
        <f>IF(COUNTIF(midas_input_variables!A:A,B185)&gt;0,"yes","no")</f>
        <v>yes</v>
      </c>
      <c r="T185" t="str">
        <f t="shared" si="101"/>
        <v>yes</v>
      </c>
      <c r="U185">
        <v>0.02</v>
      </c>
      <c r="V185" t="str">
        <f>IF(COUNTIF(eucalc_variables_proxies!A:A,B185)&gt;0,"yes","no")</f>
        <v>yes</v>
      </c>
      <c r="X185" t="s">
        <v>2943</v>
      </c>
      <c r="Y185" s="9" t="s">
        <v>3381</v>
      </c>
      <c r="AI185" s="9" t="s">
        <v>3496</v>
      </c>
      <c r="AJ185" t="s">
        <v>2943</v>
      </c>
      <c r="AK185" t="s">
        <v>3475</v>
      </c>
      <c r="AO185" s="29">
        <v>1407</v>
      </c>
      <c r="AP185" s="103" t="s">
        <v>3494</v>
      </c>
      <c r="AQ185" s="104" t="b">
        <v>1</v>
      </c>
      <c r="AR185" s="105"/>
      <c r="AS185" s="29">
        <v>1407</v>
      </c>
      <c r="AT185" s="131" t="str" cm="1">
        <f t="array" ref="AT185">IFERROR(_xlfn.TEXTSPLIT(AR185,";",,FALSE),"")</f>
        <v/>
      </c>
      <c r="BJ185" s="132" t="str">
        <f t="shared" si="69"/>
        <v/>
      </c>
      <c r="BK185" s="132" t="str">
        <f t="shared" si="70"/>
        <v/>
      </c>
      <c r="BL185" s="132" t="str">
        <f t="shared" si="71"/>
        <v/>
      </c>
      <c r="BM185" s="132" t="str">
        <f t="shared" si="72"/>
        <v/>
      </c>
      <c r="BN185" s="132" t="str">
        <f t="shared" si="73"/>
        <v/>
      </c>
      <c r="BO185" s="132" t="str">
        <f t="shared" si="74"/>
        <v/>
      </c>
      <c r="BP185" s="132" t="str">
        <f t="shared" si="75"/>
        <v/>
      </c>
      <c r="BQ185" s="132" t="str">
        <f t="shared" si="76"/>
        <v/>
      </c>
      <c r="BR185" s="132" t="str">
        <f t="shared" si="77"/>
        <v/>
      </c>
      <c r="BS185" s="132" t="str">
        <f t="shared" si="78"/>
        <v/>
      </c>
      <c r="BT185" s="132" t="str">
        <f t="shared" si="79"/>
        <v/>
      </c>
      <c r="BU185" s="132" t="str">
        <f t="shared" si="80"/>
        <v/>
      </c>
      <c r="BV185" s="132" t="str">
        <f t="shared" si="81"/>
        <v/>
      </c>
      <c r="BW185" s="132" t="str">
        <f t="shared" si="82"/>
        <v/>
      </c>
      <c r="BX185" s="132" t="str">
        <f t="shared" si="83"/>
        <v/>
      </c>
      <c r="BY185" s="132" t="str">
        <f t="shared" si="84"/>
        <v/>
      </c>
      <c r="BZ185" t="str">
        <f t="shared" si="85"/>
        <v/>
      </c>
      <c r="CA185" t="str">
        <f t="shared" si="86"/>
        <v/>
      </c>
      <c r="CB185" t="str">
        <f t="shared" si="87"/>
        <v/>
      </c>
      <c r="CC185" t="str">
        <f t="shared" si="88"/>
        <v/>
      </c>
      <c r="CD185" t="str">
        <f t="shared" si="89"/>
        <v/>
      </c>
      <c r="CE185" t="str">
        <f t="shared" si="90"/>
        <v/>
      </c>
      <c r="CF185" t="str">
        <f t="shared" si="91"/>
        <v/>
      </c>
      <c r="CG185" t="str">
        <f t="shared" si="92"/>
        <v/>
      </c>
      <c r="CH185" t="str">
        <f t="shared" si="93"/>
        <v/>
      </c>
      <c r="CI185" t="str">
        <f t="shared" si="94"/>
        <v/>
      </c>
      <c r="CJ185" t="str">
        <f t="shared" si="95"/>
        <v/>
      </c>
      <c r="CK185" t="str">
        <f t="shared" si="96"/>
        <v/>
      </c>
      <c r="CL185" t="str">
        <f t="shared" si="97"/>
        <v/>
      </c>
      <c r="CM185" t="str">
        <f t="shared" si="98"/>
        <v/>
      </c>
      <c r="CN185" t="str">
        <f t="shared" si="99"/>
        <v/>
      </c>
      <c r="CO185" t="str">
        <f t="shared" si="100"/>
        <v/>
      </c>
    </row>
    <row r="186" spans="1:93" ht="14.7" customHeight="1">
      <c r="A186" t="s">
        <v>3497</v>
      </c>
      <c r="B186" s="97" t="s">
        <v>3439</v>
      </c>
      <c r="C186" s="26" t="s">
        <v>3498</v>
      </c>
      <c r="D186" s="27" t="s">
        <v>3330</v>
      </c>
      <c r="E186" s="27" t="s">
        <v>61</v>
      </c>
      <c r="F186" t="s">
        <v>48</v>
      </c>
      <c r="G186" s="27" t="s">
        <v>525</v>
      </c>
      <c r="H186" s="29" t="s">
        <v>3355</v>
      </c>
      <c r="I186" t="s">
        <v>3306</v>
      </c>
      <c r="K186" s="28"/>
      <c r="M186" t="s">
        <v>38</v>
      </c>
      <c r="R186" t="str">
        <f>IF(COUNTIF(soi_input_variables!A:A,B186)&gt;0,"yes","no")</f>
        <v>no</v>
      </c>
      <c r="S186" t="str">
        <f>IF(COUNTIF(midas_input_variables!A:A,B186)&gt;0,"yes","no")</f>
        <v>yes</v>
      </c>
      <c r="T186" t="str">
        <f t="shared" si="101"/>
        <v>yes</v>
      </c>
      <c r="U186">
        <v>0.02</v>
      </c>
      <c r="V186" t="str">
        <f>IF(COUNTIF(eucalc_variables_proxies!A:A,B186)&gt;0,"yes","no")</f>
        <v>yes</v>
      </c>
      <c r="X186" t="s">
        <v>2943</v>
      </c>
      <c r="Y186" s="9" t="s">
        <v>3381</v>
      </c>
      <c r="AI186" s="9" t="s">
        <v>3499</v>
      </c>
      <c r="AJ186" t="s">
        <v>2943</v>
      </c>
      <c r="AK186" t="s">
        <v>3475</v>
      </c>
      <c r="AO186" s="29">
        <v>1407</v>
      </c>
      <c r="AP186" s="103" t="s">
        <v>3497</v>
      </c>
      <c r="AQ186" s="104" t="b">
        <v>1</v>
      </c>
      <c r="AR186" s="105"/>
      <c r="AS186" s="29">
        <v>1407</v>
      </c>
      <c r="AT186" s="131" t="str" cm="1">
        <f t="array" ref="AT186">IFERROR(_xlfn.TEXTSPLIT(AR186,";",,FALSE),"")</f>
        <v/>
      </c>
      <c r="BJ186" s="132" t="str">
        <f t="shared" si="69"/>
        <v/>
      </c>
      <c r="BK186" s="132" t="str">
        <f t="shared" si="70"/>
        <v/>
      </c>
      <c r="BL186" s="132" t="str">
        <f t="shared" si="71"/>
        <v/>
      </c>
      <c r="BM186" s="132" t="str">
        <f t="shared" si="72"/>
        <v/>
      </c>
      <c r="BN186" s="132" t="str">
        <f t="shared" si="73"/>
        <v/>
      </c>
      <c r="BO186" s="132" t="str">
        <f t="shared" si="74"/>
        <v/>
      </c>
      <c r="BP186" s="132" t="str">
        <f t="shared" si="75"/>
        <v/>
      </c>
      <c r="BQ186" s="132" t="str">
        <f t="shared" si="76"/>
        <v/>
      </c>
      <c r="BR186" s="132" t="str">
        <f t="shared" si="77"/>
        <v/>
      </c>
      <c r="BS186" s="132" t="str">
        <f t="shared" si="78"/>
        <v/>
      </c>
      <c r="BT186" s="132" t="str">
        <f t="shared" si="79"/>
        <v/>
      </c>
      <c r="BU186" s="132" t="str">
        <f t="shared" si="80"/>
        <v/>
      </c>
      <c r="BV186" s="132" t="str">
        <f t="shared" si="81"/>
        <v/>
      </c>
      <c r="BW186" s="132" t="str">
        <f t="shared" si="82"/>
        <v/>
      </c>
      <c r="BX186" s="132" t="str">
        <f t="shared" si="83"/>
        <v/>
      </c>
      <c r="BY186" s="132" t="str">
        <f t="shared" si="84"/>
        <v/>
      </c>
      <c r="BZ186" t="str">
        <f t="shared" si="85"/>
        <v/>
      </c>
      <c r="CA186" t="str">
        <f t="shared" si="86"/>
        <v/>
      </c>
      <c r="CB186" t="str">
        <f t="shared" si="87"/>
        <v/>
      </c>
      <c r="CC186" t="str">
        <f t="shared" si="88"/>
        <v/>
      </c>
      <c r="CD186" t="str">
        <f t="shared" si="89"/>
        <v/>
      </c>
      <c r="CE186" t="str">
        <f t="shared" si="90"/>
        <v/>
      </c>
      <c r="CF186" t="str">
        <f t="shared" si="91"/>
        <v/>
      </c>
      <c r="CG186" t="str">
        <f t="shared" si="92"/>
        <v/>
      </c>
      <c r="CH186" t="str">
        <f t="shared" si="93"/>
        <v/>
      </c>
      <c r="CI186" t="str">
        <f t="shared" si="94"/>
        <v/>
      </c>
      <c r="CJ186" t="str">
        <f t="shared" si="95"/>
        <v/>
      </c>
      <c r="CK186" t="str">
        <f t="shared" si="96"/>
        <v/>
      </c>
      <c r="CL186" t="str">
        <f t="shared" si="97"/>
        <v/>
      </c>
      <c r="CM186" t="str">
        <f t="shared" si="98"/>
        <v/>
      </c>
      <c r="CN186" t="str">
        <f t="shared" si="99"/>
        <v/>
      </c>
      <c r="CO186" t="str">
        <f t="shared" si="100"/>
        <v/>
      </c>
    </row>
    <row r="187" spans="1:93" ht="14.7" customHeight="1">
      <c r="A187" t="s">
        <v>3500</v>
      </c>
      <c r="B187" s="97" t="s">
        <v>3442</v>
      </c>
      <c r="C187" s="26" t="s">
        <v>3501</v>
      </c>
      <c r="D187" s="27"/>
      <c r="E187" s="27" t="s">
        <v>61</v>
      </c>
      <c r="F187" t="s">
        <v>48</v>
      </c>
      <c r="G187" s="27" t="s">
        <v>525</v>
      </c>
      <c r="H187" s="29" t="s">
        <v>3355</v>
      </c>
      <c r="I187" t="s">
        <v>3306</v>
      </c>
      <c r="K187" s="28"/>
      <c r="M187" t="s">
        <v>38</v>
      </c>
      <c r="R187" t="str">
        <f>IF(COUNTIF(soi_input_variables!A:A,B187)&gt;0,"yes","no")</f>
        <v>no</v>
      </c>
      <c r="S187" t="str">
        <f>IF(COUNTIF(midas_input_variables!A:A,B187)&gt;0,"yes","no")</f>
        <v>yes</v>
      </c>
      <c r="T187" t="str">
        <f t="shared" si="101"/>
        <v>yes</v>
      </c>
      <c r="U187">
        <v>0.02</v>
      </c>
      <c r="V187" t="str">
        <f>IF(COUNTIF(eucalc_variables_proxies!A:A,B187)&gt;0,"yes","no")</f>
        <v>yes</v>
      </c>
      <c r="X187" t="s">
        <v>2943</v>
      </c>
      <c r="Y187" s="9" t="s">
        <v>3381</v>
      </c>
      <c r="AI187" s="9" t="s">
        <v>3502</v>
      </c>
      <c r="AJ187" t="s">
        <v>2943</v>
      </c>
      <c r="AK187" t="s">
        <v>3475</v>
      </c>
      <c r="AO187" s="29">
        <v>1407</v>
      </c>
      <c r="AP187" s="103" t="s">
        <v>3500</v>
      </c>
      <c r="AQ187" s="104" t="b">
        <v>1</v>
      </c>
      <c r="AR187" s="105"/>
      <c r="AS187" s="29">
        <v>1407</v>
      </c>
      <c r="AT187" s="131" t="str" cm="1">
        <f t="array" ref="AT187">IFERROR(_xlfn.TEXTSPLIT(AR187,";",,FALSE),"")</f>
        <v/>
      </c>
      <c r="BJ187" s="132" t="str">
        <f t="shared" si="69"/>
        <v/>
      </c>
      <c r="BK187" s="132" t="str">
        <f t="shared" si="70"/>
        <v/>
      </c>
      <c r="BL187" s="132" t="str">
        <f t="shared" si="71"/>
        <v/>
      </c>
      <c r="BM187" s="132" t="str">
        <f t="shared" si="72"/>
        <v/>
      </c>
      <c r="BN187" s="132" t="str">
        <f t="shared" si="73"/>
        <v/>
      </c>
      <c r="BO187" s="132" t="str">
        <f t="shared" si="74"/>
        <v/>
      </c>
      <c r="BP187" s="132" t="str">
        <f t="shared" si="75"/>
        <v/>
      </c>
      <c r="BQ187" s="132" t="str">
        <f t="shared" si="76"/>
        <v/>
      </c>
      <c r="BR187" s="132" t="str">
        <f t="shared" si="77"/>
        <v/>
      </c>
      <c r="BS187" s="132" t="str">
        <f t="shared" si="78"/>
        <v/>
      </c>
      <c r="BT187" s="132" t="str">
        <f t="shared" si="79"/>
        <v/>
      </c>
      <c r="BU187" s="132" t="str">
        <f t="shared" si="80"/>
        <v/>
      </c>
      <c r="BV187" s="132" t="str">
        <f t="shared" si="81"/>
        <v/>
      </c>
      <c r="BW187" s="132" t="str">
        <f t="shared" si="82"/>
        <v/>
      </c>
      <c r="BX187" s="132" t="str">
        <f t="shared" si="83"/>
        <v/>
      </c>
      <c r="BY187" s="132" t="str">
        <f t="shared" si="84"/>
        <v/>
      </c>
      <c r="BZ187" t="str">
        <f t="shared" si="85"/>
        <v/>
      </c>
      <c r="CA187" t="str">
        <f t="shared" si="86"/>
        <v/>
      </c>
      <c r="CB187" t="str">
        <f t="shared" si="87"/>
        <v/>
      </c>
      <c r="CC187" t="str">
        <f t="shared" si="88"/>
        <v/>
      </c>
      <c r="CD187" t="str">
        <f t="shared" si="89"/>
        <v/>
      </c>
      <c r="CE187" t="str">
        <f t="shared" si="90"/>
        <v/>
      </c>
      <c r="CF187" t="str">
        <f t="shared" si="91"/>
        <v/>
      </c>
      <c r="CG187" t="str">
        <f t="shared" si="92"/>
        <v/>
      </c>
      <c r="CH187" t="str">
        <f t="shared" si="93"/>
        <v/>
      </c>
      <c r="CI187" t="str">
        <f t="shared" si="94"/>
        <v/>
      </c>
      <c r="CJ187" t="str">
        <f t="shared" si="95"/>
        <v/>
      </c>
      <c r="CK187" t="str">
        <f t="shared" si="96"/>
        <v/>
      </c>
      <c r="CL187" t="str">
        <f t="shared" si="97"/>
        <v/>
      </c>
      <c r="CM187" t="str">
        <f t="shared" si="98"/>
        <v/>
      </c>
      <c r="CN187" t="str">
        <f t="shared" si="99"/>
        <v/>
      </c>
      <c r="CO187" t="str">
        <f t="shared" si="100"/>
        <v/>
      </c>
    </row>
    <row r="188" spans="1:93" ht="16.5" customHeight="1">
      <c r="A188" t="s">
        <v>3503</v>
      </c>
      <c r="B188" s="97" t="s">
        <v>3445</v>
      </c>
      <c r="C188" s="26" t="s">
        <v>3504</v>
      </c>
      <c r="D188" s="27"/>
      <c r="E188" s="27" t="s">
        <v>61</v>
      </c>
      <c r="F188" t="s">
        <v>48</v>
      </c>
      <c r="G188" s="27" t="s">
        <v>525</v>
      </c>
      <c r="H188" s="29" t="s">
        <v>3355</v>
      </c>
      <c r="I188" t="s">
        <v>3306</v>
      </c>
      <c r="K188" s="28"/>
      <c r="M188" t="s">
        <v>38</v>
      </c>
      <c r="R188" t="str">
        <f>IF(COUNTIF(soi_input_variables!A:A,B188)&gt;0,"yes","no")</f>
        <v>no</v>
      </c>
      <c r="S188" t="str">
        <f>IF(COUNTIF(midas_input_variables!A:A,B188)&gt;0,"yes","no")</f>
        <v>yes</v>
      </c>
      <c r="T188" t="str">
        <f t="shared" si="101"/>
        <v>yes</v>
      </c>
      <c r="U188">
        <v>0.02</v>
      </c>
      <c r="V188" t="str">
        <f>IF(COUNTIF(eucalc_variables_proxies!A:A,B188)&gt;0,"yes","no")</f>
        <v>yes</v>
      </c>
      <c r="X188" t="s">
        <v>2943</v>
      </c>
      <c r="Y188" s="9" t="s">
        <v>3381</v>
      </c>
      <c r="AI188" s="9" t="s">
        <v>3505</v>
      </c>
      <c r="AJ188" t="s">
        <v>2943</v>
      </c>
      <c r="AK188" t="s">
        <v>3475</v>
      </c>
      <c r="AO188" s="29">
        <v>1407</v>
      </c>
      <c r="AP188" s="103" t="s">
        <v>3503</v>
      </c>
      <c r="AQ188" s="104" t="b">
        <v>1</v>
      </c>
      <c r="AR188" s="105"/>
      <c r="AS188" s="29">
        <v>1407</v>
      </c>
      <c r="AT188" s="131" t="str" cm="1">
        <f t="array" ref="AT188">IFERROR(_xlfn.TEXTSPLIT(AR188,";",,FALSE),"")</f>
        <v/>
      </c>
      <c r="BJ188" s="132" t="str">
        <f t="shared" si="69"/>
        <v/>
      </c>
      <c r="BK188" s="132" t="str">
        <f t="shared" si="70"/>
        <v/>
      </c>
      <c r="BL188" s="132" t="str">
        <f t="shared" si="71"/>
        <v/>
      </c>
      <c r="BM188" s="132" t="str">
        <f t="shared" si="72"/>
        <v/>
      </c>
      <c r="BN188" s="132" t="str">
        <f t="shared" si="73"/>
        <v/>
      </c>
      <c r="BO188" s="132" t="str">
        <f t="shared" si="74"/>
        <v/>
      </c>
      <c r="BP188" s="132" t="str">
        <f t="shared" si="75"/>
        <v/>
      </c>
      <c r="BQ188" s="132" t="str">
        <f t="shared" si="76"/>
        <v/>
      </c>
      <c r="BR188" s="132" t="str">
        <f t="shared" si="77"/>
        <v/>
      </c>
      <c r="BS188" s="132" t="str">
        <f t="shared" si="78"/>
        <v/>
      </c>
      <c r="BT188" s="132" t="str">
        <f t="shared" si="79"/>
        <v/>
      </c>
      <c r="BU188" s="132" t="str">
        <f t="shared" si="80"/>
        <v/>
      </c>
      <c r="BV188" s="132" t="str">
        <f t="shared" si="81"/>
        <v/>
      </c>
      <c r="BW188" s="132" t="str">
        <f t="shared" si="82"/>
        <v/>
      </c>
      <c r="BX188" s="132" t="str">
        <f t="shared" si="83"/>
        <v/>
      </c>
      <c r="BY188" s="132" t="str">
        <f t="shared" si="84"/>
        <v/>
      </c>
      <c r="BZ188" t="str">
        <f t="shared" si="85"/>
        <v/>
      </c>
      <c r="CA188" t="str">
        <f t="shared" si="86"/>
        <v/>
      </c>
      <c r="CB188" t="str">
        <f t="shared" si="87"/>
        <v/>
      </c>
      <c r="CC188" t="str">
        <f t="shared" si="88"/>
        <v/>
      </c>
      <c r="CD188" t="str">
        <f t="shared" si="89"/>
        <v/>
      </c>
      <c r="CE188" t="str">
        <f t="shared" si="90"/>
        <v/>
      </c>
      <c r="CF188" t="str">
        <f t="shared" si="91"/>
        <v/>
      </c>
      <c r="CG188" t="str">
        <f t="shared" si="92"/>
        <v/>
      </c>
      <c r="CH188" t="str">
        <f t="shared" si="93"/>
        <v/>
      </c>
      <c r="CI188" t="str">
        <f t="shared" si="94"/>
        <v/>
      </c>
      <c r="CJ188" t="str">
        <f t="shared" si="95"/>
        <v/>
      </c>
      <c r="CK188" t="str">
        <f t="shared" si="96"/>
        <v/>
      </c>
      <c r="CL188" t="str">
        <f t="shared" si="97"/>
        <v/>
      </c>
      <c r="CM188" t="str">
        <f t="shared" si="98"/>
        <v/>
      </c>
      <c r="CN188" t="str">
        <f t="shared" si="99"/>
        <v/>
      </c>
      <c r="CO188" t="str">
        <f t="shared" si="100"/>
        <v/>
      </c>
    </row>
    <row r="189" spans="1:93" ht="14.1" customHeight="1">
      <c r="A189" t="s">
        <v>3506</v>
      </c>
      <c r="B189" s="97" t="s">
        <v>3448</v>
      </c>
      <c r="C189" s="26" t="s">
        <v>3507</v>
      </c>
      <c r="D189" s="27"/>
      <c r="E189" s="27" t="s">
        <v>61</v>
      </c>
      <c r="F189" t="s">
        <v>48</v>
      </c>
      <c r="G189" s="27" t="s">
        <v>525</v>
      </c>
      <c r="H189" s="29" t="s">
        <v>3355</v>
      </c>
      <c r="I189" t="s">
        <v>3306</v>
      </c>
      <c r="K189" s="28"/>
      <c r="M189" t="s">
        <v>38</v>
      </c>
      <c r="R189" t="str">
        <f>IF(COUNTIF(soi_input_variables!A:A,B189)&gt;0,"yes","no")</f>
        <v>no</v>
      </c>
      <c r="S189" t="str">
        <f>IF(COUNTIF(midas_input_variables!A:A,B189)&gt;0,"yes","no")</f>
        <v>yes</v>
      </c>
      <c r="T189" t="str">
        <f t="shared" si="101"/>
        <v>yes</v>
      </c>
      <c r="U189">
        <v>0.02</v>
      </c>
      <c r="V189" t="str">
        <f>IF(COUNTIF(eucalc_variables_proxies!A:A,B189)&gt;0,"yes","no")</f>
        <v>yes</v>
      </c>
      <c r="X189" t="s">
        <v>2943</v>
      </c>
      <c r="Y189" s="9" t="s">
        <v>3381</v>
      </c>
      <c r="AI189" s="9" t="s">
        <v>3508</v>
      </c>
      <c r="AJ189" t="s">
        <v>2943</v>
      </c>
      <c r="AK189" t="s">
        <v>3475</v>
      </c>
      <c r="AO189" s="29">
        <v>1407</v>
      </c>
      <c r="AP189" s="103" t="s">
        <v>3506</v>
      </c>
      <c r="AQ189" s="104" t="b">
        <v>1</v>
      </c>
      <c r="AR189" s="105"/>
      <c r="AS189" s="29">
        <v>1407</v>
      </c>
      <c r="AT189" s="131" t="str" cm="1">
        <f t="array" ref="AT189">IFERROR(_xlfn.TEXTSPLIT(AR189,";",,FALSE),"")</f>
        <v/>
      </c>
      <c r="BJ189" s="132" t="str">
        <f t="shared" si="69"/>
        <v/>
      </c>
      <c r="BK189" s="132" t="str">
        <f t="shared" si="70"/>
        <v/>
      </c>
      <c r="BL189" s="132" t="str">
        <f t="shared" si="71"/>
        <v/>
      </c>
      <c r="BM189" s="132" t="str">
        <f t="shared" si="72"/>
        <v/>
      </c>
      <c r="BN189" s="132" t="str">
        <f t="shared" si="73"/>
        <v/>
      </c>
      <c r="BO189" s="132" t="str">
        <f t="shared" si="74"/>
        <v/>
      </c>
      <c r="BP189" s="132" t="str">
        <f t="shared" si="75"/>
        <v/>
      </c>
      <c r="BQ189" s="132" t="str">
        <f t="shared" si="76"/>
        <v/>
      </c>
      <c r="BR189" s="132" t="str">
        <f t="shared" si="77"/>
        <v/>
      </c>
      <c r="BS189" s="132" t="str">
        <f t="shared" si="78"/>
        <v/>
      </c>
      <c r="BT189" s="132" t="str">
        <f t="shared" si="79"/>
        <v/>
      </c>
      <c r="BU189" s="132" t="str">
        <f t="shared" si="80"/>
        <v/>
      </c>
      <c r="BV189" s="132" t="str">
        <f t="shared" si="81"/>
        <v/>
      </c>
      <c r="BW189" s="132" t="str">
        <f t="shared" si="82"/>
        <v/>
      </c>
      <c r="BX189" s="132" t="str">
        <f t="shared" si="83"/>
        <v/>
      </c>
      <c r="BY189" s="132" t="str">
        <f t="shared" si="84"/>
        <v/>
      </c>
      <c r="BZ189" t="str">
        <f t="shared" si="85"/>
        <v/>
      </c>
      <c r="CA189" t="str">
        <f t="shared" si="86"/>
        <v/>
      </c>
      <c r="CB189" t="str">
        <f t="shared" si="87"/>
        <v/>
      </c>
      <c r="CC189" t="str">
        <f t="shared" si="88"/>
        <v/>
      </c>
      <c r="CD189" t="str">
        <f t="shared" si="89"/>
        <v/>
      </c>
      <c r="CE189" t="str">
        <f t="shared" si="90"/>
        <v/>
      </c>
      <c r="CF189" t="str">
        <f t="shared" si="91"/>
        <v/>
      </c>
      <c r="CG189" t="str">
        <f t="shared" si="92"/>
        <v/>
      </c>
      <c r="CH189" t="str">
        <f t="shared" si="93"/>
        <v/>
      </c>
      <c r="CI189" t="str">
        <f t="shared" si="94"/>
        <v/>
      </c>
      <c r="CJ189" t="str">
        <f t="shared" si="95"/>
        <v/>
      </c>
      <c r="CK189" t="str">
        <f t="shared" si="96"/>
        <v/>
      </c>
      <c r="CL189" t="str">
        <f t="shared" si="97"/>
        <v/>
      </c>
      <c r="CM189" t="str">
        <f t="shared" si="98"/>
        <v/>
      </c>
      <c r="CN189" t="str">
        <f t="shared" si="99"/>
        <v/>
      </c>
      <c r="CO189" t="str">
        <f t="shared" si="100"/>
        <v/>
      </c>
    </row>
    <row r="190" spans="1:93" ht="16.5" customHeight="1">
      <c r="A190" t="s">
        <v>3509</v>
      </c>
      <c r="B190" s="97" t="s">
        <v>3451</v>
      </c>
      <c r="C190" s="26" t="s">
        <v>3510</v>
      </c>
      <c r="D190" s="27"/>
      <c r="E190" s="27" t="s">
        <v>61</v>
      </c>
      <c r="F190" t="s">
        <v>48</v>
      </c>
      <c r="G190" s="27" t="s">
        <v>525</v>
      </c>
      <c r="H190" s="29" t="s">
        <v>3355</v>
      </c>
      <c r="I190" t="s">
        <v>3306</v>
      </c>
      <c r="K190" s="28"/>
      <c r="M190" t="s">
        <v>38</v>
      </c>
      <c r="R190" t="str">
        <f>IF(COUNTIF(soi_input_variables!A:A,B190)&gt;0,"yes","no")</f>
        <v>no</v>
      </c>
      <c r="S190" t="str">
        <f>IF(COUNTIF(midas_input_variables!A:A,B190)&gt;0,"yes","no")</f>
        <v>yes</v>
      </c>
      <c r="T190" t="str">
        <f t="shared" si="101"/>
        <v>yes</v>
      </c>
      <c r="U190">
        <v>0.02</v>
      </c>
      <c r="V190" t="str">
        <f>IF(COUNTIF(eucalc_variables_proxies!A:A,B190)&gt;0,"yes","no")</f>
        <v>yes</v>
      </c>
      <c r="X190" t="s">
        <v>2943</v>
      </c>
      <c r="Y190" s="9" t="s">
        <v>3381</v>
      </c>
      <c r="AI190" s="9" t="s">
        <v>3511</v>
      </c>
      <c r="AJ190" t="s">
        <v>2943</v>
      </c>
      <c r="AK190" t="s">
        <v>3475</v>
      </c>
      <c r="AO190" s="29">
        <v>1407</v>
      </c>
      <c r="AP190" s="103" t="s">
        <v>3509</v>
      </c>
      <c r="AQ190" s="104" t="b">
        <v>1</v>
      </c>
      <c r="AR190" s="105"/>
      <c r="AS190" s="29">
        <v>1407</v>
      </c>
      <c r="AT190" s="131" t="str" cm="1">
        <f t="array" ref="AT190">IFERROR(_xlfn.TEXTSPLIT(AR190,";",,FALSE),"")</f>
        <v/>
      </c>
      <c r="BJ190" s="132" t="str">
        <f t="shared" si="69"/>
        <v/>
      </c>
      <c r="BK190" s="132" t="str">
        <f t="shared" si="70"/>
        <v/>
      </c>
      <c r="BL190" s="132" t="str">
        <f t="shared" si="71"/>
        <v/>
      </c>
      <c r="BM190" s="132" t="str">
        <f t="shared" si="72"/>
        <v/>
      </c>
      <c r="BN190" s="132" t="str">
        <f t="shared" si="73"/>
        <v/>
      </c>
      <c r="BO190" s="132" t="str">
        <f t="shared" si="74"/>
        <v/>
      </c>
      <c r="BP190" s="132" t="str">
        <f t="shared" si="75"/>
        <v/>
      </c>
      <c r="BQ190" s="132" t="str">
        <f t="shared" si="76"/>
        <v/>
      </c>
      <c r="BR190" s="132" t="str">
        <f t="shared" si="77"/>
        <v/>
      </c>
      <c r="BS190" s="132" t="str">
        <f t="shared" si="78"/>
        <v/>
      </c>
      <c r="BT190" s="132" t="str">
        <f t="shared" si="79"/>
        <v/>
      </c>
      <c r="BU190" s="132" t="str">
        <f t="shared" si="80"/>
        <v/>
      </c>
      <c r="BV190" s="132" t="str">
        <f t="shared" si="81"/>
        <v/>
      </c>
      <c r="BW190" s="132" t="str">
        <f t="shared" si="82"/>
        <v/>
      </c>
      <c r="BX190" s="132" t="str">
        <f t="shared" si="83"/>
        <v/>
      </c>
      <c r="BY190" s="132" t="str">
        <f t="shared" si="84"/>
        <v/>
      </c>
      <c r="BZ190" t="str">
        <f t="shared" si="85"/>
        <v/>
      </c>
      <c r="CA190" t="str">
        <f t="shared" si="86"/>
        <v/>
      </c>
      <c r="CB190" t="str">
        <f t="shared" si="87"/>
        <v/>
      </c>
      <c r="CC190" t="str">
        <f t="shared" si="88"/>
        <v/>
      </c>
      <c r="CD190" t="str">
        <f t="shared" si="89"/>
        <v/>
      </c>
      <c r="CE190" t="str">
        <f t="shared" si="90"/>
        <v/>
      </c>
      <c r="CF190" t="str">
        <f t="shared" si="91"/>
        <v/>
      </c>
      <c r="CG190" t="str">
        <f t="shared" si="92"/>
        <v/>
      </c>
      <c r="CH190" t="str">
        <f t="shared" si="93"/>
        <v/>
      </c>
      <c r="CI190" t="str">
        <f t="shared" si="94"/>
        <v/>
      </c>
      <c r="CJ190" t="str">
        <f t="shared" si="95"/>
        <v/>
      </c>
      <c r="CK190" t="str">
        <f t="shared" si="96"/>
        <v/>
      </c>
      <c r="CL190" t="str">
        <f t="shared" si="97"/>
        <v/>
      </c>
      <c r="CM190" t="str">
        <f t="shared" si="98"/>
        <v/>
      </c>
      <c r="CN190" t="str">
        <f t="shared" si="99"/>
        <v/>
      </c>
      <c r="CO190" t="str">
        <f t="shared" si="100"/>
        <v/>
      </c>
    </row>
    <row r="191" spans="1:93" ht="17.100000000000001" customHeight="1">
      <c r="A191" t="s">
        <v>3512</v>
      </c>
      <c r="B191" s="97" t="s">
        <v>3454</v>
      </c>
      <c r="C191" s="26" t="s">
        <v>3513</v>
      </c>
      <c r="D191" s="27"/>
      <c r="E191" s="27" t="s">
        <v>61</v>
      </c>
      <c r="F191" t="s">
        <v>48</v>
      </c>
      <c r="G191" s="27" t="s">
        <v>525</v>
      </c>
      <c r="H191" s="29" t="s">
        <v>3355</v>
      </c>
      <c r="I191" t="s">
        <v>3306</v>
      </c>
      <c r="K191" s="28"/>
      <c r="M191" t="s">
        <v>38</v>
      </c>
      <c r="R191" t="str">
        <f>IF(COUNTIF(soi_input_variables!A:A,B191)&gt;0,"yes","no")</f>
        <v>no</v>
      </c>
      <c r="S191" t="str">
        <f>IF(COUNTIF(midas_input_variables!A:A,B191)&gt;0,"yes","no")</f>
        <v>yes</v>
      </c>
      <c r="T191" t="str">
        <f t="shared" si="101"/>
        <v>yes</v>
      </c>
      <c r="U191">
        <v>0.02</v>
      </c>
      <c r="V191" t="str">
        <f>IF(COUNTIF(eucalc_variables_proxies!A:A,B191)&gt;0,"yes","no")</f>
        <v>yes</v>
      </c>
      <c r="X191" t="s">
        <v>2943</v>
      </c>
      <c r="Y191" s="9" t="s">
        <v>3381</v>
      </c>
      <c r="AI191" s="9" t="s">
        <v>3514</v>
      </c>
      <c r="AJ191" t="s">
        <v>2943</v>
      </c>
      <c r="AK191" t="s">
        <v>3475</v>
      </c>
      <c r="AO191" s="29">
        <v>1407</v>
      </c>
      <c r="AP191" s="103" t="s">
        <v>3512</v>
      </c>
      <c r="AQ191" s="104" t="b">
        <v>1</v>
      </c>
      <c r="AR191" s="105"/>
      <c r="AS191" s="29">
        <v>1407</v>
      </c>
      <c r="AT191" s="131" t="str" cm="1">
        <f t="array" ref="AT191">IFERROR(_xlfn.TEXTSPLIT(AR191,";",,FALSE),"")</f>
        <v/>
      </c>
      <c r="BJ191" s="132" t="str">
        <f t="shared" si="69"/>
        <v/>
      </c>
      <c r="BK191" s="132" t="str">
        <f t="shared" si="70"/>
        <v/>
      </c>
      <c r="BL191" s="132" t="str">
        <f t="shared" si="71"/>
        <v/>
      </c>
      <c r="BM191" s="132" t="str">
        <f t="shared" si="72"/>
        <v/>
      </c>
      <c r="BN191" s="132" t="str">
        <f t="shared" si="73"/>
        <v/>
      </c>
      <c r="BO191" s="132" t="str">
        <f t="shared" si="74"/>
        <v/>
      </c>
      <c r="BP191" s="132" t="str">
        <f t="shared" si="75"/>
        <v/>
      </c>
      <c r="BQ191" s="132" t="str">
        <f t="shared" si="76"/>
        <v/>
      </c>
      <c r="BR191" s="132" t="str">
        <f t="shared" si="77"/>
        <v/>
      </c>
      <c r="BS191" s="132" t="str">
        <f t="shared" si="78"/>
        <v/>
      </c>
      <c r="BT191" s="132" t="str">
        <f t="shared" si="79"/>
        <v/>
      </c>
      <c r="BU191" s="132" t="str">
        <f t="shared" si="80"/>
        <v/>
      </c>
      <c r="BV191" s="132" t="str">
        <f t="shared" si="81"/>
        <v/>
      </c>
      <c r="BW191" s="132" t="str">
        <f t="shared" si="82"/>
        <v/>
      </c>
      <c r="BX191" s="132" t="str">
        <f t="shared" si="83"/>
        <v/>
      </c>
      <c r="BY191" s="132" t="str">
        <f t="shared" si="84"/>
        <v/>
      </c>
      <c r="BZ191" t="str">
        <f t="shared" si="85"/>
        <v/>
      </c>
      <c r="CA191" t="str">
        <f t="shared" si="86"/>
        <v/>
      </c>
      <c r="CB191" t="str">
        <f t="shared" si="87"/>
        <v/>
      </c>
      <c r="CC191" t="str">
        <f t="shared" si="88"/>
        <v/>
      </c>
      <c r="CD191" t="str">
        <f t="shared" si="89"/>
        <v/>
      </c>
      <c r="CE191" t="str">
        <f t="shared" si="90"/>
        <v/>
      </c>
      <c r="CF191" t="str">
        <f t="shared" si="91"/>
        <v/>
      </c>
      <c r="CG191" t="str">
        <f t="shared" si="92"/>
        <v/>
      </c>
      <c r="CH191" t="str">
        <f t="shared" si="93"/>
        <v/>
      </c>
      <c r="CI191" t="str">
        <f t="shared" si="94"/>
        <v/>
      </c>
      <c r="CJ191" t="str">
        <f t="shared" si="95"/>
        <v/>
      </c>
      <c r="CK191" t="str">
        <f t="shared" si="96"/>
        <v/>
      </c>
      <c r="CL191" t="str">
        <f t="shared" si="97"/>
        <v/>
      </c>
      <c r="CM191" t="str">
        <f t="shared" si="98"/>
        <v/>
      </c>
      <c r="CN191" t="str">
        <f t="shared" si="99"/>
        <v/>
      </c>
      <c r="CO191" t="str">
        <f t="shared" si="100"/>
        <v/>
      </c>
    </row>
    <row r="192" spans="1:93" ht="14.7" customHeight="1">
      <c r="A192" t="s">
        <v>3515</v>
      </c>
      <c r="B192" s="97" t="s">
        <v>3457</v>
      </c>
      <c r="C192" s="26" t="s">
        <v>3516</v>
      </c>
      <c r="D192" s="27"/>
      <c r="E192" s="27" t="s">
        <v>61</v>
      </c>
      <c r="F192" t="s">
        <v>48</v>
      </c>
      <c r="G192" s="27" t="s">
        <v>525</v>
      </c>
      <c r="H192" s="29" t="s">
        <v>3355</v>
      </c>
      <c r="I192" t="s">
        <v>3306</v>
      </c>
      <c r="K192" s="28"/>
      <c r="M192" t="s">
        <v>38</v>
      </c>
      <c r="R192" t="str">
        <f>IF(COUNTIF(soi_input_variables!A:A,B192)&gt;0,"yes","no")</f>
        <v>no</v>
      </c>
      <c r="S192" t="str">
        <f>IF(COUNTIF(midas_input_variables!A:A,B192)&gt;0,"yes","no")</f>
        <v>yes</v>
      </c>
      <c r="T192" t="str">
        <f t="shared" si="101"/>
        <v>yes</v>
      </c>
      <c r="U192">
        <v>0.02</v>
      </c>
      <c r="V192" t="str">
        <f>IF(COUNTIF(eucalc_variables_proxies!A:A,B192)&gt;0,"yes","no")</f>
        <v>yes</v>
      </c>
      <c r="X192" t="s">
        <v>2943</v>
      </c>
      <c r="Y192" s="9" t="s">
        <v>3381</v>
      </c>
      <c r="AI192" s="9" t="s">
        <v>3517</v>
      </c>
      <c r="AJ192" t="s">
        <v>2943</v>
      </c>
      <c r="AK192" t="s">
        <v>3475</v>
      </c>
      <c r="AO192" s="29">
        <v>1407</v>
      </c>
      <c r="AP192" s="103" t="s">
        <v>3515</v>
      </c>
      <c r="AQ192" s="104" t="b">
        <v>1</v>
      </c>
      <c r="AR192" s="105"/>
      <c r="AS192" s="29">
        <v>1407</v>
      </c>
      <c r="AT192" s="131" t="str" cm="1">
        <f t="array" ref="AT192">IFERROR(_xlfn.TEXTSPLIT(AR192,";",,FALSE),"")</f>
        <v/>
      </c>
      <c r="BJ192" s="132" t="str">
        <f t="shared" si="69"/>
        <v/>
      </c>
      <c r="BK192" s="132" t="str">
        <f t="shared" si="70"/>
        <v/>
      </c>
      <c r="BL192" s="132" t="str">
        <f t="shared" si="71"/>
        <v/>
      </c>
      <c r="BM192" s="132" t="str">
        <f t="shared" si="72"/>
        <v/>
      </c>
      <c r="BN192" s="132" t="str">
        <f t="shared" si="73"/>
        <v/>
      </c>
      <c r="BO192" s="132" t="str">
        <f t="shared" si="74"/>
        <v/>
      </c>
      <c r="BP192" s="132" t="str">
        <f t="shared" si="75"/>
        <v/>
      </c>
      <c r="BQ192" s="132" t="str">
        <f t="shared" si="76"/>
        <v/>
      </c>
      <c r="BR192" s="132" t="str">
        <f t="shared" si="77"/>
        <v/>
      </c>
      <c r="BS192" s="132" t="str">
        <f t="shared" si="78"/>
        <v/>
      </c>
      <c r="BT192" s="132" t="str">
        <f t="shared" si="79"/>
        <v/>
      </c>
      <c r="BU192" s="132" t="str">
        <f t="shared" si="80"/>
        <v/>
      </c>
      <c r="BV192" s="132" t="str">
        <f t="shared" si="81"/>
        <v/>
      </c>
      <c r="BW192" s="132" t="str">
        <f t="shared" si="82"/>
        <v/>
      </c>
      <c r="BX192" s="132" t="str">
        <f t="shared" si="83"/>
        <v/>
      </c>
      <c r="BY192" s="132" t="str">
        <f t="shared" si="84"/>
        <v/>
      </c>
      <c r="BZ192" t="str">
        <f t="shared" si="85"/>
        <v/>
      </c>
      <c r="CA192" t="str">
        <f t="shared" si="86"/>
        <v/>
      </c>
      <c r="CB192" t="str">
        <f t="shared" si="87"/>
        <v/>
      </c>
      <c r="CC192" t="str">
        <f t="shared" si="88"/>
        <v/>
      </c>
      <c r="CD192" t="str">
        <f t="shared" si="89"/>
        <v/>
      </c>
      <c r="CE192" t="str">
        <f t="shared" si="90"/>
        <v/>
      </c>
      <c r="CF192" t="str">
        <f t="shared" si="91"/>
        <v/>
      </c>
      <c r="CG192" t="str">
        <f t="shared" si="92"/>
        <v/>
      </c>
      <c r="CH192" t="str">
        <f t="shared" si="93"/>
        <v/>
      </c>
      <c r="CI192" t="str">
        <f t="shared" si="94"/>
        <v/>
      </c>
      <c r="CJ192" t="str">
        <f t="shared" si="95"/>
        <v/>
      </c>
      <c r="CK192" t="str">
        <f t="shared" si="96"/>
        <v/>
      </c>
      <c r="CL192" t="str">
        <f t="shared" si="97"/>
        <v/>
      </c>
      <c r="CM192" t="str">
        <f t="shared" si="98"/>
        <v/>
      </c>
      <c r="CN192" t="str">
        <f t="shared" si="99"/>
        <v/>
      </c>
      <c r="CO192" t="str">
        <f t="shared" si="100"/>
        <v/>
      </c>
    </row>
    <row r="193" spans="1:93" ht="17.100000000000001" customHeight="1">
      <c r="A193" t="s">
        <v>3518</v>
      </c>
      <c r="B193" s="97" t="s">
        <v>3460</v>
      </c>
      <c r="C193" s="26" t="s">
        <v>3519</v>
      </c>
      <c r="D193" s="27" t="s">
        <v>3330</v>
      </c>
      <c r="E193" s="27" t="s">
        <v>61</v>
      </c>
      <c r="F193" t="s">
        <v>48</v>
      </c>
      <c r="G193" s="27" t="s">
        <v>525</v>
      </c>
      <c r="H193" s="29" t="s">
        <v>3355</v>
      </c>
      <c r="I193" t="s">
        <v>3306</v>
      </c>
      <c r="K193" s="28"/>
      <c r="M193" t="s">
        <v>38</v>
      </c>
      <c r="R193" t="str">
        <f>IF(COUNTIF(soi_input_variables!A:A,B193)&gt;0,"yes","no")</f>
        <v>no</v>
      </c>
      <c r="S193" t="str">
        <f>IF(COUNTIF(midas_input_variables!A:A,B193)&gt;0,"yes","no")</f>
        <v>yes</v>
      </c>
      <c r="T193" t="str">
        <f t="shared" si="101"/>
        <v>yes</v>
      </c>
      <c r="U193">
        <v>0.02</v>
      </c>
      <c r="V193" t="str">
        <f>IF(COUNTIF(eucalc_variables_proxies!A:A,B193)&gt;0,"yes","no")</f>
        <v>yes</v>
      </c>
      <c r="X193" t="s">
        <v>2943</v>
      </c>
      <c r="Y193" s="9" t="s">
        <v>3381</v>
      </c>
      <c r="AI193" s="9" t="s">
        <v>3520</v>
      </c>
      <c r="AJ193" t="s">
        <v>2943</v>
      </c>
      <c r="AK193" t="s">
        <v>3475</v>
      </c>
      <c r="AO193" s="29">
        <v>1407</v>
      </c>
      <c r="AP193" s="103" t="s">
        <v>3518</v>
      </c>
      <c r="AQ193" s="104" t="b">
        <v>1</v>
      </c>
      <c r="AR193" s="105"/>
      <c r="AS193" s="29">
        <v>1407</v>
      </c>
      <c r="AT193" s="131" t="str" cm="1">
        <f t="array" ref="AT193">IFERROR(_xlfn.TEXTSPLIT(AR193,";",,FALSE),"")</f>
        <v/>
      </c>
      <c r="BJ193" s="132" t="str">
        <f t="shared" si="69"/>
        <v/>
      </c>
      <c r="BK193" s="132" t="str">
        <f t="shared" si="70"/>
        <v/>
      </c>
      <c r="BL193" s="132" t="str">
        <f t="shared" si="71"/>
        <v/>
      </c>
      <c r="BM193" s="132" t="str">
        <f t="shared" si="72"/>
        <v/>
      </c>
      <c r="BN193" s="132" t="str">
        <f t="shared" si="73"/>
        <v/>
      </c>
      <c r="BO193" s="132" t="str">
        <f t="shared" si="74"/>
        <v/>
      </c>
      <c r="BP193" s="132" t="str">
        <f t="shared" si="75"/>
        <v/>
      </c>
      <c r="BQ193" s="132" t="str">
        <f t="shared" si="76"/>
        <v/>
      </c>
      <c r="BR193" s="132" t="str">
        <f t="shared" si="77"/>
        <v/>
      </c>
      <c r="BS193" s="132" t="str">
        <f t="shared" si="78"/>
        <v/>
      </c>
      <c r="BT193" s="132" t="str">
        <f t="shared" si="79"/>
        <v/>
      </c>
      <c r="BU193" s="132" t="str">
        <f t="shared" si="80"/>
        <v/>
      </c>
      <c r="BV193" s="132" t="str">
        <f t="shared" si="81"/>
        <v/>
      </c>
      <c r="BW193" s="132" t="str">
        <f t="shared" si="82"/>
        <v/>
      </c>
      <c r="BX193" s="132" t="str">
        <f t="shared" si="83"/>
        <v/>
      </c>
      <c r="BY193" s="132" t="str">
        <f t="shared" si="84"/>
        <v/>
      </c>
      <c r="BZ193" t="str">
        <f t="shared" si="85"/>
        <v/>
      </c>
      <c r="CA193" t="str">
        <f t="shared" si="86"/>
        <v/>
      </c>
      <c r="CB193" t="str">
        <f t="shared" si="87"/>
        <v/>
      </c>
      <c r="CC193" t="str">
        <f t="shared" si="88"/>
        <v/>
      </c>
      <c r="CD193" t="str">
        <f t="shared" si="89"/>
        <v/>
      </c>
      <c r="CE193" t="str">
        <f t="shared" si="90"/>
        <v/>
      </c>
      <c r="CF193" t="str">
        <f t="shared" si="91"/>
        <v/>
      </c>
      <c r="CG193" t="str">
        <f t="shared" si="92"/>
        <v/>
      </c>
      <c r="CH193" t="str">
        <f t="shared" si="93"/>
        <v/>
      </c>
      <c r="CI193" t="str">
        <f t="shared" si="94"/>
        <v/>
      </c>
      <c r="CJ193" t="str">
        <f t="shared" si="95"/>
        <v/>
      </c>
      <c r="CK193" t="str">
        <f t="shared" si="96"/>
        <v/>
      </c>
      <c r="CL193" t="str">
        <f t="shared" si="97"/>
        <v/>
      </c>
      <c r="CM193" t="str">
        <f t="shared" si="98"/>
        <v/>
      </c>
      <c r="CN193" t="str">
        <f t="shared" si="99"/>
        <v/>
      </c>
      <c r="CO193" t="str">
        <f t="shared" si="100"/>
        <v/>
      </c>
    </row>
    <row r="194" spans="1:93" ht="15.6" customHeight="1">
      <c r="A194" t="s">
        <v>3521</v>
      </c>
      <c r="B194" s="27" t="s">
        <v>3463</v>
      </c>
      <c r="C194" s="26" t="s">
        <v>3522</v>
      </c>
      <c r="D194" s="27"/>
      <c r="E194" s="27" t="s">
        <v>61</v>
      </c>
      <c r="F194" t="s">
        <v>48</v>
      </c>
      <c r="G194" s="27" t="s">
        <v>525</v>
      </c>
      <c r="H194" s="29" t="s">
        <v>3355</v>
      </c>
      <c r="I194" t="s">
        <v>3306</v>
      </c>
      <c r="K194" s="28"/>
      <c r="M194" t="s">
        <v>38</v>
      </c>
      <c r="R194" t="str">
        <f>IF(COUNTIF(soi_input_variables!A:A,B194)&gt;0,"yes","no")</f>
        <v>no</v>
      </c>
      <c r="S194" t="str">
        <f>IF(COUNTIF(midas_input_variables!A:A,B194)&gt;0,"yes","no")</f>
        <v>yes</v>
      </c>
      <c r="T194" t="str">
        <f t="shared" si="101"/>
        <v>yes</v>
      </c>
      <c r="U194">
        <v>0.02</v>
      </c>
      <c r="V194" t="str">
        <f>IF(COUNTIF(eucalc_variables_proxies!A:A,B194)&gt;0,"yes","no")</f>
        <v>yes</v>
      </c>
      <c r="X194" t="s">
        <v>2943</v>
      </c>
      <c r="Y194" s="9" t="s">
        <v>3381</v>
      </c>
      <c r="AI194" s="9" t="s">
        <v>3523</v>
      </c>
      <c r="AJ194" t="s">
        <v>2943</v>
      </c>
      <c r="AK194" t="s">
        <v>3475</v>
      </c>
      <c r="AO194" s="29">
        <v>1407</v>
      </c>
      <c r="AP194" s="103" t="s">
        <v>3521</v>
      </c>
      <c r="AQ194" s="104" t="b">
        <v>1</v>
      </c>
      <c r="AR194" s="105"/>
      <c r="AS194" s="29">
        <v>1407</v>
      </c>
      <c r="AT194" s="131" t="str" cm="1">
        <f t="array" ref="AT194">IFERROR(_xlfn.TEXTSPLIT(AR194,";",,FALSE),"")</f>
        <v/>
      </c>
      <c r="BJ194" s="132" t="str">
        <f t="shared" ref="BJ194:BJ257" si="102">IF(LEN(AT194)&gt;0,VALUE(AT194),"")</f>
        <v/>
      </c>
      <c r="BK194" s="132" t="str">
        <f t="shared" ref="BK194:BK257" si="103">IF(LEN(AU194)&gt;0,VALUE(AU194),"")</f>
        <v/>
      </c>
      <c r="BL194" s="132" t="str">
        <f t="shared" ref="BL194:BL257" si="104">IF(LEN(AV194)&gt;0,VALUE(AV194),"")</f>
        <v/>
      </c>
      <c r="BM194" s="132" t="str">
        <f t="shared" ref="BM194:BM257" si="105">IF(LEN(AW194)&gt;0,VALUE(AW194),"")</f>
        <v/>
      </c>
      <c r="BN194" s="132" t="str">
        <f t="shared" ref="BN194:BN257" si="106">IF(LEN(AX194)&gt;0,VALUE(AX194),"")</f>
        <v/>
      </c>
      <c r="BO194" s="132" t="str">
        <f t="shared" ref="BO194:BO257" si="107">IF(LEN(AY194)&gt;0,VALUE(AY194),"")</f>
        <v/>
      </c>
      <c r="BP194" s="132" t="str">
        <f t="shared" ref="BP194:BP257" si="108">IF(LEN(AZ194)&gt;0,VALUE(AZ194),"")</f>
        <v/>
      </c>
      <c r="BQ194" s="132" t="str">
        <f t="shared" ref="BQ194:BQ257" si="109">IF(LEN(BA194)&gt;0,VALUE(BA194),"")</f>
        <v/>
      </c>
      <c r="BR194" s="132" t="str">
        <f t="shared" ref="BR194:BR257" si="110">IF(LEN(BB194)&gt;0,VALUE(BB194),"")</f>
        <v/>
      </c>
      <c r="BS194" s="132" t="str">
        <f t="shared" ref="BS194:BS257" si="111">IF(LEN(BC194)&gt;0,VALUE(BC194),"")</f>
        <v/>
      </c>
      <c r="BT194" s="132" t="str">
        <f t="shared" ref="BT194:BT257" si="112">IF(LEN(BD194)&gt;0,VALUE(BD194),"")</f>
        <v/>
      </c>
      <c r="BU194" s="132" t="str">
        <f t="shared" ref="BU194:BU257" si="113">IF(LEN(BE194)&gt;0,VALUE(BE194),"")</f>
        <v/>
      </c>
      <c r="BV194" s="132" t="str">
        <f t="shared" ref="BV194:BV257" si="114">IF(LEN(BF194)&gt;0,VALUE(BF194),"")</f>
        <v/>
      </c>
      <c r="BW194" s="132" t="str">
        <f t="shared" ref="BW194:BW257" si="115">IF(LEN(BG194)&gt;0,VALUE(BG194),"")</f>
        <v/>
      </c>
      <c r="BX194" s="132" t="str">
        <f t="shared" ref="BX194:BX257" si="116">IF(LEN(BH194)&gt;0,VALUE(BH194),"")</f>
        <v/>
      </c>
      <c r="BY194" s="132" t="str">
        <f t="shared" ref="BY194:BY257" si="117">IF(LEN(BI194)&gt;0,VALUE(BI194),"")</f>
        <v/>
      </c>
      <c r="BZ194" t="str">
        <f t="shared" ref="BZ194:BZ257" si="118" xml:space="preserve"> IF(LEN(BJ194)&gt;0,VLOOKUP(BJ194,$AO:$AP,2,FALSE),"")</f>
        <v/>
      </c>
      <c r="CA194" t="str">
        <f t="shared" ref="CA194:CA257" si="119" xml:space="preserve"> IF(LEN(BK194)&gt;0,VLOOKUP(BK194,$AO:$AP,2,FALSE),"")</f>
        <v/>
      </c>
      <c r="CB194" t="str">
        <f t="shared" ref="CB194:CB257" si="120" xml:space="preserve"> IF(LEN(BL194)&gt;0,VLOOKUP(BL194,$AO:$AP,2,FALSE),"")</f>
        <v/>
      </c>
      <c r="CC194" t="str">
        <f t="shared" ref="CC194:CC257" si="121" xml:space="preserve"> IF(LEN(BM194)&gt;0,VLOOKUP(BM194,$AO:$AP,2,FALSE),"")</f>
        <v/>
      </c>
      <c r="CD194" t="str">
        <f t="shared" ref="CD194:CD257" si="122" xml:space="preserve"> IF(LEN(BN194)&gt;0,VLOOKUP(BN194,$AO:$AP,2,FALSE),"")</f>
        <v/>
      </c>
      <c r="CE194" t="str">
        <f t="shared" ref="CE194:CE257" si="123" xml:space="preserve"> IF(LEN(BO194)&gt;0,VLOOKUP(BO194,$AO:$AP,2,FALSE),"")</f>
        <v/>
      </c>
      <c r="CF194" t="str">
        <f t="shared" ref="CF194:CF257" si="124" xml:space="preserve"> IF(LEN(BP194)&gt;0,VLOOKUP(BP194,$AO:$AP,2,FALSE),"")</f>
        <v/>
      </c>
      <c r="CG194" t="str">
        <f t="shared" ref="CG194:CG257" si="125" xml:space="preserve"> IF(LEN(BQ194)&gt;0,VLOOKUP(BQ194,$AO:$AP,2,FALSE),"")</f>
        <v/>
      </c>
      <c r="CH194" t="str">
        <f t="shared" ref="CH194:CH257" si="126" xml:space="preserve"> IF(LEN(BR194)&gt;0,VLOOKUP(BR194,$AO:$AP,2,FALSE),"")</f>
        <v/>
      </c>
      <c r="CI194" t="str">
        <f t="shared" ref="CI194:CI257" si="127" xml:space="preserve"> IF(LEN(BS194)&gt;0,VLOOKUP(BS194,$AO:$AP,2,FALSE),"")</f>
        <v/>
      </c>
      <c r="CJ194" t="str">
        <f t="shared" ref="CJ194:CJ257" si="128" xml:space="preserve"> IF(LEN(BT194)&gt;0,VLOOKUP(BT194,$AO:$AP,2,FALSE),"")</f>
        <v/>
      </c>
      <c r="CK194" t="str">
        <f t="shared" ref="CK194:CK257" si="129" xml:space="preserve"> IF(LEN(BU194)&gt;0,VLOOKUP(BU194,$AO:$AP,2,FALSE),"")</f>
        <v/>
      </c>
      <c r="CL194" t="str">
        <f t="shared" ref="CL194:CL257" si="130" xml:space="preserve"> IF(LEN(BV194)&gt;0,VLOOKUP(BV194,$AO:$AP,2,FALSE),"")</f>
        <v/>
      </c>
      <c r="CM194" t="str">
        <f t="shared" ref="CM194:CM257" si="131" xml:space="preserve"> IF(LEN(BW194)&gt;0,VLOOKUP(BW194,$AO:$AP,2,FALSE),"")</f>
        <v/>
      </c>
      <c r="CN194" t="str">
        <f t="shared" ref="CN194:CN257" si="132" xml:space="preserve"> IF(LEN(BX194)&gt;0,VLOOKUP(BX194,$AO:$AP,2,FALSE),"")</f>
        <v/>
      </c>
      <c r="CO194" t="str">
        <f t="shared" ref="CO194:CO257" si="133" xml:space="preserve"> IF(LEN(BY194)&gt;0,VLOOKUP(BY194,$AO:$AP,2,FALSE),"")</f>
        <v/>
      </c>
    </row>
    <row r="195" spans="1:93" ht="16.2" customHeight="1">
      <c r="A195" t="s">
        <v>3524</v>
      </c>
      <c r="B195" s="97" t="s">
        <v>3466</v>
      </c>
      <c r="C195" s="26" t="s">
        <v>3525</v>
      </c>
      <c r="D195" s="27"/>
      <c r="E195" s="27" t="s">
        <v>61</v>
      </c>
      <c r="F195" t="s">
        <v>48</v>
      </c>
      <c r="G195" s="27" t="s">
        <v>525</v>
      </c>
      <c r="H195" s="29" t="s">
        <v>3355</v>
      </c>
      <c r="I195" t="s">
        <v>3306</v>
      </c>
      <c r="K195" s="28"/>
      <c r="M195" t="s">
        <v>38</v>
      </c>
      <c r="R195" t="str">
        <f>IF(COUNTIF(soi_input_variables!A:A,B195)&gt;0,"yes","no")</f>
        <v>no</v>
      </c>
      <c r="S195" t="str">
        <f>IF(COUNTIF(midas_input_variables!A:A,B195)&gt;0,"yes","no")</f>
        <v>yes</v>
      </c>
      <c r="T195" t="str">
        <f t="shared" si="101"/>
        <v>yes</v>
      </c>
      <c r="U195">
        <v>0.02</v>
      </c>
      <c r="V195" t="str">
        <f>IF(COUNTIF(eucalc_variables_proxies!A:A,B195)&gt;0,"yes","no")</f>
        <v>yes</v>
      </c>
      <c r="X195" t="s">
        <v>2943</v>
      </c>
      <c r="Y195" s="9" t="s">
        <v>3381</v>
      </c>
      <c r="AI195" s="9" t="s">
        <v>3526</v>
      </c>
      <c r="AJ195" t="s">
        <v>2943</v>
      </c>
      <c r="AK195" t="s">
        <v>3475</v>
      </c>
      <c r="AO195" s="29">
        <v>1407</v>
      </c>
      <c r="AP195" s="103" t="s">
        <v>3482</v>
      </c>
      <c r="AQ195" s="104" t="b">
        <v>1</v>
      </c>
      <c r="AR195" s="105"/>
      <c r="AS195" s="29">
        <v>1407</v>
      </c>
      <c r="AT195" s="131" t="str" cm="1">
        <f t="array" ref="AT195">IFERROR(_xlfn.TEXTSPLIT(AR195,";",,FALSE),"")</f>
        <v/>
      </c>
      <c r="BJ195" s="132" t="str">
        <f t="shared" si="102"/>
        <v/>
      </c>
      <c r="BK195" s="132" t="str">
        <f t="shared" si="103"/>
        <v/>
      </c>
      <c r="BL195" s="132" t="str">
        <f t="shared" si="104"/>
        <v/>
      </c>
      <c r="BM195" s="132" t="str">
        <f t="shared" si="105"/>
        <v/>
      </c>
      <c r="BN195" s="132" t="str">
        <f t="shared" si="106"/>
        <v/>
      </c>
      <c r="BO195" s="132" t="str">
        <f t="shared" si="107"/>
        <v/>
      </c>
      <c r="BP195" s="132" t="str">
        <f t="shared" si="108"/>
        <v/>
      </c>
      <c r="BQ195" s="132" t="str">
        <f t="shared" si="109"/>
        <v/>
      </c>
      <c r="BR195" s="132" t="str">
        <f t="shared" si="110"/>
        <v/>
      </c>
      <c r="BS195" s="132" t="str">
        <f t="shared" si="111"/>
        <v/>
      </c>
      <c r="BT195" s="132" t="str">
        <f t="shared" si="112"/>
        <v/>
      </c>
      <c r="BU195" s="132" t="str">
        <f t="shared" si="113"/>
        <v/>
      </c>
      <c r="BV195" s="132" t="str">
        <f t="shared" si="114"/>
        <v/>
      </c>
      <c r="BW195" s="132" t="str">
        <f t="shared" si="115"/>
        <v/>
      </c>
      <c r="BX195" s="132" t="str">
        <f t="shared" si="116"/>
        <v/>
      </c>
      <c r="BY195" s="132" t="str">
        <f t="shared" si="117"/>
        <v/>
      </c>
      <c r="BZ195" t="str">
        <f t="shared" si="118"/>
        <v/>
      </c>
      <c r="CA195" t="str">
        <f t="shared" si="119"/>
        <v/>
      </c>
      <c r="CB195" t="str">
        <f t="shared" si="120"/>
        <v/>
      </c>
      <c r="CC195" t="str">
        <f t="shared" si="121"/>
        <v/>
      </c>
      <c r="CD195" t="str">
        <f t="shared" si="122"/>
        <v/>
      </c>
      <c r="CE195" t="str">
        <f t="shared" si="123"/>
        <v/>
      </c>
      <c r="CF195" t="str">
        <f t="shared" si="124"/>
        <v/>
      </c>
      <c r="CG195" t="str">
        <f t="shared" si="125"/>
        <v/>
      </c>
      <c r="CH195" t="str">
        <f t="shared" si="126"/>
        <v/>
      </c>
      <c r="CI195" t="str">
        <f t="shared" si="127"/>
        <v/>
      </c>
      <c r="CJ195" t="str">
        <f t="shared" si="128"/>
        <v/>
      </c>
      <c r="CK195" t="str">
        <f t="shared" si="129"/>
        <v/>
      </c>
      <c r="CL195" t="str">
        <f t="shared" si="130"/>
        <v/>
      </c>
      <c r="CM195" t="str">
        <f t="shared" si="131"/>
        <v/>
      </c>
      <c r="CN195" t="str">
        <f t="shared" si="132"/>
        <v/>
      </c>
      <c r="CO195" t="str">
        <f t="shared" si="133"/>
        <v/>
      </c>
    </row>
    <row r="196" spans="1:93" ht="14.7" customHeight="1">
      <c r="A196" t="s">
        <v>3527</v>
      </c>
      <c r="B196" s="97" t="s">
        <v>3469</v>
      </c>
      <c r="C196" s="26" t="s">
        <v>3528</v>
      </c>
      <c r="D196" s="27"/>
      <c r="E196" s="27" t="s">
        <v>61</v>
      </c>
      <c r="F196" t="s">
        <v>48</v>
      </c>
      <c r="G196" s="27" t="s">
        <v>525</v>
      </c>
      <c r="H196" s="29" t="s">
        <v>3355</v>
      </c>
      <c r="I196" t="s">
        <v>3306</v>
      </c>
      <c r="K196" s="28"/>
      <c r="M196" t="s">
        <v>38</v>
      </c>
      <c r="R196" t="str">
        <f>IF(COUNTIF(soi_input_variables!A:A,B196)&gt;0,"yes","no")</f>
        <v>no</v>
      </c>
      <c r="S196" t="str">
        <f>IF(COUNTIF(midas_input_variables!A:A,B196)&gt;0,"yes","no")</f>
        <v>yes</v>
      </c>
      <c r="T196" t="str">
        <f t="shared" si="101"/>
        <v>yes</v>
      </c>
      <c r="U196">
        <v>0.02</v>
      </c>
      <c r="V196" t="str">
        <f>IF(COUNTIF(eucalc_variables_proxies!A:A,B196)&gt;0,"yes","no")</f>
        <v>yes</v>
      </c>
      <c r="X196" t="s">
        <v>2943</v>
      </c>
      <c r="Y196" s="9" t="s">
        <v>3381</v>
      </c>
      <c r="AI196" s="9" t="s">
        <v>3529</v>
      </c>
      <c r="AJ196" t="s">
        <v>2943</v>
      </c>
      <c r="AK196" t="s">
        <v>3475</v>
      </c>
      <c r="AO196" s="29">
        <v>1407</v>
      </c>
      <c r="AP196" s="103" t="s">
        <v>3524</v>
      </c>
      <c r="AQ196" s="104" t="b">
        <v>1</v>
      </c>
      <c r="AR196" s="105"/>
      <c r="AS196" s="29">
        <v>1407</v>
      </c>
      <c r="AT196" s="131" t="str" cm="1">
        <f t="array" ref="AT196">IFERROR(_xlfn.TEXTSPLIT(AR196,";",,FALSE),"")</f>
        <v/>
      </c>
      <c r="BJ196" s="132" t="str">
        <f t="shared" si="102"/>
        <v/>
      </c>
      <c r="BK196" s="132" t="str">
        <f t="shared" si="103"/>
        <v/>
      </c>
      <c r="BL196" s="132" t="str">
        <f t="shared" si="104"/>
        <v/>
      </c>
      <c r="BM196" s="132" t="str">
        <f t="shared" si="105"/>
        <v/>
      </c>
      <c r="BN196" s="132" t="str">
        <f t="shared" si="106"/>
        <v/>
      </c>
      <c r="BO196" s="132" t="str">
        <f t="shared" si="107"/>
        <v/>
      </c>
      <c r="BP196" s="132" t="str">
        <f t="shared" si="108"/>
        <v/>
      </c>
      <c r="BQ196" s="132" t="str">
        <f t="shared" si="109"/>
        <v/>
      </c>
      <c r="BR196" s="132" t="str">
        <f t="shared" si="110"/>
        <v/>
      </c>
      <c r="BS196" s="132" t="str">
        <f t="shared" si="111"/>
        <v/>
      </c>
      <c r="BT196" s="132" t="str">
        <f t="shared" si="112"/>
        <v/>
      </c>
      <c r="BU196" s="132" t="str">
        <f t="shared" si="113"/>
        <v/>
      </c>
      <c r="BV196" s="132" t="str">
        <f t="shared" si="114"/>
        <v/>
      </c>
      <c r="BW196" s="132" t="str">
        <f t="shared" si="115"/>
        <v/>
      </c>
      <c r="BX196" s="132" t="str">
        <f t="shared" si="116"/>
        <v/>
      </c>
      <c r="BY196" s="132" t="str">
        <f t="shared" si="117"/>
        <v/>
      </c>
      <c r="BZ196" t="str">
        <f t="shared" si="118"/>
        <v/>
      </c>
      <c r="CA196" t="str">
        <f t="shared" si="119"/>
        <v/>
      </c>
      <c r="CB196" t="str">
        <f t="shared" si="120"/>
        <v/>
      </c>
      <c r="CC196" t="str">
        <f t="shared" si="121"/>
        <v/>
      </c>
      <c r="CD196" t="str">
        <f t="shared" si="122"/>
        <v/>
      </c>
      <c r="CE196" t="str">
        <f t="shared" si="123"/>
        <v/>
      </c>
      <c r="CF196" t="str">
        <f t="shared" si="124"/>
        <v/>
      </c>
      <c r="CG196" t="str">
        <f t="shared" si="125"/>
        <v/>
      </c>
      <c r="CH196" t="str">
        <f t="shared" si="126"/>
        <v/>
      </c>
      <c r="CI196" t="str">
        <f t="shared" si="127"/>
        <v/>
      </c>
      <c r="CJ196" t="str">
        <f t="shared" si="128"/>
        <v/>
      </c>
      <c r="CK196" t="str">
        <f t="shared" si="129"/>
        <v/>
      </c>
      <c r="CL196" t="str">
        <f t="shared" si="130"/>
        <v/>
      </c>
      <c r="CM196" t="str">
        <f t="shared" si="131"/>
        <v/>
      </c>
      <c r="CN196" t="str">
        <f t="shared" si="132"/>
        <v/>
      </c>
      <c r="CO196" t="str">
        <f t="shared" si="133"/>
        <v/>
      </c>
    </row>
    <row r="197" spans="1:93" ht="14.7" customHeight="1">
      <c r="A197" s="192" t="s">
        <v>3530</v>
      </c>
      <c r="B197" s="193" t="s">
        <v>3381</v>
      </c>
      <c r="C197" s="26" t="s">
        <v>3531</v>
      </c>
      <c r="D197" s="27"/>
      <c r="E197" s="27" t="s">
        <v>61</v>
      </c>
      <c r="F197" t="s">
        <v>48</v>
      </c>
      <c r="G197" s="27" t="s">
        <v>525</v>
      </c>
      <c r="H197" t="s">
        <v>1010</v>
      </c>
      <c r="K197" s="28"/>
      <c r="L197" t="s">
        <v>472</v>
      </c>
      <c r="M197" t="s">
        <v>38</v>
      </c>
      <c r="N197" s="28"/>
      <c r="Q197" s="1" t="s">
        <v>3532</v>
      </c>
      <c r="R197" t="str">
        <f>IF(COUNTIF(soi_input_variables!A:A,B197)&gt;0,"yes","no")</f>
        <v>yes</v>
      </c>
      <c r="S197" t="str">
        <f>IF(COUNTIF(midas_input_variables!A:A,B197)&gt;0,"yes","no")</f>
        <v>no</v>
      </c>
      <c r="T197" t="str">
        <f t="shared" si="101"/>
        <v>yes</v>
      </c>
      <c r="U197">
        <v>0.02</v>
      </c>
      <c r="V197" t="str">
        <f>IF(COUNTIF(eucalc_variables_proxies!A:A,B197)&gt;0,"yes","no")</f>
        <v>no</v>
      </c>
      <c r="X197" t="s">
        <v>2943</v>
      </c>
      <c r="Y197" t="s">
        <v>2943</v>
      </c>
      <c r="AI197" s="9" t="s">
        <v>3533</v>
      </c>
      <c r="AJ197" t="s">
        <v>2943</v>
      </c>
      <c r="AK197" t="s">
        <v>3475</v>
      </c>
      <c r="AO197" s="29">
        <v>1407</v>
      </c>
      <c r="AP197" s="103" t="s">
        <v>3527</v>
      </c>
      <c r="AQ197" s="104" t="b">
        <v>1</v>
      </c>
      <c r="AR197" s="105"/>
      <c r="AS197" s="29">
        <v>1407</v>
      </c>
      <c r="AT197" s="131" t="str" cm="1">
        <f t="array" ref="AT197">IFERROR(_xlfn.TEXTSPLIT(AR197,";",,FALSE),"")</f>
        <v/>
      </c>
      <c r="BJ197" s="132" t="str">
        <f t="shared" si="102"/>
        <v/>
      </c>
      <c r="BK197" s="132" t="str">
        <f t="shared" si="103"/>
        <v/>
      </c>
      <c r="BL197" s="132" t="str">
        <f t="shared" si="104"/>
        <v/>
      </c>
      <c r="BM197" s="132" t="str">
        <f t="shared" si="105"/>
        <v/>
      </c>
      <c r="BN197" s="132" t="str">
        <f t="shared" si="106"/>
        <v/>
      </c>
      <c r="BO197" s="132" t="str">
        <f t="shared" si="107"/>
        <v/>
      </c>
      <c r="BP197" s="132" t="str">
        <f t="shared" si="108"/>
        <v/>
      </c>
      <c r="BQ197" s="132" t="str">
        <f t="shared" si="109"/>
        <v/>
      </c>
      <c r="BR197" s="132" t="str">
        <f t="shared" si="110"/>
        <v/>
      </c>
      <c r="BS197" s="132" t="str">
        <f t="shared" si="111"/>
        <v/>
      </c>
      <c r="BT197" s="132" t="str">
        <f t="shared" si="112"/>
        <v/>
      </c>
      <c r="BU197" s="132" t="str">
        <f t="shared" si="113"/>
        <v/>
      </c>
      <c r="BV197" s="132" t="str">
        <f t="shared" si="114"/>
        <v/>
      </c>
      <c r="BW197" s="132" t="str">
        <f t="shared" si="115"/>
        <v/>
      </c>
      <c r="BX197" s="132" t="str">
        <f t="shared" si="116"/>
        <v/>
      </c>
      <c r="BY197" s="132" t="str">
        <f t="shared" si="117"/>
        <v/>
      </c>
      <c r="BZ197" t="str">
        <f t="shared" si="118"/>
        <v/>
      </c>
      <c r="CA197" t="str">
        <f t="shared" si="119"/>
        <v/>
      </c>
      <c r="CB197" t="str">
        <f t="shared" si="120"/>
        <v/>
      </c>
      <c r="CC197" t="str">
        <f t="shared" si="121"/>
        <v/>
      </c>
      <c r="CD197" t="str">
        <f t="shared" si="122"/>
        <v/>
      </c>
      <c r="CE197" t="str">
        <f t="shared" si="123"/>
        <v/>
      </c>
      <c r="CF197" t="str">
        <f t="shared" si="124"/>
        <v/>
      </c>
      <c r="CG197" t="str">
        <f t="shared" si="125"/>
        <v/>
      </c>
      <c r="CH197" t="str">
        <f t="shared" si="126"/>
        <v/>
      </c>
      <c r="CI197" t="str">
        <f t="shared" si="127"/>
        <v/>
      </c>
      <c r="CJ197" t="str">
        <f t="shared" si="128"/>
        <v/>
      </c>
      <c r="CK197" t="str">
        <f t="shared" si="129"/>
        <v/>
      </c>
      <c r="CL197" t="str">
        <f t="shared" si="130"/>
        <v/>
      </c>
      <c r="CM197" t="str">
        <f t="shared" si="131"/>
        <v/>
      </c>
      <c r="CN197" t="str">
        <f t="shared" si="132"/>
        <v/>
      </c>
      <c r="CO197" t="str">
        <f t="shared" si="133"/>
        <v/>
      </c>
    </row>
    <row r="198" spans="1:93" ht="17.7" customHeight="1">
      <c r="B198" s="97" t="s">
        <v>3474</v>
      </c>
      <c r="C198" s="26"/>
      <c r="D198" s="27"/>
      <c r="E198" s="27" t="s">
        <v>3362</v>
      </c>
      <c r="G198" s="27" t="s">
        <v>525</v>
      </c>
      <c r="H198" s="29" t="s">
        <v>434</v>
      </c>
      <c r="I198" t="s">
        <v>3306</v>
      </c>
      <c r="K198" s="28"/>
      <c r="M198" t="s">
        <v>38</v>
      </c>
      <c r="P198" s="28"/>
      <c r="Q198" s="28" t="str">
        <f>CONCATENATE(B169,  "/", $B$118)</f>
        <v>eucalc_agr_emissions_co2e_liv_applied_abp_dairy_milk/eucalc_agr_domestic_production_liv_abp_dairy_milk</v>
      </c>
      <c r="R198" t="str">
        <f>IF(COUNTIF(soi_input_variables!A:A,B198)&gt;0,"yes","no")</f>
        <v>no</v>
      </c>
      <c r="S198" t="str">
        <f>IF(COUNTIF(midas_input_variables!A:A,B198)&gt;0,"yes","no")</f>
        <v>no</v>
      </c>
      <c r="T198" t="str">
        <f t="shared" si="101"/>
        <v>no</v>
      </c>
      <c r="V198" t="str">
        <f>IF(COUNTIF(eucalc_variables_proxies!A:A,B198)&gt;0,"yes","no")</f>
        <v>no</v>
      </c>
      <c r="X198" t="s">
        <v>2943</v>
      </c>
      <c r="Y198" t="s">
        <v>3475</v>
      </c>
      <c r="AI198" s="9" t="s">
        <v>3534</v>
      </c>
      <c r="AJ198" t="s">
        <v>2943</v>
      </c>
      <c r="AK198" t="s">
        <v>3475</v>
      </c>
      <c r="AO198" s="29"/>
      <c r="AP198" s="103" t="s">
        <v>3530</v>
      </c>
      <c r="AQ198" s="104" t="b">
        <v>0</v>
      </c>
      <c r="AR198" s="105">
        <v>1407</v>
      </c>
      <c r="AS198" s="29"/>
      <c r="AT198" s="131" t="str" cm="1">
        <f t="array" ref="AT198">IFERROR(_xlfn.TEXTSPLIT(AR198,";",,FALSE),"")</f>
        <v>1407</v>
      </c>
      <c r="BJ198" s="132">
        <f t="shared" si="102"/>
        <v>1407</v>
      </c>
      <c r="BK198" s="132" t="str">
        <f t="shared" si="103"/>
        <v/>
      </c>
      <c r="BL198" s="132" t="str">
        <f t="shared" si="104"/>
        <v/>
      </c>
      <c r="BM198" s="132" t="str">
        <f t="shared" si="105"/>
        <v/>
      </c>
      <c r="BN198" s="132" t="str">
        <f t="shared" si="106"/>
        <v/>
      </c>
      <c r="BO198" s="132" t="str">
        <f t="shared" si="107"/>
        <v/>
      </c>
      <c r="BP198" s="132" t="str">
        <f t="shared" si="108"/>
        <v/>
      </c>
      <c r="BQ198" s="132" t="str">
        <f t="shared" si="109"/>
        <v/>
      </c>
      <c r="BR198" s="132" t="str">
        <f t="shared" si="110"/>
        <v/>
      </c>
      <c r="BS198" s="132" t="str">
        <f t="shared" si="111"/>
        <v/>
      </c>
      <c r="BT198" s="132" t="str">
        <f t="shared" si="112"/>
        <v/>
      </c>
      <c r="BU198" s="132" t="str">
        <f t="shared" si="113"/>
        <v/>
      </c>
      <c r="BV198" s="132" t="str">
        <f t="shared" si="114"/>
        <v/>
      </c>
      <c r="BW198" s="132" t="str">
        <f t="shared" si="115"/>
        <v/>
      </c>
      <c r="BX198" s="132" t="str">
        <f t="shared" si="116"/>
        <v/>
      </c>
      <c r="BY198" s="132" t="str">
        <f t="shared" si="117"/>
        <v/>
      </c>
      <c r="BZ198" t="str">
        <f t="shared" si="118"/>
        <v>agr_emissions-CO2e_crop_burnt-residues[Mt]</v>
      </c>
      <c r="CA198" t="str">
        <f t="shared" si="119"/>
        <v/>
      </c>
      <c r="CB198" t="str">
        <f t="shared" si="120"/>
        <v/>
      </c>
      <c r="CC198" t="str">
        <f t="shared" si="121"/>
        <v/>
      </c>
      <c r="CD198" t="str">
        <f t="shared" si="122"/>
        <v/>
      </c>
      <c r="CE198" t="str">
        <f t="shared" si="123"/>
        <v/>
      </c>
      <c r="CF198" t="str">
        <f t="shared" si="124"/>
        <v/>
      </c>
      <c r="CG198" t="str">
        <f t="shared" si="125"/>
        <v/>
      </c>
      <c r="CH198" t="str">
        <f t="shared" si="126"/>
        <v/>
      </c>
      <c r="CI198" t="str">
        <f t="shared" si="127"/>
        <v/>
      </c>
      <c r="CJ198" t="str">
        <f t="shared" si="128"/>
        <v/>
      </c>
      <c r="CK198" t="str">
        <f t="shared" si="129"/>
        <v/>
      </c>
      <c r="CL198" t="str">
        <f t="shared" si="130"/>
        <v/>
      </c>
      <c r="CM198" t="str">
        <f t="shared" si="131"/>
        <v/>
      </c>
      <c r="CN198" t="str">
        <f t="shared" si="132"/>
        <v/>
      </c>
      <c r="CO198" t="str">
        <f t="shared" si="133"/>
        <v/>
      </c>
    </row>
    <row r="199" spans="1:93" ht="18" customHeight="1">
      <c r="B199" s="97" t="s">
        <v>3478</v>
      </c>
      <c r="C199" s="26"/>
      <c r="D199" s="27"/>
      <c r="E199" s="27" t="s">
        <v>3362</v>
      </c>
      <c r="G199" s="27" t="s">
        <v>525</v>
      </c>
      <c r="H199" s="29" t="s">
        <v>434</v>
      </c>
      <c r="I199" t="s">
        <v>3306</v>
      </c>
      <c r="K199" s="28"/>
      <c r="M199" t="s">
        <v>38</v>
      </c>
      <c r="P199" s="28"/>
      <c r="Q199" s="28" t="str">
        <f>CONCATENATE(B170,  "/", $B$120)</f>
        <v>eucalc_agr_emissions_co2e_liv_applied_abp_hens_egg/eucalc_agr_domestic_production_liv_abp_hens_egg</v>
      </c>
      <c r="R199" t="str">
        <f>IF(COUNTIF(soi_input_variables!A:A,B199)&gt;0,"yes","no")</f>
        <v>no</v>
      </c>
      <c r="S199" t="str">
        <f>IF(COUNTIF(midas_input_variables!A:A,B199)&gt;0,"yes","no")</f>
        <v>no</v>
      </c>
      <c r="T199" t="str">
        <f t="shared" si="101"/>
        <v>no</v>
      </c>
      <c r="V199" t="str">
        <f>IF(COUNTIF(eucalc_variables_proxies!A:A,B199)&gt;0,"yes","no")</f>
        <v>no</v>
      </c>
      <c r="X199" t="s">
        <v>2943</v>
      </c>
      <c r="Y199" t="s">
        <v>3475</v>
      </c>
      <c r="AI199" s="9" t="s">
        <v>3535</v>
      </c>
      <c r="AJ199" t="s">
        <v>2943</v>
      </c>
      <c r="AK199" t="s">
        <v>3475</v>
      </c>
      <c r="AO199" s="29"/>
      <c r="AP199" s="103" t="s">
        <v>3536</v>
      </c>
      <c r="AQ199" s="104" t="b">
        <v>1</v>
      </c>
      <c r="AR199" s="105"/>
      <c r="AS199" s="29"/>
      <c r="AT199" s="131" t="str" cm="1">
        <f t="array" ref="AT199">IFERROR(_xlfn.TEXTSPLIT(AR199,";",,FALSE),"")</f>
        <v/>
      </c>
      <c r="BJ199" s="132" t="str">
        <f t="shared" si="102"/>
        <v/>
      </c>
      <c r="BK199" s="132" t="str">
        <f t="shared" si="103"/>
        <v/>
      </c>
      <c r="BL199" s="132" t="str">
        <f t="shared" si="104"/>
        <v/>
      </c>
      <c r="BM199" s="132" t="str">
        <f t="shared" si="105"/>
        <v/>
      </c>
      <c r="BN199" s="132" t="str">
        <f t="shared" si="106"/>
        <v/>
      </c>
      <c r="BO199" s="132" t="str">
        <f t="shared" si="107"/>
        <v/>
      </c>
      <c r="BP199" s="132" t="str">
        <f t="shared" si="108"/>
        <v/>
      </c>
      <c r="BQ199" s="132" t="str">
        <f t="shared" si="109"/>
        <v/>
      </c>
      <c r="BR199" s="132" t="str">
        <f t="shared" si="110"/>
        <v/>
      </c>
      <c r="BS199" s="132" t="str">
        <f t="shared" si="111"/>
        <v/>
      </c>
      <c r="BT199" s="132" t="str">
        <f t="shared" si="112"/>
        <v/>
      </c>
      <c r="BU199" s="132" t="str">
        <f t="shared" si="113"/>
        <v/>
      </c>
      <c r="BV199" s="132" t="str">
        <f t="shared" si="114"/>
        <v/>
      </c>
      <c r="BW199" s="132" t="str">
        <f t="shared" si="115"/>
        <v/>
      </c>
      <c r="BX199" s="132" t="str">
        <f t="shared" si="116"/>
        <v/>
      </c>
      <c r="BY199" s="132" t="str">
        <f t="shared" si="117"/>
        <v/>
      </c>
      <c r="BZ199" t="str">
        <f t="shared" si="118"/>
        <v/>
      </c>
      <c r="CA199" t="str">
        <f t="shared" si="119"/>
        <v/>
      </c>
      <c r="CB199" t="str">
        <f t="shared" si="120"/>
        <v/>
      </c>
      <c r="CC199" t="str">
        <f t="shared" si="121"/>
        <v/>
      </c>
      <c r="CD199" t="str">
        <f t="shared" si="122"/>
        <v/>
      </c>
      <c r="CE199" t="str">
        <f t="shared" si="123"/>
        <v/>
      </c>
      <c r="CF199" t="str">
        <f t="shared" si="124"/>
        <v/>
      </c>
      <c r="CG199" t="str">
        <f t="shared" si="125"/>
        <v/>
      </c>
      <c r="CH199" t="str">
        <f t="shared" si="126"/>
        <v/>
      </c>
      <c r="CI199" t="str">
        <f t="shared" si="127"/>
        <v/>
      </c>
      <c r="CJ199" t="str">
        <f t="shared" si="128"/>
        <v/>
      </c>
      <c r="CK199" t="str">
        <f t="shared" si="129"/>
        <v/>
      </c>
      <c r="CL199" t="str">
        <f t="shared" si="130"/>
        <v/>
      </c>
      <c r="CM199" t="str">
        <f t="shared" si="131"/>
        <v/>
      </c>
      <c r="CN199" t="str">
        <f t="shared" si="132"/>
        <v/>
      </c>
      <c r="CO199" t="str">
        <f t="shared" si="133"/>
        <v/>
      </c>
    </row>
    <row r="200" spans="1:93" ht="18" customHeight="1">
      <c r="B200" s="97" t="s">
        <v>3481</v>
      </c>
      <c r="C200" s="26"/>
      <c r="D200" s="27"/>
      <c r="E200" s="27" t="s">
        <v>3362</v>
      </c>
      <c r="G200" s="27" t="s">
        <v>525</v>
      </c>
      <c r="H200" s="29" t="s">
        <v>434</v>
      </c>
      <c r="I200" t="s">
        <v>3306</v>
      </c>
      <c r="K200" s="28"/>
      <c r="M200" t="s">
        <v>38</v>
      </c>
      <c r="P200" s="28"/>
      <c r="Q200" s="28" t="str">
        <f>CONCATENATE(B171,  "/", $B$126)</f>
        <v>eucalc_agr_emissions_co2e_liv_applied_meat_bovine/eucalc_agr_domestic_production_liv_meat_bovine</v>
      </c>
      <c r="R200" t="str">
        <f>IF(COUNTIF(soi_input_variables!A:A,B200)&gt;0,"yes","no")</f>
        <v>no</v>
      </c>
      <c r="S200" t="str">
        <f>IF(COUNTIF(midas_input_variables!A:A,B200)&gt;0,"yes","no")</f>
        <v>no</v>
      </c>
      <c r="T200" t="str">
        <f t="shared" si="101"/>
        <v>no</v>
      </c>
      <c r="V200" t="str">
        <f>IF(COUNTIF(eucalc_variables_proxies!A:A,B200)&gt;0,"yes","no")</f>
        <v>no</v>
      </c>
      <c r="X200" t="s">
        <v>2943</v>
      </c>
      <c r="Y200" t="s">
        <v>3475</v>
      </c>
      <c r="AI200" s="9" t="s">
        <v>3537</v>
      </c>
      <c r="AJ200" t="s">
        <v>2943</v>
      </c>
      <c r="AK200" t="s">
        <v>3475</v>
      </c>
      <c r="AO200" s="29"/>
      <c r="AP200" s="103" t="s">
        <v>3538</v>
      </c>
      <c r="AQ200" s="104" t="b">
        <v>1</v>
      </c>
      <c r="AR200" s="105"/>
      <c r="AS200" s="29"/>
      <c r="AT200" s="131" t="str" cm="1">
        <f t="array" ref="AT200">IFERROR(_xlfn.TEXTSPLIT(AR200,";",,FALSE),"")</f>
        <v/>
      </c>
      <c r="BJ200" s="132" t="str">
        <f t="shared" si="102"/>
        <v/>
      </c>
      <c r="BK200" s="132" t="str">
        <f t="shared" si="103"/>
        <v/>
      </c>
      <c r="BL200" s="132" t="str">
        <f t="shared" si="104"/>
        <v/>
      </c>
      <c r="BM200" s="132" t="str">
        <f t="shared" si="105"/>
        <v/>
      </c>
      <c r="BN200" s="132" t="str">
        <f t="shared" si="106"/>
        <v/>
      </c>
      <c r="BO200" s="132" t="str">
        <f t="shared" si="107"/>
        <v/>
      </c>
      <c r="BP200" s="132" t="str">
        <f t="shared" si="108"/>
        <v/>
      </c>
      <c r="BQ200" s="132" t="str">
        <f t="shared" si="109"/>
        <v/>
      </c>
      <c r="BR200" s="132" t="str">
        <f t="shared" si="110"/>
        <v/>
      </c>
      <c r="BS200" s="132" t="str">
        <f t="shared" si="111"/>
        <v/>
      </c>
      <c r="BT200" s="132" t="str">
        <f t="shared" si="112"/>
        <v/>
      </c>
      <c r="BU200" s="132" t="str">
        <f t="shared" si="113"/>
        <v/>
      </c>
      <c r="BV200" s="132" t="str">
        <f t="shared" si="114"/>
        <v/>
      </c>
      <c r="BW200" s="132" t="str">
        <f t="shared" si="115"/>
        <v/>
      </c>
      <c r="BX200" s="132" t="str">
        <f t="shared" si="116"/>
        <v/>
      </c>
      <c r="BY200" s="132" t="str">
        <f t="shared" si="117"/>
        <v/>
      </c>
      <c r="BZ200" t="str">
        <f t="shared" si="118"/>
        <v/>
      </c>
      <c r="CA200" t="str">
        <f t="shared" si="119"/>
        <v/>
      </c>
      <c r="CB200" t="str">
        <f t="shared" si="120"/>
        <v/>
      </c>
      <c r="CC200" t="str">
        <f t="shared" si="121"/>
        <v/>
      </c>
      <c r="CD200" t="str">
        <f t="shared" si="122"/>
        <v/>
      </c>
      <c r="CE200" t="str">
        <f t="shared" si="123"/>
        <v/>
      </c>
      <c r="CF200" t="str">
        <f t="shared" si="124"/>
        <v/>
      </c>
      <c r="CG200" t="str">
        <f t="shared" si="125"/>
        <v/>
      </c>
      <c r="CH200" t="str">
        <f t="shared" si="126"/>
        <v/>
      </c>
      <c r="CI200" t="str">
        <f t="shared" si="127"/>
        <v/>
      </c>
      <c r="CJ200" t="str">
        <f t="shared" si="128"/>
        <v/>
      </c>
      <c r="CK200" t="str">
        <f t="shared" si="129"/>
        <v/>
      </c>
      <c r="CL200" t="str">
        <f t="shared" si="130"/>
        <v/>
      </c>
      <c r="CM200" t="str">
        <f t="shared" si="131"/>
        <v/>
      </c>
      <c r="CN200" t="str">
        <f t="shared" si="132"/>
        <v/>
      </c>
      <c r="CO200" t="str">
        <f t="shared" si="133"/>
        <v/>
      </c>
    </row>
    <row r="201" spans="1:93" ht="18" customHeight="1">
      <c r="B201" s="97" t="s">
        <v>3484</v>
      </c>
      <c r="C201" s="26"/>
      <c r="D201" s="27"/>
      <c r="E201" s="27" t="s">
        <v>3362</v>
      </c>
      <c r="G201" s="27" t="s">
        <v>525</v>
      </c>
      <c r="H201" s="29" t="s">
        <v>434</v>
      </c>
      <c r="I201" t="s">
        <v>3306</v>
      </c>
      <c r="K201" s="28"/>
      <c r="M201" t="s">
        <v>38</v>
      </c>
      <c r="P201" s="28"/>
      <c r="Q201" s="28" t="str">
        <f>CONCATENATE(B172,  "/", $B$128)</f>
        <v>eucalc_agr_emissions_co2e_liv_applied_meat_oth_animals/eucalc_agr_domestic_production_liv_meat_oth_animals</v>
      </c>
      <c r="R201" t="str">
        <f>IF(COUNTIF(soi_input_variables!A:A,B201)&gt;0,"yes","no")</f>
        <v>no</v>
      </c>
      <c r="S201" t="str">
        <f>IF(COUNTIF(midas_input_variables!A:A,B201)&gt;0,"yes","no")</f>
        <v>no</v>
      </c>
      <c r="T201" t="str">
        <f t="shared" si="101"/>
        <v>no</v>
      </c>
      <c r="V201" t="str">
        <f>IF(COUNTIF(eucalc_variables_proxies!A:A,B201)&gt;0,"yes","no")</f>
        <v>no</v>
      </c>
      <c r="X201" t="s">
        <v>2943</v>
      </c>
      <c r="Y201" t="s">
        <v>3475</v>
      </c>
      <c r="AI201" s="9" t="s">
        <v>3539</v>
      </c>
      <c r="AJ201" t="s">
        <v>2943</v>
      </c>
      <c r="AK201" t="s">
        <v>3475</v>
      </c>
      <c r="AO201" s="29"/>
      <c r="AP201" s="103" t="s">
        <v>3540</v>
      </c>
      <c r="AQ201" s="104" t="b">
        <v>1</v>
      </c>
      <c r="AR201" s="105"/>
      <c r="AS201" s="29"/>
      <c r="AT201" s="131" t="str" cm="1">
        <f t="array" ref="AT201">IFERROR(_xlfn.TEXTSPLIT(AR201,";",,FALSE),"")</f>
        <v/>
      </c>
      <c r="BJ201" s="132" t="str">
        <f t="shared" si="102"/>
        <v/>
      </c>
      <c r="BK201" s="132" t="str">
        <f t="shared" si="103"/>
        <v/>
      </c>
      <c r="BL201" s="132" t="str">
        <f t="shared" si="104"/>
        <v/>
      </c>
      <c r="BM201" s="132" t="str">
        <f t="shared" si="105"/>
        <v/>
      </c>
      <c r="BN201" s="132" t="str">
        <f t="shared" si="106"/>
        <v/>
      </c>
      <c r="BO201" s="132" t="str">
        <f t="shared" si="107"/>
        <v/>
      </c>
      <c r="BP201" s="132" t="str">
        <f t="shared" si="108"/>
        <v/>
      </c>
      <c r="BQ201" s="132" t="str">
        <f t="shared" si="109"/>
        <v/>
      </c>
      <c r="BR201" s="132" t="str">
        <f t="shared" si="110"/>
        <v/>
      </c>
      <c r="BS201" s="132" t="str">
        <f t="shared" si="111"/>
        <v/>
      </c>
      <c r="BT201" s="132" t="str">
        <f t="shared" si="112"/>
        <v/>
      </c>
      <c r="BU201" s="132" t="str">
        <f t="shared" si="113"/>
        <v/>
      </c>
      <c r="BV201" s="132" t="str">
        <f t="shared" si="114"/>
        <v/>
      </c>
      <c r="BW201" s="132" t="str">
        <f t="shared" si="115"/>
        <v/>
      </c>
      <c r="BX201" s="132" t="str">
        <f t="shared" si="116"/>
        <v/>
      </c>
      <c r="BY201" s="132" t="str">
        <f t="shared" si="117"/>
        <v/>
      </c>
      <c r="BZ201" t="str">
        <f t="shared" si="118"/>
        <v/>
      </c>
      <c r="CA201" t="str">
        <f t="shared" si="119"/>
        <v/>
      </c>
      <c r="CB201" t="str">
        <f t="shared" si="120"/>
        <v/>
      </c>
      <c r="CC201" t="str">
        <f t="shared" si="121"/>
        <v/>
      </c>
      <c r="CD201" t="str">
        <f t="shared" si="122"/>
        <v/>
      </c>
      <c r="CE201" t="str">
        <f t="shared" si="123"/>
        <v/>
      </c>
      <c r="CF201" t="str">
        <f t="shared" si="124"/>
        <v/>
      </c>
      <c r="CG201" t="str">
        <f t="shared" si="125"/>
        <v/>
      </c>
      <c r="CH201" t="str">
        <f t="shared" si="126"/>
        <v/>
      </c>
      <c r="CI201" t="str">
        <f t="shared" si="127"/>
        <v/>
      </c>
      <c r="CJ201" t="str">
        <f t="shared" si="128"/>
        <v/>
      </c>
      <c r="CK201" t="str">
        <f t="shared" si="129"/>
        <v/>
      </c>
      <c r="CL201" t="str">
        <f t="shared" si="130"/>
        <v/>
      </c>
      <c r="CM201" t="str">
        <f t="shared" si="131"/>
        <v/>
      </c>
      <c r="CN201" t="str">
        <f t="shared" si="132"/>
        <v/>
      </c>
      <c r="CO201" t="str">
        <f t="shared" si="133"/>
        <v/>
      </c>
    </row>
    <row r="202" spans="1:93" ht="18" customHeight="1">
      <c r="B202" s="97" t="s">
        <v>3487</v>
      </c>
      <c r="C202" s="26"/>
      <c r="D202" s="27"/>
      <c r="E202" s="27" t="s">
        <v>3362</v>
      </c>
      <c r="G202" s="27" t="s">
        <v>525</v>
      </c>
      <c r="H202" s="29" t="s">
        <v>434</v>
      </c>
      <c r="I202" t="s">
        <v>3306</v>
      </c>
      <c r="K202" s="28"/>
      <c r="M202" t="s">
        <v>38</v>
      </c>
      <c r="P202" s="28"/>
      <c r="Q202" s="28" t="str">
        <f>CONCATENATE(B173,  "/", $B$130)</f>
        <v>eucalc_agr_emissions_co2e_liv_applied_meat_pig/eucalc_agr_domestic_production_liv_meat_pig</v>
      </c>
      <c r="R202" t="str">
        <f>IF(COUNTIF(soi_input_variables!A:A,B202)&gt;0,"yes","no")</f>
        <v>no</v>
      </c>
      <c r="S202" t="str">
        <f>IF(COUNTIF(midas_input_variables!A:A,B202)&gt;0,"yes","no")</f>
        <v>no</v>
      </c>
      <c r="T202" t="str">
        <f t="shared" si="101"/>
        <v>no</v>
      </c>
      <c r="V202" t="str">
        <f>IF(COUNTIF(eucalc_variables_proxies!A:A,B202)&gt;0,"yes","no")</f>
        <v>no</v>
      </c>
      <c r="X202" t="s">
        <v>2943</v>
      </c>
      <c r="Y202" t="s">
        <v>3475</v>
      </c>
      <c r="AI202" s="9" t="s">
        <v>3541</v>
      </c>
      <c r="AJ202" t="s">
        <v>2943</v>
      </c>
      <c r="AK202" t="s">
        <v>3475</v>
      </c>
      <c r="AO202" s="29"/>
      <c r="AP202" s="103" t="s">
        <v>3542</v>
      </c>
      <c r="AQ202" s="104" t="b">
        <v>1</v>
      </c>
      <c r="AR202" s="105"/>
      <c r="AS202" s="29"/>
      <c r="AT202" s="131" t="str" cm="1">
        <f t="array" ref="AT202">IFERROR(_xlfn.TEXTSPLIT(AR202,";",,FALSE),"")</f>
        <v/>
      </c>
      <c r="BJ202" s="132" t="str">
        <f t="shared" si="102"/>
        <v/>
      </c>
      <c r="BK202" s="132" t="str">
        <f t="shared" si="103"/>
        <v/>
      </c>
      <c r="BL202" s="132" t="str">
        <f t="shared" si="104"/>
        <v/>
      </c>
      <c r="BM202" s="132" t="str">
        <f t="shared" si="105"/>
        <v/>
      </c>
      <c r="BN202" s="132" t="str">
        <f t="shared" si="106"/>
        <v/>
      </c>
      <c r="BO202" s="132" t="str">
        <f t="shared" si="107"/>
        <v/>
      </c>
      <c r="BP202" s="132" t="str">
        <f t="shared" si="108"/>
        <v/>
      </c>
      <c r="BQ202" s="132" t="str">
        <f t="shared" si="109"/>
        <v/>
      </c>
      <c r="BR202" s="132" t="str">
        <f t="shared" si="110"/>
        <v/>
      </c>
      <c r="BS202" s="132" t="str">
        <f t="shared" si="111"/>
        <v/>
      </c>
      <c r="BT202" s="132" t="str">
        <f t="shared" si="112"/>
        <v/>
      </c>
      <c r="BU202" s="132" t="str">
        <f t="shared" si="113"/>
        <v/>
      </c>
      <c r="BV202" s="132" t="str">
        <f t="shared" si="114"/>
        <v/>
      </c>
      <c r="BW202" s="132" t="str">
        <f t="shared" si="115"/>
        <v/>
      </c>
      <c r="BX202" s="132" t="str">
        <f t="shared" si="116"/>
        <v/>
      </c>
      <c r="BY202" s="132" t="str">
        <f t="shared" si="117"/>
        <v/>
      </c>
      <c r="BZ202" t="str">
        <f t="shared" si="118"/>
        <v/>
      </c>
      <c r="CA202" t="str">
        <f t="shared" si="119"/>
        <v/>
      </c>
      <c r="CB202" t="str">
        <f t="shared" si="120"/>
        <v/>
      </c>
      <c r="CC202" t="str">
        <f t="shared" si="121"/>
        <v/>
      </c>
      <c r="CD202" t="str">
        <f t="shared" si="122"/>
        <v/>
      </c>
      <c r="CE202" t="str">
        <f t="shared" si="123"/>
        <v/>
      </c>
      <c r="CF202" t="str">
        <f t="shared" si="124"/>
        <v/>
      </c>
      <c r="CG202" t="str">
        <f t="shared" si="125"/>
        <v/>
      </c>
      <c r="CH202" t="str">
        <f t="shared" si="126"/>
        <v/>
      </c>
      <c r="CI202" t="str">
        <f t="shared" si="127"/>
        <v/>
      </c>
      <c r="CJ202" t="str">
        <f t="shared" si="128"/>
        <v/>
      </c>
      <c r="CK202" t="str">
        <f t="shared" si="129"/>
        <v/>
      </c>
      <c r="CL202" t="str">
        <f t="shared" si="130"/>
        <v/>
      </c>
      <c r="CM202" t="str">
        <f t="shared" si="131"/>
        <v/>
      </c>
      <c r="CN202" t="str">
        <f t="shared" si="132"/>
        <v/>
      </c>
      <c r="CO202" t="str">
        <f t="shared" si="133"/>
        <v/>
      </c>
    </row>
    <row r="203" spans="1:93" ht="18" customHeight="1">
      <c r="B203" s="97" t="s">
        <v>3490</v>
      </c>
      <c r="C203" s="26"/>
      <c r="D203" s="27"/>
      <c r="E203" s="27" t="s">
        <v>3362</v>
      </c>
      <c r="G203" s="27" t="s">
        <v>525</v>
      </c>
      <c r="H203" s="29" t="s">
        <v>434</v>
      </c>
      <c r="I203" t="s">
        <v>3306</v>
      </c>
      <c r="K203" s="28"/>
      <c r="M203" t="s">
        <v>38</v>
      </c>
      <c r="P203" s="28"/>
      <c r="Q203" s="28" t="str">
        <f>CONCATENATE(B174,  "/", $B$132)</f>
        <v>eucalc_agr_emissions_co2e_liv_applied_meat_poultry/eucalc_agr_domestic_production_liv_meat_poultry</v>
      </c>
      <c r="R203" t="str">
        <f>IF(COUNTIF(soi_input_variables!A:A,B203)&gt;0,"yes","no")</f>
        <v>no</v>
      </c>
      <c r="S203" t="str">
        <f>IF(COUNTIF(midas_input_variables!A:A,B203)&gt;0,"yes","no")</f>
        <v>no</v>
      </c>
      <c r="T203" t="str">
        <f t="shared" si="101"/>
        <v>no</v>
      </c>
      <c r="V203" t="str">
        <f>IF(COUNTIF(eucalc_variables_proxies!A:A,B203)&gt;0,"yes","no")</f>
        <v>no</v>
      </c>
      <c r="X203" t="s">
        <v>2943</v>
      </c>
      <c r="Y203" t="s">
        <v>3475</v>
      </c>
      <c r="AI203" s="9" t="s">
        <v>3543</v>
      </c>
      <c r="AJ203" t="s">
        <v>2943</v>
      </c>
      <c r="AK203" t="s">
        <v>3475</v>
      </c>
      <c r="AO203" s="29">
        <v>6</v>
      </c>
      <c r="AP203" s="103" t="s">
        <v>3544</v>
      </c>
      <c r="AQ203" s="104" t="b">
        <v>1</v>
      </c>
      <c r="AR203" s="105"/>
      <c r="AS203" s="29">
        <v>6</v>
      </c>
      <c r="AT203" s="131" t="str" cm="1">
        <f t="array" ref="AT203">IFERROR(_xlfn.TEXTSPLIT(AR203,";",,FALSE),"")</f>
        <v/>
      </c>
      <c r="BJ203" s="132" t="str">
        <f t="shared" si="102"/>
        <v/>
      </c>
      <c r="BK203" s="132" t="str">
        <f t="shared" si="103"/>
        <v/>
      </c>
      <c r="BL203" s="132" t="str">
        <f t="shared" si="104"/>
        <v/>
      </c>
      <c r="BM203" s="132" t="str">
        <f t="shared" si="105"/>
        <v/>
      </c>
      <c r="BN203" s="132" t="str">
        <f t="shared" si="106"/>
        <v/>
      </c>
      <c r="BO203" s="132" t="str">
        <f t="shared" si="107"/>
        <v/>
      </c>
      <c r="BP203" s="132" t="str">
        <f t="shared" si="108"/>
        <v/>
      </c>
      <c r="BQ203" s="132" t="str">
        <f t="shared" si="109"/>
        <v/>
      </c>
      <c r="BR203" s="132" t="str">
        <f t="shared" si="110"/>
        <v/>
      </c>
      <c r="BS203" s="132" t="str">
        <f t="shared" si="111"/>
        <v/>
      </c>
      <c r="BT203" s="132" t="str">
        <f t="shared" si="112"/>
        <v/>
      </c>
      <c r="BU203" s="132" t="str">
        <f t="shared" si="113"/>
        <v/>
      </c>
      <c r="BV203" s="132" t="str">
        <f t="shared" si="114"/>
        <v/>
      </c>
      <c r="BW203" s="132" t="str">
        <f t="shared" si="115"/>
        <v/>
      </c>
      <c r="BX203" s="132" t="str">
        <f t="shared" si="116"/>
        <v/>
      </c>
      <c r="BY203" s="132" t="str">
        <f t="shared" si="117"/>
        <v/>
      </c>
      <c r="BZ203" t="str">
        <f t="shared" si="118"/>
        <v/>
      </c>
      <c r="CA203" t="str">
        <f t="shared" si="119"/>
        <v/>
      </c>
      <c r="CB203" t="str">
        <f t="shared" si="120"/>
        <v/>
      </c>
      <c r="CC203" t="str">
        <f t="shared" si="121"/>
        <v/>
      </c>
      <c r="CD203" t="str">
        <f t="shared" si="122"/>
        <v/>
      </c>
      <c r="CE203" t="str">
        <f t="shared" si="123"/>
        <v/>
      </c>
      <c r="CF203" t="str">
        <f t="shared" si="124"/>
        <v/>
      </c>
      <c r="CG203" t="str">
        <f t="shared" si="125"/>
        <v/>
      </c>
      <c r="CH203" t="str">
        <f t="shared" si="126"/>
        <v/>
      </c>
      <c r="CI203" t="str">
        <f t="shared" si="127"/>
        <v/>
      </c>
      <c r="CJ203" t="str">
        <f t="shared" si="128"/>
        <v/>
      </c>
      <c r="CK203" t="str">
        <f t="shared" si="129"/>
        <v/>
      </c>
      <c r="CL203" t="str">
        <f t="shared" si="130"/>
        <v/>
      </c>
      <c r="CM203" t="str">
        <f t="shared" si="131"/>
        <v/>
      </c>
      <c r="CN203" t="str">
        <f t="shared" si="132"/>
        <v/>
      </c>
      <c r="CO203" t="str">
        <f t="shared" si="133"/>
        <v/>
      </c>
    </row>
    <row r="204" spans="1:93" ht="18" customHeight="1">
      <c r="B204" s="97" t="s">
        <v>3493</v>
      </c>
      <c r="C204" s="26"/>
      <c r="D204" s="27"/>
      <c r="E204" s="27" t="s">
        <v>3362</v>
      </c>
      <c r="G204" s="27" t="s">
        <v>525</v>
      </c>
      <c r="H204" s="29" t="s">
        <v>434</v>
      </c>
      <c r="I204" t="s">
        <v>3306</v>
      </c>
      <c r="K204" s="28"/>
      <c r="M204" t="s">
        <v>38</v>
      </c>
      <c r="P204" s="28"/>
      <c r="Q204" s="28" t="str">
        <f>CONCATENATE(B175,  "/", $B$134)</f>
        <v>eucalc_agr_emissions_co2e_liv_applied_meat_sheep/eucalc_agr_domestic_production_liv_meat_sheep</v>
      </c>
      <c r="R204" t="str">
        <f>IF(COUNTIF(soi_input_variables!A:A,B204)&gt;0,"yes","no")</f>
        <v>no</v>
      </c>
      <c r="S204" t="str">
        <f>IF(COUNTIF(midas_input_variables!A:A,B204)&gt;0,"yes","no")</f>
        <v>no</v>
      </c>
      <c r="T204" t="str">
        <f t="shared" si="101"/>
        <v>no</v>
      </c>
      <c r="V204" t="str">
        <f>IF(COUNTIF(eucalc_variables_proxies!A:A,B204)&gt;0,"yes","no")</f>
        <v>no</v>
      </c>
      <c r="X204" t="s">
        <v>2943</v>
      </c>
      <c r="Y204" t="s">
        <v>3475</v>
      </c>
      <c r="AI204" s="9" t="s">
        <v>3545</v>
      </c>
      <c r="AJ204" t="s">
        <v>2943</v>
      </c>
      <c r="AK204" t="s">
        <v>3475</v>
      </c>
      <c r="AO204" s="29">
        <v>7</v>
      </c>
      <c r="AP204" s="103" t="s">
        <v>3546</v>
      </c>
      <c r="AQ204" s="104" t="b">
        <v>1</v>
      </c>
      <c r="AR204" s="105"/>
      <c r="AS204" s="29">
        <v>7</v>
      </c>
      <c r="AT204" s="131" t="str" cm="1">
        <f t="array" ref="AT204">IFERROR(_xlfn.TEXTSPLIT(AR204,";",,FALSE),"")</f>
        <v/>
      </c>
      <c r="BJ204" s="132" t="str">
        <f t="shared" si="102"/>
        <v/>
      </c>
      <c r="BK204" s="132" t="str">
        <f t="shared" si="103"/>
        <v/>
      </c>
      <c r="BL204" s="132" t="str">
        <f t="shared" si="104"/>
        <v/>
      </c>
      <c r="BM204" s="132" t="str">
        <f t="shared" si="105"/>
        <v/>
      </c>
      <c r="BN204" s="132" t="str">
        <f t="shared" si="106"/>
        <v/>
      </c>
      <c r="BO204" s="132" t="str">
        <f t="shared" si="107"/>
        <v/>
      </c>
      <c r="BP204" s="132" t="str">
        <f t="shared" si="108"/>
        <v/>
      </c>
      <c r="BQ204" s="132" t="str">
        <f t="shared" si="109"/>
        <v/>
      </c>
      <c r="BR204" s="132" t="str">
        <f t="shared" si="110"/>
        <v/>
      </c>
      <c r="BS204" s="132" t="str">
        <f t="shared" si="111"/>
        <v/>
      </c>
      <c r="BT204" s="132" t="str">
        <f t="shared" si="112"/>
        <v/>
      </c>
      <c r="BU204" s="132" t="str">
        <f t="shared" si="113"/>
        <v/>
      </c>
      <c r="BV204" s="132" t="str">
        <f t="shared" si="114"/>
        <v/>
      </c>
      <c r="BW204" s="132" t="str">
        <f t="shared" si="115"/>
        <v/>
      </c>
      <c r="BX204" s="132" t="str">
        <f t="shared" si="116"/>
        <v/>
      </c>
      <c r="BY204" s="132" t="str">
        <f t="shared" si="117"/>
        <v/>
      </c>
      <c r="BZ204" t="str">
        <f t="shared" si="118"/>
        <v/>
      </c>
      <c r="CA204" t="str">
        <f t="shared" si="119"/>
        <v/>
      </c>
      <c r="CB204" t="str">
        <f t="shared" si="120"/>
        <v/>
      </c>
      <c r="CC204" t="str">
        <f t="shared" si="121"/>
        <v/>
      </c>
      <c r="CD204" t="str">
        <f t="shared" si="122"/>
        <v/>
      </c>
      <c r="CE204" t="str">
        <f t="shared" si="123"/>
        <v/>
      </c>
      <c r="CF204" t="str">
        <f t="shared" si="124"/>
        <v/>
      </c>
      <c r="CG204" t="str">
        <f t="shared" si="125"/>
        <v/>
      </c>
      <c r="CH204" t="str">
        <f t="shared" si="126"/>
        <v/>
      </c>
      <c r="CI204" t="str">
        <f t="shared" si="127"/>
        <v/>
      </c>
      <c r="CJ204" t="str">
        <f t="shared" si="128"/>
        <v/>
      </c>
      <c r="CK204" t="str">
        <f t="shared" si="129"/>
        <v/>
      </c>
      <c r="CL204" t="str">
        <f t="shared" si="130"/>
        <v/>
      </c>
      <c r="CM204" t="str">
        <f t="shared" si="131"/>
        <v/>
      </c>
      <c r="CN204" t="str">
        <f t="shared" si="132"/>
        <v/>
      </c>
      <c r="CO204" t="str">
        <f t="shared" si="133"/>
        <v/>
      </c>
    </row>
    <row r="205" spans="1:93" ht="18" customHeight="1">
      <c r="B205" s="97" t="s">
        <v>3496</v>
      </c>
      <c r="C205" s="26"/>
      <c r="D205" s="27"/>
      <c r="E205" s="27" t="s">
        <v>3362</v>
      </c>
      <c r="G205" s="27" t="s">
        <v>525</v>
      </c>
      <c r="H205" s="29" t="s">
        <v>434</v>
      </c>
      <c r="I205" t="s">
        <v>3306</v>
      </c>
      <c r="K205" s="28"/>
      <c r="M205" t="s">
        <v>38</v>
      </c>
      <c r="P205" s="28"/>
      <c r="Q205" s="28" t="str">
        <f>CONCATENATE(B176,  "/", $B$118)</f>
        <v>eucalc_agr_emissions_co2e_liv_enteric_abp_dairy_milk/eucalc_agr_domestic_production_liv_abp_dairy_milk</v>
      </c>
      <c r="R205" t="str">
        <f>IF(COUNTIF(soi_input_variables!A:A,B205)&gt;0,"yes","no")</f>
        <v>no</v>
      </c>
      <c r="S205" t="str">
        <f>IF(COUNTIF(midas_input_variables!A:A,B205)&gt;0,"yes","no")</f>
        <v>no</v>
      </c>
      <c r="T205" t="str">
        <f t="shared" si="101"/>
        <v>no</v>
      </c>
      <c r="V205" t="str">
        <f>IF(COUNTIF(eucalc_variables_proxies!A:A,B205)&gt;0,"yes","no")</f>
        <v>no</v>
      </c>
      <c r="X205" t="s">
        <v>2943</v>
      </c>
      <c r="Y205" t="s">
        <v>3475</v>
      </c>
      <c r="AI205" s="9" t="s">
        <v>3547</v>
      </c>
      <c r="AJ205" t="s">
        <v>2943</v>
      </c>
      <c r="AK205" t="s">
        <v>3475</v>
      </c>
      <c r="AO205" s="29">
        <v>8</v>
      </c>
      <c r="AP205" s="103" t="s">
        <v>3548</v>
      </c>
      <c r="AQ205" s="104" t="b">
        <v>1</v>
      </c>
      <c r="AR205" s="105"/>
      <c r="AS205" s="29">
        <v>8</v>
      </c>
      <c r="AT205" s="131" t="str" cm="1">
        <f t="array" ref="AT205">IFERROR(_xlfn.TEXTSPLIT(AR205,";",,FALSE),"")</f>
        <v/>
      </c>
      <c r="BJ205" s="132" t="str">
        <f t="shared" si="102"/>
        <v/>
      </c>
      <c r="BK205" s="132" t="str">
        <f t="shared" si="103"/>
        <v/>
      </c>
      <c r="BL205" s="132" t="str">
        <f t="shared" si="104"/>
        <v/>
      </c>
      <c r="BM205" s="132" t="str">
        <f t="shared" si="105"/>
        <v/>
      </c>
      <c r="BN205" s="132" t="str">
        <f t="shared" si="106"/>
        <v/>
      </c>
      <c r="BO205" s="132" t="str">
        <f t="shared" si="107"/>
        <v/>
      </c>
      <c r="BP205" s="132" t="str">
        <f t="shared" si="108"/>
        <v/>
      </c>
      <c r="BQ205" s="132" t="str">
        <f t="shared" si="109"/>
        <v/>
      </c>
      <c r="BR205" s="132" t="str">
        <f t="shared" si="110"/>
        <v/>
      </c>
      <c r="BS205" s="132" t="str">
        <f t="shared" si="111"/>
        <v/>
      </c>
      <c r="BT205" s="132" t="str">
        <f t="shared" si="112"/>
        <v/>
      </c>
      <c r="BU205" s="132" t="str">
        <f t="shared" si="113"/>
        <v/>
      </c>
      <c r="BV205" s="132" t="str">
        <f t="shared" si="114"/>
        <v/>
      </c>
      <c r="BW205" s="132" t="str">
        <f t="shared" si="115"/>
        <v/>
      </c>
      <c r="BX205" s="132" t="str">
        <f t="shared" si="116"/>
        <v/>
      </c>
      <c r="BY205" s="132" t="str">
        <f t="shared" si="117"/>
        <v/>
      </c>
      <c r="BZ205" t="str">
        <f t="shared" si="118"/>
        <v/>
      </c>
      <c r="CA205" t="str">
        <f t="shared" si="119"/>
        <v/>
      </c>
      <c r="CB205" t="str">
        <f t="shared" si="120"/>
        <v/>
      </c>
      <c r="CC205" t="str">
        <f t="shared" si="121"/>
        <v/>
      </c>
      <c r="CD205" t="str">
        <f t="shared" si="122"/>
        <v/>
      </c>
      <c r="CE205" t="str">
        <f t="shared" si="123"/>
        <v/>
      </c>
      <c r="CF205" t="str">
        <f t="shared" si="124"/>
        <v/>
      </c>
      <c r="CG205" t="str">
        <f t="shared" si="125"/>
        <v/>
      </c>
      <c r="CH205" t="str">
        <f t="shared" si="126"/>
        <v/>
      </c>
      <c r="CI205" t="str">
        <f t="shared" si="127"/>
        <v/>
      </c>
      <c r="CJ205" t="str">
        <f t="shared" si="128"/>
        <v/>
      </c>
      <c r="CK205" t="str">
        <f t="shared" si="129"/>
        <v/>
      </c>
      <c r="CL205" t="str">
        <f t="shared" si="130"/>
        <v/>
      </c>
      <c r="CM205" t="str">
        <f t="shared" si="131"/>
        <v/>
      </c>
      <c r="CN205" t="str">
        <f t="shared" si="132"/>
        <v/>
      </c>
      <c r="CO205" t="str">
        <f t="shared" si="133"/>
        <v/>
      </c>
    </row>
    <row r="206" spans="1:93" ht="18" customHeight="1">
      <c r="B206" s="97" t="s">
        <v>3499</v>
      </c>
      <c r="C206" s="26"/>
      <c r="D206" s="27"/>
      <c r="E206" s="27" t="s">
        <v>3362</v>
      </c>
      <c r="G206" s="27" t="s">
        <v>525</v>
      </c>
      <c r="H206" s="29" t="s">
        <v>434</v>
      </c>
      <c r="I206" t="s">
        <v>3306</v>
      </c>
      <c r="K206" s="28"/>
      <c r="M206" t="s">
        <v>38</v>
      </c>
      <c r="P206" s="28"/>
      <c r="Q206" s="28" t="str">
        <f>CONCATENATE(B177,  "/", $B$120)</f>
        <v>eucalc_agr_emissions_co2e_liv_enteric_abp_hens_egg/eucalc_agr_domestic_production_liv_abp_hens_egg</v>
      </c>
      <c r="R206" t="str">
        <f>IF(COUNTIF(soi_input_variables!A:A,B206)&gt;0,"yes","no")</f>
        <v>no</v>
      </c>
      <c r="S206" t="str">
        <f>IF(COUNTIF(midas_input_variables!A:A,B206)&gt;0,"yes","no")</f>
        <v>no</v>
      </c>
      <c r="T206" t="str">
        <f t="shared" si="101"/>
        <v>no</v>
      </c>
      <c r="V206" t="str">
        <f>IF(COUNTIF(eucalc_variables_proxies!A:A,B206)&gt;0,"yes","no")</f>
        <v>no</v>
      </c>
      <c r="X206" t="s">
        <v>2943</v>
      </c>
      <c r="Y206" t="s">
        <v>3475</v>
      </c>
      <c r="AI206" s="9" t="s">
        <v>3549</v>
      </c>
      <c r="AJ206" t="s">
        <v>2948</v>
      </c>
      <c r="AO206" s="29">
        <v>12</v>
      </c>
      <c r="AP206" s="103" t="s">
        <v>3550</v>
      </c>
      <c r="AQ206" s="104" t="b">
        <v>1</v>
      </c>
      <c r="AR206" s="105"/>
      <c r="AS206" s="29">
        <v>12</v>
      </c>
      <c r="AT206" s="131" t="str" cm="1">
        <f t="array" ref="AT206">IFERROR(_xlfn.TEXTSPLIT(AR206,";",,FALSE),"")</f>
        <v/>
      </c>
      <c r="BJ206" s="132" t="str">
        <f t="shared" si="102"/>
        <v/>
      </c>
      <c r="BK206" s="132" t="str">
        <f t="shared" si="103"/>
        <v/>
      </c>
      <c r="BL206" s="132" t="str">
        <f t="shared" si="104"/>
        <v/>
      </c>
      <c r="BM206" s="132" t="str">
        <f t="shared" si="105"/>
        <v/>
      </c>
      <c r="BN206" s="132" t="str">
        <f t="shared" si="106"/>
        <v/>
      </c>
      <c r="BO206" s="132" t="str">
        <f t="shared" si="107"/>
        <v/>
      </c>
      <c r="BP206" s="132" t="str">
        <f t="shared" si="108"/>
        <v/>
      </c>
      <c r="BQ206" s="132" t="str">
        <f t="shared" si="109"/>
        <v/>
      </c>
      <c r="BR206" s="132" t="str">
        <f t="shared" si="110"/>
        <v/>
      </c>
      <c r="BS206" s="132" t="str">
        <f t="shared" si="111"/>
        <v/>
      </c>
      <c r="BT206" s="132" t="str">
        <f t="shared" si="112"/>
        <v/>
      </c>
      <c r="BU206" s="132" t="str">
        <f t="shared" si="113"/>
        <v/>
      </c>
      <c r="BV206" s="132" t="str">
        <f t="shared" si="114"/>
        <v/>
      </c>
      <c r="BW206" s="132" t="str">
        <f t="shared" si="115"/>
        <v/>
      </c>
      <c r="BX206" s="132" t="str">
        <f t="shared" si="116"/>
        <v/>
      </c>
      <c r="BY206" s="132" t="str">
        <f t="shared" si="117"/>
        <v/>
      </c>
      <c r="BZ206" t="str">
        <f t="shared" si="118"/>
        <v/>
      </c>
      <c r="CA206" t="str">
        <f t="shared" si="119"/>
        <v/>
      </c>
      <c r="CB206" t="str">
        <f t="shared" si="120"/>
        <v/>
      </c>
      <c r="CC206" t="str">
        <f t="shared" si="121"/>
        <v/>
      </c>
      <c r="CD206" t="str">
        <f t="shared" si="122"/>
        <v/>
      </c>
      <c r="CE206" t="str">
        <f t="shared" si="123"/>
        <v/>
      </c>
      <c r="CF206" t="str">
        <f t="shared" si="124"/>
        <v/>
      </c>
      <c r="CG206" t="str">
        <f t="shared" si="125"/>
        <v/>
      </c>
      <c r="CH206" t="str">
        <f t="shared" si="126"/>
        <v/>
      </c>
      <c r="CI206" t="str">
        <f t="shared" si="127"/>
        <v/>
      </c>
      <c r="CJ206" t="str">
        <f t="shared" si="128"/>
        <v/>
      </c>
      <c r="CK206" t="str">
        <f t="shared" si="129"/>
        <v/>
      </c>
      <c r="CL206" t="str">
        <f t="shared" si="130"/>
        <v/>
      </c>
      <c r="CM206" t="str">
        <f t="shared" si="131"/>
        <v/>
      </c>
      <c r="CN206" t="str">
        <f t="shared" si="132"/>
        <v/>
      </c>
      <c r="CO206" t="str">
        <f t="shared" si="133"/>
        <v/>
      </c>
    </row>
    <row r="207" spans="1:93" ht="18" customHeight="1">
      <c r="B207" s="97" t="s">
        <v>3502</v>
      </c>
      <c r="C207" s="26"/>
      <c r="D207" s="27"/>
      <c r="E207" s="27" t="s">
        <v>3362</v>
      </c>
      <c r="G207" s="27" t="s">
        <v>525</v>
      </c>
      <c r="H207" s="29" t="s">
        <v>434</v>
      </c>
      <c r="I207" t="s">
        <v>3306</v>
      </c>
      <c r="K207" s="28"/>
      <c r="M207" t="s">
        <v>38</v>
      </c>
      <c r="P207" s="28"/>
      <c r="Q207" s="28" t="str">
        <f>CONCATENATE(B178,  "/", $B$126)</f>
        <v>eucalc_agr_emissions_co2e_liv_enteric_meat_bovine/eucalc_agr_domestic_production_liv_meat_bovine</v>
      </c>
      <c r="R207" t="str">
        <f>IF(COUNTIF(soi_input_variables!A:A,B207)&gt;0,"yes","no")</f>
        <v>no</v>
      </c>
      <c r="S207" t="str">
        <f>IF(COUNTIF(midas_input_variables!A:A,B207)&gt;0,"yes","no")</f>
        <v>no</v>
      </c>
      <c r="T207" t="str">
        <f t="shared" si="101"/>
        <v>no</v>
      </c>
      <c r="V207" t="str">
        <f>IF(COUNTIF(eucalc_variables_proxies!A:A,B207)&gt;0,"yes","no")</f>
        <v>no</v>
      </c>
      <c r="X207" t="s">
        <v>2943</v>
      </c>
      <c r="Y207" t="s">
        <v>3475</v>
      </c>
      <c r="AI207" s="9" t="s">
        <v>3551</v>
      </c>
      <c r="AJ207" t="s">
        <v>2948</v>
      </c>
      <c r="AO207" s="29">
        <v>13</v>
      </c>
      <c r="AP207" s="103" t="s">
        <v>3552</v>
      </c>
      <c r="AQ207" s="104" t="b">
        <v>1</v>
      </c>
      <c r="AR207" s="105"/>
      <c r="AS207" s="29">
        <v>13</v>
      </c>
      <c r="AT207" s="131" t="str" cm="1">
        <f t="array" ref="AT207">IFERROR(_xlfn.TEXTSPLIT(AR207,";",,FALSE),"")</f>
        <v/>
      </c>
      <c r="BJ207" s="132" t="str">
        <f t="shared" si="102"/>
        <v/>
      </c>
      <c r="BK207" s="132" t="str">
        <f t="shared" si="103"/>
        <v/>
      </c>
      <c r="BL207" s="132" t="str">
        <f t="shared" si="104"/>
        <v/>
      </c>
      <c r="BM207" s="132" t="str">
        <f t="shared" si="105"/>
        <v/>
      </c>
      <c r="BN207" s="132" t="str">
        <f t="shared" si="106"/>
        <v/>
      </c>
      <c r="BO207" s="132" t="str">
        <f t="shared" si="107"/>
        <v/>
      </c>
      <c r="BP207" s="132" t="str">
        <f t="shared" si="108"/>
        <v/>
      </c>
      <c r="BQ207" s="132" t="str">
        <f t="shared" si="109"/>
        <v/>
      </c>
      <c r="BR207" s="132" t="str">
        <f t="shared" si="110"/>
        <v/>
      </c>
      <c r="BS207" s="132" t="str">
        <f t="shared" si="111"/>
        <v/>
      </c>
      <c r="BT207" s="132" t="str">
        <f t="shared" si="112"/>
        <v/>
      </c>
      <c r="BU207" s="132" t="str">
        <f t="shared" si="113"/>
        <v/>
      </c>
      <c r="BV207" s="132" t="str">
        <f t="shared" si="114"/>
        <v/>
      </c>
      <c r="BW207" s="132" t="str">
        <f t="shared" si="115"/>
        <v/>
      </c>
      <c r="BX207" s="132" t="str">
        <f t="shared" si="116"/>
        <v/>
      </c>
      <c r="BY207" s="132" t="str">
        <f t="shared" si="117"/>
        <v/>
      </c>
      <c r="BZ207" t="str">
        <f t="shared" si="118"/>
        <v/>
      </c>
      <c r="CA207" t="str">
        <f t="shared" si="119"/>
        <v/>
      </c>
      <c r="CB207" t="str">
        <f t="shared" si="120"/>
        <v/>
      </c>
      <c r="CC207" t="str">
        <f t="shared" si="121"/>
        <v/>
      </c>
      <c r="CD207" t="str">
        <f t="shared" si="122"/>
        <v/>
      </c>
      <c r="CE207" t="str">
        <f t="shared" si="123"/>
        <v/>
      </c>
      <c r="CF207" t="str">
        <f t="shared" si="124"/>
        <v/>
      </c>
      <c r="CG207" t="str">
        <f t="shared" si="125"/>
        <v/>
      </c>
      <c r="CH207" t="str">
        <f t="shared" si="126"/>
        <v/>
      </c>
      <c r="CI207" t="str">
        <f t="shared" si="127"/>
        <v/>
      </c>
      <c r="CJ207" t="str">
        <f t="shared" si="128"/>
        <v/>
      </c>
      <c r="CK207" t="str">
        <f t="shared" si="129"/>
        <v/>
      </c>
      <c r="CL207" t="str">
        <f t="shared" si="130"/>
        <v/>
      </c>
      <c r="CM207" t="str">
        <f t="shared" si="131"/>
        <v/>
      </c>
      <c r="CN207" t="str">
        <f t="shared" si="132"/>
        <v/>
      </c>
      <c r="CO207" t="str">
        <f t="shared" si="133"/>
        <v/>
      </c>
    </row>
    <row r="208" spans="1:93" ht="18" customHeight="1">
      <c r="B208" s="97" t="s">
        <v>3505</v>
      </c>
      <c r="C208" s="26"/>
      <c r="D208" s="27"/>
      <c r="E208" s="27" t="s">
        <v>3362</v>
      </c>
      <c r="G208" s="27" t="s">
        <v>525</v>
      </c>
      <c r="H208" s="29" t="s">
        <v>434</v>
      </c>
      <c r="I208" t="s">
        <v>3306</v>
      </c>
      <c r="K208" s="28"/>
      <c r="M208" t="s">
        <v>38</v>
      </c>
      <c r="P208" s="28"/>
      <c r="Q208" s="28" t="str">
        <f>CONCATENATE(B179,  "/", $B$128)</f>
        <v>eucalc_agr_emissions_co2e_liv_enteric_meat_oth_animals/eucalc_agr_domestic_production_liv_meat_oth_animals</v>
      </c>
      <c r="R208" t="str">
        <f>IF(COUNTIF(soi_input_variables!A:A,B208)&gt;0,"yes","no")</f>
        <v>no</v>
      </c>
      <c r="S208" t="str">
        <f>IF(COUNTIF(midas_input_variables!A:A,B208)&gt;0,"yes","no")</f>
        <v>no</v>
      </c>
      <c r="T208" t="str">
        <f t="shared" si="101"/>
        <v>no</v>
      </c>
      <c r="V208" t="str">
        <f>IF(COUNTIF(eucalc_variables_proxies!A:A,B208)&gt;0,"yes","no")</f>
        <v>no</v>
      </c>
      <c r="X208" t="s">
        <v>2943</v>
      </c>
      <c r="Y208" t="s">
        <v>3475</v>
      </c>
      <c r="AI208" s="9" t="s">
        <v>3553</v>
      </c>
      <c r="AJ208" t="s">
        <v>2948</v>
      </c>
      <c r="AO208" s="29">
        <v>14</v>
      </c>
      <c r="AP208" s="103" t="s">
        <v>3554</v>
      </c>
      <c r="AQ208" s="104" t="b">
        <v>1</v>
      </c>
      <c r="AR208" s="105"/>
      <c r="AS208" s="29">
        <v>14</v>
      </c>
      <c r="AT208" s="131" t="str" cm="1">
        <f t="array" ref="AT208">IFERROR(_xlfn.TEXTSPLIT(AR208,";",,FALSE),"")</f>
        <v/>
      </c>
      <c r="BJ208" s="132" t="str">
        <f t="shared" si="102"/>
        <v/>
      </c>
      <c r="BK208" s="132" t="str">
        <f t="shared" si="103"/>
        <v/>
      </c>
      <c r="BL208" s="132" t="str">
        <f t="shared" si="104"/>
        <v/>
      </c>
      <c r="BM208" s="132" t="str">
        <f t="shared" si="105"/>
        <v/>
      </c>
      <c r="BN208" s="132" t="str">
        <f t="shared" si="106"/>
        <v/>
      </c>
      <c r="BO208" s="132" t="str">
        <f t="shared" si="107"/>
        <v/>
      </c>
      <c r="BP208" s="132" t="str">
        <f t="shared" si="108"/>
        <v/>
      </c>
      <c r="BQ208" s="132" t="str">
        <f t="shared" si="109"/>
        <v/>
      </c>
      <c r="BR208" s="132" t="str">
        <f t="shared" si="110"/>
        <v/>
      </c>
      <c r="BS208" s="132" t="str">
        <f t="shared" si="111"/>
        <v/>
      </c>
      <c r="BT208" s="132" t="str">
        <f t="shared" si="112"/>
        <v/>
      </c>
      <c r="BU208" s="132" t="str">
        <f t="shared" si="113"/>
        <v/>
      </c>
      <c r="BV208" s="132" t="str">
        <f t="shared" si="114"/>
        <v/>
      </c>
      <c r="BW208" s="132" t="str">
        <f t="shared" si="115"/>
        <v/>
      </c>
      <c r="BX208" s="132" t="str">
        <f t="shared" si="116"/>
        <v/>
      </c>
      <c r="BY208" s="132" t="str">
        <f t="shared" si="117"/>
        <v/>
      </c>
      <c r="BZ208" t="str">
        <f t="shared" si="118"/>
        <v/>
      </c>
      <c r="CA208" t="str">
        <f t="shared" si="119"/>
        <v/>
      </c>
      <c r="CB208" t="str">
        <f t="shared" si="120"/>
        <v/>
      </c>
      <c r="CC208" t="str">
        <f t="shared" si="121"/>
        <v/>
      </c>
      <c r="CD208" t="str">
        <f t="shared" si="122"/>
        <v/>
      </c>
      <c r="CE208" t="str">
        <f t="shared" si="123"/>
        <v/>
      </c>
      <c r="CF208" t="str">
        <f t="shared" si="124"/>
        <v/>
      </c>
      <c r="CG208" t="str">
        <f t="shared" si="125"/>
        <v/>
      </c>
      <c r="CH208" t="str">
        <f t="shared" si="126"/>
        <v/>
      </c>
      <c r="CI208" t="str">
        <f t="shared" si="127"/>
        <v/>
      </c>
      <c r="CJ208" t="str">
        <f t="shared" si="128"/>
        <v/>
      </c>
      <c r="CK208" t="str">
        <f t="shared" si="129"/>
        <v/>
      </c>
      <c r="CL208" t="str">
        <f t="shared" si="130"/>
        <v/>
      </c>
      <c r="CM208" t="str">
        <f t="shared" si="131"/>
        <v/>
      </c>
      <c r="CN208" t="str">
        <f t="shared" si="132"/>
        <v/>
      </c>
      <c r="CO208" t="str">
        <f t="shared" si="133"/>
        <v/>
      </c>
    </row>
    <row r="209" spans="2:93" ht="18" customHeight="1">
      <c r="B209" s="97" t="s">
        <v>3508</v>
      </c>
      <c r="C209" s="26"/>
      <c r="D209" s="27"/>
      <c r="E209" s="27" t="s">
        <v>3362</v>
      </c>
      <c r="G209" s="27" t="s">
        <v>525</v>
      </c>
      <c r="H209" s="29" t="s">
        <v>434</v>
      </c>
      <c r="I209" t="s">
        <v>3306</v>
      </c>
      <c r="K209" s="28"/>
      <c r="M209" t="s">
        <v>38</v>
      </c>
      <c r="P209" s="28"/>
      <c r="Q209" s="28" t="str">
        <f>CONCATENATE(B180,  "/", $B$130)</f>
        <v>eucalc_agr_emissions_co2e_liv_enteric_meat_pig/eucalc_agr_domestic_production_liv_meat_pig</v>
      </c>
      <c r="R209" t="str">
        <f>IF(COUNTIF(soi_input_variables!A:A,B209)&gt;0,"yes","no")</f>
        <v>no</v>
      </c>
      <c r="S209" t="str">
        <f>IF(COUNTIF(midas_input_variables!A:A,B209)&gt;0,"yes","no")</f>
        <v>no</v>
      </c>
      <c r="T209" t="str">
        <f t="shared" si="101"/>
        <v>no</v>
      </c>
      <c r="V209" t="str">
        <f>IF(COUNTIF(eucalc_variables_proxies!A:A,B209)&gt;0,"yes","no")</f>
        <v>no</v>
      </c>
      <c r="X209" t="s">
        <v>2943</v>
      </c>
      <c r="Y209" t="s">
        <v>3475</v>
      </c>
      <c r="AI209" s="9" t="s">
        <v>3555</v>
      </c>
      <c r="AJ209" t="s">
        <v>2953</v>
      </c>
      <c r="AO209" s="29">
        <v>15</v>
      </c>
      <c r="AP209" s="103" t="s">
        <v>3556</v>
      </c>
      <c r="AQ209" s="104" t="b">
        <v>1</v>
      </c>
      <c r="AR209" s="105"/>
      <c r="AS209" s="29">
        <v>15</v>
      </c>
      <c r="AT209" s="131" t="str" cm="1">
        <f t="array" ref="AT209">IFERROR(_xlfn.TEXTSPLIT(AR209,";",,FALSE),"")</f>
        <v/>
      </c>
      <c r="BJ209" s="132" t="str">
        <f t="shared" si="102"/>
        <v/>
      </c>
      <c r="BK209" s="132" t="str">
        <f t="shared" si="103"/>
        <v/>
      </c>
      <c r="BL209" s="132" t="str">
        <f t="shared" si="104"/>
        <v/>
      </c>
      <c r="BM209" s="132" t="str">
        <f t="shared" si="105"/>
        <v/>
      </c>
      <c r="BN209" s="132" t="str">
        <f t="shared" si="106"/>
        <v/>
      </c>
      <c r="BO209" s="132" t="str">
        <f t="shared" si="107"/>
        <v/>
      </c>
      <c r="BP209" s="132" t="str">
        <f t="shared" si="108"/>
        <v/>
      </c>
      <c r="BQ209" s="132" t="str">
        <f t="shared" si="109"/>
        <v/>
      </c>
      <c r="BR209" s="132" t="str">
        <f t="shared" si="110"/>
        <v/>
      </c>
      <c r="BS209" s="132" t="str">
        <f t="shared" si="111"/>
        <v/>
      </c>
      <c r="BT209" s="132" t="str">
        <f t="shared" si="112"/>
        <v/>
      </c>
      <c r="BU209" s="132" t="str">
        <f t="shared" si="113"/>
        <v/>
      </c>
      <c r="BV209" s="132" t="str">
        <f t="shared" si="114"/>
        <v/>
      </c>
      <c r="BW209" s="132" t="str">
        <f t="shared" si="115"/>
        <v/>
      </c>
      <c r="BX209" s="132" t="str">
        <f t="shared" si="116"/>
        <v/>
      </c>
      <c r="BY209" s="132" t="str">
        <f t="shared" si="117"/>
        <v/>
      </c>
      <c r="BZ209" t="str">
        <f t="shared" si="118"/>
        <v/>
      </c>
      <c r="CA209" t="str">
        <f t="shared" si="119"/>
        <v/>
      </c>
      <c r="CB209" t="str">
        <f t="shared" si="120"/>
        <v/>
      </c>
      <c r="CC209" t="str">
        <f t="shared" si="121"/>
        <v/>
      </c>
      <c r="CD209" t="str">
        <f t="shared" si="122"/>
        <v/>
      </c>
      <c r="CE209" t="str">
        <f t="shared" si="123"/>
        <v/>
      </c>
      <c r="CF209" t="str">
        <f t="shared" si="124"/>
        <v/>
      </c>
      <c r="CG209" t="str">
        <f t="shared" si="125"/>
        <v/>
      </c>
      <c r="CH209" t="str">
        <f t="shared" si="126"/>
        <v/>
      </c>
      <c r="CI209" t="str">
        <f t="shared" si="127"/>
        <v/>
      </c>
      <c r="CJ209" t="str">
        <f t="shared" si="128"/>
        <v/>
      </c>
      <c r="CK209" t="str">
        <f t="shared" si="129"/>
        <v/>
      </c>
      <c r="CL209" t="str">
        <f t="shared" si="130"/>
        <v/>
      </c>
      <c r="CM209" t="str">
        <f t="shared" si="131"/>
        <v/>
      </c>
      <c r="CN209" t="str">
        <f t="shared" si="132"/>
        <v/>
      </c>
      <c r="CO209" t="str">
        <f t="shared" si="133"/>
        <v/>
      </c>
    </row>
    <row r="210" spans="2:93" ht="18" customHeight="1">
      <c r="B210" s="97" t="s">
        <v>3511</v>
      </c>
      <c r="C210" s="26"/>
      <c r="D210" s="27"/>
      <c r="E210" s="27" t="s">
        <v>3362</v>
      </c>
      <c r="G210" s="27" t="s">
        <v>525</v>
      </c>
      <c r="H210" s="29" t="s">
        <v>434</v>
      </c>
      <c r="I210" t="s">
        <v>3306</v>
      </c>
      <c r="K210" s="28"/>
      <c r="M210" t="s">
        <v>38</v>
      </c>
      <c r="P210" s="28"/>
      <c r="Q210" s="28" t="str">
        <f>CONCATENATE(B181,  "/", $B$132)</f>
        <v>eucalc_agr_emissions_co2e_liv_enteric_meat_poultry/eucalc_agr_domestic_production_liv_meat_poultry</v>
      </c>
      <c r="R210" t="str">
        <f>IF(COUNTIF(soi_input_variables!A:A,B210)&gt;0,"yes","no")</f>
        <v>no</v>
      </c>
      <c r="S210" t="str">
        <f>IF(COUNTIF(midas_input_variables!A:A,B210)&gt;0,"yes","no")</f>
        <v>no</v>
      </c>
      <c r="T210" t="str">
        <f t="shared" si="101"/>
        <v>no</v>
      </c>
      <c r="V210" t="str">
        <f>IF(COUNTIF(eucalc_variables_proxies!A:A,B210)&gt;0,"yes","no")</f>
        <v>no</v>
      </c>
      <c r="X210" t="s">
        <v>2943</v>
      </c>
      <c r="Y210" t="s">
        <v>3475</v>
      </c>
      <c r="AI210" s="9" t="s">
        <v>3557</v>
      </c>
      <c r="AJ210" t="s">
        <v>2953</v>
      </c>
      <c r="AO210" s="29">
        <v>16</v>
      </c>
      <c r="AP210" s="103" t="s">
        <v>3558</v>
      </c>
      <c r="AQ210" s="104" t="b">
        <v>1</v>
      </c>
      <c r="AR210" s="105"/>
      <c r="AS210" s="29">
        <v>16</v>
      </c>
      <c r="AT210" s="131" t="str" cm="1">
        <f t="array" ref="AT210">IFERROR(_xlfn.TEXTSPLIT(AR210,";",,FALSE),"")</f>
        <v/>
      </c>
      <c r="BJ210" s="132" t="str">
        <f t="shared" si="102"/>
        <v/>
      </c>
      <c r="BK210" s="132" t="str">
        <f t="shared" si="103"/>
        <v/>
      </c>
      <c r="BL210" s="132" t="str">
        <f t="shared" si="104"/>
        <v/>
      </c>
      <c r="BM210" s="132" t="str">
        <f t="shared" si="105"/>
        <v/>
      </c>
      <c r="BN210" s="132" t="str">
        <f t="shared" si="106"/>
        <v/>
      </c>
      <c r="BO210" s="132" t="str">
        <f t="shared" si="107"/>
        <v/>
      </c>
      <c r="BP210" s="132" t="str">
        <f t="shared" si="108"/>
        <v/>
      </c>
      <c r="BQ210" s="132" t="str">
        <f t="shared" si="109"/>
        <v/>
      </c>
      <c r="BR210" s="132" t="str">
        <f t="shared" si="110"/>
        <v/>
      </c>
      <c r="BS210" s="132" t="str">
        <f t="shared" si="111"/>
        <v/>
      </c>
      <c r="BT210" s="132" t="str">
        <f t="shared" si="112"/>
        <v/>
      </c>
      <c r="BU210" s="132" t="str">
        <f t="shared" si="113"/>
        <v/>
      </c>
      <c r="BV210" s="132" t="str">
        <f t="shared" si="114"/>
        <v/>
      </c>
      <c r="BW210" s="132" t="str">
        <f t="shared" si="115"/>
        <v/>
      </c>
      <c r="BX210" s="132" t="str">
        <f t="shared" si="116"/>
        <v/>
      </c>
      <c r="BY210" s="132" t="str">
        <f t="shared" si="117"/>
        <v/>
      </c>
      <c r="BZ210" t="str">
        <f t="shared" si="118"/>
        <v/>
      </c>
      <c r="CA210" t="str">
        <f t="shared" si="119"/>
        <v/>
      </c>
      <c r="CB210" t="str">
        <f t="shared" si="120"/>
        <v/>
      </c>
      <c r="CC210" t="str">
        <f t="shared" si="121"/>
        <v/>
      </c>
      <c r="CD210" t="str">
        <f t="shared" si="122"/>
        <v/>
      </c>
      <c r="CE210" t="str">
        <f t="shared" si="123"/>
        <v/>
      </c>
      <c r="CF210" t="str">
        <f t="shared" si="124"/>
        <v/>
      </c>
      <c r="CG210" t="str">
        <f t="shared" si="125"/>
        <v/>
      </c>
      <c r="CH210" t="str">
        <f t="shared" si="126"/>
        <v/>
      </c>
      <c r="CI210" t="str">
        <f t="shared" si="127"/>
        <v/>
      </c>
      <c r="CJ210" t="str">
        <f t="shared" si="128"/>
        <v/>
      </c>
      <c r="CK210" t="str">
        <f t="shared" si="129"/>
        <v/>
      </c>
      <c r="CL210" t="str">
        <f t="shared" si="130"/>
        <v/>
      </c>
      <c r="CM210" t="str">
        <f t="shared" si="131"/>
        <v/>
      </c>
      <c r="CN210" t="str">
        <f t="shared" si="132"/>
        <v/>
      </c>
      <c r="CO210" t="str">
        <f t="shared" si="133"/>
        <v/>
      </c>
    </row>
    <row r="211" spans="2:93" ht="18" customHeight="1">
      <c r="B211" s="97" t="s">
        <v>3514</v>
      </c>
      <c r="C211" s="26"/>
      <c r="D211" s="27"/>
      <c r="E211" s="27" t="s">
        <v>3362</v>
      </c>
      <c r="G211" s="27" t="s">
        <v>525</v>
      </c>
      <c r="H211" s="29" t="s">
        <v>434</v>
      </c>
      <c r="I211" t="s">
        <v>3306</v>
      </c>
      <c r="K211" s="28"/>
      <c r="M211" t="s">
        <v>38</v>
      </c>
      <c r="P211" s="28"/>
      <c r="Q211" s="28" t="str">
        <f>CONCATENATE(B182,  "/", $B$134)</f>
        <v>eucalc_agr_emissions_co2e_liv_enteric_meat_sheep/eucalc_agr_domestic_production_liv_meat_sheep</v>
      </c>
      <c r="R211" t="str">
        <f>IF(COUNTIF(soi_input_variables!A:A,B211)&gt;0,"yes","no")</f>
        <v>no</v>
      </c>
      <c r="S211" t="str">
        <f>IF(COUNTIF(midas_input_variables!A:A,B211)&gt;0,"yes","no")</f>
        <v>no</v>
      </c>
      <c r="T211" t="str">
        <f t="shared" si="101"/>
        <v>no</v>
      </c>
      <c r="V211" t="str">
        <f>IF(COUNTIF(eucalc_variables_proxies!A:A,B211)&gt;0,"yes","no")</f>
        <v>no</v>
      </c>
      <c r="X211" t="s">
        <v>2943</v>
      </c>
      <c r="Y211" t="s">
        <v>3475</v>
      </c>
      <c r="AI211" s="9" t="s">
        <v>3559</v>
      </c>
      <c r="AJ211" t="s">
        <v>2953</v>
      </c>
      <c r="AO211" s="29">
        <v>17</v>
      </c>
      <c r="AP211" s="103" t="s">
        <v>3560</v>
      </c>
      <c r="AQ211" s="104" t="b">
        <v>1</v>
      </c>
      <c r="AR211" s="105"/>
      <c r="AS211" s="29">
        <v>17</v>
      </c>
      <c r="AT211" s="131" t="str" cm="1">
        <f t="array" ref="AT211">IFERROR(_xlfn.TEXTSPLIT(AR211,";",,FALSE),"")</f>
        <v/>
      </c>
      <c r="BJ211" s="132" t="str">
        <f t="shared" si="102"/>
        <v/>
      </c>
      <c r="BK211" s="132" t="str">
        <f t="shared" si="103"/>
        <v/>
      </c>
      <c r="BL211" s="132" t="str">
        <f t="shared" si="104"/>
        <v/>
      </c>
      <c r="BM211" s="132" t="str">
        <f t="shared" si="105"/>
        <v/>
      </c>
      <c r="BN211" s="132" t="str">
        <f t="shared" si="106"/>
        <v/>
      </c>
      <c r="BO211" s="132" t="str">
        <f t="shared" si="107"/>
        <v/>
      </c>
      <c r="BP211" s="132" t="str">
        <f t="shared" si="108"/>
        <v/>
      </c>
      <c r="BQ211" s="132" t="str">
        <f t="shared" si="109"/>
        <v/>
      </c>
      <c r="BR211" s="132" t="str">
        <f t="shared" si="110"/>
        <v/>
      </c>
      <c r="BS211" s="132" t="str">
        <f t="shared" si="111"/>
        <v/>
      </c>
      <c r="BT211" s="132" t="str">
        <f t="shared" si="112"/>
        <v/>
      </c>
      <c r="BU211" s="132" t="str">
        <f t="shared" si="113"/>
        <v/>
      </c>
      <c r="BV211" s="132" t="str">
        <f t="shared" si="114"/>
        <v/>
      </c>
      <c r="BW211" s="132" t="str">
        <f t="shared" si="115"/>
        <v/>
      </c>
      <c r="BX211" s="132" t="str">
        <f t="shared" si="116"/>
        <v/>
      </c>
      <c r="BY211" s="132" t="str">
        <f t="shared" si="117"/>
        <v/>
      </c>
      <c r="BZ211" t="str">
        <f t="shared" si="118"/>
        <v/>
      </c>
      <c r="CA211" t="str">
        <f t="shared" si="119"/>
        <v/>
      </c>
      <c r="CB211" t="str">
        <f t="shared" si="120"/>
        <v/>
      </c>
      <c r="CC211" t="str">
        <f t="shared" si="121"/>
        <v/>
      </c>
      <c r="CD211" t="str">
        <f t="shared" si="122"/>
        <v/>
      </c>
      <c r="CE211" t="str">
        <f t="shared" si="123"/>
        <v/>
      </c>
      <c r="CF211" t="str">
        <f t="shared" si="124"/>
        <v/>
      </c>
      <c r="CG211" t="str">
        <f t="shared" si="125"/>
        <v/>
      </c>
      <c r="CH211" t="str">
        <f t="shared" si="126"/>
        <v/>
      </c>
      <c r="CI211" t="str">
        <f t="shared" si="127"/>
        <v/>
      </c>
      <c r="CJ211" t="str">
        <f t="shared" si="128"/>
        <v/>
      </c>
      <c r="CK211" t="str">
        <f t="shared" si="129"/>
        <v/>
      </c>
      <c r="CL211" t="str">
        <f t="shared" si="130"/>
        <v/>
      </c>
      <c r="CM211" t="str">
        <f t="shared" si="131"/>
        <v/>
      </c>
      <c r="CN211" t="str">
        <f t="shared" si="132"/>
        <v/>
      </c>
      <c r="CO211" t="str">
        <f t="shared" si="133"/>
        <v/>
      </c>
    </row>
    <row r="212" spans="2:93" ht="18" customHeight="1">
      <c r="B212" s="97" t="s">
        <v>3517</v>
      </c>
      <c r="C212" s="26"/>
      <c r="D212" s="27"/>
      <c r="E212" s="27" t="s">
        <v>3362</v>
      </c>
      <c r="G212" s="27" t="s">
        <v>525</v>
      </c>
      <c r="H212" s="29" t="s">
        <v>434</v>
      </c>
      <c r="I212" t="s">
        <v>3306</v>
      </c>
      <c r="K212" s="28"/>
      <c r="M212" t="s">
        <v>38</v>
      </c>
      <c r="P212" s="28"/>
      <c r="Q212" s="28" t="str">
        <f>CONCATENATE(B183,  "/", $B$118)</f>
        <v>eucalc_agr_emissions_co2e_liv_pasture_abp_dairy_milk/eucalc_agr_domestic_production_liv_abp_dairy_milk</v>
      </c>
      <c r="R212" t="str">
        <f>IF(COUNTIF(soi_input_variables!A:A,B212)&gt;0,"yes","no")</f>
        <v>no</v>
      </c>
      <c r="S212" t="str">
        <f>IF(COUNTIF(midas_input_variables!A:A,B212)&gt;0,"yes","no")</f>
        <v>no</v>
      </c>
      <c r="T212" t="str">
        <f t="shared" si="101"/>
        <v>no</v>
      </c>
      <c r="V212" t="str">
        <f>IF(COUNTIF(eucalc_variables_proxies!A:A,B212)&gt;0,"yes","no")</f>
        <v>no</v>
      </c>
      <c r="X212" t="s">
        <v>2943</v>
      </c>
      <c r="Y212" t="s">
        <v>3475</v>
      </c>
      <c r="AI212" s="9" t="s">
        <v>3561</v>
      </c>
      <c r="AJ212" t="s">
        <v>2953</v>
      </c>
      <c r="AO212" s="29">
        <v>18</v>
      </c>
      <c r="AP212" s="103" t="s">
        <v>3562</v>
      </c>
      <c r="AQ212" s="104" t="b">
        <v>1</v>
      </c>
      <c r="AR212" s="105"/>
      <c r="AS212" s="29">
        <v>18</v>
      </c>
      <c r="AT212" s="131" t="str" cm="1">
        <f t="array" ref="AT212">IFERROR(_xlfn.TEXTSPLIT(AR212,";",,FALSE),"")</f>
        <v/>
      </c>
      <c r="BJ212" s="132" t="str">
        <f t="shared" si="102"/>
        <v/>
      </c>
      <c r="BK212" s="132" t="str">
        <f t="shared" si="103"/>
        <v/>
      </c>
      <c r="BL212" s="132" t="str">
        <f t="shared" si="104"/>
        <v/>
      </c>
      <c r="BM212" s="132" t="str">
        <f t="shared" si="105"/>
        <v/>
      </c>
      <c r="BN212" s="132" t="str">
        <f t="shared" si="106"/>
        <v/>
      </c>
      <c r="BO212" s="132" t="str">
        <f t="shared" si="107"/>
        <v/>
      </c>
      <c r="BP212" s="132" t="str">
        <f t="shared" si="108"/>
        <v/>
      </c>
      <c r="BQ212" s="132" t="str">
        <f t="shared" si="109"/>
        <v/>
      </c>
      <c r="BR212" s="132" t="str">
        <f t="shared" si="110"/>
        <v/>
      </c>
      <c r="BS212" s="132" t="str">
        <f t="shared" si="111"/>
        <v/>
      </c>
      <c r="BT212" s="132" t="str">
        <f t="shared" si="112"/>
        <v/>
      </c>
      <c r="BU212" s="132" t="str">
        <f t="shared" si="113"/>
        <v/>
      </c>
      <c r="BV212" s="132" t="str">
        <f t="shared" si="114"/>
        <v/>
      </c>
      <c r="BW212" s="132" t="str">
        <f t="shared" si="115"/>
        <v/>
      </c>
      <c r="BX212" s="132" t="str">
        <f t="shared" si="116"/>
        <v/>
      </c>
      <c r="BY212" s="132" t="str">
        <f t="shared" si="117"/>
        <v/>
      </c>
      <c r="BZ212" t="str">
        <f t="shared" si="118"/>
        <v/>
      </c>
      <c r="CA212" t="str">
        <f t="shared" si="119"/>
        <v/>
      </c>
      <c r="CB212" t="str">
        <f t="shared" si="120"/>
        <v/>
      </c>
      <c r="CC212" t="str">
        <f t="shared" si="121"/>
        <v/>
      </c>
      <c r="CD212" t="str">
        <f t="shared" si="122"/>
        <v/>
      </c>
      <c r="CE212" t="str">
        <f t="shared" si="123"/>
        <v/>
      </c>
      <c r="CF212" t="str">
        <f t="shared" si="124"/>
        <v/>
      </c>
      <c r="CG212" t="str">
        <f t="shared" si="125"/>
        <v/>
      </c>
      <c r="CH212" t="str">
        <f t="shared" si="126"/>
        <v/>
      </c>
      <c r="CI212" t="str">
        <f t="shared" si="127"/>
        <v/>
      </c>
      <c r="CJ212" t="str">
        <f t="shared" si="128"/>
        <v/>
      </c>
      <c r="CK212" t="str">
        <f t="shared" si="129"/>
        <v/>
      </c>
      <c r="CL212" t="str">
        <f t="shared" si="130"/>
        <v/>
      </c>
      <c r="CM212" t="str">
        <f t="shared" si="131"/>
        <v/>
      </c>
      <c r="CN212" t="str">
        <f t="shared" si="132"/>
        <v/>
      </c>
      <c r="CO212" t="str">
        <f t="shared" si="133"/>
        <v/>
      </c>
    </row>
    <row r="213" spans="2:93" ht="18" customHeight="1">
      <c r="B213" s="97" t="s">
        <v>3520</v>
      </c>
      <c r="C213" s="26"/>
      <c r="D213" s="27"/>
      <c r="E213" s="27" t="s">
        <v>3362</v>
      </c>
      <c r="G213" s="27" t="s">
        <v>525</v>
      </c>
      <c r="H213" s="29" t="s">
        <v>434</v>
      </c>
      <c r="I213" t="s">
        <v>3306</v>
      </c>
      <c r="K213" s="28"/>
      <c r="M213" t="s">
        <v>38</v>
      </c>
      <c r="P213" s="28"/>
      <c r="Q213" s="28" t="str">
        <f>CONCATENATE(B184,  "/", $B$120)</f>
        <v>eucalc_agr_emissions_co2e_liv_pasture_abp_hens_egg/eucalc_agr_domestic_production_liv_abp_hens_egg</v>
      </c>
      <c r="R213" t="str">
        <f>IF(COUNTIF(soi_input_variables!A:A,B213)&gt;0,"yes","no")</f>
        <v>no</v>
      </c>
      <c r="S213" t="str">
        <f>IF(COUNTIF(midas_input_variables!A:A,B213)&gt;0,"yes","no")</f>
        <v>no</v>
      </c>
      <c r="T213" t="str">
        <f t="shared" si="101"/>
        <v>no</v>
      </c>
      <c r="V213" t="str">
        <f>IF(COUNTIF(eucalc_variables_proxies!A:A,B213)&gt;0,"yes","no")</f>
        <v>no</v>
      </c>
      <c r="X213" t="s">
        <v>2943</v>
      </c>
      <c r="Y213" t="s">
        <v>3475</v>
      </c>
      <c r="AI213" s="9" t="s">
        <v>3563</v>
      </c>
      <c r="AJ213" t="s">
        <v>2953</v>
      </c>
      <c r="AO213" s="29">
        <v>19</v>
      </c>
      <c r="AP213" s="103" t="s">
        <v>3564</v>
      </c>
      <c r="AQ213" s="104" t="b">
        <v>1</v>
      </c>
      <c r="AR213" s="105"/>
      <c r="AS213" s="29">
        <v>19</v>
      </c>
      <c r="AT213" s="131" t="str" cm="1">
        <f t="array" ref="AT213">IFERROR(_xlfn.TEXTSPLIT(AR213,";",,FALSE),"")</f>
        <v/>
      </c>
      <c r="BJ213" s="132" t="str">
        <f t="shared" si="102"/>
        <v/>
      </c>
      <c r="BK213" s="132" t="str">
        <f t="shared" si="103"/>
        <v/>
      </c>
      <c r="BL213" s="132" t="str">
        <f t="shared" si="104"/>
        <v/>
      </c>
      <c r="BM213" s="132" t="str">
        <f t="shared" si="105"/>
        <v/>
      </c>
      <c r="BN213" s="132" t="str">
        <f t="shared" si="106"/>
        <v/>
      </c>
      <c r="BO213" s="132" t="str">
        <f t="shared" si="107"/>
        <v/>
      </c>
      <c r="BP213" s="132" t="str">
        <f t="shared" si="108"/>
        <v/>
      </c>
      <c r="BQ213" s="132" t="str">
        <f t="shared" si="109"/>
        <v/>
      </c>
      <c r="BR213" s="132" t="str">
        <f t="shared" si="110"/>
        <v/>
      </c>
      <c r="BS213" s="132" t="str">
        <f t="shared" si="111"/>
        <v/>
      </c>
      <c r="BT213" s="132" t="str">
        <f t="shared" si="112"/>
        <v/>
      </c>
      <c r="BU213" s="132" t="str">
        <f t="shared" si="113"/>
        <v/>
      </c>
      <c r="BV213" s="132" t="str">
        <f t="shared" si="114"/>
        <v/>
      </c>
      <c r="BW213" s="132" t="str">
        <f t="shared" si="115"/>
        <v/>
      </c>
      <c r="BX213" s="132" t="str">
        <f t="shared" si="116"/>
        <v/>
      </c>
      <c r="BY213" s="132" t="str">
        <f t="shared" si="117"/>
        <v/>
      </c>
      <c r="BZ213" t="str">
        <f t="shared" si="118"/>
        <v/>
      </c>
      <c r="CA213" t="str">
        <f t="shared" si="119"/>
        <v/>
      </c>
      <c r="CB213" t="str">
        <f t="shared" si="120"/>
        <v/>
      </c>
      <c r="CC213" t="str">
        <f t="shared" si="121"/>
        <v/>
      </c>
      <c r="CD213" t="str">
        <f t="shared" si="122"/>
        <v/>
      </c>
      <c r="CE213" t="str">
        <f t="shared" si="123"/>
        <v/>
      </c>
      <c r="CF213" t="str">
        <f t="shared" si="124"/>
        <v/>
      </c>
      <c r="CG213" t="str">
        <f t="shared" si="125"/>
        <v/>
      </c>
      <c r="CH213" t="str">
        <f t="shared" si="126"/>
        <v/>
      </c>
      <c r="CI213" t="str">
        <f t="shared" si="127"/>
        <v/>
      </c>
      <c r="CJ213" t="str">
        <f t="shared" si="128"/>
        <v/>
      </c>
      <c r="CK213" t="str">
        <f t="shared" si="129"/>
        <v/>
      </c>
      <c r="CL213" t="str">
        <f t="shared" si="130"/>
        <v/>
      </c>
      <c r="CM213" t="str">
        <f t="shared" si="131"/>
        <v/>
      </c>
      <c r="CN213" t="str">
        <f t="shared" si="132"/>
        <v/>
      </c>
      <c r="CO213" t="str">
        <f t="shared" si="133"/>
        <v/>
      </c>
    </row>
    <row r="214" spans="2:93" ht="18" customHeight="1">
      <c r="B214" s="97" t="s">
        <v>3523</v>
      </c>
      <c r="C214" s="26"/>
      <c r="D214" s="27"/>
      <c r="E214" s="27" t="s">
        <v>3362</v>
      </c>
      <c r="G214" s="27" t="s">
        <v>525</v>
      </c>
      <c r="H214" s="29" t="s">
        <v>434</v>
      </c>
      <c r="I214" t="s">
        <v>3306</v>
      </c>
      <c r="K214" s="28"/>
      <c r="M214" t="s">
        <v>38</v>
      </c>
      <c r="P214" s="28"/>
      <c r="Q214" s="28" t="str">
        <f>CONCATENATE(B185,  "/", $B$126)</f>
        <v>eucalc_agr_emissions_co2e_liv_pasture_meat_bovine/eucalc_agr_domestic_production_liv_meat_bovine</v>
      </c>
      <c r="R214" t="str">
        <f>IF(COUNTIF(soi_input_variables!A:A,B214)&gt;0,"yes","no")</f>
        <v>no</v>
      </c>
      <c r="S214" t="str">
        <f>IF(COUNTIF(midas_input_variables!A:A,B214)&gt;0,"yes","no")</f>
        <v>no</v>
      </c>
      <c r="T214" t="str">
        <f t="shared" si="101"/>
        <v>no</v>
      </c>
      <c r="V214" t="str">
        <f>IF(COUNTIF(eucalc_variables_proxies!A:A,B214)&gt;0,"yes","no")</f>
        <v>no</v>
      </c>
      <c r="X214" t="s">
        <v>2943</v>
      </c>
      <c r="Y214" t="s">
        <v>3475</v>
      </c>
      <c r="AI214" s="9" t="s">
        <v>3565</v>
      </c>
      <c r="AJ214" t="s">
        <v>2953</v>
      </c>
      <c r="AO214" s="29">
        <v>20</v>
      </c>
      <c r="AP214" s="103" t="s">
        <v>3566</v>
      </c>
      <c r="AQ214" s="104" t="b">
        <v>1</v>
      </c>
      <c r="AR214" s="105"/>
      <c r="AS214" s="29">
        <v>20</v>
      </c>
      <c r="AT214" s="131" t="str" cm="1">
        <f t="array" ref="AT214">IFERROR(_xlfn.TEXTSPLIT(AR214,";",,FALSE),"")</f>
        <v/>
      </c>
      <c r="BJ214" s="132" t="str">
        <f t="shared" si="102"/>
        <v/>
      </c>
      <c r="BK214" s="132" t="str">
        <f t="shared" si="103"/>
        <v/>
      </c>
      <c r="BL214" s="132" t="str">
        <f t="shared" si="104"/>
        <v/>
      </c>
      <c r="BM214" s="132" t="str">
        <f t="shared" si="105"/>
        <v/>
      </c>
      <c r="BN214" s="132" t="str">
        <f t="shared" si="106"/>
        <v/>
      </c>
      <c r="BO214" s="132" t="str">
        <f t="shared" si="107"/>
        <v/>
      </c>
      <c r="BP214" s="132" t="str">
        <f t="shared" si="108"/>
        <v/>
      </c>
      <c r="BQ214" s="132" t="str">
        <f t="shared" si="109"/>
        <v/>
      </c>
      <c r="BR214" s="132" t="str">
        <f t="shared" si="110"/>
        <v/>
      </c>
      <c r="BS214" s="132" t="str">
        <f t="shared" si="111"/>
        <v/>
      </c>
      <c r="BT214" s="132" t="str">
        <f t="shared" si="112"/>
        <v/>
      </c>
      <c r="BU214" s="132" t="str">
        <f t="shared" si="113"/>
        <v/>
      </c>
      <c r="BV214" s="132" t="str">
        <f t="shared" si="114"/>
        <v/>
      </c>
      <c r="BW214" s="132" t="str">
        <f t="shared" si="115"/>
        <v/>
      </c>
      <c r="BX214" s="132" t="str">
        <f t="shared" si="116"/>
        <v/>
      </c>
      <c r="BY214" s="132" t="str">
        <f t="shared" si="117"/>
        <v/>
      </c>
      <c r="BZ214" t="str">
        <f t="shared" si="118"/>
        <v/>
      </c>
      <c r="CA214" t="str">
        <f t="shared" si="119"/>
        <v/>
      </c>
      <c r="CB214" t="str">
        <f t="shared" si="120"/>
        <v/>
      </c>
      <c r="CC214" t="str">
        <f t="shared" si="121"/>
        <v/>
      </c>
      <c r="CD214" t="str">
        <f t="shared" si="122"/>
        <v/>
      </c>
      <c r="CE214" t="str">
        <f t="shared" si="123"/>
        <v/>
      </c>
      <c r="CF214" t="str">
        <f t="shared" si="124"/>
        <v/>
      </c>
      <c r="CG214" t="str">
        <f t="shared" si="125"/>
        <v/>
      </c>
      <c r="CH214" t="str">
        <f t="shared" si="126"/>
        <v/>
      </c>
      <c r="CI214" t="str">
        <f t="shared" si="127"/>
        <v/>
      </c>
      <c r="CJ214" t="str">
        <f t="shared" si="128"/>
        <v/>
      </c>
      <c r="CK214" t="str">
        <f t="shared" si="129"/>
        <v/>
      </c>
      <c r="CL214" t="str">
        <f t="shared" si="130"/>
        <v/>
      </c>
      <c r="CM214" t="str">
        <f t="shared" si="131"/>
        <v/>
      </c>
      <c r="CN214" t="str">
        <f t="shared" si="132"/>
        <v/>
      </c>
      <c r="CO214" t="str">
        <f t="shared" si="133"/>
        <v/>
      </c>
    </row>
    <row r="215" spans="2:93" ht="18" customHeight="1">
      <c r="B215" s="97" t="s">
        <v>3526</v>
      </c>
      <c r="C215" s="26"/>
      <c r="D215" s="27"/>
      <c r="E215" s="27" t="s">
        <v>3362</v>
      </c>
      <c r="G215" s="27" t="s">
        <v>525</v>
      </c>
      <c r="H215" s="29" t="s">
        <v>434</v>
      </c>
      <c r="I215" t="s">
        <v>3306</v>
      </c>
      <c r="K215" s="28"/>
      <c r="M215" t="s">
        <v>38</v>
      </c>
      <c r="P215" s="28"/>
      <c r="Q215" s="28" t="str">
        <f>CONCATENATE(B186,  "/", $B$128)</f>
        <v>eucalc_agr_emissions_co2e_liv_pasture_meat_oth_animals/eucalc_agr_domestic_production_liv_meat_oth_animals</v>
      </c>
      <c r="R215" t="str">
        <f>IF(COUNTIF(soi_input_variables!A:A,B215)&gt;0,"yes","no")</f>
        <v>no</v>
      </c>
      <c r="S215" t="str">
        <f>IF(COUNTIF(midas_input_variables!A:A,B215)&gt;0,"yes","no")</f>
        <v>no</v>
      </c>
      <c r="T215" t="str">
        <f t="shared" ref="T215:T278" si="134">IF(OR(R215="yes",S215="yes"),"yes","no")</f>
        <v>no</v>
      </c>
      <c r="V215" t="str">
        <f>IF(COUNTIF(eucalc_variables_proxies!A:A,B215)&gt;0,"yes","no")</f>
        <v>no</v>
      </c>
      <c r="X215" t="s">
        <v>2943</v>
      </c>
      <c r="Y215" t="s">
        <v>3475</v>
      </c>
      <c r="AI215" s="9" t="s">
        <v>3567</v>
      </c>
      <c r="AJ215" t="s">
        <v>2953</v>
      </c>
      <c r="AO215" s="29">
        <v>11</v>
      </c>
      <c r="AP215" s="103" t="s">
        <v>3568</v>
      </c>
      <c r="AQ215" s="104" t="b">
        <v>1</v>
      </c>
      <c r="AR215" s="105"/>
      <c r="AS215" s="29">
        <v>11</v>
      </c>
      <c r="AT215" s="131" t="str" cm="1">
        <f t="array" ref="AT215">IFERROR(_xlfn.TEXTSPLIT(AR215,";",,FALSE),"")</f>
        <v/>
      </c>
      <c r="BJ215" s="132" t="str">
        <f t="shared" si="102"/>
        <v/>
      </c>
      <c r="BK215" s="132" t="str">
        <f t="shared" si="103"/>
        <v/>
      </c>
      <c r="BL215" s="132" t="str">
        <f t="shared" si="104"/>
        <v/>
      </c>
      <c r="BM215" s="132" t="str">
        <f t="shared" si="105"/>
        <v/>
      </c>
      <c r="BN215" s="132" t="str">
        <f t="shared" si="106"/>
        <v/>
      </c>
      <c r="BO215" s="132" t="str">
        <f t="shared" si="107"/>
        <v/>
      </c>
      <c r="BP215" s="132" t="str">
        <f t="shared" si="108"/>
        <v/>
      </c>
      <c r="BQ215" s="132" t="str">
        <f t="shared" si="109"/>
        <v/>
      </c>
      <c r="BR215" s="132" t="str">
        <f t="shared" si="110"/>
        <v/>
      </c>
      <c r="BS215" s="132" t="str">
        <f t="shared" si="111"/>
        <v/>
      </c>
      <c r="BT215" s="132" t="str">
        <f t="shared" si="112"/>
        <v/>
      </c>
      <c r="BU215" s="132" t="str">
        <f t="shared" si="113"/>
        <v/>
      </c>
      <c r="BV215" s="132" t="str">
        <f t="shared" si="114"/>
        <v/>
      </c>
      <c r="BW215" s="132" t="str">
        <f t="shared" si="115"/>
        <v/>
      </c>
      <c r="BX215" s="132" t="str">
        <f t="shared" si="116"/>
        <v/>
      </c>
      <c r="BY215" s="132" t="str">
        <f t="shared" si="117"/>
        <v/>
      </c>
      <c r="BZ215" t="str">
        <f t="shared" si="118"/>
        <v/>
      </c>
      <c r="CA215" t="str">
        <f t="shared" si="119"/>
        <v/>
      </c>
      <c r="CB215" t="str">
        <f t="shared" si="120"/>
        <v/>
      </c>
      <c r="CC215" t="str">
        <f t="shared" si="121"/>
        <v/>
      </c>
      <c r="CD215" t="str">
        <f t="shared" si="122"/>
        <v/>
      </c>
      <c r="CE215" t="str">
        <f t="shared" si="123"/>
        <v/>
      </c>
      <c r="CF215" t="str">
        <f t="shared" si="124"/>
        <v/>
      </c>
      <c r="CG215" t="str">
        <f t="shared" si="125"/>
        <v/>
      </c>
      <c r="CH215" t="str">
        <f t="shared" si="126"/>
        <v/>
      </c>
      <c r="CI215" t="str">
        <f t="shared" si="127"/>
        <v/>
      </c>
      <c r="CJ215" t="str">
        <f t="shared" si="128"/>
        <v/>
      </c>
      <c r="CK215" t="str">
        <f t="shared" si="129"/>
        <v/>
      </c>
      <c r="CL215" t="str">
        <f t="shared" si="130"/>
        <v/>
      </c>
      <c r="CM215" t="str">
        <f t="shared" si="131"/>
        <v/>
      </c>
      <c r="CN215" t="str">
        <f t="shared" si="132"/>
        <v/>
      </c>
      <c r="CO215" t="str">
        <f t="shared" si="133"/>
        <v/>
      </c>
    </row>
    <row r="216" spans="2:93" ht="18" customHeight="1">
      <c r="B216" s="97" t="s">
        <v>3529</v>
      </c>
      <c r="C216" s="26"/>
      <c r="D216" s="27"/>
      <c r="E216" s="27" t="s">
        <v>3362</v>
      </c>
      <c r="G216" s="27" t="s">
        <v>525</v>
      </c>
      <c r="H216" s="29" t="s">
        <v>434</v>
      </c>
      <c r="I216" t="s">
        <v>3306</v>
      </c>
      <c r="K216" s="28"/>
      <c r="M216" t="s">
        <v>38</v>
      </c>
      <c r="P216" s="28"/>
      <c r="Q216" s="28" t="str">
        <f>CONCATENATE(B187,  "/", $B$130)</f>
        <v>eucalc_agr_emissions_co2e_liv_pasture_meat_pig/eucalc_agr_domestic_production_liv_meat_pig</v>
      </c>
      <c r="R216" t="str">
        <f>IF(COUNTIF(soi_input_variables!A:A,B216)&gt;0,"yes","no")</f>
        <v>no</v>
      </c>
      <c r="S216" t="str">
        <f>IF(COUNTIF(midas_input_variables!A:A,B216)&gt;0,"yes","no")</f>
        <v>no</v>
      </c>
      <c r="T216" t="str">
        <f t="shared" si="134"/>
        <v>no</v>
      </c>
      <c r="V216" t="str">
        <f>IF(COUNTIF(eucalc_variables_proxies!A:A,B216)&gt;0,"yes","no")</f>
        <v>no</v>
      </c>
      <c r="X216" t="s">
        <v>2943</v>
      </c>
      <c r="Y216" t="s">
        <v>3475</v>
      </c>
      <c r="AI216" s="9" t="s">
        <v>3569</v>
      </c>
      <c r="AJ216" t="s">
        <v>2953</v>
      </c>
      <c r="AO216" s="29">
        <v>21</v>
      </c>
      <c r="AP216" s="103" t="s">
        <v>3570</v>
      </c>
      <c r="AQ216" s="104" t="b">
        <v>1</v>
      </c>
      <c r="AR216" s="105"/>
      <c r="AS216" s="29">
        <v>21</v>
      </c>
      <c r="AT216" s="131" t="str" cm="1">
        <f t="array" ref="AT216">IFERROR(_xlfn.TEXTSPLIT(AR216,";",,FALSE),"")</f>
        <v/>
      </c>
      <c r="BJ216" s="132" t="str">
        <f t="shared" si="102"/>
        <v/>
      </c>
      <c r="BK216" s="132" t="str">
        <f t="shared" si="103"/>
        <v/>
      </c>
      <c r="BL216" s="132" t="str">
        <f t="shared" si="104"/>
        <v/>
      </c>
      <c r="BM216" s="132" t="str">
        <f t="shared" si="105"/>
        <v/>
      </c>
      <c r="BN216" s="132" t="str">
        <f t="shared" si="106"/>
        <v/>
      </c>
      <c r="BO216" s="132" t="str">
        <f t="shared" si="107"/>
        <v/>
      </c>
      <c r="BP216" s="132" t="str">
        <f t="shared" si="108"/>
        <v/>
      </c>
      <c r="BQ216" s="132" t="str">
        <f t="shared" si="109"/>
        <v/>
      </c>
      <c r="BR216" s="132" t="str">
        <f t="shared" si="110"/>
        <v/>
      </c>
      <c r="BS216" s="132" t="str">
        <f t="shared" si="111"/>
        <v/>
      </c>
      <c r="BT216" s="132" t="str">
        <f t="shared" si="112"/>
        <v/>
      </c>
      <c r="BU216" s="132" t="str">
        <f t="shared" si="113"/>
        <v/>
      </c>
      <c r="BV216" s="132" t="str">
        <f t="shared" si="114"/>
        <v/>
      </c>
      <c r="BW216" s="132" t="str">
        <f t="shared" si="115"/>
        <v/>
      </c>
      <c r="BX216" s="132" t="str">
        <f t="shared" si="116"/>
        <v/>
      </c>
      <c r="BY216" s="132" t="str">
        <f t="shared" si="117"/>
        <v/>
      </c>
      <c r="BZ216" t="str">
        <f t="shared" si="118"/>
        <v/>
      </c>
      <c r="CA216" t="str">
        <f t="shared" si="119"/>
        <v/>
      </c>
      <c r="CB216" t="str">
        <f t="shared" si="120"/>
        <v/>
      </c>
      <c r="CC216" t="str">
        <f t="shared" si="121"/>
        <v/>
      </c>
      <c r="CD216" t="str">
        <f t="shared" si="122"/>
        <v/>
      </c>
      <c r="CE216" t="str">
        <f t="shared" si="123"/>
        <v/>
      </c>
      <c r="CF216" t="str">
        <f t="shared" si="124"/>
        <v/>
      </c>
      <c r="CG216" t="str">
        <f t="shared" si="125"/>
        <v/>
      </c>
      <c r="CH216" t="str">
        <f t="shared" si="126"/>
        <v/>
      </c>
      <c r="CI216" t="str">
        <f t="shared" si="127"/>
        <v/>
      </c>
      <c r="CJ216" t="str">
        <f t="shared" si="128"/>
        <v/>
      </c>
      <c r="CK216" t="str">
        <f t="shared" si="129"/>
        <v/>
      </c>
      <c r="CL216" t="str">
        <f t="shared" si="130"/>
        <v/>
      </c>
      <c r="CM216" t="str">
        <f t="shared" si="131"/>
        <v/>
      </c>
      <c r="CN216" t="str">
        <f t="shared" si="132"/>
        <v/>
      </c>
      <c r="CO216" t="str">
        <f t="shared" si="133"/>
        <v/>
      </c>
    </row>
    <row r="217" spans="2:93" ht="18" customHeight="1">
      <c r="B217" s="97" t="s">
        <v>3533</v>
      </c>
      <c r="C217" s="26"/>
      <c r="D217" s="27"/>
      <c r="E217" s="27" t="s">
        <v>3362</v>
      </c>
      <c r="G217" s="27" t="s">
        <v>525</v>
      </c>
      <c r="H217" s="29" t="s">
        <v>434</v>
      </c>
      <c r="I217" t="s">
        <v>3306</v>
      </c>
      <c r="K217" s="28"/>
      <c r="M217" t="s">
        <v>38</v>
      </c>
      <c r="P217" s="28"/>
      <c r="Q217" s="28" t="str">
        <f>CONCATENATE(B188,  "/", $B$132)</f>
        <v>eucalc_agr_emissions_co2e_liv_pasture_meat_poultry/eucalc_agr_domestic_production_liv_meat_poultry</v>
      </c>
      <c r="R217" t="str">
        <f>IF(COUNTIF(soi_input_variables!A:A,B217)&gt;0,"yes","no")</f>
        <v>no</v>
      </c>
      <c r="S217" t="str">
        <f>IF(COUNTIF(midas_input_variables!A:A,B217)&gt;0,"yes","no")</f>
        <v>no</v>
      </c>
      <c r="T217" t="str">
        <f t="shared" si="134"/>
        <v>no</v>
      </c>
      <c r="V217" t="str">
        <f>IF(COUNTIF(eucalc_variables_proxies!A:A,B217)&gt;0,"yes","no")</f>
        <v>no</v>
      </c>
      <c r="X217" t="s">
        <v>2943</v>
      </c>
      <c r="Y217" t="s">
        <v>3475</v>
      </c>
      <c r="AI217" s="9" t="s">
        <v>3571</v>
      </c>
      <c r="AJ217" t="s">
        <v>2953</v>
      </c>
      <c r="AO217" s="105"/>
      <c r="AP217" s="103" t="s">
        <v>3572</v>
      </c>
      <c r="AQ217" s="104" t="b">
        <v>1</v>
      </c>
      <c r="AR217" s="105"/>
      <c r="AS217" s="105"/>
      <c r="AT217" s="131" t="str" cm="1">
        <f t="array" ref="AT217">IFERROR(_xlfn.TEXTSPLIT(AR217,";",,FALSE),"")</f>
        <v/>
      </c>
      <c r="BJ217" s="132" t="str">
        <f t="shared" si="102"/>
        <v/>
      </c>
      <c r="BK217" s="132" t="str">
        <f t="shared" si="103"/>
        <v/>
      </c>
      <c r="BL217" s="132" t="str">
        <f t="shared" si="104"/>
        <v/>
      </c>
      <c r="BM217" s="132" t="str">
        <f t="shared" si="105"/>
        <v/>
      </c>
      <c r="BN217" s="132" t="str">
        <f t="shared" si="106"/>
        <v/>
      </c>
      <c r="BO217" s="132" t="str">
        <f t="shared" si="107"/>
        <v/>
      </c>
      <c r="BP217" s="132" t="str">
        <f t="shared" si="108"/>
        <v/>
      </c>
      <c r="BQ217" s="132" t="str">
        <f t="shared" si="109"/>
        <v/>
      </c>
      <c r="BR217" s="132" t="str">
        <f t="shared" si="110"/>
        <v/>
      </c>
      <c r="BS217" s="132" t="str">
        <f t="shared" si="111"/>
        <v/>
      </c>
      <c r="BT217" s="132" t="str">
        <f t="shared" si="112"/>
        <v/>
      </c>
      <c r="BU217" s="132" t="str">
        <f t="shared" si="113"/>
        <v/>
      </c>
      <c r="BV217" s="132" t="str">
        <f t="shared" si="114"/>
        <v/>
      </c>
      <c r="BW217" s="132" t="str">
        <f t="shared" si="115"/>
        <v/>
      </c>
      <c r="BX217" s="132" t="str">
        <f t="shared" si="116"/>
        <v/>
      </c>
      <c r="BY217" s="132" t="str">
        <f t="shared" si="117"/>
        <v/>
      </c>
      <c r="BZ217" t="str">
        <f t="shared" si="118"/>
        <v/>
      </c>
      <c r="CA217" t="str">
        <f t="shared" si="119"/>
        <v/>
      </c>
      <c r="CB217" t="str">
        <f t="shared" si="120"/>
        <v/>
      </c>
      <c r="CC217" t="str">
        <f t="shared" si="121"/>
        <v/>
      </c>
      <c r="CD217" t="str">
        <f t="shared" si="122"/>
        <v/>
      </c>
      <c r="CE217" t="str">
        <f t="shared" si="123"/>
        <v/>
      </c>
      <c r="CF217" t="str">
        <f t="shared" si="124"/>
        <v/>
      </c>
      <c r="CG217" t="str">
        <f t="shared" si="125"/>
        <v/>
      </c>
      <c r="CH217" t="str">
        <f t="shared" si="126"/>
        <v/>
      </c>
      <c r="CI217" t="str">
        <f t="shared" si="127"/>
        <v/>
      </c>
      <c r="CJ217" t="str">
        <f t="shared" si="128"/>
        <v/>
      </c>
      <c r="CK217" t="str">
        <f t="shared" si="129"/>
        <v/>
      </c>
      <c r="CL217" t="str">
        <f t="shared" si="130"/>
        <v/>
      </c>
      <c r="CM217" t="str">
        <f t="shared" si="131"/>
        <v/>
      </c>
      <c r="CN217" t="str">
        <f t="shared" si="132"/>
        <v/>
      </c>
      <c r="CO217" t="str">
        <f t="shared" si="133"/>
        <v/>
      </c>
    </row>
    <row r="218" spans="2:93" ht="18" customHeight="1">
      <c r="B218" s="97" t="s">
        <v>3534</v>
      </c>
      <c r="C218" s="26"/>
      <c r="D218" s="27"/>
      <c r="E218" s="27" t="s">
        <v>3362</v>
      </c>
      <c r="G218" s="27" t="s">
        <v>525</v>
      </c>
      <c r="H218" s="29" t="s">
        <v>434</v>
      </c>
      <c r="I218" t="s">
        <v>3306</v>
      </c>
      <c r="K218" s="28"/>
      <c r="M218" t="s">
        <v>38</v>
      </c>
      <c r="P218" s="28"/>
      <c r="Q218" s="28" t="str">
        <f>CONCATENATE(B189,  "/", $B$134)</f>
        <v>eucalc_agr_emissions_co2e_liv_pasture_meat_sheep/eucalc_agr_domestic_production_liv_meat_sheep</v>
      </c>
      <c r="R218" t="str">
        <f>IF(COUNTIF(soi_input_variables!A:A,B218)&gt;0,"yes","no")</f>
        <v>no</v>
      </c>
      <c r="S218" t="str">
        <f>IF(COUNTIF(midas_input_variables!A:A,B218)&gt;0,"yes","no")</f>
        <v>no</v>
      </c>
      <c r="T218" t="str">
        <f t="shared" si="134"/>
        <v>no</v>
      </c>
      <c r="V218" t="str">
        <f>IF(COUNTIF(eucalc_variables_proxies!A:A,B218)&gt;0,"yes","no")</f>
        <v>no</v>
      </c>
      <c r="X218" t="s">
        <v>2943</v>
      </c>
      <c r="Y218" t="s">
        <v>3475</v>
      </c>
      <c r="AI218" s="9" t="s">
        <v>3573</v>
      </c>
      <c r="AJ218" t="s">
        <v>2953</v>
      </c>
      <c r="AO218" s="105"/>
      <c r="AP218" s="103" t="s">
        <v>3574</v>
      </c>
      <c r="AQ218" s="104" t="b">
        <v>1</v>
      </c>
      <c r="AR218" s="105"/>
      <c r="AS218" s="105"/>
      <c r="AT218" s="131" t="str" cm="1">
        <f t="array" ref="AT218">IFERROR(_xlfn.TEXTSPLIT(AR218,";",,FALSE),"")</f>
        <v/>
      </c>
      <c r="BJ218" s="132" t="str">
        <f t="shared" si="102"/>
        <v/>
      </c>
      <c r="BK218" s="132" t="str">
        <f t="shared" si="103"/>
        <v/>
      </c>
      <c r="BL218" s="132" t="str">
        <f t="shared" si="104"/>
        <v/>
      </c>
      <c r="BM218" s="132" t="str">
        <f t="shared" si="105"/>
        <v/>
      </c>
      <c r="BN218" s="132" t="str">
        <f t="shared" si="106"/>
        <v/>
      </c>
      <c r="BO218" s="132" t="str">
        <f t="shared" si="107"/>
        <v/>
      </c>
      <c r="BP218" s="132" t="str">
        <f t="shared" si="108"/>
        <v/>
      </c>
      <c r="BQ218" s="132" t="str">
        <f t="shared" si="109"/>
        <v/>
      </c>
      <c r="BR218" s="132" t="str">
        <f t="shared" si="110"/>
        <v/>
      </c>
      <c r="BS218" s="132" t="str">
        <f t="shared" si="111"/>
        <v/>
      </c>
      <c r="BT218" s="132" t="str">
        <f t="shared" si="112"/>
        <v/>
      </c>
      <c r="BU218" s="132" t="str">
        <f t="shared" si="113"/>
        <v/>
      </c>
      <c r="BV218" s="132" t="str">
        <f t="shared" si="114"/>
        <v/>
      </c>
      <c r="BW218" s="132" t="str">
        <f t="shared" si="115"/>
        <v/>
      </c>
      <c r="BX218" s="132" t="str">
        <f t="shared" si="116"/>
        <v/>
      </c>
      <c r="BY218" s="132" t="str">
        <f t="shared" si="117"/>
        <v/>
      </c>
      <c r="BZ218" t="str">
        <f t="shared" si="118"/>
        <v/>
      </c>
      <c r="CA218" t="str">
        <f t="shared" si="119"/>
        <v/>
      </c>
      <c r="CB218" t="str">
        <f t="shared" si="120"/>
        <v/>
      </c>
      <c r="CC218" t="str">
        <f t="shared" si="121"/>
        <v/>
      </c>
      <c r="CD218" t="str">
        <f t="shared" si="122"/>
        <v/>
      </c>
      <c r="CE218" t="str">
        <f t="shared" si="123"/>
        <v/>
      </c>
      <c r="CF218" t="str">
        <f t="shared" si="124"/>
        <v/>
      </c>
      <c r="CG218" t="str">
        <f t="shared" si="125"/>
        <v/>
      </c>
      <c r="CH218" t="str">
        <f t="shared" si="126"/>
        <v/>
      </c>
      <c r="CI218" t="str">
        <f t="shared" si="127"/>
        <v/>
      </c>
      <c r="CJ218" t="str">
        <f t="shared" si="128"/>
        <v/>
      </c>
      <c r="CK218" t="str">
        <f t="shared" si="129"/>
        <v/>
      </c>
      <c r="CL218" t="str">
        <f t="shared" si="130"/>
        <v/>
      </c>
      <c r="CM218" t="str">
        <f t="shared" si="131"/>
        <v/>
      </c>
      <c r="CN218" t="str">
        <f t="shared" si="132"/>
        <v/>
      </c>
      <c r="CO218" t="str">
        <f t="shared" si="133"/>
        <v/>
      </c>
    </row>
    <row r="219" spans="2:93" ht="18" customHeight="1">
      <c r="B219" s="97" t="s">
        <v>3535</v>
      </c>
      <c r="C219" s="26"/>
      <c r="D219" s="27"/>
      <c r="E219" s="27" t="s">
        <v>3362</v>
      </c>
      <c r="G219" s="27" t="s">
        <v>525</v>
      </c>
      <c r="H219" s="29" t="s">
        <v>434</v>
      </c>
      <c r="I219" t="s">
        <v>3306</v>
      </c>
      <c r="K219" s="28"/>
      <c r="M219" t="s">
        <v>38</v>
      </c>
      <c r="P219" s="28"/>
      <c r="Q219" s="28" t="str">
        <f>CONCATENATE(B190,  "/", $B$118)</f>
        <v>eucalc_agr_emissions_co2e_liv_treated_abp_dairy_milk/eucalc_agr_domestic_production_liv_abp_dairy_milk</v>
      </c>
      <c r="R219" t="str">
        <f>IF(COUNTIF(soi_input_variables!A:A,B219)&gt;0,"yes","no")</f>
        <v>no</v>
      </c>
      <c r="S219" t="str">
        <f>IF(COUNTIF(midas_input_variables!A:A,B219)&gt;0,"yes","no")</f>
        <v>no</v>
      </c>
      <c r="T219" t="str">
        <f t="shared" si="134"/>
        <v>no</v>
      </c>
      <c r="V219" t="str">
        <f>IF(COUNTIF(eucalc_variables_proxies!A:A,B219)&gt;0,"yes","no")</f>
        <v>no</v>
      </c>
      <c r="X219" t="s">
        <v>2943</v>
      </c>
      <c r="Y219" t="s">
        <v>3475</v>
      </c>
      <c r="AI219" s="9" t="s">
        <v>3575</v>
      </c>
      <c r="AJ219" t="s">
        <v>2953</v>
      </c>
      <c r="AO219" s="105"/>
      <c r="AP219" s="103" t="s">
        <v>3576</v>
      </c>
      <c r="AQ219" s="104" t="b">
        <v>1</v>
      </c>
      <c r="AR219" s="105"/>
      <c r="AS219" s="105"/>
      <c r="AT219" s="131" t="str" cm="1">
        <f t="array" ref="AT219">IFERROR(_xlfn.TEXTSPLIT(AR219,";",,FALSE),"")</f>
        <v/>
      </c>
      <c r="BJ219" s="132" t="str">
        <f t="shared" si="102"/>
        <v/>
      </c>
      <c r="BK219" s="132" t="str">
        <f t="shared" si="103"/>
        <v/>
      </c>
      <c r="BL219" s="132" t="str">
        <f t="shared" si="104"/>
        <v/>
      </c>
      <c r="BM219" s="132" t="str">
        <f t="shared" si="105"/>
        <v/>
      </c>
      <c r="BN219" s="132" t="str">
        <f t="shared" si="106"/>
        <v/>
      </c>
      <c r="BO219" s="132" t="str">
        <f t="shared" si="107"/>
        <v/>
      </c>
      <c r="BP219" s="132" t="str">
        <f t="shared" si="108"/>
        <v/>
      </c>
      <c r="BQ219" s="132" t="str">
        <f t="shared" si="109"/>
        <v/>
      </c>
      <c r="BR219" s="132" t="str">
        <f t="shared" si="110"/>
        <v/>
      </c>
      <c r="BS219" s="132" t="str">
        <f t="shared" si="111"/>
        <v/>
      </c>
      <c r="BT219" s="132" t="str">
        <f t="shared" si="112"/>
        <v/>
      </c>
      <c r="BU219" s="132" t="str">
        <f t="shared" si="113"/>
        <v/>
      </c>
      <c r="BV219" s="132" t="str">
        <f t="shared" si="114"/>
        <v/>
      </c>
      <c r="BW219" s="132" t="str">
        <f t="shared" si="115"/>
        <v/>
      </c>
      <c r="BX219" s="132" t="str">
        <f t="shared" si="116"/>
        <v/>
      </c>
      <c r="BY219" s="132" t="str">
        <f t="shared" si="117"/>
        <v/>
      </c>
      <c r="BZ219" t="str">
        <f t="shared" si="118"/>
        <v/>
      </c>
      <c r="CA219" t="str">
        <f t="shared" si="119"/>
        <v/>
      </c>
      <c r="CB219" t="str">
        <f t="shared" si="120"/>
        <v/>
      </c>
      <c r="CC219" t="str">
        <f t="shared" si="121"/>
        <v/>
      </c>
      <c r="CD219" t="str">
        <f t="shared" si="122"/>
        <v/>
      </c>
      <c r="CE219" t="str">
        <f t="shared" si="123"/>
        <v/>
      </c>
      <c r="CF219" t="str">
        <f t="shared" si="124"/>
        <v/>
      </c>
      <c r="CG219" t="str">
        <f t="shared" si="125"/>
        <v/>
      </c>
      <c r="CH219" t="str">
        <f t="shared" si="126"/>
        <v/>
      </c>
      <c r="CI219" t="str">
        <f t="shared" si="127"/>
        <v/>
      </c>
      <c r="CJ219" t="str">
        <f t="shared" si="128"/>
        <v/>
      </c>
      <c r="CK219" t="str">
        <f t="shared" si="129"/>
        <v/>
      </c>
      <c r="CL219" t="str">
        <f t="shared" si="130"/>
        <v/>
      </c>
      <c r="CM219" t="str">
        <f t="shared" si="131"/>
        <v/>
      </c>
      <c r="CN219" t="str">
        <f t="shared" si="132"/>
        <v/>
      </c>
      <c r="CO219" t="str">
        <f t="shared" si="133"/>
        <v/>
      </c>
    </row>
    <row r="220" spans="2:93" ht="18" customHeight="1">
      <c r="B220" s="97" t="s">
        <v>3537</v>
      </c>
      <c r="C220" s="26"/>
      <c r="D220" s="27"/>
      <c r="E220" s="27" t="s">
        <v>3362</v>
      </c>
      <c r="G220" s="27" t="s">
        <v>525</v>
      </c>
      <c r="H220" s="29" t="s">
        <v>434</v>
      </c>
      <c r="I220" t="s">
        <v>3306</v>
      </c>
      <c r="K220" s="28"/>
      <c r="M220" t="s">
        <v>38</v>
      </c>
      <c r="P220" s="28"/>
      <c r="Q220" s="28" t="str">
        <f>CONCATENATE(B191,  "/", $B$120)</f>
        <v>eucalc_agr_emissions_co2e_liv_treated_abp_hens_egg/eucalc_agr_domestic_production_liv_abp_hens_egg</v>
      </c>
      <c r="R220" t="str">
        <f>IF(COUNTIF(soi_input_variables!A:A,B220)&gt;0,"yes","no")</f>
        <v>no</v>
      </c>
      <c r="S220" t="str">
        <f>IF(COUNTIF(midas_input_variables!A:A,B220)&gt;0,"yes","no")</f>
        <v>no</v>
      </c>
      <c r="T220" t="str">
        <f t="shared" si="134"/>
        <v>no</v>
      </c>
      <c r="V220" t="str">
        <f>IF(COUNTIF(eucalc_variables_proxies!A:A,B220)&gt;0,"yes","no")</f>
        <v>no</v>
      </c>
      <c r="X220" t="s">
        <v>2943</v>
      </c>
      <c r="Y220" t="s">
        <v>3475</v>
      </c>
      <c r="AI220" s="9" t="s">
        <v>3577</v>
      </c>
      <c r="AJ220" t="s">
        <v>2953</v>
      </c>
      <c r="AO220" s="29"/>
      <c r="AP220" s="103" t="s">
        <v>3578</v>
      </c>
      <c r="AQ220" s="104" t="b">
        <v>1</v>
      </c>
      <c r="AR220" s="105"/>
      <c r="AS220" s="29"/>
      <c r="AT220" s="131" t="str" cm="1">
        <f t="array" ref="AT220">IFERROR(_xlfn.TEXTSPLIT(AR220,";",,FALSE),"")</f>
        <v/>
      </c>
      <c r="BJ220" s="132" t="str">
        <f t="shared" si="102"/>
        <v/>
      </c>
      <c r="BK220" s="132" t="str">
        <f t="shared" si="103"/>
        <v/>
      </c>
      <c r="BL220" s="132" t="str">
        <f t="shared" si="104"/>
        <v/>
      </c>
      <c r="BM220" s="132" t="str">
        <f t="shared" si="105"/>
        <v/>
      </c>
      <c r="BN220" s="132" t="str">
        <f t="shared" si="106"/>
        <v/>
      </c>
      <c r="BO220" s="132" t="str">
        <f t="shared" si="107"/>
        <v/>
      </c>
      <c r="BP220" s="132" t="str">
        <f t="shared" si="108"/>
        <v/>
      </c>
      <c r="BQ220" s="132" t="str">
        <f t="shared" si="109"/>
        <v/>
      </c>
      <c r="BR220" s="132" t="str">
        <f t="shared" si="110"/>
        <v/>
      </c>
      <c r="BS220" s="132" t="str">
        <f t="shared" si="111"/>
        <v/>
      </c>
      <c r="BT220" s="132" t="str">
        <f t="shared" si="112"/>
        <v/>
      </c>
      <c r="BU220" s="132" t="str">
        <f t="shared" si="113"/>
        <v/>
      </c>
      <c r="BV220" s="132" t="str">
        <f t="shared" si="114"/>
        <v/>
      </c>
      <c r="BW220" s="132" t="str">
        <f t="shared" si="115"/>
        <v/>
      </c>
      <c r="BX220" s="132" t="str">
        <f t="shared" si="116"/>
        <v/>
      </c>
      <c r="BY220" s="132" t="str">
        <f t="shared" si="117"/>
        <v/>
      </c>
      <c r="BZ220" t="str">
        <f t="shared" si="118"/>
        <v/>
      </c>
      <c r="CA220" t="str">
        <f t="shared" si="119"/>
        <v/>
      </c>
      <c r="CB220" t="str">
        <f t="shared" si="120"/>
        <v/>
      </c>
      <c r="CC220" t="str">
        <f t="shared" si="121"/>
        <v/>
      </c>
      <c r="CD220" t="str">
        <f t="shared" si="122"/>
        <v/>
      </c>
      <c r="CE220" t="str">
        <f t="shared" si="123"/>
        <v/>
      </c>
      <c r="CF220" t="str">
        <f t="shared" si="124"/>
        <v/>
      </c>
      <c r="CG220" t="str">
        <f t="shared" si="125"/>
        <v/>
      </c>
      <c r="CH220" t="str">
        <f t="shared" si="126"/>
        <v/>
      </c>
      <c r="CI220" t="str">
        <f t="shared" si="127"/>
        <v/>
      </c>
      <c r="CJ220" t="str">
        <f t="shared" si="128"/>
        <v/>
      </c>
      <c r="CK220" t="str">
        <f t="shared" si="129"/>
        <v/>
      </c>
      <c r="CL220" t="str">
        <f t="shared" si="130"/>
        <v/>
      </c>
      <c r="CM220" t="str">
        <f t="shared" si="131"/>
        <v/>
      </c>
      <c r="CN220" t="str">
        <f t="shared" si="132"/>
        <v/>
      </c>
      <c r="CO220" t="str">
        <f t="shared" si="133"/>
        <v/>
      </c>
    </row>
    <row r="221" spans="2:93" ht="18" customHeight="1">
      <c r="B221" s="97" t="s">
        <v>3539</v>
      </c>
      <c r="C221" s="26"/>
      <c r="D221" s="27"/>
      <c r="E221" s="27" t="s">
        <v>3362</v>
      </c>
      <c r="G221" s="27" t="s">
        <v>525</v>
      </c>
      <c r="H221" s="29" t="s">
        <v>434</v>
      </c>
      <c r="I221" t="s">
        <v>3306</v>
      </c>
      <c r="K221" s="28"/>
      <c r="M221" t="s">
        <v>38</v>
      </c>
      <c r="P221" s="28"/>
      <c r="Q221" s="28" t="str">
        <f>CONCATENATE(B192,  "/", $B$126)</f>
        <v>eucalc_agr_emissions_co2e_liv_treated_meat_bovine/eucalc_agr_domestic_production_liv_meat_bovine</v>
      </c>
      <c r="R221" t="str">
        <f>IF(COUNTIF(soi_input_variables!A:A,B221)&gt;0,"yes","no")</f>
        <v>no</v>
      </c>
      <c r="S221" t="str">
        <f>IF(COUNTIF(midas_input_variables!A:A,B221)&gt;0,"yes","no")</f>
        <v>no</v>
      </c>
      <c r="T221" t="str">
        <f t="shared" si="134"/>
        <v>no</v>
      </c>
      <c r="V221" t="str">
        <f>IF(COUNTIF(eucalc_variables_proxies!A:A,B221)&gt;0,"yes","no")</f>
        <v>no</v>
      </c>
      <c r="X221" t="s">
        <v>2943</v>
      </c>
      <c r="Y221" t="s">
        <v>3475</v>
      </c>
      <c r="AI221" s="9" t="s">
        <v>3579</v>
      </c>
      <c r="AJ221" t="s">
        <v>2953</v>
      </c>
      <c r="AO221" s="29">
        <v>1402</v>
      </c>
      <c r="AP221" s="103" t="s">
        <v>3580</v>
      </c>
      <c r="AQ221" s="104" t="b">
        <v>1</v>
      </c>
      <c r="AR221" s="105"/>
      <c r="AS221" s="29">
        <v>1402</v>
      </c>
      <c r="AT221" s="131" t="str" cm="1">
        <f t="array" ref="AT221">IFERROR(_xlfn.TEXTSPLIT(AR221,";",,FALSE),"")</f>
        <v/>
      </c>
      <c r="BJ221" s="132" t="str">
        <f t="shared" si="102"/>
        <v/>
      </c>
      <c r="BK221" s="132" t="str">
        <f t="shared" si="103"/>
        <v/>
      </c>
      <c r="BL221" s="132" t="str">
        <f t="shared" si="104"/>
        <v/>
      </c>
      <c r="BM221" s="132" t="str">
        <f t="shared" si="105"/>
        <v/>
      </c>
      <c r="BN221" s="132" t="str">
        <f t="shared" si="106"/>
        <v/>
      </c>
      <c r="BO221" s="132" t="str">
        <f t="shared" si="107"/>
        <v/>
      </c>
      <c r="BP221" s="132" t="str">
        <f t="shared" si="108"/>
        <v/>
      </c>
      <c r="BQ221" s="132" t="str">
        <f t="shared" si="109"/>
        <v/>
      </c>
      <c r="BR221" s="132" t="str">
        <f t="shared" si="110"/>
        <v/>
      </c>
      <c r="BS221" s="132" t="str">
        <f t="shared" si="111"/>
        <v/>
      </c>
      <c r="BT221" s="132" t="str">
        <f t="shared" si="112"/>
        <v/>
      </c>
      <c r="BU221" s="132" t="str">
        <f t="shared" si="113"/>
        <v/>
      </c>
      <c r="BV221" s="132" t="str">
        <f t="shared" si="114"/>
        <v/>
      </c>
      <c r="BW221" s="132" t="str">
        <f t="shared" si="115"/>
        <v/>
      </c>
      <c r="BX221" s="132" t="str">
        <f t="shared" si="116"/>
        <v/>
      </c>
      <c r="BY221" s="132" t="str">
        <f t="shared" si="117"/>
        <v/>
      </c>
      <c r="BZ221" t="str">
        <f t="shared" si="118"/>
        <v/>
      </c>
      <c r="CA221" t="str">
        <f t="shared" si="119"/>
        <v/>
      </c>
      <c r="CB221" t="str">
        <f t="shared" si="120"/>
        <v/>
      </c>
      <c r="CC221" t="str">
        <f t="shared" si="121"/>
        <v/>
      </c>
      <c r="CD221" t="str">
        <f t="shared" si="122"/>
        <v/>
      </c>
      <c r="CE221" t="str">
        <f t="shared" si="123"/>
        <v/>
      </c>
      <c r="CF221" t="str">
        <f t="shared" si="124"/>
        <v/>
      </c>
      <c r="CG221" t="str">
        <f t="shared" si="125"/>
        <v/>
      </c>
      <c r="CH221" t="str">
        <f t="shared" si="126"/>
        <v/>
      </c>
      <c r="CI221" t="str">
        <f t="shared" si="127"/>
        <v/>
      </c>
      <c r="CJ221" t="str">
        <f t="shared" si="128"/>
        <v/>
      </c>
      <c r="CK221" t="str">
        <f t="shared" si="129"/>
        <v/>
      </c>
      <c r="CL221" t="str">
        <f t="shared" si="130"/>
        <v/>
      </c>
      <c r="CM221" t="str">
        <f t="shared" si="131"/>
        <v/>
      </c>
      <c r="CN221" t="str">
        <f t="shared" si="132"/>
        <v/>
      </c>
      <c r="CO221" t="str">
        <f t="shared" si="133"/>
        <v/>
      </c>
    </row>
    <row r="222" spans="2:93" ht="18" customHeight="1">
      <c r="B222" s="97" t="s">
        <v>3541</v>
      </c>
      <c r="C222" s="26"/>
      <c r="D222" s="27"/>
      <c r="E222" s="27" t="s">
        <v>3362</v>
      </c>
      <c r="G222" s="27" t="s">
        <v>525</v>
      </c>
      <c r="H222" s="29" t="s">
        <v>434</v>
      </c>
      <c r="I222" t="s">
        <v>3306</v>
      </c>
      <c r="K222" s="28"/>
      <c r="M222" t="s">
        <v>38</v>
      </c>
      <c r="P222" s="28"/>
      <c r="Q222" s="28" t="str">
        <f>CONCATENATE(B193,  "/", $B$128)</f>
        <v>eucalc_agr_emissions_co2e_liv_treated_meat_oth_animals/eucalc_agr_domestic_production_liv_meat_oth_animals</v>
      </c>
      <c r="R222" t="str">
        <f>IF(COUNTIF(soi_input_variables!A:A,B222)&gt;0,"yes","no")</f>
        <v>no</v>
      </c>
      <c r="S222" t="str">
        <f>IF(COUNTIF(midas_input_variables!A:A,B222)&gt;0,"yes","no")</f>
        <v>no</v>
      </c>
      <c r="T222" t="str">
        <f t="shared" si="134"/>
        <v>no</v>
      </c>
      <c r="V222" t="str">
        <f>IF(COUNTIF(eucalc_variables_proxies!A:A,B222)&gt;0,"yes","no")</f>
        <v>no</v>
      </c>
      <c r="X222" t="s">
        <v>2943</v>
      </c>
      <c r="Y222" t="s">
        <v>3475</v>
      </c>
      <c r="AI222" s="9" t="s">
        <v>3581</v>
      </c>
      <c r="AJ222" t="s">
        <v>2953</v>
      </c>
      <c r="AO222" s="29"/>
      <c r="AP222" s="103" t="s">
        <v>3582</v>
      </c>
      <c r="AQ222" s="104" t="b">
        <v>1</v>
      </c>
      <c r="AR222" s="105"/>
      <c r="AS222" s="29"/>
      <c r="AT222" s="131" t="str" cm="1">
        <f t="array" ref="AT222">IFERROR(_xlfn.TEXTSPLIT(AR222,";",,FALSE),"")</f>
        <v/>
      </c>
      <c r="BJ222" s="132" t="str">
        <f t="shared" si="102"/>
        <v/>
      </c>
      <c r="BK222" s="132" t="str">
        <f t="shared" si="103"/>
        <v/>
      </c>
      <c r="BL222" s="132" t="str">
        <f t="shared" si="104"/>
        <v/>
      </c>
      <c r="BM222" s="132" t="str">
        <f t="shared" si="105"/>
        <v/>
      </c>
      <c r="BN222" s="132" t="str">
        <f t="shared" si="106"/>
        <v/>
      </c>
      <c r="BO222" s="132" t="str">
        <f t="shared" si="107"/>
        <v/>
      </c>
      <c r="BP222" s="132" t="str">
        <f t="shared" si="108"/>
        <v/>
      </c>
      <c r="BQ222" s="132" t="str">
        <f t="shared" si="109"/>
        <v/>
      </c>
      <c r="BR222" s="132" t="str">
        <f t="shared" si="110"/>
        <v/>
      </c>
      <c r="BS222" s="132" t="str">
        <f t="shared" si="111"/>
        <v/>
      </c>
      <c r="BT222" s="132" t="str">
        <f t="shared" si="112"/>
        <v/>
      </c>
      <c r="BU222" s="132" t="str">
        <f t="shared" si="113"/>
        <v/>
      </c>
      <c r="BV222" s="132" t="str">
        <f t="shared" si="114"/>
        <v/>
      </c>
      <c r="BW222" s="132" t="str">
        <f t="shared" si="115"/>
        <v/>
      </c>
      <c r="BX222" s="132" t="str">
        <f t="shared" si="116"/>
        <v/>
      </c>
      <c r="BY222" s="132" t="str">
        <f t="shared" si="117"/>
        <v/>
      </c>
      <c r="BZ222" t="str">
        <f t="shared" si="118"/>
        <v/>
      </c>
      <c r="CA222" t="str">
        <f t="shared" si="119"/>
        <v/>
      </c>
      <c r="CB222" t="str">
        <f t="shared" si="120"/>
        <v/>
      </c>
      <c r="CC222" t="str">
        <f t="shared" si="121"/>
        <v/>
      </c>
      <c r="CD222" t="str">
        <f t="shared" si="122"/>
        <v/>
      </c>
      <c r="CE222" t="str">
        <f t="shared" si="123"/>
        <v/>
      </c>
      <c r="CF222" t="str">
        <f t="shared" si="124"/>
        <v/>
      </c>
      <c r="CG222" t="str">
        <f t="shared" si="125"/>
        <v/>
      </c>
      <c r="CH222" t="str">
        <f t="shared" si="126"/>
        <v/>
      </c>
      <c r="CI222" t="str">
        <f t="shared" si="127"/>
        <v/>
      </c>
      <c r="CJ222" t="str">
        <f t="shared" si="128"/>
        <v/>
      </c>
      <c r="CK222" t="str">
        <f t="shared" si="129"/>
        <v/>
      </c>
      <c r="CL222" t="str">
        <f t="shared" si="130"/>
        <v/>
      </c>
      <c r="CM222" t="str">
        <f t="shared" si="131"/>
        <v/>
      </c>
      <c r="CN222" t="str">
        <f t="shared" si="132"/>
        <v/>
      </c>
      <c r="CO222" t="str">
        <f t="shared" si="133"/>
        <v/>
      </c>
    </row>
    <row r="223" spans="2:93" ht="18" customHeight="1">
      <c r="B223" s="97" t="s">
        <v>3543</v>
      </c>
      <c r="C223" s="26"/>
      <c r="D223" s="27"/>
      <c r="E223" s="27" t="s">
        <v>3362</v>
      </c>
      <c r="G223" s="27" t="s">
        <v>525</v>
      </c>
      <c r="H223" s="29" t="s">
        <v>434</v>
      </c>
      <c r="I223" t="s">
        <v>3306</v>
      </c>
      <c r="K223" s="28"/>
      <c r="M223" t="s">
        <v>38</v>
      </c>
      <c r="P223" s="28"/>
      <c r="Q223" s="28" t="str">
        <f>CONCATENATE(B194,  "/", $B$130)</f>
        <v>eucalc_agr_emissions_co2e_liv_treated_meat_pig/eucalc_agr_domestic_production_liv_meat_pig</v>
      </c>
      <c r="R223" t="str">
        <f>IF(COUNTIF(soi_input_variables!A:A,B223)&gt;0,"yes","no")</f>
        <v>no</v>
      </c>
      <c r="S223" t="str">
        <f>IF(COUNTIF(midas_input_variables!A:A,B223)&gt;0,"yes","no")</f>
        <v>no</v>
      </c>
      <c r="T223" t="str">
        <f t="shared" si="134"/>
        <v>no</v>
      </c>
      <c r="V223" t="str">
        <f>IF(COUNTIF(eucalc_variables_proxies!A:A,B223)&gt;0,"yes","no")</f>
        <v>no</v>
      </c>
      <c r="X223" t="s">
        <v>2943</v>
      </c>
      <c r="Y223" t="s">
        <v>3475</v>
      </c>
      <c r="AI223" s="9" t="s">
        <v>3583</v>
      </c>
      <c r="AJ223" t="s">
        <v>2953</v>
      </c>
      <c r="AO223" s="29"/>
      <c r="AP223" s="103" t="s">
        <v>3584</v>
      </c>
      <c r="AQ223" s="104" t="b">
        <v>1</v>
      </c>
      <c r="AR223" s="105"/>
      <c r="AS223" s="29"/>
      <c r="AT223" s="131" t="str" cm="1">
        <f t="array" ref="AT223">IFERROR(_xlfn.TEXTSPLIT(AR223,";",,FALSE),"")</f>
        <v/>
      </c>
      <c r="BJ223" s="132" t="str">
        <f t="shared" si="102"/>
        <v/>
      </c>
      <c r="BK223" s="132" t="str">
        <f t="shared" si="103"/>
        <v/>
      </c>
      <c r="BL223" s="132" t="str">
        <f t="shared" si="104"/>
        <v/>
      </c>
      <c r="BM223" s="132" t="str">
        <f t="shared" si="105"/>
        <v/>
      </c>
      <c r="BN223" s="132" t="str">
        <f t="shared" si="106"/>
        <v/>
      </c>
      <c r="BO223" s="132" t="str">
        <f t="shared" si="107"/>
        <v/>
      </c>
      <c r="BP223" s="132" t="str">
        <f t="shared" si="108"/>
        <v/>
      </c>
      <c r="BQ223" s="132" t="str">
        <f t="shared" si="109"/>
        <v/>
      </c>
      <c r="BR223" s="132" t="str">
        <f t="shared" si="110"/>
        <v/>
      </c>
      <c r="BS223" s="132" t="str">
        <f t="shared" si="111"/>
        <v/>
      </c>
      <c r="BT223" s="132" t="str">
        <f t="shared" si="112"/>
        <v/>
      </c>
      <c r="BU223" s="132" t="str">
        <f t="shared" si="113"/>
        <v/>
      </c>
      <c r="BV223" s="132" t="str">
        <f t="shared" si="114"/>
        <v/>
      </c>
      <c r="BW223" s="132" t="str">
        <f t="shared" si="115"/>
        <v/>
      </c>
      <c r="BX223" s="132" t="str">
        <f t="shared" si="116"/>
        <v/>
      </c>
      <c r="BY223" s="132" t="str">
        <f t="shared" si="117"/>
        <v/>
      </c>
      <c r="BZ223" t="str">
        <f t="shared" si="118"/>
        <v/>
      </c>
      <c r="CA223" t="str">
        <f t="shared" si="119"/>
        <v/>
      </c>
      <c r="CB223" t="str">
        <f t="shared" si="120"/>
        <v/>
      </c>
      <c r="CC223" t="str">
        <f t="shared" si="121"/>
        <v/>
      </c>
      <c r="CD223" t="str">
        <f t="shared" si="122"/>
        <v/>
      </c>
      <c r="CE223" t="str">
        <f t="shared" si="123"/>
        <v/>
      </c>
      <c r="CF223" t="str">
        <f t="shared" si="124"/>
        <v/>
      </c>
      <c r="CG223" t="str">
        <f t="shared" si="125"/>
        <v/>
      </c>
      <c r="CH223" t="str">
        <f t="shared" si="126"/>
        <v/>
      </c>
      <c r="CI223" t="str">
        <f t="shared" si="127"/>
        <v/>
      </c>
      <c r="CJ223" t="str">
        <f t="shared" si="128"/>
        <v/>
      </c>
      <c r="CK223" t="str">
        <f t="shared" si="129"/>
        <v/>
      </c>
      <c r="CL223" t="str">
        <f t="shared" si="130"/>
        <v/>
      </c>
      <c r="CM223" t="str">
        <f t="shared" si="131"/>
        <v/>
      </c>
      <c r="CN223" t="str">
        <f t="shared" si="132"/>
        <v/>
      </c>
      <c r="CO223" t="str">
        <f t="shared" si="133"/>
        <v/>
      </c>
    </row>
    <row r="224" spans="2:93" ht="18" customHeight="1">
      <c r="B224" s="97" t="s">
        <v>3545</v>
      </c>
      <c r="C224" s="26"/>
      <c r="D224" s="27"/>
      <c r="E224" s="27" t="s">
        <v>3362</v>
      </c>
      <c r="G224" s="27" t="s">
        <v>525</v>
      </c>
      <c r="H224" s="29" t="s">
        <v>434</v>
      </c>
      <c r="I224" t="s">
        <v>3306</v>
      </c>
      <c r="K224" s="28"/>
      <c r="M224" t="s">
        <v>38</v>
      </c>
      <c r="P224" s="28"/>
      <c r="Q224" s="28" t="str">
        <f>CONCATENATE(B195,  "/", $B$132)</f>
        <v>eucalc_agr_emissions_co2e_liv_treated_meat_poultry/eucalc_agr_domestic_production_liv_meat_poultry</v>
      </c>
      <c r="R224" t="str">
        <f>IF(COUNTIF(soi_input_variables!A:A,B224)&gt;0,"yes","no")</f>
        <v>no</v>
      </c>
      <c r="S224" t="str">
        <f>IF(COUNTIF(midas_input_variables!A:A,B224)&gt;0,"yes","no")</f>
        <v>no</v>
      </c>
      <c r="T224" t="str">
        <f t="shared" si="134"/>
        <v>no</v>
      </c>
      <c r="V224" t="str">
        <f>IF(COUNTIF(eucalc_variables_proxies!A:A,B224)&gt;0,"yes","no")</f>
        <v>no</v>
      </c>
      <c r="X224" t="s">
        <v>2943</v>
      </c>
      <c r="Y224" t="s">
        <v>3475</v>
      </c>
      <c r="AI224" s="9" t="s">
        <v>3585</v>
      </c>
      <c r="AJ224" t="s">
        <v>2953</v>
      </c>
      <c r="AO224" s="29"/>
      <c r="AP224" s="103" t="s">
        <v>3586</v>
      </c>
      <c r="AQ224" s="104" t="b">
        <v>1</v>
      </c>
      <c r="AR224" s="105"/>
      <c r="AS224" s="29"/>
      <c r="AT224" s="131" t="str" cm="1">
        <f t="array" ref="AT224">IFERROR(_xlfn.TEXTSPLIT(AR224,";",,FALSE),"")</f>
        <v/>
      </c>
      <c r="BJ224" s="132" t="str">
        <f t="shared" si="102"/>
        <v/>
      </c>
      <c r="BK224" s="132" t="str">
        <f t="shared" si="103"/>
        <v/>
      </c>
      <c r="BL224" s="132" t="str">
        <f t="shared" si="104"/>
        <v/>
      </c>
      <c r="BM224" s="132" t="str">
        <f t="shared" si="105"/>
        <v/>
      </c>
      <c r="BN224" s="132" t="str">
        <f t="shared" si="106"/>
        <v/>
      </c>
      <c r="BO224" s="132" t="str">
        <f t="shared" si="107"/>
        <v/>
      </c>
      <c r="BP224" s="132" t="str">
        <f t="shared" si="108"/>
        <v/>
      </c>
      <c r="BQ224" s="132" t="str">
        <f t="shared" si="109"/>
        <v/>
      </c>
      <c r="BR224" s="132" t="str">
        <f t="shared" si="110"/>
        <v/>
      </c>
      <c r="BS224" s="132" t="str">
        <f t="shared" si="111"/>
        <v/>
      </c>
      <c r="BT224" s="132" t="str">
        <f t="shared" si="112"/>
        <v/>
      </c>
      <c r="BU224" s="132" t="str">
        <f t="shared" si="113"/>
        <v/>
      </c>
      <c r="BV224" s="132" t="str">
        <f t="shared" si="114"/>
        <v/>
      </c>
      <c r="BW224" s="132" t="str">
        <f t="shared" si="115"/>
        <v/>
      </c>
      <c r="BX224" s="132" t="str">
        <f t="shared" si="116"/>
        <v/>
      </c>
      <c r="BY224" s="132" t="str">
        <f t="shared" si="117"/>
        <v/>
      </c>
      <c r="BZ224" t="str">
        <f t="shared" si="118"/>
        <v/>
      </c>
      <c r="CA224" t="str">
        <f t="shared" si="119"/>
        <v/>
      </c>
      <c r="CB224" t="str">
        <f t="shared" si="120"/>
        <v/>
      </c>
      <c r="CC224" t="str">
        <f t="shared" si="121"/>
        <v/>
      </c>
      <c r="CD224" t="str">
        <f t="shared" si="122"/>
        <v/>
      </c>
      <c r="CE224" t="str">
        <f t="shared" si="123"/>
        <v/>
      </c>
      <c r="CF224" t="str">
        <f t="shared" si="124"/>
        <v/>
      </c>
      <c r="CG224" t="str">
        <f t="shared" si="125"/>
        <v/>
      </c>
      <c r="CH224" t="str">
        <f t="shared" si="126"/>
        <v/>
      </c>
      <c r="CI224" t="str">
        <f t="shared" si="127"/>
        <v/>
      </c>
      <c r="CJ224" t="str">
        <f t="shared" si="128"/>
        <v/>
      </c>
      <c r="CK224" t="str">
        <f t="shared" si="129"/>
        <v/>
      </c>
      <c r="CL224" t="str">
        <f t="shared" si="130"/>
        <v/>
      </c>
      <c r="CM224" t="str">
        <f t="shared" si="131"/>
        <v/>
      </c>
      <c r="CN224" t="str">
        <f t="shared" si="132"/>
        <v/>
      </c>
      <c r="CO224" t="str">
        <f t="shared" si="133"/>
        <v/>
      </c>
    </row>
    <row r="225" spans="1:93" ht="18" customHeight="1">
      <c r="B225" s="97" t="s">
        <v>3547</v>
      </c>
      <c r="C225" s="26"/>
      <c r="D225" s="27"/>
      <c r="E225" s="27" t="s">
        <v>3362</v>
      </c>
      <c r="G225" s="27" t="s">
        <v>525</v>
      </c>
      <c r="H225" s="29" t="s">
        <v>434</v>
      </c>
      <c r="I225" t="s">
        <v>3306</v>
      </c>
      <c r="K225" s="28"/>
      <c r="M225" t="s">
        <v>38</v>
      </c>
      <c r="P225" s="28"/>
      <c r="Q225" s="28" t="str">
        <f>CONCATENATE(B196,  "/", $B$134)</f>
        <v>eucalc_agr_emissions_co2e_liv_treated_meat_sheep/eucalc_agr_domestic_production_liv_meat_sheep</v>
      </c>
      <c r="R225" t="str">
        <f>IF(COUNTIF(soi_input_variables!A:A,B225)&gt;0,"yes","no")</f>
        <v>no</v>
      </c>
      <c r="S225" t="str">
        <f>IF(COUNTIF(midas_input_variables!A:A,B225)&gt;0,"yes","no")</f>
        <v>no</v>
      </c>
      <c r="T225" t="str">
        <f t="shared" si="134"/>
        <v>no</v>
      </c>
      <c r="V225" t="str">
        <f>IF(COUNTIF(eucalc_variables_proxies!A:A,B225)&gt;0,"yes","no")</f>
        <v>no</v>
      </c>
      <c r="X225" t="s">
        <v>2943</v>
      </c>
      <c r="Y225" t="s">
        <v>3475</v>
      </c>
      <c r="AI225" s="9" t="s">
        <v>3587</v>
      </c>
      <c r="AJ225" t="s">
        <v>2953</v>
      </c>
      <c r="AO225" s="29">
        <v>1408</v>
      </c>
      <c r="AP225" s="103" t="s">
        <v>3588</v>
      </c>
      <c r="AQ225" s="104" t="b">
        <v>1</v>
      </c>
      <c r="AR225" s="105"/>
      <c r="AS225" s="29">
        <v>1408</v>
      </c>
      <c r="AT225" s="131" t="str" cm="1">
        <f t="array" ref="AT225">IFERROR(_xlfn.TEXTSPLIT(AR225,";",,FALSE),"")</f>
        <v/>
      </c>
      <c r="BJ225" s="132" t="str">
        <f t="shared" si="102"/>
        <v/>
      </c>
      <c r="BK225" s="132" t="str">
        <f t="shared" si="103"/>
        <v/>
      </c>
      <c r="BL225" s="132" t="str">
        <f t="shared" si="104"/>
        <v/>
      </c>
      <c r="BM225" s="132" t="str">
        <f t="shared" si="105"/>
        <v/>
      </c>
      <c r="BN225" s="132" t="str">
        <f t="shared" si="106"/>
        <v/>
      </c>
      <c r="BO225" s="132" t="str">
        <f t="shared" si="107"/>
        <v/>
      </c>
      <c r="BP225" s="132" t="str">
        <f t="shared" si="108"/>
        <v/>
      </c>
      <c r="BQ225" s="132" t="str">
        <f t="shared" si="109"/>
        <v/>
      </c>
      <c r="BR225" s="132" t="str">
        <f t="shared" si="110"/>
        <v/>
      </c>
      <c r="BS225" s="132" t="str">
        <f t="shared" si="111"/>
        <v/>
      </c>
      <c r="BT225" s="132" t="str">
        <f t="shared" si="112"/>
        <v/>
      </c>
      <c r="BU225" s="132" t="str">
        <f t="shared" si="113"/>
        <v/>
      </c>
      <c r="BV225" s="132" t="str">
        <f t="shared" si="114"/>
        <v/>
      </c>
      <c r="BW225" s="132" t="str">
        <f t="shared" si="115"/>
        <v/>
      </c>
      <c r="BX225" s="132" t="str">
        <f t="shared" si="116"/>
        <v/>
      </c>
      <c r="BY225" s="132" t="str">
        <f t="shared" si="117"/>
        <v/>
      </c>
      <c r="BZ225" t="str">
        <f t="shared" si="118"/>
        <v/>
      </c>
      <c r="CA225" t="str">
        <f t="shared" si="119"/>
        <v/>
      </c>
      <c r="CB225" t="str">
        <f t="shared" si="120"/>
        <v/>
      </c>
      <c r="CC225" t="str">
        <f t="shared" si="121"/>
        <v/>
      </c>
      <c r="CD225" t="str">
        <f t="shared" si="122"/>
        <v/>
      </c>
      <c r="CE225" t="str">
        <f t="shared" si="123"/>
        <v/>
      </c>
      <c r="CF225" t="str">
        <f t="shared" si="124"/>
        <v/>
      </c>
      <c r="CG225" t="str">
        <f t="shared" si="125"/>
        <v/>
      </c>
      <c r="CH225" t="str">
        <f t="shared" si="126"/>
        <v/>
      </c>
      <c r="CI225" t="str">
        <f t="shared" si="127"/>
        <v/>
      </c>
      <c r="CJ225" t="str">
        <f t="shared" si="128"/>
        <v/>
      </c>
      <c r="CK225" t="str">
        <f t="shared" si="129"/>
        <v/>
      </c>
      <c r="CL225" t="str">
        <f t="shared" si="130"/>
        <v/>
      </c>
      <c r="CM225" t="str">
        <f t="shared" si="131"/>
        <v/>
      </c>
      <c r="CN225" t="str">
        <f t="shared" si="132"/>
        <v/>
      </c>
      <c r="CO225" t="str">
        <f t="shared" si="133"/>
        <v/>
      </c>
    </row>
    <row r="226" spans="1:93" ht="15.6" customHeight="1">
      <c r="A226" t="s">
        <v>3333</v>
      </c>
      <c r="B226" s="97" t="s">
        <v>3549</v>
      </c>
      <c r="C226" s="26" t="s">
        <v>3354</v>
      </c>
      <c r="D226" s="27"/>
      <c r="E226" s="27" t="s">
        <v>61</v>
      </c>
      <c r="F226" t="s">
        <v>48</v>
      </c>
      <c r="G226" s="27" t="s">
        <v>525</v>
      </c>
      <c r="H226" s="29" t="s">
        <v>3355</v>
      </c>
      <c r="I226" t="s">
        <v>1697</v>
      </c>
      <c r="K226" s="28"/>
      <c r="M226" t="s">
        <v>38</v>
      </c>
      <c r="N226" s="28"/>
      <c r="R226" t="str">
        <f>IF(COUNTIF(soi_input_variables!A:A,B226)&gt;0,"yes","no")</f>
        <v>no</v>
      </c>
      <c r="S226" t="str">
        <f>IF(COUNTIF(midas_input_variables!A:A,B226)&gt;0,"yes","no")</f>
        <v>no</v>
      </c>
      <c r="T226" t="str">
        <f t="shared" si="134"/>
        <v>no</v>
      </c>
      <c r="U226">
        <v>0.02</v>
      </c>
      <c r="V226" t="str">
        <f>IF(COUNTIF(eucalc_variables_proxies!A:A,B226)&gt;0,"yes","no")</f>
        <v>yes</v>
      </c>
      <c r="X226" t="s">
        <v>2948</v>
      </c>
      <c r="AI226" s="9" t="s">
        <v>3589</v>
      </c>
      <c r="AJ226" t="s">
        <v>2953</v>
      </c>
      <c r="AO226" s="29">
        <v>2114</v>
      </c>
      <c r="AP226" s="103" t="s">
        <v>3590</v>
      </c>
      <c r="AQ226" s="104" t="b">
        <v>1</v>
      </c>
      <c r="AR226" s="105"/>
      <c r="AS226" s="29">
        <v>2114</v>
      </c>
      <c r="AT226" s="131" t="str" cm="1">
        <f t="array" ref="AT226">IFERROR(_xlfn.TEXTSPLIT(AR226,";",,FALSE),"")</f>
        <v/>
      </c>
      <c r="BJ226" s="132" t="str">
        <f t="shared" si="102"/>
        <v/>
      </c>
      <c r="BK226" s="132" t="str">
        <f t="shared" si="103"/>
        <v/>
      </c>
      <c r="BL226" s="132" t="str">
        <f t="shared" si="104"/>
        <v/>
      </c>
      <c r="BM226" s="132" t="str">
        <f t="shared" si="105"/>
        <v/>
      </c>
      <c r="BN226" s="132" t="str">
        <f t="shared" si="106"/>
        <v/>
      </c>
      <c r="BO226" s="132" t="str">
        <f t="shared" si="107"/>
        <v/>
      </c>
      <c r="BP226" s="132" t="str">
        <f t="shared" si="108"/>
        <v/>
      </c>
      <c r="BQ226" s="132" t="str">
        <f t="shared" si="109"/>
        <v/>
      </c>
      <c r="BR226" s="132" t="str">
        <f t="shared" si="110"/>
        <v/>
      </c>
      <c r="BS226" s="132" t="str">
        <f t="shared" si="111"/>
        <v/>
      </c>
      <c r="BT226" s="132" t="str">
        <f t="shared" si="112"/>
        <v/>
      </c>
      <c r="BU226" s="132" t="str">
        <f t="shared" si="113"/>
        <v/>
      </c>
      <c r="BV226" s="132" t="str">
        <f t="shared" si="114"/>
        <v/>
      </c>
      <c r="BW226" s="132" t="str">
        <f t="shared" si="115"/>
        <v/>
      </c>
      <c r="BX226" s="132" t="str">
        <f t="shared" si="116"/>
        <v/>
      </c>
      <c r="BY226" s="132" t="str">
        <f t="shared" si="117"/>
        <v/>
      </c>
      <c r="BZ226" t="str">
        <f t="shared" si="118"/>
        <v/>
      </c>
      <c r="CA226" t="str">
        <f t="shared" si="119"/>
        <v/>
      </c>
      <c r="CB226" t="str">
        <f t="shared" si="120"/>
        <v/>
      </c>
      <c r="CC226" t="str">
        <f t="shared" si="121"/>
        <v/>
      </c>
      <c r="CD226" t="str">
        <f t="shared" si="122"/>
        <v/>
      </c>
      <c r="CE226" t="str">
        <f t="shared" si="123"/>
        <v/>
      </c>
      <c r="CF226" t="str">
        <f t="shared" si="124"/>
        <v/>
      </c>
      <c r="CG226" t="str">
        <f t="shared" si="125"/>
        <v/>
      </c>
      <c r="CH226" t="str">
        <f t="shared" si="126"/>
        <v/>
      </c>
      <c r="CI226" t="str">
        <f t="shared" si="127"/>
        <v/>
      </c>
      <c r="CJ226" t="str">
        <f t="shared" si="128"/>
        <v/>
      </c>
      <c r="CK226" t="str">
        <f t="shared" si="129"/>
        <v/>
      </c>
      <c r="CL226" t="str">
        <f t="shared" si="130"/>
        <v/>
      </c>
      <c r="CM226" t="str">
        <f t="shared" si="131"/>
        <v/>
      </c>
      <c r="CN226" t="str">
        <f t="shared" si="132"/>
        <v/>
      </c>
      <c r="CO226" t="str">
        <f t="shared" si="133"/>
        <v/>
      </c>
    </row>
    <row r="227" spans="1:93" ht="15.6" customHeight="1">
      <c r="A227" t="s">
        <v>3436</v>
      </c>
      <c r="B227" s="97" t="s">
        <v>3551</v>
      </c>
      <c r="C227" s="26" t="s">
        <v>3591</v>
      </c>
      <c r="D227" s="27"/>
      <c r="E227" s="27" t="s">
        <v>61</v>
      </c>
      <c r="F227" t="s">
        <v>48</v>
      </c>
      <c r="G227" s="27" t="s">
        <v>525</v>
      </c>
      <c r="H227" s="29" t="s">
        <v>3355</v>
      </c>
      <c r="I227" t="s">
        <v>1697</v>
      </c>
      <c r="K227" s="28"/>
      <c r="M227" t="s">
        <v>38</v>
      </c>
      <c r="N227" s="28"/>
      <c r="R227" t="str">
        <f>IF(COUNTIF(soi_input_variables!A:A,B227)&gt;0,"yes","no")</f>
        <v>no</v>
      </c>
      <c r="S227" t="str">
        <f>IF(COUNTIF(midas_input_variables!A:A,B227)&gt;0,"yes","no")</f>
        <v>no</v>
      </c>
      <c r="T227" t="str">
        <f t="shared" si="134"/>
        <v>no</v>
      </c>
      <c r="U227">
        <v>0.02</v>
      </c>
      <c r="V227" t="str">
        <f>IF(COUNTIF(eucalc_variables_proxies!A:A,B227)&gt;0,"yes","no")</f>
        <v>yes</v>
      </c>
      <c r="X227" t="s">
        <v>2948</v>
      </c>
      <c r="AI227" s="9" t="s">
        <v>3592</v>
      </c>
      <c r="AJ227" t="s">
        <v>2953</v>
      </c>
      <c r="AO227" s="29">
        <v>2114</v>
      </c>
      <c r="AP227" s="103" t="s">
        <v>3593</v>
      </c>
      <c r="AQ227" s="104" t="b">
        <v>1</v>
      </c>
      <c r="AR227" s="105"/>
      <c r="AS227" s="29">
        <v>2114</v>
      </c>
      <c r="AT227" s="131" t="str" cm="1">
        <f t="array" ref="AT227">IFERROR(_xlfn.TEXTSPLIT(AR227,";",,FALSE),"")</f>
        <v/>
      </c>
      <c r="BJ227" s="132" t="str">
        <f t="shared" si="102"/>
        <v/>
      </c>
      <c r="BK227" s="132" t="str">
        <f t="shared" si="103"/>
        <v/>
      </c>
      <c r="BL227" s="132" t="str">
        <f t="shared" si="104"/>
        <v/>
      </c>
      <c r="BM227" s="132" t="str">
        <f t="shared" si="105"/>
        <v/>
      </c>
      <c r="BN227" s="132" t="str">
        <f t="shared" si="106"/>
        <v/>
      </c>
      <c r="BO227" s="132" t="str">
        <f t="shared" si="107"/>
        <v/>
      </c>
      <c r="BP227" s="132" t="str">
        <f t="shared" si="108"/>
        <v/>
      </c>
      <c r="BQ227" s="132" t="str">
        <f t="shared" si="109"/>
        <v/>
      </c>
      <c r="BR227" s="132" t="str">
        <f t="shared" si="110"/>
        <v/>
      </c>
      <c r="BS227" s="132" t="str">
        <f t="shared" si="111"/>
        <v/>
      </c>
      <c r="BT227" s="132" t="str">
        <f t="shared" si="112"/>
        <v/>
      </c>
      <c r="BU227" s="132" t="str">
        <f t="shared" si="113"/>
        <v/>
      </c>
      <c r="BV227" s="132" t="str">
        <f t="shared" si="114"/>
        <v/>
      </c>
      <c r="BW227" s="132" t="str">
        <f t="shared" si="115"/>
        <v/>
      </c>
      <c r="BX227" s="132" t="str">
        <f t="shared" si="116"/>
        <v/>
      </c>
      <c r="BY227" s="132" t="str">
        <f t="shared" si="117"/>
        <v/>
      </c>
      <c r="BZ227" t="str">
        <f t="shared" si="118"/>
        <v/>
      </c>
      <c r="CA227" t="str">
        <f t="shared" si="119"/>
        <v/>
      </c>
      <c r="CB227" t="str">
        <f t="shared" si="120"/>
        <v/>
      </c>
      <c r="CC227" t="str">
        <f t="shared" si="121"/>
        <v/>
      </c>
      <c r="CD227" t="str">
        <f t="shared" si="122"/>
        <v/>
      </c>
      <c r="CE227" t="str">
        <f t="shared" si="123"/>
        <v/>
      </c>
      <c r="CF227" t="str">
        <f t="shared" si="124"/>
        <v/>
      </c>
      <c r="CG227" t="str">
        <f t="shared" si="125"/>
        <v/>
      </c>
      <c r="CH227" t="str">
        <f t="shared" si="126"/>
        <v/>
      </c>
      <c r="CI227" t="str">
        <f t="shared" si="127"/>
        <v/>
      </c>
      <c r="CJ227" t="str">
        <f t="shared" si="128"/>
        <v/>
      </c>
      <c r="CK227" t="str">
        <f t="shared" si="129"/>
        <v/>
      </c>
      <c r="CL227" t="str">
        <f t="shared" si="130"/>
        <v/>
      </c>
      <c r="CM227" t="str">
        <f t="shared" si="131"/>
        <v/>
      </c>
      <c r="CN227" t="str">
        <f t="shared" si="132"/>
        <v/>
      </c>
      <c r="CO227" t="str">
        <f t="shared" si="133"/>
        <v/>
      </c>
    </row>
    <row r="228" spans="1:93" ht="15.6" customHeight="1">
      <c r="A228" t="s">
        <v>3328</v>
      </c>
      <c r="B228" s="97" t="s">
        <v>3553</v>
      </c>
      <c r="C228" s="26" t="s">
        <v>3444</v>
      </c>
      <c r="D228" s="27"/>
      <c r="E228" s="27" t="s">
        <v>61</v>
      </c>
      <c r="F228" t="s">
        <v>48</v>
      </c>
      <c r="G228" s="27" t="s">
        <v>525</v>
      </c>
      <c r="H228" s="29" t="s">
        <v>3355</v>
      </c>
      <c r="I228" t="s">
        <v>1697</v>
      </c>
      <c r="K228" s="28"/>
      <c r="M228" t="s">
        <v>38</v>
      </c>
      <c r="N228" s="28"/>
      <c r="R228" t="str">
        <f>IF(COUNTIF(soi_input_variables!A:A,B228)&gt;0,"yes","no")</f>
        <v>no</v>
      </c>
      <c r="S228" t="str">
        <f>IF(COUNTIF(midas_input_variables!A:A,B228)&gt;0,"yes","no")</f>
        <v>no</v>
      </c>
      <c r="T228" t="str">
        <f t="shared" si="134"/>
        <v>no</v>
      </c>
      <c r="U228">
        <v>0.02</v>
      </c>
      <c r="V228" t="str">
        <f>IF(COUNTIF(eucalc_variables_proxies!A:A,B228)&gt;0,"yes","no")</f>
        <v>yes</v>
      </c>
      <c r="X228" t="s">
        <v>2948</v>
      </c>
      <c r="AI228" s="9" t="s">
        <v>3594</v>
      </c>
      <c r="AJ228" t="s">
        <v>2953</v>
      </c>
      <c r="AO228" s="29">
        <v>2114</v>
      </c>
      <c r="AP228" s="103" t="s">
        <v>3595</v>
      </c>
      <c r="AQ228" s="104" t="b">
        <v>1</v>
      </c>
      <c r="AR228" s="105"/>
      <c r="AS228" s="29">
        <v>2114</v>
      </c>
      <c r="AT228" s="131" t="str" cm="1">
        <f t="array" ref="AT228">IFERROR(_xlfn.TEXTSPLIT(AR228,";",,FALSE),"")</f>
        <v/>
      </c>
      <c r="BJ228" s="132" t="str">
        <f t="shared" si="102"/>
        <v/>
      </c>
      <c r="BK228" s="132" t="str">
        <f t="shared" si="103"/>
        <v/>
      </c>
      <c r="BL228" s="132" t="str">
        <f t="shared" si="104"/>
        <v/>
      </c>
      <c r="BM228" s="132" t="str">
        <f t="shared" si="105"/>
        <v/>
      </c>
      <c r="BN228" s="132" t="str">
        <f t="shared" si="106"/>
        <v/>
      </c>
      <c r="BO228" s="132" t="str">
        <f t="shared" si="107"/>
        <v/>
      </c>
      <c r="BP228" s="132" t="str">
        <f t="shared" si="108"/>
        <v/>
      </c>
      <c r="BQ228" s="132" t="str">
        <f t="shared" si="109"/>
        <v/>
      </c>
      <c r="BR228" s="132" t="str">
        <f t="shared" si="110"/>
        <v/>
      </c>
      <c r="BS228" s="132" t="str">
        <f t="shared" si="111"/>
        <v/>
      </c>
      <c r="BT228" s="132" t="str">
        <f t="shared" si="112"/>
        <v/>
      </c>
      <c r="BU228" s="132" t="str">
        <f t="shared" si="113"/>
        <v/>
      </c>
      <c r="BV228" s="132" t="str">
        <f t="shared" si="114"/>
        <v/>
      </c>
      <c r="BW228" s="132" t="str">
        <f t="shared" si="115"/>
        <v/>
      </c>
      <c r="BX228" s="132" t="str">
        <f t="shared" si="116"/>
        <v/>
      </c>
      <c r="BY228" s="132" t="str">
        <f t="shared" si="117"/>
        <v/>
      </c>
      <c r="BZ228" t="str">
        <f t="shared" si="118"/>
        <v/>
      </c>
      <c r="CA228" t="str">
        <f t="shared" si="119"/>
        <v/>
      </c>
      <c r="CB228" t="str">
        <f t="shared" si="120"/>
        <v/>
      </c>
      <c r="CC228" t="str">
        <f t="shared" si="121"/>
        <v/>
      </c>
      <c r="CD228" t="str">
        <f t="shared" si="122"/>
        <v/>
      </c>
      <c r="CE228" t="str">
        <f t="shared" si="123"/>
        <v/>
      </c>
      <c r="CF228" t="str">
        <f t="shared" si="124"/>
        <v/>
      </c>
      <c r="CG228" t="str">
        <f t="shared" si="125"/>
        <v/>
      </c>
      <c r="CH228" t="str">
        <f t="shared" si="126"/>
        <v/>
      </c>
      <c r="CI228" t="str">
        <f t="shared" si="127"/>
        <v/>
      </c>
      <c r="CJ228" t="str">
        <f t="shared" si="128"/>
        <v/>
      </c>
      <c r="CK228" t="str">
        <f t="shared" si="129"/>
        <v/>
      </c>
      <c r="CL228" t="str">
        <f t="shared" si="130"/>
        <v/>
      </c>
      <c r="CM228" t="str">
        <f t="shared" si="131"/>
        <v/>
      </c>
      <c r="CN228" t="str">
        <f t="shared" si="132"/>
        <v/>
      </c>
      <c r="CO228" t="str">
        <f t="shared" si="133"/>
        <v/>
      </c>
    </row>
    <row r="229" spans="1:93" ht="19.2" customHeight="1">
      <c r="B229" s="97" t="s">
        <v>3555</v>
      </c>
      <c r="C229" s="26"/>
      <c r="D229" s="27"/>
      <c r="E229" s="27" t="s">
        <v>3362</v>
      </c>
      <c r="G229" s="27" t="s">
        <v>525</v>
      </c>
      <c r="H229" s="29" t="s">
        <v>434</v>
      </c>
      <c r="I229" t="s">
        <v>3306</v>
      </c>
      <c r="K229" s="28"/>
      <c r="M229" t="s">
        <v>38</v>
      </c>
      <c r="N229" s="28"/>
      <c r="P229" s="28"/>
      <c r="Q229" s="28" t="str">
        <f>CONCATENATE(B250,  "/", B118)</f>
        <v>eucalc_agr_emissions_n2o_liv_applied_abp_dairy_milk/eucalc_agr_domestic_production_liv_abp_dairy_milk</v>
      </c>
      <c r="R229" t="str">
        <f>IF(COUNTIF(soi_input_variables!A:A,B229)&gt;0,"yes","no")</f>
        <v>no</v>
      </c>
      <c r="S229" t="str">
        <f>IF(COUNTIF(midas_input_variables!A:A,B229)&gt;0,"yes","no")</f>
        <v>no</v>
      </c>
      <c r="T229" t="str">
        <f t="shared" si="134"/>
        <v>no</v>
      </c>
      <c r="V229" t="str">
        <f>IF(COUNTIF(eucalc_variables_proxies!A:A,B229)&gt;0,"yes","no")</f>
        <v>no</v>
      </c>
      <c r="X229" t="s">
        <v>2953</v>
      </c>
      <c r="AI229" s="9" t="s">
        <v>3596</v>
      </c>
      <c r="AJ229" t="s">
        <v>2953</v>
      </c>
      <c r="AO229" s="29">
        <v>2114</v>
      </c>
      <c r="AP229" s="103" t="s">
        <v>3597</v>
      </c>
      <c r="AQ229" s="104" t="b">
        <v>1</v>
      </c>
      <c r="AR229" s="105"/>
      <c r="AS229" s="29">
        <v>2114</v>
      </c>
      <c r="AT229" s="131" t="str" cm="1">
        <f t="array" ref="AT229">IFERROR(_xlfn.TEXTSPLIT(AR229,";",,FALSE),"")</f>
        <v/>
      </c>
      <c r="BJ229" s="132" t="str">
        <f t="shared" si="102"/>
        <v/>
      </c>
      <c r="BK229" s="132" t="str">
        <f t="shared" si="103"/>
        <v/>
      </c>
      <c r="BL229" s="132" t="str">
        <f t="shared" si="104"/>
        <v/>
      </c>
      <c r="BM229" s="132" t="str">
        <f t="shared" si="105"/>
        <v/>
      </c>
      <c r="BN229" s="132" t="str">
        <f t="shared" si="106"/>
        <v/>
      </c>
      <c r="BO229" s="132" t="str">
        <f t="shared" si="107"/>
        <v/>
      </c>
      <c r="BP229" s="132" t="str">
        <f t="shared" si="108"/>
        <v/>
      </c>
      <c r="BQ229" s="132" t="str">
        <f t="shared" si="109"/>
        <v/>
      </c>
      <c r="BR229" s="132" t="str">
        <f t="shared" si="110"/>
        <v/>
      </c>
      <c r="BS229" s="132" t="str">
        <f t="shared" si="111"/>
        <v/>
      </c>
      <c r="BT229" s="132" t="str">
        <f t="shared" si="112"/>
        <v/>
      </c>
      <c r="BU229" s="132" t="str">
        <f t="shared" si="113"/>
        <v/>
      </c>
      <c r="BV229" s="132" t="str">
        <f t="shared" si="114"/>
        <v/>
      </c>
      <c r="BW229" s="132" t="str">
        <f t="shared" si="115"/>
        <v/>
      </c>
      <c r="BX229" s="132" t="str">
        <f t="shared" si="116"/>
        <v/>
      </c>
      <c r="BY229" s="132" t="str">
        <f t="shared" si="117"/>
        <v/>
      </c>
      <c r="BZ229" t="str">
        <f t="shared" si="118"/>
        <v/>
      </c>
      <c r="CA229" t="str">
        <f t="shared" si="119"/>
        <v/>
      </c>
      <c r="CB229" t="str">
        <f t="shared" si="120"/>
        <v/>
      </c>
      <c r="CC229" t="str">
        <f t="shared" si="121"/>
        <v/>
      </c>
      <c r="CD229" t="str">
        <f t="shared" si="122"/>
        <v/>
      </c>
      <c r="CE229" t="str">
        <f t="shared" si="123"/>
        <v/>
      </c>
      <c r="CF229" t="str">
        <f t="shared" si="124"/>
        <v/>
      </c>
      <c r="CG229" t="str">
        <f t="shared" si="125"/>
        <v/>
      </c>
      <c r="CH229" t="str">
        <f t="shared" si="126"/>
        <v/>
      </c>
      <c r="CI229" t="str">
        <f t="shared" si="127"/>
        <v/>
      </c>
      <c r="CJ229" t="str">
        <f t="shared" si="128"/>
        <v/>
      </c>
      <c r="CK229" t="str">
        <f t="shared" si="129"/>
        <v/>
      </c>
      <c r="CL229" t="str">
        <f t="shared" si="130"/>
        <v/>
      </c>
      <c r="CM229" t="str">
        <f t="shared" si="131"/>
        <v/>
      </c>
      <c r="CN229" t="str">
        <f t="shared" si="132"/>
        <v/>
      </c>
      <c r="CO229" t="str">
        <f t="shared" si="133"/>
        <v/>
      </c>
    </row>
    <row r="230" spans="1:93" ht="17.7" customHeight="1">
      <c r="B230" s="97" t="s">
        <v>3557</v>
      </c>
      <c r="C230" s="26"/>
      <c r="D230" s="27"/>
      <c r="E230" s="27" t="s">
        <v>3362</v>
      </c>
      <c r="G230" s="27" t="s">
        <v>525</v>
      </c>
      <c r="H230" s="29" t="s">
        <v>434</v>
      </c>
      <c r="I230" t="s">
        <v>3306</v>
      </c>
      <c r="K230" s="28"/>
      <c r="M230" t="s">
        <v>38</v>
      </c>
      <c r="N230" s="28"/>
      <c r="P230" s="28"/>
      <c r="Q230" s="28" t="str">
        <f>CONCATENATE(B251,  "/", $B$120)</f>
        <v>eucalc_agr_emissions_n2o_liv_applied_abp_hens_egg/eucalc_agr_domestic_production_liv_abp_hens_egg</v>
      </c>
      <c r="R230" t="str">
        <f>IF(COUNTIF(soi_input_variables!A:A,B230)&gt;0,"yes","no")</f>
        <v>no</v>
      </c>
      <c r="S230" t="str">
        <f>IF(COUNTIF(midas_input_variables!A:A,B230)&gt;0,"yes","no")</f>
        <v>no</v>
      </c>
      <c r="T230" t="str">
        <f t="shared" si="134"/>
        <v>no</v>
      </c>
      <c r="V230" t="str">
        <f>IF(COUNTIF(eucalc_variables_proxies!A:A,B230)&gt;0,"yes","no")</f>
        <v>no</v>
      </c>
      <c r="X230" t="s">
        <v>2953</v>
      </c>
      <c r="AI230" s="9" t="s">
        <v>3598</v>
      </c>
      <c r="AJ230" t="s">
        <v>2948</v>
      </c>
      <c r="AO230" s="29">
        <v>2114</v>
      </c>
      <c r="AP230" s="107" t="s">
        <v>3599</v>
      </c>
      <c r="AQ230" s="104" t="b">
        <v>1</v>
      </c>
      <c r="AR230" s="29"/>
      <c r="AS230" s="29">
        <v>2114</v>
      </c>
      <c r="AT230" s="131" t="str" cm="1">
        <f t="array" ref="AT230">IFERROR(_xlfn.TEXTSPLIT(AR230,";",,FALSE),"")</f>
        <v/>
      </c>
      <c r="BJ230" s="132" t="str">
        <f t="shared" si="102"/>
        <v/>
      </c>
      <c r="BK230" s="132" t="str">
        <f t="shared" si="103"/>
        <v/>
      </c>
      <c r="BL230" s="132" t="str">
        <f t="shared" si="104"/>
        <v/>
      </c>
      <c r="BM230" s="132" t="str">
        <f t="shared" si="105"/>
        <v/>
      </c>
      <c r="BN230" s="132" t="str">
        <f t="shared" si="106"/>
        <v/>
      </c>
      <c r="BO230" s="132" t="str">
        <f t="shared" si="107"/>
        <v/>
      </c>
      <c r="BP230" s="132" t="str">
        <f t="shared" si="108"/>
        <v/>
      </c>
      <c r="BQ230" s="132" t="str">
        <f t="shared" si="109"/>
        <v/>
      </c>
      <c r="BR230" s="132" t="str">
        <f t="shared" si="110"/>
        <v/>
      </c>
      <c r="BS230" s="132" t="str">
        <f t="shared" si="111"/>
        <v/>
      </c>
      <c r="BT230" s="132" t="str">
        <f t="shared" si="112"/>
        <v/>
      </c>
      <c r="BU230" s="132" t="str">
        <f t="shared" si="113"/>
        <v/>
      </c>
      <c r="BV230" s="132" t="str">
        <f t="shared" si="114"/>
        <v/>
      </c>
      <c r="BW230" s="132" t="str">
        <f t="shared" si="115"/>
        <v/>
      </c>
      <c r="BX230" s="132" t="str">
        <f t="shared" si="116"/>
        <v/>
      </c>
      <c r="BY230" s="132" t="str">
        <f t="shared" si="117"/>
        <v/>
      </c>
      <c r="BZ230" t="str">
        <f t="shared" si="118"/>
        <v/>
      </c>
      <c r="CA230" t="str">
        <f t="shared" si="119"/>
        <v/>
      </c>
      <c r="CB230" t="str">
        <f t="shared" si="120"/>
        <v/>
      </c>
      <c r="CC230" t="str">
        <f t="shared" si="121"/>
        <v/>
      </c>
      <c r="CD230" t="str">
        <f t="shared" si="122"/>
        <v/>
      </c>
      <c r="CE230" t="str">
        <f t="shared" si="123"/>
        <v/>
      </c>
      <c r="CF230" t="str">
        <f t="shared" si="124"/>
        <v/>
      </c>
      <c r="CG230" t="str">
        <f t="shared" si="125"/>
        <v/>
      </c>
      <c r="CH230" t="str">
        <f t="shared" si="126"/>
        <v/>
      </c>
      <c r="CI230" t="str">
        <f t="shared" si="127"/>
        <v/>
      </c>
      <c r="CJ230" t="str">
        <f t="shared" si="128"/>
        <v/>
      </c>
      <c r="CK230" t="str">
        <f t="shared" si="129"/>
        <v/>
      </c>
      <c r="CL230" t="str">
        <f t="shared" si="130"/>
        <v/>
      </c>
      <c r="CM230" t="str">
        <f t="shared" si="131"/>
        <v/>
      </c>
      <c r="CN230" t="str">
        <f t="shared" si="132"/>
        <v/>
      </c>
      <c r="CO230" t="str">
        <f t="shared" si="133"/>
        <v/>
      </c>
    </row>
    <row r="231" spans="1:93" ht="15.6" customHeight="1">
      <c r="B231" s="97" t="s">
        <v>3559</v>
      </c>
      <c r="C231" s="26"/>
      <c r="D231" s="27"/>
      <c r="E231" s="27" t="s">
        <v>3362</v>
      </c>
      <c r="G231" s="27" t="s">
        <v>525</v>
      </c>
      <c r="H231" s="29" t="s">
        <v>434</v>
      </c>
      <c r="I231" t="s">
        <v>3306</v>
      </c>
      <c r="K231" s="28"/>
      <c r="M231" t="s">
        <v>38</v>
      </c>
      <c r="N231" s="28"/>
      <c r="P231" s="28"/>
      <c r="Q231" s="28" t="str">
        <f>CONCATENATE(B252,  "/", $B$126)</f>
        <v>eucalc_agr_emissions_n2o_liv_applied_meat_bovine/eucalc_agr_domestic_production_liv_meat_bovine</v>
      </c>
      <c r="R231" t="str">
        <f>IF(COUNTIF(soi_input_variables!A:A,B231)&gt;0,"yes","no")</f>
        <v>no</v>
      </c>
      <c r="S231" t="str">
        <f>IF(COUNTIF(midas_input_variables!A:A,B231)&gt;0,"yes","no")</f>
        <v>no</v>
      </c>
      <c r="T231" t="str">
        <f t="shared" si="134"/>
        <v>no</v>
      </c>
      <c r="V231" t="str">
        <f>IF(COUNTIF(eucalc_variables_proxies!A:A,B231)&gt;0,"yes","no")</f>
        <v>no</v>
      </c>
      <c r="X231" t="s">
        <v>2953</v>
      </c>
      <c r="AI231" s="9" t="s">
        <v>3600</v>
      </c>
      <c r="AJ231" t="s">
        <v>2948</v>
      </c>
      <c r="AO231" s="29">
        <v>2114</v>
      </c>
      <c r="AP231" s="107" t="s">
        <v>3601</v>
      </c>
      <c r="AQ231" s="104" t="b">
        <v>1</v>
      </c>
      <c r="AR231" s="29"/>
      <c r="AS231" s="29">
        <v>2114</v>
      </c>
      <c r="AT231" s="131" t="str" cm="1">
        <f t="array" ref="AT231">IFERROR(_xlfn.TEXTSPLIT(AR231,";",,FALSE),"")</f>
        <v/>
      </c>
      <c r="BJ231" s="132" t="str">
        <f t="shared" si="102"/>
        <v/>
      </c>
      <c r="BK231" s="132" t="str">
        <f t="shared" si="103"/>
        <v/>
      </c>
      <c r="BL231" s="132" t="str">
        <f t="shared" si="104"/>
        <v/>
      </c>
      <c r="BM231" s="132" t="str">
        <f t="shared" si="105"/>
        <v/>
      </c>
      <c r="BN231" s="132" t="str">
        <f t="shared" si="106"/>
        <v/>
      </c>
      <c r="BO231" s="132" t="str">
        <f t="shared" si="107"/>
        <v/>
      </c>
      <c r="BP231" s="132" t="str">
        <f t="shared" si="108"/>
        <v/>
      </c>
      <c r="BQ231" s="132" t="str">
        <f t="shared" si="109"/>
        <v/>
      </c>
      <c r="BR231" s="132" t="str">
        <f t="shared" si="110"/>
        <v/>
      </c>
      <c r="BS231" s="132" t="str">
        <f t="shared" si="111"/>
        <v/>
      </c>
      <c r="BT231" s="132" t="str">
        <f t="shared" si="112"/>
        <v/>
      </c>
      <c r="BU231" s="132" t="str">
        <f t="shared" si="113"/>
        <v/>
      </c>
      <c r="BV231" s="132" t="str">
        <f t="shared" si="114"/>
        <v/>
      </c>
      <c r="BW231" s="132" t="str">
        <f t="shared" si="115"/>
        <v/>
      </c>
      <c r="BX231" s="132" t="str">
        <f t="shared" si="116"/>
        <v/>
      </c>
      <c r="BY231" s="132" t="str">
        <f t="shared" si="117"/>
        <v/>
      </c>
      <c r="BZ231" t="str">
        <f t="shared" si="118"/>
        <v/>
      </c>
      <c r="CA231" t="str">
        <f t="shared" si="119"/>
        <v/>
      </c>
      <c r="CB231" t="str">
        <f t="shared" si="120"/>
        <v/>
      </c>
      <c r="CC231" t="str">
        <f t="shared" si="121"/>
        <v/>
      </c>
      <c r="CD231" t="str">
        <f t="shared" si="122"/>
        <v/>
      </c>
      <c r="CE231" t="str">
        <f t="shared" si="123"/>
        <v/>
      </c>
      <c r="CF231" t="str">
        <f t="shared" si="124"/>
        <v/>
      </c>
      <c r="CG231" t="str">
        <f t="shared" si="125"/>
        <v/>
      </c>
      <c r="CH231" t="str">
        <f t="shared" si="126"/>
        <v/>
      </c>
      <c r="CI231" t="str">
        <f t="shared" si="127"/>
        <v/>
      </c>
      <c r="CJ231" t="str">
        <f t="shared" si="128"/>
        <v/>
      </c>
      <c r="CK231" t="str">
        <f t="shared" si="129"/>
        <v/>
      </c>
      <c r="CL231" t="str">
        <f t="shared" si="130"/>
        <v/>
      </c>
      <c r="CM231" t="str">
        <f t="shared" si="131"/>
        <v/>
      </c>
      <c r="CN231" t="str">
        <f t="shared" si="132"/>
        <v/>
      </c>
      <c r="CO231" t="str">
        <f t="shared" si="133"/>
        <v/>
      </c>
    </row>
    <row r="232" spans="1:93" ht="15.6" customHeight="1">
      <c r="B232" s="97" t="s">
        <v>3561</v>
      </c>
      <c r="C232" s="26"/>
      <c r="D232" s="27"/>
      <c r="E232" s="27" t="s">
        <v>3362</v>
      </c>
      <c r="G232" s="27" t="s">
        <v>525</v>
      </c>
      <c r="H232" s="29" t="s">
        <v>434</v>
      </c>
      <c r="I232" t="s">
        <v>3306</v>
      </c>
      <c r="K232" s="28"/>
      <c r="M232" t="s">
        <v>38</v>
      </c>
      <c r="N232" s="28"/>
      <c r="P232" s="28"/>
      <c r="Q232" s="28" t="str">
        <f>CONCATENATE(B253,  "/", $B$128)</f>
        <v>eucalc_agr_emissions_n2o_liv_applied_meat_oth_animals/eucalc_agr_domestic_production_liv_meat_oth_animals</v>
      </c>
      <c r="R232" t="str">
        <f>IF(COUNTIF(soi_input_variables!A:A,B232)&gt;0,"yes","no")</f>
        <v>no</v>
      </c>
      <c r="S232" t="str">
        <f>IF(COUNTIF(midas_input_variables!A:A,B232)&gt;0,"yes","no")</f>
        <v>no</v>
      </c>
      <c r="T232" t="str">
        <f t="shared" si="134"/>
        <v>no</v>
      </c>
      <c r="V232" t="str">
        <f>IF(COUNTIF(eucalc_variables_proxies!A:A,B232)&gt;0,"yes","no")</f>
        <v>no</v>
      </c>
      <c r="X232" t="s">
        <v>2953</v>
      </c>
      <c r="AI232" s="9" t="s">
        <v>3602</v>
      </c>
      <c r="AJ232" t="s">
        <v>2948</v>
      </c>
      <c r="AO232" s="29">
        <v>2114</v>
      </c>
      <c r="AP232" s="107" t="s">
        <v>3603</v>
      </c>
      <c r="AQ232" s="104" t="b">
        <v>1</v>
      </c>
      <c r="AR232" s="29"/>
      <c r="AS232" s="29">
        <v>2114</v>
      </c>
      <c r="AT232" s="131" t="str" cm="1">
        <f t="array" ref="AT232">IFERROR(_xlfn.TEXTSPLIT(AR232,";",,FALSE),"")</f>
        <v/>
      </c>
      <c r="BJ232" s="132" t="str">
        <f t="shared" si="102"/>
        <v/>
      </c>
      <c r="BK232" s="132" t="str">
        <f t="shared" si="103"/>
        <v/>
      </c>
      <c r="BL232" s="132" t="str">
        <f t="shared" si="104"/>
        <v/>
      </c>
      <c r="BM232" s="132" t="str">
        <f t="shared" si="105"/>
        <v/>
      </c>
      <c r="BN232" s="132" t="str">
        <f t="shared" si="106"/>
        <v/>
      </c>
      <c r="BO232" s="132" t="str">
        <f t="shared" si="107"/>
        <v/>
      </c>
      <c r="BP232" s="132" t="str">
        <f t="shared" si="108"/>
        <v/>
      </c>
      <c r="BQ232" s="132" t="str">
        <f t="shared" si="109"/>
        <v/>
      </c>
      <c r="BR232" s="132" t="str">
        <f t="shared" si="110"/>
        <v/>
      </c>
      <c r="BS232" s="132" t="str">
        <f t="shared" si="111"/>
        <v/>
      </c>
      <c r="BT232" s="132" t="str">
        <f t="shared" si="112"/>
        <v/>
      </c>
      <c r="BU232" s="132" t="str">
        <f t="shared" si="113"/>
        <v/>
      </c>
      <c r="BV232" s="132" t="str">
        <f t="shared" si="114"/>
        <v/>
      </c>
      <c r="BW232" s="132" t="str">
        <f t="shared" si="115"/>
        <v/>
      </c>
      <c r="BX232" s="132" t="str">
        <f t="shared" si="116"/>
        <v/>
      </c>
      <c r="BY232" s="132" t="str">
        <f t="shared" si="117"/>
        <v/>
      </c>
      <c r="BZ232" t="str">
        <f t="shared" si="118"/>
        <v/>
      </c>
      <c r="CA232" t="str">
        <f t="shared" si="119"/>
        <v/>
      </c>
      <c r="CB232" t="str">
        <f t="shared" si="120"/>
        <v/>
      </c>
      <c r="CC232" t="str">
        <f t="shared" si="121"/>
        <v/>
      </c>
      <c r="CD232" t="str">
        <f t="shared" si="122"/>
        <v/>
      </c>
      <c r="CE232" t="str">
        <f t="shared" si="123"/>
        <v/>
      </c>
      <c r="CF232" t="str">
        <f t="shared" si="124"/>
        <v/>
      </c>
      <c r="CG232" t="str">
        <f t="shared" si="125"/>
        <v/>
      </c>
      <c r="CH232" t="str">
        <f t="shared" si="126"/>
        <v/>
      </c>
      <c r="CI232" t="str">
        <f t="shared" si="127"/>
        <v/>
      </c>
      <c r="CJ232" t="str">
        <f t="shared" si="128"/>
        <v/>
      </c>
      <c r="CK232" t="str">
        <f t="shared" si="129"/>
        <v/>
      </c>
      <c r="CL232" t="str">
        <f t="shared" si="130"/>
        <v/>
      </c>
      <c r="CM232" t="str">
        <f t="shared" si="131"/>
        <v/>
      </c>
      <c r="CN232" t="str">
        <f t="shared" si="132"/>
        <v/>
      </c>
      <c r="CO232" t="str">
        <f t="shared" si="133"/>
        <v/>
      </c>
    </row>
    <row r="233" spans="1:93" ht="15.6" customHeight="1">
      <c r="B233" s="97" t="s">
        <v>3563</v>
      </c>
      <c r="C233" s="26"/>
      <c r="D233" s="27"/>
      <c r="E233" s="27" t="s">
        <v>3362</v>
      </c>
      <c r="G233" s="27" t="s">
        <v>525</v>
      </c>
      <c r="H233" s="29" t="s">
        <v>434</v>
      </c>
      <c r="I233" t="s">
        <v>3306</v>
      </c>
      <c r="K233" s="28"/>
      <c r="M233" t="s">
        <v>38</v>
      </c>
      <c r="N233" s="28"/>
      <c r="P233" s="28"/>
      <c r="Q233" s="28" t="str">
        <f>CONCATENATE(B254,  "/", $B$130)</f>
        <v>eucalc_agr_emissions_n2o_liv_applied_meat_pig/eucalc_agr_domestic_production_liv_meat_pig</v>
      </c>
      <c r="R233" t="str">
        <f>IF(COUNTIF(soi_input_variables!A:A,B233)&gt;0,"yes","no")</f>
        <v>no</v>
      </c>
      <c r="S233" t="str">
        <f>IF(COUNTIF(midas_input_variables!A:A,B233)&gt;0,"yes","no")</f>
        <v>no</v>
      </c>
      <c r="T233" t="str">
        <f t="shared" si="134"/>
        <v>no</v>
      </c>
      <c r="V233" t="str">
        <f>IF(COUNTIF(eucalc_variables_proxies!A:A,B233)&gt;0,"yes","no")</f>
        <v>no</v>
      </c>
      <c r="X233" t="s">
        <v>2953</v>
      </c>
      <c r="AI233" s="9" t="s">
        <v>3604</v>
      </c>
      <c r="AJ233" t="s">
        <v>2948</v>
      </c>
      <c r="AO233" s="29">
        <v>2114</v>
      </c>
      <c r="AP233" s="103" t="s">
        <v>3605</v>
      </c>
      <c r="AQ233" s="104" t="b">
        <v>1</v>
      </c>
      <c r="AR233" s="105"/>
      <c r="AS233" s="29">
        <v>2114</v>
      </c>
      <c r="AT233" s="131" t="str" cm="1">
        <f t="array" ref="AT233">IFERROR(_xlfn.TEXTSPLIT(AR233,";",,FALSE),"")</f>
        <v/>
      </c>
      <c r="BJ233" s="132" t="str">
        <f t="shared" si="102"/>
        <v/>
      </c>
      <c r="BK233" s="132" t="str">
        <f t="shared" si="103"/>
        <v/>
      </c>
      <c r="BL233" s="132" t="str">
        <f t="shared" si="104"/>
        <v/>
      </c>
      <c r="BM233" s="132" t="str">
        <f t="shared" si="105"/>
        <v/>
      </c>
      <c r="BN233" s="132" t="str">
        <f t="shared" si="106"/>
        <v/>
      </c>
      <c r="BO233" s="132" t="str">
        <f t="shared" si="107"/>
        <v/>
      </c>
      <c r="BP233" s="132" t="str">
        <f t="shared" si="108"/>
        <v/>
      </c>
      <c r="BQ233" s="132" t="str">
        <f t="shared" si="109"/>
        <v/>
      </c>
      <c r="BR233" s="132" t="str">
        <f t="shared" si="110"/>
        <v/>
      </c>
      <c r="BS233" s="132" t="str">
        <f t="shared" si="111"/>
        <v/>
      </c>
      <c r="BT233" s="132" t="str">
        <f t="shared" si="112"/>
        <v/>
      </c>
      <c r="BU233" s="132" t="str">
        <f t="shared" si="113"/>
        <v/>
      </c>
      <c r="BV233" s="132" t="str">
        <f t="shared" si="114"/>
        <v/>
      </c>
      <c r="BW233" s="132" t="str">
        <f t="shared" si="115"/>
        <v/>
      </c>
      <c r="BX233" s="132" t="str">
        <f t="shared" si="116"/>
        <v/>
      </c>
      <c r="BY233" s="132" t="str">
        <f t="shared" si="117"/>
        <v/>
      </c>
      <c r="BZ233" t="str">
        <f t="shared" si="118"/>
        <v/>
      </c>
      <c r="CA233" t="str">
        <f t="shared" si="119"/>
        <v/>
      </c>
      <c r="CB233" t="str">
        <f t="shared" si="120"/>
        <v/>
      </c>
      <c r="CC233" t="str">
        <f t="shared" si="121"/>
        <v/>
      </c>
      <c r="CD233" t="str">
        <f t="shared" si="122"/>
        <v/>
      </c>
      <c r="CE233" t="str">
        <f t="shared" si="123"/>
        <v/>
      </c>
      <c r="CF233" t="str">
        <f t="shared" si="124"/>
        <v/>
      </c>
      <c r="CG233" t="str">
        <f t="shared" si="125"/>
        <v/>
      </c>
      <c r="CH233" t="str">
        <f t="shared" si="126"/>
        <v/>
      </c>
      <c r="CI233" t="str">
        <f t="shared" si="127"/>
        <v/>
      </c>
      <c r="CJ233" t="str">
        <f t="shared" si="128"/>
        <v/>
      </c>
      <c r="CK233" t="str">
        <f t="shared" si="129"/>
        <v/>
      </c>
      <c r="CL233" t="str">
        <f t="shared" si="130"/>
        <v/>
      </c>
      <c r="CM233" t="str">
        <f t="shared" si="131"/>
        <v/>
      </c>
      <c r="CN233" t="str">
        <f t="shared" si="132"/>
        <v/>
      </c>
      <c r="CO233" t="str">
        <f t="shared" si="133"/>
        <v/>
      </c>
    </row>
    <row r="234" spans="1:93" ht="15.6" customHeight="1">
      <c r="B234" s="97" t="s">
        <v>3565</v>
      </c>
      <c r="C234" s="26"/>
      <c r="D234" s="27"/>
      <c r="E234" s="27" t="s">
        <v>3362</v>
      </c>
      <c r="G234" s="27" t="s">
        <v>525</v>
      </c>
      <c r="H234" s="29" t="s">
        <v>434</v>
      </c>
      <c r="I234" t="s">
        <v>3306</v>
      </c>
      <c r="K234" s="28"/>
      <c r="M234" t="s">
        <v>38</v>
      </c>
      <c r="N234" s="28"/>
      <c r="P234" s="28"/>
      <c r="Q234" s="28" t="str">
        <f>CONCATENATE(B255,  "/", $B$132)</f>
        <v>eucalc_agr_emissions_n2o_liv_applied_meat_poultry/eucalc_agr_domestic_production_liv_meat_poultry</v>
      </c>
      <c r="R234" t="str">
        <f>IF(COUNTIF(soi_input_variables!A:A,B234)&gt;0,"yes","no")</f>
        <v>no</v>
      </c>
      <c r="S234" t="str">
        <f>IF(COUNTIF(midas_input_variables!A:A,B234)&gt;0,"yes","no")</f>
        <v>no</v>
      </c>
      <c r="T234" t="str">
        <f t="shared" si="134"/>
        <v>no</v>
      </c>
      <c r="V234" t="str">
        <f>IF(COUNTIF(eucalc_variables_proxies!A:A,B234)&gt;0,"yes","no")</f>
        <v>no</v>
      </c>
      <c r="X234" t="s">
        <v>2953</v>
      </c>
      <c r="AI234" s="9" t="s">
        <v>3606</v>
      </c>
      <c r="AJ234" t="s">
        <v>2948</v>
      </c>
      <c r="AO234" s="29"/>
      <c r="AP234" s="103" t="s">
        <v>3607</v>
      </c>
      <c r="AQ234" s="104" t="b">
        <v>0</v>
      </c>
      <c r="AR234" s="105">
        <v>2114</v>
      </c>
      <c r="AS234" s="29"/>
      <c r="AT234" s="131" t="str" cm="1">
        <f t="array" ref="AT234">IFERROR(_xlfn.TEXTSPLIT(AR234,";",,FALSE),"")</f>
        <v>2114</v>
      </c>
      <c r="BJ234" s="132">
        <f t="shared" si="102"/>
        <v>2114</v>
      </c>
      <c r="BK234" s="132" t="str">
        <f t="shared" si="103"/>
        <v/>
      </c>
      <c r="BL234" s="132" t="str">
        <f t="shared" si="104"/>
        <v/>
      </c>
      <c r="BM234" s="132" t="str">
        <f t="shared" si="105"/>
        <v/>
      </c>
      <c r="BN234" s="132" t="str">
        <f t="shared" si="106"/>
        <v/>
      </c>
      <c r="BO234" s="132" t="str">
        <f t="shared" si="107"/>
        <v/>
      </c>
      <c r="BP234" s="132" t="str">
        <f t="shared" si="108"/>
        <v/>
      </c>
      <c r="BQ234" s="132" t="str">
        <f t="shared" si="109"/>
        <v/>
      </c>
      <c r="BR234" s="132" t="str">
        <f t="shared" si="110"/>
        <v/>
      </c>
      <c r="BS234" s="132" t="str">
        <f t="shared" si="111"/>
        <v/>
      </c>
      <c r="BT234" s="132" t="str">
        <f t="shared" si="112"/>
        <v/>
      </c>
      <c r="BU234" s="132" t="str">
        <f t="shared" si="113"/>
        <v/>
      </c>
      <c r="BV234" s="132" t="str">
        <f t="shared" si="114"/>
        <v/>
      </c>
      <c r="BW234" s="132" t="str">
        <f t="shared" si="115"/>
        <v/>
      </c>
      <c r="BX234" s="132" t="str">
        <f t="shared" si="116"/>
        <v/>
      </c>
      <c r="BY234" s="132" t="str">
        <f t="shared" si="117"/>
        <v/>
      </c>
      <c r="BZ234" t="str">
        <f t="shared" si="118"/>
        <v>bld_capex_dishwasher[billion_EUR]</v>
      </c>
      <c r="CA234" t="str">
        <f t="shared" si="119"/>
        <v/>
      </c>
      <c r="CB234" t="str">
        <f t="shared" si="120"/>
        <v/>
      </c>
      <c r="CC234" t="str">
        <f t="shared" si="121"/>
        <v/>
      </c>
      <c r="CD234" t="str">
        <f t="shared" si="122"/>
        <v/>
      </c>
      <c r="CE234" t="str">
        <f t="shared" si="123"/>
        <v/>
      </c>
      <c r="CF234" t="str">
        <f t="shared" si="124"/>
        <v/>
      </c>
      <c r="CG234" t="str">
        <f t="shared" si="125"/>
        <v/>
      </c>
      <c r="CH234" t="str">
        <f t="shared" si="126"/>
        <v/>
      </c>
      <c r="CI234" t="str">
        <f t="shared" si="127"/>
        <v/>
      </c>
      <c r="CJ234" t="str">
        <f t="shared" si="128"/>
        <v/>
      </c>
      <c r="CK234" t="str">
        <f t="shared" si="129"/>
        <v/>
      </c>
      <c r="CL234" t="str">
        <f t="shared" si="130"/>
        <v/>
      </c>
      <c r="CM234" t="str">
        <f t="shared" si="131"/>
        <v/>
      </c>
      <c r="CN234" t="str">
        <f t="shared" si="132"/>
        <v/>
      </c>
      <c r="CO234" t="str">
        <f t="shared" si="133"/>
        <v/>
      </c>
    </row>
    <row r="235" spans="1:93" ht="15.6" customHeight="1">
      <c r="B235" s="97" t="s">
        <v>3567</v>
      </c>
      <c r="C235" s="26"/>
      <c r="D235" s="27"/>
      <c r="E235" s="27" t="s">
        <v>3362</v>
      </c>
      <c r="G235" s="27" t="s">
        <v>525</v>
      </c>
      <c r="H235" s="29" t="s">
        <v>434</v>
      </c>
      <c r="I235" t="s">
        <v>3306</v>
      </c>
      <c r="K235" s="28"/>
      <c r="M235" t="s">
        <v>38</v>
      </c>
      <c r="N235" s="28"/>
      <c r="P235" s="28"/>
      <c r="Q235" s="28" t="str">
        <f>CONCATENATE(B256,  "/", $B$134)</f>
        <v>eucalc_agr_emissions_n2o_liv_applied_meat_sheep/eucalc_agr_domestic_production_liv_meat_sheep</v>
      </c>
      <c r="R235" t="str">
        <f>IF(COUNTIF(soi_input_variables!A:A,B235)&gt;0,"yes","no")</f>
        <v>no</v>
      </c>
      <c r="S235" t="str">
        <f>IF(COUNTIF(midas_input_variables!A:A,B235)&gt;0,"yes","no")</f>
        <v>no</v>
      </c>
      <c r="T235" t="str">
        <f t="shared" si="134"/>
        <v>no</v>
      </c>
      <c r="V235" t="str">
        <f>IF(COUNTIF(eucalc_variables_proxies!A:A,B235)&gt;0,"yes","no")</f>
        <v>no</v>
      </c>
      <c r="X235" t="s">
        <v>2953</v>
      </c>
      <c r="AI235" s="9" t="s">
        <v>3608</v>
      </c>
      <c r="AJ235" t="s">
        <v>2948</v>
      </c>
      <c r="AO235" s="29">
        <v>2113</v>
      </c>
      <c r="AP235" s="108" t="s">
        <v>3609</v>
      </c>
      <c r="AQ235" s="104" t="b">
        <v>1</v>
      </c>
      <c r="AR235" s="105"/>
      <c r="AS235" s="29">
        <v>2113</v>
      </c>
      <c r="AT235" s="131" t="str" cm="1">
        <f t="array" ref="AT235">IFERROR(_xlfn.TEXTSPLIT(AR235,";",,FALSE),"")</f>
        <v/>
      </c>
      <c r="BJ235" s="132" t="str">
        <f t="shared" si="102"/>
        <v/>
      </c>
      <c r="BK235" s="132" t="str">
        <f t="shared" si="103"/>
        <v/>
      </c>
      <c r="BL235" s="132" t="str">
        <f t="shared" si="104"/>
        <v/>
      </c>
      <c r="BM235" s="132" t="str">
        <f t="shared" si="105"/>
        <v/>
      </c>
      <c r="BN235" s="132" t="str">
        <f t="shared" si="106"/>
        <v/>
      </c>
      <c r="BO235" s="132" t="str">
        <f t="shared" si="107"/>
        <v/>
      </c>
      <c r="BP235" s="132" t="str">
        <f t="shared" si="108"/>
        <v/>
      </c>
      <c r="BQ235" s="132" t="str">
        <f t="shared" si="109"/>
        <v/>
      </c>
      <c r="BR235" s="132" t="str">
        <f t="shared" si="110"/>
        <v/>
      </c>
      <c r="BS235" s="132" t="str">
        <f t="shared" si="111"/>
        <v/>
      </c>
      <c r="BT235" s="132" t="str">
        <f t="shared" si="112"/>
        <v/>
      </c>
      <c r="BU235" s="132" t="str">
        <f t="shared" si="113"/>
        <v/>
      </c>
      <c r="BV235" s="132" t="str">
        <f t="shared" si="114"/>
        <v/>
      </c>
      <c r="BW235" s="132" t="str">
        <f t="shared" si="115"/>
        <v/>
      </c>
      <c r="BX235" s="132" t="str">
        <f t="shared" si="116"/>
        <v/>
      </c>
      <c r="BY235" s="132" t="str">
        <f t="shared" si="117"/>
        <v/>
      </c>
      <c r="BZ235" t="str">
        <f t="shared" si="118"/>
        <v/>
      </c>
      <c r="CA235" t="str">
        <f t="shared" si="119"/>
        <v/>
      </c>
      <c r="CB235" t="str">
        <f t="shared" si="120"/>
        <v/>
      </c>
      <c r="CC235" t="str">
        <f t="shared" si="121"/>
        <v/>
      </c>
      <c r="CD235" t="str">
        <f t="shared" si="122"/>
        <v/>
      </c>
      <c r="CE235" t="str">
        <f t="shared" si="123"/>
        <v/>
      </c>
      <c r="CF235" t="str">
        <f t="shared" si="124"/>
        <v/>
      </c>
      <c r="CG235" t="str">
        <f t="shared" si="125"/>
        <v/>
      </c>
      <c r="CH235" t="str">
        <f t="shared" si="126"/>
        <v/>
      </c>
      <c r="CI235" t="str">
        <f t="shared" si="127"/>
        <v/>
      </c>
      <c r="CJ235" t="str">
        <f t="shared" si="128"/>
        <v/>
      </c>
      <c r="CK235" t="str">
        <f t="shared" si="129"/>
        <v/>
      </c>
      <c r="CL235" t="str">
        <f t="shared" si="130"/>
        <v/>
      </c>
      <c r="CM235" t="str">
        <f t="shared" si="131"/>
        <v/>
      </c>
      <c r="CN235" t="str">
        <f t="shared" si="132"/>
        <v/>
      </c>
      <c r="CO235" t="str">
        <f t="shared" si="133"/>
        <v/>
      </c>
    </row>
    <row r="236" spans="1:93" ht="15.6" customHeight="1">
      <c r="B236" s="97" t="s">
        <v>3569</v>
      </c>
      <c r="C236" s="26"/>
      <c r="D236" s="27"/>
      <c r="E236" s="27" t="s">
        <v>3362</v>
      </c>
      <c r="G236" s="27" t="s">
        <v>525</v>
      </c>
      <c r="H236" s="29" t="s">
        <v>434</v>
      </c>
      <c r="I236" t="s">
        <v>3306</v>
      </c>
      <c r="K236" s="28"/>
      <c r="M236" t="s">
        <v>38</v>
      </c>
      <c r="N236" s="28"/>
      <c r="P236" s="28"/>
      <c r="Q236" s="28" t="str">
        <f>CONCATENATE(B257,  "/", $B$118)</f>
        <v>eucalc_agr_emissions_n2o_liv_pasture_abp_dairy_milk/eucalc_agr_domestic_production_liv_abp_dairy_milk</v>
      </c>
      <c r="R236" t="str">
        <f>IF(COUNTIF(soi_input_variables!A:A,B236)&gt;0,"yes","no")</f>
        <v>no</v>
      </c>
      <c r="S236" t="str">
        <f>IF(COUNTIF(midas_input_variables!A:A,B236)&gt;0,"yes","no")</f>
        <v>no</v>
      </c>
      <c r="T236" t="str">
        <f t="shared" si="134"/>
        <v>no</v>
      </c>
      <c r="V236" t="str">
        <f>IF(COUNTIF(eucalc_variables_proxies!A:A,B236)&gt;0,"yes","no")</f>
        <v>no</v>
      </c>
      <c r="X236" t="s">
        <v>2953</v>
      </c>
      <c r="AI236" s="9" t="s">
        <v>3610</v>
      </c>
      <c r="AJ236" t="s">
        <v>2948</v>
      </c>
      <c r="AO236" s="29">
        <v>2113</v>
      </c>
      <c r="AP236" s="108" t="s">
        <v>3611</v>
      </c>
      <c r="AQ236" s="104" t="b">
        <v>1</v>
      </c>
      <c r="AR236" s="105"/>
      <c r="AS236" s="29">
        <v>2113</v>
      </c>
      <c r="AT236" s="131" t="str" cm="1">
        <f t="array" ref="AT236">IFERROR(_xlfn.TEXTSPLIT(AR236,";",,FALSE),"")</f>
        <v/>
      </c>
      <c r="BJ236" s="132" t="str">
        <f t="shared" si="102"/>
        <v/>
      </c>
      <c r="BK236" s="132" t="str">
        <f t="shared" si="103"/>
        <v/>
      </c>
      <c r="BL236" s="132" t="str">
        <f t="shared" si="104"/>
        <v/>
      </c>
      <c r="BM236" s="132" t="str">
        <f t="shared" si="105"/>
        <v/>
      </c>
      <c r="BN236" s="132" t="str">
        <f t="shared" si="106"/>
        <v/>
      </c>
      <c r="BO236" s="132" t="str">
        <f t="shared" si="107"/>
        <v/>
      </c>
      <c r="BP236" s="132" t="str">
        <f t="shared" si="108"/>
        <v/>
      </c>
      <c r="BQ236" s="132" t="str">
        <f t="shared" si="109"/>
        <v/>
      </c>
      <c r="BR236" s="132" t="str">
        <f t="shared" si="110"/>
        <v/>
      </c>
      <c r="BS236" s="132" t="str">
        <f t="shared" si="111"/>
        <v/>
      </c>
      <c r="BT236" s="132" t="str">
        <f t="shared" si="112"/>
        <v/>
      </c>
      <c r="BU236" s="132" t="str">
        <f t="shared" si="113"/>
        <v/>
      </c>
      <c r="BV236" s="132" t="str">
        <f t="shared" si="114"/>
        <v/>
      </c>
      <c r="BW236" s="132" t="str">
        <f t="shared" si="115"/>
        <v/>
      </c>
      <c r="BX236" s="132" t="str">
        <f t="shared" si="116"/>
        <v/>
      </c>
      <c r="BY236" s="132" t="str">
        <f t="shared" si="117"/>
        <v/>
      </c>
      <c r="BZ236" t="str">
        <f t="shared" si="118"/>
        <v/>
      </c>
      <c r="CA236" t="str">
        <f t="shared" si="119"/>
        <v/>
      </c>
      <c r="CB236" t="str">
        <f t="shared" si="120"/>
        <v/>
      </c>
      <c r="CC236" t="str">
        <f t="shared" si="121"/>
        <v/>
      </c>
      <c r="CD236" t="str">
        <f t="shared" si="122"/>
        <v/>
      </c>
      <c r="CE236" t="str">
        <f t="shared" si="123"/>
        <v/>
      </c>
      <c r="CF236" t="str">
        <f t="shared" si="124"/>
        <v/>
      </c>
      <c r="CG236" t="str">
        <f t="shared" si="125"/>
        <v/>
      </c>
      <c r="CH236" t="str">
        <f t="shared" si="126"/>
        <v/>
      </c>
      <c r="CI236" t="str">
        <f t="shared" si="127"/>
        <v/>
      </c>
      <c r="CJ236" t="str">
        <f t="shared" si="128"/>
        <v/>
      </c>
      <c r="CK236" t="str">
        <f t="shared" si="129"/>
        <v/>
      </c>
      <c r="CL236" t="str">
        <f t="shared" si="130"/>
        <v/>
      </c>
      <c r="CM236" t="str">
        <f t="shared" si="131"/>
        <v/>
      </c>
      <c r="CN236" t="str">
        <f t="shared" si="132"/>
        <v/>
      </c>
      <c r="CO236" t="str">
        <f t="shared" si="133"/>
        <v/>
      </c>
    </row>
    <row r="237" spans="1:93" ht="15.6" customHeight="1">
      <c r="B237" s="97" t="s">
        <v>3571</v>
      </c>
      <c r="C237" s="26"/>
      <c r="D237" s="27"/>
      <c r="E237" s="27" t="s">
        <v>3362</v>
      </c>
      <c r="G237" s="27" t="s">
        <v>525</v>
      </c>
      <c r="H237" s="29" t="s">
        <v>434</v>
      </c>
      <c r="I237" t="s">
        <v>3306</v>
      </c>
      <c r="K237" s="28"/>
      <c r="M237" t="s">
        <v>38</v>
      </c>
      <c r="N237" s="28"/>
      <c r="P237" s="28"/>
      <c r="Q237" s="28" t="str">
        <f>CONCATENATE(B258,  "/", $B$120)</f>
        <v>eucalc_agr_emissions_n2o_liv_pasture_abp_hens_egg/eucalc_agr_domestic_production_liv_abp_hens_egg</v>
      </c>
      <c r="R237" t="str">
        <f>IF(COUNTIF(soi_input_variables!A:A,B237)&gt;0,"yes","no")</f>
        <v>no</v>
      </c>
      <c r="S237" t="str">
        <f>IF(COUNTIF(midas_input_variables!A:A,B237)&gt;0,"yes","no")</f>
        <v>no</v>
      </c>
      <c r="T237" t="str">
        <f t="shared" si="134"/>
        <v>no</v>
      </c>
      <c r="V237" t="str">
        <f>IF(COUNTIF(eucalc_variables_proxies!A:A,B237)&gt;0,"yes","no")</f>
        <v>no</v>
      </c>
      <c r="X237" t="s">
        <v>2953</v>
      </c>
      <c r="AI237" s="9" t="s">
        <v>3612</v>
      </c>
      <c r="AJ237" t="s">
        <v>2948</v>
      </c>
      <c r="AO237" s="29">
        <v>2113</v>
      </c>
      <c r="AP237" s="108" t="s">
        <v>3613</v>
      </c>
      <c r="AQ237" s="104" t="b">
        <v>1</v>
      </c>
      <c r="AR237" s="105"/>
      <c r="AS237" s="29">
        <v>2113</v>
      </c>
      <c r="AT237" s="131" t="str" cm="1">
        <f t="array" ref="AT237">IFERROR(_xlfn.TEXTSPLIT(AR237,";",,FALSE),"")</f>
        <v/>
      </c>
      <c r="BJ237" s="132" t="str">
        <f t="shared" si="102"/>
        <v/>
      </c>
      <c r="BK237" s="132" t="str">
        <f t="shared" si="103"/>
        <v/>
      </c>
      <c r="BL237" s="132" t="str">
        <f t="shared" si="104"/>
        <v/>
      </c>
      <c r="BM237" s="132" t="str">
        <f t="shared" si="105"/>
        <v/>
      </c>
      <c r="BN237" s="132" t="str">
        <f t="shared" si="106"/>
        <v/>
      </c>
      <c r="BO237" s="132" t="str">
        <f t="shared" si="107"/>
        <v/>
      </c>
      <c r="BP237" s="132" t="str">
        <f t="shared" si="108"/>
        <v/>
      </c>
      <c r="BQ237" s="132" t="str">
        <f t="shared" si="109"/>
        <v/>
      </c>
      <c r="BR237" s="132" t="str">
        <f t="shared" si="110"/>
        <v/>
      </c>
      <c r="BS237" s="132" t="str">
        <f t="shared" si="111"/>
        <v/>
      </c>
      <c r="BT237" s="132" t="str">
        <f t="shared" si="112"/>
        <v/>
      </c>
      <c r="BU237" s="132" t="str">
        <f t="shared" si="113"/>
        <v/>
      </c>
      <c r="BV237" s="132" t="str">
        <f t="shared" si="114"/>
        <v/>
      </c>
      <c r="BW237" s="132" t="str">
        <f t="shared" si="115"/>
        <v/>
      </c>
      <c r="BX237" s="132" t="str">
        <f t="shared" si="116"/>
        <v/>
      </c>
      <c r="BY237" s="132" t="str">
        <f t="shared" si="117"/>
        <v/>
      </c>
      <c r="BZ237" t="str">
        <f t="shared" si="118"/>
        <v/>
      </c>
      <c r="CA237" t="str">
        <f t="shared" si="119"/>
        <v/>
      </c>
      <c r="CB237" t="str">
        <f t="shared" si="120"/>
        <v/>
      </c>
      <c r="CC237" t="str">
        <f t="shared" si="121"/>
        <v/>
      </c>
      <c r="CD237" t="str">
        <f t="shared" si="122"/>
        <v/>
      </c>
      <c r="CE237" t="str">
        <f t="shared" si="123"/>
        <v/>
      </c>
      <c r="CF237" t="str">
        <f t="shared" si="124"/>
        <v/>
      </c>
      <c r="CG237" t="str">
        <f t="shared" si="125"/>
        <v/>
      </c>
      <c r="CH237" t="str">
        <f t="shared" si="126"/>
        <v/>
      </c>
      <c r="CI237" t="str">
        <f t="shared" si="127"/>
        <v/>
      </c>
      <c r="CJ237" t="str">
        <f t="shared" si="128"/>
        <v/>
      </c>
      <c r="CK237" t="str">
        <f t="shared" si="129"/>
        <v/>
      </c>
      <c r="CL237" t="str">
        <f t="shared" si="130"/>
        <v/>
      </c>
      <c r="CM237" t="str">
        <f t="shared" si="131"/>
        <v/>
      </c>
      <c r="CN237" t="str">
        <f t="shared" si="132"/>
        <v/>
      </c>
      <c r="CO237" t="str">
        <f t="shared" si="133"/>
        <v/>
      </c>
    </row>
    <row r="238" spans="1:93" ht="15.6" customHeight="1">
      <c r="B238" s="97" t="s">
        <v>3573</v>
      </c>
      <c r="C238" s="26"/>
      <c r="D238" s="27"/>
      <c r="E238" s="27" t="s">
        <v>3362</v>
      </c>
      <c r="G238" s="27" t="s">
        <v>525</v>
      </c>
      <c r="H238" s="29" t="s">
        <v>434</v>
      </c>
      <c r="I238" t="s">
        <v>3306</v>
      </c>
      <c r="K238" s="28"/>
      <c r="M238" t="s">
        <v>38</v>
      </c>
      <c r="N238" s="28"/>
      <c r="P238" s="28"/>
      <c r="Q238" s="28" t="str">
        <f>CONCATENATE(B259,  "/", $B$126)</f>
        <v>eucalc_agr_emissions_n2o_liv_pasture_meat_bovine/eucalc_agr_domestic_production_liv_meat_bovine</v>
      </c>
      <c r="R238" t="str">
        <f>IF(COUNTIF(soi_input_variables!A:A,B238)&gt;0,"yes","no")</f>
        <v>no</v>
      </c>
      <c r="S238" t="str">
        <f>IF(COUNTIF(midas_input_variables!A:A,B238)&gt;0,"yes","no")</f>
        <v>no</v>
      </c>
      <c r="T238" t="str">
        <f t="shared" si="134"/>
        <v>no</v>
      </c>
      <c r="V238" t="str">
        <f>IF(COUNTIF(eucalc_variables_proxies!A:A,B238)&gt;0,"yes","no")</f>
        <v>no</v>
      </c>
      <c r="X238" t="s">
        <v>2953</v>
      </c>
      <c r="AI238" s="9" t="s">
        <v>3614</v>
      </c>
      <c r="AJ238" t="s">
        <v>2948</v>
      </c>
      <c r="AO238" s="29">
        <v>2113</v>
      </c>
      <c r="AP238" s="108" t="s">
        <v>3615</v>
      </c>
      <c r="AQ238" s="104" t="b">
        <v>1</v>
      </c>
      <c r="AR238" s="105"/>
      <c r="AS238" s="29">
        <v>2113</v>
      </c>
      <c r="AT238" s="131" t="str" cm="1">
        <f t="array" ref="AT238">IFERROR(_xlfn.TEXTSPLIT(AR238,";",,FALSE),"")</f>
        <v/>
      </c>
      <c r="BJ238" s="132" t="str">
        <f t="shared" si="102"/>
        <v/>
      </c>
      <c r="BK238" s="132" t="str">
        <f t="shared" si="103"/>
        <v/>
      </c>
      <c r="BL238" s="132" t="str">
        <f t="shared" si="104"/>
        <v/>
      </c>
      <c r="BM238" s="132" t="str">
        <f t="shared" si="105"/>
        <v/>
      </c>
      <c r="BN238" s="132" t="str">
        <f t="shared" si="106"/>
        <v/>
      </c>
      <c r="BO238" s="132" t="str">
        <f t="shared" si="107"/>
        <v/>
      </c>
      <c r="BP238" s="132" t="str">
        <f t="shared" si="108"/>
        <v/>
      </c>
      <c r="BQ238" s="132" t="str">
        <f t="shared" si="109"/>
        <v/>
      </c>
      <c r="BR238" s="132" t="str">
        <f t="shared" si="110"/>
        <v/>
      </c>
      <c r="BS238" s="132" t="str">
        <f t="shared" si="111"/>
        <v/>
      </c>
      <c r="BT238" s="132" t="str">
        <f t="shared" si="112"/>
        <v/>
      </c>
      <c r="BU238" s="132" t="str">
        <f t="shared" si="113"/>
        <v/>
      </c>
      <c r="BV238" s="132" t="str">
        <f t="shared" si="114"/>
        <v/>
      </c>
      <c r="BW238" s="132" t="str">
        <f t="shared" si="115"/>
        <v/>
      </c>
      <c r="BX238" s="132" t="str">
        <f t="shared" si="116"/>
        <v/>
      </c>
      <c r="BY238" s="132" t="str">
        <f t="shared" si="117"/>
        <v/>
      </c>
      <c r="BZ238" t="str">
        <f t="shared" si="118"/>
        <v/>
      </c>
      <c r="CA238" t="str">
        <f t="shared" si="119"/>
        <v/>
      </c>
      <c r="CB238" t="str">
        <f t="shared" si="120"/>
        <v/>
      </c>
      <c r="CC238" t="str">
        <f t="shared" si="121"/>
        <v/>
      </c>
      <c r="CD238" t="str">
        <f t="shared" si="122"/>
        <v/>
      </c>
      <c r="CE238" t="str">
        <f t="shared" si="123"/>
        <v/>
      </c>
      <c r="CF238" t="str">
        <f t="shared" si="124"/>
        <v/>
      </c>
      <c r="CG238" t="str">
        <f t="shared" si="125"/>
        <v/>
      </c>
      <c r="CH238" t="str">
        <f t="shared" si="126"/>
        <v/>
      </c>
      <c r="CI238" t="str">
        <f t="shared" si="127"/>
        <v/>
      </c>
      <c r="CJ238" t="str">
        <f t="shared" si="128"/>
        <v/>
      </c>
      <c r="CK238" t="str">
        <f t="shared" si="129"/>
        <v/>
      </c>
      <c r="CL238" t="str">
        <f t="shared" si="130"/>
        <v/>
      </c>
      <c r="CM238" t="str">
        <f t="shared" si="131"/>
        <v/>
      </c>
      <c r="CN238" t="str">
        <f t="shared" si="132"/>
        <v/>
      </c>
      <c r="CO238" t="str">
        <f t="shared" si="133"/>
        <v/>
      </c>
    </row>
    <row r="239" spans="1:93" ht="15.6" customHeight="1">
      <c r="B239" s="97" t="s">
        <v>3575</v>
      </c>
      <c r="C239" s="26"/>
      <c r="D239" s="27"/>
      <c r="E239" s="27" t="s">
        <v>3362</v>
      </c>
      <c r="G239" s="27" t="s">
        <v>525</v>
      </c>
      <c r="H239" s="29" t="s">
        <v>434</v>
      </c>
      <c r="I239" t="s">
        <v>3306</v>
      </c>
      <c r="K239" s="28"/>
      <c r="M239" t="s">
        <v>38</v>
      </c>
      <c r="N239" s="28"/>
      <c r="P239" s="28"/>
      <c r="Q239" s="28" t="str">
        <f>CONCATENATE(B260,  "/", $B$128)</f>
        <v>eucalc_agr_emissions_n2o_liv_pasture_meat_oth_animals/eucalc_agr_domestic_production_liv_meat_oth_animals</v>
      </c>
      <c r="R239" t="str">
        <f>IF(COUNTIF(soi_input_variables!A:A,B239)&gt;0,"yes","no")</f>
        <v>no</v>
      </c>
      <c r="S239" t="str">
        <f>IF(COUNTIF(midas_input_variables!A:A,B239)&gt;0,"yes","no")</f>
        <v>no</v>
      </c>
      <c r="T239" t="str">
        <f t="shared" si="134"/>
        <v>no</v>
      </c>
      <c r="V239" t="str">
        <f>IF(COUNTIF(eucalc_variables_proxies!A:A,B239)&gt;0,"yes","no")</f>
        <v>no</v>
      </c>
      <c r="X239" t="s">
        <v>2953</v>
      </c>
      <c r="AI239" s="9" t="s">
        <v>3616</v>
      </c>
      <c r="AJ239" t="s">
        <v>2948</v>
      </c>
      <c r="AO239" s="29">
        <v>2113</v>
      </c>
      <c r="AP239" s="108" t="s">
        <v>3617</v>
      </c>
      <c r="AQ239" s="104" t="b">
        <v>1</v>
      </c>
      <c r="AR239" s="105"/>
      <c r="AS239" s="29">
        <v>2113</v>
      </c>
      <c r="AT239" s="131" t="str" cm="1">
        <f t="array" ref="AT239">IFERROR(_xlfn.TEXTSPLIT(AR239,";",,FALSE),"")</f>
        <v/>
      </c>
      <c r="BJ239" s="132" t="str">
        <f t="shared" si="102"/>
        <v/>
      </c>
      <c r="BK239" s="132" t="str">
        <f t="shared" si="103"/>
        <v/>
      </c>
      <c r="BL239" s="132" t="str">
        <f t="shared" si="104"/>
        <v/>
      </c>
      <c r="BM239" s="132" t="str">
        <f t="shared" si="105"/>
        <v/>
      </c>
      <c r="BN239" s="132" t="str">
        <f t="shared" si="106"/>
        <v/>
      </c>
      <c r="BO239" s="132" t="str">
        <f t="shared" si="107"/>
        <v/>
      </c>
      <c r="BP239" s="132" t="str">
        <f t="shared" si="108"/>
        <v/>
      </c>
      <c r="BQ239" s="132" t="str">
        <f t="shared" si="109"/>
        <v/>
      </c>
      <c r="BR239" s="132" t="str">
        <f t="shared" si="110"/>
        <v/>
      </c>
      <c r="BS239" s="132" t="str">
        <f t="shared" si="111"/>
        <v/>
      </c>
      <c r="BT239" s="132" t="str">
        <f t="shared" si="112"/>
        <v/>
      </c>
      <c r="BU239" s="132" t="str">
        <f t="shared" si="113"/>
        <v/>
      </c>
      <c r="BV239" s="132" t="str">
        <f t="shared" si="114"/>
        <v/>
      </c>
      <c r="BW239" s="132" t="str">
        <f t="shared" si="115"/>
        <v/>
      </c>
      <c r="BX239" s="132" t="str">
        <f t="shared" si="116"/>
        <v/>
      </c>
      <c r="BY239" s="132" t="str">
        <f t="shared" si="117"/>
        <v/>
      </c>
      <c r="BZ239" t="str">
        <f t="shared" si="118"/>
        <v/>
      </c>
      <c r="CA239" t="str">
        <f t="shared" si="119"/>
        <v/>
      </c>
      <c r="CB239" t="str">
        <f t="shared" si="120"/>
        <v/>
      </c>
      <c r="CC239" t="str">
        <f t="shared" si="121"/>
        <v/>
      </c>
      <c r="CD239" t="str">
        <f t="shared" si="122"/>
        <v/>
      </c>
      <c r="CE239" t="str">
        <f t="shared" si="123"/>
        <v/>
      </c>
      <c r="CF239" t="str">
        <f t="shared" si="124"/>
        <v/>
      </c>
      <c r="CG239" t="str">
        <f t="shared" si="125"/>
        <v/>
      </c>
      <c r="CH239" t="str">
        <f t="shared" si="126"/>
        <v/>
      </c>
      <c r="CI239" t="str">
        <f t="shared" si="127"/>
        <v/>
      </c>
      <c r="CJ239" t="str">
        <f t="shared" si="128"/>
        <v/>
      </c>
      <c r="CK239" t="str">
        <f t="shared" si="129"/>
        <v/>
      </c>
      <c r="CL239" t="str">
        <f t="shared" si="130"/>
        <v/>
      </c>
      <c r="CM239" t="str">
        <f t="shared" si="131"/>
        <v/>
      </c>
      <c r="CN239" t="str">
        <f t="shared" si="132"/>
        <v/>
      </c>
      <c r="CO239" t="str">
        <f t="shared" si="133"/>
        <v/>
      </c>
    </row>
    <row r="240" spans="1:93" ht="15.6" customHeight="1">
      <c r="B240" s="97" t="s">
        <v>3577</v>
      </c>
      <c r="C240" s="26"/>
      <c r="D240" s="27"/>
      <c r="E240" s="27" t="s">
        <v>3362</v>
      </c>
      <c r="G240" s="27" t="s">
        <v>525</v>
      </c>
      <c r="H240" s="29" t="s">
        <v>434</v>
      </c>
      <c r="I240" t="s">
        <v>3306</v>
      </c>
      <c r="K240" s="28"/>
      <c r="M240" t="s">
        <v>38</v>
      </c>
      <c r="N240" s="28"/>
      <c r="P240" s="28"/>
      <c r="Q240" s="28" t="str">
        <f>CONCATENATE(B261,  "/", $B$130)</f>
        <v>eucalc_agr_emissions_n2o_liv_pasture_meat_pig/eucalc_agr_domestic_production_liv_meat_pig</v>
      </c>
      <c r="R240" t="str">
        <f>IF(COUNTIF(soi_input_variables!A:A,B240)&gt;0,"yes","no")</f>
        <v>no</v>
      </c>
      <c r="S240" t="str">
        <f>IF(COUNTIF(midas_input_variables!A:A,B240)&gt;0,"yes","no")</f>
        <v>no</v>
      </c>
      <c r="T240" t="str">
        <f t="shared" si="134"/>
        <v>no</v>
      </c>
      <c r="V240" t="str">
        <f>IF(COUNTIF(eucalc_variables_proxies!A:A,B240)&gt;0,"yes","no")</f>
        <v>no</v>
      </c>
      <c r="X240" t="s">
        <v>2953</v>
      </c>
      <c r="AI240" s="9" t="s">
        <v>3618</v>
      </c>
      <c r="AJ240" t="s">
        <v>2948</v>
      </c>
      <c r="AO240" s="29">
        <v>2113</v>
      </c>
      <c r="AP240" s="108" t="s">
        <v>3619</v>
      </c>
      <c r="AQ240" s="104" t="b">
        <v>1</v>
      </c>
      <c r="AR240" s="105"/>
      <c r="AS240" s="29">
        <v>2113</v>
      </c>
      <c r="AT240" s="131" t="str" cm="1">
        <f t="array" ref="AT240">IFERROR(_xlfn.TEXTSPLIT(AR240,";",,FALSE),"")</f>
        <v/>
      </c>
      <c r="BJ240" s="132" t="str">
        <f t="shared" si="102"/>
        <v/>
      </c>
      <c r="BK240" s="132" t="str">
        <f t="shared" si="103"/>
        <v/>
      </c>
      <c r="BL240" s="132" t="str">
        <f t="shared" si="104"/>
        <v/>
      </c>
      <c r="BM240" s="132" t="str">
        <f t="shared" si="105"/>
        <v/>
      </c>
      <c r="BN240" s="132" t="str">
        <f t="shared" si="106"/>
        <v/>
      </c>
      <c r="BO240" s="132" t="str">
        <f t="shared" si="107"/>
        <v/>
      </c>
      <c r="BP240" s="132" t="str">
        <f t="shared" si="108"/>
        <v/>
      </c>
      <c r="BQ240" s="132" t="str">
        <f t="shared" si="109"/>
        <v/>
      </c>
      <c r="BR240" s="132" t="str">
        <f t="shared" si="110"/>
        <v/>
      </c>
      <c r="BS240" s="132" t="str">
        <f t="shared" si="111"/>
        <v/>
      </c>
      <c r="BT240" s="132" t="str">
        <f t="shared" si="112"/>
        <v/>
      </c>
      <c r="BU240" s="132" t="str">
        <f t="shared" si="113"/>
        <v/>
      </c>
      <c r="BV240" s="132" t="str">
        <f t="shared" si="114"/>
        <v/>
      </c>
      <c r="BW240" s="132" t="str">
        <f t="shared" si="115"/>
        <v/>
      </c>
      <c r="BX240" s="132" t="str">
        <f t="shared" si="116"/>
        <v/>
      </c>
      <c r="BY240" s="132" t="str">
        <f t="shared" si="117"/>
        <v/>
      </c>
      <c r="BZ240" t="str">
        <f t="shared" si="118"/>
        <v/>
      </c>
      <c r="CA240" t="str">
        <f t="shared" si="119"/>
        <v/>
      </c>
      <c r="CB240" t="str">
        <f t="shared" si="120"/>
        <v/>
      </c>
      <c r="CC240" t="str">
        <f t="shared" si="121"/>
        <v/>
      </c>
      <c r="CD240" t="str">
        <f t="shared" si="122"/>
        <v/>
      </c>
      <c r="CE240" t="str">
        <f t="shared" si="123"/>
        <v/>
      </c>
      <c r="CF240" t="str">
        <f t="shared" si="124"/>
        <v/>
      </c>
      <c r="CG240" t="str">
        <f t="shared" si="125"/>
        <v/>
      </c>
      <c r="CH240" t="str">
        <f t="shared" si="126"/>
        <v/>
      </c>
      <c r="CI240" t="str">
        <f t="shared" si="127"/>
        <v/>
      </c>
      <c r="CJ240" t="str">
        <f t="shared" si="128"/>
        <v/>
      </c>
      <c r="CK240" t="str">
        <f t="shared" si="129"/>
        <v/>
      </c>
      <c r="CL240" t="str">
        <f t="shared" si="130"/>
        <v/>
      </c>
      <c r="CM240" t="str">
        <f t="shared" si="131"/>
        <v/>
      </c>
      <c r="CN240" t="str">
        <f t="shared" si="132"/>
        <v/>
      </c>
      <c r="CO240" t="str">
        <f t="shared" si="133"/>
        <v/>
      </c>
    </row>
    <row r="241" spans="1:93" ht="15.6" customHeight="1">
      <c r="B241" s="97" t="s">
        <v>3579</v>
      </c>
      <c r="C241" s="26"/>
      <c r="D241" s="27"/>
      <c r="E241" s="27" t="s">
        <v>3362</v>
      </c>
      <c r="G241" s="27" t="s">
        <v>525</v>
      </c>
      <c r="H241" s="29" t="s">
        <v>434</v>
      </c>
      <c r="I241" t="s">
        <v>3306</v>
      </c>
      <c r="K241" s="28"/>
      <c r="M241" t="s">
        <v>38</v>
      </c>
      <c r="N241" s="28"/>
      <c r="P241" s="28"/>
      <c r="Q241" s="28" t="str">
        <f>CONCATENATE(B262,  "/", $B$132)</f>
        <v>eucalc_agr_emissions_n2o_liv_pasture_meat_poultry/eucalc_agr_domestic_production_liv_meat_poultry</v>
      </c>
      <c r="R241" t="str">
        <f>IF(COUNTIF(soi_input_variables!A:A,B241)&gt;0,"yes","no")</f>
        <v>no</v>
      </c>
      <c r="S241" t="str">
        <f>IF(COUNTIF(midas_input_variables!A:A,B241)&gt;0,"yes","no")</f>
        <v>no</v>
      </c>
      <c r="T241" t="str">
        <f t="shared" si="134"/>
        <v>no</v>
      </c>
      <c r="V241" t="str">
        <f>IF(COUNTIF(eucalc_variables_proxies!A:A,B241)&gt;0,"yes","no")</f>
        <v>no</v>
      </c>
      <c r="X241" t="s">
        <v>2953</v>
      </c>
      <c r="AI241" s="9" t="s">
        <v>3620</v>
      </c>
      <c r="AJ241" t="s">
        <v>2948</v>
      </c>
      <c r="AO241" s="29">
        <v>2113</v>
      </c>
      <c r="AP241" s="108" t="s">
        <v>3621</v>
      </c>
      <c r="AQ241" s="104" t="b">
        <v>1</v>
      </c>
      <c r="AR241" s="105"/>
      <c r="AS241" s="29">
        <v>2113</v>
      </c>
      <c r="AT241" s="131" t="str" cm="1">
        <f t="array" ref="AT241">IFERROR(_xlfn.TEXTSPLIT(AR241,";",,FALSE),"")</f>
        <v/>
      </c>
      <c r="BJ241" s="132" t="str">
        <f t="shared" si="102"/>
        <v/>
      </c>
      <c r="BK241" s="132" t="str">
        <f t="shared" si="103"/>
        <v/>
      </c>
      <c r="BL241" s="132" t="str">
        <f t="shared" si="104"/>
        <v/>
      </c>
      <c r="BM241" s="132" t="str">
        <f t="shared" si="105"/>
        <v/>
      </c>
      <c r="BN241" s="132" t="str">
        <f t="shared" si="106"/>
        <v/>
      </c>
      <c r="BO241" s="132" t="str">
        <f t="shared" si="107"/>
        <v/>
      </c>
      <c r="BP241" s="132" t="str">
        <f t="shared" si="108"/>
        <v/>
      </c>
      <c r="BQ241" s="132" t="str">
        <f t="shared" si="109"/>
        <v/>
      </c>
      <c r="BR241" s="132" t="str">
        <f t="shared" si="110"/>
        <v/>
      </c>
      <c r="BS241" s="132" t="str">
        <f t="shared" si="111"/>
        <v/>
      </c>
      <c r="BT241" s="132" t="str">
        <f t="shared" si="112"/>
        <v/>
      </c>
      <c r="BU241" s="132" t="str">
        <f t="shared" si="113"/>
        <v/>
      </c>
      <c r="BV241" s="132" t="str">
        <f t="shared" si="114"/>
        <v/>
      </c>
      <c r="BW241" s="132" t="str">
        <f t="shared" si="115"/>
        <v/>
      </c>
      <c r="BX241" s="132" t="str">
        <f t="shared" si="116"/>
        <v/>
      </c>
      <c r="BY241" s="132" t="str">
        <f t="shared" si="117"/>
        <v/>
      </c>
      <c r="BZ241" t="str">
        <f t="shared" si="118"/>
        <v/>
      </c>
      <c r="CA241" t="str">
        <f t="shared" si="119"/>
        <v/>
      </c>
      <c r="CB241" t="str">
        <f t="shared" si="120"/>
        <v/>
      </c>
      <c r="CC241" t="str">
        <f t="shared" si="121"/>
        <v/>
      </c>
      <c r="CD241" t="str">
        <f t="shared" si="122"/>
        <v/>
      </c>
      <c r="CE241" t="str">
        <f t="shared" si="123"/>
        <v/>
      </c>
      <c r="CF241" t="str">
        <f t="shared" si="124"/>
        <v/>
      </c>
      <c r="CG241" t="str">
        <f t="shared" si="125"/>
        <v/>
      </c>
      <c r="CH241" t="str">
        <f t="shared" si="126"/>
        <v/>
      </c>
      <c r="CI241" t="str">
        <f t="shared" si="127"/>
        <v/>
      </c>
      <c r="CJ241" t="str">
        <f t="shared" si="128"/>
        <v/>
      </c>
      <c r="CK241" t="str">
        <f t="shared" si="129"/>
        <v/>
      </c>
      <c r="CL241" t="str">
        <f t="shared" si="130"/>
        <v/>
      </c>
      <c r="CM241" t="str">
        <f t="shared" si="131"/>
        <v/>
      </c>
      <c r="CN241" t="str">
        <f t="shared" si="132"/>
        <v/>
      </c>
      <c r="CO241" t="str">
        <f t="shared" si="133"/>
        <v/>
      </c>
    </row>
    <row r="242" spans="1:93" ht="15.6" customHeight="1">
      <c r="B242" s="97" t="s">
        <v>3581</v>
      </c>
      <c r="C242" s="26"/>
      <c r="D242" s="27"/>
      <c r="E242" s="27" t="s">
        <v>3362</v>
      </c>
      <c r="G242" s="27" t="s">
        <v>525</v>
      </c>
      <c r="H242" s="29" t="s">
        <v>434</v>
      </c>
      <c r="I242" t="s">
        <v>3306</v>
      </c>
      <c r="K242" s="28"/>
      <c r="M242" t="s">
        <v>38</v>
      </c>
      <c r="N242" s="28"/>
      <c r="P242" s="28"/>
      <c r="Q242" s="28" t="str">
        <f>CONCATENATE(B263,  "/", $B$134)</f>
        <v>eucalc_agr_emissions_n2o_liv_pasture_meat_sheep/eucalc_agr_domestic_production_liv_meat_sheep</v>
      </c>
      <c r="R242" t="str">
        <f>IF(COUNTIF(soi_input_variables!A:A,B242)&gt;0,"yes","no")</f>
        <v>no</v>
      </c>
      <c r="S242" t="str">
        <f>IF(COUNTIF(midas_input_variables!A:A,B242)&gt;0,"yes","no")</f>
        <v>no</v>
      </c>
      <c r="T242" t="str">
        <f t="shared" si="134"/>
        <v>no</v>
      </c>
      <c r="V242" t="str">
        <f>IF(COUNTIF(eucalc_variables_proxies!A:A,B242)&gt;0,"yes","no")</f>
        <v>no</v>
      </c>
      <c r="X242" t="s">
        <v>2953</v>
      </c>
      <c r="AI242" s="9" t="s">
        <v>3622</v>
      </c>
      <c r="AJ242" t="s">
        <v>2948</v>
      </c>
      <c r="AO242" s="29">
        <v>2113</v>
      </c>
      <c r="AP242" s="108" t="s">
        <v>3623</v>
      </c>
      <c r="AQ242" s="104" t="b">
        <v>1</v>
      </c>
      <c r="AR242" s="105"/>
      <c r="AS242" s="29">
        <v>2113</v>
      </c>
      <c r="AT242" s="131" t="str" cm="1">
        <f t="array" ref="AT242">IFERROR(_xlfn.TEXTSPLIT(AR242,";",,FALSE),"")</f>
        <v/>
      </c>
      <c r="BJ242" s="132" t="str">
        <f t="shared" si="102"/>
        <v/>
      </c>
      <c r="BK242" s="132" t="str">
        <f t="shared" si="103"/>
        <v/>
      </c>
      <c r="BL242" s="132" t="str">
        <f t="shared" si="104"/>
        <v/>
      </c>
      <c r="BM242" s="132" t="str">
        <f t="shared" si="105"/>
        <v/>
      </c>
      <c r="BN242" s="132" t="str">
        <f t="shared" si="106"/>
        <v/>
      </c>
      <c r="BO242" s="132" t="str">
        <f t="shared" si="107"/>
        <v/>
      </c>
      <c r="BP242" s="132" t="str">
        <f t="shared" si="108"/>
        <v/>
      </c>
      <c r="BQ242" s="132" t="str">
        <f t="shared" si="109"/>
        <v/>
      </c>
      <c r="BR242" s="132" t="str">
        <f t="shared" si="110"/>
        <v/>
      </c>
      <c r="BS242" s="132" t="str">
        <f t="shared" si="111"/>
        <v/>
      </c>
      <c r="BT242" s="132" t="str">
        <f t="shared" si="112"/>
        <v/>
      </c>
      <c r="BU242" s="132" t="str">
        <f t="shared" si="113"/>
        <v/>
      </c>
      <c r="BV242" s="132" t="str">
        <f t="shared" si="114"/>
        <v/>
      </c>
      <c r="BW242" s="132" t="str">
        <f t="shared" si="115"/>
        <v/>
      </c>
      <c r="BX242" s="132" t="str">
        <f t="shared" si="116"/>
        <v/>
      </c>
      <c r="BY242" s="132" t="str">
        <f t="shared" si="117"/>
        <v/>
      </c>
      <c r="BZ242" t="str">
        <f t="shared" si="118"/>
        <v/>
      </c>
      <c r="CA242" t="str">
        <f t="shared" si="119"/>
        <v/>
      </c>
      <c r="CB242" t="str">
        <f t="shared" si="120"/>
        <v/>
      </c>
      <c r="CC242" t="str">
        <f t="shared" si="121"/>
        <v/>
      </c>
      <c r="CD242" t="str">
        <f t="shared" si="122"/>
        <v/>
      </c>
      <c r="CE242" t="str">
        <f t="shared" si="123"/>
        <v/>
      </c>
      <c r="CF242" t="str">
        <f t="shared" si="124"/>
        <v/>
      </c>
      <c r="CG242" t="str">
        <f t="shared" si="125"/>
        <v/>
      </c>
      <c r="CH242" t="str">
        <f t="shared" si="126"/>
        <v/>
      </c>
      <c r="CI242" t="str">
        <f t="shared" si="127"/>
        <v/>
      </c>
      <c r="CJ242" t="str">
        <f t="shared" si="128"/>
        <v/>
      </c>
      <c r="CK242" t="str">
        <f t="shared" si="129"/>
        <v/>
      </c>
      <c r="CL242" t="str">
        <f t="shared" si="130"/>
        <v/>
      </c>
      <c r="CM242" t="str">
        <f t="shared" si="131"/>
        <v/>
      </c>
      <c r="CN242" t="str">
        <f t="shared" si="132"/>
        <v/>
      </c>
      <c r="CO242" t="str">
        <f t="shared" si="133"/>
        <v/>
      </c>
    </row>
    <row r="243" spans="1:93" ht="15.6" customHeight="1">
      <c r="B243" s="97" t="s">
        <v>3583</v>
      </c>
      <c r="C243" s="26"/>
      <c r="D243" s="27"/>
      <c r="E243" s="27" t="s">
        <v>3362</v>
      </c>
      <c r="G243" s="27" t="s">
        <v>525</v>
      </c>
      <c r="H243" s="29" t="s">
        <v>434</v>
      </c>
      <c r="I243" t="s">
        <v>3306</v>
      </c>
      <c r="K243" s="28"/>
      <c r="M243" t="s">
        <v>38</v>
      </c>
      <c r="N243" s="28"/>
      <c r="P243" s="28"/>
      <c r="Q243" s="28" t="str">
        <f>CONCATENATE(B264,  "/", $B$118)</f>
        <v>eucalc_agr_emissions_n2o_liv_treated_abp_dairy_milk/eucalc_agr_domestic_production_liv_abp_dairy_milk</v>
      </c>
      <c r="R243" t="str">
        <f>IF(COUNTIF(soi_input_variables!A:A,B243)&gt;0,"yes","no")</f>
        <v>no</v>
      </c>
      <c r="S243" t="str">
        <f>IF(COUNTIF(midas_input_variables!A:A,B243)&gt;0,"yes","no")</f>
        <v>no</v>
      </c>
      <c r="T243" t="str">
        <f t="shared" si="134"/>
        <v>no</v>
      </c>
      <c r="V243" t="str">
        <f>IF(COUNTIF(eucalc_variables_proxies!A:A,B243)&gt;0,"yes","no")</f>
        <v>no</v>
      </c>
      <c r="X243" t="s">
        <v>2953</v>
      </c>
      <c r="AI243" s="9" t="s">
        <v>3624</v>
      </c>
      <c r="AJ243" t="s">
        <v>2948</v>
      </c>
      <c r="AO243" s="29">
        <v>2113</v>
      </c>
      <c r="AP243" s="109" t="s">
        <v>3625</v>
      </c>
      <c r="AQ243" s="104" t="b">
        <v>1</v>
      </c>
      <c r="AR243" s="105"/>
      <c r="AS243" s="29">
        <v>2113</v>
      </c>
      <c r="AT243" s="131" t="str" cm="1">
        <f t="array" ref="AT243">IFERROR(_xlfn.TEXTSPLIT(AR243,";",,FALSE),"")</f>
        <v/>
      </c>
      <c r="BJ243" s="132" t="str">
        <f t="shared" si="102"/>
        <v/>
      </c>
      <c r="BK243" s="132" t="str">
        <f t="shared" si="103"/>
        <v/>
      </c>
      <c r="BL243" s="132" t="str">
        <f t="shared" si="104"/>
        <v/>
      </c>
      <c r="BM243" s="132" t="str">
        <f t="shared" si="105"/>
        <v/>
      </c>
      <c r="BN243" s="132" t="str">
        <f t="shared" si="106"/>
        <v/>
      </c>
      <c r="BO243" s="132" t="str">
        <f t="shared" si="107"/>
        <v/>
      </c>
      <c r="BP243" s="132" t="str">
        <f t="shared" si="108"/>
        <v/>
      </c>
      <c r="BQ243" s="132" t="str">
        <f t="shared" si="109"/>
        <v/>
      </c>
      <c r="BR243" s="132" t="str">
        <f t="shared" si="110"/>
        <v/>
      </c>
      <c r="BS243" s="132" t="str">
        <f t="shared" si="111"/>
        <v/>
      </c>
      <c r="BT243" s="132" t="str">
        <f t="shared" si="112"/>
        <v/>
      </c>
      <c r="BU243" s="132" t="str">
        <f t="shared" si="113"/>
        <v/>
      </c>
      <c r="BV243" s="132" t="str">
        <f t="shared" si="114"/>
        <v/>
      </c>
      <c r="BW243" s="132" t="str">
        <f t="shared" si="115"/>
        <v/>
      </c>
      <c r="BX243" s="132" t="str">
        <f t="shared" si="116"/>
        <v/>
      </c>
      <c r="BY243" s="132" t="str">
        <f t="shared" si="117"/>
        <v/>
      </c>
      <c r="BZ243" t="str">
        <f t="shared" si="118"/>
        <v/>
      </c>
      <c r="CA243" t="str">
        <f t="shared" si="119"/>
        <v/>
      </c>
      <c r="CB243" t="str">
        <f t="shared" si="120"/>
        <v/>
      </c>
      <c r="CC243" t="str">
        <f t="shared" si="121"/>
        <v/>
      </c>
      <c r="CD243" t="str">
        <f t="shared" si="122"/>
        <v/>
      </c>
      <c r="CE243" t="str">
        <f t="shared" si="123"/>
        <v/>
      </c>
      <c r="CF243" t="str">
        <f t="shared" si="124"/>
        <v/>
      </c>
      <c r="CG243" t="str">
        <f t="shared" si="125"/>
        <v/>
      </c>
      <c r="CH243" t="str">
        <f t="shared" si="126"/>
        <v/>
      </c>
      <c r="CI243" t="str">
        <f t="shared" si="127"/>
        <v/>
      </c>
      <c r="CJ243" t="str">
        <f t="shared" si="128"/>
        <v/>
      </c>
      <c r="CK243" t="str">
        <f t="shared" si="129"/>
        <v/>
      </c>
      <c r="CL243" t="str">
        <f t="shared" si="130"/>
        <v/>
      </c>
      <c r="CM243" t="str">
        <f t="shared" si="131"/>
        <v/>
      </c>
      <c r="CN243" t="str">
        <f t="shared" si="132"/>
        <v/>
      </c>
      <c r="CO243" t="str">
        <f t="shared" si="133"/>
        <v/>
      </c>
    </row>
    <row r="244" spans="1:93" ht="15.6" customHeight="1">
      <c r="B244" s="97" t="s">
        <v>3585</v>
      </c>
      <c r="C244" s="26"/>
      <c r="D244" s="27"/>
      <c r="E244" s="27" t="s">
        <v>3362</v>
      </c>
      <c r="G244" s="27" t="s">
        <v>525</v>
      </c>
      <c r="H244" s="29" t="s">
        <v>434</v>
      </c>
      <c r="I244" t="s">
        <v>3306</v>
      </c>
      <c r="K244" s="28"/>
      <c r="M244" t="s">
        <v>38</v>
      </c>
      <c r="N244" s="28"/>
      <c r="P244" s="28"/>
      <c r="Q244" s="28" t="str">
        <f>CONCATENATE(B265,  "/", $B$120)</f>
        <v>eucalc_agr_emissions_n2o_liv_treated_abp_hens_egg/eucalc_agr_domestic_production_liv_abp_hens_egg</v>
      </c>
      <c r="R244" t="str">
        <f>IF(COUNTIF(soi_input_variables!A:A,B244)&gt;0,"yes","no")</f>
        <v>no</v>
      </c>
      <c r="S244" t="str">
        <f>IF(COUNTIF(midas_input_variables!A:A,B244)&gt;0,"yes","no")</f>
        <v>no</v>
      </c>
      <c r="T244" t="str">
        <f t="shared" si="134"/>
        <v>no</v>
      </c>
      <c r="V244" t="str">
        <f>IF(COUNTIF(eucalc_variables_proxies!A:A,B244)&gt;0,"yes","no")</f>
        <v>no</v>
      </c>
      <c r="X244" t="s">
        <v>2953</v>
      </c>
      <c r="AI244" s="9" t="s">
        <v>3626</v>
      </c>
      <c r="AJ244" t="s">
        <v>2948</v>
      </c>
      <c r="AO244" s="29">
        <v>2113</v>
      </c>
      <c r="AP244" s="108" t="s">
        <v>3627</v>
      </c>
      <c r="AQ244" s="104" t="b">
        <v>1</v>
      </c>
      <c r="AR244" s="105"/>
      <c r="AS244" s="29">
        <v>2113</v>
      </c>
      <c r="AT244" s="131" t="str" cm="1">
        <f t="array" ref="AT244">IFERROR(_xlfn.TEXTSPLIT(AR244,";",,FALSE),"")</f>
        <v/>
      </c>
      <c r="BJ244" s="132" t="str">
        <f t="shared" si="102"/>
        <v/>
      </c>
      <c r="BK244" s="132" t="str">
        <f t="shared" si="103"/>
        <v/>
      </c>
      <c r="BL244" s="132" t="str">
        <f t="shared" si="104"/>
        <v/>
      </c>
      <c r="BM244" s="132" t="str">
        <f t="shared" si="105"/>
        <v/>
      </c>
      <c r="BN244" s="132" t="str">
        <f t="shared" si="106"/>
        <v/>
      </c>
      <c r="BO244" s="132" t="str">
        <f t="shared" si="107"/>
        <v/>
      </c>
      <c r="BP244" s="132" t="str">
        <f t="shared" si="108"/>
        <v/>
      </c>
      <c r="BQ244" s="132" t="str">
        <f t="shared" si="109"/>
        <v/>
      </c>
      <c r="BR244" s="132" t="str">
        <f t="shared" si="110"/>
        <v/>
      </c>
      <c r="BS244" s="132" t="str">
        <f t="shared" si="111"/>
        <v/>
      </c>
      <c r="BT244" s="132" t="str">
        <f t="shared" si="112"/>
        <v/>
      </c>
      <c r="BU244" s="132" t="str">
        <f t="shared" si="113"/>
        <v/>
      </c>
      <c r="BV244" s="132" t="str">
        <f t="shared" si="114"/>
        <v/>
      </c>
      <c r="BW244" s="132" t="str">
        <f t="shared" si="115"/>
        <v/>
      </c>
      <c r="BX244" s="132" t="str">
        <f t="shared" si="116"/>
        <v/>
      </c>
      <c r="BY244" s="132" t="str">
        <f t="shared" si="117"/>
        <v/>
      </c>
      <c r="BZ244" t="str">
        <f t="shared" si="118"/>
        <v/>
      </c>
      <c r="CA244" t="str">
        <f t="shared" si="119"/>
        <v/>
      </c>
      <c r="CB244" t="str">
        <f t="shared" si="120"/>
        <v/>
      </c>
      <c r="CC244" t="str">
        <f t="shared" si="121"/>
        <v/>
      </c>
      <c r="CD244" t="str">
        <f t="shared" si="122"/>
        <v/>
      </c>
      <c r="CE244" t="str">
        <f t="shared" si="123"/>
        <v/>
      </c>
      <c r="CF244" t="str">
        <f t="shared" si="124"/>
        <v/>
      </c>
      <c r="CG244" t="str">
        <f t="shared" si="125"/>
        <v/>
      </c>
      <c r="CH244" t="str">
        <f t="shared" si="126"/>
        <v/>
      </c>
      <c r="CI244" t="str">
        <f t="shared" si="127"/>
        <v/>
      </c>
      <c r="CJ244" t="str">
        <f t="shared" si="128"/>
        <v/>
      </c>
      <c r="CK244" t="str">
        <f t="shared" si="129"/>
        <v/>
      </c>
      <c r="CL244" t="str">
        <f t="shared" si="130"/>
        <v/>
      </c>
      <c r="CM244" t="str">
        <f t="shared" si="131"/>
        <v/>
      </c>
      <c r="CN244" t="str">
        <f t="shared" si="132"/>
        <v/>
      </c>
      <c r="CO244" t="str">
        <f t="shared" si="133"/>
        <v/>
      </c>
    </row>
    <row r="245" spans="1:93" ht="15.6" customHeight="1">
      <c r="B245" s="97" t="s">
        <v>3587</v>
      </c>
      <c r="C245" s="26"/>
      <c r="D245" s="27"/>
      <c r="E245" s="27" t="s">
        <v>3362</v>
      </c>
      <c r="G245" s="27" t="s">
        <v>525</v>
      </c>
      <c r="H245" s="29" t="s">
        <v>434</v>
      </c>
      <c r="I245" t="s">
        <v>3306</v>
      </c>
      <c r="K245" s="28"/>
      <c r="M245" t="s">
        <v>38</v>
      </c>
      <c r="N245" s="28"/>
      <c r="P245" s="28"/>
      <c r="Q245" s="28" t="str">
        <f>CONCATENATE(B266,  "/", $B$126)</f>
        <v>eucalc_agr_emissions_n2o_liv_treated_meat_bovine/eucalc_agr_domestic_production_liv_meat_bovine</v>
      </c>
      <c r="R245" t="str">
        <f>IF(COUNTIF(soi_input_variables!A:A,B245)&gt;0,"yes","no")</f>
        <v>no</v>
      </c>
      <c r="S245" t="str">
        <f>IF(COUNTIF(midas_input_variables!A:A,B245)&gt;0,"yes","no")</f>
        <v>no</v>
      </c>
      <c r="T245" t="str">
        <f t="shared" si="134"/>
        <v>no</v>
      </c>
      <c r="V245" t="str">
        <f>IF(COUNTIF(eucalc_variables_proxies!A:A,B245)&gt;0,"yes","no")</f>
        <v>no</v>
      </c>
      <c r="X245" t="s">
        <v>2953</v>
      </c>
      <c r="AI245" s="9" t="s">
        <v>3628</v>
      </c>
      <c r="AJ245" t="s">
        <v>2948</v>
      </c>
      <c r="AO245" s="29">
        <v>2113</v>
      </c>
      <c r="AP245" s="108" t="s">
        <v>3629</v>
      </c>
      <c r="AQ245" s="104" t="b">
        <v>1</v>
      </c>
      <c r="AR245" s="105"/>
      <c r="AS245" s="29">
        <v>2113</v>
      </c>
      <c r="AT245" s="131" t="str" cm="1">
        <f t="array" ref="AT245">IFERROR(_xlfn.TEXTSPLIT(AR245,";",,FALSE),"")</f>
        <v/>
      </c>
      <c r="BJ245" s="132" t="str">
        <f t="shared" si="102"/>
        <v/>
      </c>
      <c r="BK245" s="132" t="str">
        <f t="shared" si="103"/>
        <v/>
      </c>
      <c r="BL245" s="132" t="str">
        <f t="shared" si="104"/>
        <v/>
      </c>
      <c r="BM245" s="132" t="str">
        <f t="shared" si="105"/>
        <v/>
      </c>
      <c r="BN245" s="132" t="str">
        <f t="shared" si="106"/>
        <v/>
      </c>
      <c r="BO245" s="132" t="str">
        <f t="shared" si="107"/>
        <v/>
      </c>
      <c r="BP245" s="132" t="str">
        <f t="shared" si="108"/>
        <v/>
      </c>
      <c r="BQ245" s="132" t="str">
        <f t="shared" si="109"/>
        <v/>
      </c>
      <c r="BR245" s="132" t="str">
        <f t="shared" si="110"/>
        <v/>
      </c>
      <c r="BS245" s="132" t="str">
        <f t="shared" si="111"/>
        <v/>
      </c>
      <c r="BT245" s="132" t="str">
        <f t="shared" si="112"/>
        <v/>
      </c>
      <c r="BU245" s="132" t="str">
        <f t="shared" si="113"/>
        <v/>
      </c>
      <c r="BV245" s="132" t="str">
        <f t="shared" si="114"/>
        <v/>
      </c>
      <c r="BW245" s="132" t="str">
        <f t="shared" si="115"/>
        <v/>
      </c>
      <c r="BX245" s="132" t="str">
        <f t="shared" si="116"/>
        <v/>
      </c>
      <c r="BY245" s="132" t="str">
        <f t="shared" si="117"/>
        <v/>
      </c>
      <c r="BZ245" t="str">
        <f t="shared" si="118"/>
        <v/>
      </c>
      <c r="CA245" t="str">
        <f t="shared" si="119"/>
        <v/>
      </c>
      <c r="CB245" t="str">
        <f t="shared" si="120"/>
        <v/>
      </c>
      <c r="CC245" t="str">
        <f t="shared" si="121"/>
        <v/>
      </c>
      <c r="CD245" t="str">
        <f t="shared" si="122"/>
        <v/>
      </c>
      <c r="CE245" t="str">
        <f t="shared" si="123"/>
        <v/>
      </c>
      <c r="CF245" t="str">
        <f t="shared" si="124"/>
        <v/>
      </c>
      <c r="CG245" t="str">
        <f t="shared" si="125"/>
        <v/>
      </c>
      <c r="CH245" t="str">
        <f t="shared" si="126"/>
        <v/>
      </c>
      <c r="CI245" t="str">
        <f t="shared" si="127"/>
        <v/>
      </c>
      <c r="CJ245" t="str">
        <f t="shared" si="128"/>
        <v/>
      </c>
      <c r="CK245" t="str">
        <f t="shared" si="129"/>
        <v/>
      </c>
      <c r="CL245" t="str">
        <f t="shared" si="130"/>
        <v/>
      </c>
      <c r="CM245" t="str">
        <f t="shared" si="131"/>
        <v/>
      </c>
      <c r="CN245" t="str">
        <f t="shared" si="132"/>
        <v/>
      </c>
      <c r="CO245" t="str">
        <f t="shared" si="133"/>
        <v/>
      </c>
    </row>
    <row r="246" spans="1:93" ht="15.6" customHeight="1">
      <c r="B246" s="97" t="s">
        <v>3589</v>
      </c>
      <c r="C246" s="26"/>
      <c r="D246" s="27"/>
      <c r="E246" s="27" t="s">
        <v>3362</v>
      </c>
      <c r="G246" s="27" t="s">
        <v>525</v>
      </c>
      <c r="H246" s="29" t="s">
        <v>434</v>
      </c>
      <c r="I246" t="s">
        <v>3306</v>
      </c>
      <c r="K246" s="28"/>
      <c r="M246" t="s">
        <v>38</v>
      </c>
      <c r="N246" s="28"/>
      <c r="P246" s="28"/>
      <c r="Q246" s="28" t="str">
        <f>CONCATENATE(B267,  "/", $B$128)</f>
        <v>eucalc_agr_emissions_n2o_liv_treated_meat_oth_animals/eucalc_agr_domestic_production_liv_meat_oth_animals</v>
      </c>
      <c r="R246" t="str">
        <f>IF(COUNTIF(soi_input_variables!A:A,B246)&gt;0,"yes","no")</f>
        <v>no</v>
      </c>
      <c r="S246" t="str">
        <f>IF(COUNTIF(midas_input_variables!A:A,B246)&gt;0,"yes","no")</f>
        <v>no</v>
      </c>
      <c r="T246" t="str">
        <f t="shared" si="134"/>
        <v>no</v>
      </c>
      <c r="V246" t="str">
        <f>IF(COUNTIF(eucalc_variables_proxies!A:A,B246)&gt;0,"yes","no")</f>
        <v>no</v>
      </c>
      <c r="X246" t="s">
        <v>2953</v>
      </c>
      <c r="AI246" s="9" t="s">
        <v>3630</v>
      </c>
      <c r="AJ246" t="s">
        <v>2948</v>
      </c>
      <c r="AO246" s="29">
        <v>2113</v>
      </c>
      <c r="AP246" s="108" t="s">
        <v>3631</v>
      </c>
      <c r="AQ246" s="104" t="b">
        <v>1</v>
      </c>
      <c r="AR246" s="105"/>
      <c r="AS246" s="29">
        <v>2113</v>
      </c>
      <c r="AT246" s="131" t="str" cm="1">
        <f t="array" ref="AT246">IFERROR(_xlfn.TEXTSPLIT(AR246,";",,FALSE),"")</f>
        <v/>
      </c>
      <c r="BJ246" s="132" t="str">
        <f t="shared" si="102"/>
        <v/>
      </c>
      <c r="BK246" s="132" t="str">
        <f t="shared" si="103"/>
        <v/>
      </c>
      <c r="BL246" s="132" t="str">
        <f t="shared" si="104"/>
        <v/>
      </c>
      <c r="BM246" s="132" t="str">
        <f t="shared" si="105"/>
        <v/>
      </c>
      <c r="BN246" s="132" t="str">
        <f t="shared" si="106"/>
        <v/>
      </c>
      <c r="BO246" s="132" t="str">
        <f t="shared" si="107"/>
        <v/>
      </c>
      <c r="BP246" s="132" t="str">
        <f t="shared" si="108"/>
        <v/>
      </c>
      <c r="BQ246" s="132" t="str">
        <f t="shared" si="109"/>
        <v/>
      </c>
      <c r="BR246" s="132" t="str">
        <f t="shared" si="110"/>
        <v/>
      </c>
      <c r="BS246" s="132" t="str">
        <f t="shared" si="111"/>
        <v/>
      </c>
      <c r="BT246" s="132" t="str">
        <f t="shared" si="112"/>
        <v/>
      </c>
      <c r="BU246" s="132" t="str">
        <f t="shared" si="113"/>
        <v/>
      </c>
      <c r="BV246" s="132" t="str">
        <f t="shared" si="114"/>
        <v/>
      </c>
      <c r="BW246" s="132" t="str">
        <f t="shared" si="115"/>
        <v/>
      </c>
      <c r="BX246" s="132" t="str">
        <f t="shared" si="116"/>
        <v/>
      </c>
      <c r="BY246" s="132" t="str">
        <f t="shared" si="117"/>
        <v/>
      </c>
      <c r="BZ246" t="str">
        <f t="shared" si="118"/>
        <v/>
      </c>
      <c r="CA246" t="str">
        <f t="shared" si="119"/>
        <v/>
      </c>
      <c r="CB246" t="str">
        <f t="shared" si="120"/>
        <v/>
      </c>
      <c r="CC246" t="str">
        <f t="shared" si="121"/>
        <v/>
      </c>
      <c r="CD246" t="str">
        <f t="shared" si="122"/>
        <v/>
      </c>
      <c r="CE246" t="str">
        <f t="shared" si="123"/>
        <v/>
      </c>
      <c r="CF246" t="str">
        <f t="shared" si="124"/>
        <v/>
      </c>
      <c r="CG246" t="str">
        <f t="shared" si="125"/>
        <v/>
      </c>
      <c r="CH246" t="str">
        <f t="shared" si="126"/>
        <v/>
      </c>
      <c r="CI246" t="str">
        <f t="shared" si="127"/>
        <v/>
      </c>
      <c r="CJ246" t="str">
        <f t="shared" si="128"/>
        <v/>
      </c>
      <c r="CK246" t="str">
        <f t="shared" si="129"/>
        <v/>
      </c>
      <c r="CL246" t="str">
        <f t="shared" si="130"/>
        <v/>
      </c>
      <c r="CM246" t="str">
        <f t="shared" si="131"/>
        <v/>
      </c>
      <c r="CN246" t="str">
        <f t="shared" si="132"/>
        <v/>
      </c>
      <c r="CO246" t="str">
        <f t="shared" si="133"/>
        <v/>
      </c>
    </row>
    <row r="247" spans="1:93" ht="15.6" customHeight="1">
      <c r="B247" s="97" t="s">
        <v>3592</v>
      </c>
      <c r="C247" s="26"/>
      <c r="D247" s="27"/>
      <c r="E247" s="27" t="s">
        <v>3362</v>
      </c>
      <c r="G247" s="27" t="s">
        <v>525</v>
      </c>
      <c r="H247" s="29" t="s">
        <v>434</v>
      </c>
      <c r="I247" t="s">
        <v>3306</v>
      </c>
      <c r="K247" s="28"/>
      <c r="M247" t="s">
        <v>38</v>
      </c>
      <c r="N247" s="28"/>
      <c r="P247" s="28"/>
      <c r="Q247" s="28" t="str">
        <f>CONCATENATE(B268,  "/", $B$130)</f>
        <v>eucalc_agr_emissions_n2o_liv_treated_meat_pig/eucalc_agr_domestic_production_liv_meat_pig</v>
      </c>
      <c r="R247" t="str">
        <f>IF(COUNTIF(soi_input_variables!A:A,B247)&gt;0,"yes","no")</f>
        <v>no</v>
      </c>
      <c r="S247" t="str">
        <f>IF(COUNTIF(midas_input_variables!A:A,B247)&gt;0,"yes","no")</f>
        <v>no</v>
      </c>
      <c r="T247" t="str">
        <f t="shared" si="134"/>
        <v>no</v>
      </c>
      <c r="V247" t="str">
        <f>IF(COUNTIF(eucalc_variables_proxies!A:A,B247)&gt;0,"yes","no")</f>
        <v>no</v>
      </c>
      <c r="X247" t="s">
        <v>2953</v>
      </c>
      <c r="AI247" s="9" t="s">
        <v>3632</v>
      </c>
      <c r="AJ247" t="s">
        <v>2948</v>
      </c>
      <c r="AO247" s="29">
        <v>2113</v>
      </c>
      <c r="AP247" s="108" t="s">
        <v>3633</v>
      </c>
      <c r="AQ247" s="104" t="b">
        <v>1</v>
      </c>
      <c r="AR247" s="105"/>
      <c r="AS247" s="29">
        <v>2113</v>
      </c>
      <c r="AT247" s="131" t="str" cm="1">
        <f t="array" ref="AT247">IFERROR(_xlfn.TEXTSPLIT(AR247,";",,FALSE),"")</f>
        <v/>
      </c>
      <c r="BJ247" s="132" t="str">
        <f t="shared" si="102"/>
        <v/>
      </c>
      <c r="BK247" s="132" t="str">
        <f t="shared" si="103"/>
        <v/>
      </c>
      <c r="BL247" s="132" t="str">
        <f t="shared" si="104"/>
        <v/>
      </c>
      <c r="BM247" s="132" t="str">
        <f t="shared" si="105"/>
        <v/>
      </c>
      <c r="BN247" s="132" t="str">
        <f t="shared" si="106"/>
        <v/>
      </c>
      <c r="BO247" s="132" t="str">
        <f t="shared" si="107"/>
        <v/>
      </c>
      <c r="BP247" s="132" t="str">
        <f t="shared" si="108"/>
        <v/>
      </c>
      <c r="BQ247" s="132" t="str">
        <f t="shared" si="109"/>
        <v/>
      </c>
      <c r="BR247" s="132" t="str">
        <f t="shared" si="110"/>
        <v/>
      </c>
      <c r="BS247" s="132" t="str">
        <f t="shared" si="111"/>
        <v/>
      </c>
      <c r="BT247" s="132" t="str">
        <f t="shared" si="112"/>
        <v/>
      </c>
      <c r="BU247" s="132" t="str">
        <f t="shared" si="113"/>
        <v/>
      </c>
      <c r="BV247" s="132" t="str">
        <f t="shared" si="114"/>
        <v/>
      </c>
      <c r="BW247" s="132" t="str">
        <f t="shared" si="115"/>
        <v/>
      </c>
      <c r="BX247" s="132" t="str">
        <f t="shared" si="116"/>
        <v/>
      </c>
      <c r="BY247" s="132" t="str">
        <f t="shared" si="117"/>
        <v/>
      </c>
      <c r="BZ247" t="str">
        <f t="shared" si="118"/>
        <v/>
      </c>
      <c r="CA247" t="str">
        <f t="shared" si="119"/>
        <v/>
      </c>
      <c r="CB247" t="str">
        <f t="shared" si="120"/>
        <v/>
      </c>
      <c r="CC247" t="str">
        <f t="shared" si="121"/>
        <v/>
      </c>
      <c r="CD247" t="str">
        <f t="shared" si="122"/>
        <v/>
      </c>
      <c r="CE247" t="str">
        <f t="shared" si="123"/>
        <v/>
      </c>
      <c r="CF247" t="str">
        <f t="shared" si="124"/>
        <v/>
      </c>
      <c r="CG247" t="str">
        <f t="shared" si="125"/>
        <v/>
      </c>
      <c r="CH247" t="str">
        <f t="shared" si="126"/>
        <v/>
      </c>
      <c r="CI247" t="str">
        <f t="shared" si="127"/>
        <v/>
      </c>
      <c r="CJ247" t="str">
        <f t="shared" si="128"/>
        <v/>
      </c>
      <c r="CK247" t="str">
        <f t="shared" si="129"/>
        <v/>
      </c>
      <c r="CL247" t="str">
        <f t="shared" si="130"/>
        <v/>
      </c>
      <c r="CM247" t="str">
        <f t="shared" si="131"/>
        <v/>
      </c>
      <c r="CN247" t="str">
        <f t="shared" si="132"/>
        <v/>
      </c>
      <c r="CO247" t="str">
        <f t="shared" si="133"/>
        <v/>
      </c>
    </row>
    <row r="248" spans="1:93" ht="15.6" customHeight="1">
      <c r="B248" s="97" t="s">
        <v>3594</v>
      </c>
      <c r="C248" s="26"/>
      <c r="D248" s="27"/>
      <c r="E248" s="27" t="s">
        <v>3362</v>
      </c>
      <c r="G248" s="27" t="s">
        <v>525</v>
      </c>
      <c r="H248" s="29" t="s">
        <v>434</v>
      </c>
      <c r="I248" t="s">
        <v>3306</v>
      </c>
      <c r="K248" s="28"/>
      <c r="M248" t="s">
        <v>38</v>
      </c>
      <c r="N248" s="28"/>
      <c r="P248" s="28"/>
      <c r="Q248" s="28" t="str">
        <f>CONCATENATE(B269,  "/", $B$132)</f>
        <v>eucalc_agr_emissions_n2o_liv_treated_meat_poultry/eucalc_agr_domestic_production_liv_meat_poultry</v>
      </c>
      <c r="R248" t="str">
        <f>IF(COUNTIF(soi_input_variables!A:A,B248)&gt;0,"yes","no")</f>
        <v>no</v>
      </c>
      <c r="S248" t="str">
        <f>IF(COUNTIF(midas_input_variables!A:A,B248)&gt;0,"yes","no")</f>
        <v>no</v>
      </c>
      <c r="T248" t="str">
        <f t="shared" si="134"/>
        <v>no</v>
      </c>
      <c r="V248" t="str">
        <f>IF(COUNTIF(eucalc_variables_proxies!A:A,B248)&gt;0,"yes","no")</f>
        <v>no</v>
      </c>
      <c r="X248" t="s">
        <v>2953</v>
      </c>
      <c r="AI248" s="9" t="s">
        <v>3634</v>
      </c>
      <c r="AJ248" t="s">
        <v>2948</v>
      </c>
      <c r="AO248" s="29">
        <v>2113</v>
      </c>
      <c r="AP248" s="108" t="s">
        <v>3635</v>
      </c>
      <c r="AQ248" s="104" t="b">
        <v>1</v>
      </c>
      <c r="AR248" s="105"/>
      <c r="AS248" s="29">
        <v>2113</v>
      </c>
      <c r="AT248" s="131" t="str" cm="1">
        <f t="array" ref="AT248">IFERROR(_xlfn.TEXTSPLIT(AR248,";",,FALSE),"")</f>
        <v/>
      </c>
      <c r="BJ248" s="132" t="str">
        <f t="shared" si="102"/>
        <v/>
      </c>
      <c r="BK248" s="132" t="str">
        <f t="shared" si="103"/>
        <v/>
      </c>
      <c r="BL248" s="132" t="str">
        <f t="shared" si="104"/>
        <v/>
      </c>
      <c r="BM248" s="132" t="str">
        <f t="shared" si="105"/>
        <v/>
      </c>
      <c r="BN248" s="132" t="str">
        <f t="shared" si="106"/>
        <v/>
      </c>
      <c r="BO248" s="132" t="str">
        <f t="shared" si="107"/>
        <v/>
      </c>
      <c r="BP248" s="132" t="str">
        <f t="shared" si="108"/>
        <v/>
      </c>
      <c r="BQ248" s="132" t="str">
        <f t="shared" si="109"/>
        <v/>
      </c>
      <c r="BR248" s="132" t="str">
        <f t="shared" si="110"/>
        <v/>
      </c>
      <c r="BS248" s="132" t="str">
        <f t="shared" si="111"/>
        <v/>
      </c>
      <c r="BT248" s="132" t="str">
        <f t="shared" si="112"/>
        <v/>
      </c>
      <c r="BU248" s="132" t="str">
        <f t="shared" si="113"/>
        <v/>
      </c>
      <c r="BV248" s="132" t="str">
        <f t="shared" si="114"/>
        <v/>
      </c>
      <c r="BW248" s="132" t="str">
        <f t="shared" si="115"/>
        <v/>
      </c>
      <c r="BX248" s="132" t="str">
        <f t="shared" si="116"/>
        <v/>
      </c>
      <c r="BY248" s="132" t="str">
        <f t="shared" si="117"/>
        <v/>
      </c>
      <c r="BZ248" t="str">
        <f t="shared" si="118"/>
        <v/>
      </c>
      <c r="CA248" t="str">
        <f t="shared" si="119"/>
        <v/>
      </c>
      <c r="CB248" t="str">
        <f t="shared" si="120"/>
        <v/>
      </c>
      <c r="CC248" t="str">
        <f t="shared" si="121"/>
        <v/>
      </c>
      <c r="CD248" t="str">
        <f t="shared" si="122"/>
        <v/>
      </c>
      <c r="CE248" t="str">
        <f t="shared" si="123"/>
        <v/>
      </c>
      <c r="CF248" t="str">
        <f t="shared" si="124"/>
        <v/>
      </c>
      <c r="CG248" t="str">
        <f t="shared" si="125"/>
        <v/>
      </c>
      <c r="CH248" t="str">
        <f t="shared" si="126"/>
        <v/>
      </c>
      <c r="CI248" t="str">
        <f t="shared" si="127"/>
        <v/>
      </c>
      <c r="CJ248" t="str">
        <f t="shared" si="128"/>
        <v/>
      </c>
      <c r="CK248" t="str">
        <f t="shared" si="129"/>
        <v/>
      </c>
      <c r="CL248" t="str">
        <f t="shared" si="130"/>
        <v/>
      </c>
      <c r="CM248" t="str">
        <f t="shared" si="131"/>
        <v/>
      </c>
      <c r="CN248" t="str">
        <f t="shared" si="132"/>
        <v/>
      </c>
      <c r="CO248" t="str">
        <f t="shared" si="133"/>
        <v/>
      </c>
    </row>
    <row r="249" spans="1:93" ht="15.6" customHeight="1">
      <c r="B249" s="97" t="s">
        <v>3596</v>
      </c>
      <c r="C249" s="26"/>
      <c r="D249" s="27"/>
      <c r="E249" s="27" t="s">
        <v>3362</v>
      </c>
      <c r="G249" s="27" t="s">
        <v>525</v>
      </c>
      <c r="H249" s="29" t="s">
        <v>434</v>
      </c>
      <c r="I249" t="s">
        <v>3306</v>
      </c>
      <c r="K249" s="28"/>
      <c r="M249" t="s">
        <v>38</v>
      </c>
      <c r="N249" s="28"/>
      <c r="P249" s="28"/>
      <c r="Q249" s="28" t="str">
        <f>CONCATENATE(B270,  "/", $B$134)</f>
        <v>eucalc_agr_emissions_n2o_liv_treated_meat_sheep/eucalc_agr_domestic_production_liv_meat_sheep</v>
      </c>
      <c r="R249" t="str">
        <f>IF(COUNTIF(soi_input_variables!A:A,B249)&gt;0,"yes","no")</f>
        <v>no</v>
      </c>
      <c r="S249" t="str">
        <f>IF(COUNTIF(midas_input_variables!A:A,B249)&gt;0,"yes","no")</f>
        <v>no</v>
      </c>
      <c r="T249" t="str">
        <f t="shared" si="134"/>
        <v>no</v>
      </c>
      <c r="V249" t="str">
        <f>IF(COUNTIF(eucalc_variables_proxies!A:A,B249)&gt;0,"yes","no")</f>
        <v>no</v>
      </c>
      <c r="X249" t="s">
        <v>2953</v>
      </c>
      <c r="AI249" s="9" t="s">
        <v>3636</v>
      </c>
      <c r="AJ249" t="s">
        <v>2948</v>
      </c>
      <c r="AO249" s="29">
        <v>2113</v>
      </c>
      <c r="AP249" s="108" t="s">
        <v>3637</v>
      </c>
      <c r="AQ249" s="104" t="b">
        <v>1</v>
      </c>
      <c r="AR249" s="105"/>
      <c r="AS249" s="29">
        <v>2113</v>
      </c>
      <c r="AT249" s="131" t="str" cm="1">
        <f t="array" ref="AT249">IFERROR(_xlfn.TEXTSPLIT(AR249,";",,FALSE),"")</f>
        <v/>
      </c>
      <c r="BJ249" s="132" t="str">
        <f t="shared" si="102"/>
        <v/>
      </c>
      <c r="BK249" s="132" t="str">
        <f t="shared" si="103"/>
        <v/>
      </c>
      <c r="BL249" s="132" t="str">
        <f t="shared" si="104"/>
        <v/>
      </c>
      <c r="BM249" s="132" t="str">
        <f t="shared" si="105"/>
        <v/>
      </c>
      <c r="BN249" s="132" t="str">
        <f t="shared" si="106"/>
        <v/>
      </c>
      <c r="BO249" s="132" t="str">
        <f t="shared" si="107"/>
        <v/>
      </c>
      <c r="BP249" s="132" t="str">
        <f t="shared" si="108"/>
        <v/>
      </c>
      <c r="BQ249" s="132" t="str">
        <f t="shared" si="109"/>
        <v/>
      </c>
      <c r="BR249" s="132" t="str">
        <f t="shared" si="110"/>
        <v/>
      </c>
      <c r="BS249" s="132" t="str">
        <f t="shared" si="111"/>
        <v/>
      </c>
      <c r="BT249" s="132" t="str">
        <f t="shared" si="112"/>
        <v/>
      </c>
      <c r="BU249" s="132" t="str">
        <f t="shared" si="113"/>
        <v/>
      </c>
      <c r="BV249" s="132" t="str">
        <f t="shared" si="114"/>
        <v/>
      </c>
      <c r="BW249" s="132" t="str">
        <f t="shared" si="115"/>
        <v/>
      </c>
      <c r="BX249" s="132" t="str">
        <f t="shared" si="116"/>
        <v/>
      </c>
      <c r="BY249" s="132" t="str">
        <f t="shared" si="117"/>
        <v/>
      </c>
      <c r="BZ249" t="str">
        <f t="shared" si="118"/>
        <v/>
      </c>
      <c r="CA249" t="str">
        <f t="shared" si="119"/>
        <v/>
      </c>
      <c r="CB249" t="str">
        <f t="shared" si="120"/>
        <v/>
      </c>
      <c r="CC249" t="str">
        <f t="shared" si="121"/>
        <v/>
      </c>
      <c r="CD249" t="str">
        <f t="shared" si="122"/>
        <v/>
      </c>
      <c r="CE249" t="str">
        <f t="shared" si="123"/>
        <v/>
      </c>
      <c r="CF249" t="str">
        <f t="shared" si="124"/>
        <v/>
      </c>
      <c r="CG249" t="str">
        <f t="shared" si="125"/>
        <v/>
      </c>
      <c r="CH249" t="str">
        <f t="shared" si="126"/>
        <v/>
      </c>
      <c r="CI249" t="str">
        <f t="shared" si="127"/>
        <v/>
      </c>
      <c r="CJ249" t="str">
        <f t="shared" si="128"/>
        <v/>
      </c>
      <c r="CK249" t="str">
        <f t="shared" si="129"/>
        <v/>
      </c>
      <c r="CL249" t="str">
        <f t="shared" si="130"/>
        <v/>
      </c>
      <c r="CM249" t="str">
        <f t="shared" si="131"/>
        <v/>
      </c>
      <c r="CN249" t="str">
        <f t="shared" si="132"/>
        <v/>
      </c>
      <c r="CO249" t="str">
        <f t="shared" si="133"/>
        <v/>
      </c>
    </row>
    <row r="250" spans="1:93" ht="17.100000000000001" customHeight="1">
      <c r="A250" t="s">
        <v>3371</v>
      </c>
      <c r="B250" s="97" t="s">
        <v>3598</v>
      </c>
      <c r="C250" s="26" t="s">
        <v>3638</v>
      </c>
      <c r="D250" s="27"/>
      <c r="E250" s="27" t="s">
        <v>61</v>
      </c>
      <c r="F250" t="s">
        <v>48</v>
      </c>
      <c r="G250" s="27" t="s">
        <v>525</v>
      </c>
      <c r="H250" s="29" t="s">
        <v>3355</v>
      </c>
      <c r="I250" t="s">
        <v>3306</v>
      </c>
      <c r="K250" s="28"/>
      <c r="M250" t="s">
        <v>38</v>
      </c>
      <c r="N250" s="28"/>
      <c r="R250" t="str">
        <f>IF(COUNTIF(soi_input_variables!A:A,B250)&gt;0,"yes","no")</f>
        <v>no</v>
      </c>
      <c r="S250" t="str">
        <f>IF(COUNTIF(midas_input_variables!A:A,B250)&gt;0,"yes","no")</f>
        <v>no</v>
      </c>
      <c r="T250" t="str">
        <f t="shared" si="134"/>
        <v>no</v>
      </c>
      <c r="U250">
        <v>0.02</v>
      </c>
      <c r="V250" t="str">
        <f>IF(COUNTIF(eucalc_variables_proxies!A:A,B250)&gt;0,"yes","no")</f>
        <v>yes</v>
      </c>
      <c r="X250" t="s">
        <v>2948</v>
      </c>
      <c r="AI250" s="9" t="s">
        <v>3639</v>
      </c>
      <c r="AJ250" t="s">
        <v>2948</v>
      </c>
      <c r="AO250" s="29">
        <v>2113</v>
      </c>
      <c r="AP250" s="108" t="s">
        <v>3640</v>
      </c>
      <c r="AQ250" s="104" t="b">
        <v>1</v>
      </c>
      <c r="AR250" s="105"/>
      <c r="AS250" s="29">
        <v>2113</v>
      </c>
      <c r="AT250" s="131" t="str" cm="1">
        <f t="array" ref="AT250">IFERROR(_xlfn.TEXTSPLIT(AR250,";",,FALSE),"")</f>
        <v/>
      </c>
      <c r="BJ250" s="132" t="str">
        <f t="shared" si="102"/>
        <v/>
      </c>
      <c r="BK250" s="132" t="str">
        <f t="shared" si="103"/>
        <v/>
      </c>
      <c r="BL250" s="132" t="str">
        <f t="shared" si="104"/>
        <v/>
      </c>
      <c r="BM250" s="132" t="str">
        <f t="shared" si="105"/>
        <v/>
      </c>
      <c r="BN250" s="132" t="str">
        <f t="shared" si="106"/>
        <v/>
      </c>
      <c r="BO250" s="132" t="str">
        <f t="shared" si="107"/>
        <v/>
      </c>
      <c r="BP250" s="132" t="str">
        <f t="shared" si="108"/>
        <v/>
      </c>
      <c r="BQ250" s="132" t="str">
        <f t="shared" si="109"/>
        <v/>
      </c>
      <c r="BR250" s="132" t="str">
        <f t="shared" si="110"/>
        <v/>
      </c>
      <c r="BS250" s="132" t="str">
        <f t="shared" si="111"/>
        <v/>
      </c>
      <c r="BT250" s="132" t="str">
        <f t="shared" si="112"/>
        <v/>
      </c>
      <c r="BU250" s="132" t="str">
        <f t="shared" si="113"/>
        <v/>
      </c>
      <c r="BV250" s="132" t="str">
        <f t="shared" si="114"/>
        <v/>
      </c>
      <c r="BW250" s="132" t="str">
        <f t="shared" si="115"/>
        <v/>
      </c>
      <c r="BX250" s="132" t="str">
        <f t="shared" si="116"/>
        <v/>
      </c>
      <c r="BY250" s="132" t="str">
        <f t="shared" si="117"/>
        <v/>
      </c>
      <c r="BZ250" t="str">
        <f t="shared" si="118"/>
        <v/>
      </c>
      <c r="CA250" t="str">
        <f t="shared" si="119"/>
        <v/>
      </c>
      <c r="CB250" t="str">
        <f t="shared" si="120"/>
        <v/>
      </c>
      <c r="CC250" t="str">
        <f t="shared" si="121"/>
        <v/>
      </c>
      <c r="CD250" t="str">
        <f t="shared" si="122"/>
        <v/>
      </c>
      <c r="CE250" t="str">
        <f t="shared" si="123"/>
        <v/>
      </c>
      <c r="CF250" t="str">
        <f t="shared" si="124"/>
        <v/>
      </c>
      <c r="CG250" t="str">
        <f t="shared" si="125"/>
        <v/>
      </c>
      <c r="CH250" t="str">
        <f t="shared" si="126"/>
        <v/>
      </c>
      <c r="CI250" t="str">
        <f t="shared" si="127"/>
        <v/>
      </c>
      <c r="CJ250" t="str">
        <f t="shared" si="128"/>
        <v/>
      </c>
      <c r="CK250" t="str">
        <f t="shared" si="129"/>
        <v/>
      </c>
      <c r="CL250" t="str">
        <f t="shared" si="130"/>
        <v/>
      </c>
      <c r="CM250" t="str">
        <f t="shared" si="131"/>
        <v/>
      </c>
      <c r="CN250" t="str">
        <f t="shared" si="132"/>
        <v/>
      </c>
      <c r="CO250" t="str">
        <f t="shared" si="133"/>
        <v/>
      </c>
    </row>
    <row r="251" spans="1:93" ht="17.100000000000001" customHeight="1">
      <c r="A251" t="s">
        <v>3377</v>
      </c>
      <c r="B251" s="97" t="s">
        <v>3600</v>
      </c>
      <c r="C251" s="26" t="s">
        <v>3641</v>
      </c>
      <c r="D251" s="27"/>
      <c r="E251" s="27" t="s">
        <v>61</v>
      </c>
      <c r="F251" t="s">
        <v>48</v>
      </c>
      <c r="G251" s="27" t="s">
        <v>525</v>
      </c>
      <c r="H251" s="29" t="s">
        <v>3355</v>
      </c>
      <c r="I251" t="s">
        <v>3306</v>
      </c>
      <c r="K251" s="28"/>
      <c r="M251" t="s">
        <v>38</v>
      </c>
      <c r="N251" s="28"/>
      <c r="R251" t="str">
        <f>IF(COUNTIF(soi_input_variables!A:A,B251)&gt;0,"yes","no")</f>
        <v>no</v>
      </c>
      <c r="S251" t="str">
        <f>IF(COUNTIF(midas_input_variables!A:A,B251)&gt;0,"yes","no")</f>
        <v>no</v>
      </c>
      <c r="T251" t="str">
        <f t="shared" si="134"/>
        <v>no</v>
      </c>
      <c r="U251">
        <v>0.02</v>
      </c>
      <c r="V251" t="str">
        <f>IF(COUNTIF(eucalc_variables_proxies!A:A,B251)&gt;0,"yes","no")</f>
        <v>yes</v>
      </c>
      <c r="X251" t="s">
        <v>2948</v>
      </c>
      <c r="AI251" s="9" t="s">
        <v>3642</v>
      </c>
      <c r="AJ251" t="s">
        <v>2960</v>
      </c>
      <c r="AK251" t="s">
        <v>2960</v>
      </c>
      <c r="AO251" s="105">
        <v>2113</v>
      </c>
      <c r="AP251" s="109" t="s">
        <v>3643</v>
      </c>
      <c r="AQ251" s="110" t="b">
        <v>1</v>
      </c>
      <c r="AR251" s="29"/>
      <c r="AS251" s="105">
        <v>2113</v>
      </c>
      <c r="AT251" s="131" t="str" cm="1">
        <f t="array" ref="AT251">IFERROR(_xlfn.TEXTSPLIT(AR251,";",,FALSE),"")</f>
        <v/>
      </c>
      <c r="BJ251" s="132" t="str">
        <f t="shared" si="102"/>
        <v/>
      </c>
      <c r="BK251" s="132" t="str">
        <f t="shared" si="103"/>
        <v/>
      </c>
      <c r="BL251" s="132" t="str">
        <f t="shared" si="104"/>
        <v/>
      </c>
      <c r="BM251" s="132" t="str">
        <f t="shared" si="105"/>
        <v/>
      </c>
      <c r="BN251" s="132" t="str">
        <f t="shared" si="106"/>
        <v/>
      </c>
      <c r="BO251" s="132" t="str">
        <f t="shared" si="107"/>
        <v/>
      </c>
      <c r="BP251" s="132" t="str">
        <f t="shared" si="108"/>
        <v/>
      </c>
      <c r="BQ251" s="132" t="str">
        <f t="shared" si="109"/>
        <v/>
      </c>
      <c r="BR251" s="132" t="str">
        <f t="shared" si="110"/>
        <v/>
      </c>
      <c r="BS251" s="132" t="str">
        <f t="shared" si="111"/>
        <v/>
      </c>
      <c r="BT251" s="132" t="str">
        <f t="shared" si="112"/>
        <v/>
      </c>
      <c r="BU251" s="132" t="str">
        <f t="shared" si="113"/>
        <v/>
      </c>
      <c r="BV251" s="132" t="str">
        <f t="shared" si="114"/>
        <v/>
      </c>
      <c r="BW251" s="132" t="str">
        <f t="shared" si="115"/>
        <v/>
      </c>
      <c r="BX251" s="132" t="str">
        <f t="shared" si="116"/>
        <v/>
      </c>
      <c r="BY251" s="132" t="str">
        <f t="shared" si="117"/>
        <v/>
      </c>
      <c r="BZ251" t="str">
        <f t="shared" si="118"/>
        <v/>
      </c>
      <c r="CA251" t="str">
        <f t="shared" si="119"/>
        <v/>
      </c>
      <c r="CB251" t="str">
        <f t="shared" si="120"/>
        <v/>
      </c>
      <c r="CC251" t="str">
        <f t="shared" si="121"/>
        <v/>
      </c>
      <c r="CD251" t="str">
        <f t="shared" si="122"/>
        <v/>
      </c>
      <c r="CE251" t="str">
        <f t="shared" si="123"/>
        <v/>
      </c>
      <c r="CF251" t="str">
        <f t="shared" si="124"/>
        <v/>
      </c>
      <c r="CG251" t="str">
        <f t="shared" si="125"/>
        <v/>
      </c>
      <c r="CH251" t="str">
        <f t="shared" si="126"/>
        <v/>
      </c>
      <c r="CI251" t="str">
        <f t="shared" si="127"/>
        <v/>
      </c>
      <c r="CJ251" t="str">
        <f t="shared" si="128"/>
        <v/>
      </c>
      <c r="CK251" t="str">
        <f t="shared" si="129"/>
        <v/>
      </c>
      <c r="CL251" t="str">
        <f t="shared" si="130"/>
        <v/>
      </c>
      <c r="CM251" t="str">
        <f t="shared" si="131"/>
        <v/>
      </c>
      <c r="CN251" t="str">
        <f t="shared" si="132"/>
        <v/>
      </c>
      <c r="CO251" t="str">
        <f t="shared" si="133"/>
        <v/>
      </c>
    </row>
    <row r="252" spans="1:93" ht="16.2" customHeight="1">
      <c r="A252" t="s">
        <v>3365</v>
      </c>
      <c r="B252" s="97" t="s">
        <v>3602</v>
      </c>
      <c r="C252" s="26" t="s">
        <v>3644</v>
      </c>
      <c r="D252" s="27"/>
      <c r="E252" s="27" t="s">
        <v>61</v>
      </c>
      <c r="F252" t="s">
        <v>48</v>
      </c>
      <c r="G252" s="27" t="s">
        <v>525</v>
      </c>
      <c r="H252" s="29" t="s">
        <v>3355</v>
      </c>
      <c r="I252" t="s">
        <v>3306</v>
      </c>
      <c r="K252" s="28"/>
      <c r="M252" t="s">
        <v>38</v>
      </c>
      <c r="N252" s="28"/>
      <c r="R252" t="str">
        <f>IF(COUNTIF(soi_input_variables!A:A,B252)&gt;0,"yes","no")</f>
        <v>no</v>
      </c>
      <c r="S252" t="str">
        <f>IF(COUNTIF(midas_input_variables!A:A,B252)&gt;0,"yes","no")</f>
        <v>no</v>
      </c>
      <c r="T252" t="str">
        <f t="shared" si="134"/>
        <v>no</v>
      </c>
      <c r="U252">
        <v>0.02</v>
      </c>
      <c r="V252" t="str">
        <f>IF(COUNTIF(eucalc_variables_proxies!A:A,B252)&gt;0,"yes","no")</f>
        <v>yes</v>
      </c>
      <c r="X252" t="s">
        <v>2948</v>
      </c>
      <c r="AI252" s="9" t="s">
        <v>3645</v>
      </c>
      <c r="AJ252" t="s">
        <v>2960</v>
      </c>
      <c r="AK252" t="s">
        <v>2960</v>
      </c>
      <c r="AO252" s="105">
        <v>2113</v>
      </c>
      <c r="AP252" s="111" t="s">
        <v>3646</v>
      </c>
      <c r="AQ252" s="110" t="b">
        <v>1</v>
      </c>
      <c r="AR252" s="29"/>
      <c r="AS252" s="105">
        <v>2113</v>
      </c>
      <c r="AT252" s="131" t="str" cm="1">
        <f t="array" ref="AT252">IFERROR(_xlfn.TEXTSPLIT(AR252,";",,FALSE),"")</f>
        <v/>
      </c>
      <c r="BJ252" s="132" t="str">
        <f t="shared" si="102"/>
        <v/>
      </c>
      <c r="BK252" s="132" t="str">
        <f t="shared" si="103"/>
        <v/>
      </c>
      <c r="BL252" s="132" t="str">
        <f t="shared" si="104"/>
        <v/>
      </c>
      <c r="BM252" s="132" t="str">
        <f t="shared" si="105"/>
        <v/>
      </c>
      <c r="BN252" s="132" t="str">
        <f t="shared" si="106"/>
        <v/>
      </c>
      <c r="BO252" s="132" t="str">
        <f t="shared" si="107"/>
        <v/>
      </c>
      <c r="BP252" s="132" t="str">
        <f t="shared" si="108"/>
        <v/>
      </c>
      <c r="BQ252" s="132" t="str">
        <f t="shared" si="109"/>
        <v/>
      </c>
      <c r="BR252" s="132" t="str">
        <f t="shared" si="110"/>
        <v/>
      </c>
      <c r="BS252" s="132" t="str">
        <f t="shared" si="111"/>
        <v/>
      </c>
      <c r="BT252" s="132" t="str">
        <f t="shared" si="112"/>
        <v/>
      </c>
      <c r="BU252" s="132" t="str">
        <f t="shared" si="113"/>
        <v/>
      </c>
      <c r="BV252" s="132" t="str">
        <f t="shared" si="114"/>
        <v/>
      </c>
      <c r="BW252" s="132" t="str">
        <f t="shared" si="115"/>
        <v/>
      </c>
      <c r="BX252" s="132" t="str">
        <f t="shared" si="116"/>
        <v/>
      </c>
      <c r="BY252" s="132" t="str">
        <f t="shared" si="117"/>
        <v/>
      </c>
      <c r="BZ252" t="str">
        <f t="shared" si="118"/>
        <v/>
      </c>
      <c r="CA252" t="str">
        <f t="shared" si="119"/>
        <v/>
      </c>
      <c r="CB252" t="str">
        <f t="shared" si="120"/>
        <v/>
      </c>
      <c r="CC252" t="str">
        <f t="shared" si="121"/>
        <v/>
      </c>
      <c r="CD252" t="str">
        <f t="shared" si="122"/>
        <v/>
      </c>
      <c r="CE252" t="str">
        <f t="shared" si="123"/>
        <v/>
      </c>
      <c r="CF252" t="str">
        <f t="shared" si="124"/>
        <v/>
      </c>
      <c r="CG252" t="str">
        <f t="shared" si="125"/>
        <v/>
      </c>
      <c r="CH252" t="str">
        <f t="shared" si="126"/>
        <v/>
      </c>
      <c r="CI252" t="str">
        <f t="shared" si="127"/>
        <v/>
      </c>
      <c r="CJ252" t="str">
        <f t="shared" si="128"/>
        <v/>
      </c>
      <c r="CK252" t="str">
        <f t="shared" si="129"/>
        <v/>
      </c>
      <c r="CL252" t="str">
        <f t="shared" si="130"/>
        <v/>
      </c>
      <c r="CM252" t="str">
        <f t="shared" si="131"/>
        <v/>
      </c>
      <c r="CN252" t="str">
        <f t="shared" si="132"/>
        <v/>
      </c>
      <c r="CO252" t="str">
        <f t="shared" si="133"/>
        <v/>
      </c>
    </row>
    <row r="253" spans="1:93" ht="16.5" customHeight="1">
      <c r="A253" t="s">
        <v>3384</v>
      </c>
      <c r="B253" s="97" t="s">
        <v>3604</v>
      </c>
      <c r="C253" s="26" t="s">
        <v>3647</v>
      </c>
      <c r="D253" s="27" t="s">
        <v>3330</v>
      </c>
      <c r="E253" s="27" t="s">
        <v>61</v>
      </c>
      <c r="F253" t="s">
        <v>48</v>
      </c>
      <c r="G253" s="27" t="s">
        <v>525</v>
      </c>
      <c r="H253" s="29" t="s">
        <v>3355</v>
      </c>
      <c r="I253" t="s">
        <v>3306</v>
      </c>
      <c r="K253" s="28"/>
      <c r="M253" t="s">
        <v>38</v>
      </c>
      <c r="N253" s="28"/>
      <c r="R253" t="str">
        <f>IF(COUNTIF(soi_input_variables!A:A,B253)&gt;0,"yes","no")</f>
        <v>no</v>
      </c>
      <c r="S253" t="str">
        <f>IF(COUNTIF(midas_input_variables!A:A,B253)&gt;0,"yes","no")</f>
        <v>no</v>
      </c>
      <c r="T253" t="str">
        <f t="shared" si="134"/>
        <v>no</v>
      </c>
      <c r="U253">
        <v>0.02</v>
      </c>
      <c r="V253" t="str">
        <f>IF(COUNTIF(eucalc_variables_proxies!A:A,B253)&gt;0,"yes","no")</f>
        <v>yes</v>
      </c>
      <c r="X253" t="s">
        <v>2948</v>
      </c>
      <c r="AI253" s="9" t="s">
        <v>3648</v>
      </c>
      <c r="AJ253" t="s">
        <v>2960</v>
      </c>
      <c r="AK253" t="s">
        <v>2960</v>
      </c>
      <c r="AO253" s="105">
        <v>2113</v>
      </c>
      <c r="AP253" s="111" t="s">
        <v>3649</v>
      </c>
      <c r="AQ253" s="110" t="b">
        <v>1</v>
      </c>
      <c r="AR253" s="29"/>
      <c r="AS253" s="105">
        <v>2113</v>
      </c>
      <c r="AT253" s="131" t="str" cm="1">
        <f t="array" ref="AT253">IFERROR(_xlfn.TEXTSPLIT(AR253,";",,FALSE),"")</f>
        <v/>
      </c>
      <c r="BJ253" s="132" t="str">
        <f t="shared" si="102"/>
        <v/>
      </c>
      <c r="BK253" s="132" t="str">
        <f t="shared" si="103"/>
        <v/>
      </c>
      <c r="BL253" s="132" t="str">
        <f t="shared" si="104"/>
        <v/>
      </c>
      <c r="BM253" s="132" t="str">
        <f t="shared" si="105"/>
        <v/>
      </c>
      <c r="BN253" s="132" t="str">
        <f t="shared" si="106"/>
        <v/>
      </c>
      <c r="BO253" s="132" t="str">
        <f t="shared" si="107"/>
        <v/>
      </c>
      <c r="BP253" s="132" t="str">
        <f t="shared" si="108"/>
        <v/>
      </c>
      <c r="BQ253" s="132" t="str">
        <f t="shared" si="109"/>
        <v/>
      </c>
      <c r="BR253" s="132" t="str">
        <f t="shared" si="110"/>
        <v/>
      </c>
      <c r="BS253" s="132" t="str">
        <f t="shared" si="111"/>
        <v/>
      </c>
      <c r="BT253" s="132" t="str">
        <f t="shared" si="112"/>
        <v/>
      </c>
      <c r="BU253" s="132" t="str">
        <f t="shared" si="113"/>
        <v/>
      </c>
      <c r="BV253" s="132" t="str">
        <f t="shared" si="114"/>
        <v/>
      </c>
      <c r="BW253" s="132" t="str">
        <f t="shared" si="115"/>
        <v/>
      </c>
      <c r="BX253" s="132" t="str">
        <f t="shared" si="116"/>
        <v/>
      </c>
      <c r="BY253" s="132" t="str">
        <f t="shared" si="117"/>
        <v/>
      </c>
      <c r="BZ253" t="str">
        <f t="shared" si="118"/>
        <v/>
      </c>
      <c r="CA253" t="str">
        <f t="shared" si="119"/>
        <v/>
      </c>
      <c r="CB253" t="str">
        <f t="shared" si="120"/>
        <v/>
      </c>
      <c r="CC253" t="str">
        <f t="shared" si="121"/>
        <v/>
      </c>
      <c r="CD253" t="str">
        <f t="shared" si="122"/>
        <v/>
      </c>
      <c r="CE253" t="str">
        <f t="shared" si="123"/>
        <v/>
      </c>
      <c r="CF253" t="str">
        <f t="shared" si="124"/>
        <v/>
      </c>
      <c r="CG253" t="str">
        <f t="shared" si="125"/>
        <v/>
      </c>
      <c r="CH253" t="str">
        <f t="shared" si="126"/>
        <v/>
      </c>
      <c r="CI253" t="str">
        <f t="shared" si="127"/>
        <v/>
      </c>
      <c r="CJ253" t="str">
        <f t="shared" si="128"/>
        <v/>
      </c>
      <c r="CK253" t="str">
        <f t="shared" si="129"/>
        <v/>
      </c>
      <c r="CL253" t="str">
        <f t="shared" si="130"/>
        <v/>
      </c>
      <c r="CM253" t="str">
        <f t="shared" si="131"/>
        <v/>
      </c>
      <c r="CN253" t="str">
        <f t="shared" si="132"/>
        <v/>
      </c>
      <c r="CO253" t="str">
        <f t="shared" si="133"/>
        <v/>
      </c>
    </row>
    <row r="254" spans="1:93" ht="15.6" customHeight="1">
      <c r="A254" t="s">
        <v>3390</v>
      </c>
      <c r="B254" s="97" t="s">
        <v>3606</v>
      </c>
      <c r="C254" s="26" t="s">
        <v>3650</v>
      </c>
      <c r="D254" s="27"/>
      <c r="E254" s="27" t="s">
        <v>61</v>
      </c>
      <c r="F254" t="s">
        <v>48</v>
      </c>
      <c r="G254" s="27" t="s">
        <v>525</v>
      </c>
      <c r="H254" s="29" t="s">
        <v>3355</v>
      </c>
      <c r="I254" t="s">
        <v>3306</v>
      </c>
      <c r="K254" s="28"/>
      <c r="M254" t="s">
        <v>38</v>
      </c>
      <c r="N254" s="28"/>
      <c r="R254" t="str">
        <f>IF(COUNTIF(soi_input_variables!A:A,B254)&gt;0,"yes","no")</f>
        <v>no</v>
      </c>
      <c r="S254" t="str">
        <f>IF(COUNTIF(midas_input_variables!A:A,B254)&gt;0,"yes","no")</f>
        <v>no</v>
      </c>
      <c r="T254" t="str">
        <f t="shared" si="134"/>
        <v>no</v>
      </c>
      <c r="U254">
        <v>0.02</v>
      </c>
      <c r="V254" t="str">
        <f>IF(COUNTIF(eucalc_variables_proxies!A:A,B254)&gt;0,"yes","no")</f>
        <v>yes</v>
      </c>
      <c r="X254" t="s">
        <v>2948</v>
      </c>
      <c r="AI254" s="9" t="s">
        <v>3651</v>
      </c>
      <c r="AJ254" t="s">
        <v>2960</v>
      </c>
      <c r="AK254" t="s">
        <v>2960</v>
      </c>
      <c r="AO254" s="105">
        <v>2113</v>
      </c>
      <c r="AP254" s="111" t="s">
        <v>3652</v>
      </c>
      <c r="AQ254" s="110" t="b">
        <v>1</v>
      </c>
      <c r="AR254" s="29"/>
      <c r="AS254" s="105">
        <v>2113</v>
      </c>
      <c r="AT254" s="131" t="str" cm="1">
        <f t="array" ref="AT254">IFERROR(_xlfn.TEXTSPLIT(AR254,";",,FALSE),"")</f>
        <v/>
      </c>
      <c r="BJ254" s="132" t="str">
        <f t="shared" si="102"/>
        <v/>
      </c>
      <c r="BK254" s="132" t="str">
        <f t="shared" si="103"/>
        <v/>
      </c>
      <c r="BL254" s="132" t="str">
        <f t="shared" si="104"/>
        <v/>
      </c>
      <c r="BM254" s="132" t="str">
        <f t="shared" si="105"/>
        <v/>
      </c>
      <c r="BN254" s="132" t="str">
        <f t="shared" si="106"/>
        <v/>
      </c>
      <c r="BO254" s="132" t="str">
        <f t="shared" si="107"/>
        <v/>
      </c>
      <c r="BP254" s="132" t="str">
        <f t="shared" si="108"/>
        <v/>
      </c>
      <c r="BQ254" s="132" t="str">
        <f t="shared" si="109"/>
        <v/>
      </c>
      <c r="BR254" s="132" t="str">
        <f t="shared" si="110"/>
        <v/>
      </c>
      <c r="BS254" s="132" t="str">
        <f t="shared" si="111"/>
        <v/>
      </c>
      <c r="BT254" s="132" t="str">
        <f t="shared" si="112"/>
        <v/>
      </c>
      <c r="BU254" s="132" t="str">
        <f t="shared" si="113"/>
        <v/>
      </c>
      <c r="BV254" s="132" t="str">
        <f t="shared" si="114"/>
        <v/>
      </c>
      <c r="BW254" s="132" t="str">
        <f t="shared" si="115"/>
        <v/>
      </c>
      <c r="BX254" s="132" t="str">
        <f t="shared" si="116"/>
        <v/>
      </c>
      <c r="BY254" s="132" t="str">
        <f t="shared" si="117"/>
        <v/>
      </c>
      <c r="BZ254" t="str">
        <f t="shared" si="118"/>
        <v/>
      </c>
      <c r="CA254" t="str">
        <f t="shared" si="119"/>
        <v/>
      </c>
      <c r="CB254" t="str">
        <f t="shared" si="120"/>
        <v/>
      </c>
      <c r="CC254" t="str">
        <f t="shared" si="121"/>
        <v/>
      </c>
      <c r="CD254" t="str">
        <f t="shared" si="122"/>
        <v/>
      </c>
      <c r="CE254" t="str">
        <f t="shared" si="123"/>
        <v/>
      </c>
      <c r="CF254" t="str">
        <f t="shared" si="124"/>
        <v/>
      </c>
      <c r="CG254" t="str">
        <f t="shared" si="125"/>
        <v/>
      </c>
      <c r="CH254" t="str">
        <f t="shared" si="126"/>
        <v/>
      </c>
      <c r="CI254" t="str">
        <f t="shared" si="127"/>
        <v/>
      </c>
      <c r="CJ254" t="str">
        <f t="shared" si="128"/>
        <v/>
      </c>
      <c r="CK254" t="str">
        <f t="shared" si="129"/>
        <v/>
      </c>
      <c r="CL254" t="str">
        <f t="shared" si="130"/>
        <v/>
      </c>
      <c r="CM254" t="str">
        <f t="shared" si="131"/>
        <v/>
      </c>
      <c r="CN254" t="str">
        <f t="shared" si="132"/>
        <v/>
      </c>
      <c r="CO254" t="str">
        <f t="shared" si="133"/>
        <v/>
      </c>
    </row>
    <row r="255" spans="1:93" ht="18" customHeight="1">
      <c r="A255" t="s">
        <v>3398</v>
      </c>
      <c r="B255" s="97" t="s">
        <v>3608</v>
      </c>
      <c r="C255" s="26" t="s">
        <v>3653</v>
      </c>
      <c r="D255" s="27"/>
      <c r="E255" s="27" t="s">
        <v>61</v>
      </c>
      <c r="F255" t="s">
        <v>48</v>
      </c>
      <c r="G255" s="27" t="s">
        <v>525</v>
      </c>
      <c r="H255" s="29" t="s">
        <v>3355</v>
      </c>
      <c r="I255" t="s">
        <v>3306</v>
      </c>
      <c r="K255" s="28"/>
      <c r="M255" t="s">
        <v>38</v>
      </c>
      <c r="N255" s="28"/>
      <c r="R255" t="str">
        <f>IF(COUNTIF(soi_input_variables!A:A,B255)&gt;0,"yes","no")</f>
        <v>no</v>
      </c>
      <c r="S255" t="str">
        <f>IF(COUNTIF(midas_input_variables!A:A,B255)&gt;0,"yes","no")</f>
        <v>no</v>
      </c>
      <c r="T255" t="str">
        <f t="shared" si="134"/>
        <v>no</v>
      </c>
      <c r="U255">
        <v>0.02</v>
      </c>
      <c r="V255" t="str">
        <f>IF(COUNTIF(eucalc_variables_proxies!A:A,B255)&gt;0,"yes","no")</f>
        <v>yes</v>
      </c>
      <c r="X255" t="s">
        <v>2948</v>
      </c>
      <c r="AI255" s="9" t="s">
        <v>3654</v>
      </c>
      <c r="AJ255" t="s">
        <v>2960</v>
      </c>
      <c r="AK255" t="s">
        <v>2960</v>
      </c>
      <c r="AO255" s="105">
        <v>2113</v>
      </c>
      <c r="AP255" s="111" t="s">
        <v>3655</v>
      </c>
      <c r="AQ255" s="110" t="b">
        <v>1</v>
      </c>
      <c r="AR255" s="29"/>
      <c r="AS255" s="105">
        <v>2113</v>
      </c>
      <c r="AT255" s="131" t="str" cm="1">
        <f t="array" ref="AT255">IFERROR(_xlfn.TEXTSPLIT(AR255,";",,FALSE),"")</f>
        <v/>
      </c>
      <c r="BJ255" s="132" t="str">
        <f t="shared" si="102"/>
        <v/>
      </c>
      <c r="BK255" s="132" t="str">
        <f t="shared" si="103"/>
        <v/>
      </c>
      <c r="BL255" s="132" t="str">
        <f t="shared" si="104"/>
        <v/>
      </c>
      <c r="BM255" s="132" t="str">
        <f t="shared" si="105"/>
        <v/>
      </c>
      <c r="BN255" s="132" t="str">
        <f t="shared" si="106"/>
        <v/>
      </c>
      <c r="BO255" s="132" t="str">
        <f t="shared" si="107"/>
        <v/>
      </c>
      <c r="BP255" s="132" t="str">
        <f t="shared" si="108"/>
        <v/>
      </c>
      <c r="BQ255" s="132" t="str">
        <f t="shared" si="109"/>
        <v/>
      </c>
      <c r="BR255" s="132" t="str">
        <f t="shared" si="110"/>
        <v/>
      </c>
      <c r="BS255" s="132" t="str">
        <f t="shared" si="111"/>
        <v/>
      </c>
      <c r="BT255" s="132" t="str">
        <f t="shared" si="112"/>
        <v/>
      </c>
      <c r="BU255" s="132" t="str">
        <f t="shared" si="113"/>
        <v/>
      </c>
      <c r="BV255" s="132" t="str">
        <f t="shared" si="114"/>
        <v/>
      </c>
      <c r="BW255" s="132" t="str">
        <f t="shared" si="115"/>
        <v/>
      </c>
      <c r="BX255" s="132" t="str">
        <f t="shared" si="116"/>
        <v/>
      </c>
      <c r="BY255" s="132" t="str">
        <f t="shared" si="117"/>
        <v/>
      </c>
      <c r="BZ255" t="str">
        <f t="shared" si="118"/>
        <v/>
      </c>
      <c r="CA255" t="str">
        <f t="shared" si="119"/>
        <v/>
      </c>
      <c r="CB255" t="str">
        <f t="shared" si="120"/>
        <v/>
      </c>
      <c r="CC255" t="str">
        <f t="shared" si="121"/>
        <v/>
      </c>
      <c r="CD255" t="str">
        <f t="shared" si="122"/>
        <v/>
      </c>
      <c r="CE255" t="str">
        <f t="shared" si="123"/>
        <v/>
      </c>
      <c r="CF255" t="str">
        <f t="shared" si="124"/>
        <v/>
      </c>
      <c r="CG255" t="str">
        <f t="shared" si="125"/>
        <v/>
      </c>
      <c r="CH255" t="str">
        <f t="shared" si="126"/>
        <v/>
      </c>
      <c r="CI255" t="str">
        <f t="shared" si="127"/>
        <v/>
      </c>
      <c r="CJ255" t="str">
        <f t="shared" si="128"/>
        <v/>
      </c>
      <c r="CK255" t="str">
        <f t="shared" si="129"/>
        <v/>
      </c>
      <c r="CL255" t="str">
        <f t="shared" si="130"/>
        <v/>
      </c>
      <c r="CM255" t="str">
        <f t="shared" si="131"/>
        <v/>
      </c>
      <c r="CN255" t="str">
        <f t="shared" si="132"/>
        <v/>
      </c>
      <c r="CO255" t="str">
        <f t="shared" si="133"/>
        <v/>
      </c>
    </row>
    <row r="256" spans="1:93" ht="18.600000000000001" customHeight="1">
      <c r="A256" t="s">
        <v>3407</v>
      </c>
      <c r="B256" s="97" t="s">
        <v>3610</v>
      </c>
      <c r="C256" s="26" t="s">
        <v>3656</v>
      </c>
      <c r="D256" s="27"/>
      <c r="E256" s="27" t="s">
        <v>61</v>
      </c>
      <c r="F256" t="s">
        <v>48</v>
      </c>
      <c r="G256" s="27" t="s">
        <v>525</v>
      </c>
      <c r="H256" s="29" t="s">
        <v>3355</v>
      </c>
      <c r="I256" t="s">
        <v>3306</v>
      </c>
      <c r="K256" s="28"/>
      <c r="M256" t="s">
        <v>38</v>
      </c>
      <c r="N256" s="28"/>
      <c r="R256" t="str">
        <f>IF(COUNTIF(soi_input_variables!A:A,B256)&gt;0,"yes","no")</f>
        <v>no</v>
      </c>
      <c r="S256" t="str">
        <f>IF(COUNTIF(midas_input_variables!A:A,B256)&gt;0,"yes","no")</f>
        <v>no</v>
      </c>
      <c r="T256" t="str">
        <f t="shared" si="134"/>
        <v>no</v>
      </c>
      <c r="U256">
        <v>0.02</v>
      </c>
      <c r="V256" t="str">
        <f>IF(COUNTIF(eucalc_variables_proxies!A:A,B256)&gt;0,"yes","no")</f>
        <v>yes</v>
      </c>
      <c r="X256" t="s">
        <v>2948</v>
      </c>
      <c r="AI256" s="9" t="s">
        <v>3657</v>
      </c>
      <c r="AJ256" t="s">
        <v>2960</v>
      </c>
      <c r="AK256" t="s">
        <v>2960</v>
      </c>
      <c r="AO256" s="105">
        <v>2113</v>
      </c>
      <c r="AP256" s="111" t="s">
        <v>3658</v>
      </c>
      <c r="AQ256" s="110" t="b">
        <v>1</v>
      </c>
      <c r="AR256" s="29"/>
      <c r="AS256" s="105">
        <v>2113</v>
      </c>
      <c r="AT256" s="131" t="str" cm="1">
        <f t="array" ref="AT256">IFERROR(_xlfn.TEXTSPLIT(AR256,";",,FALSE),"")</f>
        <v/>
      </c>
      <c r="BJ256" s="132" t="str">
        <f t="shared" si="102"/>
        <v/>
      </c>
      <c r="BK256" s="132" t="str">
        <f t="shared" si="103"/>
        <v/>
      </c>
      <c r="BL256" s="132" t="str">
        <f t="shared" si="104"/>
        <v/>
      </c>
      <c r="BM256" s="132" t="str">
        <f t="shared" si="105"/>
        <v/>
      </c>
      <c r="BN256" s="132" t="str">
        <f t="shared" si="106"/>
        <v/>
      </c>
      <c r="BO256" s="132" t="str">
        <f t="shared" si="107"/>
        <v/>
      </c>
      <c r="BP256" s="132" t="str">
        <f t="shared" si="108"/>
        <v/>
      </c>
      <c r="BQ256" s="132" t="str">
        <f t="shared" si="109"/>
        <v/>
      </c>
      <c r="BR256" s="132" t="str">
        <f t="shared" si="110"/>
        <v/>
      </c>
      <c r="BS256" s="132" t="str">
        <f t="shared" si="111"/>
        <v/>
      </c>
      <c r="BT256" s="132" t="str">
        <f t="shared" si="112"/>
        <v/>
      </c>
      <c r="BU256" s="132" t="str">
        <f t="shared" si="113"/>
        <v/>
      </c>
      <c r="BV256" s="132" t="str">
        <f t="shared" si="114"/>
        <v/>
      </c>
      <c r="BW256" s="132" t="str">
        <f t="shared" si="115"/>
        <v/>
      </c>
      <c r="BX256" s="132" t="str">
        <f t="shared" si="116"/>
        <v/>
      </c>
      <c r="BY256" s="132" t="str">
        <f t="shared" si="117"/>
        <v/>
      </c>
      <c r="BZ256" t="str">
        <f t="shared" si="118"/>
        <v/>
      </c>
      <c r="CA256" t="str">
        <f t="shared" si="119"/>
        <v/>
      </c>
      <c r="CB256" t="str">
        <f t="shared" si="120"/>
        <v/>
      </c>
      <c r="CC256" t="str">
        <f t="shared" si="121"/>
        <v/>
      </c>
      <c r="CD256" t="str">
        <f t="shared" si="122"/>
        <v/>
      </c>
      <c r="CE256" t="str">
        <f t="shared" si="123"/>
        <v/>
      </c>
      <c r="CF256" t="str">
        <f t="shared" si="124"/>
        <v/>
      </c>
      <c r="CG256" t="str">
        <f t="shared" si="125"/>
        <v/>
      </c>
      <c r="CH256" t="str">
        <f t="shared" si="126"/>
        <v/>
      </c>
      <c r="CI256" t="str">
        <f t="shared" si="127"/>
        <v/>
      </c>
      <c r="CJ256" t="str">
        <f t="shared" si="128"/>
        <v/>
      </c>
      <c r="CK256" t="str">
        <f t="shared" si="129"/>
        <v/>
      </c>
      <c r="CL256" t="str">
        <f t="shared" si="130"/>
        <v/>
      </c>
      <c r="CM256" t="str">
        <f t="shared" si="131"/>
        <v/>
      </c>
      <c r="CN256" t="str">
        <f t="shared" si="132"/>
        <v/>
      </c>
      <c r="CO256" t="str">
        <f t="shared" si="133"/>
        <v/>
      </c>
    </row>
    <row r="257" spans="1:93" ht="16.2" customHeight="1">
      <c r="A257" t="s">
        <v>3373</v>
      </c>
      <c r="B257" s="97" t="s">
        <v>3612</v>
      </c>
      <c r="C257" s="26" t="s">
        <v>3659</v>
      </c>
      <c r="D257" s="27"/>
      <c r="E257" s="27" t="s">
        <v>61</v>
      </c>
      <c r="F257" t="s">
        <v>48</v>
      </c>
      <c r="G257" s="27" t="s">
        <v>525</v>
      </c>
      <c r="H257" s="29" t="s">
        <v>3355</v>
      </c>
      <c r="I257" t="s">
        <v>3306</v>
      </c>
      <c r="K257" s="28"/>
      <c r="M257" t="s">
        <v>38</v>
      </c>
      <c r="N257" s="28"/>
      <c r="R257" t="str">
        <f>IF(COUNTIF(soi_input_variables!A:A,B257)&gt;0,"yes","no")</f>
        <v>no</v>
      </c>
      <c r="S257" t="str">
        <f>IF(COUNTIF(midas_input_variables!A:A,B257)&gt;0,"yes","no")</f>
        <v>no</v>
      </c>
      <c r="T257" t="str">
        <f t="shared" si="134"/>
        <v>no</v>
      </c>
      <c r="U257">
        <v>0.02</v>
      </c>
      <c r="V257" t="str">
        <f>IF(COUNTIF(eucalc_variables_proxies!A:A,B257)&gt;0,"yes","no")</f>
        <v>yes</v>
      </c>
      <c r="X257" t="s">
        <v>2948</v>
      </c>
      <c r="AI257" s="9" t="s">
        <v>3660</v>
      </c>
      <c r="AJ257" t="s">
        <v>2960</v>
      </c>
      <c r="AK257" t="s">
        <v>2960</v>
      </c>
      <c r="AO257" s="105">
        <v>2113</v>
      </c>
      <c r="AP257" s="111" t="s">
        <v>3661</v>
      </c>
      <c r="AQ257" s="110" t="b">
        <v>1</v>
      </c>
      <c r="AR257" s="29"/>
      <c r="AS257" s="105">
        <v>2113</v>
      </c>
      <c r="AT257" s="131" t="str" cm="1">
        <f t="array" ref="AT257">IFERROR(_xlfn.TEXTSPLIT(AR257,";",,FALSE),"")</f>
        <v/>
      </c>
      <c r="BJ257" s="132" t="str">
        <f t="shared" si="102"/>
        <v/>
      </c>
      <c r="BK257" s="132" t="str">
        <f t="shared" si="103"/>
        <v/>
      </c>
      <c r="BL257" s="132" t="str">
        <f t="shared" si="104"/>
        <v/>
      </c>
      <c r="BM257" s="132" t="str">
        <f t="shared" si="105"/>
        <v/>
      </c>
      <c r="BN257" s="132" t="str">
        <f t="shared" si="106"/>
        <v/>
      </c>
      <c r="BO257" s="132" t="str">
        <f t="shared" si="107"/>
        <v/>
      </c>
      <c r="BP257" s="132" t="str">
        <f t="shared" si="108"/>
        <v/>
      </c>
      <c r="BQ257" s="132" t="str">
        <f t="shared" si="109"/>
        <v/>
      </c>
      <c r="BR257" s="132" t="str">
        <f t="shared" si="110"/>
        <v/>
      </c>
      <c r="BS257" s="132" t="str">
        <f t="shared" si="111"/>
        <v/>
      </c>
      <c r="BT257" s="132" t="str">
        <f t="shared" si="112"/>
        <v/>
      </c>
      <c r="BU257" s="132" t="str">
        <f t="shared" si="113"/>
        <v/>
      </c>
      <c r="BV257" s="132" t="str">
        <f t="shared" si="114"/>
        <v/>
      </c>
      <c r="BW257" s="132" t="str">
        <f t="shared" si="115"/>
        <v/>
      </c>
      <c r="BX257" s="132" t="str">
        <f t="shared" si="116"/>
        <v/>
      </c>
      <c r="BY257" s="132" t="str">
        <f t="shared" si="117"/>
        <v/>
      </c>
      <c r="BZ257" t="str">
        <f t="shared" si="118"/>
        <v/>
      </c>
      <c r="CA257" t="str">
        <f t="shared" si="119"/>
        <v/>
      </c>
      <c r="CB257" t="str">
        <f t="shared" si="120"/>
        <v/>
      </c>
      <c r="CC257" t="str">
        <f t="shared" si="121"/>
        <v/>
      </c>
      <c r="CD257" t="str">
        <f t="shared" si="122"/>
        <v/>
      </c>
      <c r="CE257" t="str">
        <f t="shared" si="123"/>
        <v/>
      </c>
      <c r="CF257" t="str">
        <f t="shared" si="124"/>
        <v/>
      </c>
      <c r="CG257" t="str">
        <f t="shared" si="125"/>
        <v/>
      </c>
      <c r="CH257" t="str">
        <f t="shared" si="126"/>
        <v/>
      </c>
      <c r="CI257" t="str">
        <f t="shared" si="127"/>
        <v/>
      </c>
      <c r="CJ257" t="str">
        <f t="shared" si="128"/>
        <v/>
      </c>
      <c r="CK257" t="str">
        <f t="shared" si="129"/>
        <v/>
      </c>
      <c r="CL257" t="str">
        <f t="shared" si="130"/>
        <v/>
      </c>
      <c r="CM257" t="str">
        <f t="shared" si="131"/>
        <v/>
      </c>
      <c r="CN257" t="str">
        <f t="shared" si="132"/>
        <v/>
      </c>
      <c r="CO257" t="str">
        <f t="shared" si="133"/>
        <v/>
      </c>
    </row>
    <row r="258" spans="1:93" ht="18.600000000000001" customHeight="1">
      <c r="A258" t="s">
        <v>3379</v>
      </c>
      <c r="B258" s="97" t="s">
        <v>3614</v>
      </c>
      <c r="C258" s="26" t="s">
        <v>3662</v>
      </c>
      <c r="D258" s="27"/>
      <c r="E258" s="27" t="s">
        <v>61</v>
      </c>
      <c r="F258" t="s">
        <v>48</v>
      </c>
      <c r="G258" s="27" t="s">
        <v>525</v>
      </c>
      <c r="H258" s="29" t="s">
        <v>3355</v>
      </c>
      <c r="I258" t="s">
        <v>3306</v>
      </c>
      <c r="K258" s="28"/>
      <c r="M258" t="s">
        <v>38</v>
      </c>
      <c r="N258" s="28"/>
      <c r="R258" t="str">
        <f>IF(COUNTIF(soi_input_variables!A:A,B258)&gt;0,"yes","no")</f>
        <v>no</v>
      </c>
      <c r="S258" t="str">
        <f>IF(COUNTIF(midas_input_variables!A:A,B258)&gt;0,"yes","no")</f>
        <v>no</v>
      </c>
      <c r="T258" t="str">
        <f t="shared" si="134"/>
        <v>no</v>
      </c>
      <c r="U258">
        <v>0.02</v>
      </c>
      <c r="V258" t="str">
        <f>IF(COUNTIF(eucalc_variables_proxies!A:A,B258)&gt;0,"yes","no")</f>
        <v>yes</v>
      </c>
      <c r="X258" t="s">
        <v>2948</v>
      </c>
      <c r="AI258" s="9" t="s">
        <v>3663</v>
      </c>
      <c r="AJ258" t="s">
        <v>2960</v>
      </c>
      <c r="AK258" t="s">
        <v>2960</v>
      </c>
      <c r="AO258" s="105">
        <v>2113</v>
      </c>
      <c r="AP258" s="111" t="s">
        <v>3664</v>
      </c>
      <c r="AQ258" s="110" t="b">
        <v>1</v>
      </c>
      <c r="AR258" s="29"/>
      <c r="AS258" s="105">
        <v>2113</v>
      </c>
      <c r="AT258" s="131" t="str" cm="1">
        <f t="array" ref="AT258">IFERROR(_xlfn.TEXTSPLIT(AR258,";",,FALSE),"")</f>
        <v/>
      </c>
      <c r="BJ258" s="132" t="str">
        <f t="shared" ref="BJ258:BJ318" si="135">IF(LEN(AT258)&gt;0,VALUE(AT258),"")</f>
        <v/>
      </c>
      <c r="BK258" s="132" t="str">
        <f t="shared" ref="BK258:BK318" si="136">IF(LEN(AU258)&gt;0,VALUE(AU258),"")</f>
        <v/>
      </c>
      <c r="BL258" s="132" t="str">
        <f t="shared" ref="BL258:BL318" si="137">IF(LEN(AV258)&gt;0,VALUE(AV258),"")</f>
        <v/>
      </c>
      <c r="BM258" s="132" t="str">
        <f t="shared" ref="BM258:BM318" si="138">IF(LEN(AW258)&gt;0,VALUE(AW258),"")</f>
        <v/>
      </c>
      <c r="BN258" s="132" t="str">
        <f t="shared" ref="BN258:BN318" si="139">IF(LEN(AX258)&gt;0,VALUE(AX258),"")</f>
        <v/>
      </c>
      <c r="BO258" s="132" t="str">
        <f t="shared" ref="BO258:BO318" si="140">IF(LEN(AY258)&gt;0,VALUE(AY258),"")</f>
        <v/>
      </c>
      <c r="BP258" s="132" t="str">
        <f t="shared" ref="BP258:BP318" si="141">IF(LEN(AZ258)&gt;0,VALUE(AZ258),"")</f>
        <v/>
      </c>
      <c r="BQ258" s="132" t="str">
        <f t="shared" ref="BQ258:BQ318" si="142">IF(LEN(BA258)&gt;0,VALUE(BA258),"")</f>
        <v/>
      </c>
      <c r="BR258" s="132" t="str">
        <f t="shared" ref="BR258:BR318" si="143">IF(LEN(BB258)&gt;0,VALUE(BB258),"")</f>
        <v/>
      </c>
      <c r="BS258" s="132" t="str">
        <f t="shared" ref="BS258:BS318" si="144">IF(LEN(BC258)&gt;0,VALUE(BC258),"")</f>
        <v/>
      </c>
      <c r="BT258" s="132" t="str">
        <f t="shared" ref="BT258:BT318" si="145">IF(LEN(BD258)&gt;0,VALUE(BD258),"")</f>
        <v/>
      </c>
      <c r="BU258" s="132" t="str">
        <f t="shared" ref="BU258:BU318" si="146">IF(LEN(BE258)&gt;0,VALUE(BE258),"")</f>
        <v/>
      </c>
      <c r="BV258" s="132" t="str">
        <f t="shared" ref="BV258:BV318" si="147">IF(LEN(BF258)&gt;0,VALUE(BF258),"")</f>
        <v/>
      </c>
      <c r="BW258" s="132" t="str">
        <f t="shared" ref="BW258:BW318" si="148">IF(LEN(BG258)&gt;0,VALUE(BG258),"")</f>
        <v/>
      </c>
      <c r="BX258" s="132" t="str">
        <f t="shared" ref="BX258:BX318" si="149">IF(LEN(BH258)&gt;0,VALUE(BH258),"")</f>
        <v/>
      </c>
      <c r="BY258" s="132" t="str">
        <f t="shared" ref="BY258:BY318" si="150">IF(LEN(BI258)&gt;0,VALUE(BI258),"")</f>
        <v/>
      </c>
      <c r="BZ258" t="str">
        <f t="shared" ref="BZ258:BZ321" si="151" xml:space="preserve"> IF(LEN(BJ258)&gt;0,VLOOKUP(BJ258,$AO:$AP,2,FALSE),"")</f>
        <v/>
      </c>
      <c r="CA258" t="str">
        <f t="shared" ref="CA258:CA321" si="152" xml:space="preserve"> IF(LEN(BK258)&gt;0,VLOOKUP(BK258,$AO:$AP,2,FALSE),"")</f>
        <v/>
      </c>
      <c r="CB258" t="str">
        <f t="shared" ref="CB258:CB321" si="153" xml:space="preserve"> IF(LEN(BL258)&gt;0,VLOOKUP(BL258,$AO:$AP,2,FALSE),"")</f>
        <v/>
      </c>
      <c r="CC258" t="str">
        <f t="shared" ref="CC258:CC321" si="154" xml:space="preserve"> IF(LEN(BM258)&gt;0,VLOOKUP(BM258,$AO:$AP,2,FALSE),"")</f>
        <v/>
      </c>
      <c r="CD258" t="str">
        <f t="shared" ref="CD258:CD321" si="155" xml:space="preserve"> IF(LEN(BN258)&gt;0,VLOOKUP(BN258,$AO:$AP,2,FALSE),"")</f>
        <v/>
      </c>
      <c r="CE258" t="str">
        <f t="shared" ref="CE258:CE321" si="156" xml:space="preserve"> IF(LEN(BO258)&gt;0,VLOOKUP(BO258,$AO:$AP,2,FALSE),"")</f>
        <v/>
      </c>
      <c r="CF258" t="str">
        <f t="shared" ref="CF258:CF321" si="157" xml:space="preserve"> IF(LEN(BP258)&gt;0,VLOOKUP(BP258,$AO:$AP,2,FALSE),"")</f>
        <v/>
      </c>
      <c r="CG258" t="str">
        <f t="shared" ref="CG258:CG321" si="158" xml:space="preserve"> IF(LEN(BQ258)&gt;0,VLOOKUP(BQ258,$AO:$AP,2,FALSE),"")</f>
        <v/>
      </c>
      <c r="CH258" t="str">
        <f t="shared" ref="CH258:CH321" si="159" xml:space="preserve"> IF(LEN(BR258)&gt;0,VLOOKUP(BR258,$AO:$AP,2,FALSE),"")</f>
        <v/>
      </c>
      <c r="CI258" t="str">
        <f t="shared" ref="CI258:CI321" si="160" xml:space="preserve"> IF(LEN(BS258)&gt;0,VLOOKUP(BS258,$AO:$AP,2,FALSE),"")</f>
        <v/>
      </c>
      <c r="CJ258" t="str">
        <f t="shared" ref="CJ258:CJ321" si="161" xml:space="preserve"> IF(LEN(BT258)&gt;0,VLOOKUP(BT258,$AO:$AP,2,FALSE),"")</f>
        <v/>
      </c>
      <c r="CK258" t="str">
        <f t="shared" ref="CK258:CK321" si="162" xml:space="preserve"> IF(LEN(BU258)&gt;0,VLOOKUP(BU258,$AO:$AP,2,FALSE),"")</f>
        <v/>
      </c>
      <c r="CL258" t="str">
        <f t="shared" ref="CL258:CL321" si="163" xml:space="preserve"> IF(LEN(BV258)&gt;0,VLOOKUP(BV258,$AO:$AP,2,FALSE),"")</f>
        <v/>
      </c>
      <c r="CM258" t="str">
        <f t="shared" ref="CM258:CM321" si="164" xml:space="preserve"> IF(LEN(BW258)&gt;0,VLOOKUP(BW258,$AO:$AP,2,FALSE),"")</f>
        <v/>
      </c>
      <c r="CN258" t="str">
        <f t="shared" ref="CN258:CN321" si="165" xml:space="preserve"> IF(LEN(BX258)&gt;0,VLOOKUP(BX258,$AO:$AP,2,FALSE),"")</f>
        <v/>
      </c>
      <c r="CO258" t="str">
        <f t="shared" ref="CO258:CO321" si="166" xml:space="preserve"> IF(LEN(BY258)&gt;0,VLOOKUP(BY258,$AO:$AP,2,FALSE),"")</f>
        <v/>
      </c>
    </row>
    <row r="259" spans="1:93" ht="20.100000000000001" customHeight="1">
      <c r="A259" t="s">
        <v>3367</v>
      </c>
      <c r="B259" s="97" t="s">
        <v>3616</v>
      </c>
      <c r="C259" s="26" t="s">
        <v>3665</v>
      </c>
      <c r="D259" s="27"/>
      <c r="E259" s="27" t="s">
        <v>61</v>
      </c>
      <c r="F259" t="s">
        <v>48</v>
      </c>
      <c r="G259" s="27" t="s">
        <v>525</v>
      </c>
      <c r="H259" s="29" t="s">
        <v>3355</v>
      </c>
      <c r="I259" t="s">
        <v>3306</v>
      </c>
      <c r="K259" s="28"/>
      <c r="M259" t="s">
        <v>38</v>
      </c>
      <c r="N259" s="28"/>
      <c r="R259" t="str">
        <f>IF(COUNTIF(soi_input_variables!A:A,B259)&gt;0,"yes","no")</f>
        <v>no</v>
      </c>
      <c r="S259" t="str">
        <f>IF(COUNTIF(midas_input_variables!A:A,B259)&gt;0,"yes","no")</f>
        <v>no</v>
      </c>
      <c r="T259" t="str">
        <f t="shared" si="134"/>
        <v>no</v>
      </c>
      <c r="U259">
        <v>0.02</v>
      </c>
      <c r="V259" t="str">
        <f>IF(COUNTIF(eucalc_variables_proxies!A:A,B259)&gt;0,"yes","no")</f>
        <v>yes</v>
      </c>
      <c r="X259" t="s">
        <v>2948</v>
      </c>
      <c r="AI259" s="9" t="s">
        <v>3666</v>
      </c>
      <c r="AJ259" t="s">
        <v>2960</v>
      </c>
      <c r="AK259" t="s">
        <v>2960</v>
      </c>
      <c r="AO259" s="29"/>
      <c r="AP259" s="108" t="s">
        <v>3667</v>
      </c>
      <c r="AQ259" s="104" t="b">
        <v>1</v>
      </c>
      <c r="AR259" s="105"/>
      <c r="AS259" s="29"/>
      <c r="AT259" s="131" t="str" cm="1">
        <f t="array" ref="AT259">IFERROR(_xlfn.TEXTSPLIT(AR259,";",,FALSE),"")</f>
        <v/>
      </c>
      <c r="BJ259" s="132" t="str">
        <f t="shared" si="135"/>
        <v/>
      </c>
      <c r="BK259" s="132" t="str">
        <f t="shared" si="136"/>
        <v/>
      </c>
      <c r="BL259" s="132" t="str">
        <f t="shared" si="137"/>
        <v/>
      </c>
      <c r="BM259" s="132" t="str">
        <f t="shared" si="138"/>
        <v/>
      </c>
      <c r="BN259" s="132" t="str">
        <f t="shared" si="139"/>
        <v/>
      </c>
      <c r="BO259" s="132" t="str">
        <f t="shared" si="140"/>
        <v/>
      </c>
      <c r="BP259" s="132" t="str">
        <f t="shared" si="141"/>
        <v/>
      </c>
      <c r="BQ259" s="132" t="str">
        <f t="shared" si="142"/>
        <v/>
      </c>
      <c r="BR259" s="132" t="str">
        <f t="shared" si="143"/>
        <v/>
      </c>
      <c r="BS259" s="132" t="str">
        <f t="shared" si="144"/>
        <v/>
      </c>
      <c r="BT259" s="132" t="str">
        <f t="shared" si="145"/>
        <v/>
      </c>
      <c r="BU259" s="132" t="str">
        <f t="shared" si="146"/>
        <v/>
      </c>
      <c r="BV259" s="132" t="str">
        <f t="shared" si="147"/>
        <v/>
      </c>
      <c r="BW259" s="132" t="str">
        <f t="shared" si="148"/>
        <v/>
      </c>
      <c r="BX259" s="132" t="str">
        <f t="shared" si="149"/>
        <v/>
      </c>
      <c r="BY259" s="132" t="str">
        <f t="shared" si="150"/>
        <v/>
      </c>
      <c r="BZ259" t="str">
        <f t="shared" si="151"/>
        <v/>
      </c>
      <c r="CA259" t="str">
        <f t="shared" si="152"/>
        <v/>
      </c>
      <c r="CB259" t="str">
        <f t="shared" si="153"/>
        <v/>
      </c>
      <c r="CC259" t="str">
        <f t="shared" si="154"/>
        <v/>
      </c>
      <c r="CD259" t="str">
        <f t="shared" si="155"/>
        <v/>
      </c>
      <c r="CE259" t="str">
        <f t="shared" si="156"/>
        <v/>
      </c>
      <c r="CF259" t="str">
        <f t="shared" si="157"/>
        <v/>
      </c>
      <c r="CG259" t="str">
        <f t="shared" si="158"/>
        <v/>
      </c>
      <c r="CH259" t="str">
        <f t="shared" si="159"/>
        <v/>
      </c>
      <c r="CI259" t="str">
        <f t="shared" si="160"/>
        <v/>
      </c>
      <c r="CJ259" t="str">
        <f t="shared" si="161"/>
        <v/>
      </c>
      <c r="CK259" t="str">
        <f t="shared" si="162"/>
        <v/>
      </c>
      <c r="CL259" t="str">
        <f t="shared" si="163"/>
        <v/>
      </c>
      <c r="CM259" t="str">
        <f t="shared" si="164"/>
        <v/>
      </c>
      <c r="CN259" t="str">
        <f t="shared" si="165"/>
        <v/>
      </c>
      <c r="CO259" t="str">
        <f t="shared" si="166"/>
        <v/>
      </c>
    </row>
    <row r="260" spans="1:93" ht="20.100000000000001" customHeight="1">
      <c r="A260" t="s">
        <v>3386</v>
      </c>
      <c r="B260" s="97" t="s">
        <v>3618</v>
      </c>
      <c r="C260" s="26" t="s">
        <v>3668</v>
      </c>
      <c r="D260" s="27" t="s">
        <v>3330</v>
      </c>
      <c r="E260" s="27" t="s">
        <v>61</v>
      </c>
      <c r="F260" t="s">
        <v>48</v>
      </c>
      <c r="G260" s="27" t="s">
        <v>525</v>
      </c>
      <c r="H260" s="29" t="s">
        <v>3355</v>
      </c>
      <c r="I260" t="s">
        <v>3306</v>
      </c>
      <c r="K260" s="28"/>
      <c r="M260" t="s">
        <v>38</v>
      </c>
      <c r="N260" s="28"/>
      <c r="R260" t="str">
        <f>IF(COUNTIF(soi_input_variables!A:A,B260)&gt;0,"yes","no")</f>
        <v>no</v>
      </c>
      <c r="S260" t="str">
        <f>IF(COUNTIF(midas_input_variables!A:A,B260)&gt;0,"yes","no")</f>
        <v>no</v>
      </c>
      <c r="T260" t="str">
        <f t="shared" si="134"/>
        <v>no</v>
      </c>
      <c r="U260">
        <v>0.02</v>
      </c>
      <c r="V260" t="str">
        <f>IF(COUNTIF(eucalc_variables_proxies!A:A,B260)&gt;0,"yes","no")</f>
        <v>yes</v>
      </c>
      <c r="X260" t="s">
        <v>2948</v>
      </c>
      <c r="AI260" s="9" t="s">
        <v>3669</v>
      </c>
      <c r="AJ260" t="s">
        <v>2960</v>
      </c>
      <c r="AK260" t="s">
        <v>2960</v>
      </c>
      <c r="AO260" s="29"/>
      <c r="AP260" s="108" t="s">
        <v>3670</v>
      </c>
      <c r="AQ260" s="104" t="b">
        <v>1</v>
      </c>
      <c r="AR260" s="105"/>
      <c r="AS260" s="29"/>
      <c r="AT260" s="131" t="str" cm="1">
        <f t="array" ref="AT260">IFERROR(_xlfn.TEXTSPLIT(AR260,";",,FALSE),"")</f>
        <v/>
      </c>
      <c r="BJ260" s="132" t="str">
        <f t="shared" si="135"/>
        <v/>
      </c>
      <c r="BK260" s="132" t="str">
        <f t="shared" si="136"/>
        <v/>
      </c>
      <c r="BL260" s="132" t="str">
        <f t="shared" si="137"/>
        <v/>
      </c>
      <c r="BM260" s="132" t="str">
        <f t="shared" si="138"/>
        <v/>
      </c>
      <c r="BN260" s="132" t="str">
        <f t="shared" si="139"/>
        <v/>
      </c>
      <c r="BO260" s="132" t="str">
        <f t="shared" si="140"/>
        <v/>
      </c>
      <c r="BP260" s="132" t="str">
        <f t="shared" si="141"/>
        <v/>
      </c>
      <c r="BQ260" s="132" t="str">
        <f t="shared" si="142"/>
        <v/>
      </c>
      <c r="BR260" s="132" t="str">
        <f t="shared" si="143"/>
        <v/>
      </c>
      <c r="BS260" s="132" t="str">
        <f t="shared" si="144"/>
        <v/>
      </c>
      <c r="BT260" s="132" t="str">
        <f t="shared" si="145"/>
        <v/>
      </c>
      <c r="BU260" s="132" t="str">
        <f t="shared" si="146"/>
        <v/>
      </c>
      <c r="BV260" s="132" t="str">
        <f t="shared" si="147"/>
        <v/>
      </c>
      <c r="BW260" s="132" t="str">
        <f t="shared" si="148"/>
        <v/>
      </c>
      <c r="BX260" s="132" t="str">
        <f t="shared" si="149"/>
        <v/>
      </c>
      <c r="BY260" s="132" t="str">
        <f t="shared" si="150"/>
        <v/>
      </c>
      <c r="BZ260" t="str">
        <f t="shared" si="151"/>
        <v/>
      </c>
      <c r="CA260" t="str">
        <f t="shared" si="152"/>
        <v/>
      </c>
      <c r="CB260" t="str">
        <f t="shared" si="153"/>
        <v/>
      </c>
      <c r="CC260" t="str">
        <f t="shared" si="154"/>
        <v/>
      </c>
      <c r="CD260" t="str">
        <f t="shared" si="155"/>
        <v/>
      </c>
      <c r="CE260" t="str">
        <f t="shared" si="156"/>
        <v/>
      </c>
      <c r="CF260" t="str">
        <f t="shared" si="157"/>
        <v/>
      </c>
      <c r="CG260" t="str">
        <f t="shared" si="158"/>
        <v/>
      </c>
      <c r="CH260" t="str">
        <f t="shared" si="159"/>
        <v/>
      </c>
      <c r="CI260" t="str">
        <f t="shared" si="160"/>
        <v/>
      </c>
      <c r="CJ260" t="str">
        <f t="shared" si="161"/>
        <v/>
      </c>
      <c r="CK260" t="str">
        <f t="shared" si="162"/>
        <v/>
      </c>
      <c r="CL260" t="str">
        <f t="shared" si="163"/>
        <v/>
      </c>
      <c r="CM260" t="str">
        <f t="shared" si="164"/>
        <v/>
      </c>
      <c r="CN260" t="str">
        <f t="shared" si="165"/>
        <v/>
      </c>
      <c r="CO260" t="str">
        <f t="shared" si="166"/>
        <v/>
      </c>
    </row>
    <row r="261" spans="1:93" ht="20.100000000000001" customHeight="1">
      <c r="A261" t="s">
        <v>3392</v>
      </c>
      <c r="B261" s="97" t="s">
        <v>3620</v>
      </c>
      <c r="C261" s="26" t="s">
        <v>3671</v>
      </c>
      <c r="D261" s="27"/>
      <c r="E261" s="27" t="s">
        <v>61</v>
      </c>
      <c r="F261" t="s">
        <v>48</v>
      </c>
      <c r="G261" s="27" t="s">
        <v>525</v>
      </c>
      <c r="H261" s="29" t="s">
        <v>3355</v>
      </c>
      <c r="I261" t="s">
        <v>3306</v>
      </c>
      <c r="K261" s="28"/>
      <c r="M261" t="s">
        <v>38</v>
      </c>
      <c r="N261" s="28"/>
      <c r="R261" t="str">
        <f>IF(COUNTIF(soi_input_variables!A:A,B261)&gt;0,"yes","no")</f>
        <v>no</v>
      </c>
      <c r="S261" t="str">
        <f>IF(COUNTIF(midas_input_variables!A:A,B261)&gt;0,"yes","no")</f>
        <v>no</v>
      </c>
      <c r="T261" t="str">
        <f t="shared" si="134"/>
        <v>no</v>
      </c>
      <c r="U261">
        <v>0.02</v>
      </c>
      <c r="V261" t="str">
        <f>IF(COUNTIF(eucalc_variables_proxies!A:A,B261)&gt;0,"yes","no")</f>
        <v>yes</v>
      </c>
      <c r="X261" t="s">
        <v>2948</v>
      </c>
      <c r="AI261" s="9" t="s">
        <v>3672</v>
      </c>
      <c r="AJ261" t="s">
        <v>2960</v>
      </c>
      <c r="AK261" t="s">
        <v>2960</v>
      </c>
      <c r="AO261" s="29"/>
      <c r="AP261" s="108" t="s">
        <v>3673</v>
      </c>
      <c r="AQ261" s="104" t="b">
        <v>1</v>
      </c>
      <c r="AR261" s="105"/>
      <c r="AS261" s="29"/>
      <c r="AT261" s="131" t="str" cm="1">
        <f t="array" ref="AT261">IFERROR(_xlfn.TEXTSPLIT(AR261,";",,FALSE),"")</f>
        <v/>
      </c>
      <c r="BJ261" s="132" t="str">
        <f t="shared" si="135"/>
        <v/>
      </c>
      <c r="BK261" s="132" t="str">
        <f t="shared" si="136"/>
        <v/>
      </c>
      <c r="BL261" s="132" t="str">
        <f t="shared" si="137"/>
        <v/>
      </c>
      <c r="BM261" s="132" t="str">
        <f t="shared" si="138"/>
        <v/>
      </c>
      <c r="BN261" s="132" t="str">
        <f t="shared" si="139"/>
        <v/>
      </c>
      <c r="BO261" s="132" t="str">
        <f t="shared" si="140"/>
        <v/>
      </c>
      <c r="BP261" s="132" t="str">
        <f t="shared" si="141"/>
        <v/>
      </c>
      <c r="BQ261" s="132" t="str">
        <f t="shared" si="142"/>
        <v/>
      </c>
      <c r="BR261" s="132" t="str">
        <f t="shared" si="143"/>
        <v/>
      </c>
      <c r="BS261" s="132" t="str">
        <f t="shared" si="144"/>
        <v/>
      </c>
      <c r="BT261" s="132" t="str">
        <f t="shared" si="145"/>
        <v/>
      </c>
      <c r="BU261" s="132" t="str">
        <f t="shared" si="146"/>
        <v/>
      </c>
      <c r="BV261" s="132" t="str">
        <f t="shared" si="147"/>
        <v/>
      </c>
      <c r="BW261" s="132" t="str">
        <f t="shared" si="148"/>
        <v/>
      </c>
      <c r="BX261" s="132" t="str">
        <f t="shared" si="149"/>
        <v/>
      </c>
      <c r="BY261" s="132" t="str">
        <f t="shared" si="150"/>
        <v/>
      </c>
      <c r="BZ261" t="str">
        <f t="shared" si="151"/>
        <v/>
      </c>
      <c r="CA261" t="str">
        <f t="shared" si="152"/>
        <v/>
      </c>
      <c r="CB261" t="str">
        <f t="shared" si="153"/>
        <v/>
      </c>
      <c r="CC261" t="str">
        <f t="shared" si="154"/>
        <v/>
      </c>
      <c r="CD261" t="str">
        <f t="shared" si="155"/>
        <v/>
      </c>
      <c r="CE261" t="str">
        <f t="shared" si="156"/>
        <v/>
      </c>
      <c r="CF261" t="str">
        <f t="shared" si="157"/>
        <v/>
      </c>
      <c r="CG261" t="str">
        <f t="shared" si="158"/>
        <v/>
      </c>
      <c r="CH261" t="str">
        <f t="shared" si="159"/>
        <v/>
      </c>
      <c r="CI261" t="str">
        <f t="shared" si="160"/>
        <v/>
      </c>
      <c r="CJ261" t="str">
        <f t="shared" si="161"/>
        <v/>
      </c>
      <c r="CK261" t="str">
        <f t="shared" si="162"/>
        <v/>
      </c>
      <c r="CL261" t="str">
        <f t="shared" si="163"/>
        <v/>
      </c>
      <c r="CM261" t="str">
        <f t="shared" si="164"/>
        <v/>
      </c>
      <c r="CN261" t="str">
        <f t="shared" si="165"/>
        <v/>
      </c>
      <c r="CO261" t="str">
        <f t="shared" si="166"/>
        <v/>
      </c>
    </row>
    <row r="262" spans="1:93" ht="17.100000000000001" customHeight="1">
      <c r="A262" t="s">
        <v>3401</v>
      </c>
      <c r="B262" s="97" t="s">
        <v>3622</v>
      </c>
      <c r="C262" s="26" t="s">
        <v>3674</v>
      </c>
      <c r="D262" s="27"/>
      <c r="E262" s="27" t="s">
        <v>61</v>
      </c>
      <c r="F262" t="s">
        <v>48</v>
      </c>
      <c r="G262" s="27" t="s">
        <v>525</v>
      </c>
      <c r="H262" s="29" t="s">
        <v>3355</v>
      </c>
      <c r="I262" t="s">
        <v>3306</v>
      </c>
      <c r="K262" s="28"/>
      <c r="M262" t="s">
        <v>38</v>
      </c>
      <c r="N262" s="28"/>
      <c r="R262" t="str">
        <f>IF(COUNTIF(soi_input_variables!A:A,B262)&gt;0,"yes","no")</f>
        <v>no</v>
      </c>
      <c r="S262" t="str">
        <f>IF(COUNTIF(midas_input_variables!A:A,B262)&gt;0,"yes","no")</f>
        <v>no</v>
      </c>
      <c r="T262" t="str">
        <f t="shared" si="134"/>
        <v>no</v>
      </c>
      <c r="U262">
        <v>0.02</v>
      </c>
      <c r="V262" t="str">
        <f>IF(COUNTIF(eucalc_variables_proxies!A:A,B262)&gt;0,"yes","no")</f>
        <v>yes</v>
      </c>
      <c r="X262" t="s">
        <v>2948</v>
      </c>
      <c r="AI262" s="9" t="s">
        <v>3675</v>
      </c>
      <c r="AJ262" t="s">
        <v>2960</v>
      </c>
      <c r="AK262" t="s">
        <v>2960</v>
      </c>
      <c r="AO262" s="29"/>
      <c r="AP262" s="108" t="s">
        <v>3676</v>
      </c>
      <c r="AQ262" s="104" t="b">
        <v>1</v>
      </c>
      <c r="AR262" s="105"/>
      <c r="AS262" s="29"/>
      <c r="AT262" s="131" t="str" cm="1">
        <f t="array" ref="AT262">IFERROR(_xlfn.TEXTSPLIT(AR262,";",,FALSE),"")</f>
        <v/>
      </c>
      <c r="BJ262" s="132" t="str">
        <f t="shared" si="135"/>
        <v/>
      </c>
      <c r="BK262" s="132" t="str">
        <f t="shared" si="136"/>
        <v/>
      </c>
      <c r="BL262" s="132" t="str">
        <f t="shared" si="137"/>
        <v/>
      </c>
      <c r="BM262" s="132" t="str">
        <f t="shared" si="138"/>
        <v/>
      </c>
      <c r="BN262" s="132" t="str">
        <f t="shared" si="139"/>
        <v/>
      </c>
      <c r="BO262" s="132" t="str">
        <f t="shared" si="140"/>
        <v/>
      </c>
      <c r="BP262" s="132" t="str">
        <f t="shared" si="141"/>
        <v/>
      </c>
      <c r="BQ262" s="132" t="str">
        <f t="shared" si="142"/>
        <v/>
      </c>
      <c r="BR262" s="132" t="str">
        <f t="shared" si="143"/>
        <v/>
      </c>
      <c r="BS262" s="132" t="str">
        <f t="shared" si="144"/>
        <v/>
      </c>
      <c r="BT262" s="132" t="str">
        <f t="shared" si="145"/>
        <v/>
      </c>
      <c r="BU262" s="132" t="str">
        <f t="shared" si="146"/>
        <v/>
      </c>
      <c r="BV262" s="132" t="str">
        <f t="shared" si="147"/>
        <v/>
      </c>
      <c r="BW262" s="132" t="str">
        <f t="shared" si="148"/>
        <v/>
      </c>
      <c r="BX262" s="132" t="str">
        <f t="shared" si="149"/>
        <v/>
      </c>
      <c r="BY262" s="132" t="str">
        <f t="shared" si="150"/>
        <v/>
      </c>
      <c r="BZ262" t="str">
        <f t="shared" si="151"/>
        <v/>
      </c>
      <c r="CA262" t="str">
        <f t="shared" si="152"/>
        <v/>
      </c>
      <c r="CB262" t="str">
        <f t="shared" si="153"/>
        <v/>
      </c>
      <c r="CC262" t="str">
        <f t="shared" si="154"/>
        <v/>
      </c>
      <c r="CD262" t="str">
        <f t="shared" si="155"/>
        <v/>
      </c>
      <c r="CE262" t="str">
        <f t="shared" si="156"/>
        <v/>
      </c>
      <c r="CF262" t="str">
        <f t="shared" si="157"/>
        <v/>
      </c>
      <c r="CG262" t="str">
        <f t="shared" si="158"/>
        <v/>
      </c>
      <c r="CH262" t="str">
        <f t="shared" si="159"/>
        <v/>
      </c>
      <c r="CI262" t="str">
        <f t="shared" si="160"/>
        <v/>
      </c>
      <c r="CJ262" t="str">
        <f t="shared" si="161"/>
        <v/>
      </c>
      <c r="CK262" t="str">
        <f t="shared" si="162"/>
        <v/>
      </c>
      <c r="CL262" t="str">
        <f t="shared" si="163"/>
        <v/>
      </c>
      <c r="CM262" t="str">
        <f t="shared" si="164"/>
        <v/>
      </c>
      <c r="CN262" t="str">
        <f t="shared" si="165"/>
        <v/>
      </c>
      <c r="CO262" t="str">
        <f t="shared" si="166"/>
        <v/>
      </c>
    </row>
    <row r="263" spans="1:93" ht="18.600000000000001" customHeight="1">
      <c r="A263" t="s">
        <v>3410</v>
      </c>
      <c r="B263" s="97" t="s">
        <v>3624</v>
      </c>
      <c r="C263" s="26" t="s">
        <v>3677</v>
      </c>
      <c r="D263" s="27"/>
      <c r="E263" s="27" t="s">
        <v>61</v>
      </c>
      <c r="F263" t="s">
        <v>48</v>
      </c>
      <c r="G263" s="27" t="s">
        <v>525</v>
      </c>
      <c r="H263" s="29" t="s">
        <v>3355</v>
      </c>
      <c r="I263" t="s">
        <v>3306</v>
      </c>
      <c r="K263" s="28"/>
      <c r="M263" t="s">
        <v>38</v>
      </c>
      <c r="N263" s="28"/>
      <c r="R263" t="str">
        <f>IF(COUNTIF(soi_input_variables!A:A,B263)&gt;0,"yes","no")</f>
        <v>no</v>
      </c>
      <c r="S263" t="str">
        <f>IF(COUNTIF(midas_input_variables!A:A,B263)&gt;0,"yes","no")</f>
        <v>no</v>
      </c>
      <c r="T263" t="str">
        <f t="shared" si="134"/>
        <v>no</v>
      </c>
      <c r="U263">
        <v>0.02</v>
      </c>
      <c r="V263" t="str">
        <f>IF(COUNTIF(eucalc_variables_proxies!A:A,B263)&gt;0,"yes","no")</f>
        <v>yes</v>
      </c>
      <c r="X263" t="s">
        <v>2948</v>
      </c>
      <c r="AI263" s="9" t="s">
        <v>3678</v>
      </c>
      <c r="AJ263" t="s">
        <v>2960</v>
      </c>
      <c r="AK263" t="s">
        <v>2960</v>
      </c>
      <c r="AO263" s="29"/>
      <c r="AP263" s="108" t="s">
        <v>3679</v>
      </c>
      <c r="AQ263" s="104" t="b">
        <v>1</v>
      </c>
      <c r="AR263" s="105"/>
      <c r="AS263" s="29"/>
      <c r="AT263" s="131" t="str" cm="1">
        <f t="array" ref="AT263">IFERROR(_xlfn.TEXTSPLIT(AR263,";",,FALSE),"")</f>
        <v/>
      </c>
      <c r="BJ263" s="132" t="str">
        <f t="shared" si="135"/>
        <v/>
      </c>
      <c r="BK263" s="132" t="str">
        <f t="shared" si="136"/>
        <v/>
      </c>
      <c r="BL263" s="132" t="str">
        <f t="shared" si="137"/>
        <v/>
      </c>
      <c r="BM263" s="132" t="str">
        <f t="shared" si="138"/>
        <v/>
      </c>
      <c r="BN263" s="132" t="str">
        <f t="shared" si="139"/>
        <v/>
      </c>
      <c r="BO263" s="132" t="str">
        <f t="shared" si="140"/>
        <v/>
      </c>
      <c r="BP263" s="132" t="str">
        <f t="shared" si="141"/>
        <v/>
      </c>
      <c r="BQ263" s="132" t="str">
        <f t="shared" si="142"/>
        <v/>
      </c>
      <c r="BR263" s="132" t="str">
        <f t="shared" si="143"/>
        <v/>
      </c>
      <c r="BS263" s="132" t="str">
        <f t="shared" si="144"/>
        <v/>
      </c>
      <c r="BT263" s="132" t="str">
        <f t="shared" si="145"/>
        <v/>
      </c>
      <c r="BU263" s="132" t="str">
        <f t="shared" si="146"/>
        <v/>
      </c>
      <c r="BV263" s="132" t="str">
        <f t="shared" si="147"/>
        <v/>
      </c>
      <c r="BW263" s="132" t="str">
        <f t="shared" si="148"/>
        <v/>
      </c>
      <c r="BX263" s="132" t="str">
        <f t="shared" si="149"/>
        <v/>
      </c>
      <c r="BY263" s="132" t="str">
        <f t="shared" si="150"/>
        <v/>
      </c>
      <c r="BZ263" t="str">
        <f t="shared" si="151"/>
        <v/>
      </c>
      <c r="CA263" t="str">
        <f t="shared" si="152"/>
        <v/>
      </c>
      <c r="CB263" t="str">
        <f t="shared" si="153"/>
        <v/>
      </c>
      <c r="CC263" t="str">
        <f t="shared" si="154"/>
        <v/>
      </c>
      <c r="CD263" t="str">
        <f t="shared" si="155"/>
        <v/>
      </c>
      <c r="CE263" t="str">
        <f t="shared" si="156"/>
        <v/>
      </c>
      <c r="CF263" t="str">
        <f t="shared" si="157"/>
        <v/>
      </c>
      <c r="CG263" t="str">
        <f t="shared" si="158"/>
        <v/>
      </c>
      <c r="CH263" t="str">
        <f t="shared" si="159"/>
        <v/>
      </c>
      <c r="CI263" t="str">
        <f t="shared" si="160"/>
        <v/>
      </c>
      <c r="CJ263" t="str">
        <f t="shared" si="161"/>
        <v/>
      </c>
      <c r="CK263" t="str">
        <f t="shared" si="162"/>
        <v/>
      </c>
      <c r="CL263" t="str">
        <f t="shared" si="163"/>
        <v/>
      </c>
      <c r="CM263" t="str">
        <f t="shared" si="164"/>
        <v/>
      </c>
      <c r="CN263" t="str">
        <f t="shared" si="165"/>
        <v/>
      </c>
      <c r="CO263" t="str">
        <f t="shared" si="166"/>
        <v/>
      </c>
    </row>
    <row r="264" spans="1:93" ht="20.100000000000001" customHeight="1">
      <c r="A264" t="s">
        <v>3369</v>
      </c>
      <c r="B264" s="97" t="s">
        <v>3626</v>
      </c>
      <c r="C264" s="26" t="s">
        <v>3415</v>
      </c>
      <c r="D264" s="27"/>
      <c r="E264" s="27" t="s">
        <v>61</v>
      </c>
      <c r="F264" t="s">
        <v>48</v>
      </c>
      <c r="G264" s="27" t="s">
        <v>525</v>
      </c>
      <c r="H264" s="29" t="s">
        <v>3355</v>
      </c>
      <c r="I264" t="s">
        <v>3306</v>
      </c>
      <c r="K264" s="28"/>
      <c r="M264" t="s">
        <v>38</v>
      </c>
      <c r="N264" s="28"/>
      <c r="R264" t="str">
        <f>IF(COUNTIF(soi_input_variables!A:A,B264)&gt;0,"yes","no")</f>
        <v>no</v>
      </c>
      <c r="S264" t="str">
        <f>IF(COUNTIF(midas_input_variables!A:A,B264)&gt;0,"yes","no")</f>
        <v>no</v>
      </c>
      <c r="T264" t="str">
        <f t="shared" si="134"/>
        <v>no</v>
      </c>
      <c r="U264">
        <v>0.02</v>
      </c>
      <c r="V264" t="str">
        <f>IF(COUNTIF(eucalc_variables_proxies!A:A,B264)&gt;0,"yes","no")</f>
        <v>yes</v>
      </c>
      <c r="X264" t="s">
        <v>2948</v>
      </c>
      <c r="AI264" s="9" t="s">
        <v>3680</v>
      </c>
      <c r="AJ264" t="s">
        <v>2960</v>
      </c>
      <c r="AK264" t="s">
        <v>2960</v>
      </c>
      <c r="AO264" s="29"/>
      <c r="AP264" s="108" t="s">
        <v>3681</v>
      </c>
      <c r="AQ264" s="104" t="b">
        <v>1</v>
      </c>
      <c r="AR264" s="105"/>
      <c r="AS264" s="29"/>
      <c r="AT264" s="131" t="str" cm="1">
        <f t="array" ref="AT264">IFERROR(_xlfn.TEXTSPLIT(AR264,";",,FALSE),"")</f>
        <v/>
      </c>
      <c r="BJ264" s="132" t="str">
        <f t="shared" si="135"/>
        <v/>
      </c>
      <c r="BK264" s="132" t="str">
        <f t="shared" si="136"/>
        <v/>
      </c>
      <c r="BL264" s="132" t="str">
        <f t="shared" si="137"/>
        <v/>
      </c>
      <c r="BM264" s="132" t="str">
        <f t="shared" si="138"/>
        <v/>
      </c>
      <c r="BN264" s="132" t="str">
        <f t="shared" si="139"/>
        <v/>
      </c>
      <c r="BO264" s="132" t="str">
        <f t="shared" si="140"/>
        <v/>
      </c>
      <c r="BP264" s="132" t="str">
        <f t="shared" si="141"/>
        <v/>
      </c>
      <c r="BQ264" s="132" t="str">
        <f t="shared" si="142"/>
        <v/>
      </c>
      <c r="BR264" s="132" t="str">
        <f t="shared" si="143"/>
        <v/>
      </c>
      <c r="BS264" s="132" t="str">
        <f t="shared" si="144"/>
        <v/>
      </c>
      <c r="BT264" s="132" t="str">
        <f t="shared" si="145"/>
        <v/>
      </c>
      <c r="BU264" s="132" t="str">
        <f t="shared" si="146"/>
        <v/>
      </c>
      <c r="BV264" s="132" t="str">
        <f t="shared" si="147"/>
        <v/>
      </c>
      <c r="BW264" s="132" t="str">
        <f t="shared" si="148"/>
        <v/>
      </c>
      <c r="BX264" s="132" t="str">
        <f t="shared" si="149"/>
        <v/>
      </c>
      <c r="BY264" s="132" t="str">
        <f t="shared" si="150"/>
        <v/>
      </c>
      <c r="BZ264" t="str">
        <f t="shared" si="151"/>
        <v/>
      </c>
      <c r="CA264" t="str">
        <f t="shared" si="152"/>
        <v/>
      </c>
      <c r="CB264" t="str">
        <f t="shared" si="153"/>
        <v/>
      </c>
      <c r="CC264" t="str">
        <f t="shared" si="154"/>
        <v/>
      </c>
      <c r="CD264" t="str">
        <f t="shared" si="155"/>
        <v/>
      </c>
      <c r="CE264" t="str">
        <f t="shared" si="156"/>
        <v/>
      </c>
      <c r="CF264" t="str">
        <f t="shared" si="157"/>
        <v/>
      </c>
      <c r="CG264" t="str">
        <f t="shared" si="158"/>
        <v/>
      </c>
      <c r="CH264" t="str">
        <f t="shared" si="159"/>
        <v/>
      </c>
      <c r="CI264" t="str">
        <f t="shared" si="160"/>
        <v/>
      </c>
      <c r="CJ264" t="str">
        <f t="shared" si="161"/>
        <v/>
      </c>
      <c r="CK264" t="str">
        <f t="shared" si="162"/>
        <v/>
      </c>
      <c r="CL264" t="str">
        <f t="shared" si="163"/>
        <v/>
      </c>
      <c r="CM264" t="str">
        <f t="shared" si="164"/>
        <v/>
      </c>
      <c r="CN264" t="str">
        <f t="shared" si="165"/>
        <v/>
      </c>
      <c r="CO264" t="str">
        <f t="shared" si="166"/>
        <v/>
      </c>
    </row>
    <row r="265" spans="1:93" ht="18" customHeight="1">
      <c r="A265" t="s">
        <v>3375</v>
      </c>
      <c r="B265" s="97" t="s">
        <v>3628</v>
      </c>
      <c r="C265" s="26" t="s">
        <v>3417</v>
      </c>
      <c r="D265" s="27"/>
      <c r="E265" s="27" t="s">
        <v>61</v>
      </c>
      <c r="F265" t="s">
        <v>48</v>
      </c>
      <c r="G265" s="27" t="s">
        <v>525</v>
      </c>
      <c r="H265" s="29" t="s">
        <v>3355</v>
      </c>
      <c r="I265" t="s">
        <v>3306</v>
      </c>
      <c r="K265" s="28"/>
      <c r="M265" t="s">
        <v>38</v>
      </c>
      <c r="N265" s="28"/>
      <c r="R265" t="str">
        <f>IF(COUNTIF(soi_input_variables!A:A,B265)&gt;0,"yes","no")</f>
        <v>no</v>
      </c>
      <c r="S265" t="str">
        <f>IF(COUNTIF(midas_input_variables!A:A,B265)&gt;0,"yes","no")</f>
        <v>no</v>
      </c>
      <c r="T265" t="str">
        <f t="shared" si="134"/>
        <v>no</v>
      </c>
      <c r="U265">
        <v>0.02</v>
      </c>
      <c r="V265" t="str">
        <f>IF(COUNTIF(eucalc_variables_proxies!A:A,B265)&gt;0,"yes","no")</f>
        <v>yes</v>
      </c>
      <c r="X265" t="s">
        <v>2948</v>
      </c>
      <c r="AI265" s="9" t="s">
        <v>3682</v>
      </c>
      <c r="AJ265" t="s">
        <v>2960</v>
      </c>
      <c r="AK265" t="s">
        <v>2960</v>
      </c>
      <c r="AO265" s="29"/>
      <c r="AP265" s="108" t="s">
        <v>3683</v>
      </c>
      <c r="AQ265" s="104" t="b">
        <v>1</v>
      </c>
      <c r="AR265" s="105"/>
      <c r="AS265" s="29"/>
      <c r="AT265" s="131" t="str" cm="1">
        <f t="array" ref="AT265">IFERROR(_xlfn.TEXTSPLIT(AR265,";",,FALSE),"")</f>
        <v/>
      </c>
      <c r="BJ265" s="132" t="str">
        <f t="shared" si="135"/>
        <v/>
      </c>
      <c r="BK265" s="132" t="str">
        <f t="shared" si="136"/>
        <v/>
      </c>
      <c r="BL265" s="132" t="str">
        <f t="shared" si="137"/>
        <v/>
      </c>
      <c r="BM265" s="132" t="str">
        <f t="shared" si="138"/>
        <v/>
      </c>
      <c r="BN265" s="132" t="str">
        <f t="shared" si="139"/>
        <v/>
      </c>
      <c r="BO265" s="132" t="str">
        <f t="shared" si="140"/>
        <v/>
      </c>
      <c r="BP265" s="132" t="str">
        <f t="shared" si="141"/>
        <v/>
      </c>
      <c r="BQ265" s="132" t="str">
        <f t="shared" si="142"/>
        <v/>
      </c>
      <c r="BR265" s="132" t="str">
        <f t="shared" si="143"/>
        <v/>
      </c>
      <c r="BS265" s="132" t="str">
        <f t="shared" si="144"/>
        <v/>
      </c>
      <c r="BT265" s="132" t="str">
        <f t="shared" si="145"/>
        <v/>
      </c>
      <c r="BU265" s="132" t="str">
        <f t="shared" si="146"/>
        <v/>
      </c>
      <c r="BV265" s="132" t="str">
        <f t="shared" si="147"/>
        <v/>
      </c>
      <c r="BW265" s="132" t="str">
        <f t="shared" si="148"/>
        <v/>
      </c>
      <c r="BX265" s="132" t="str">
        <f t="shared" si="149"/>
        <v/>
      </c>
      <c r="BY265" s="132" t="str">
        <f t="shared" si="150"/>
        <v/>
      </c>
      <c r="BZ265" t="str">
        <f t="shared" si="151"/>
        <v/>
      </c>
      <c r="CA265" t="str">
        <f t="shared" si="152"/>
        <v/>
      </c>
      <c r="CB265" t="str">
        <f t="shared" si="153"/>
        <v/>
      </c>
      <c r="CC265" t="str">
        <f t="shared" si="154"/>
        <v/>
      </c>
      <c r="CD265" t="str">
        <f t="shared" si="155"/>
        <v/>
      </c>
      <c r="CE265" t="str">
        <f t="shared" si="156"/>
        <v/>
      </c>
      <c r="CF265" t="str">
        <f t="shared" si="157"/>
        <v/>
      </c>
      <c r="CG265" t="str">
        <f t="shared" si="158"/>
        <v/>
      </c>
      <c r="CH265" t="str">
        <f t="shared" si="159"/>
        <v/>
      </c>
      <c r="CI265" t="str">
        <f t="shared" si="160"/>
        <v/>
      </c>
      <c r="CJ265" t="str">
        <f t="shared" si="161"/>
        <v/>
      </c>
      <c r="CK265" t="str">
        <f t="shared" si="162"/>
        <v/>
      </c>
      <c r="CL265" t="str">
        <f t="shared" si="163"/>
        <v/>
      </c>
      <c r="CM265" t="str">
        <f t="shared" si="164"/>
        <v/>
      </c>
      <c r="CN265" t="str">
        <f t="shared" si="165"/>
        <v/>
      </c>
      <c r="CO265" t="str">
        <f t="shared" si="166"/>
        <v/>
      </c>
    </row>
    <row r="266" spans="1:93" ht="18.600000000000001" customHeight="1">
      <c r="A266" t="s">
        <v>3361</v>
      </c>
      <c r="B266" s="97" t="s">
        <v>3630</v>
      </c>
      <c r="C266" s="26" t="s">
        <v>3421</v>
      </c>
      <c r="D266" s="27"/>
      <c r="E266" s="27" t="s">
        <v>61</v>
      </c>
      <c r="F266" t="s">
        <v>48</v>
      </c>
      <c r="G266" s="27" t="s">
        <v>525</v>
      </c>
      <c r="H266" s="29" t="s">
        <v>3355</v>
      </c>
      <c r="I266" t="s">
        <v>3306</v>
      </c>
      <c r="K266" s="28"/>
      <c r="M266" t="s">
        <v>38</v>
      </c>
      <c r="N266" s="28"/>
      <c r="R266" t="str">
        <f>IF(COUNTIF(soi_input_variables!A:A,B266)&gt;0,"yes","no")</f>
        <v>no</v>
      </c>
      <c r="S266" t="str">
        <f>IF(COUNTIF(midas_input_variables!A:A,B266)&gt;0,"yes","no")</f>
        <v>no</v>
      </c>
      <c r="T266" t="str">
        <f t="shared" si="134"/>
        <v>no</v>
      </c>
      <c r="U266">
        <v>0.02</v>
      </c>
      <c r="V266" t="str">
        <f>IF(COUNTIF(eucalc_variables_proxies!A:A,B266)&gt;0,"yes","no")</f>
        <v>yes</v>
      </c>
      <c r="X266" t="s">
        <v>2948</v>
      </c>
      <c r="AI266" s="9" t="s">
        <v>2960</v>
      </c>
      <c r="AJ266" s="9" t="s">
        <v>2966</v>
      </c>
      <c r="AK266" s="9" t="s">
        <v>2960</v>
      </c>
      <c r="AO266" s="29"/>
      <c r="AP266" s="108" t="s">
        <v>3684</v>
      </c>
      <c r="AQ266" s="104" t="b">
        <v>1</v>
      </c>
      <c r="AR266" s="105"/>
      <c r="AS266" s="29"/>
      <c r="AT266" s="131" t="str" cm="1">
        <f t="array" ref="AT266">IFERROR(_xlfn.TEXTSPLIT(AR266,";",,FALSE),"")</f>
        <v/>
      </c>
      <c r="BJ266" s="132" t="str">
        <f t="shared" si="135"/>
        <v/>
      </c>
      <c r="BK266" s="132" t="str">
        <f t="shared" si="136"/>
        <v/>
      </c>
      <c r="BL266" s="132" t="str">
        <f t="shared" si="137"/>
        <v/>
      </c>
      <c r="BM266" s="132" t="str">
        <f t="shared" si="138"/>
        <v/>
      </c>
      <c r="BN266" s="132" t="str">
        <f t="shared" si="139"/>
        <v/>
      </c>
      <c r="BO266" s="132" t="str">
        <f t="shared" si="140"/>
        <v/>
      </c>
      <c r="BP266" s="132" t="str">
        <f t="shared" si="141"/>
        <v/>
      </c>
      <c r="BQ266" s="132" t="str">
        <f t="shared" si="142"/>
        <v/>
      </c>
      <c r="BR266" s="132" t="str">
        <f t="shared" si="143"/>
        <v/>
      </c>
      <c r="BS266" s="132" t="str">
        <f t="shared" si="144"/>
        <v/>
      </c>
      <c r="BT266" s="132" t="str">
        <f t="shared" si="145"/>
        <v/>
      </c>
      <c r="BU266" s="132" t="str">
        <f t="shared" si="146"/>
        <v/>
      </c>
      <c r="BV266" s="132" t="str">
        <f t="shared" si="147"/>
        <v/>
      </c>
      <c r="BW266" s="132" t="str">
        <f t="shared" si="148"/>
        <v/>
      </c>
      <c r="BX266" s="132" t="str">
        <f t="shared" si="149"/>
        <v/>
      </c>
      <c r="BY266" s="132" t="str">
        <f t="shared" si="150"/>
        <v/>
      </c>
      <c r="BZ266" t="str">
        <f t="shared" si="151"/>
        <v/>
      </c>
      <c r="CA266" t="str">
        <f t="shared" si="152"/>
        <v/>
      </c>
      <c r="CB266" t="str">
        <f t="shared" si="153"/>
        <v/>
      </c>
      <c r="CC266" t="str">
        <f t="shared" si="154"/>
        <v/>
      </c>
      <c r="CD266" t="str">
        <f t="shared" si="155"/>
        <v/>
      </c>
      <c r="CE266" t="str">
        <f t="shared" si="156"/>
        <v/>
      </c>
      <c r="CF266" t="str">
        <f t="shared" si="157"/>
        <v/>
      </c>
      <c r="CG266" t="str">
        <f t="shared" si="158"/>
        <v/>
      </c>
      <c r="CH266" t="str">
        <f t="shared" si="159"/>
        <v/>
      </c>
      <c r="CI266" t="str">
        <f t="shared" si="160"/>
        <v/>
      </c>
      <c r="CJ266" t="str">
        <f t="shared" si="161"/>
        <v/>
      </c>
      <c r="CK266" t="str">
        <f t="shared" si="162"/>
        <v/>
      </c>
      <c r="CL266" t="str">
        <f t="shared" si="163"/>
        <v/>
      </c>
      <c r="CM266" t="str">
        <f t="shared" si="164"/>
        <v/>
      </c>
      <c r="CN266" t="str">
        <f t="shared" si="165"/>
        <v/>
      </c>
      <c r="CO266" t="str">
        <f t="shared" si="166"/>
        <v/>
      </c>
    </row>
    <row r="267" spans="1:93" ht="20.100000000000001" customHeight="1">
      <c r="A267" t="s">
        <v>3382</v>
      </c>
      <c r="B267" s="97" t="s">
        <v>3632</v>
      </c>
      <c r="C267" s="26" t="s">
        <v>3424</v>
      </c>
      <c r="D267" s="27" t="s">
        <v>3330</v>
      </c>
      <c r="E267" s="27" t="s">
        <v>61</v>
      </c>
      <c r="F267" t="s">
        <v>48</v>
      </c>
      <c r="G267" s="27" t="s">
        <v>525</v>
      </c>
      <c r="H267" s="29" t="s">
        <v>3355</v>
      </c>
      <c r="I267" t="s">
        <v>3306</v>
      </c>
      <c r="K267" s="28"/>
      <c r="M267" t="s">
        <v>38</v>
      </c>
      <c r="N267" s="28"/>
      <c r="R267" t="str">
        <f>IF(COUNTIF(soi_input_variables!A:A,B267)&gt;0,"yes","no")</f>
        <v>no</v>
      </c>
      <c r="S267" t="str">
        <f>IF(COUNTIF(midas_input_variables!A:A,B267)&gt;0,"yes","no")</f>
        <v>no</v>
      </c>
      <c r="T267" t="str">
        <f t="shared" si="134"/>
        <v>no</v>
      </c>
      <c r="U267">
        <v>0.02</v>
      </c>
      <c r="V267" t="str">
        <f>IF(COUNTIF(eucalc_variables_proxies!A:A,B267)&gt;0,"yes","no")</f>
        <v>yes</v>
      </c>
      <c r="X267" t="s">
        <v>2948</v>
      </c>
      <c r="AI267" s="9" t="s">
        <v>3685</v>
      </c>
      <c r="AJ267" t="s">
        <v>2971</v>
      </c>
      <c r="AO267" s="29"/>
      <c r="AP267" s="108" t="s">
        <v>3686</v>
      </c>
      <c r="AQ267" s="104" t="b">
        <v>1</v>
      </c>
      <c r="AR267" s="105"/>
      <c r="AS267" s="29"/>
      <c r="AT267" s="131" t="str" cm="1">
        <f t="array" ref="AT267">IFERROR(_xlfn.TEXTSPLIT(AR267,";",,FALSE),"")</f>
        <v/>
      </c>
      <c r="BJ267" s="132" t="str">
        <f t="shared" si="135"/>
        <v/>
      </c>
      <c r="BK267" s="132" t="str">
        <f t="shared" si="136"/>
        <v/>
      </c>
      <c r="BL267" s="132" t="str">
        <f t="shared" si="137"/>
        <v/>
      </c>
      <c r="BM267" s="132" t="str">
        <f t="shared" si="138"/>
        <v/>
      </c>
      <c r="BN267" s="132" t="str">
        <f t="shared" si="139"/>
        <v/>
      </c>
      <c r="BO267" s="132" t="str">
        <f t="shared" si="140"/>
        <v/>
      </c>
      <c r="BP267" s="132" t="str">
        <f t="shared" si="141"/>
        <v/>
      </c>
      <c r="BQ267" s="132" t="str">
        <f t="shared" si="142"/>
        <v/>
      </c>
      <c r="BR267" s="132" t="str">
        <f t="shared" si="143"/>
        <v/>
      </c>
      <c r="BS267" s="132" t="str">
        <f t="shared" si="144"/>
        <v/>
      </c>
      <c r="BT267" s="132" t="str">
        <f t="shared" si="145"/>
        <v/>
      </c>
      <c r="BU267" s="132" t="str">
        <f t="shared" si="146"/>
        <v/>
      </c>
      <c r="BV267" s="132" t="str">
        <f t="shared" si="147"/>
        <v/>
      </c>
      <c r="BW267" s="132" t="str">
        <f t="shared" si="148"/>
        <v/>
      </c>
      <c r="BX267" s="132" t="str">
        <f t="shared" si="149"/>
        <v/>
      </c>
      <c r="BY267" s="132" t="str">
        <f t="shared" si="150"/>
        <v/>
      </c>
      <c r="BZ267" t="str">
        <f t="shared" si="151"/>
        <v/>
      </c>
      <c r="CA267" t="str">
        <f t="shared" si="152"/>
        <v/>
      </c>
      <c r="CB267" t="str">
        <f t="shared" si="153"/>
        <v/>
      </c>
      <c r="CC267" t="str">
        <f t="shared" si="154"/>
        <v/>
      </c>
      <c r="CD267" t="str">
        <f t="shared" si="155"/>
        <v/>
      </c>
      <c r="CE267" t="str">
        <f t="shared" si="156"/>
        <v/>
      </c>
      <c r="CF267" t="str">
        <f t="shared" si="157"/>
        <v/>
      </c>
      <c r="CG267" t="str">
        <f t="shared" si="158"/>
        <v/>
      </c>
      <c r="CH267" t="str">
        <f t="shared" si="159"/>
        <v/>
      </c>
      <c r="CI267" t="str">
        <f t="shared" si="160"/>
        <v/>
      </c>
      <c r="CJ267" t="str">
        <f t="shared" si="161"/>
        <v/>
      </c>
      <c r="CK267" t="str">
        <f t="shared" si="162"/>
        <v/>
      </c>
      <c r="CL267" t="str">
        <f t="shared" si="163"/>
        <v/>
      </c>
      <c r="CM267" t="str">
        <f t="shared" si="164"/>
        <v/>
      </c>
      <c r="CN267" t="str">
        <f t="shared" si="165"/>
        <v/>
      </c>
      <c r="CO267" t="str">
        <f t="shared" si="166"/>
        <v/>
      </c>
    </row>
    <row r="268" spans="1:93" ht="16.2" customHeight="1">
      <c r="A268" t="s">
        <v>3388</v>
      </c>
      <c r="B268" s="97" t="s">
        <v>3634</v>
      </c>
      <c r="C268" s="26" t="s">
        <v>3427</v>
      </c>
      <c r="D268" s="27"/>
      <c r="E268" s="27" t="s">
        <v>61</v>
      </c>
      <c r="F268" t="s">
        <v>48</v>
      </c>
      <c r="G268" s="27" t="s">
        <v>525</v>
      </c>
      <c r="H268" s="29" t="s">
        <v>3355</v>
      </c>
      <c r="I268" t="s">
        <v>3306</v>
      </c>
      <c r="K268" s="28"/>
      <c r="M268" t="s">
        <v>38</v>
      </c>
      <c r="N268" s="28"/>
      <c r="R268" t="str">
        <f>IF(COUNTIF(soi_input_variables!A:A,B268)&gt;0,"yes","no")</f>
        <v>no</v>
      </c>
      <c r="S268" t="str">
        <f>IF(COUNTIF(midas_input_variables!A:A,B268)&gt;0,"yes","no")</f>
        <v>no</v>
      </c>
      <c r="T268" t="str">
        <f t="shared" si="134"/>
        <v>no</v>
      </c>
      <c r="U268">
        <v>0.02</v>
      </c>
      <c r="V268" t="str">
        <f>IF(COUNTIF(eucalc_variables_proxies!A:A,B268)&gt;0,"yes","no")</f>
        <v>yes</v>
      </c>
      <c r="X268" t="s">
        <v>2948</v>
      </c>
      <c r="AI268" s="9" t="s">
        <v>3687</v>
      </c>
      <c r="AJ268" t="s">
        <v>2971</v>
      </c>
      <c r="AO268" s="29"/>
      <c r="AP268" s="108" t="s">
        <v>3688</v>
      </c>
      <c r="AQ268" s="104" t="b">
        <v>1</v>
      </c>
      <c r="AR268" s="105"/>
      <c r="AS268" s="29"/>
      <c r="AT268" s="131" t="str" cm="1">
        <f t="array" ref="AT268">IFERROR(_xlfn.TEXTSPLIT(AR268,";",,FALSE),"")</f>
        <v/>
      </c>
      <c r="BJ268" s="132" t="str">
        <f t="shared" si="135"/>
        <v/>
      </c>
      <c r="BK268" s="132" t="str">
        <f t="shared" si="136"/>
        <v/>
      </c>
      <c r="BL268" s="132" t="str">
        <f t="shared" si="137"/>
        <v/>
      </c>
      <c r="BM268" s="132" t="str">
        <f t="shared" si="138"/>
        <v/>
      </c>
      <c r="BN268" s="132" t="str">
        <f t="shared" si="139"/>
        <v/>
      </c>
      <c r="BO268" s="132" t="str">
        <f t="shared" si="140"/>
        <v/>
      </c>
      <c r="BP268" s="132" t="str">
        <f t="shared" si="141"/>
        <v/>
      </c>
      <c r="BQ268" s="132" t="str">
        <f t="shared" si="142"/>
        <v/>
      </c>
      <c r="BR268" s="132" t="str">
        <f t="shared" si="143"/>
        <v/>
      </c>
      <c r="BS268" s="132" t="str">
        <f t="shared" si="144"/>
        <v/>
      </c>
      <c r="BT268" s="132" t="str">
        <f t="shared" si="145"/>
        <v/>
      </c>
      <c r="BU268" s="132" t="str">
        <f t="shared" si="146"/>
        <v/>
      </c>
      <c r="BV268" s="132" t="str">
        <f t="shared" si="147"/>
        <v/>
      </c>
      <c r="BW268" s="132" t="str">
        <f t="shared" si="148"/>
        <v/>
      </c>
      <c r="BX268" s="132" t="str">
        <f t="shared" si="149"/>
        <v/>
      </c>
      <c r="BY268" s="132" t="str">
        <f t="shared" si="150"/>
        <v/>
      </c>
      <c r="BZ268" t="str">
        <f t="shared" si="151"/>
        <v/>
      </c>
      <c r="CA268" t="str">
        <f t="shared" si="152"/>
        <v/>
      </c>
      <c r="CB268" t="str">
        <f t="shared" si="153"/>
        <v/>
      </c>
      <c r="CC268" t="str">
        <f t="shared" si="154"/>
        <v/>
      </c>
      <c r="CD268" t="str">
        <f t="shared" si="155"/>
        <v/>
      </c>
      <c r="CE268" t="str">
        <f t="shared" si="156"/>
        <v/>
      </c>
      <c r="CF268" t="str">
        <f t="shared" si="157"/>
        <v/>
      </c>
      <c r="CG268" t="str">
        <f t="shared" si="158"/>
        <v/>
      </c>
      <c r="CH268" t="str">
        <f t="shared" si="159"/>
        <v/>
      </c>
      <c r="CI268" t="str">
        <f t="shared" si="160"/>
        <v/>
      </c>
      <c r="CJ268" t="str">
        <f t="shared" si="161"/>
        <v/>
      </c>
      <c r="CK268" t="str">
        <f t="shared" si="162"/>
        <v/>
      </c>
      <c r="CL268" t="str">
        <f t="shared" si="163"/>
        <v/>
      </c>
      <c r="CM268" t="str">
        <f t="shared" si="164"/>
        <v/>
      </c>
      <c r="CN268" t="str">
        <f t="shared" si="165"/>
        <v/>
      </c>
      <c r="CO268" t="str">
        <f t="shared" si="166"/>
        <v/>
      </c>
    </row>
    <row r="269" spans="1:93" ht="18" customHeight="1">
      <c r="A269" t="s">
        <v>3395</v>
      </c>
      <c r="B269" s="97" t="s">
        <v>3636</v>
      </c>
      <c r="C269" s="26" t="s">
        <v>3430</v>
      </c>
      <c r="D269" s="27"/>
      <c r="E269" s="27" t="s">
        <v>61</v>
      </c>
      <c r="F269" t="s">
        <v>48</v>
      </c>
      <c r="G269" s="27" t="s">
        <v>525</v>
      </c>
      <c r="H269" s="29" t="s">
        <v>3355</v>
      </c>
      <c r="I269" t="s">
        <v>3306</v>
      </c>
      <c r="K269" s="28"/>
      <c r="M269" t="s">
        <v>38</v>
      </c>
      <c r="N269" s="28"/>
      <c r="R269" t="str">
        <f>IF(COUNTIF(soi_input_variables!A:A,B269)&gt;0,"yes","no")</f>
        <v>no</v>
      </c>
      <c r="S269" t="str">
        <f>IF(COUNTIF(midas_input_variables!A:A,B269)&gt;0,"yes","no")</f>
        <v>no</v>
      </c>
      <c r="T269" t="str">
        <f t="shared" si="134"/>
        <v>no</v>
      </c>
      <c r="U269">
        <v>0.02</v>
      </c>
      <c r="V269" t="str">
        <f>IF(COUNTIF(eucalc_variables_proxies!A:A,B269)&gt;0,"yes","no")</f>
        <v>yes</v>
      </c>
      <c r="X269" t="s">
        <v>2948</v>
      </c>
      <c r="AI269" s="9" t="s">
        <v>3689</v>
      </c>
      <c r="AJ269" t="s">
        <v>2971</v>
      </c>
      <c r="AO269" s="29"/>
      <c r="AP269" s="108" t="s">
        <v>3690</v>
      </c>
      <c r="AQ269" s="104" t="b">
        <v>1</v>
      </c>
      <c r="AR269" s="105"/>
      <c r="AS269" s="29"/>
      <c r="AT269" s="131" t="str" cm="1">
        <f t="array" ref="AT269">IFERROR(_xlfn.TEXTSPLIT(AR269,";",,FALSE),"")</f>
        <v/>
      </c>
      <c r="BJ269" s="132" t="str">
        <f t="shared" si="135"/>
        <v/>
      </c>
      <c r="BK269" s="132" t="str">
        <f t="shared" si="136"/>
        <v/>
      </c>
      <c r="BL269" s="132" t="str">
        <f t="shared" si="137"/>
        <v/>
      </c>
      <c r="BM269" s="132" t="str">
        <f t="shared" si="138"/>
        <v/>
      </c>
      <c r="BN269" s="132" t="str">
        <f t="shared" si="139"/>
        <v/>
      </c>
      <c r="BO269" s="132" t="str">
        <f t="shared" si="140"/>
        <v/>
      </c>
      <c r="BP269" s="132" t="str">
        <f t="shared" si="141"/>
        <v/>
      </c>
      <c r="BQ269" s="132" t="str">
        <f t="shared" si="142"/>
        <v/>
      </c>
      <c r="BR269" s="132" t="str">
        <f t="shared" si="143"/>
        <v/>
      </c>
      <c r="BS269" s="132" t="str">
        <f t="shared" si="144"/>
        <v/>
      </c>
      <c r="BT269" s="132" t="str">
        <f t="shared" si="145"/>
        <v/>
      </c>
      <c r="BU269" s="132" t="str">
        <f t="shared" si="146"/>
        <v/>
      </c>
      <c r="BV269" s="132" t="str">
        <f t="shared" si="147"/>
        <v/>
      </c>
      <c r="BW269" s="132" t="str">
        <f t="shared" si="148"/>
        <v/>
      </c>
      <c r="BX269" s="132" t="str">
        <f t="shared" si="149"/>
        <v/>
      </c>
      <c r="BY269" s="132" t="str">
        <f t="shared" si="150"/>
        <v/>
      </c>
      <c r="BZ269" t="str">
        <f t="shared" si="151"/>
        <v/>
      </c>
      <c r="CA269" t="str">
        <f t="shared" si="152"/>
        <v/>
      </c>
      <c r="CB269" t="str">
        <f t="shared" si="153"/>
        <v/>
      </c>
      <c r="CC269" t="str">
        <f t="shared" si="154"/>
        <v/>
      </c>
      <c r="CD269" t="str">
        <f t="shared" si="155"/>
        <v/>
      </c>
      <c r="CE269" t="str">
        <f t="shared" si="156"/>
        <v/>
      </c>
      <c r="CF269" t="str">
        <f t="shared" si="157"/>
        <v/>
      </c>
      <c r="CG269" t="str">
        <f t="shared" si="158"/>
        <v/>
      </c>
      <c r="CH269" t="str">
        <f t="shared" si="159"/>
        <v/>
      </c>
      <c r="CI269" t="str">
        <f t="shared" si="160"/>
        <v/>
      </c>
      <c r="CJ269" t="str">
        <f t="shared" si="161"/>
        <v/>
      </c>
      <c r="CK269" t="str">
        <f t="shared" si="162"/>
        <v/>
      </c>
      <c r="CL269" t="str">
        <f t="shared" si="163"/>
        <v/>
      </c>
      <c r="CM269" t="str">
        <f t="shared" si="164"/>
        <v/>
      </c>
      <c r="CN269" t="str">
        <f t="shared" si="165"/>
        <v/>
      </c>
      <c r="CO269" t="str">
        <f t="shared" si="166"/>
        <v/>
      </c>
    </row>
    <row r="270" spans="1:93" ht="15.6" customHeight="1">
      <c r="A270" t="s">
        <v>3404</v>
      </c>
      <c r="B270" s="97" t="s">
        <v>3639</v>
      </c>
      <c r="C270" s="26" t="s">
        <v>3432</v>
      </c>
      <c r="D270" s="27"/>
      <c r="E270" s="27" t="s">
        <v>61</v>
      </c>
      <c r="F270" t="s">
        <v>48</v>
      </c>
      <c r="G270" s="27" t="s">
        <v>525</v>
      </c>
      <c r="H270" s="29" t="s">
        <v>3355</v>
      </c>
      <c r="I270" t="s">
        <v>3306</v>
      </c>
      <c r="K270" s="28"/>
      <c r="M270" t="s">
        <v>38</v>
      </c>
      <c r="N270" s="28"/>
      <c r="R270" t="str">
        <f>IF(COUNTIF(soi_input_variables!A:A,B270)&gt;0,"yes","no")</f>
        <v>no</v>
      </c>
      <c r="S270" t="str">
        <f>IF(COUNTIF(midas_input_variables!A:A,B270)&gt;0,"yes","no")</f>
        <v>no</v>
      </c>
      <c r="T270" t="str">
        <f t="shared" si="134"/>
        <v>no</v>
      </c>
      <c r="U270">
        <v>0.02</v>
      </c>
      <c r="V270" t="str">
        <f>IF(COUNTIF(eucalc_variables_proxies!A:A,B270)&gt;0,"yes","no")</f>
        <v>yes</v>
      </c>
      <c r="X270" t="s">
        <v>2948</v>
      </c>
      <c r="AI270" s="9" t="s">
        <v>3691</v>
      </c>
      <c r="AJ270" t="s">
        <v>2978</v>
      </c>
      <c r="AK270" t="s">
        <v>2978</v>
      </c>
      <c r="AO270" s="29"/>
      <c r="AP270" s="103" t="s">
        <v>3692</v>
      </c>
      <c r="AQ270" s="104" t="b">
        <v>0</v>
      </c>
      <c r="AR270" s="105">
        <v>2113</v>
      </c>
      <c r="AS270" s="29"/>
      <c r="AT270" s="131" t="str" cm="1">
        <f t="array" ref="AT270">IFERROR(_xlfn.TEXTSPLIT(AR270,";",,FALSE),"")</f>
        <v>2113</v>
      </c>
      <c r="BJ270" s="132">
        <f t="shared" si="135"/>
        <v>2113</v>
      </c>
      <c r="BK270" s="132" t="str">
        <f t="shared" si="136"/>
        <v/>
      </c>
      <c r="BL270" s="132" t="str">
        <f t="shared" si="137"/>
        <v/>
      </c>
      <c r="BM270" s="132" t="str">
        <f t="shared" si="138"/>
        <v/>
      </c>
      <c r="BN270" s="132" t="str">
        <f t="shared" si="139"/>
        <v/>
      </c>
      <c r="BO270" s="132" t="str">
        <f t="shared" si="140"/>
        <v/>
      </c>
      <c r="BP270" s="132" t="str">
        <f t="shared" si="141"/>
        <v/>
      </c>
      <c r="BQ270" s="132" t="str">
        <f t="shared" si="142"/>
        <v/>
      </c>
      <c r="BR270" s="132" t="str">
        <f t="shared" si="143"/>
        <v/>
      </c>
      <c r="BS270" s="132" t="str">
        <f t="shared" si="144"/>
        <v/>
      </c>
      <c r="BT270" s="132" t="str">
        <f t="shared" si="145"/>
        <v/>
      </c>
      <c r="BU270" s="132" t="str">
        <f t="shared" si="146"/>
        <v/>
      </c>
      <c r="BV270" s="132" t="str">
        <f t="shared" si="147"/>
        <v/>
      </c>
      <c r="BW270" s="132" t="str">
        <f t="shared" si="148"/>
        <v/>
      </c>
      <c r="BX270" s="132" t="str">
        <f t="shared" si="149"/>
        <v/>
      </c>
      <c r="BY270" s="132" t="str">
        <f t="shared" si="150"/>
        <v/>
      </c>
      <c r="BZ270" t="str">
        <f t="shared" si="151"/>
        <v>bld_capex_reno-dep-sfh[billion_EUR]</v>
      </c>
      <c r="CA270" t="str">
        <f t="shared" si="152"/>
        <v/>
      </c>
      <c r="CB270" t="str">
        <f t="shared" si="153"/>
        <v/>
      </c>
      <c r="CC270" t="str">
        <f t="shared" si="154"/>
        <v/>
      </c>
      <c r="CD270" t="str">
        <f t="shared" si="155"/>
        <v/>
      </c>
      <c r="CE270" t="str">
        <f t="shared" si="156"/>
        <v/>
      </c>
      <c r="CF270" t="str">
        <f t="shared" si="157"/>
        <v/>
      </c>
      <c r="CG270" t="str">
        <f t="shared" si="158"/>
        <v/>
      </c>
      <c r="CH270" t="str">
        <f t="shared" si="159"/>
        <v/>
      </c>
      <c r="CI270" t="str">
        <f t="shared" si="160"/>
        <v/>
      </c>
      <c r="CJ270" t="str">
        <f t="shared" si="161"/>
        <v/>
      </c>
      <c r="CK270" t="str">
        <f t="shared" si="162"/>
        <v/>
      </c>
      <c r="CL270" t="str">
        <f t="shared" si="163"/>
        <v/>
      </c>
      <c r="CM270" t="str">
        <f t="shared" si="164"/>
        <v/>
      </c>
      <c r="CN270" t="str">
        <f t="shared" si="165"/>
        <v/>
      </c>
      <c r="CO270" t="str">
        <f t="shared" si="166"/>
        <v/>
      </c>
    </row>
    <row r="271" spans="1:93" ht="16.2" customHeight="1">
      <c r="A271" t="s">
        <v>3299</v>
      </c>
      <c r="B271" s="97" t="s">
        <v>3642</v>
      </c>
      <c r="C271" s="26" t="s">
        <v>3693</v>
      </c>
      <c r="D271" s="27"/>
      <c r="E271" s="27" t="s">
        <v>2890</v>
      </c>
      <c r="F271" t="s">
        <v>48</v>
      </c>
      <c r="G271" s="27" t="s">
        <v>525</v>
      </c>
      <c r="H271" t="s">
        <v>526</v>
      </c>
      <c r="I271" t="s">
        <v>3694</v>
      </c>
      <c r="K271" s="28"/>
      <c r="M271" t="s">
        <v>38</v>
      </c>
      <c r="N271" s="28"/>
      <c r="R271" t="str">
        <f>IF(COUNTIF(soi_input_variables!A:A,B271)&gt;0,"yes","no")</f>
        <v>yes</v>
      </c>
      <c r="S271" t="str">
        <f>IF(COUNTIF(midas_input_variables!A:A,B271)&gt;0,"yes","no")</f>
        <v>yes</v>
      </c>
      <c r="T271" t="str">
        <f t="shared" si="134"/>
        <v>yes</v>
      </c>
      <c r="U271">
        <f t="shared" ref="U271:U277" si="167">0.0005</f>
        <v>5.0000000000000001E-4</v>
      </c>
      <c r="V271" t="str">
        <f>IF(COUNTIF(eucalc_variables_proxies!A:A,B271)&gt;0,"yes","no")</f>
        <v>yes</v>
      </c>
      <c r="X271" t="s">
        <v>2960</v>
      </c>
      <c r="Y271" t="s">
        <v>2960</v>
      </c>
      <c r="AI271" s="9" t="s">
        <v>3695</v>
      </c>
      <c r="AJ271" t="s">
        <v>2978</v>
      </c>
      <c r="AK271" t="s">
        <v>2978</v>
      </c>
      <c r="AO271" s="29">
        <v>2120</v>
      </c>
      <c r="AP271" s="103" t="s">
        <v>3696</v>
      </c>
      <c r="AQ271" s="104" t="b">
        <v>1</v>
      </c>
      <c r="AR271" s="105"/>
      <c r="AS271" s="29">
        <v>2120</v>
      </c>
      <c r="AT271" s="131" t="str" cm="1">
        <f t="array" ref="AT271">IFERROR(_xlfn.TEXTSPLIT(AR271,";",,FALSE),"")</f>
        <v/>
      </c>
      <c r="BJ271" s="132" t="str">
        <f t="shared" si="135"/>
        <v/>
      </c>
      <c r="BK271" s="132" t="str">
        <f t="shared" si="136"/>
        <v/>
      </c>
      <c r="BL271" s="132" t="str">
        <f t="shared" si="137"/>
        <v/>
      </c>
      <c r="BM271" s="132" t="str">
        <f t="shared" si="138"/>
        <v/>
      </c>
      <c r="BN271" s="132" t="str">
        <f t="shared" si="139"/>
        <v/>
      </c>
      <c r="BO271" s="132" t="str">
        <f t="shared" si="140"/>
        <v/>
      </c>
      <c r="BP271" s="132" t="str">
        <f t="shared" si="141"/>
        <v/>
      </c>
      <c r="BQ271" s="132" t="str">
        <f t="shared" si="142"/>
        <v/>
      </c>
      <c r="BR271" s="132" t="str">
        <f t="shared" si="143"/>
        <v/>
      </c>
      <c r="BS271" s="132" t="str">
        <f t="shared" si="144"/>
        <v/>
      </c>
      <c r="BT271" s="132" t="str">
        <f t="shared" si="145"/>
        <v/>
      </c>
      <c r="BU271" s="132" t="str">
        <f t="shared" si="146"/>
        <v/>
      </c>
      <c r="BV271" s="132" t="str">
        <f t="shared" si="147"/>
        <v/>
      </c>
      <c r="BW271" s="132" t="str">
        <f t="shared" si="148"/>
        <v/>
      </c>
      <c r="BX271" s="132" t="str">
        <f t="shared" si="149"/>
        <v/>
      </c>
      <c r="BY271" s="132" t="str">
        <f t="shared" si="150"/>
        <v/>
      </c>
      <c r="BZ271" t="str">
        <f t="shared" si="151"/>
        <v/>
      </c>
      <c r="CA271" t="str">
        <f t="shared" si="152"/>
        <v/>
      </c>
      <c r="CB271" t="str">
        <f t="shared" si="153"/>
        <v/>
      </c>
      <c r="CC271" t="str">
        <f t="shared" si="154"/>
        <v/>
      </c>
      <c r="CD271" t="str">
        <f t="shared" si="155"/>
        <v/>
      </c>
      <c r="CE271" t="str">
        <f t="shared" si="156"/>
        <v/>
      </c>
      <c r="CF271" t="str">
        <f t="shared" si="157"/>
        <v/>
      </c>
      <c r="CG271" t="str">
        <f t="shared" si="158"/>
        <v/>
      </c>
      <c r="CH271" t="str">
        <f t="shared" si="159"/>
        <v/>
      </c>
      <c r="CI271" t="str">
        <f t="shared" si="160"/>
        <v/>
      </c>
      <c r="CJ271" t="str">
        <f t="shared" si="161"/>
        <v/>
      </c>
      <c r="CK271" t="str">
        <f t="shared" si="162"/>
        <v/>
      </c>
      <c r="CL271" t="str">
        <f t="shared" si="163"/>
        <v/>
      </c>
      <c r="CM271" t="str">
        <f t="shared" si="164"/>
        <v/>
      </c>
      <c r="CN271" t="str">
        <f t="shared" si="165"/>
        <v/>
      </c>
      <c r="CO271" t="str">
        <f t="shared" si="166"/>
        <v/>
      </c>
    </row>
    <row r="272" spans="1:93" ht="16.2" customHeight="1">
      <c r="A272" t="s">
        <v>3301</v>
      </c>
      <c r="B272" s="97" t="s">
        <v>3645</v>
      </c>
      <c r="C272" s="26" t="s">
        <v>3697</v>
      </c>
      <c r="D272" s="27"/>
      <c r="E272" s="27" t="s">
        <v>2890</v>
      </c>
      <c r="F272" t="s">
        <v>48</v>
      </c>
      <c r="G272" s="27" t="s">
        <v>525</v>
      </c>
      <c r="H272" t="s">
        <v>526</v>
      </c>
      <c r="I272" t="s">
        <v>3698</v>
      </c>
      <c r="K272" s="28" t="s">
        <v>3685</v>
      </c>
      <c r="M272" t="s">
        <v>38</v>
      </c>
      <c r="N272" s="28"/>
      <c r="R272" t="str">
        <f>IF(COUNTIF(soi_input_variables!A:A,B272)&gt;0,"yes","no")</f>
        <v>yes</v>
      </c>
      <c r="S272" t="str">
        <f>IF(COUNTIF(midas_input_variables!A:A,B272)&gt;0,"yes","no")</f>
        <v>yes</v>
      </c>
      <c r="T272" t="str">
        <f t="shared" si="134"/>
        <v>yes</v>
      </c>
      <c r="U272">
        <f t="shared" si="167"/>
        <v>5.0000000000000001E-4</v>
      </c>
      <c r="V272" t="str">
        <f>IF(COUNTIF(eucalc_variables_proxies!A:A,B272)&gt;0,"yes","no")</f>
        <v>yes</v>
      </c>
      <c r="X272" t="s">
        <v>2960</v>
      </c>
      <c r="Y272" t="s">
        <v>2960</v>
      </c>
      <c r="AI272" s="9" t="s">
        <v>3699</v>
      </c>
      <c r="AJ272" t="s">
        <v>2978</v>
      </c>
      <c r="AK272" t="s">
        <v>2978</v>
      </c>
      <c r="AO272" s="29">
        <v>2120</v>
      </c>
      <c r="AP272" s="103" t="s">
        <v>3700</v>
      </c>
      <c r="AQ272" s="104" t="b">
        <v>1</v>
      </c>
      <c r="AR272" s="105"/>
      <c r="AS272" s="29">
        <v>2120</v>
      </c>
      <c r="AT272" s="131" t="str" cm="1">
        <f t="array" ref="AT272">IFERROR(_xlfn.TEXTSPLIT(AR272,";",,FALSE),"")</f>
        <v/>
      </c>
      <c r="BJ272" s="132" t="str">
        <f t="shared" si="135"/>
        <v/>
      </c>
      <c r="BK272" s="132" t="str">
        <f t="shared" si="136"/>
        <v/>
      </c>
      <c r="BL272" s="132" t="str">
        <f t="shared" si="137"/>
        <v/>
      </c>
      <c r="BM272" s="132" t="str">
        <f t="shared" si="138"/>
        <v/>
      </c>
      <c r="BN272" s="132" t="str">
        <f t="shared" si="139"/>
        <v/>
      </c>
      <c r="BO272" s="132" t="str">
        <f t="shared" si="140"/>
        <v/>
      </c>
      <c r="BP272" s="132" t="str">
        <f t="shared" si="141"/>
        <v/>
      </c>
      <c r="BQ272" s="132" t="str">
        <f t="shared" si="142"/>
        <v/>
      </c>
      <c r="BR272" s="132" t="str">
        <f t="shared" si="143"/>
        <v/>
      </c>
      <c r="BS272" s="132" t="str">
        <f t="shared" si="144"/>
        <v/>
      </c>
      <c r="BT272" s="132" t="str">
        <f t="shared" si="145"/>
        <v/>
      </c>
      <c r="BU272" s="132" t="str">
        <f t="shared" si="146"/>
        <v/>
      </c>
      <c r="BV272" s="132" t="str">
        <f t="shared" si="147"/>
        <v/>
      </c>
      <c r="BW272" s="132" t="str">
        <f t="shared" si="148"/>
        <v/>
      </c>
      <c r="BX272" s="132" t="str">
        <f t="shared" si="149"/>
        <v/>
      </c>
      <c r="BY272" s="132" t="str">
        <f t="shared" si="150"/>
        <v/>
      </c>
      <c r="BZ272" t="str">
        <f t="shared" si="151"/>
        <v/>
      </c>
      <c r="CA272" t="str">
        <f t="shared" si="152"/>
        <v/>
      </c>
      <c r="CB272" t="str">
        <f t="shared" si="153"/>
        <v/>
      </c>
      <c r="CC272" t="str">
        <f t="shared" si="154"/>
        <v/>
      </c>
      <c r="CD272" t="str">
        <f t="shared" si="155"/>
        <v/>
      </c>
      <c r="CE272" t="str">
        <f t="shared" si="156"/>
        <v/>
      </c>
      <c r="CF272" t="str">
        <f t="shared" si="157"/>
        <v/>
      </c>
      <c r="CG272" t="str">
        <f t="shared" si="158"/>
        <v/>
      </c>
      <c r="CH272" t="str">
        <f t="shared" si="159"/>
        <v/>
      </c>
      <c r="CI272" t="str">
        <f t="shared" si="160"/>
        <v/>
      </c>
      <c r="CJ272" t="str">
        <f t="shared" si="161"/>
        <v/>
      </c>
      <c r="CK272" t="str">
        <f t="shared" si="162"/>
        <v/>
      </c>
      <c r="CL272" t="str">
        <f t="shared" si="163"/>
        <v/>
      </c>
      <c r="CM272" t="str">
        <f t="shared" si="164"/>
        <v/>
      </c>
      <c r="CN272" t="str">
        <f t="shared" si="165"/>
        <v/>
      </c>
      <c r="CO272" t="str">
        <f t="shared" si="166"/>
        <v/>
      </c>
    </row>
    <row r="273" spans="1:93" ht="15.6" customHeight="1">
      <c r="A273" t="s">
        <v>3310</v>
      </c>
      <c r="B273" s="97" t="s">
        <v>3648</v>
      </c>
      <c r="C273" s="26" t="s">
        <v>3701</v>
      </c>
      <c r="D273" s="27"/>
      <c r="E273" s="27" t="s">
        <v>2890</v>
      </c>
      <c r="F273" t="s">
        <v>48</v>
      </c>
      <c r="G273" s="27" t="s">
        <v>525</v>
      </c>
      <c r="H273" t="s">
        <v>526</v>
      </c>
      <c r="I273" t="s">
        <v>3702</v>
      </c>
      <c r="K273" s="28"/>
      <c r="M273" t="s">
        <v>38</v>
      </c>
      <c r="N273" s="28"/>
      <c r="R273" t="str">
        <f>IF(COUNTIF(soi_input_variables!A:A,B273)&gt;0,"yes","no")</f>
        <v>no</v>
      </c>
      <c r="S273" t="str">
        <f>IF(COUNTIF(midas_input_variables!A:A,B273)&gt;0,"yes","no")</f>
        <v>no</v>
      </c>
      <c r="T273" t="str">
        <f t="shared" si="134"/>
        <v>no</v>
      </c>
      <c r="U273">
        <f t="shared" si="167"/>
        <v>5.0000000000000001E-4</v>
      </c>
      <c r="V273" t="str">
        <f>IF(COUNTIF(eucalc_variables_proxies!A:A,B273)&gt;0,"yes","no")</f>
        <v>yes</v>
      </c>
      <c r="X273" t="s">
        <v>2960</v>
      </c>
      <c r="Y273" t="s">
        <v>2960</v>
      </c>
      <c r="AI273" s="9" t="s">
        <v>3703</v>
      </c>
      <c r="AJ273" t="s">
        <v>2978</v>
      </c>
      <c r="AK273" t="s">
        <v>2978</v>
      </c>
      <c r="AO273" s="29">
        <v>2120</v>
      </c>
      <c r="AP273" s="103" t="s">
        <v>3704</v>
      </c>
      <c r="AQ273" s="104" t="b">
        <v>1</v>
      </c>
      <c r="AR273" s="105"/>
      <c r="AS273" s="29">
        <v>2120</v>
      </c>
      <c r="AT273" s="131" t="str" cm="1">
        <f t="array" ref="AT273">IFERROR(_xlfn.TEXTSPLIT(AR273,";",,FALSE),"")</f>
        <v/>
      </c>
      <c r="BJ273" s="132" t="str">
        <f t="shared" si="135"/>
        <v/>
      </c>
      <c r="BK273" s="132" t="str">
        <f t="shared" si="136"/>
        <v/>
      </c>
      <c r="BL273" s="132" t="str">
        <f t="shared" si="137"/>
        <v/>
      </c>
      <c r="BM273" s="132" t="str">
        <f t="shared" si="138"/>
        <v/>
      </c>
      <c r="BN273" s="132" t="str">
        <f t="shared" si="139"/>
        <v/>
      </c>
      <c r="BO273" s="132" t="str">
        <f t="shared" si="140"/>
        <v/>
      </c>
      <c r="BP273" s="132" t="str">
        <f t="shared" si="141"/>
        <v/>
      </c>
      <c r="BQ273" s="132" t="str">
        <f t="shared" si="142"/>
        <v/>
      </c>
      <c r="BR273" s="132" t="str">
        <f t="shared" si="143"/>
        <v/>
      </c>
      <c r="BS273" s="132" t="str">
        <f t="shared" si="144"/>
        <v/>
      </c>
      <c r="BT273" s="132" t="str">
        <f t="shared" si="145"/>
        <v/>
      </c>
      <c r="BU273" s="132" t="str">
        <f t="shared" si="146"/>
        <v/>
      </c>
      <c r="BV273" s="132" t="str">
        <f t="shared" si="147"/>
        <v/>
      </c>
      <c r="BW273" s="132" t="str">
        <f t="shared" si="148"/>
        <v/>
      </c>
      <c r="BX273" s="132" t="str">
        <f t="shared" si="149"/>
        <v/>
      </c>
      <c r="BY273" s="132" t="str">
        <f t="shared" si="150"/>
        <v/>
      </c>
      <c r="BZ273" t="str">
        <f t="shared" si="151"/>
        <v/>
      </c>
      <c r="CA273" t="str">
        <f t="shared" si="152"/>
        <v/>
      </c>
      <c r="CB273" t="str">
        <f t="shared" si="153"/>
        <v/>
      </c>
      <c r="CC273" t="str">
        <f t="shared" si="154"/>
        <v/>
      </c>
      <c r="CD273" t="str">
        <f t="shared" si="155"/>
        <v/>
      </c>
      <c r="CE273" t="str">
        <f t="shared" si="156"/>
        <v/>
      </c>
      <c r="CF273" t="str">
        <f t="shared" si="157"/>
        <v/>
      </c>
      <c r="CG273" t="str">
        <f t="shared" si="158"/>
        <v/>
      </c>
      <c r="CH273" t="str">
        <f t="shared" si="159"/>
        <v/>
      </c>
      <c r="CI273" t="str">
        <f t="shared" si="160"/>
        <v/>
      </c>
      <c r="CJ273" t="str">
        <f t="shared" si="161"/>
        <v/>
      </c>
      <c r="CK273" t="str">
        <f t="shared" si="162"/>
        <v/>
      </c>
      <c r="CL273" t="str">
        <f t="shared" si="163"/>
        <v/>
      </c>
      <c r="CM273" t="str">
        <f t="shared" si="164"/>
        <v/>
      </c>
      <c r="CN273" t="str">
        <f t="shared" si="165"/>
        <v/>
      </c>
      <c r="CO273" t="str">
        <f t="shared" si="166"/>
        <v/>
      </c>
    </row>
    <row r="274" spans="1:93" ht="14.7" customHeight="1">
      <c r="A274" s="198" t="s">
        <v>3296</v>
      </c>
      <c r="B274" s="97" t="s">
        <v>3651</v>
      </c>
      <c r="C274" s="26" t="s">
        <v>3705</v>
      </c>
      <c r="D274" s="27"/>
      <c r="E274" s="27" t="s">
        <v>2890</v>
      </c>
      <c r="F274" t="s">
        <v>48</v>
      </c>
      <c r="G274" s="27" t="s">
        <v>525</v>
      </c>
      <c r="H274" t="s">
        <v>526</v>
      </c>
      <c r="I274" t="s">
        <v>3706</v>
      </c>
      <c r="K274" s="28" t="s">
        <v>3685</v>
      </c>
      <c r="M274" t="s">
        <v>38</v>
      </c>
      <c r="N274" s="28"/>
      <c r="R274" t="str">
        <f>IF(COUNTIF(soi_input_variables!A:A,B274)&gt;0,"yes","no")</f>
        <v>yes</v>
      </c>
      <c r="S274" t="str">
        <f>IF(COUNTIF(midas_input_variables!A:A,B274)&gt;0,"yes","no")</f>
        <v>yes</v>
      </c>
      <c r="T274" t="str">
        <f t="shared" si="134"/>
        <v>yes</v>
      </c>
      <c r="U274">
        <f t="shared" si="167"/>
        <v>5.0000000000000001E-4</v>
      </c>
      <c r="V274" t="str">
        <f>IF(COUNTIF(eucalc_variables_proxies!A:A,B274)&gt;0,"yes","no")</f>
        <v>yes</v>
      </c>
      <c r="X274" t="s">
        <v>2960</v>
      </c>
      <c r="Y274" t="s">
        <v>2960</v>
      </c>
      <c r="AI274" s="9" t="s">
        <v>3707</v>
      </c>
      <c r="AJ274" t="s">
        <v>2978</v>
      </c>
      <c r="AK274" t="s">
        <v>2978</v>
      </c>
      <c r="AO274" s="29">
        <v>2106</v>
      </c>
      <c r="AP274" s="112" t="s">
        <v>3708</v>
      </c>
      <c r="AQ274" s="104" t="b">
        <v>1</v>
      </c>
      <c r="AR274" s="105"/>
      <c r="AS274" s="29">
        <v>2106</v>
      </c>
      <c r="AT274" s="131" t="str" cm="1">
        <f t="array" ref="AT274">IFERROR(_xlfn.TEXTSPLIT(AR274,";",,FALSE),"")</f>
        <v/>
      </c>
      <c r="BJ274" s="132" t="str">
        <f t="shared" si="135"/>
        <v/>
      </c>
      <c r="BK274" s="132" t="str">
        <f t="shared" si="136"/>
        <v/>
      </c>
      <c r="BL274" s="132" t="str">
        <f t="shared" si="137"/>
        <v/>
      </c>
      <c r="BM274" s="132" t="str">
        <f t="shared" si="138"/>
        <v/>
      </c>
      <c r="BN274" s="132" t="str">
        <f t="shared" si="139"/>
        <v/>
      </c>
      <c r="BO274" s="132" t="str">
        <f t="shared" si="140"/>
        <v/>
      </c>
      <c r="BP274" s="132" t="str">
        <f t="shared" si="141"/>
        <v/>
      </c>
      <c r="BQ274" s="132" t="str">
        <f t="shared" si="142"/>
        <v/>
      </c>
      <c r="BR274" s="132" t="str">
        <f t="shared" si="143"/>
        <v/>
      </c>
      <c r="BS274" s="132" t="str">
        <f t="shared" si="144"/>
        <v/>
      </c>
      <c r="BT274" s="132" t="str">
        <f t="shared" si="145"/>
        <v/>
      </c>
      <c r="BU274" s="132" t="str">
        <f t="shared" si="146"/>
        <v/>
      </c>
      <c r="BV274" s="132" t="str">
        <f t="shared" si="147"/>
        <v/>
      </c>
      <c r="BW274" s="132" t="str">
        <f t="shared" si="148"/>
        <v/>
      </c>
      <c r="BX274" s="132" t="str">
        <f t="shared" si="149"/>
        <v/>
      </c>
      <c r="BY274" s="132" t="str">
        <f t="shared" si="150"/>
        <v/>
      </c>
      <c r="BZ274" t="str">
        <f t="shared" si="151"/>
        <v/>
      </c>
      <c r="CA274" t="str">
        <f t="shared" si="152"/>
        <v/>
      </c>
      <c r="CB274" t="str">
        <f t="shared" si="153"/>
        <v/>
      </c>
      <c r="CC274" t="str">
        <f t="shared" si="154"/>
        <v/>
      </c>
      <c r="CD274" t="str">
        <f t="shared" si="155"/>
        <v/>
      </c>
      <c r="CE274" t="str">
        <f t="shared" si="156"/>
        <v/>
      </c>
      <c r="CF274" t="str">
        <f t="shared" si="157"/>
        <v/>
      </c>
      <c r="CG274" t="str">
        <f t="shared" si="158"/>
        <v/>
      </c>
      <c r="CH274" t="str">
        <f t="shared" si="159"/>
        <v/>
      </c>
      <c r="CI274" t="str">
        <f t="shared" si="160"/>
        <v/>
      </c>
      <c r="CJ274" t="str">
        <f t="shared" si="161"/>
        <v/>
      </c>
      <c r="CK274" t="str">
        <f t="shared" si="162"/>
        <v/>
      </c>
      <c r="CL274" t="str">
        <f t="shared" si="163"/>
        <v/>
      </c>
      <c r="CM274" t="str">
        <f t="shared" si="164"/>
        <v/>
      </c>
      <c r="CN274" t="str">
        <f t="shared" si="165"/>
        <v/>
      </c>
      <c r="CO274" t="str">
        <f t="shared" si="166"/>
        <v/>
      </c>
    </row>
    <row r="275" spans="1:93" ht="14.7" customHeight="1">
      <c r="A275" t="s">
        <v>3326</v>
      </c>
      <c r="B275" s="97" t="s">
        <v>3654</v>
      </c>
      <c r="C275" s="26" t="s">
        <v>3709</v>
      </c>
      <c r="D275" s="27"/>
      <c r="E275" s="27" t="s">
        <v>2890</v>
      </c>
      <c r="F275" t="s">
        <v>48</v>
      </c>
      <c r="G275" s="27" t="s">
        <v>525</v>
      </c>
      <c r="H275" t="s">
        <v>526</v>
      </c>
      <c r="I275" t="s">
        <v>3710</v>
      </c>
      <c r="K275" s="28" t="s">
        <v>3685</v>
      </c>
      <c r="M275" t="s">
        <v>38</v>
      </c>
      <c r="N275" s="28"/>
      <c r="R275" t="str">
        <f>IF(COUNTIF(soi_input_variables!A:A,B275)&gt;0,"yes","no")</f>
        <v>no</v>
      </c>
      <c r="S275" t="str">
        <f>IF(COUNTIF(midas_input_variables!A:A,B275)&gt;0,"yes","no")</f>
        <v>yes</v>
      </c>
      <c r="T275" t="str">
        <f t="shared" si="134"/>
        <v>yes</v>
      </c>
      <c r="U275">
        <f t="shared" si="167"/>
        <v>5.0000000000000001E-4</v>
      </c>
      <c r="V275" t="str">
        <f>IF(COUNTIF(eucalc_variables_proxies!A:A,B275)&gt;0,"yes","no")</f>
        <v>yes</v>
      </c>
      <c r="X275" t="s">
        <v>2960</v>
      </c>
      <c r="Y275" t="s">
        <v>2960</v>
      </c>
      <c r="AI275" s="9" t="s">
        <v>2983</v>
      </c>
      <c r="AJ275" s="9" t="s">
        <v>2983</v>
      </c>
      <c r="AO275" s="105"/>
      <c r="AP275" s="103" t="s">
        <v>3711</v>
      </c>
      <c r="AQ275" s="104" t="b">
        <v>0</v>
      </c>
      <c r="AR275" s="105" t="s">
        <v>3712</v>
      </c>
      <c r="AS275" s="105"/>
      <c r="AT275" s="131" t="e" cm="1" vm="1">
        <f t="array" aca="1" ref="AT275" ca="1">IFERROR(_xlfn.TEXTSPLIT(AR275,";",,FALSE),"")</f>
        <v>#VALUE!</v>
      </c>
      <c r="AU275" s="131" t="str" cm="1">
        <f t="array" ref="AU275:AW275">_xlfn.TEXTSPLIT(AR275,";",,TRUE)</f>
        <v>2131</v>
      </c>
      <c r="AV275" s="131" t="str">
        <v>2132</v>
      </c>
      <c r="AW275" s="131" t="str">
        <v>2133</v>
      </c>
      <c r="BJ275" s="132" t="e" vm="2">
        <f t="shared" ca="1" si="135"/>
        <v>#VALUE!</v>
      </c>
      <c r="BK275" s="132">
        <f t="shared" si="136"/>
        <v>2131</v>
      </c>
      <c r="BL275" s="132">
        <f t="shared" si="137"/>
        <v>2132</v>
      </c>
      <c r="BM275" s="132">
        <f t="shared" si="138"/>
        <v>2133</v>
      </c>
      <c r="BN275" s="132" t="str">
        <f t="shared" si="139"/>
        <v/>
      </c>
      <c r="BO275" s="132" t="str">
        <f t="shared" si="140"/>
        <v/>
      </c>
      <c r="BP275" s="132" t="str">
        <f t="shared" si="141"/>
        <v/>
      </c>
      <c r="BQ275" s="132" t="str">
        <f t="shared" si="142"/>
        <v/>
      </c>
      <c r="BR275" s="132" t="str">
        <f t="shared" si="143"/>
        <v/>
      </c>
      <c r="BS275" s="132" t="str">
        <f t="shared" si="144"/>
        <v/>
      </c>
      <c r="BT275" s="132" t="str">
        <f t="shared" si="145"/>
        <v/>
      </c>
      <c r="BU275" s="132" t="str">
        <f t="shared" si="146"/>
        <v/>
      </c>
      <c r="BV275" s="132" t="str">
        <f t="shared" si="147"/>
        <v/>
      </c>
      <c r="BW275" s="132" t="str">
        <f t="shared" si="148"/>
        <v/>
      </c>
      <c r="BX275" s="132" t="str">
        <f t="shared" si="149"/>
        <v/>
      </c>
      <c r="BY275" s="132" t="str">
        <f t="shared" si="150"/>
        <v/>
      </c>
      <c r="BZ275" t="e" vm="2">
        <f t="shared" ca="1" si="151"/>
        <v>#VALUE!</v>
      </c>
      <c r="CA275" t="str">
        <f t="shared" si="152"/>
        <v>bld_energy-demand_heat_heat-ambient[TWh]</v>
      </c>
      <c r="CB275" t="str">
        <f t="shared" si="153"/>
        <v>bld_energy-demand_heat_heat-geothermal[TWh]</v>
      </c>
      <c r="CC275" t="str">
        <f t="shared" si="154"/>
        <v>bld_energy-demand_heat_heat-solar[TWh]</v>
      </c>
      <c r="CD275" t="str">
        <f t="shared" si="155"/>
        <v/>
      </c>
      <c r="CE275" t="str">
        <f t="shared" si="156"/>
        <v/>
      </c>
      <c r="CF275" t="str">
        <f t="shared" si="157"/>
        <v/>
      </c>
      <c r="CG275" t="str">
        <f t="shared" si="158"/>
        <v/>
      </c>
      <c r="CH275" t="str">
        <f t="shared" si="159"/>
        <v/>
      </c>
      <c r="CI275" t="str">
        <f t="shared" si="160"/>
        <v/>
      </c>
      <c r="CJ275" t="str">
        <f t="shared" si="161"/>
        <v/>
      </c>
      <c r="CK275" t="str">
        <f t="shared" si="162"/>
        <v/>
      </c>
      <c r="CL275" t="str">
        <f t="shared" si="163"/>
        <v/>
      </c>
      <c r="CM275" t="str">
        <f t="shared" si="164"/>
        <v/>
      </c>
      <c r="CN275" t="str">
        <f t="shared" si="165"/>
        <v/>
      </c>
      <c r="CO275" t="str">
        <f t="shared" si="166"/>
        <v/>
      </c>
    </row>
    <row r="276" spans="1:93" ht="14.7" customHeight="1">
      <c r="A276" t="s">
        <v>3297</v>
      </c>
      <c r="B276" s="97" t="s">
        <v>3657</v>
      </c>
      <c r="C276" s="26" t="s">
        <v>3713</v>
      </c>
      <c r="D276" s="27"/>
      <c r="E276" s="27" t="s">
        <v>2890</v>
      </c>
      <c r="F276" t="s">
        <v>48</v>
      </c>
      <c r="G276" s="27" t="s">
        <v>525</v>
      </c>
      <c r="H276" t="s">
        <v>526</v>
      </c>
      <c r="I276" t="s">
        <v>3714</v>
      </c>
      <c r="K276" s="28" t="s">
        <v>3685</v>
      </c>
      <c r="M276" t="s">
        <v>38</v>
      </c>
      <c r="N276" s="28"/>
      <c r="R276" t="str">
        <f>IF(COUNTIF(soi_input_variables!A:A,B276)&gt;0,"yes","no")</f>
        <v>yes</v>
      </c>
      <c r="S276" t="str">
        <f>IF(COUNTIF(midas_input_variables!A:A,B276)&gt;0,"yes","no")</f>
        <v>yes</v>
      </c>
      <c r="T276" t="str">
        <f t="shared" si="134"/>
        <v>yes</v>
      </c>
      <c r="U276">
        <f t="shared" si="167"/>
        <v>5.0000000000000001E-4</v>
      </c>
      <c r="V276" t="str">
        <f>IF(COUNTIF(eucalc_variables_proxies!A:A,B276)&gt;0,"yes","no")</f>
        <v>yes</v>
      </c>
      <c r="X276" t="s">
        <v>2960</v>
      </c>
      <c r="Y276" t="s">
        <v>2960</v>
      </c>
      <c r="AI276" s="9" t="s">
        <v>3715</v>
      </c>
      <c r="AJ276" t="s">
        <v>2988</v>
      </c>
      <c r="AK276" t="s">
        <v>3716</v>
      </c>
      <c r="AO276" s="105"/>
      <c r="AP276" s="103" t="s">
        <v>3717</v>
      </c>
      <c r="AQ276" s="104" t="b">
        <v>0</v>
      </c>
      <c r="AR276" s="105" t="s">
        <v>3718</v>
      </c>
      <c r="AS276" s="105"/>
      <c r="AT276" s="131" t="str" cm="1">
        <f t="array" ref="AT276:AW276">IFERROR(_xlfn.TEXTSPLIT(AR276,";",,FALSE),"")</f>
        <v>2130</v>
      </c>
      <c r="AU276" s="131" t="str">
        <v>2131</v>
      </c>
      <c r="AV276" s="131" t="str">
        <v>2132</v>
      </c>
      <c r="AW276" s="131" t="str">
        <v>2133</v>
      </c>
      <c r="BJ276" s="132">
        <f t="shared" si="135"/>
        <v>2130</v>
      </c>
      <c r="BK276" s="132">
        <f t="shared" si="136"/>
        <v>2131</v>
      </c>
      <c r="BL276" s="132">
        <f t="shared" si="137"/>
        <v>2132</v>
      </c>
      <c r="BM276" s="132">
        <f t="shared" si="138"/>
        <v>2133</v>
      </c>
      <c r="BN276" s="132" t="str">
        <f t="shared" si="139"/>
        <v/>
      </c>
      <c r="BO276" s="132" t="str">
        <f t="shared" si="140"/>
        <v/>
      </c>
      <c r="BP276" s="132" t="str">
        <f t="shared" si="141"/>
        <v/>
      </c>
      <c r="BQ276" s="132" t="str">
        <f t="shared" si="142"/>
        <v/>
      </c>
      <c r="BR276" s="132" t="str">
        <f t="shared" si="143"/>
        <v/>
      </c>
      <c r="BS276" s="132" t="str">
        <f t="shared" si="144"/>
        <v/>
      </c>
      <c r="BT276" s="132" t="str">
        <f t="shared" si="145"/>
        <v/>
      </c>
      <c r="BU276" s="132" t="str">
        <f t="shared" si="146"/>
        <v/>
      </c>
      <c r="BV276" s="132" t="str">
        <f t="shared" si="147"/>
        <v/>
      </c>
      <c r="BW276" s="132" t="str">
        <f t="shared" si="148"/>
        <v/>
      </c>
      <c r="BX276" s="132" t="str">
        <f t="shared" si="149"/>
        <v/>
      </c>
      <c r="BY276" s="132" t="str">
        <f t="shared" si="150"/>
        <v/>
      </c>
      <c r="BZ276" t="str">
        <f t="shared" si="151"/>
        <v>bld_energy-demand_heat_solid-bio[TWh]</v>
      </c>
      <c r="CA276" t="str">
        <f t="shared" si="152"/>
        <v>bld_energy-demand_heat_heat-ambient[TWh]</v>
      </c>
      <c r="CB276" t="str">
        <f t="shared" si="153"/>
        <v>bld_energy-demand_heat_heat-geothermal[TWh]</v>
      </c>
      <c r="CC276" t="str">
        <f t="shared" si="154"/>
        <v>bld_energy-demand_heat_heat-solar[TWh]</v>
      </c>
      <c r="CD276" t="str">
        <f t="shared" si="155"/>
        <v/>
      </c>
      <c r="CE276" t="str">
        <f t="shared" si="156"/>
        <v/>
      </c>
      <c r="CF276" t="str">
        <f t="shared" si="157"/>
        <v/>
      </c>
      <c r="CG276" t="str">
        <f t="shared" si="158"/>
        <v/>
      </c>
      <c r="CH276" t="str">
        <f t="shared" si="159"/>
        <v/>
      </c>
      <c r="CI276" t="str">
        <f t="shared" si="160"/>
        <v/>
      </c>
      <c r="CJ276" t="str">
        <f t="shared" si="161"/>
        <v/>
      </c>
      <c r="CK276" t="str">
        <f t="shared" si="162"/>
        <v/>
      </c>
      <c r="CL276" t="str">
        <f t="shared" si="163"/>
        <v/>
      </c>
      <c r="CM276" t="str">
        <f t="shared" si="164"/>
        <v/>
      </c>
      <c r="CN276" t="str">
        <f t="shared" si="165"/>
        <v/>
      </c>
      <c r="CO276" t="str">
        <f t="shared" si="166"/>
        <v/>
      </c>
    </row>
    <row r="277" spans="1:93" ht="17.7" customHeight="1">
      <c r="A277" t="s">
        <v>3321</v>
      </c>
      <c r="B277" s="97" t="s">
        <v>3660</v>
      </c>
      <c r="C277" s="26" t="s">
        <v>3719</v>
      </c>
      <c r="D277" s="27"/>
      <c r="E277" s="27" t="s">
        <v>2890</v>
      </c>
      <c r="F277" t="s">
        <v>48</v>
      </c>
      <c r="G277" s="27" t="s">
        <v>525</v>
      </c>
      <c r="H277" t="s">
        <v>526</v>
      </c>
      <c r="I277" t="s">
        <v>3720</v>
      </c>
      <c r="K277" s="28" t="s">
        <v>3685</v>
      </c>
      <c r="M277" t="s">
        <v>38</v>
      </c>
      <c r="N277" s="28"/>
      <c r="R277" t="str">
        <f>IF(COUNTIF(soi_input_variables!A:A,B277)&gt;0,"yes","no")</f>
        <v>yes</v>
      </c>
      <c r="S277" t="str">
        <f>IF(COUNTIF(midas_input_variables!A:A,B277)&gt;0,"yes","no")</f>
        <v>no</v>
      </c>
      <c r="T277" t="str">
        <f t="shared" si="134"/>
        <v>yes</v>
      </c>
      <c r="U277">
        <f t="shared" si="167"/>
        <v>5.0000000000000001E-4</v>
      </c>
      <c r="V277" t="str">
        <f>IF(COUNTIF(eucalc_variables_proxies!A:A,B277)&gt;0,"yes","no")</f>
        <v>yes</v>
      </c>
      <c r="X277" t="s">
        <v>2960</v>
      </c>
      <c r="Y277" t="s">
        <v>2960</v>
      </c>
      <c r="AI277" s="9" t="s">
        <v>3721</v>
      </c>
      <c r="AJ277" t="s">
        <v>2993</v>
      </c>
      <c r="AO277" s="105">
        <v>2108</v>
      </c>
      <c r="AP277" s="112" t="s">
        <v>3722</v>
      </c>
      <c r="AQ277" s="104" t="b">
        <v>1</v>
      </c>
      <c r="AR277" s="105"/>
      <c r="AS277" s="105">
        <v>2108</v>
      </c>
      <c r="AT277" s="131" t="str" cm="1">
        <f t="array" ref="AT277">IFERROR(_xlfn.TEXTSPLIT(AR277,";",,FALSE),"")</f>
        <v/>
      </c>
      <c r="BJ277" s="132" t="str">
        <f t="shared" si="135"/>
        <v/>
      </c>
      <c r="BK277" s="132" t="str">
        <f t="shared" si="136"/>
        <v/>
      </c>
      <c r="BL277" s="132" t="str">
        <f t="shared" si="137"/>
        <v/>
      </c>
      <c r="BM277" s="132" t="str">
        <f t="shared" si="138"/>
        <v/>
      </c>
      <c r="BN277" s="132" t="str">
        <f t="shared" si="139"/>
        <v/>
      </c>
      <c r="BO277" s="132" t="str">
        <f t="shared" si="140"/>
        <v/>
      </c>
      <c r="BP277" s="132" t="str">
        <f t="shared" si="141"/>
        <v/>
      </c>
      <c r="BQ277" s="132" t="str">
        <f t="shared" si="142"/>
        <v/>
      </c>
      <c r="BR277" s="132" t="str">
        <f t="shared" si="143"/>
        <v/>
      </c>
      <c r="BS277" s="132" t="str">
        <f t="shared" si="144"/>
        <v/>
      </c>
      <c r="BT277" s="132" t="str">
        <f t="shared" si="145"/>
        <v/>
      </c>
      <c r="BU277" s="132" t="str">
        <f t="shared" si="146"/>
        <v/>
      </c>
      <c r="BV277" s="132" t="str">
        <f t="shared" si="147"/>
        <v/>
      </c>
      <c r="BW277" s="132" t="str">
        <f t="shared" si="148"/>
        <v/>
      </c>
      <c r="BX277" s="132" t="str">
        <f t="shared" si="149"/>
        <v/>
      </c>
      <c r="BY277" s="132" t="str">
        <f t="shared" si="150"/>
        <v/>
      </c>
      <c r="BZ277" t="str">
        <f t="shared" si="151"/>
        <v/>
      </c>
      <c r="CA277" t="str">
        <f t="shared" si="152"/>
        <v/>
      </c>
      <c r="CB277" t="str">
        <f t="shared" si="153"/>
        <v/>
      </c>
      <c r="CC277" t="str">
        <f t="shared" si="154"/>
        <v/>
      </c>
      <c r="CD277" t="str">
        <f t="shared" si="155"/>
        <v/>
      </c>
      <c r="CE277" t="str">
        <f t="shared" si="156"/>
        <v/>
      </c>
      <c r="CF277" t="str">
        <f t="shared" si="157"/>
        <v/>
      </c>
      <c r="CG277" t="str">
        <f t="shared" si="158"/>
        <v/>
      </c>
      <c r="CH277" t="str">
        <f t="shared" si="159"/>
        <v/>
      </c>
      <c r="CI277" t="str">
        <f t="shared" si="160"/>
        <v/>
      </c>
      <c r="CJ277" t="str">
        <f t="shared" si="161"/>
        <v/>
      </c>
      <c r="CK277" t="str">
        <f t="shared" si="162"/>
        <v/>
      </c>
      <c r="CL277" t="str">
        <f t="shared" si="163"/>
        <v/>
      </c>
      <c r="CM277" t="str">
        <f t="shared" si="164"/>
        <v/>
      </c>
      <c r="CN277" t="str">
        <f t="shared" si="165"/>
        <v/>
      </c>
      <c r="CO277" t="str">
        <f t="shared" si="166"/>
        <v/>
      </c>
    </row>
    <row r="278" spans="1:93" ht="16.5" customHeight="1">
      <c r="B278" s="97" t="s">
        <v>3663</v>
      </c>
      <c r="C278" s="26"/>
      <c r="D278" s="27"/>
      <c r="E278" s="27" t="s">
        <v>3723</v>
      </c>
      <c r="G278" s="27" t="s">
        <v>525</v>
      </c>
      <c r="H278" s="29" t="s">
        <v>434</v>
      </c>
      <c r="I278" t="s">
        <v>3706</v>
      </c>
      <c r="K278" s="28"/>
      <c r="M278" t="s">
        <v>38</v>
      </c>
      <c r="N278" s="28"/>
      <c r="Q278" s="28" t="s">
        <v>3724</v>
      </c>
      <c r="R278" t="str">
        <f>IF(COUNTIF(soi_input_variables!A:A,B278)&gt;0,"yes","no")</f>
        <v>no</v>
      </c>
      <c r="S278" t="str">
        <f>IF(COUNTIF(midas_input_variables!A:A,B278)&gt;0,"yes","no")</f>
        <v>no</v>
      </c>
      <c r="T278" t="str">
        <f t="shared" si="134"/>
        <v>no</v>
      </c>
      <c r="V278" t="str">
        <f>IF(COUNTIF(eucalc_variables_proxies!A:A,B278)&gt;0,"yes","no")</f>
        <v>no</v>
      </c>
      <c r="X278" t="s">
        <v>2960</v>
      </c>
      <c r="Y278" t="s">
        <v>2960</v>
      </c>
      <c r="AI278" s="9" t="s">
        <v>3725</v>
      </c>
      <c r="AJ278" t="s">
        <v>2943</v>
      </c>
      <c r="AK278" t="s">
        <v>2943</v>
      </c>
      <c r="AO278" s="105">
        <v>2108</v>
      </c>
      <c r="AP278" s="112" t="s">
        <v>3726</v>
      </c>
      <c r="AQ278" s="104" t="b">
        <v>1</v>
      </c>
      <c r="AR278" s="105"/>
      <c r="AS278" s="105">
        <v>2108</v>
      </c>
      <c r="AT278" s="131" t="str" cm="1">
        <f t="array" ref="AT278">IFERROR(_xlfn.TEXTSPLIT(AR278,";",,FALSE),"")</f>
        <v/>
      </c>
      <c r="BJ278" s="132" t="str">
        <f t="shared" si="135"/>
        <v/>
      </c>
      <c r="BK278" s="132" t="str">
        <f t="shared" si="136"/>
        <v/>
      </c>
      <c r="BL278" s="132" t="str">
        <f t="shared" si="137"/>
        <v/>
      </c>
      <c r="BM278" s="132" t="str">
        <f t="shared" si="138"/>
        <v/>
      </c>
      <c r="BN278" s="132" t="str">
        <f t="shared" si="139"/>
        <v/>
      </c>
      <c r="BO278" s="132" t="str">
        <f t="shared" si="140"/>
        <v/>
      </c>
      <c r="BP278" s="132" t="str">
        <f t="shared" si="141"/>
        <v/>
      </c>
      <c r="BQ278" s="132" t="str">
        <f t="shared" si="142"/>
        <v/>
      </c>
      <c r="BR278" s="132" t="str">
        <f t="shared" si="143"/>
        <v/>
      </c>
      <c r="BS278" s="132" t="str">
        <f t="shared" si="144"/>
        <v/>
      </c>
      <c r="BT278" s="132" t="str">
        <f t="shared" si="145"/>
        <v/>
      </c>
      <c r="BU278" s="132" t="str">
        <f t="shared" si="146"/>
        <v/>
      </c>
      <c r="BV278" s="132" t="str">
        <f t="shared" si="147"/>
        <v/>
      </c>
      <c r="BW278" s="132" t="str">
        <f t="shared" si="148"/>
        <v/>
      </c>
      <c r="BX278" s="132" t="str">
        <f t="shared" si="149"/>
        <v/>
      </c>
      <c r="BY278" s="132" t="str">
        <f t="shared" si="150"/>
        <v/>
      </c>
      <c r="BZ278" t="str">
        <f t="shared" si="151"/>
        <v/>
      </c>
      <c r="CA278" t="str">
        <f t="shared" si="152"/>
        <v/>
      </c>
      <c r="CB278" t="str">
        <f t="shared" si="153"/>
        <v/>
      </c>
      <c r="CC278" t="str">
        <f t="shared" si="154"/>
        <v/>
      </c>
      <c r="CD278" t="str">
        <f t="shared" si="155"/>
        <v/>
      </c>
      <c r="CE278" t="str">
        <f t="shared" si="156"/>
        <v/>
      </c>
      <c r="CF278" t="str">
        <f t="shared" si="157"/>
        <v/>
      </c>
      <c r="CG278" t="str">
        <f t="shared" si="158"/>
        <v/>
      </c>
      <c r="CH278" t="str">
        <f t="shared" si="159"/>
        <v/>
      </c>
      <c r="CI278" t="str">
        <f t="shared" si="160"/>
        <v/>
      </c>
      <c r="CJ278" t="str">
        <f t="shared" si="161"/>
        <v/>
      </c>
      <c r="CK278" t="str">
        <f t="shared" si="162"/>
        <v/>
      </c>
      <c r="CL278" t="str">
        <f t="shared" si="163"/>
        <v/>
      </c>
      <c r="CM278" t="str">
        <f t="shared" si="164"/>
        <v/>
      </c>
      <c r="CN278" t="str">
        <f t="shared" si="165"/>
        <v/>
      </c>
      <c r="CO278" t="str">
        <f t="shared" si="166"/>
        <v/>
      </c>
    </row>
    <row r="279" spans="1:93" ht="14.25" customHeight="1">
      <c r="B279" s="97" t="s">
        <v>3666</v>
      </c>
      <c r="C279" s="26"/>
      <c r="D279" s="27"/>
      <c r="E279" s="27" t="s">
        <v>3723</v>
      </c>
      <c r="G279" s="27" t="s">
        <v>525</v>
      </c>
      <c r="H279" s="29" t="s">
        <v>434</v>
      </c>
      <c r="I279" t="s">
        <v>3710</v>
      </c>
      <c r="K279" s="28"/>
      <c r="M279" t="s">
        <v>38</v>
      </c>
      <c r="N279" s="28"/>
      <c r="P279" s="28"/>
      <c r="Q279" s="28" t="str">
        <f>CONCATENATE($B$293, "/(", $B$272, "+", $B$274,"+",$B$275,"+",$B$276,"+",$B$277, ")")</f>
        <v>eucalc_agr_input_use_emissions_co2_fuel/(eucalc_agr_energy_demand_gas_ff_natural+eucalc_agr_energy_demand_liquid_ff_diesel+eucalc_agr_energy_demand_liquid_ff_fuel_oil+eucalc_agr_energy_demand_liquid_ff_gasoline+eucalc_agr_energy_demand_liquid_ff_lpg)</v>
      </c>
      <c r="R279" t="str">
        <f>IF(COUNTIF(soi_input_variables!A:A,B279)&gt;0,"yes","no")</f>
        <v>no</v>
      </c>
      <c r="S279" t="str">
        <f>IF(COUNTIF(midas_input_variables!A:A,B279)&gt;0,"yes","no")</f>
        <v>no</v>
      </c>
      <c r="T279" t="str">
        <f t="shared" ref="T279:T442" si="168">IF(OR(R279="yes",S279="yes"),"yes","no")</f>
        <v>no</v>
      </c>
      <c r="V279" t="str">
        <f>IF(COUNTIF(eucalc_variables_proxies!A:A,B279)&gt;0,"yes","no")</f>
        <v>no</v>
      </c>
      <c r="X279" t="s">
        <v>2960</v>
      </c>
      <c r="Y279" t="s">
        <v>2960</v>
      </c>
      <c r="AI279" s="9" t="s">
        <v>3727</v>
      </c>
      <c r="AJ279" t="s">
        <v>2998</v>
      </c>
      <c r="AO279" s="105">
        <v>2131</v>
      </c>
      <c r="AP279" s="112" t="s">
        <v>3728</v>
      </c>
      <c r="AQ279" s="104" t="b">
        <v>1</v>
      </c>
      <c r="AR279" s="113"/>
      <c r="AS279" s="105">
        <v>2131</v>
      </c>
      <c r="AT279" s="131" t="str" cm="1">
        <f t="array" ref="AT279">IFERROR(_xlfn.TEXTSPLIT(AR279,";",,FALSE),"")</f>
        <v/>
      </c>
      <c r="BJ279" s="132" t="str">
        <f t="shared" si="135"/>
        <v/>
      </c>
      <c r="BK279" s="132" t="str">
        <f t="shared" si="136"/>
        <v/>
      </c>
      <c r="BL279" s="132" t="str">
        <f t="shared" si="137"/>
        <v/>
      </c>
      <c r="BM279" s="132" t="str">
        <f t="shared" si="138"/>
        <v/>
      </c>
      <c r="BN279" s="132" t="str">
        <f t="shared" si="139"/>
        <v/>
      </c>
      <c r="BO279" s="132" t="str">
        <f t="shared" si="140"/>
        <v/>
      </c>
      <c r="BP279" s="132" t="str">
        <f t="shared" si="141"/>
        <v/>
      </c>
      <c r="BQ279" s="132" t="str">
        <f t="shared" si="142"/>
        <v/>
      </c>
      <c r="BR279" s="132" t="str">
        <f t="shared" si="143"/>
        <v/>
      </c>
      <c r="BS279" s="132" t="str">
        <f t="shared" si="144"/>
        <v/>
      </c>
      <c r="BT279" s="132" t="str">
        <f t="shared" si="145"/>
        <v/>
      </c>
      <c r="BU279" s="132" t="str">
        <f t="shared" si="146"/>
        <v/>
      </c>
      <c r="BV279" s="132" t="str">
        <f t="shared" si="147"/>
        <v/>
      </c>
      <c r="BW279" s="132" t="str">
        <f t="shared" si="148"/>
        <v/>
      </c>
      <c r="BX279" s="132" t="str">
        <f t="shared" si="149"/>
        <v/>
      </c>
      <c r="BY279" s="132" t="str">
        <f t="shared" si="150"/>
        <v/>
      </c>
      <c r="BZ279" t="str">
        <f t="shared" si="151"/>
        <v/>
      </c>
      <c r="CA279" t="str">
        <f t="shared" si="152"/>
        <v/>
      </c>
      <c r="CB279" t="str">
        <f t="shared" si="153"/>
        <v/>
      </c>
      <c r="CC279" t="str">
        <f t="shared" si="154"/>
        <v/>
      </c>
      <c r="CD279" t="str">
        <f t="shared" si="155"/>
        <v/>
      </c>
      <c r="CE279" t="str">
        <f t="shared" si="156"/>
        <v/>
      </c>
      <c r="CF279" t="str">
        <f t="shared" si="157"/>
        <v/>
      </c>
      <c r="CG279" t="str">
        <f t="shared" si="158"/>
        <v/>
      </c>
      <c r="CH279" t="str">
        <f t="shared" si="159"/>
        <v/>
      </c>
      <c r="CI279" t="str">
        <f t="shared" si="160"/>
        <v/>
      </c>
      <c r="CJ279" t="str">
        <f t="shared" si="161"/>
        <v/>
      </c>
      <c r="CK279" t="str">
        <f t="shared" si="162"/>
        <v/>
      </c>
      <c r="CL279" t="str">
        <f t="shared" si="163"/>
        <v/>
      </c>
      <c r="CM279" t="str">
        <f t="shared" si="164"/>
        <v/>
      </c>
      <c r="CN279" t="str">
        <f t="shared" si="165"/>
        <v/>
      </c>
      <c r="CO279" t="str">
        <f t="shared" si="166"/>
        <v/>
      </c>
    </row>
    <row r="280" spans="1:93" ht="15.6" customHeight="1">
      <c r="B280" s="97" t="s">
        <v>3669</v>
      </c>
      <c r="C280" s="26"/>
      <c r="D280" s="27"/>
      <c r="E280" s="27" t="s">
        <v>3723</v>
      </c>
      <c r="G280" s="27" t="s">
        <v>525</v>
      </c>
      <c r="H280" s="29" t="s">
        <v>434</v>
      </c>
      <c r="I280" t="s">
        <v>3714</v>
      </c>
      <c r="K280" s="28"/>
      <c r="M280" t="s">
        <v>38</v>
      </c>
      <c r="N280" s="28"/>
      <c r="P280" s="28"/>
      <c r="Q280" s="28" t="str">
        <f>CONCATENATE($B$293,  "*", B276, "/(", $B$272, "+", $B$274,"+",$B$275,"+",$B$276,"+",$B$277, ")")</f>
        <v>eucalc_agr_input_use_emissions_co2_fuel*eucalc_agr_energy_demand_liquid_ff_gasoline/(eucalc_agr_energy_demand_gas_ff_natural+eucalc_agr_energy_demand_liquid_ff_diesel+eucalc_agr_energy_demand_liquid_ff_fuel_oil+eucalc_agr_energy_demand_liquid_ff_gasoline+eucalc_agr_energy_demand_liquid_ff_lpg)</v>
      </c>
      <c r="R280" t="str">
        <f>IF(COUNTIF(soi_input_variables!A:A,B280)&gt;0,"yes","no")</f>
        <v>no</v>
      </c>
      <c r="S280" t="str">
        <f>IF(COUNTIF(midas_input_variables!A:A,B280)&gt;0,"yes","no")</f>
        <v>no</v>
      </c>
      <c r="T280" t="str">
        <f t="shared" si="168"/>
        <v>no</v>
      </c>
      <c r="V280" t="str">
        <f>IF(COUNTIF(eucalc_variables_proxies!A:A,B280)&gt;0,"yes","no")</f>
        <v>no</v>
      </c>
      <c r="X280" t="s">
        <v>2960</v>
      </c>
      <c r="Y280" t="s">
        <v>2960</v>
      </c>
      <c r="AI280" s="9" t="s">
        <v>3729</v>
      </c>
      <c r="AJ280" t="s">
        <v>2998</v>
      </c>
      <c r="AO280" s="29"/>
      <c r="AP280" s="114" t="s">
        <v>3730</v>
      </c>
      <c r="AQ280" s="104" t="b">
        <v>0</v>
      </c>
      <c r="AR280" s="105" t="s">
        <v>3731</v>
      </c>
      <c r="AS280" s="29"/>
      <c r="AT280" s="131" t="str" cm="1">
        <f t="array" ref="AT280:AY280">IFERROR(_xlfn.TEXTSPLIT(AR280,";",,FALSE),"")</f>
        <v>2302</v>
      </c>
      <c r="AU280" s="131" t="str">
        <v>2301</v>
      </c>
      <c r="AV280" s="131" t="str">
        <v>2330</v>
      </c>
      <c r="AW280" s="131" t="str">
        <v>2331</v>
      </c>
      <c r="AX280" s="131" t="str">
        <v>2332</v>
      </c>
      <c r="AY280" s="131" t="str">
        <v xml:space="preserve">2333 </v>
      </c>
      <c r="BJ280" s="132">
        <f t="shared" si="135"/>
        <v>2302</v>
      </c>
      <c r="BK280" s="132">
        <f t="shared" si="136"/>
        <v>2301</v>
      </c>
      <c r="BL280" s="132">
        <f t="shared" si="137"/>
        <v>2330</v>
      </c>
      <c r="BM280" s="132">
        <f t="shared" si="138"/>
        <v>2331</v>
      </c>
      <c r="BN280" s="132">
        <f t="shared" si="139"/>
        <v>2332</v>
      </c>
      <c r="BO280" s="132">
        <f t="shared" si="140"/>
        <v>2333</v>
      </c>
      <c r="BP280" s="132" t="str">
        <f t="shared" si="141"/>
        <v/>
      </c>
      <c r="BQ280" s="132" t="str">
        <f t="shared" si="142"/>
        <v/>
      </c>
      <c r="BR280" s="132" t="str">
        <f t="shared" si="143"/>
        <v/>
      </c>
      <c r="BS280" s="132" t="str">
        <f t="shared" si="144"/>
        <v/>
      </c>
      <c r="BT280" s="132" t="str">
        <f t="shared" si="145"/>
        <v/>
      </c>
      <c r="BU280" s="132" t="str">
        <f t="shared" si="146"/>
        <v/>
      </c>
      <c r="BV280" s="132" t="str">
        <f t="shared" si="147"/>
        <v/>
      </c>
      <c r="BW280" s="132" t="str">
        <f t="shared" si="148"/>
        <v/>
      </c>
      <c r="BX280" s="132" t="str">
        <f t="shared" si="149"/>
        <v/>
      </c>
      <c r="BY280" s="132" t="str">
        <f t="shared" si="150"/>
        <v/>
      </c>
      <c r="BZ280" t="str">
        <f t="shared" si="151"/>
        <v>dhg_energy-demand_heat-co-product-from-power[TWh]</v>
      </c>
      <c r="CA280" t="str">
        <f t="shared" si="152"/>
        <v>dhg_energy-demand_added-district-heat_gas-ff-natural[TWh]</v>
      </c>
      <c r="CB280" t="str">
        <f t="shared" si="153"/>
        <v>dhg_energy-demand_added-district-heat_solid-bio[TWh]</v>
      </c>
      <c r="CC280" t="str">
        <f t="shared" si="154"/>
        <v>dhg_energy-demand_added-district-heat_heat-ambient[TWh]</v>
      </c>
      <c r="CD280" t="str">
        <f t="shared" si="155"/>
        <v>dhg_energy-demand_added-district-heat_heat-geothermal[TWh]</v>
      </c>
      <c r="CE280" t="str">
        <f t="shared" si="156"/>
        <v>dhg_energy-demand_added-district-heat_heat-solar[TWh]</v>
      </c>
      <c r="CF280" t="str">
        <f t="shared" si="157"/>
        <v/>
      </c>
      <c r="CG280" t="str">
        <f t="shared" si="158"/>
        <v/>
      </c>
      <c r="CH280" t="str">
        <f t="shared" si="159"/>
        <v/>
      </c>
      <c r="CI280" t="str">
        <f t="shared" si="160"/>
        <v/>
      </c>
      <c r="CJ280" t="str">
        <f t="shared" si="161"/>
        <v/>
      </c>
      <c r="CK280" t="str">
        <f t="shared" si="162"/>
        <v/>
      </c>
      <c r="CL280" t="str">
        <f t="shared" si="163"/>
        <v/>
      </c>
      <c r="CM280" t="str">
        <f t="shared" si="164"/>
        <v/>
      </c>
      <c r="CN280" t="str">
        <f t="shared" si="165"/>
        <v/>
      </c>
      <c r="CO280" t="str">
        <f t="shared" si="166"/>
        <v/>
      </c>
    </row>
    <row r="281" spans="1:93" ht="17.7" customHeight="1">
      <c r="B281" s="97" t="s">
        <v>3672</v>
      </c>
      <c r="C281" s="26"/>
      <c r="D281" s="27"/>
      <c r="E281" s="27" t="s">
        <v>3723</v>
      </c>
      <c r="G281" s="27" t="s">
        <v>525</v>
      </c>
      <c r="H281" s="29" t="s">
        <v>434</v>
      </c>
      <c r="I281" t="s">
        <v>3720</v>
      </c>
      <c r="K281" s="28"/>
      <c r="M281" t="s">
        <v>38</v>
      </c>
      <c r="N281" s="28"/>
      <c r="P281" s="28"/>
      <c r="Q281" s="28" t="str">
        <f>CONCATENATE($B$293,  "/(", $B$272, "+", $B$274,"+",$B$275,"+",$B$276,"+",$B$277,  ")")</f>
        <v>eucalc_agr_input_use_emissions_co2_fuel/(eucalc_agr_energy_demand_gas_ff_natural+eucalc_agr_energy_demand_liquid_ff_diesel+eucalc_agr_energy_demand_liquid_ff_fuel_oil+eucalc_agr_energy_demand_liquid_ff_gasoline+eucalc_agr_energy_demand_liquid_ff_lpg)</v>
      </c>
      <c r="R281" t="str">
        <f>IF(COUNTIF(soi_input_variables!A:A,B281)&gt;0,"yes","no")</f>
        <v>no</v>
      </c>
      <c r="S281" t="str">
        <f>IF(COUNTIF(midas_input_variables!A:A,B281)&gt;0,"yes","no")</f>
        <v>no</v>
      </c>
      <c r="T281" t="str">
        <f t="shared" si="168"/>
        <v>no</v>
      </c>
      <c r="V281" t="str">
        <f>IF(COUNTIF(eucalc_variables_proxies!A:A,B281)&gt;0,"yes","no")</f>
        <v>no</v>
      </c>
      <c r="X281" t="s">
        <v>2960</v>
      </c>
      <c r="Y281" t="s">
        <v>2960</v>
      </c>
      <c r="AI281" s="9" t="s">
        <v>3732</v>
      </c>
      <c r="AJ281" t="s">
        <v>2998</v>
      </c>
      <c r="AO281" s="105">
        <v>2132</v>
      </c>
      <c r="AP281" s="112" t="s">
        <v>3733</v>
      </c>
      <c r="AQ281" s="104" t="b">
        <v>1</v>
      </c>
      <c r="AR281" s="105"/>
      <c r="AS281" s="105">
        <v>2132</v>
      </c>
      <c r="AT281" s="131" t="str" cm="1">
        <f t="array" ref="AT281">IFERROR(_xlfn.TEXTSPLIT(AR281,";",,FALSE),"")</f>
        <v/>
      </c>
      <c r="BJ281" s="132" t="str">
        <f t="shared" si="135"/>
        <v/>
      </c>
      <c r="BK281" s="132" t="str">
        <f t="shared" si="136"/>
        <v/>
      </c>
      <c r="BL281" s="132" t="str">
        <f t="shared" si="137"/>
        <v/>
      </c>
      <c r="BM281" s="132" t="str">
        <f t="shared" si="138"/>
        <v/>
      </c>
      <c r="BN281" s="132" t="str">
        <f t="shared" si="139"/>
        <v/>
      </c>
      <c r="BO281" s="132" t="str">
        <f t="shared" si="140"/>
        <v/>
      </c>
      <c r="BP281" s="132" t="str">
        <f t="shared" si="141"/>
        <v/>
      </c>
      <c r="BQ281" s="132" t="str">
        <f t="shared" si="142"/>
        <v/>
      </c>
      <c r="BR281" s="132" t="str">
        <f t="shared" si="143"/>
        <v/>
      </c>
      <c r="BS281" s="132" t="str">
        <f t="shared" si="144"/>
        <v/>
      </c>
      <c r="BT281" s="132" t="str">
        <f t="shared" si="145"/>
        <v/>
      </c>
      <c r="BU281" s="132" t="str">
        <f t="shared" si="146"/>
        <v/>
      </c>
      <c r="BV281" s="132" t="str">
        <f t="shared" si="147"/>
        <v/>
      </c>
      <c r="BW281" s="132" t="str">
        <f t="shared" si="148"/>
        <v/>
      </c>
      <c r="BX281" s="132" t="str">
        <f t="shared" si="149"/>
        <v/>
      </c>
      <c r="BY281" s="132" t="str">
        <f t="shared" si="150"/>
        <v/>
      </c>
      <c r="BZ281" t="str">
        <f t="shared" si="151"/>
        <v/>
      </c>
      <c r="CA281" t="str">
        <f t="shared" si="152"/>
        <v/>
      </c>
      <c r="CB281" t="str">
        <f t="shared" si="153"/>
        <v/>
      </c>
      <c r="CC281" t="str">
        <f t="shared" si="154"/>
        <v/>
      </c>
      <c r="CD281" t="str">
        <f t="shared" si="155"/>
        <v/>
      </c>
      <c r="CE281" t="str">
        <f t="shared" si="156"/>
        <v/>
      </c>
      <c r="CF281" t="str">
        <f t="shared" si="157"/>
        <v/>
      </c>
      <c r="CG281" t="str">
        <f t="shared" si="158"/>
        <v/>
      </c>
      <c r="CH281" t="str">
        <f t="shared" si="159"/>
        <v/>
      </c>
      <c r="CI281" t="str">
        <f t="shared" si="160"/>
        <v/>
      </c>
      <c r="CJ281" t="str">
        <f t="shared" si="161"/>
        <v/>
      </c>
      <c r="CK281" t="str">
        <f t="shared" si="162"/>
        <v/>
      </c>
      <c r="CL281" t="str">
        <f t="shared" si="163"/>
        <v/>
      </c>
      <c r="CM281" t="str">
        <f t="shared" si="164"/>
        <v/>
      </c>
      <c r="CN281" t="str">
        <f t="shared" si="165"/>
        <v/>
      </c>
      <c r="CO281" t="str">
        <f t="shared" si="166"/>
        <v/>
      </c>
    </row>
    <row r="282" spans="1:93" ht="18.600000000000001" customHeight="1">
      <c r="B282" s="97" t="s">
        <v>3675</v>
      </c>
      <c r="C282" s="26"/>
      <c r="D282" s="27"/>
      <c r="E282" s="27" t="s">
        <v>3723</v>
      </c>
      <c r="G282" s="27" t="s">
        <v>525</v>
      </c>
      <c r="H282" s="29" t="s">
        <v>434</v>
      </c>
      <c r="I282" t="s">
        <v>3698</v>
      </c>
      <c r="K282" s="28"/>
      <c r="M282" t="s">
        <v>38</v>
      </c>
      <c r="N282" s="28"/>
      <c r="P282" s="28"/>
      <c r="Q282" s="28" t="str">
        <f>CONCATENATE($B$293,  "/(", $B$272, "+", $B$274,"+",$B$275,"+",$B$276,"+",$B$277,  ")")</f>
        <v>eucalc_agr_input_use_emissions_co2_fuel/(eucalc_agr_energy_demand_gas_ff_natural+eucalc_agr_energy_demand_liquid_ff_diesel+eucalc_agr_energy_demand_liquid_ff_fuel_oil+eucalc_agr_energy_demand_liquid_ff_gasoline+eucalc_agr_energy_demand_liquid_ff_lpg)</v>
      </c>
      <c r="R282" t="str">
        <f>IF(COUNTIF(soi_input_variables!A:A,B282)&gt;0,"yes","no")</f>
        <v>no</v>
      </c>
      <c r="S282" t="str">
        <f>IF(COUNTIF(midas_input_variables!A:A,B282)&gt;0,"yes","no")</f>
        <v>no</v>
      </c>
      <c r="T282" t="str">
        <f t="shared" si="168"/>
        <v>no</v>
      </c>
      <c r="V282" t="str">
        <f>IF(COUNTIF(eucalc_variables_proxies!A:A,B282)&gt;0,"yes","no")</f>
        <v>no</v>
      </c>
      <c r="X282" t="s">
        <v>2960</v>
      </c>
      <c r="Y282" t="s">
        <v>2960</v>
      </c>
      <c r="AI282" s="9" t="s">
        <v>3734</v>
      </c>
      <c r="AJ282" t="s">
        <v>2943</v>
      </c>
      <c r="AK282" t="s">
        <v>2943</v>
      </c>
      <c r="AO282" s="105">
        <v>2133</v>
      </c>
      <c r="AP282" s="112" t="s">
        <v>3735</v>
      </c>
      <c r="AQ282" s="104" t="b">
        <v>1</v>
      </c>
      <c r="AR282" s="105"/>
      <c r="AS282" s="105">
        <v>2133</v>
      </c>
      <c r="AT282" s="131" t="str" cm="1">
        <f t="array" ref="AT282">IFERROR(_xlfn.TEXTSPLIT(AR282,";",,FALSE),"")</f>
        <v/>
      </c>
      <c r="BJ282" s="132" t="str">
        <f t="shared" si="135"/>
        <v/>
      </c>
      <c r="BK282" s="132" t="str">
        <f t="shared" si="136"/>
        <v/>
      </c>
      <c r="BL282" s="132" t="str">
        <f t="shared" si="137"/>
        <v/>
      </c>
      <c r="BM282" s="132" t="str">
        <f t="shared" si="138"/>
        <v/>
      </c>
      <c r="BN282" s="132" t="str">
        <f t="shared" si="139"/>
        <v/>
      </c>
      <c r="BO282" s="132" t="str">
        <f t="shared" si="140"/>
        <v/>
      </c>
      <c r="BP282" s="132" t="str">
        <f t="shared" si="141"/>
        <v/>
      </c>
      <c r="BQ282" s="132" t="str">
        <f t="shared" si="142"/>
        <v/>
      </c>
      <c r="BR282" s="132" t="str">
        <f t="shared" si="143"/>
        <v/>
      </c>
      <c r="BS282" s="132" t="str">
        <f t="shared" si="144"/>
        <v/>
      </c>
      <c r="BT282" s="132" t="str">
        <f t="shared" si="145"/>
        <v/>
      </c>
      <c r="BU282" s="132" t="str">
        <f t="shared" si="146"/>
        <v/>
      </c>
      <c r="BV282" s="132" t="str">
        <f t="shared" si="147"/>
        <v/>
      </c>
      <c r="BW282" s="132" t="str">
        <f t="shared" si="148"/>
        <v/>
      </c>
      <c r="BX282" s="132" t="str">
        <f t="shared" si="149"/>
        <v/>
      </c>
      <c r="BY282" s="132" t="str">
        <f t="shared" si="150"/>
        <v/>
      </c>
      <c r="BZ282" t="str">
        <f t="shared" si="151"/>
        <v/>
      </c>
      <c r="CA282" t="str">
        <f t="shared" si="152"/>
        <v/>
      </c>
      <c r="CB282" t="str">
        <f t="shared" si="153"/>
        <v/>
      </c>
      <c r="CC282" t="str">
        <f t="shared" si="154"/>
        <v/>
      </c>
      <c r="CD282" t="str">
        <f t="shared" si="155"/>
        <v/>
      </c>
      <c r="CE282" t="str">
        <f t="shared" si="156"/>
        <v/>
      </c>
      <c r="CF282" t="str">
        <f t="shared" si="157"/>
        <v/>
      </c>
      <c r="CG282" t="str">
        <f t="shared" si="158"/>
        <v/>
      </c>
      <c r="CH282" t="str">
        <f t="shared" si="159"/>
        <v/>
      </c>
      <c r="CI282" t="str">
        <f t="shared" si="160"/>
        <v/>
      </c>
      <c r="CJ282" t="str">
        <f t="shared" si="161"/>
        <v/>
      </c>
      <c r="CK282" t="str">
        <f t="shared" si="162"/>
        <v/>
      </c>
      <c r="CL282" t="str">
        <f t="shared" si="163"/>
        <v/>
      </c>
      <c r="CM282" t="str">
        <f t="shared" si="164"/>
        <v/>
      </c>
      <c r="CN282" t="str">
        <f t="shared" si="165"/>
        <v/>
      </c>
      <c r="CO282" t="str">
        <f t="shared" si="166"/>
        <v/>
      </c>
    </row>
    <row r="283" spans="1:93" ht="15.6" customHeight="1">
      <c r="A283" t="s">
        <v>3314</v>
      </c>
      <c r="B283" s="97" t="s">
        <v>3678</v>
      </c>
      <c r="C283" s="26" t="s">
        <v>3736</v>
      </c>
      <c r="D283" s="27"/>
      <c r="E283" s="27" t="s">
        <v>2890</v>
      </c>
      <c r="F283" t="s">
        <v>48</v>
      </c>
      <c r="G283" s="27" t="s">
        <v>525</v>
      </c>
      <c r="H283" t="s">
        <v>526</v>
      </c>
      <c r="I283" t="s">
        <v>337</v>
      </c>
      <c r="K283" s="28"/>
      <c r="M283" t="s">
        <v>38</v>
      </c>
      <c r="R283" t="str">
        <f>IF(COUNTIF(soi_input_variables!A:A,B283)&gt;0,"yes","no")</f>
        <v>no</v>
      </c>
      <c r="S283" t="str">
        <f>IF(COUNTIF(midas_input_variables!A:A,B283)&gt;0,"yes","no")</f>
        <v>no</v>
      </c>
      <c r="T283" t="str">
        <f t="shared" si="168"/>
        <v>no</v>
      </c>
      <c r="U283">
        <f>0.0005</f>
        <v>5.0000000000000001E-4</v>
      </c>
      <c r="V283" t="str">
        <f>IF(COUNTIF(eucalc_variables_proxies!A:A,B283)&gt;0,"yes","no")</f>
        <v>yes</v>
      </c>
      <c r="X283" t="s">
        <v>2960</v>
      </c>
      <c r="Y283" t="s">
        <v>2960</v>
      </c>
      <c r="AI283" s="9"/>
      <c r="AO283" s="105">
        <v>2108</v>
      </c>
      <c r="AP283" s="112" t="s">
        <v>3737</v>
      </c>
      <c r="AQ283" s="104" t="b">
        <v>1</v>
      </c>
      <c r="AR283" s="105"/>
      <c r="AS283" s="105">
        <v>2108</v>
      </c>
      <c r="AT283" s="131" t="str" cm="1">
        <f t="array" ref="AT283">IFERROR(_xlfn.TEXTSPLIT(AR283,";",,FALSE),"")</f>
        <v/>
      </c>
      <c r="BJ283" s="132" t="str">
        <f t="shared" si="135"/>
        <v/>
      </c>
      <c r="BK283" s="132" t="str">
        <f t="shared" si="136"/>
        <v/>
      </c>
      <c r="BL283" s="132" t="str">
        <f t="shared" si="137"/>
        <v/>
      </c>
      <c r="BM283" s="132" t="str">
        <f t="shared" si="138"/>
        <v/>
      </c>
      <c r="BN283" s="132" t="str">
        <f t="shared" si="139"/>
        <v/>
      </c>
      <c r="BO283" s="132" t="str">
        <f t="shared" si="140"/>
        <v/>
      </c>
      <c r="BP283" s="132" t="str">
        <f t="shared" si="141"/>
        <v/>
      </c>
      <c r="BQ283" s="132" t="str">
        <f t="shared" si="142"/>
        <v/>
      </c>
      <c r="BR283" s="132" t="str">
        <f t="shared" si="143"/>
        <v/>
      </c>
      <c r="BS283" s="132" t="str">
        <f t="shared" si="144"/>
        <v/>
      </c>
      <c r="BT283" s="132" t="str">
        <f t="shared" si="145"/>
        <v/>
      </c>
      <c r="BU283" s="132" t="str">
        <f t="shared" si="146"/>
        <v/>
      </c>
      <c r="BV283" s="132" t="str">
        <f t="shared" si="147"/>
        <v/>
      </c>
      <c r="BW283" s="132" t="str">
        <f t="shared" si="148"/>
        <v/>
      </c>
      <c r="BX283" s="132" t="str">
        <f t="shared" si="149"/>
        <v/>
      </c>
      <c r="BY283" s="132" t="str">
        <f t="shared" si="150"/>
        <v/>
      </c>
      <c r="BZ283" t="str">
        <f t="shared" si="151"/>
        <v/>
      </c>
      <c r="CA283" t="str">
        <f t="shared" si="152"/>
        <v/>
      </c>
      <c r="CB283" t="str">
        <f t="shared" si="153"/>
        <v/>
      </c>
      <c r="CC283" t="str">
        <f t="shared" si="154"/>
        <v/>
      </c>
      <c r="CD283" t="str">
        <f t="shared" si="155"/>
        <v/>
      </c>
      <c r="CE283" t="str">
        <f t="shared" si="156"/>
        <v/>
      </c>
      <c r="CF283" t="str">
        <f t="shared" si="157"/>
        <v/>
      </c>
      <c r="CG283" t="str">
        <f t="shared" si="158"/>
        <v/>
      </c>
      <c r="CH283" t="str">
        <f t="shared" si="159"/>
        <v/>
      </c>
      <c r="CI283" t="str">
        <f t="shared" si="160"/>
        <v/>
      </c>
      <c r="CJ283" t="str">
        <f t="shared" si="161"/>
        <v/>
      </c>
      <c r="CK283" t="str">
        <f t="shared" si="162"/>
        <v/>
      </c>
      <c r="CL283" t="str">
        <f t="shared" si="163"/>
        <v/>
      </c>
      <c r="CM283" t="str">
        <f t="shared" si="164"/>
        <v/>
      </c>
      <c r="CN283" t="str">
        <f t="shared" si="165"/>
        <v/>
      </c>
      <c r="CO283" t="str">
        <f t="shared" si="166"/>
        <v/>
      </c>
    </row>
    <row r="284" spans="1:93" ht="15.6" customHeight="1">
      <c r="A284" t="s">
        <v>3304</v>
      </c>
      <c r="B284" s="97" t="s">
        <v>3680</v>
      </c>
      <c r="C284" s="26" t="s">
        <v>3738</v>
      </c>
      <c r="D284" s="27"/>
      <c r="E284" s="27" t="s">
        <v>2890</v>
      </c>
      <c r="F284" t="s">
        <v>48</v>
      </c>
      <c r="G284" s="27" t="s">
        <v>525</v>
      </c>
      <c r="H284" t="s">
        <v>526</v>
      </c>
      <c r="I284" t="s">
        <v>3739</v>
      </c>
      <c r="K284" s="28" t="s">
        <v>3685</v>
      </c>
      <c r="M284" t="s">
        <v>38</v>
      </c>
      <c r="R284" t="str">
        <f>IF(COUNTIF(soi_input_variables!A:A,B284)&gt;0,"yes","no")</f>
        <v>yes</v>
      </c>
      <c r="S284" t="str">
        <f>IF(COUNTIF(midas_input_variables!A:A,B284)&gt;0,"yes","no")</f>
        <v>yes</v>
      </c>
      <c r="T284" t="str">
        <f t="shared" si="168"/>
        <v>yes</v>
      </c>
      <c r="U284">
        <f>0.0005</f>
        <v>5.0000000000000001E-4</v>
      </c>
      <c r="V284" t="str">
        <f>IF(COUNTIF(eucalc_variables_proxies!A:A,B284)&gt;0,"yes","no")</f>
        <v>yes</v>
      </c>
      <c r="X284" t="s">
        <v>2960</v>
      </c>
      <c r="Y284" t="s">
        <v>2960</v>
      </c>
      <c r="AI284" s="9" t="s">
        <v>3740</v>
      </c>
      <c r="AJ284" t="s">
        <v>3003</v>
      </c>
      <c r="AK284" t="s">
        <v>3003</v>
      </c>
      <c r="AL284" t="s">
        <v>3003</v>
      </c>
      <c r="AO284" s="105">
        <v>2130</v>
      </c>
      <c r="AP284" s="112" t="s">
        <v>3741</v>
      </c>
      <c r="AQ284" s="104" t="b">
        <v>1</v>
      </c>
      <c r="AR284" s="105"/>
      <c r="AS284" s="105">
        <v>2130</v>
      </c>
      <c r="AT284" s="131" t="str" cm="1">
        <f t="array" ref="AT284">IFERROR(_xlfn.TEXTSPLIT(AR284,";",,FALSE),"")</f>
        <v/>
      </c>
      <c r="BJ284" s="132" t="str">
        <f t="shared" si="135"/>
        <v/>
      </c>
      <c r="BK284" s="132" t="str">
        <f t="shared" si="136"/>
        <v/>
      </c>
      <c r="BL284" s="132" t="str">
        <f t="shared" si="137"/>
        <v/>
      </c>
      <c r="BM284" s="132" t="str">
        <f t="shared" si="138"/>
        <v/>
      </c>
      <c r="BN284" s="132" t="str">
        <f t="shared" si="139"/>
        <v/>
      </c>
      <c r="BO284" s="132" t="str">
        <f t="shared" si="140"/>
        <v/>
      </c>
      <c r="BP284" s="132" t="str">
        <f t="shared" si="141"/>
        <v/>
      </c>
      <c r="BQ284" s="132" t="str">
        <f t="shared" si="142"/>
        <v/>
      </c>
      <c r="BR284" s="132" t="str">
        <f t="shared" si="143"/>
        <v/>
      </c>
      <c r="BS284" s="132" t="str">
        <f t="shared" si="144"/>
        <v/>
      </c>
      <c r="BT284" s="132" t="str">
        <f t="shared" si="145"/>
        <v/>
      </c>
      <c r="BU284" s="132" t="str">
        <f t="shared" si="146"/>
        <v/>
      </c>
      <c r="BV284" s="132" t="str">
        <f t="shared" si="147"/>
        <v/>
      </c>
      <c r="BW284" s="132" t="str">
        <f t="shared" si="148"/>
        <v/>
      </c>
      <c r="BX284" s="132" t="str">
        <f t="shared" si="149"/>
        <v/>
      </c>
      <c r="BY284" s="132" t="str">
        <f t="shared" si="150"/>
        <v/>
      </c>
      <c r="BZ284" t="str">
        <f t="shared" si="151"/>
        <v/>
      </c>
      <c r="CA284" t="str">
        <f t="shared" si="152"/>
        <v/>
      </c>
      <c r="CB284" t="str">
        <f t="shared" si="153"/>
        <v/>
      </c>
      <c r="CC284" t="str">
        <f t="shared" si="154"/>
        <v/>
      </c>
      <c r="CD284" t="str">
        <f t="shared" si="155"/>
        <v/>
      </c>
      <c r="CE284" t="str">
        <f t="shared" si="156"/>
        <v/>
      </c>
      <c r="CF284" t="str">
        <f t="shared" si="157"/>
        <v/>
      </c>
      <c r="CG284" t="str">
        <f t="shared" si="158"/>
        <v/>
      </c>
      <c r="CH284" t="str">
        <f t="shared" si="159"/>
        <v/>
      </c>
      <c r="CI284" t="str">
        <f t="shared" si="160"/>
        <v/>
      </c>
      <c r="CJ284" t="str">
        <f t="shared" si="161"/>
        <v/>
      </c>
      <c r="CK284" t="str">
        <f t="shared" si="162"/>
        <v/>
      </c>
      <c r="CL284" t="str">
        <f t="shared" si="163"/>
        <v/>
      </c>
      <c r="CM284" t="str">
        <f t="shared" si="164"/>
        <v/>
      </c>
      <c r="CN284" t="str">
        <f t="shared" si="165"/>
        <v/>
      </c>
      <c r="CO284" t="str">
        <f t="shared" si="166"/>
        <v/>
      </c>
    </row>
    <row r="285" spans="1:93" ht="15.6" customHeight="1">
      <c r="A285" s="198" t="s">
        <v>3742</v>
      </c>
      <c r="B285" s="97" t="s">
        <v>3743</v>
      </c>
      <c r="C285" s="26"/>
      <c r="D285" s="27"/>
      <c r="E285" s="27" t="s">
        <v>2890</v>
      </c>
      <c r="F285" t="s">
        <v>48</v>
      </c>
      <c r="G285" s="27" t="s">
        <v>525</v>
      </c>
      <c r="H285" t="s">
        <v>526</v>
      </c>
      <c r="I285" t="s">
        <v>3694</v>
      </c>
      <c r="K285" s="28"/>
      <c r="M285" s="198" t="s">
        <v>1707</v>
      </c>
      <c r="R285" t="str">
        <f>IF(COUNTIF(soi_input_variables!A:A,B285)&gt;0,"yes","no")</f>
        <v>no</v>
      </c>
      <c r="S285" t="str">
        <f>IF(COUNTIF(midas_input_variables!A:A,B285)&gt;0,"yes","no")</f>
        <v>no</v>
      </c>
      <c r="T285" t="str">
        <f t="shared" ref="T285" si="169">IF(OR(R285="yes",S285="yes"),"yes","no")</f>
        <v>no</v>
      </c>
      <c r="U285">
        <f>0.0005</f>
        <v>5.0000000000000001E-4</v>
      </c>
      <c r="V285" t="str">
        <f>IF(COUNTIF(eucalc_variables_proxies!A:A,B285)&gt;0,"yes","no")</f>
        <v>no</v>
      </c>
      <c r="W285" s="198" t="s">
        <v>38</v>
      </c>
      <c r="AI285" s="9"/>
      <c r="AO285" s="105">
        <v>2130</v>
      </c>
      <c r="AP285" s="115" t="s">
        <v>3744</v>
      </c>
      <c r="AQ285" s="104" t="b">
        <v>1</v>
      </c>
      <c r="AR285" s="105"/>
      <c r="AS285" s="105">
        <v>2130</v>
      </c>
      <c r="AT285" s="131" t="str" cm="1">
        <f t="array" ref="AT285">IFERROR(_xlfn.TEXTSPLIT(AR285,";",,FALSE),"")</f>
        <v/>
      </c>
      <c r="BJ285" s="132" t="str">
        <f t="shared" si="135"/>
        <v/>
      </c>
      <c r="BK285" s="132" t="str">
        <f t="shared" si="136"/>
        <v/>
      </c>
      <c r="BL285" s="132" t="str">
        <f t="shared" si="137"/>
        <v/>
      </c>
      <c r="BM285" s="132" t="str">
        <f t="shared" si="138"/>
        <v/>
      </c>
      <c r="BN285" s="132" t="str">
        <f t="shared" si="139"/>
        <v/>
      </c>
      <c r="BO285" s="132" t="str">
        <f t="shared" si="140"/>
        <v/>
      </c>
      <c r="BP285" s="132" t="str">
        <f t="shared" si="141"/>
        <v/>
      </c>
      <c r="BQ285" s="132" t="str">
        <f t="shared" si="142"/>
        <v/>
      </c>
      <c r="BR285" s="132" t="str">
        <f t="shared" si="143"/>
        <v/>
      </c>
      <c r="BS285" s="132" t="str">
        <f t="shared" si="144"/>
        <v/>
      </c>
      <c r="BT285" s="132" t="str">
        <f t="shared" si="145"/>
        <v/>
      </c>
      <c r="BU285" s="132" t="str">
        <f t="shared" si="146"/>
        <v/>
      </c>
      <c r="BV285" s="132" t="str">
        <f t="shared" si="147"/>
        <v/>
      </c>
      <c r="BW285" s="132" t="str">
        <f t="shared" si="148"/>
        <v/>
      </c>
      <c r="BX285" s="132" t="str">
        <f t="shared" si="149"/>
        <v/>
      </c>
      <c r="BY285" s="132" t="str">
        <f t="shared" si="150"/>
        <v/>
      </c>
      <c r="BZ285" t="str">
        <f t="shared" si="151"/>
        <v/>
      </c>
      <c r="CA285" t="str">
        <f t="shared" si="152"/>
        <v/>
      </c>
      <c r="CB285" t="str">
        <f t="shared" si="153"/>
        <v/>
      </c>
      <c r="CC285" t="str">
        <f t="shared" si="154"/>
        <v/>
      </c>
      <c r="CD285" t="str">
        <f t="shared" si="155"/>
        <v/>
      </c>
      <c r="CE285" t="str">
        <f t="shared" si="156"/>
        <v/>
      </c>
      <c r="CF285" t="str">
        <f t="shared" si="157"/>
        <v/>
      </c>
      <c r="CG285" t="str">
        <f t="shared" si="158"/>
        <v/>
      </c>
      <c r="CH285" t="str">
        <f t="shared" si="159"/>
        <v/>
      </c>
      <c r="CI285" t="str">
        <f t="shared" si="160"/>
        <v/>
      </c>
      <c r="CJ285" t="str">
        <f t="shared" si="161"/>
        <v/>
      </c>
      <c r="CK285" t="str">
        <f t="shared" si="162"/>
        <v/>
      </c>
      <c r="CL285" t="str">
        <f t="shared" si="163"/>
        <v/>
      </c>
      <c r="CM285" t="str">
        <f t="shared" si="164"/>
        <v/>
      </c>
      <c r="CN285" t="str">
        <f t="shared" si="165"/>
        <v/>
      </c>
      <c r="CO285" t="str">
        <f t="shared" si="166"/>
        <v/>
      </c>
    </row>
    <row r="286" spans="1:93" ht="15.6" customHeight="1">
      <c r="A286" s="198" t="s">
        <v>3745</v>
      </c>
      <c r="B286" s="97" t="s">
        <v>3746</v>
      </c>
      <c r="C286" s="26"/>
      <c r="D286" s="27"/>
      <c r="E286" s="27" t="s">
        <v>1163</v>
      </c>
      <c r="F286" t="s">
        <v>48</v>
      </c>
      <c r="G286" s="27" t="s">
        <v>525</v>
      </c>
      <c r="K286" s="28"/>
      <c r="M286" s="198" t="s">
        <v>1707</v>
      </c>
      <c r="R286" t="str">
        <f>IF(COUNTIF(soi_input_variables!A:A,B286)&gt;0,"yes","no")</f>
        <v>no</v>
      </c>
      <c r="S286" t="str">
        <f>IF(COUNTIF(midas_input_variables!A:A,B286)&gt;0,"yes","no")</f>
        <v>no</v>
      </c>
      <c r="T286" t="str">
        <f t="shared" ref="T286" si="170">IF(OR(R286="yes",S286="yes"),"yes","no")</f>
        <v>no</v>
      </c>
      <c r="V286" t="str">
        <f>IF(COUNTIF(eucalc_variables_proxies!A:A,B286)&gt;0,"yes","no")</f>
        <v>no</v>
      </c>
      <c r="W286" s="198" t="s">
        <v>38</v>
      </c>
      <c r="AI286" s="9" t="s">
        <v>3747</v>
      </c>
      <c r="AJ286" t="s">
        <v>3003</v>
      </c>
      <c r="AK286" t="s">
        <v>3003</v>
      </c>
      <c r="AL286" t="s">
        <v>3003</v>
      </c>
      <c r="AO286" s="105">
        <v>2130</v>
      </c>
      <c r="AP286" s="115" t="s">
        <v>3748</v>
      </c>
      <c r="AQ286" s="104" t="b">
        <v>1</v>
      </c>
      <c r="AR286" s="105"/>
      <c r="AS286" s="105">
        <v>2130</v>
      </c>
      <c r="AT286" s="131" t="str" cm="1">
        <f t="array" ref="AT286">IFERROR(_xlfn.TEXTSPLIT(AR286,";",,FALSE),"")</f>
        <v/>
      </c>
      <c r="BJ286" s="132" t="str">
        <f t="shared" si="135"/>
        <v/>
      </c>
      <c r="BK286" s="132" t="str">
        <f t="shared" si="136"/>
        <v/>
      </c>
      <c r="BL286" s="132" t="str">
        <f t="shared" si="137"/>
        <v/>
      </c>
      <c r="BM286" s="132" t="str">
        <f t="shared" si="138"/>
        <v/>
      </c>
      <c r="BN286" s="132" t="str">
        <f t="shared" si="139"/>
        <v/>
      </c>
      <c r="BO286" s="132" t="str">
        <f t="shared" si="140"/>
        <v/>
      </c>
      <c r="BP286" s="132" t="str">
        <f t="shared" si="141"/>
        <v/>
      </c>
      <c r="BQ286" s="132" t="str">
        <f t="shared" si="142"/>
        <v/>
      </c>
      <c r="BR286" s="132" t="str">
        <f t="shared" si="143"/>
        <v/>
      </c>
      <c r="BS286" s="132" t="str">
        <f t="shared" si="144"/>
        <v/>
      </c>
      <c r="BT286" s="132" t="str">
        <f t="shared" si="145"/>
        <v/>
      </c>
      <c r="BU286" s="132" t="str">
        <f t="shared" si="146"/>
        <v/>
      </c>
      <c r="BV286" s="132" t="str">
        <f t="shared" si="147"/>
        <v/>
      </c>
      <c r="BW286" s="132" t="str">
        <f t="shared" si="148"/>
        <v/>
      </c>
      <c r="BX286" s="132" t="str">
        <f t="shared" si="149"/>
        <v/>
      </c>
      <c r="BY286" s="132" t="str">
        <f t="shared" si="150"/>
        <v/>
      </c>
      <c r="BZ286" t="str">
        <f t="shared" si="151"/>
        <v/>
      </c>
      <c r="CA286" t="str">
        <f t="shared" si="152"/>
        <v/>
      </c>
      <c r="CB286" t="str">
        <f t="shared" si="153"/>
        <v/>
      </c>
      <c r="CC286" t="str">
        <f t="shared" si="154"/>
        <v/>
      </c>
      <c r="CD286" t="str">
        <f t="shared" si="155"/>
        <v/>
      </c>
      <c r="CE286" t="str">
        <f t="shared" si="156"/>
        <v/>
      </c>
      <c r="CF286" t="str">
        <f t="shared" si="157"/>
        <v/>
      </c>
      <c r="CG286" t="str">
        <f t="shared" si="158"/>
        <v/>
      </c>
      <c r="CH286" t="str">
        <f t="shared" si="159"/>
        <v/>
      </c>
      <c r="CI286" t="str">
        <f t="shared" si="160"/>
        <v/>
      </c>
      <c r="CJ286" t="str">
        <f t="shared" si="161"/>
        <v/>
      </c>
      <c r="CK286" t="str">
        <f t="shared" si="162"/>
        <v/>
      </c>
      <c r="CL286" t="str">
        <f t="shared" si="163"/>
        <v/>
      </c>
      <c r="CM286" t="str">
        <f t="shared" si="164"/>
        <v/>
      </c>
      <c r="CN286" t="str">
        <f t="shared" si="165"/>
        <v/>
      </c>
      <c r="CO286" t="str">
        <f t="shared" si="166"/>
        <v/>
      </c>
    </row>
    <row r="287" spans="1:93" ht="15.6" customHeight="1">
      <c r="A287" s="205" t="s">
        <v>3749</v>
      </c>
      <c r="B287" s="193" t="s">
        <v>3750</v>
      </c>
      <c r="C287" s="26"/>
      <c r="D287" s="27"/>
      <c r="E287" s="27" t="s">
        <v>1163</v>
      </c>
      <c r="F287" t="s">
        <v>48</v>
      </c>
      <c r="G287" s="27" t="s">
        <v>525</v>
      </c>
      <c r="K287" s="28"/>
      <c r="L287" t="s">
        <v>472</v>
      </c>
      <c r="M287" s="198" t="s">
        <v>1707</v>
      </c>
      <c r="Q287" s="1" t="s">
        <v>3751</v>
      </c>
      <c r="R287" t="str">
        <f>IF(COUNTIF(soi_input_variables!A:A,B287)&gt;0,"yes","no")</f>
        <v>no</v>
      </c>
      <c r="S287" t="str">
        <f>IF(COUNTIF(midas_input_variables!A:A,B287)&gt;0,"yes","no")</f>
        <v>no</v>
      </c>
      <c r="T287" t="str">
        <f t="shared" ref="T287" si="171">IF(OR(R287="yes",S287="yes"),"yes","no")</f>
        <v>no</v>
      </c>
      <c r="V287" t="str">
        <f>IF(COUNTIF(eucalc_variables_proxies!A:A,B287)&gt;0,"yes","no")</f>
        <v>no</v>
      </c>
      <c r="W287" s="198" t="s">
        <v>38</v>
      </c>
      <c r="AI287" s="9"/>
      <c r="AO287" s="105">
        <v>2108</v>
      </c>
      <c r="AP287" s="112" t="s">
        <v>3752</v>
      </c>
      <c r="AQ287" s="104" t="b">
        <v>1</v>
      </c>
      <c r="AR287" s="105"/>
      <c r="AS287" s="105">
        <v>2108</v>
      </c>
      <c r="AT287" s="131" t="str" cm="1">
        <f t="array" ref="AT287">IFERROR(_xlfn.TEXTSPLIT(AR287,";",,FALSE),"")</f>
        <v/>
      </c>
      <c r="BJ287" s="132" t="str">
        <f t="shared" si="135"/>
        <v/>
      </c>
      <c r="BK287" s="132" t="str">
        <f t="shared" si="136"/>
        <v/>
      </c>
      <c r="BL287" s="132" t="str">
        <f t="shared" si="137"/>
        <v/>
      </c>
      <c r="BM287" s="132" t="str">
        <f t="shared" si="138"/>
        <v/>
      </c>
      <c r="BN287" s="132" t="str">
        <f t="shared" si="139"/>
        <v/>
      </c>
      <c r="BO287" s="132" t="str">
        <f t="shared" si="140"/>
        <v/>
      </c>
      <c r="BP287" s="132" t="str">
        <f t="shared" si="141"/>
        <v/>
      </c>
      <c r="BQ287" s="132" t="str">
        <f t="shared" si="142"/>
        <v/>
      </c>
      <c r="BR287" s="132" t="str">
        <f t="shared" si="143"/>
        <v/>
      </c>
      <c r="BS287" s="132" t="str">
        <f t="shared" si="144"/>
        <v/>
      </c>
      <c r="BT287" s="132" t="str">
        <f t="shared" si="145"/>
        <v/>
      </c>
      <c r="BU287" s="132" t="str">
        <f t="shared" si="146"/>
        <v/>
      </c>
      <c r="BV287" s="132" t="str">
        <f t="shared" si="147"/>
        <v/>
      </c>
      <c r="BW287" s="132" t="str">
        <f t="shared" si="148"/>
        <v/>
      </c>
      <c r="BX287" s="132" t="str">
        <f t="shared" si="149"/>
        <v/>
      </c>
      <c r="BY287" s="132" t="str">
        <f t="shared" si="150"/>
        <v/>
      </c>
      <c r="BZ287" t="str">
        <f t="shared" si="151"/>
        <v/>
      </c>
      <c r="CA287" t="str">
        <f t="shared" si="152"/>
        <v/>
      </c>
      <c r="CB287" t="str">
        <f t="shared" si="153"/>
        <v/>
      </c>
      <c r="CC287" t="str">
        <f t="shared" si="154"/>
        <v/>
      </c>
      <c r="CD287" t="str">
        <f t="shared" si="155"/>
        <v/>
      </c>
      <c r="CE287" t="str">
        <f t="shared" si="156"/>
        <v/>
      </c>
      <c r="CF287" t="str">
        <f t="shared" si="157"/>
        <v/>
      </c>
      <c r="CG287" t="str">
        <f t="shared" si="158"/>
        <v/>
      </c>
      <c r="CH287" t="str">
        <f t="shared" si="159"/>
        <v/>
      </c>
      <c r="CI287" t="str">
        <f t="shared" si="160"/>
        <v/>
      </c>
      <c r="CJ287" t="str">
        <f t="shared" si="161"/>
        <v/>
      </c>
      <c r="CK287" t="str">
        <f t="shared" si="162"/>
        <v/>
      </c>
      <c r="CL287" t="str">
        <f t="shared" si="163"/>
        <v/>
      </c>
      <c r="CM287" t="str">
        <f t="shared" si="164"/>
        <v/>
      </c>
      <c r="CN287" t="str">
        <f t="shared" si="165"/>
        <v/>
      </c>
      <c r="CO287" t="str">
        <f t="shared" si="166"/>
        <v/>
      </c>
    </row>
    <row r="288" spans="1:93" ht="15.6" customHeight="1">
      <c r="A288" s="198" t="s">
        <v>3753</v>
      </c>
      <c r="B288" s="97" t="s">
        <v>3754</v>
      </c>
      <c r="C288" s="26"/>
      <c r="D288" s="27"/>
      <c r="E288" s="27" t="s">
        <v>1163</v>
      </c>
      <c r="F288" t="s">
        <v>48</v>
      </c>
      <c r="G288" s="27" t="s">
        <v>525</v>
      </c>
      <c r="K288" s="28"/>
      <c r="M288" s="198" t="s">
        <v>1707</v>
      </c>
      <c r="R288" t="str">
        <f>IF(COUNTIF(soi_input_variables!A:A,B288)&gt;0,"yes","no")</f>
        <v>no</v>
      </c>
      <c r="S288" t="str">
        <f>IF(COUNTIF(midas_input_variables!A:A,B288)&gt;0,"yes","no")</f>
        <v>no</v>
      </c>
      <c r="T288" t="str">
        <f t="shared" ref="T288" si="172">IF(OR(R288="yes",S288="yes"),"yes","no")</f>
        <v>no</v>
      </c>
      <c r="V288" t="str">
        <f>IF(COUNTIF(eucalc_variables_proxies!A:A,B288)&gt;0,"yes","no")</f>
        <v>no</v>
      </c>
      <c r="W288" s="198" t="s">
        <v>38</v>
      </c>
      <c r="AI288" s="9" t="s">
        <v>3755</v>
      </c>
      <c r="AJ288" t="s">
        <v>3003</v>
      </c>
      <c r="AK288" t="s">
        <v>3003</v>
      </c>
      <c r="AL288" t="s">
        <v>3003</v>
      </c>
      <c r="AO288" s="105">
        <v>2108</v>
      </c>
      <c r="AP288" s="115" t="s">
        <v>3756</v>
      </c>
      <c r="AQ288" s="104" t="b">
        <v>1</v>
      </c>
      <c r="AR288" s="105"/>
      <c r="AS288" s="105">
        <v>2108</v>
      </c>
      <c r="AT288" s="131" t="str" cm="1">
        <f t="array" ref="AT288">IFERROR(_xlfn.TEXTSPLIT(AR288,";",,FALSE),"")</f>
        <v/>
      </c>
      <c r="BJ288" s="132" t="str">
        <f t="shared" si="135"/>
        <v/>
      </c>
      <c r="BK288" s="132" t="str">
        <f t="shared" si="136"/>
        <v/>
      </c>
      <c r="BL288" s="132" t="str">
        <f t="shared" si="137"/>
        <v/>
      </c>
      <c r="BM288" s="132" t="str">
        <f t="shared" si="138"/>
        <v/>
      </c>
      <c r="BN288" s="132" t="str">
        <f t="shared" si="139"/>
        <v/>
      </c>
      <c r="BO288" s="132" t="str">
        <f t="shared" si="140"/>
        <v/>
      </c>
      <c r="BP288" s="132" t="str">
        <f t="shared" si="141"/>
        <v/>
      </c>
      <c r="BQ288" s="132" t="str">
        <f t="shared" si="142"/>
        <v/>
      </c>
      <c r="BR288" s="132" t="str">
        <f t="shared" si="143"/>
        <v/>
      </c>
      <c r="BS288" s="132" t="str">
        <f t="shared" si="144"/>
        <v/>
      </c>
      <c r="BT288" s="132" t="str">
        <f t="shared" si="145"/>
        <v/>
      </c>
      <c r="BU288" s="132" t="str">
        <f t="shared" si="146"/>
        <v/>
      </c>
      <c r="BV288" s="132" t="str">
        <f t="shared" si="147"/>
        <v/>
      </c>
      <c r="BW288" s="132" t="str">
        <f t="shared" si="148"/>
        <v/>
      </c>
      <c r="BX288" s="132" t="str">
        <f t="shared" si="149"/>
        <v/>
      </c>
      <c r="BY288" s="132" t="str">
        <f t="shared" si="150"/>
        <v/>
      </c>
      <c r="BZ288" t="str">
        <f t="shared" si="151"/>
        <v/>
      </c>
      <c r="CA288" t="str">
        <f t="shared" si="152"/>
        <v/>
      </c>
      <c r="CB288" t="str">
        <f t="shared" si="153"/>
        <v/>
      </c>
      <c r="CC288" t="str">
        <f t="shared" si="154"/>
        <v/>
      </c>
      <c r="CD288" t="str">
        <f t="shared" si="155"/>
        <v/>
      </c>
      <c r="CE288" t="str">
        <f t="shared" si="156"/>
        <v/>
      </c>
      <c r="CF288" t="str">
        <f t="shared" si="157"/>
        <v/>
      </c>
      <c r="CG288" t="str">
        <f t="shared" si="158"/>
        <v/>
      </c>
      <c r="CH288" t="str">
        <f t="shared" si="159"/>
        <v/>
      </c>
      <c r="CI288" t="str">
        <f t="shared" si="160"/>
        <v/>
      </c>
      <c r="CJ288" t="str">
        <f t="shared" si="161"/>
        <v/>
      </c>
      <c r="CK288" t="str">
        <f t="shared" si="162"/>
        <v/>
      </c>
      <c r="CL288" t="str">
        <f t="shared" si="163"/>
        <v/>
      </c>
      <c r="CM288" t="str">
        <f t="shared" si="164"/>
        <v/>
      </c>
      <c r="CN288" t="str">
        <f t="shared" si="165"/>
        <v/>
      </c>
      <c r="CO288" t="str">
        <f t="shared" si="166"/>
        <v/>
      </c>
    </row>
    <row r="289" spans="1:93" ht="15.6" customHeight="1">
      <c r="A289" s="198" t="s">
        <v>3757</v>
      </c>
      <c r="B289" s="97" t="s">
        <v>3758</v>
      </c>
      <c r="C289" s="26"/>
      <c r="D289" s="27"/>
      <c r="E289" s="27" t="s">
        <v>1163</v>
      </c>
      <c r="F289" t="s">
        <v>48</v>
      </c>
      <c r="G289" s="27" t="s">
        <v>525</v>
      </c>
      <c r="K289" s="28"/>
      <c r="M289" s="198" t="s">
        <v>1707</v>
      </c>
      <c r="R289" t="str">
        <f>IF(COUNTIF(soi_input_variables!A:A,B289)&gt;0,"yes","no")</f>
        <v>no</v>
      </c>
      <c r="S289" t="str">
        <f>IF(COUNTIF(midas_input_variables!A:A,B289)&gt;0,"yes","no")</f>
        <v>no</v>
      </c>
      <c r="T289" t="str">
        <f t="shared" ref="T289:T294" si="173">IF(OR(R289="yes",S289="yes"),"yes","no")</f>
        <v>no</v>
      </c>
      <c r="V289" t="str">
        <f>IF(COUNTIF(eucalc_variables_proxies!A:A,B289)&gt;0,"yes","no")</f>
        <v>no</v>
      </c>
      <c r="W289" s="198" t="s">
        <v>38</v>
      </c>
      <c r="AI289" s="9"/>
      <c r="AO289" s="29"/>
      <c r="AP289" s="114" t="s">
        <v>3759</v>
      </c>
      <c r="AQ289" s="104" t="b">
        <v>0</v>
      </c>
      <c r="AR289" s="105" t="s">
        <v>3760</v>
      </c>
      <c r="AS289" s="29"/>
      <c r="AT289" s="131" t="str" cm="1">
        <f t="array" ref="AT289:AU289">IFERROR(_xlfn.TEXTSPLIT(AR289,";",,FALSE),"")</f>
        <v>2133</v>
      </c>
      <c r="AU289" s="131" t="str">
        <v>2333</v>
      </c>
      <c r="BJ289" s="132">
        <f t="shared" si="135"/>
        <v>2133</v>
      </c>
      <c r="BK289" s="132">
        <f t="shared" si="136"/>
        <v>2333</v>
      </c>
      <c r="BL289" s="132" t="str">
        <f t="shared" si="137"/>
        <v/>
      </c>
      <c r="BM289" s="132" t="str">
        <f t="shared" si="138"/>
        <v/>
      </c>
      <c r="BN289" s="132" t="str">
        <f t="shared" si="139"/>
        <v/>
      </c>
      <c r="BO289" s="132" t="str">
        <f t="shared" si="140"/>
        <v/>
      </c>
      <c r="BP289" s="132" t="str">
        <f t="shared" si="141"/>
        <v/>
      </c>
      <c r="BQ289" s="132" t="str">
        <f t="shared" si="142"/>
        <v/>
      </c>
      <c r="BR289" s="132" t="str">
        <f t="shared" si="143"/>
        <v/>
      </c>
      <c r="BS289" s="132" t="str">
        <f t="shared" si="144"/>
        <v/>
      </c>
      <c r="BT289" s="132" t="str">
        <f t="shared" si="145"/>
        <v/>
      </c>
      <c r="BU289" s="132" t="str">
        <f t="shared" si="146"/>
        <v/>
      </c>
      <c r="BV289" s="132" t="str">
        <f t="shared" si="147"/>
        <v/>
      </c>
      <c r="BW289" s="132" t="str">
        <f t="shared" si="148"/>
        <v/>
      </c>
      <c r="BX289" s="132" t="str">
        <f t="shared" si="149"/>
        <v/>
      </c>
      <c r="BY289" s="132" t="str">
        <f t="shared" si="150"/>
        <v/>
      </c>
      <c r="BZ289" t="str">
        <f t="shared" si="151"/>
        <v>bld_energy-demand_heat_heat-solar[TWh]</v>
      </c>
      <c r="CA289" t="str">
        <f t="shared" si="152"/>
        <v>dhg_energy-demand_added-district-heat_heat-solar[TWh]</v>
      </c>
      <c r="CB289" t="str">
        <f t="shared" si="153"/>
        <v/>
      </c>
      <c r="CC289" t="str">
        <f t="shared" si="154"/>
        <v/>
      </c>
      <c r="CD289" t="str">
        <f t="shared" si="155"/>
        <v/>
      </c>
      <c r="CE289" t="str">
        <f t="shared" si="156"/>
        <v/>
      </c>
      <c r="CF289" t="str">
        <f t="shared" si="157"/>
        <v/>
      </c>
      <c r="CG289" t="str">
        <f t="shared" si="158"/>
        <v/>
      </c>
      <c r="CH289" t="str">
        <f t="shared" si="159"/>
        <v/>
      </c>
      <c r="CI289" t="str">
        <f t="shared" si="160"/>
        <v/>
      </c>
      <c r="CJ289" t="str">
        <f t="shared" si="161"/>
        <v/>
      </c>
      <c r="CK289" t="str">
        <f t="shared" si="162"/>
        <v/>
      </c>
      <c r="CL289" t="str">
        <f t="shared" si="163"/>
        <v/>
      </c>
      <c r="CM289" t="str">
        <f t="shared" si="164"/>
        <v/>
      </c>
      <c r="CN289" t="str">
        <f t="shared" si="165"/>
        <v/>
      </c>
      <c r="CO289" t="str">
        <f t="shared" si="166"/>
        <v/>
      </c>
    </row>
    <row r="290" spans="1:93" ht="15.6" customHeight="1">
      <c r="A290" s="198" t="s">
        <v>3761</v>
      </c>
      <c r="B290" s="97" t="s">
        <v>3762</v>
      </c>
      <c r="C290" s="26"/>
      <c r="D290" s="27"/>
      <c r="E290" s="27" t="s">
        <v>1163</v>
      </c>
      <c r="F290" t="s">
        <v>48</v>
      </c>
      <c r="G290" s="27" t="s">
        <v>525</v>
      </c>
      <c r="K290" s="28"/>
      <c r="M290" s="198" t="s">
        <v>1707</v>
      </c>
      <c r="R290" t="str">
        <f>IF(COUNTIF(soi_input_variables!A:A,B290)&gt;0,"yes","no")</f>
        <v>no</v>
      </c>
      <c r="S290" t="str">
        <f>IF(COUNTIF(midas_input_variables!A:A,B290)&gt;0,"yes","no")</f>
        <v>no</v>
      </c>
      <c r="T290" t="str">
        <f t="shared" si="173"/>
        <v>no</v>
      </c>
      <c r="V290" t="str">
        <f>IF(COUNTIF(eucalc_variables_proxies!A:A,B290)&gt;0,"yes","no")</f>
        <v>no</v>
      </c>
      <c r="W290" s="198" t="s">
        <v>38</v>
      </c>
      <c r="AI290" s="9" t="s">
        <v>3763</v>
      </c>
      <c r="AJ290" t="s">
        <v>3003</v>
      </c>
      <c r="AK290" t="s">
        <v>3003</v>
      </c>
      <c r="AL290" t="s">
        <v>3003</v>
      </c>
      <c r="AO290" s="29"/>
      <c r="AP290" s="114" t="s">
        <v>3764</v>
      </c>
      <c r="AQ290" s="104" t="b">
        <v>0</v>
      </c>
      <c r="AR290" s="105">
        <v>2108</v>
      </c>
      <c r="AS290" s="29"/>
      <c r="AT290" s="131" t="str" cm="1">
        <f t="array" ref="AT290">IFERROR(_xlfn.TEXTSPLIT(AR290,";",,FALSE),"")</f>
        <v>2108</v>
      </c>
      <c r="BJ290" s="132">
        <f t="shared" si="135"/>
        <v>2108</v>
      </c>
      <c r="BK290" s="132" t="str">
        <f t="shared" si="136"/>
        <v/>
      </c>
      <c r="BL290" s="132" t="str">
        <f t="shared" si="137"/>
        <v/>
      </c>
      <c r="BM290" s="132" t="str">
        <f t="shared" si="138"/>
        <v/>
      </c>
      <c r="BN290" s="132" t="str">
        <f t="shared" si="139"/>
        <v/>
      </c>
      <c r="BO290" s="132" t="str">
        <f t="shared" si="140"/>
        <v/>
      </c>
      <c r="BP290" s="132" t="str">
        <f t="shared" si="141"/>
        <v/>
      </c>
      <c r="BQ290" s="132" t="str">
        <f t="shared" si="142"/>
        <v/>
      </c>
      <c r="BR290" s="132" t="str">
        <f t="shared" si="143"/>
        <v/>
      </c>
      <c r="BS290" s="132" t="str">
        <f t="shared" si="144"/>
        <v/>
      </c>
      <c r="BT290" s="132" t="str">
        <f t="shared" si="145"/>
        <v/>
      </c>
      <c r="BU290" s="132" t="str">
        <f t="shared" si="146"/>
        <v/>
      </c>
      <c r="BV290" s="132" t="str">
        <f t="shared" si="147"/>
        <v/>
      </c>
      <c r="BW290" s="132" t="str">
        <f t="shared" si="148"/>
        <v/>
      </c>
      <c r="BX290" s="132" t="str">
        <f t="shared" si="149"/>
        <v/>
      </c>
      <c r="BY290" s="132" t="str">
        <f t="shared" si="150"/>
        <v/>
      </c>
      <c r="BZ290" t="str">
        <f t="shared" si="151"/>
        <v>bld_energy-demand_heat_electricity[TWh]</v>
      </c>
      <c r="CA290" t="str">
        <f t="shared" si="152"/>
        <v/>
      </c>
      <c r="CB290" t="str">
        <f t="shared" si="153"/>
        <v/>
      </c>
      <c r="CC290" t="str">
        <f t="shared" si="154"/>
        <v/>
      </c>
      <c r="CD290" t="str">
        <f t="shared" si="155"/>
        <v/>
      </c>
      <c r="CE290" t="str">
        <f t="shared" si="156"/>
        <v/>
      </c>
      <c r="CF290" t="str">
        <f t="shared" si="157"/>
        <v/>
      </c>
      <c r="CG290" t="str">
        <f t="shared" si="158"/>
        <v/>
      </c>
      <c r="CH290" t="str">
        <f t="shared" si="159"/>
        <v/>
      </c>
      <c r="CI290" t="str">
        <f t="shared" si="160"/>
        <v/>
      </c>
      <c r="CJ290" t="str">
        <f t="shared" si="161"/>
        <v/>
      </c>
      <c r="CK290" t="str">
        <f t="shared" si="162"/>
        <v/>
      </c>
      <c r="CL290" t="str">
        <f t="shared" si="163"/>
        <v/>
      </c>
      <c r="CM290" t="str">
        <f t="shared" si="164"/>
        <v/>
      </c>
      <c r="CN290" t="str">
        <f t="shared" si="165"/>
        <v/>
      </c>
      <c r="CO290" t="str">
        <f t="shared" si="166"/>
        <v/>
      </c>
    </row>
    <row r="291" spans="1:93" ht="15.6" customHeight="1">
      <c r="A291" t="s">
        <v>3241</v>
      </c>
      <c r="B291" s="97" t="s">
        <v>3682</v>
      </c>
      <c r="C291" s="26" t="s">
        <v>3531</v>
      </c>
      <c r="D291" s="27"/>
      <c r="E291" s="27" t="s">
        <v>2890</v>
      </c>
      <c r="F291" t="s">
        <v>48</v>
      </c>
      <c r="G291" s="27" t="s">
        <v>525</v>
      </c>
      <c r="H291" t="s">
        <v>526</v>
      </c>
      <c r="I291" t="s">
        <v>337</v>
      </c>
      <c r="K291" s="28"/>
      <c r="L291" t="s">
        <v>472</v>
      </c>
      <c r="M291" t="s">
        <v>1707</v>
      </c>
      <c r="R291" t="str">
        <f>IF(COUNTIF(soi_input_variables!A:A,B291)&gt;0,"yes","no")</f>
        <v>no</v>
      </c>
      <c r="S291" t="str">
        <f>IF(COUNTIF(midas_input_variables!A:A,B291)&gt;0,"yes","no")</f>
        <v>no</v>
      </c>
      <c r="T291" t="str">
        <f t="shared" si="173"/>
        <v>no</v>
      </c>
      <c r="U291">
        <f>0.0005</f>
        <v>5.0000000000000001E-4</v>
      </c>
      <c r="V291" t="str">
        <f>IF(COUNTIF(eucalc_variables_proxies!A:A,B291)&gt;0,"yes","no")</f>
        <v>no</v>
      </c>
      <c r="X291" t="s">
        <v>2960</v>
      </c>
      <c r="Y291" t="s">
        <v>2960</v>
      </c>
      <c r="AI291" s="9"/>
      <c r="AO291" s="29"/>
      <c r="AP291" s="114" t="s">
        <v>3765</v>
      </c>
      <c r="AQ291" s="104" t="b">
        <v>0</v>
      </c>
      <c r="AR291" s="105" t="s">
        <v>3766</v>
      </c>
      <c r="AS291" s="29"/>
      <c r="AT291" s="131" t="str" cm="1">
        <f t="array" ref="AT291:AV291">IFERROR(_xlfn.TEXTSPLIT(AR291,";",,FALSE),"")</f>
        <v>2106</v>
      </c>
      <c r="AU291" s="131" t="str">
        <v>2108</v>
      </c>
      <c r="AV291" s="131" t="str">
        <v>2301</v>
      </c>
      <c r="BJ291" s="132">
        <f t="shared" si="135"/>
        <v>2106</v>
      </c>
      <c r="BK291" s="132">
        <f t="shared" si="136"/>
        <v>2108</v>
      </c>
      <c r="BL291" s="132">
        <f t="shared" si="137"/>
        <v>2301</v>
      </c>
      <c r="BM291" s="132" t="str">
        <f t="shared" si="138"/>
        <v/>
      </c>
      <c r="BN291" s="132" t="str">
        <f t="shared" si="139"/>
        <v/>
      </c>
      <c r="BO291" s="132" t="str">
        <f t="shared" si="140"/>
        <v/>
      </c>
      <c r="BP291" s="132" t="str">
        <f t="shared" si="141"/>
        <v/>
      </c>
      <c r="BQ291" s="132" t="str">
        <f t="shared" si="142"/>
        <v/>
      </c>
      <c r="BR291" s="132" t="str">
        <f t="shared" si="143"/>
        <v/>
      </c>
      <c r="BS291" s="132" t="str">
        <f t="shared" si="144"/>
        <v/>
      </c>
      <c r="BT291" s="132" t="str">
        <f t="shared" si="145"/>
        <v/>
      </c>
      <c r="BU291" s="132" t="str">
        <f t="shared" si="146"/>
        <v/>
      </c>
      <c r="BV291" s="132" t="str">
        <f t="shared" si="147"/>
        <v/>
      </c>
      <c r="BW291" s="132" t="str">
        <f t="shared" si="148"/>
        <v/>
      </c>
      <c r="BX291" s="132" t="str">
        <f t="shared" si="149"/>
        <v/>
      </c>
      <c r="BY291" s="132" t="str">
        <f t="shared" si="150"/>
        <v/>
      </c>
      <c r="BZ291" t="str">
        <f t="shared" si="151"/>
        <v>bld_energy-demand_appliances_electricity[TWh]</v>
      </c>
      <c r="CA291" t="str">
        <f t="shared" si="152"/>
        <v>bld_energy-demand_heat_electricity[TWh]</v>
      </c>
      <c r="CB291" t="str">
        <f t="shared" si="153"/>
        <v>dhg_energy-demand_added-district-heat_gas-ff-natural[TWh]</v>
      </c>
      <c r="CC291" t="str">
        <f t="shared" si="154"/>
        <v/>
      </c>
      <c r="CD291" t="str">
        <f t="shared" si="155"/>
        <v/>
      </c>
      <c r="CE291" t="str">
        <f t="shared" si="156"/>
        <v/>
      </c>
      <c r="CF291" t="str">
        <f t="shared" si="157"/>
        <v/>
      </c>
      <c r="CG291" t="str">
        <f t="shared" si="158"/>
        <v/>
      </c>
      <c r="CH291" t="str">
        <f t="shared" si="159"/>
        <v/>
      </c>
      <c r="CI291" t="str">
        <f t="shared" si="160"/>
        <v/>
      </c>
      <c r="CJ291" t="str">
        <f t="shared" si="161"/>
        <v/>
      </c>
      <c r="CK291" t="str">
        <f t="shared" si="162"/>
        <v/>
      </c>
      <c r="CL291" t="str">
        <f t="shared" si="163"/>
        <v/>
      </c>
      <c r="CM291" t="str">
        <f t="shared" si="164"/>
        <v/>
      </c>
      <c r="CN291" t="str">
        <f t="shared" si="165"/>
        <v/>
      </c>
      <c r="CO291" t="str">
        <f t="shared" si="166"/>
        <v/>
      </c>
    </row>
    <row r="292" spans="1:93" ht="16.2" customHeight="1">
      <c r="A292" t="s">
        <v>3243</v>
      </c>
      <c r="B292" s="97" t="s">
        <v>2960</v>
      </c>
      <c r="C292" s="26" t="s">
        <v>3531</v>
      </c>
      <c r="D292" s="27"/>
      <c r="E292" s="27" t="s">
        <v>2890</v>
      </c>
      <c r="F292" t="s">
        <v>48</v>
      </c>
      <c r="G292" s="27" t="s">
        <v>525</v>
      </c>
      <c r="H292" t="s">
        <v>526</v>
      </c>
      <c r="I292" t="s">
        <v>337</v>
      </c>
      <c r="K292" s="28"/>
      <c r="L292" t="s">
        <v>472</v>
      </c>
      <c r="M292" t="s">
        <v>38</v>
      </c>
      <c r="R292" t="str">
        <f>IF(COUNTIF(soi_input_variables!A:A,B292)&gt;0,"yes","no")</f>
        <v>yes</v>
      </c>
      <c r="S292" t="str">
        <f>IF(COUNTIF(midas_input_variables!A:A,B292)&gt;0,"yes","no")</f>
        <v>no</v>
      </c>
      <c r="T292" t="str">
        <f t="shared" si="173"/>
        <v>yes</v>
      </c>
      <c r="U292">
        <f>0.0005</f>
        <v>5.0000000000000001E-4</v>
      </c>
      <c r="V292" t="str">
        <f>IF(COUNTIF(eucalc_variables_proxies!A:A,B292)&gt;0,"yes","no")</f>
        <v>yes</v>
      </c>
      <c r="X292" s="9" t="s">
        <v>2966</v>
      </c>
      <c r="Y292" s="9" t="s">
        <v>2960</v>
      </c>
      <c r="AI292" s="9" t="s">
        <v>3767</v>
      </c>
      <c r="AJ292" t="s">
        <v>3003</v>
      </c>
      <c r="AK292" t="s">
        <v>3003</v>
      </c>
      <c r="AL292" t="s">
        <v>3003</v>
      </c>
      <c r="AO292" s="29"/>
      <c r="AP292" s="114" t="s">
        <v>3768</v>
      </c>
      <c r="AQ292" s="104" t="b">
        <v>0</v>
      </c>
      <c r="AR292" s="105" t="s">
        <v>3769</v>
      </c>
      <c r="AS292" s="29"/>
      <c r="AT292" s="131" t="str" cm="1">
        <f t="array" ref="AT292:BA292">IFERROR(_xlfn.TEXTSPLIT(AR292,";",,FALSE),"")</f>
        <v>2130</v>
      </c>
      <c r="AU292" s="131" t="str">
        <v>2131</v>
      </c>
      <c r="AV292" s="131" t="str">
        <v>2132</v>
      </c>
      <c r="AW292" s="131" t="str">
        <v>2133</v>
      </c>
      <c r="AX292" s="131" t="str">
        <v>2330</v>
      </c>
      <c r="AY292" s="131" t="str">
        <v>2331</v>
      </c>
      <c r="AZ292" s="131" t="str">
        <v>2332</v>
      </c>
      <c r="BA292" s="131" t="str">
        <v xml:space="preserve">2333 </v>
      </c>
      <c r="BJ292" s="132">
        <f t="shared" si="135"/>
        <v>2130</v>
      </c>
      <c r="BK292" s="132">
        <f t="shared" si="136"/>
        <v>2131</v>
      </c>
      <c r="BL292" s="132">
        <f t="shared" si="137"/>
        <v>2132</v>
      </c>
      <c r="BM292" s="132">
        <f t="shared" si="138"/>
        <v>2133</v>
      </c>
      <c r="BN292" s="132">
        <f t="shared" si="139"/>
        <v>2330</v>
      </c>
      <c r="BO292" s="132">
        <f t="shared" si="140"/>
        <v>2331</v>
      </c>
      <c r="BP292" s="132">
        <f t="shared" si="141"/>
        <v>2332</v>
      </c>
      <c r="BQ292" s="132">
        <f t="shared" si="142"/>
        <v>2333</v>
      </c>
      <c r="BR292" s="132" t="str">
        <f t="shared" si="143"/>
        <v/>
      </c>
      <c r="BS292" s="132" t="str">
        <f t="shared" si="144"/>
        <v/>
      </c>
      <c r="BT292" s="132" t="str">
        <f t="shared" si="145"/>
        <v/>
      </c>
      <c r="BU292" s="132" t="str">
        <f t="shared" si="146"/>
        <v/>
      </c>
      <c r="BV292" s="132" t="str">
        <f t="shared" si="147"/>
        <v/>
      </c>
      <c r="BW292" s="132" t="str">
        <f t="shared" si="148"/>
        <v/>
      </c>
      <c r="BX292" s="132" t="str">
        <f t="shared" si="149"/>
        <v/>
      </c>
      <c r="BY292" s="132" t="str">
        <f t="shared" si="150"/>
        <v/>
      </c>
      <c r="BZ292" t="str">
        <f t="shared" si="151"/>
        <v>bld_energy-demand_heat_solid-bio[TWh]</v>
      </c>
      <c r="CA292" t="str">
        <f t="shared" si="152"/>
        <v>bld_energy-demand_heat_heat-ambient[TWh]</v>
      </c>
      <c r="CB292" t="str">
        <f t="shared" si="153"/>
        <v>bld_energy-demand_heat_heat-geothermal[TWh]</v>
      </c>
      <c r="CC292" t="str">
        <f t="shared" si="154"/>
        <v>bld_energy-demand_heat_heat-solar[TWh]</v>
      </c>
      <c r="CD292" t="str">
        <f t="shared" si="155"/>
        <v>dhg_energy-demand_added-district-heat_solid-bio[TWh]</v>
      </c>
      <c r="CE292" t="str">
        <f t="shared" si="156"/>
        <v>dhg_energy-demand_added-district-heat_heat-ambient[TWh]</v>
      </c>
      <c r="CF292" t="str">
        <f t="shared" si="157"/>
        <v>dhg_energy-demand_added-district-heat_heat-geothermal[TWh]</v>
      </c>
      <c r="CG292" t="str">
        <f t="shared" si="158"/>
        <v>dhg_energy-demand_added-district-heat_heat-solar[TWh]</v>
      </c>
      <c r="CH292" t="str">
        <f t="shared" si="159"/>
        <v/>
      </c>
      <c r="CI292" t="str">
        <f t="shared" si="160"/>
        <v/>
      </c>
      <c r="CJ292" t="str">
        <f t="shared" si="161"/>
        <v/>
      </c>
      <c r="CK292" t="str">
        <f t="shared" si="162"/>
        <v/>
      </c>
      <c r="CL292" t="str">
        <f t="shared" si="163"/>
        <v/>
      </c>
      <c r="CM292" t="str">
        <f t="shared" si="164"/>
        <v/>
      </c>
      <c r="CN292" t="str">
        <f t="shared" si="165"/>
        <v/>
      </c>
      <c r="CO292" t="str">
        <f t="shared" si="166"/>
        <v/>
      </c>
    </row>
    <row r="293" spans="1:93" ht="17.7" customHeight="1">
      <c r="A293" t="s">
        <v>3247</v>
      </c>
      <c r="B293" s="97" t="s">
        <v>3685</v>
      </c>
      <c r="C293" s="26" t="s">
        <v>3770</v>
      </c>
      <c r="D293" s="27" t="s">
        <v>3771</v>
      </c>
      <c r="E293" s="27" t="s">
        <v>61</v>
      </c>
      <c r="F293" t="s">
        <v>48</v>
      </c>
      <c r="G293" s="27" t="s">
        <v>525</v>
      </c>
      <c r="H293" s="29" t="s">
        <v>3355</v>
      </c>
      <c r="I293" t="s">
        <v>3772</v>
      </c>
      <c r="K293" s="28"/>
      <c r="M293" t="s">
        <v>38</v>
      </c>
      <c r="R293" t="str">
        <f>IF(COUNTIF(soi_input_variables!A:A,B293)&gt;0,"yes","no")</f>
        <v>no</v>
      </c>
      <c r="S293" t="str">
        <f>IF(COUNTIF(midas_input_variables!A:A,B293)&gt;0,"yes","no")</f>
        <v>yes</v>
      </c>
      <c r="T293" t="str">
        <f t="shared" si="173"/>
        <v>yes</v>
      </c>
      <c r="U293">
        <v>0.02</v>
      </c>
      <c r="V293" t="str">
        <f>IF(COUNTIF(eucalc_variables_proxies!A:A,B293)&gt;0,"yes","no")</f>
        <v>yes</v>
      </c>
      <c r="X293" t="s">
        <v>2971</v>
      </c>
      <c r="AI293" s="9"/>
      <c r="AO293" s="29"/>
      <c r="AP293" s="114" t="s">
        <v>3773</v>
      </c>
      <c r="AQ293" s="104" t="b">
        <v>0</v>
      </c>
      <c r="AR293" s="105" t="s">
        <v>3774</v>
      </c>
      <c r="AS293" s="29"/>
      <c r="AT293" s="131" t="str" cm="1">
        <f t="array" ref="AT293:AU293">IFERROR(_xlfn.TEXTSPLIT(AR293,";",,FALSE),"")</f>
        <v>2132</v>
      </c>
      <c r="AU293" s="131" t="str">
        <v>2332</v>
      </c>
      <c r="BJ293" s="132">
        <f t="shared" si="135"/>
        <v>2132</v>
      </c>
      <c r="BK293" s="132">
        <f t="shared" si="136"/>
        <v>2332</v>
      </c>
      <c r="BL293" s="132" t="str">
        <f t="shared" si="137"/>
        <v/>
      </c>
      <c r="BM293" s="132" t="str">
        <f t="shared" si="138"/>
        <v/>
      </c>
      <c r="BN293" s="132" t="str">
        <f t="shared" si="139"/>
        <v/>
      </c>
      <c r="BO293" s="132" t="str">
        <f t="shared" si="140"/>
        <v/>
      </c>
      <c r="BP293" s="132" t="str">
        <f t="shared" si="141"/>
        <v/>
      </c>
      <c r="BQ293" s="132" t="str">
        <f t="shared" si="142"/>
        <v/>
      </c>
      <c r="BR293" s="132" t="str">
        <f t="shared" si="143"/>
        <v/>
      </c>
      <c r="BS293" s="132" t="str">
        <f t="shared" si="144"/>
        <v/>
      </c>
      <c r="BT293" s="132" t="str">
        <f t="shared" si="145"/>
        <v/>
      </c>
      <c r="BU293" s="132" t="str">
        <f t="shared" si="146"/>
        <v/>
      </c>
      <c r="BV293" s="132" t="str">
        <f t="shared" si="147"/>
        <v/>
      </c>
      <c r="BW293" s="132" t="str">
        <f t="shared" si="148"/>
        <v/>
      </c>
      <c r="BX293" s="132" t="str">
        <f t="shared" si="149"/>
        <v/>
      </c>
      <c r="BY293" s="132" t="str">
        <f t="shared" si="150"/>
        <v/>
      </c>
      <c r="BZ293" t="str">
        <f t="shared" si="151"/>
        <v>bld_energy-demand_heat_heat-geothermal[TWh]</v>
      </c>
      <c r="CA293" t="str">
        <f t="shared" si="152"/>
        <v>dhg_energy-demand_added-district-heat_heat-geothermal[TWh]</v>
      </c>
      <c r="CB293" t="str">
        <f t="shared" si="153"/>
        <v/>
      </c>
      <c r="CC293" t="str">
        <f t="shared" si="154"/>
        <v/>
      </c>
      <c r="CD293" t="str">
        <f t="shared" si="155"/>
        <v/>
      </c>
      <c r="CE293" t="str">
        <f t="shared" si="156"/>
        <v/>
      </c>
      <c r="CF293" t="str">
        <f t="shared" si="157"/>
        <v/>
      </c>
      <c r="CG293" t="str">
        <f t="shared" si="158"/>
        <v/>
      </c>
      <c r="CH293" t="str">
        <f t="shared" si="159"/>
        <v/>
      </c>
      <c r="CI293" t="str">
        <f t="shared" si="160"/>
        <v/>
      </c>
      <c r="CJ293" t="str">
        <f t="shared" si="161"/>
        <v/>
      </c>
      <c r="CK293" t="str">
        <f t="shared" si="162"/>
        <v/>
      </c>
      <c r="CL293" t="str">
        <f t="shared" si="163"/>
        <v/>
      </c>
      <c r="CM293" t="str">
        <f t="shared" si="164"/>
        <v/>
      </c>
      <c r="CN293" t="str">
        <f t="shared" si="165"/>
        <v/>
      </c>
      <c r="CO293" t="str">
        <f t="shared" si="166"/>
        <v/>
      </c>
    </row>
    <row r="294" spans="1:93" ht="17.7" customHeight="1">
      <c r="A294" t="s">
        <v>3249</v>
      </c>
      <c r="B294" s="97" t="s">
        <v>3687</v>
      </c>
      <c r="C294" s="26" t="s">
        <v>3775</v>
      </c>
      <c r="D294" s="27" t="s">
        <v>3776</v>
      </c>
      <c r="E294" s="27" t="s">
        <v>61</v>
      </c>
      <c r="F294" t="s">
        <v>48</v>
      </c>
      <c r="G294" s="27" t="s">
        <v>525</v>
      </c>
      <c r="H294" s="29" t="s">
        <v>3355</v>
      </c>
      <c r="I294" t="s">
        <v>3777</v>
      </c>
      <c r="K294" s="28"/>
      <c r="M294" t="s">
        <v>38</v>
      </c>
      <c r="R294" t="str">
        <f>IF(COUNTIF(soi_input_variables!A:A,B294)&gt;0,"yes","no")</f>
        <v>no</v>
      </c>
      <c r="S294" t="str">
        <f>IF(COUNTIF(midas_input_variables!A:A,B294)&gt;0,"yes","no")</f>
        <v>yes</v>
      </c>
      <c r="T294" t="str">
        <f t="shared" si="173"/>
        <v>yes</v>
      </c>
      <c r="U294">
        <v>0.02</v>
      </c>
      <c r="V294" t="str">
        <f>IF(COUNTIF(eucalc_variables_proxies!A:A,B294)&gt;0,"yes","no")</f>
        <v>yes</v>
      </c>
      <c r="X294" t="s">
        <v>2971</v>
      </c>
      <c r="AI294" s="9" t="s">
        <v>3778</v>
      </c>
      <c r="AJ294" t="s">
        <v>3003</v>
      </c>
      <c r="AK294" t="s">
        <v>3003</v>
      </c>
      <c r="AL294" t="s">
        <v>3003</v>
      </c>
      <c r="AO294" s="29"/>
      <c r="AP294" s="114" t="s">
        <v>3779</v>
      </c>
      <c r="AQ294" s="104" t="b">
        <v>0</v>
      </c>
      <c r="AR294" s="105" t="s">
        <v>3780</v>
      </c>
      <c r="AS294" s="29"/>
      <c r="AT294" s="131" t="str" cm="1">
        <f t="array" ref="AT294:AW294">IFERROR(_xlfn.TEXTSPLIT(AR294,";",,FALSE),"")</f>
        <v>2131</v>
      </c>
      <c r="AU294" s="131" t="str">
        <v>2132</v>
      </c>
      <c r="AV294" s="131" t="str">
        <v>2133</v>
      </c>
      <c r="AW294" s="131" t="str">
        <v>2130</v>
      </c>
      <c r="BJ294" s="132">
        <f t="shared" si="135"/>
        <v>2131</v>
      </c>
      <c r="BK294" s="132">
        <f t="shared" si="136"/>
        <v>2132</v>
      </c>
      <c r="BL294" s="132">
        <f t="shared" si="137"/>
        <v>2133</v>
      </c>
      <c r="BM294" s="132">
        <f t="shared" si="138"/>
        <v>2130</v>
      </c>
      <c r="BN294" s="132" t="str">
        <f t="shared" si="139"/>
        <v/>
      </c>
      <c r="BO294" s="132" t="str">
        <f t="shared" si="140"/>
        <v/>
      </c>
      <c r="BP294" s="132" t="str">
        <f t="shared" si="141"/>
        <v/>
      </c>
      <c r="BQ294" s="132" t="str">
        <f t="shared" si="142"/>
        <v/>
      </c>
      <c r="BR294" s="132" t="str">
        <f t="shared" si="143"/>
        <v/>
      </c>
      <c r="BS294" s="132" t="str">
        <f t="shared" si="144"/>
        <v/>
      </c>
      <c r="BT294" s="132" t="str">
        <f t="shared" si="145"/>
        <v/>
      </c>
      <c r="BU294" s="132" t="str">
        <f t="shared" si="146"/>
        <v/>
      </c>
      <c r="BV294" s="132" t="str">
        <f t="shared" si="147"/>
        <v/>
      </c>
      <c r="BW294" s="132" t="str">
        <f t="shared" si="148"/>
        <v/>
      </c>
      <c r="BX294" s="132" t="str">
        <f t="shared" si="149"/>
        <v/>
      </c>
      <c r="BY294" s="132" t="str">
        <f t="shared" si="150"/>
        <v/>
      </c>
      <c r="BZ294" t="str">
        <f t="shared" si="151"/>
        <v>bld_energy-demand_heat_heat-ambient[TWh]</v>
      </c>
      <c r="CA294" t="str">
        <f t="shared" si="152"/>
        <v>bld_energy-demand_heat_heat-geothermal[TWh]</v>
      </c>
      <c r="CB294" t="str">
        <f t="shared" si="153"/>
        <v>bld_energy-demand_heat_heat-solar[TWh]</v>
      </c>
      <c r="CC294" t="str">
        <f t="shared" si="154"/>
        <v>bld_energy-demand_heat_solid-bio[TWh]</v>
      </c>
      <c r="CD294" t="str">
        <f t="shared" si="155"/>
        <v/>
      </c>
      <c r="CE294" t="str">
        <f t="shared" si="156"/>
        <v/>
      </c>
      <c r="CF294" t="str">
        <f t="shared" si="157"/>
        <v/>
      </c>
      <c r="CG294" t="str">
        <f t="shared" si="158"/>
        <v/>
      </c>
      <c r="CH294" t="str">
        <f t="shared" si="159"/>
        <v/>
      </c>
      <c r="CI294" t="str">
        <f t="shared" si="160"/>
        <v/>
      </c>
      <c r="CJ294" t="str">
        <f t="shared" si="161"/>
        <v/>
      </c>
      <c r="CK294" t="str">
        <f t="shared" si="162"/>
        <v/>
      </c>
      <c r="CL294" t="str">
        <f t="shared" si="163"/>
        <v/>
      </c>
      <c r="CM294" t="str">
        <f t="shared" si="164"/>
        <v/>
      </c>
      <c r="CN294" t="str">
        <f t="shared" si="165"/>
        <v/>
      </c>
      <c r="CO294" t="str">
        <f t="shared" si="166"/>
        <v/>
      </c>
    </row>
    <row r="295" spans="1:93" ht="16.2" customHeight="1">
      <c r="A295" t="s">
        <v>3253</v>
      </c>
      <c r="B295" s="97" t="s">
        <v>3689</v>
      </c>
      <c r="C295" s="26" t="s">
        <v>3781</v>
      </c>
      <c r="D295" s="27" t="s">
        <v>3782</v>
      </c>
      <c r="E295" s="27" t="s">
        <v>61</v>
      </c>
      <c r="F295" t="s">
        <v>48</v>
      </c>
      <c r="G295" s="27" t="s">
        <v>525</v>
      </c>
      <c r="H295" s="29" t="s">
        <v>3355</v>
      </c>
      <c r="I295" t="s">
        <v>3783</v>
      </c>
      <c r="K295" s="28"/>
      <c r="M295" t="s">
        <v>38</v>
      </c>
      <c r="R295" t="str">
        <f>IF(COUNTIF(soi_input_variables!A:A,B295)&gt;0,"yes","no")</f>
        <v>no</v>
      </c>
      <c r="S295" t="str">
        <f>IF(COUNTIF(midas_input_variables!A:A,B295)&gt;0,"yes","no")</f>
        <v>yes</v>
      </c>
      <c r="T295" t="str">
        <f t="shared" si="168"/>
        <v>yes</v>
      </c>
      <c r="U295">
        <v>0.02</v>
      </c>
      <c r="V295" t="str">
        <f>IF(COUNTIF(eucalc_variables_proxies!A:A,B295)&gt;0,"yes","no")</f>
        <v>yes</v>
      </c>
      <c r="X295" t="s">
        <v>2971</v>
      </c>
      <c r="AI295" s="9"/>
      <c r="AO295" s="29"/>
      <c r="AP295" s="114" t="s">
        <v>3784</v>
      </c>
      <c r="AQ295" s="104" t="b">
        <v>0</v>
      </c>
      <c r="AR295" s="105" t="s">
        <v>3785</v>
      </c>
      <c r="AS295" s="29"/>
      <c r="AT295" s="131" t="str" cm="1">
        <f t="array" ref="AT295:AU295">IFERROR(_xlfn.TEXTSPLIT(AR295,";",,FALSE),"")</f>
        <v>2131</v>
      </c>
      <c r="AU295" s="131" t="str">
        <v>2331</v>
      </c>
      <c r="BJ295" s="132">
        <f t="shared" si="135"/>
        <v>2131</v>
      </c>
      <c r="BK295" s="132">
        <f t="shared" si="136"/>
        <v>2331</v>
      </c>
      <c r="BL295" s="132" t="str">
        <f t="shared" si="137"/>
        <v/>
      </c>
      <c r="BM295" s="132" t="str">
        <f t="shared" si="138"/>
        <v/>
      </c>
      <c r="BN295" s="132" t="str">
        <f t="shared" si="139"/>
        <v/>
      </c>
      <c r="BO295" s="132" t="str">
        <f t="shared" si="140"/>
        <v/>
      </c>
      <c r="BP295" s="132" t="str">
        <f t="shared" si="141"/>
        <v/>
      </c>
      <c r="BQ295" s="132" t="str">
        <f t="shared" si="142"/>
        <v/>
      </c>
      <c r="BR295" s="132" t="str">
        <f t="shared" si="143"/>
        <v/>
      </c>
      <c r="BS295" s="132" t="str">
        <f t="shared" si="144"/>
        <v/>
      </c>
      <c r="BT295" s="132" t="str">
        <f t="shared" si="145"/>
        <v/>
      </c>
      <c r="BU295" s="132" t="str">
        <f t="shared" si="146"/>
        <v/>
      </c>
      <c r="BV295" s="132" t="str">
        <f t="shared" si="147"/>
        <v/>
      </c>
      <c r="BW295" s="132" t="str">
        <f t="shared" si="148"/>
        <v/>
      </c>
      <c r="BX295" s="132" t="str">
        <f t="shared" si="149"/>
        <v/>
      </c>
      <c r="BY295" s="132" t="str">
        <f t="shared" si="150"/>
        <v/>
      </c>
      <c r="BZ295" t="str">
        <f t="shared" si="151"/>
        <v>bld_energy-demand_heat_heat-ambient[TWh]</v>
      </c>
      <c r="CA295" t="str">
        <f t="shared" si="152"/>
        <v>dhg_energy-demand_added-district-heat_heat-ambient[TWh]</v>
      </c>
      <c r="CB295" t="str">
        <f t="shared" si="153"/>
        <v/>
      </c>
      <c r="CC295" t="str">
        <f t="shared" si="154"/>
        <v/>
      </c>
      <c r="CD295" t="str">
        <f t="shared" si="155"/>
        <v/>
      </c>
      <c r="CE295" t="str">
        <f t="shared" si="156"/>
        <v/>
      </c>
      <c r="CF295" t="str">
        <f t="shared" si="157"/>
        <v/>
      </c>
      <c r="CG295" t="str">
        <f t="shared" si="158"/>
        <v/>
      </c>
      <c r="CH295" t="str">
        <f t="shared" si="159"/>
        <v/>
      </c>
      <c r="CI295" t="str">
        <f t="shared" si="160"/>
        <v/>
      </c>
      <c r="CJ295" t="str">
        <f t="shared" si="161"/>
        <v/>
      </c>
      <c r="CK295" t="str">
        <f t="shared" si="162"/>
        <v/>
      </c>
      <c r="CL295" t="str">
        <f t="shared" si="163"/>
        <v/>
      </c>
      <c r="CM295" t="str">
        <f t="shared" si="164"/>
        <v/>
      </c>
      <c r="CN295" t="str">
        <f t="shared" si="165"/>
        <v/>
      </c>
      <c r="CO295" t="str">
        <f t="shared" si="166"/>
        <v/>
      </c>
    </row>
    <row r="296" spans="1:93" ht="16.2" customHeight="1">
      <c r="A296" s="198" t="s">
        <v>3267</v>
      </c>
      <c r="B296" s="97"/>
      <c r="C296" s="26"/>
      <c r="D296" s="27"/>
      <c r="E296" s="27"/>
      <c r="F296" t="s">
        <v>48</v>
      </c>
      <c r="G296" s="27" t="s">
        <v>525</v>
      </c>
      <c r="H296" s="29"/>
      <c r="K296" s="28"/>
      <c r="M296" s="198" t="s">
        <v>1707</v>
      </c>
      <c r="R296" t="str">
        <f>IF(COUNTIF(soi_input_variables!A:A,B296)&gt;0,"yes","no")</f>
        <v>no</v>
      </c>
      <c r="S296" t="str">
        <f>IF(COUNTIF(midas_input_variables!A:A,B296)&gt;0,"yes","no")</f>
        <v>no</v>
      </c>
      <c r="T296" t="str">
        <f t="shared" ref="T296:T309" si="174">IF(OR(R296="yes",S296="yes"),"yes","no")</f>
        <v>no</v>
      </c>
      <c r="V296" t="str">
        <f>IF(COUNTIF(eucalc_variables_proxies!A:A,B296)&gt;0,"yes","no")</f>
        <v>no</v>
      </c>
      <c r="W296" s="198" t="s">
        <v>38</v>
      </c>
      <c r="AI296" s="9" t="s">
        <v>3786</v>
      </c>
      <c r="AJ296" t="s">
        <v>3003</v>
      </c>
      <c r="AK296" t="s">
        <v>3003</v>
      </c>
      <c r="AL296" t="s">
        <v>3003</v>
      </c>
      <c r="AO296" s="29"/>
      <c r="AP296" s="103" t="s">
        <v>3787</v>
      </c>
      <c r="AQ296" s="104" t="b">
        <v>0</v>
      </c>
      <c r="AR296" s="105" t="s">
        <v>3788</v>
      </c>
      <c r="AS296" s="29"/>
      <c r="AT296" s="131" t="str" cm="1">
        <f t="array" ref="AT296:AX296">IFERROR(_xlfn.TEXTSPLIT(AR296,";",,FALSE),"")</f>
        <v>2108</v>
      </c>
      <c r="AU296" s="131" t="str">
        <v>2130</v>
      </c>
      <c r="AV296" s="131" t="str">
        <v>2131</v>
      </c>
      <c r="AW296" s="131" t="str">
        <v>2132</v>
      </c>
      <c r="AX296" s="131" t="str">
        <v>2133</v>
      </c>
      <c r="BJ296" s="132">
        <f t="shared" si="135"/>
        <v>2108</v>
      </c>
      <c r="BK296" s="132">
        <f t="shared" si="136"/>
        <v>2130</v>
      </c>
      <c r="BL296" s="132">
        <f t="shared" si="137"/>
        <v>2131</v>
      </c>
      <c r="BM296" s="132">
        <f t="shared" si="138"/>
        <v>2132</v>
      </c>
      <c r="BN296" s="132">
        <f t="shared" si="139"/>
        <v>2133</v>
      </c>
      <c r="BO296" s="132" t="str">
        <f t="shared" si="140"/>
        <v/>
      </c>
      <c r="BP296" s="132" t="str">
        <f t="shared" si="141"/>
        <v/>
      </c>
      <c r="BQ296" s="132" t="str">
        <f t="shared" si="142"/>
        <v/>
      </c>
      <c r="BR296" s="132" t="str">
        <f t="shared" si="143"/>
        <v/>
      </c>
      <c r="BS296" s="132" t="str">
        <f t="shared" si="144"/>
        <v/>
      </c>
      <c r="BT296" s="132" t="str">
        <f t="shared" si="145"/>
        <v/>
      </c>
      <c r="BU296" s="132" t="str">
        <f t="shared" si="146"/>
        <v/>
      </c>
      <c r="BV296" s="132" t="str">
        <f t="shared" si="147"/>
        <v/>
      </c>
      <c r="BW296" s="132" t="str">
        <f t="shared" si="148"/>
        <v/>
      </c>
      <c r="BX296" s="132" t="str">
        <f t="shared" si="149"/>
        <v/>
      </c>
      <c r="BY296" s="132" t="str">
        <f t="shared" si="150"/>
        <v/>
      </c>
      <c r="BZ296" t="str">
        <f t="shared" si="151"/>
        <v>bld_energy-demand_heat_electricity[TWh]</v>
      </c>
      <c r="CA296" t="str">
        <f t="shared" si="152"/>
        <v>bld_energy-demand_heat_solid-bio[TWh]</v>
      </c>
      <c r="CB296" t="str">
        <f t="shared" si="153"/>
        <v>bld_energy-demand_heat_heat-ambient[TWh]</v>
      </c>
      <c r="CC296" t="str">
        <f t="shared" si="154"/>
        <v>bld_energy-demand_heat_heat-geothermal[TWh]</v>
      </c>
      <c r="CD296" t="str">
        <f t="shared" si="155"/>
        <v>bld_energy-demand_heat_heat-solar[TWh]</v>
      </c>
      <c r="CE296" t="str">
        <f t="shared" si="156"/>
        <v/>
      </c>
      <c r="CF296" t="str">
        <f t="shared" si="157"/>
        <v/>
      </c>
      <c r="CG296" t="str">
        <f t="shared" si="158"/>
        <v/>
      </c>
      <c r="CH296" t="str">
        <f t="shared" si="159"/>
        <v/>
      </c>
      <c r="CI296" t="str">
        <f t="shared" si="160"/>
        <v/>
      </c>
      <c r="CJ296" t="str">
        <f t="shared" si="161"/>
        <v/>
      </c>
      <c r="CK296" t="str">
        <f t="shared" si="162"/>
        <v/>
      </c>
      <c r="CL296" t="str">
        <f t="shared" si="163"/>
        <v/>
      </c>
      <c r="CM296" t="str">
        <f t="shared" si="164"/>
        <v/>
      </c>
      <c r="CN296" t="str">
        <f t="shared" si="165"/>
        <v/>
      </c>
      <c r="CO296" t="str">
        <f t="shared" si="166"/>
        <v/>
      </c>
    </row>
    <row r="297" spans="1:93" ht="16.2" customHeight="1">
      <c r="A297" s="198"/>
      <c r="B297" s="97" t="s">
        <v>3789</v>
      </c>
      <c r="C297" s="26"/>
      <c r="D297" s="27"/>
      <c r="E297" s="27" t="s">
        <v>61</v>
      </c>
      <c r="F297" t="s">
        <v>48</v>
      </c>
      <c r="G297" s="27" t="s">
        <v>525</v>
      </c>
      <c r="H297" s="29"/>
      <c r="K297" s="28"/>
      <c r="M297" s="198" t="s">
        <v>1707</v>
      </c>
      <c r="N297" s="1" t="str">
        <f>_xlfn.CONCAT("0.000001*", A296)</f>
        <v>0.000001*agr_input-use_app_liming[t]</v>
      </c>
      <c r="R297" t="str">
        <f>IF(COUNTIF(soi_input_variables!A:A,B297)&gt;0,"yes","no")</f>
        <v>no</v>
      </c>
      <c r="S297" t="str">
        <f>IF(COUNTIF(midas_input_variables!A:A,B297)&gt;0,"yes","no")</f>
        <v>no</v>
      </c>
      <c r="T297" t="str">
        <f t="shared" si="174"/>
        <v>no</v>
      </c>
      <c r="U297" t="str">
        <f>_xlfn.CONCAT("")</f>
        <v/>
      </c>
      <c r="V297" t="str">
        <f>IF(COUNTIF(eucalc_variables_proxies!A:A,B297)&gt;0,"yes","no")</f>
        <v>no</v>
      </c>
      <c r="W297" s="198" t="s">
        <v>38</v>
      </c>
      <c r="AI297" s="9"/>
      <c r="AO297" s="105">
        <v>2109</v>
      </c>
      <c r="AP297" s="103" t="s">
        <v>3790</v>
      </c>
      <c r="AQ297" s="104" t="b">
        <v>1</v>
      </c>
      <c r="AR297" s="105"/>
      <c r="AS297" s="105">
        <v>2109</v>
      </c>
      <c r="AT297" s="131" t="str" cm="1">
        <f t="array" ref="AT297">IFERROR(_xlfn.TEXTSPLIT(AR297,";",,FALSE),"")</f>
        <v/>
      </c>
      <c r="BJ297" s="132" t="str">
        <f t="shared" si="135"/>
        <v/>
      </c>
      <c r="BK297" s="132" t="str">
        <f t="shared" si="136"/>
        <v/>
      </c>
      <c r="BL297" s="132" t="str">
        <f t="shared" si="137"/>
        <v/>
      </c>
      <c r="BM297" s="132" t="str">
        <f t="shared" si="138"/>
        <v/>
      </c>
      <c r="BN297" s="132" t="str">
        <f t="shared" si="139"/>
        <v/>
      </c>
      <c r="BO297" s="132" t="str">
        <f t="shared" si="140"/>
        <v/>
      </c>
      <c r="BP297" s="132" t="str">
        <f t="shared" si="141"/>
        <v/>
      </c>
      <c r="BQ297" s="132" t="str">
        <f t="shared" si="142"/>
        <v/>
      </c>
      <c r="BR297" s="132" t="str">
        <f t="shared" si="143"/>
        <v/>
      </c>
      <c r="BS297" s="132" t="str">
        <f t="shared" si="144"/>
        <v/>
      </c>
      <c r="BT297" s="132" t="str">
        <f t="shared" si="145"/>
        <v/>
      </c>
      <c r="BU297" s="132" t="str">
        <f t="shared" si="146"/>
        <v/>
      </c>
      <c r="BV297" s="132" t="str">
        <f t="shared" si="147"/>
        <v/>
      </c>
      <c r="BW297" s="132" t="str">
        <f t="shared" si="148"/>
        <v/>
      </c>
      <c r="BX297" s="132" t="str">
        <f t="shared" si="149"/>
        <v/>
      </c>
      <c r="BY297" s="132" t="str">
        <f t="shared" si="150"/>
        <v/>
      </c>
      <c r="BZ297" t="str">
        <f t="shared" si="151"/>
        <v/>
      </c>
      <c r="CA297" t="str">
        <f t="shared" si="152"/>
        <v/>
      </c>
      <c r="CB297" t="str">
        <f t="shared" si="153"/>
        <v/>
      </c>
      <c r="CC297" t="str">
        <f t="shared" si="154"/>
        <v/>
      </c>
      <c r="CD297" t="str">
        <f t="shared" si="155"/>
        <v/>
      </c>
      <c r="CE297" t="str">
        <f t="shared" si="156"/>
        <v/>
      </c>
      <c r="CF297" t="str">
        <f t="shared" si="157"/>
        <v/>
      </c>
      <c r="CG297" t="str">
        <f t="shared" si="158"/>
        <v/>
      </c>
      <c r="CH297" t="str">
        <f t="shared" si="159"/>
        <v/>
      </c>
      <c r="CI297" t="str">
        <f t="shared" si="160"/>
        <v/>
      </c>
      <c r="CJ297" t="str">
        <f t="shared" si="161"/>
        <v/>
      </c>
      <c r="CK297" t="str">
        <f t="shared" si="162"/>
        <v/>
      </c>
      <c r="CL297" t="str">
        <f t="shared" si="163"/>
        <v/>
      </c>
      <c r="CM297" t="str">
        <f t="shared" si="164"/>
        <v/>
      </c>
      <c r="CN297" t="str">
        <f t="shared" si="165"/>
        <v/>
      </c>
      <c r="CO297" t="str">
        <f t="shared" si="166"/>
        <v/>
      </c>
    </row>
    <row r="298" spans="1:93" ht="16.2" customHeight="1">
      <c r="A298" s="198" t="s">
        <v>3270</v>
      </c>
      <c r="B298" s="97"/>
      <c r="C298" s="26"/>
      <c r="D298" s="27"/>
      <c r="E298" s="27"/>
      <c r="F298" t="s">
        <v>48</v>
      </c>
      <c r="G298" s="27" t="s">
        <v>525</v>
      </c>
      <c r="H298" s="29"/>
      <c r="K298" s="28"/>
      <c r="M298" s="198" t="s">
        <v>1707</v>
      </c>
      <c r="R298" t="str">
        <f>IF(COUNTIF(soi_input_variables!A:A,B298)&gt;0,"yes","no")</f>
        <v>no</v>
      </c>
      <c r="S298" t="str">
        <f>IF(COUNTIF(midas_input_variables!A:A,B298)&gt;0,"yes","no")</f>
        <v>no</v>
      </c>
      <c r="T298" t="str">
        <f t="shared" si="174"/>
        <v>no</v>
      </c>
      <c r="V298" t="str">
        <f>IF(COUNTIF(eucalc_variables_proxies!A:A,B298)&gt;0,"yes","no")</f>
        <v>no</v>
      </c>
      <c r="W298" s="198" t="s">
        <v>38</v>
      </c>
      <c r="AI298" s="9" t="s">
        <v>3791</v>
      </c>
      <c r="AJ298" t="s">
        <v>3003</v>
      </c>
      <c r="AK298" t="s">
        <v>3003</v>
      </c>
      <c r="AL298" t="s">
        <v>3003</v>
      </c>
      <c r="AO298" s="105">
        <v>2109</v>
      </c>
      <c r="AP298" s="103" t="s">
        <v>3792</v>
      </c>
      <c r="AQ298" s="104" t="b">
        <v>1</v>
      </c>
      <c r="AR298" s="105"/>
      <c r="AS298" s="105">
        <v>2109</v>
      </c>
      <c r="AT298" s="131" t="str" cm="1">
        <f t="array" ref="AT298">IFERROR(_xlfn.TEXTSPLIT(AR298,";",,FALSE),"")</f>
        <v/>
      </c>
      <c r="BJ298" s="132" t="str">
        <f t="shared" si="135"/>
        <v/>
      </c>
      <c r="BK298" s="132" t="str">
        <f t="shared" si="136"/>
        <v/>
      </c>
      <c r="BL298" s="132" t="str">
        <f t="shared" si="137"/>
        <v/>
      </c>
      <c r="BM298" s="132" t="str">
        <f t="shared" si="138"/>
        <v/>
      </c>
      <c r="BN298" s="132" t="str">
        <f t="shared" si="139"/>
        <v/>
      </c>
      <c r="BO298" s="132" t="str">
        <f t="shared" si="140"/>
        <v/>
      </c>
      <c r="BP298" s="132" t="str">
        <f t="shared" si="141"/>
        <v/>
      </c>
      <c r="BQ298" s="132" t="str">
        <f t="shared" si="142"/>
        <v/>
      </c>
      <c r="BR298" s="132" t="str">
        <f t="shared" si="143"/>
        <v/>
      </c>
      <c r="BS298" s="132" t="str">
        <f t="shared" si="144"/>
        <v/>
      </c>
      <c r="BT298" s="132" t="str">
        <f t="shared" si="145"/>
        <v/>
      </c>
      <c r="BU298" s="132" t="str">
        <f t="shared" si="146"/>
        <v/>
      </c>
      <c r="BV298" s="132" t="str">
        <f t="shared" si="147"/>
        <v/>
      </c>
      <c r="BW298" s="132" t="str">
        <f t="shared" si="148"/>
        <v/>
      </c>
      <c r="BX298" s="132" t="str">
        <f t="shared" si="149"/>
        <v/>
      </c>
      <c r="BY298" s="132" t="str">
        <f t="shared" si="150"/>
        <v/>
      </c>
      <c r="BZ298" t="str">
        <f t="shared" si="151"/>
        <v/>
      </c>
      <c r="CA298" t="str">
        <f t="shared" si="152"/>
        <v/>
      </c>
      <c r="CB298" t="str">
        <f t="shared" si="153"/>
        <v/>
      </c>
      <c r="CC298" t="str">
        <f t="shared" si="154"/>
        <v/>
      </c>
      <c r="CD298" t="str">
        <f t="shared" si="155"/>
        <v/>
      </c>
      <c r="CE298" t="str">
        <f t="shared" si="156"/>
        <v/>
      </c>
      <c r="CF298" t="str">
        <f t="shared" si="157"/>
        <v/>
      </c>
      <c r="CG298" t="str">
        <f t="shared" si="158"/>
        <v/>
      </c>
      <c r="CH298" t="str">
        <f t="shared" si="159"/>
        <v/>
      </c>
      <c r="CI298" t="str">
        <f t="shared" si="160"/>
        <v/>
      </c>
      <c r="CJ298" t="str">
        <f t="shared" si="161"/>
        <v/>
      </c>
      <c r="CK298" t="str">
        <f t="shared" si="162"/>
        <v/>
      </c>
      <c r="CL298" t="str">
        <f t="shared" si="163"/>
        <v/>
      </c>
      <c r="CM298" t="str">
        <f t="shared" si="164"/>
        <v/>
      </c>
      <c r="CN298" t="str">
        <f t="shared" si="165"/>
        <v/>
      </c>
      <c r="CO298" t="str">
        <f t="shared" si="166"/>
        <v/>
      </c>
    </row>
    <row r="299" spans="1:93" ht="16.2" customHeight="1">
      <c r="A299" s="198"/>
      <c r="B299" s="97" t="s">
        <v>3793</v>
      </c>
      <c r="C299" s="26"/>
      <c r="D299" s="27"/>
      <c r="E299" s="27" t="s">
        <v>61</v>
      </c>
      <c r="F299" t="s">
        <v>48</v>
      </c>
      <c r="G299" s="27" t="s">
        <v>525</v>
      </c>
      <c r="H299" s="29"/>
      <c r="K299" s="28"/>
      <c r="M299" s="198" t="s">
        <v>1707</v>
      </c>
      <c r="N299" s="1" t="str">
        <f>_xlfn.CONCAT("0.000001*", A298)</f>
        <v>0.000001*agr_input-use_app_urea[t]</v>
      </c>
      <c r="R299" t="str">
        <f>IF(COUNTIF(soi_input_variables!A:A,B299)&gt;0,"yes","no")</f>
        <v>no</v>
      </c>
      <c r="S299" t="str">
        <f>IF(COUNTIF(midas_input_variables!A:A,B299)&gt;0,"yes","no")</f>
        <v>no</v>
      </c>
      <c r="T299" t="str">
        <f t="shared" si="174"/>
        <v>no</v>
      </c>
      <c r="V299" t="str">
        <f>IF(COUNTIF(eucalc_variables_proxies!A:A,B299)&gt;0,"yes","no")</f>
        <v>no</v>
      </c>
      <c r="W299" s="198" t="s">
        <v>38</v>
      </c>
      <c r="AI299" s="9"/>
      <c r="AO299" s="29"/>
      <c r="AP299" s="103" t="s">
        <v>3794</v>
      </c>
      <c r="AQ299" s="104" t="b">
        <v>0</v>
      </c>
      <c r="AR299" s="105">
        <v>2109</v>
      </c>
      <c r="AS299" s="29"/>
      <c r="AT299" s="131" t="str" cm="1">
        <f t="array" ref="AT299">IFERROR(_xlfn.TEXTSPLIT(AR299,";",,FALSE),"")</f>
        <v>2109</v>
      </c>
      <c r="BJ299" s="132">
        <f t="shared" si="135"/>
        <v>2109</v>
      </c>
      <c r="BK299" s="132" t="str">
        <f t="shared" si="136"/>
        <v/>
      </c>
      <c r="BL299" s="132" t="str">
        <f t="shared" si="137"/>
        <v/>
      </c>
      <c r="BM299" s="132" t="str">
        <f t="shared" si="138"/>
        <v/>
      </c>
      <c r="BN299" s="132" t="str">
        <f t="shared" si="139"/>
        <v/>
      </c>
      <c r="BO299" s="132" t="str">
        <f t="shared" si="140"/>
        <v/>
      </c>
      <c r="BP299" s="132" t="str">
        <f t="shared" si="141"/>
        <v/>
      </c>
      <c r="BQ299" s="132" t="str">
        <f t="shared" si="142"/>
        <v/>
      </c>
      <c r="BR299" s="132" t="str">
        <f t="shared" si="143"/>
        <v/>
      </c>
      <c r="BS299" s="132" t="str">
        <f t="shared" si="144"/>
        <v/>
      </c>
      <c r="BT299" s="132" t="str">
        <f t="shared" si="145"/>
        <v/>
      </c>
      <c r="BU299" s="132" t="str">
        <f t="shared" si="146"/>
        <v/>
      </c>
      <c r="BV299" s="132" t="str">
        <f t="shared" si="147"/>
        <v/>
      </c>
      <c r="BW299" s="132" t="str">
        <f t="shared" si="148"/>
        <v/>
      </c>
      <c r="BX299" s="132" t="str">
        <f t="shared" si="149"/>
        <v/>
      </c>
      <c r="BY299" s="132" t="str">
        <f t="shared" si="150"/>
        <v/>
      </c>
      <c r="BZ299" t="str">
        <f t="shared" si="151"/>
        <v>bld_energy-demand_non-residential_education[TWh]</v>
      </c>
      <c r="CA299" t="str">
        <f t="shared" si="152"/>
        <v/>
      </c>
      <c r="CB299" t="str">
        <f t="shared" si="153"/>
        <v/>
      </c>
      <c r="CC299" t="str">
        <f t="shared" si="154"/>
        <v/>
      </c>
      <c r="CD299" t="str">
        <f t="shared" si="155"/>
        <v/>
      </c>
      <c r="CE299" t="str">
        <f t="shared" si="156"/>
        <v/>
      </c>
      <c r="CF299" t="str">
        <f t="shared" si="157"/>
        <v/>
      </c>
      <c r="CG299" t="str">
        <f t="shared" si="158"/>
        <v/>
      </c>
      <c r="CH299" t="str">
        <f t="shared" si="159"/>
        <v/>
      </c>
      <c r="CI299" t="str">
        <f t="shared" si="160"/>
        <v/>
      </c>
      <c r="CJ299" t="str">
        <f t="shared" si="161"/>
        <v/>
      </c>
      <c r="CK299" t="str">
        <f t="shared" si="162"/>
        <v/>
      </c>
      <c r="CL299" t="str">
        <f t="shared" si="163"/>
        <v/>
      </c>
      <c r="CM299" t="str">
        <f t="shared" si="164"/>
        <v/>
      </c>
      <c r="CN299" t="str">
        <f t="shared" si="165"/>
        <v/>
      </c>
      <c r="CO299" t="str">
        <f t="shared" si="166"/>
        <v/>
      </c>
    </row>
    <row r="300" spans="1:93" ht="16.2" customHeight="1">
      <c r="A300" s="198" t="s">
        <v>3255</v>
      </c>
      <c r="B300" s="97"/>
      <c r="C300" s="26"/>
      <c r="D300" s="27"/>
      <c r="E300" s="27"/>
      <c r="F300" t="s">
        <v>48</v>
      </c>
      <c r="G300" s="27" t="s">
        <v>525</v>
      </c>
      <c r="H300" s="29"/>
      <c r="K300" s="28"/>
      <c r="M300" s="198" t="s">
        <v>1707</v>
      </c>
      <c r="R300" t="str">
        <f>IF(COUNTIF(soi_input_variables!A:A,B300)&gt;0,"yes","no")</f>
        <v>no</v>
      </c>
      <c r="S300" t="str">
        <f>IF(COUNTIF(midas_input_variables!A:A,B300)&gt;0,"yes","no")</f>
        <v>no</v>
      </c>
      <c r="T300" t="str">
        <f t="shared" si="174"/>
        <v>no</v>
      </c>
      <c r="V300" t="str">
        <f>IF(COUNTIF(eucalc_variables_proxies!A:A,B300)&gt;0,"yes","no")</f>
        <v>no</v>
      </c>
      <c r="W300" s="198" t="s">
        <v>38</v>
      </c>
      <c r="AI300" s="9" t="s">
        <v>3795</v>
      </c>
      <c r="AJ300" t="s">
        <v>3003</v>
      </c>
      <c r="AK300" t="s">
        <v>3003</v>
      </c>
      <c r="AL300" t="s">
        <v>3003</v>
      </c>
      <c r="AO300" s="105">
        <v>2109</v>
      </c>
      <c r="AP300" s="103" t="s">
        <v>3796</v>
      </c>
      <c r="AQ300" s="104" t="b">
        <v>1</v>
      </c>
      <c r="AR300" s="105"/>
      <c r="AS300" s="105">
        <v>2109</v>
      </c>
      <c r="AT300" s="131" t="str" cm="1">
        <f t="array" ref="AT300">IFERROR(_xlfn.TEXTSPLIT(AR300,";",,FALSE),"")</f>
        <v/>
      </c>
      <c r="BJ300" s="132" t="str">
        <f t="shared" si="135"/>
        <v/>
      </c>
      <c r="BK300" s="132" t="str">
        <f t="shared" si="136"/>
        <v/>
      </c>
      <c r="BL300" s="132" t="str">
        <f t="shared" si="137"/>
        <v/>
      </c>
      <c r="BM300" s="132" t="str">
        <f t="shared" si="138"/>
        <v/>
      </c>
      <c r="BN300" s="132" t="str">
        <f t="shared" si="139"/>
        <v/>
      </c>
      <c r="BO300" s="132" t="str">
        <f t="shared" si="140"/>
        <v/>
      </c>
      <c r="BP300" s="132" t="str">
        <f t="shared" si="141"/>
        <v/>
      </c>
      <c r="BQ300" s="132" t="str">
        <f t="shared" si="142"/>
        <v/>
      </c>
      <c r="BR300" s="132" t="str">
        <f t="shared" si="143"/>
        <v/>
      </c>
      <c r="BS300" s="132" t="str">
        <f t="shared" si="144"/>
        <v/>
      </c>
      <c r="BT300" s="132" t="str">
        <f t="shared" si="145"/>
        <v/>
      </c>
      <c r="BU300" s="132" t="str">
        <f t="shared" si="146"/>
        <v/>
      </c>
      <c r="BV300" s="132" t="str">
        <f t="shared" si="147"/>
        <v/>
      </c>
      <c r="BW300" s="132" t="str">
        <f t="shared" si="148"/>
        <v/>
      </c>
      <c r="BX300" s="132" t="str">
        <f t="shared" si="149"/>
        <v/>
      </c>
      <c r="BY300" s="132" t="str">
        <f t="shared" si="150"/>
        <v/>
      </c>
      <c r="BZ300" t="str">
        <f t="shared" si="151"/>
        <v/>
      </c>
      <c r="CA300" t="str">
        <f t="shared" si="152"/>
        <v/>
      </c>
      <c r="CB300" t="str">
        <f t="shared" si="153"/>
        <v/>
      </c>
      <c r="CC300" t="str">
        <f t="shared" si="154"/>
        <v/>
      </c>
      <c r="CD300" t="str">
        <f t="shared" si="155"/>
        <v/>
      </c>
      <c r="CE300" t="str">
        <f t="shared" si="156"/>
        <v/>
      </c>
      <c r="CF300" t="str">
        <f t="shared" si="157"/>
        <v/>
      </c>
      <c r="CG300" t="str">
        <f t="shared" si="158"/>
        <v/>
      </c>
      <c r="CH300" t="str">
        <f t="shared" si="159"/>
        <v/>
      </c>
      <c r="CI300" t="str">
        <f t="shared" si="160"/>
        <v/>
      </c>
      <c r="CJ300" t="str">
        <f t="shared" si="161"/>
        <v/>
      </c>
      <c r="CK300" t="str">
        <f t="shared" si="162"/>
        <v/>
      </c>
      <c r="CL300" t="str">
        <f t="shared" si="163"/>
        <v/>
      </c>
      <c r="CM300" t="str">
        <f t="shared" si="164"/>
        <v/>
      </c>
      <c r="CN300" t="str">
        <f t="shared" si="165"/>
        <v/>
      </c>
      <c r="CO300" t="str">
        <f t="shared" si="166"/>
        <v/>
      </c>
    </row>
    <row r="301" spans="1:93" ht="16.2" customHeight="1">
      <c r="A301" s="198"/>
      <c r="B301" s="97" t="s">
        <v>3797</v>
      </c>
      <c r="C301" s="26"/>
      <c r="D301" s="27"/>
      <c r="E301" s="27" t="s">
        <v>61</v>
      </c>
      <c r="F301" t="s">
        <v>48</v>
      </c>
      <c r="G301" s="27" t="s">
        <v>525</v>
      </c>
      <c r="H301" s="29"/>
      <c r="K301" s="28"/>
      <c r="M301" s="198" t="s">
        <v>1707</v>
      </c>
      <c r="N301" s="1" t="str">
        <f>_xlfn.CONCAT("0.000001*", A300)</f>
        <v>0.000001*agr_input-use_nitrogen[t]</v>
      </c>
      <c r="R301" t="str">
        <f>IF(COUNTIF(soi_input_variables!A:A,B301)&gt;0,"yes","no")</f>
        <v>no</v>
      </c>
      <c r="S301" t="str">
        <f>IF(COUNTIF(midas_input_variables!A:A,B301)&gt;0,"yes","no")</f>
        <v>no</v>
      </c>
      <c r="T301" t="str">
        <f t="shared" si="174"/>
        <v>no</v>
      </c>
      <c r="V301" t="str">
        <f>IF(COUNTIF(eucalc_variables_proxies!A:A,B301)&gt;0,"yes","no")</f>
        <v>no</v>
      </c>
      <c r="W301" s="198" t="s">
        <v>38</v>
      </c>
      <c r="AI301" s="9"/>
      <c r="AO301" s="105">
        <v>2109</v>
      </c>
      <c r="AP301" s="103" t="s">
        <v>3798</v>
      </c>
      <c r="AQ301" s="104" t="b">
        <v>1</v>
      </c>
      <c r="AR301" s="105"/>
      <c r="AS301" s="105">
        <v>2109</v>
      </c>
      <c r="AT301" s="131" t="str" cm="1">
        <f t="array" ref="AT301">IFERROR(_xlfn.TEXTSPLIT(AR301,";",,FALSE),"")</f>
        <v/>
      </c>
      <c r="BJ301" s="132" t="str">
        <f t="shared" si="135"/>
        <v/>
      </c>
      <c r="BK301" s="132" t="str">
        <f t="shared" si="136"/>
        <v/>
      </c>
      <c r="BL301" s="132" t="str">
        <f t="shared" si="137"/>
        <v/>
      </c>
      <c r="BM301" s="132" t="str">
        <f t="shared" si="138"/>
        <v/>
      </c>
      <c r="BN301" s="132" t="str">
        <f t="shared" si="139"/>
        <v/>
      </c>
      <c r="BO301" s="132" t="str">
        <f t="shared" si="140"/>
        <v/>
      </c>
      <c r="BP301" s="132" t="str">
        <f t="shared" si="141"/>
        <v/>
      </c>
      <c r="BQ301" s="132" t="str">
        <f t="shared" si="142"/>
        <v/>
      </c>
      <c r="BR301" s="132" t="str">
        <f t="shared" si="143"/>
        <v/>
      </c>
      <c r="BS301" s="132" t="str">
        <f t="shared" si="144"/>
        <v/>
      </c>
      <c r="BT301" s="132" t="str">
        <f t="shared" si="145"/>
        <v/>
      </c>
      <c r="BU301" s="132" t="str">
        <f t="shared" si="146"/>
        <v/>
      </c>
      <c r="BV301" s="132" t="str">
        <f t="shared" si="147"/>
        <v/>
      </c>
      <c r="BW301" s="132" t="str">
        <f t="shared" si="148"/>
        <v/>
      </c>
      <c r="BX301" s="132" t="str">
        <f t="shared" si="149"/>
        <v/>
      </c>
      <c r="BY301" s="132" t="str">
        <f t="shared" si="150"/>
        <v/>
      </c>
      <c r="BZ301" t="str">
        <f t="shared" si="151"/>
        <v/>
      </c>
      <c r="CA301" t="str">
        <f t="shared" si="152"/>
        <v/>
      </c>
      <c r="CB301" t="str">
        <f t="shared" si="153"/>
        <v/>
      </c>
      <c r="CC301" t="str">
        <f t="shared" si="154"/>
        <v/>
      </c>
      <c r="CD301" t="str">
        <f t="shared" si="155"/>
        <v/>
      </c>
      <c r="CE301" t="str">
        <f t="shared" si="156"/>
        <v/>
      </c>
      <c r="CF301" t="str">
        <f t="shared" si="157"/>
        <v/>
      </c>
      <c r="CG301" t="str">
        <f t="shared" si="158"/>
        <v/>
      </c>
      <c r="CH301" t="str">
        <f t="shared" si="159"/>
        <v/>
      </c>
      <c r="CI301" t="str">
        <f t="shared" si="160"/>
        <v/>
      </c>
      <c r="CJ301" t="str">
        <f t="shared" si="161"/>
        <v/>
      </c>
      <c r="CK301" t="str">
        <f t="shared" si="162"/>
        <v/>
      </c>
      <c r="CL301" t="str">
        <f t="shared" si="163"/>
        <v/>
      </c>
      <c r="CM301" t="str">
        <f t="shared" si="164"/>
        <v/>
      </c>
      <c r="CN301" t="str">
        <f t="shared" si="165"/>
        <v/>
      </c>
      <c r="CO301" t="str">
        <f t="shared" si="166"/>
        <v/>
      </c>
    </row>
    <row r="302" spans="1:93" ht="16.2" customHeight="1">
      <c r="A302" s="198" t="s">
        <v>3265</v>
      </c>
      <c r="B302" s="97"/>
      <c r="C302" s="26"/>
      <c r="D302" s="27"/>
      <c r="E302" s="27"/>
      <c r="F302" t="s">
        <v>48</v>
      </c>
      <c r="G302" s="27" t="s">
        <v>525</v>
      </c>
      <c r="H302" s="29"/>
      <c r="K302" s="28"/>
      <c r="M302" s="198" t="s">
        <v>1707</v>
      </c>
      <c r="R302" t="str">
        <f>IF(COUNTIF(soi_input_variables!A:A,B302)&gt;0,"yes","no")</f>
        <v>no</v>
      </c>
      <c r="S302" t="str">
        <f>IF(COUNTIF(midas_input_variables!A:A,B302)&gt;0,"yes","no")</f>
        <v>no</v>
      </c>
      <c r="T302" t="str">
        <f t="shared" si="174"/>
        <v>no</v>
      </c>
      <c r="V302" t="str">
        <f>IF(COUNTIF(eucalc_variables_proxies!A:A,B302)&gt;0,"yes","no")</f>
        <v>no</v>
      </c>
      <c r="W302" s="198" t="s">
        <v>38</v>
      </c>
      <c r="AI302" s="9" t="s">
        <v>3799</v>
      </c>
      <c r="AJ302" t="s">
        <v>3003</v>
      </c>
      <c r="AK302" t="s">
        <v>3003</v>
      </c>
      <c r="AL302" t="s">
        <v>3003</v>
      </c>
      <c r="AO302" s="105">
        <v>2109</v>
      </c>
      <c r="AP302" s="103" t="s">
        <v>3800</v>
      </c>
      <c r="AQ302" s="104" t="b">
        <v>1</v>
      </c>
      <c r="AR302" s="105"/>
      <c r="AS302" s="105">
        <v>2109</v>
      </c>
      <c r="AT302" s="131" t="str" cm="1">
        <f t="array" ref="AT302">IFERROR(_xlfn.TEXTSPLIT(AR302,";",,FALSE),"")</f>
        <v/>
      </c>
      <c r="BJ302" s="132" t="str">
        <f t="shared" si="135"/>
        <v/>
      </c>
      <c r="BK302" s="132" t="str">
        <f t="shared" si="136"/>
        <v/>
      </c>
      <c r="BL302" s="132" t="str">
        <f t="shared" si="137"/>
        <v/>
      </c>
      <c r="BM302" s="132" t="str">
        <f t="shared" si="138"/>
        <v/>
      </c>
      <c r="BN302" s="132" t="str">
        <f t="shared" si="139"/>
        <v/>
      </c>
      <c r="BO302" s="132" t="str">
        <f t="shared" si="140"/>
        <v/>
      </c>
      <c r="BP302" s="132" t="str">
        <f t="shared" si="141"/>
        <v/>
      </c>
      <c r="BQ302" s="132" t="str">
        <f t="shared" si="142"/>
        <v/>
      </c>
      <c r="BR302" s="132" t="str">
        <f t="shared" si="143"/>
        <v/>
      </c>
      <c r="BS302" s="132" t="str">
        <f t="shared" si="144"/>
        <v/>
      </c>
      <c r="BT302" s="132" t="str">
        <f t="shared" si="145"/>
        <v/>
      </c>
      <c r="BU302" s="132" t="str">
        <f t="shared" si="146"/>
        <v/>
      </c>
      <c r="BV302" s="132" t="str">
        <f t="shared" si="147"/>
        <v/>
      </c>
      <c r="BW302" s="132" t="str">
        <f t="shared" si="148"/>
        <v/>
      </c>
      <c r="BX302" s="132" t="str">
        <f t="shared" si="149"/>
        <v/>
      </c>
      <c r="BY302" s="132" t="str">
        <f t="shared" si="150"/>
        <v/>
      </c>
      <c r="BZ302" t="str">
        <f t="shared" si="151"/>
        <v/>
      </c>
      <c r="CA302" t="str">
        <f t="shared" si="152"/>
        <v/>
      </c>
      <c r="CB302" t="str">
        <f t="shared" si="153"/>
        <v/>
      </c>
      <c r="CC302" t="str">
        <f t="shared" si="154"/>
        <v/>
      </c>
      <c r="CD302" t="str">
        <f t="shared" si="155"/>
        <v/>
      </c>
      <c r="CE302" t="str">
        <f t="shared" si="156"/>
        <v/>
      </c>
      <c r="CF302" t="str">
        <f t="shared" si="157"/>
        <v/>
      </c>
      <c r="CG302" t="str">
        <f t="shared" si="158"/>
        <v/>
      </c>
      <c r="CH302" t="str">
        <f t="shared" si="159"/>
        <v/>
      </c>
      <c r="CI302" t="str">
        <f t="shared" si="160"/>
        <v/>
      </c>
      <c r="CJ302" t="str">
        <f t="shared" si="161"/>
        <v/>
      </c>
      <c r="CK302" t="str">
        <f t="shared" si="162"/>
        <v/>
      </c>
      <c r="CL302" t="str">
        <f t="shared" si="163"/>
        <v/>
      </c>
      <c r="CM302" t="str">
        <f t="shared" si="164"/>
        <v/>
      </c>
      <c r="CN302" t="str">
        <f t="shared" si="165"/>
        <v/>
      </c>
      <c r="CO302" t="str">
        <f t="shared" si="166"/>
        <v/>
      </c>
    </row>
    <row r="303" spans="1:93" ht="16.2" customHeight="1">
      <c r="A303" s="198"/>
      <c r="B303" s="97" t="s">
        <v>3801</v>
      </c>
      <c r="C303" s="26"/>
      <c r="D303" s="27"/>
      <c r="E303" s="27" t="s">
        <v>61</v>
      </c>
      <c r="F303" t="s">
        <v>48</v>
      </c>
      <c r="G303" s="27" t="s">
        <v>525</v>
      </c>
      <c r="H303" s="29"/>
      <c r="K303" s="28"/>
      <c r="M303" s="198" t="s">
        <v>1707</v>
      </c>
      <c r="N303" s="1" t="str">
        <f>_xlfn.CONCAT("0.000001*", A302)</f>
        <v>0.000001*agr_input-use_pesticide[t]</v>
      </c>
      <c r="R303" t="str">
        <f>IF(COUNTIF(soi_input_variables!A:A,B303)&gt;0,"yes","no")</f>
        <v>no</v>
      </c>
      <c r="S303" t="str">
        <f>IF(COUNTIF(midas_input_variables!A:A,B303)&gt;0,"yes","no")</f>
        <v>no</v>
      </c>
      <c r="T303" t="str">
        <f t="shared" si="174"/>
        <v>no</v>
      </c>
      <c r="V303" t="str">
        <f>IF(COUNTIF(eucalc_variables_proxies!A:A,B303)&gt;0,"yes","no")</f>
        <v>no</v>
      </c>
      <c r="W303" s="198" t="s">
        <v>38</v>
      </c>
      <c r="AI303" s="9"/>
      <c r="AO303" s="105">
        <v>2109</v>
      </c>
      <c r="AP303" s="103" t="s">
        <v>3802</v>
      </c>
      <c r="AQ303" s="104" t="b">
        <v>1</v>
      </c>
      <c r="AR303" s="105"/>
      <c r="AS303" s="105">
        <v>2109</v>
      </c>
      <c r="AT303" s="131" t="str" cm="1">
        <f t="array" ref="AT303">IFERROR(_xlfn.TEXTSPLIT(AR303,";",,FALSE),"")</f>
        <v/>
      </c>
      <c r="BJ303" s="132" t="str">
        <f t="shared" si="135"/>
        <v/>
      </c>
      <c r="BK303" s="132" t="str">
        <f t="shared" si="136"/>
        <v/>
      </c>
      <c r="BL303" s="132" t="str">
        <f t="shared" si="137"/>
        <v/>
      </c>
      <c r="BM303" s="132" t="str">
        <f t="shared" si="138"/>
        <v/>
      </c>
      <c r="BN303" s="132" t="str">
        <f t="shared" si="139"/>
        <v/>
      </c>
      <c r="BO303" s="132" t="str">
        <f t="shared" si="140"/>
        <v/>
      </c>
      <c r="BP303" s="132" t="str">
        <f t="shared" si="141"/>
        <v/>
      </c>
      <c r="BQ303" s="132" t="str">
        <f t="shared" si="142"/>
        <v/>
      </c>
      <c r="BR303" s="132" t="str">
        <f t="shared" si="143"/>
        <v/>
      </c>
      <c r="BS303" s="132" t="str">
        <f t="shared" si="144"/>
        <v/>
      </c>
      <c r="BT303" s="132" t="str">
        <f t="shared" si="145"/>
        <v/>
      </c>
      <c r="BU303" s="132" t="str">
        <f t="shared" si="146"/>
        <v/>
      </c>
      <c r="BV303" s="132" t="str">
        <f t="shared" si="147"/>
        <v/>
      </c>
      <c r="BW303" s="132" t="str">
        <f t="shared" si="148"/>
        <v/>
      </c>
      <c r="BX303" s="132" t="str">
        <f t="shared" si="149"/>
        <v/>
      </c>
      <c r="BY303" s="132" t="str">
        <f t="shared" si="150"/>
        <v/>
      </c>
      <c r="BZ303" t="str">
        <f t="shared" si="151"/>
        <v/>
      </c>
      <c r="CA303" t="str">
        <f t="shared" si="152"/>
        <v/>
      </c>
      <c r="CB303" t="str">
        <f t="shared" si="153"/>
        <v/>
      </c>
      <c r="CC303" t="str">
        <f t="shared" si="154"/>
        <v/>
      </c>
      <c r="CD303" t="str">
        <f t="shared" si="155"/>
        <v/>
      </c>
      <c r="CE303" t="str">
        <f t="shared" si="156"/>
        <v/>
      </c>
      <c r="CF303" t="str">
        <f t="shared" si="157"/>
        <v/>
      </c>
      <c r="CG303" t="str">
        <f t="shared" si="158"/>
        <v/>
      </c>
      <c r="CH303" t="str">
        <f t="shared" si="159"/>
        <v/>
      </c>
      <c r="CI303" t="str">
        <f t="shared" si="160"/>
        <v/>
      </c>
      <c r="CJ303" t="str">
        <f t="shared" si="161"/>
        <v/>
      </c>
      <c r="CK303" t="str">
        <f t="shared" si="162"/>
        <v/>
      </c>
      <c r="CL303" t="str">
        <f t="shared" si="163"/>
        <v/>
      </c>
      <c r="CM303" t="str">
        <f t="shared" si="164"/>
        <v/>
      </c>
      <c r="CN303" t="str">
        <f t="shared" si="165"/>
        <v/>
      </c>
      <c r="CO303" t="str">
        <f t="shared" si="166"/>
        <v/>
      </c>
    </row>
    <row r="304" spans="1:93" ht="16.2" customHeight="1">
      <c r="A304" s="198" t="s">
        <v>3259</v>
      </c>
      <c r="B304" s="97"/>
      <c r="C304" s="26"/>
      <c r="D304" s="27"/>
      <c r="E304" s="27"/>
      <c r="F304" t="s">
        <v>48</v>
      </c>
      <c r="G304" s="27" t="s">
        <v>525</v>
      </c>
      <c r="H304" s="29"/>
      <c r="K304" s="28"/>
      <c r="M304" s="198" t="s">
        <v>1707</v>
      </c>
      <c r="R304" t="str">
        <f>IF(COUNTIF(soi_input_variables!A:A,B304)&gt;0,"yes","no")</f>
        <v>no</v>
      </c>
      <c r="S304" t="str">
        <f>IF(COUNTIF(midas_input_variables!A:A,B304)&gt;0,"yes","no")</f>
        <v>no</v>
      </c>
      <c r="T304" t="str">
        <f t="shared" si="174"/>
        <v>no</v>
      </c>
      <c r="V304" t="str">
        <f>IF(COUNTIF(eucalc_variables_proxies!A:A,B304)&gt;0,"yes","no")</f>
        <v>no</v>
      </c>
      <c r="W304" s="198" t="s">
        <v>38</v>
      </c>
      <c r="AI304" s="9" t="s">
        <v>3803</v>
      </c>
      <c r="AJ304" t="s">
        <v>3003</v>
      </c>
      <c r="AK304" t="s">
        <v>3003</v>
      </c>
      <c r="AL304" t="s">
        <v>3003</v>
      </c>
      <c r="AO304" s="29"/>
      <c r="AP304" s="103" t="s">
        <v>3804</v>
      </c>
      <c r="AQ304" s="104" t="b">
        <v>0</v>
      </c>
      <c r="AR304" s="105">
        <v>2111</v>
      </c>
      <c r="AS304" s="29"/>
      <c r="AT304" s="131" t="str" cm="1">
        <f t="array" ref="AT304">IFERROR(_xlfn.TEXTSPLIT(AR304,";",,FALSE),"")</f>
        <v>2111</v>
      </c>
      <c r="BJ304" s="132">
        <f t="shared" si="135"/>
        <v>2111</v>
      </c>
      <c r="BK304" s="132" t="str">
        <f t="shared" si="136"/>
        <v/>
      </c>
      <c r="BL304" s="132" t="str">
        <f t="shared" si="137"/>
        <v/>
      </c>
      <c r="BM304" s="132" t="str">
        <f t="shared" si="138"/>
        <v/>
      </c>
      <c r="BN304" s="132" t="str">
        <f t="shared" si="139"/>
        <v/>
      </c>
      <c r="BO304" s="132" t="str">
        <f t="shared" si="140"/>
        <v/>
      </c>
      <c r="BP304" s="132" t="str">
        <f t="shared" si="141"/>
        <v/>
      </c>
      <c r="BQ304" s="132" t="str">
        <f t="shared" si="142"/>
        <v/>
      </c>
      <c r="BR304" s="132" t="str">
        <f t="shared" si="143"/>
        <v/>
      </c>
      <c r="BS304" s="132" t="str">
        <f t="shared" si="144"/>
        <v/>
      </c>
      <c r="BT304" s="132" t="str">
        <f t="shared" si="145"/>
        <v/>
      </c>
      <c r="BU304" s="132" t="str">
        <f t="shared" si="146"/>
        <v/>
      </c>
      <c r="BV304" s="132" t="str">
        <f t="shared" si="147"/>
        <v/>
      </c>
      <c r="BW304" s="132" t="str">
        <f t="shared" si="148"/>
        <v/>
      </c>
      <c r="BX304" s="132" t="str">
        <f t="shared" si="149"/>
        <v/>
      </c>
      <c r="BY304" s="132" t="str">
        <f t="shared" si="150"/>
        <v/>
      </c>
      <c r="BZ304" t="str">
        <f t="shared" si="151"/>
        <v>bld_energy-demand_residential_mfh[TWh]</v>
      </c>
      <c r="CA304" t="str">
        <f t="shared" si="152"/>
        <v/>
      </c>
      <c r="CB304" t="str">
        <f t="shared" si="153"/>
        <v/>
      </c>
      <c r="CC304" t="str">
        <f t="shared" si="154"/>
        <v/>
      </c>
      <c r="CD304" t="str">
        <f t="shared" si="155"/>
        <v/>
      </c>
      <c r="CE304" t="str">
        <f t="shared" si="156"/>
        <v/>
      </c>
      <c r="CF304" t="str">
        <f t="shared" si="157"/>
        <v/>
      </c>
      <c r="CG304" t="str">
        <f t="shared" si="158"/>
        <v/>
      </c>
      <c r="CH304" t="str">
        <f t="shared" si="159"/>
        <v/>
      </c>
      <c r="CI304" t="str">
        <f t="shared" si="160"/>
        <v/>
      </c>
      <c r="CJ304" t="str">
        <f t="shared" si="161"/>
        <v/>
      </c>
      <c r="CK304" t="str">
        <f t="shared" si="162"/>
        <v/>
      </c>
      <c r="CL304" t="str">
        <f t="shared" si="163"/>
        <v/>
      </c>
      <c r="CM304" t="str">
        <f t="shared" si="164"/>
        <v/>
      </c>
      <c r="CN304" t="str">
        <f t="shared" si="165"/>
        <v/>
      </c>
      <c r="CO304" t="str">
        <f t="shared" si="166"/>
        <v/>
      </c>
    </row>
    <row r="305" spans="1:93" ht="16.2" customHeight="1">
      <c r="A305" s="198"/>
      <c r="B305" s="97" t="s">
        <v>3805</v>
      </c>
      <c r="C305" s="26"/>
      <c r="D305" s="27"/>
      <c r="E305" s="27" t="s">
        <v>61</v>
      </c>
      <c r="F305" t="s">
        <v>48</v>
      </c>
      <c r="G305" s="27" t="s">
        <v>525</v>
      </c>
      <c r="H305" s="29"/>
      <c r="K305" s="28"/>
      <c r="M305" s="198" t="s">
        <v>1707</v>
      </c>
      <c r="N305" s="1" t="str">
        <f>_xlfn.CONCAT("0.000001*", A304)</f>
        <v>0.000001*agr_input-use_phosphate[t]</v>
      </c>
      <c r="R305" t="str">
        <f>IF(COUNTIF(soi_input_variables!A:A,B305)&gt;0,"yes","no")</f>
        <v>no</v>
      </c>
      <c r="S305" t="str">
        <f>IF(COUNTIF(midas_input_variables!A:A,B305)&gt;0,"yes","no")</f>
        <v>no</v>
      </c>
      <c r="T305" t="str">
        <f t="shared" si="174"/>
        <v>no</v>
      </c>
      <c r="V305" t="str">
        <f>IF(COUNTIF(eucalc_variables_proxies!A:A,B305)&gt;0,"yes","no")</f>
        <v>no</v>
      </c>
      <c r="W305" s="198" t="s">
        <v>38</v>
      </c>
      <c r="AI305" s="9"/>
      <c r="AO305" s="29">
        <v>2111</v>
      </c>
      <c r="AP305" s="103" t="s">
        <v>3806</v>
      </c>
      <c r="AQ305" s="104" t="b">
        <v>1</v>
      </c>
      <c r="AR305" s="105"/>
      <c r="AS305" s="29">
        <v>2111</v>
      </c>
      <c r="AT305" s="131" t="str" cm="1">
        <f t="array" ref="AT305">IFERROR(_xlfn.TEXTSPLIT(AR305,";",,FALSE),"")</f>
        <v/>
      </c>
      <c r="BJ305" s="132" t="str">
        <f t="shared" si="135"/>
        <v/>
      </c>
      <c r="BK305" s="132" t="str">
        <f t="shared" si="136"/>
        <v/>
      </c>
      <c r="BL305" s="132" t="str">
        <f t="shared" si="137"/>
        <v/>
      </c>
      <c r="BM305" s="132" t="str">
        <f t="shared" si="138"/>
        <v/>
      </c>
      <c r="BN305" s="132" t="str">
        <f t="shared" si="139"/>
        <v/>
      </c>
      <c r="BO305" s="132" t="str">
        <f t="shared" si="140"/>
        <v/>
      </c>
      <c r="BP305" s="132" t="str">
        <f t="shared" si="141"/>
        <v/>
      </c>
      <c r="BQ305" s="132" t="str">
        <f t="shared" si="142"/>
        <v/>
      </c>
      <c r="BR305" s="132" t="str">
        <f t="shared" si="143"/>
        <v/>
      </c>
      <c r="BS305" s="132" t="str">
        <f t="shared" si="144"/>
        <v/>
      </c>
      <c r="BT305" s="132" t="str">
        <f t="shared" si="145"/>
        <v/>
      </c>
      <c r="BU305" s="132" t="str">
        <f t="shared" si="146"/>
        <v/>
      </c>
      <c r="BV305" s="132" t="str">
        <f t="shared" si="147"/>
        <v/>
      </c>
      <c r="BW305" s="132" t="str">
        <f t="shared" si="148"/>
        <v/>
      </c>
      <c r="BX305" s="132" t="str">
        <f t="shared" si="149"/>
        <v/>
      </c>
      <c r="BY305" s="132" t="str">
        <f t="shared" si="150"/>
        <v/>
      </c>
      <c r="BZ305" t="str">
        <f t="shared" si="151"/>
        <v/>
      </c>
      <c r="CA305" t="str">
        <f t="shared" si="152"/>
        <v/>
      </c>
      <c r="CB305" t="str">
        <f t="shared" si="153"/>
        <v/>
      </c>
      <c r="CC305" t="str">
        <f t="shared" si="154"/>
        <v/>
      </c>
      <c r="CD305" t="str">
        <f t="shared" si="155"/>
        <v/>
      </c>
      <c r="CE305" t="str">
        <f t="shared" si="156"/>
        <v/>
      </c>
      <c r="CF305" t="str">
        <f t="shared" si="157"/>
        <v/>
      </c>
      <c r="CG305" t="str">
        <f t="shared" si="158"/>
        <v/>
      </c>
      <c r="CH305" t="str">
        <f t="shared" si="159"/>
        <v/>
      </c>
      <c r="CI305" t="str">
        <f t="shared" si="160"/>
        <v/>
      </c>
      <c r="CJ305" t="str">
        <f t="shared" si="161"/>
        <v/>
      </c>
      <c r="CK305" t="str">
        <f t="shared" si="162"/>
        <v/>
      </c>
      <c r="CL305" t="str">
        <f t="shared" si="163"/>
        <v/>
      </c>
      <c r="CM305" t="str">
        <f t="shared" si="164"/>
        <v/>
      </c>
      <c r="CN305" t="str">
        <f t="shared" si="165"/>
        <v/>
      </c>
      <c r="CO305" t="str">
        <f t="shared" si="166"/>
        <v/>
      </c>
    </row>
    <row r="306" spans="1:93" ht="16.2" customHeight="1">
      <c r="A306" s="198" t="s">
        <v>3261</v>
      </c>
      <c r="B306" s="97"/>
      <c r="C306" s="26"/>
      <c r="D306" s="27"/>
      <c r="E306" s="27"/>
      <c r="F306" t="s">
        <v>48</v>
      </c>
      <c r="G306" s="27" t="s">
        <v>525</v>
      </c>
      <c r="H306" s="29"/>
      <c r="K306" s="28"/>
      <c r="M306" s="198" t="s">
        <v>1707</v>
      </c>
      <c r="R306" t="str">
        <f>IF(COUNTIF(soi_input_variables!A:A,B306)&gt;0,"yes","no")</f>
        <v>no</v>
      </c>
      <c r="S306" t="str">
        <f>IF(COUNTIF(midas_input_variables!A:A,B306)&gt;0,"yes","no")</f>
        <v>no</v>
      </c>
      <c r="T306" t="str">
        <f t="shared" si="174"/>
        <v>no</v>
      </c>
      <c r="V306" t="str">
        <f>IF(COUNTIF(eucalc_variables_proxies!A:A,B306)&gt;0,"yes","no")</f>
        <v>no</v>
      </c>
      <c r="W306" s="198" t="s">
        <v>38</v>
      </c>
      <c r="AI306" s="9" t="s">
        <v>3807</v>
      </c>
      <c r="AJ306" t="s">
        <v>2988</v>
      </c>
      <c r="AK306" t="s">
        <v>3808</v>
      </c>
      <c r="AO306" s="29">
        <v>2111</v>
      </c>
      <c r="AP306" s="103" t="s">
        <v>3809</v>
      </c>
      <c r="AQ306" s="104" t="b">
        <v>1</v>
      </c>
      <c r="AR306" s="105"/>
      <c r="AS306" s="29">
        <v>2111</v>
      </c>
      <c r="AT306" s="131" t="str" cm="1">
        <f t="array" ref="AT306">IFERROR(_xlfn.TEXTSPLIT(AR306,";",,FALSE),"")</f>
        <v/>
      </c>
      <c r="BJ306" s="132" t="str">
        <f t="shared" si="135"/>
        <v/>
      </c>
      <c r="BK306" s="132" t="str">
        <f t="shared" si="136"/>
        <v/>
      </c>
      <c r="BL306" s="132" t="str">
        <f t="shared" si="137"/>
        <v/>
      </c>
      <c r="BM306" s="132" t="str">
        <f t="shared" si="138"/>
        <v/>
      </c>
      <c r="BN306" s="132" t="str">
        <f t="shared" si="139"/>
        <v/>
      </c>
      <c r="BO306" s="132" t="str">
        <f t="shared" si="140"/>
        <v/>
      </c>
      <c r="BP306" s="132" t="str">
        <f t="shared" si="141"/>
        <v/>
      </c>
      <c r="BQ306" s="132" t="str">
        <f t="shared" si="142"/>
        <v/>
      </c>
      <c r="BR306" s="132" t="str">
        <f t="shared" si="143"/>
        <v/>
      </c>
      <c r="BS306" s="132" t="str">
        <f t="shared" si="144"/>
        <v/>
      </c>
      <c r="BT306" s="132" t="str">
        <f t="shared" si="145"/>
        <v/>
      </c>
      <c r="BU306" s="132" t="str">
        <f t="shared" si="146"/>
        <v/>
      </c>
      <c r="BV306" s="132" t="str">
        <f t="shared" si="147"/>
        <v/>
      </c>
      <c r="BW306" s="132" t="str">
        <f t="shared" si="148"/>
        <v/>
      </c>
      <c r="BX306" s="132" t="str">
        <f t="shared" si="149"/>
        <v/>
      </c>
      <c r="BY306" s="132" t="str">
        <f t="shared" si="150"/>
        <v/>
      </c>
      <c r="BZ306" t="str">
        <f t="shared" si="151"/>
        <v/>
      </c>
      <c r="CA306" t="str">
        <f t="shared" si="152"/>
        <v/>
      </c>
      <c r="CB306" t="str">
        <f t="shared" si="153"/>
        <v/>
      </c>
      <c r="CC306" t="str">
        <f t="shared" si="154"/>
        <v/>
      </c>
      <c r="CD306" t="str">
        <f t="shared" si="155"/>
        <v/>
      </c>
      <c r="CE306" t="str">
        <f t="shared" si="156"/>
        <v/>
      </c>
      <c r="CF306" t="str">
        <f t="shared" si="157"/>
        <v/>
      </c>
      <c r="CG306" t="str">
        <f t="shared" si="158"/>
        <v/>
      </c>
      <c r="CH306" t="str">
        <f t="shared" si="159"/>
        <v/>
      </c>
      <c r="CI306" t="str">
        <f t="shared" si="160"/>
        <v/>
      </c>
      <c r="CJ306" t="str">
        <f t="shared" si="161"/>
        <v/>
      </c>
      <c r="CK306" t="str">
        <f t="shared" si="162"/>
        <v/>
      </c>
      <c r="CL306" t="str">
        <f t="shared" si="163"/>
        <v/>
      </c>
      <c r="CM306" t="str">
        <f t="shared" si="164"/>
        <v/>
      </c>
      <c r="CN306" t="str">
        <f t="shared" si="165"/>
        <v/>
      </c>
      <c r="CO306" t="str">
        <f t="shared" si="166"/>
        <v/>
      </c>
    </row>
    <row r="307" spans="1:93" ht="16.2" customHeight="1">
      <c r="A307" s="198"/>
      <c r="B307" s="97" t="s">
        <v>3810</v>
      </c>
      <c r="C307" s="26"/>
      <c r="D307" s="27"/>
      <c r="E307" s="27" t="s">
        <v>61</v>
      </c>
      <c r="F307" t="s">
        <v>48</v>
      </c>
      <c r="G307" s="27" t="s">
        <v>525</v>
      </c>
      <c r="H307" s="29"/>
      <c r="K307" s="28"/>
      <c r="M307" s="198" t="s">
        <v>1707</v>
      </c>
      <c r="N307" s="1" t="str">
        <f>_xlfn.CONCAT("0.000001*", A306)</f>
        <v>0.000001*agr_input-use_potash[t]</v>
      </c>
      <c r="R307" t="str">
        <f>IF(COUNTIF(soi_input_variables!A:A,B307)&gt;0,"yes","no")</f>
        <v>no</v>
      </c>
      <c r="S307" t="str">
        <f>IF(COUNTIF(midas_input_variables!A:A,B307)&gt;0,"yes","no")</f>
        <v>no</v>
      </c>
      <c r="T307" t="str">
        <f t="shared" si="174"/>
        <v>no</v>
      </c>
      <c r="V307" t="str">
        <f>IF(COUNTIF(eucalc_variables_proxies!A:A,B307)&gt;0,"yes","no")</f>
        <v>no</v>
      </c>
      <c r="W307" s="198" t="s">
        <v>38</v>
      </c>
      <c r="AI307" s="9" t="s">
        <v>3811</v>
      </c>
      <c r="AJ307" t="s">
        <v>2988</v>
      </c>
      <c r="AK307" t="s">
        <v>3808</v>
      </c>
      <c r="AO307" s="29"/>
      <c r="AP307" s="114" t="s">
        <v>3812</v>
      </c>
      <c r="AQ307" s="104" t="b">
        <v>0</v>
      </c>
      <c r="AR307" s="105">
        <v>2130</v>
      </c>
      <c r="AS307" s="29"/>
      <c r="AT307" s="131" t="str" cm="1">
        <f t="array" ref="AT307">IFERROR(_xlfn.TEXTSPLIT(AR307,";",,FALSE),"")</f>
        <v>2130</v>
      </c>
      <c r="BJ307" s="132">
        <f t="shared" si="135"/>
        <v>2130</v>
      </c>
      <c r="BK307" s="132" t="str">
        <f t="shared" si="136"/>
        <v/>
      </c>
      <c r="BL307" s="132" t="str">
        <f t="shared" si="137"/>
        <v/>
      </c>
      <c r="BM307" s="132" t="str">
        <f t="shared" si="138"/>
        <v/>
      </c>
      <c r="BN307" s="132" t="str">
        <f t="shared" si="139"/>
        <v/>
      </c>
      <c r="BO307" s="132" t="str">
        <f t="shared" si="140"/>
        <v/>
      </c>
      <c r="BP307" s="132" t="str">
        <f t="shared" si="141"/>
        <v/>
      </c>
      <c r="BQ307" s="132" t="str">
        <f t="shared" si="142"/>
        <v/>
      </c>
      <c r="BR307" s="132" t="str">
        <f t="shared" si="143"/>
        <v/>
      </c>
      <c r="BS307" s="132" t="str">
        <f t="shared" si="144"/>
        <v/>
      </c>
      <c r="BT307" s="132" t="str">
        <f t="shared" si="145"/>
        <v/>
      </c>
      <c r="BU307" s="132" t="str">
        <f t="shared" si="146"/>
        <v/>
      </c>
      <c r="BV307" s="132" t="str">
        <f t="shared" si="147"/>
        <v/>
      </c>
      <c r="BW307" s="132" t="str">
        <f t="shared" si="148"/>
        <v/>
      </c>
      <c r="BX307" s="132" t="str">
        <f t="shared" si="149"/>
        <v/>
      </c>
      <c r="BY307" s="132" t="str">
        <f t="shared" si="150"/>
        <v/>
      </c>
      <c r="BZ307" t="str">
        <f t="shared" si="151"/>
        <v>bld_energy-demand_heat_solid-bio[TWh]</v>
      </c>
      <c r="CA307" t="str">
        <f t="shared" si="152"/>
        <v/>
      </c>
      <c r="CB307" t="str">
        <f t="shared" si="153"/>
        <v/>
      </c>
      <c r="CC307" t="str">
        <f t="shared" si="154"/>
        <v/>
      </c>
      <c r="CD307" t="str">
        <f t="shared" si="155"/>
        <v/>
      </c>
      <c r="CE307" t="str">
        <f t="shared" si="156"/>
        <v/>
      </c>
      <c r="CF307" t="str">
        <f t="shared" si="157"/>
        <v/>
      </c>
      <c r="CG307" t="str">
        <f t="shared" si="158"/>
        <v/>
      </c>
      <c r="CH307" t="str">
        <f t="shared" si="159"/>
        <v/>
      </c>
      <c r="CI307" t="str">
        <f t="shared" si="160"/>
        <v/>
      </c>
      <c r="CJ307" t="str">
        <f t="shared" si="161"/>
        <v/>
      </c>
      <c r="CK307" t="str">
        <f t="shared" si="162"/>
        <v/>
      </c>
      <c r="CL307" t="str">
        <f t="shared" si="163"/>
        <v/>
      </c>
      <c r="CM307" t="str">
        <f t="shared" si="164"/>
        <v/>
      </c>
      <c r="CN307" t="str">
        <f t="shared" si="165"/>
        <v/>
      </c>
      <c r="CO307" t="str">
        <f t="shared" si="166"/>
        <v/>
      </c>
    </row>
    <row r="308" spans="1:93" ht="17.100000000000001" customHeight="1">
      <c r="A308" t="s">
        <v>2949</v>
      </c>
      <c r="B308" s="97" t="s">
        <v>3691</v>
      </c>
      <c r="C308" s="26" t="s">
        <v>3813</v>
      </c>
      <c r="D308" s="27"/>
      <c r="E308" s="27" t="s">
        <v>3814</v>
      </c>
      <c r="F308" t="s">
        <v>48</v>
      </c>
      <c r="G308" s="27" t="s">
        <v>525</v>
      </c>
      <c r="H308" t="s">
        <v>68</v>
      </c>
      <c r="I308" t="s">
        <v>3306</v>
      </c>
      <c r="K308" s="28"/>
      <c r="M308" t="s">
        <v>38</v>
      </c>
      <c r="R308" t="str">
        <f>IF(COUNTIF(soi_input_variables!A:A,B308)&gt;0,"yes","no")</f>
        <v>yes</v>
      </c>
      <c r="S308" t="str">
        <f>IF(COUNTIF(midas_input_variables!A:A,B308)&gt;0,"yes","no")</f>
        <v>no</v>
      </c>
      <c r="T308" t="str">
        <f t="shared" si="174"/>
        <v>yes</v>
      </c>
      <c r="V308" t="str">
        <f>IF(COUNTIF(eucalc_variables_proxies!A:A,B308)&gt;0,"yes","no")</f>
        <v>yes</v>
      </c>
      <c r="X308" t="s">
        <v>2978</v>
      </c>
      <c r="Y308" t="s">
        <v>2978</v>
      </c>
      <c r="AI308" s="9"/>
      <c r="AO308" s="29"/>
      <c r="AP308" s="103" t="s">
        <v>3815</v>
      </c>
      <c r="AQ308" s="104" t="b">
        <v>1</v>
      </c>
      <c r="AR308" s="105"/>
      <c r="AS308" s="29"/>
      <c r="AT308" s="131" t="str" cm="1">
        <f t="array" ref="AT308">IFERROR(_xlfn.TEXTSPLIT(AR308,";",,FALSE),"")</f>
        <v/>
      </c>
      <c r="BJ308" s="132" t="str">
        <f t="shared" si="135"/>
        <v/>
      </c>
      <c r="BK308" s="132" t="str">
        <f t="shared" si="136"/>
        <v/>
      </c>
      <c r="BL308" s="132" t="str">
        <f t="shared" si="137"/>
        <v/>
      </c>
      <c r="BM308" s="132" t="str">
        <f t="shared" si="138"/>
        <v/>
      </c>
      <c r="BN308" s="132" t="str">
        <f t="shared" si="139"/>
        <v/>
      </c>
      <c r="BO308" s="132" t="str">
        <f t="shared" si="140"/>
        <v/>
      </c>
      <c r="BP308" s="132" t="str">
        <f t="shared" si="141"/>
        <v/>
      </c>
      <c r="BQ308" s="132" t="str">
        <f t="shared" si="142"/>
        <v/>
      </c>
      <c r="BR308" s="132" t="str">
        <f t="shared" si="143"/>
        <v/>
      </c>
      <c r="BS308" s="132" t="str">
        <f t="shared" si="144"/>
        <v/>
      </c>
      <c r="BT308" s="132" t="str">
        <f t="shared" si="145"/>
        <v/>
      </c>
      <c r="BU308" s="132" t="str">
        <f t="shared" si="146"/>
        <v/>
      </c>
      <c r="BV308" s="132" t="str">
        <f t="shared" si="147"/>
        <v/>
      </c>
      <c r="BW308" s="132" t="str">
        <f t="shared" si="148"/>
        <v/>
      </c>
      <c r="BX308" s="132" t="str">
        <f t="shared" si="149"/>
        <v/>
      </c>
      <c r="BY308" s="132" t="str">
        <f t="shared" si="150"/>
        <v/>
      </c>
      <c r="BZ308" t="str">
        <f t="shared" si="151"/>
        <v/>
      </c>
      <c r="CA308" t="str">
        <f t="shared" si="152"/>
        <v/>
      </c>
      <c r="CB308" t="str">
        <f t="shared" si="153"/>
        <v/>
      </c>
      <c r="CC308" t="str">
        <f t="shared" si="154"/>
        <v/>
      </c>
      <c r="CD308" t="str">
        <f t="shared" si="155"/>
        <v/>
      </c>
      <c r="CE308" t="str">
        <f t="shared" si="156"/>
        <v/>
      </c>
      <c r="CF308" t="str">
        <f t="shared" si="157"/>
        <v/>
      </c>
      <c r="CG308" t="str">
        <f t="shared" si="158"/>
        <v/>
      </c>
      <c r="CH308" t="str">
        <f t="shared" si="159"/>
        <v/>
      </c>
      <c r="CI308" t="str">
        <f t="shared" si="160"/>
        <v/>
      </c>
      <c r="CJ308" t="str">
        <f t="shared" si="161"/>
        <v/>
      </c>
      <c r="CK308" t="str">
        <f t="shared" si="162"/>
        <v/>
      </c>
      <c r="CL308" t="str">
        <f t="shared" si="163"/>
        <v/>
      </c>
      <c r="CM308" t="str">
        <f t="shared" si="164"/>
        <v/>
      </c>
      <c r="CN308" t="str">
        <f t="shared" si="165"/>
        <v/>
      </c>
      <c r="CO308" t="str">
        <f t="shared" si="166"/>
        <v/>
      </c>
    </row>
    <row r="309" spans="1:93" ht="16.2" customHeight="1">
      <c r="A309" t="s">
        <v>2972</v>
      </c>
      <c r="B309" s="97" t="s">
        <v>3695</v>
      </c>
      <c r="C309" s="26" t="s">
        <v>3329</v>
      </c>
      <c r="D309" s="27" t="s">
        <v>3330</v>
      </c>
      <c r="E309" s="27" t="s">
        <v>3814</v>
      </c>
      <c r="F309" t="s">
        <v>48</v>
      </c>
      <c r="G309" s="27" t="s">
        <v>525</v>
      </c>
      <c r="H309" t="s">
        <v>68</v>
      </c>
      <c r="I309" t="s">
        <v>3306</v>
      </c>
      <c r="K309" s="28"/>
      <c r="M309" t="s">
        <v>38</v>
      </c>
      <c r="R309" t="str">
        <f>IF(COUNTIF(soi_input_variables!A:A,B309)&gt;0,"yes","no")</f>
        <v>yes</v>
      </c>
      <c r="S309" t="str">
        <f>IF(COUNTIF(midas_input_variables!A:A,B309)&gt;0,"yes","no")</f>
        <v>no</v>
      </c>
      <c r="T309" t="str">
        <f t="shared" si="174"/>
        <v>yes</v>
      </c>
      <c r="V309" t="str">
        <f>IF(COUNTIF(eucalc_variables_proxies!A:A,B309)&gt;0,"yes","no")</f>
        <v>yes</v>
      </c>
      <c r="X309" t="s">
        <v>2978</v>
      </c>
      <c r="Y309" t="s">
        <v>2978</v>
      </c>
      <c r="AI309" s="9" t="s">
        <v>3816</v>
      </c>
      <c r="AJ309" t="s">
        <v>2988</v>
      </c>
      <c r="AK309" t="s">
        <v>3808</v>
      </c>
      <c r="AO309" s="29"/>
      <c r="AP309" s="103" t="s">
        <v>3817</v>
      </c>
      <c r="AQ309" s="104" t="b">
        <v>1</v>
      </c>
      <c r="AR309" s="105"/>
      <c r="AS309" s="29"/>
      <c r="AT309" s="131" t="str" cm="1">
        <f t="array" ref="AT309">IFERROR(_xlfn.TEXTSPLIT(AR309,";",,FALSE),"")</f>
        <v/>
      </c>
      <c r="BJ309" s="132" t="str">
        <f t="shared" si="135"/>
        <v/>
      </c>
      <c r="BK309" s="132" t="str">
        <f t="shared" si="136"/>
        <v/>
      </c>
      <c r="BL309" s="132" t="str">
        <f t="shared" si="137"/>
        <v/>
      </c>
      <c r="BM309" s="132" t="str">
        <f t="shared" si="138"/>
        <v/>
      </c>
      <c r="BN309" s="132" t="str">
        <f t="shared" si="139"/>
        <v/>
      </c>
      <c r="BO309" s="132" t="str">
        <f t="shared" si="140"/>
        <v/>
      </c>
      <c r="BP309" s="132" t="str">
        <f t="shared" si="141"/>
        <v/>
      </c>
      <c r="BQ309" s="132" t="str">
        <f t="shared" si="142"/>
        <v/>
      </c>
      <c r="BR309" s="132" t="str">
        <f t="shared" si="143"/>
        <v/>
      </c>
      <c r="BS309" s="132" t="str">
        <f t="shared" si="144"/>
        <v/>
      </c>
      <c r="BT309" s="132" t="str">
        <f t="shared" si="145"/>
        <v/>
      </c>
      <c r="BU309" s="132" t="str">
        <f t="shared" si="146"/>
        <v/>
      </c>
      <c r="BV309" s="132" t="str">
        <f t="shared" si="147"/>
        <v/>
      </c>
      <c r="BW309" s="132" t="str">
        <f t="shared" si="148"/>
        <v/>
      </c>
      <c r="BX309" s="132" t="str">
        <f t="shared" si="149"/>
        <v/>
      </c>
      <c r="BY309" s="132" t="str">
        <f t="shared" si="150"/>
        <v/>
      </c>
      <c r="BZ309" t="str">
        <f t="shared" si="151"/>
        <v/>
      </c>
      <c r="CA309" t="str">
        <f t="shared" si="152"/>
        <v/>
      </c>
      <c r="CB309" t="str">
        <f t="shared" si="153"/>
        <v/>
      </c>
      <c r="CC309" t="str">
        <f t="shared" si="154"/>
        <v/>
      </c>
      <c r="CD309" t="str">
        <f t="shared" si="155"/>
        <v/>
      </c>
      <c r="CE309" t="str">
        <f t="shared" si="156"/>
        <v/>
      </c>
      <c r="CF309" t="str">
        <f t="shared" si="157"/>
        <v/>
      </c>
      <c r="CG309" t="str">
        <f t="shared" si="158"/>
        <v/>
      </c>
      <c r="CH309" t="str">
        <f t="shared" si="159"/>
        <v/>
      </c>
      <c r="CI309" t="str">
        <f t="shared" si="160"/>
        <v/>
      </c>
      <c r="CJ309" t="str">
        <f t="shared" si="161"/>
        <v/>
      </c>
      <c r="CK309" t="str">
        <f t="shared" si="162"/>
        <v/>
      </c>
      <c r="CL309" t="str">
        <f t="shared" si="163"/>
        <v/>
      </c>
      <c r="CM309" t="str">
        <f t="shared" si="164"/>
        <v/>
      </c>
      <c r="CN309" t="str">
        <f t="shared" si="165"/>
        <v/>
      </c>
      <c r="CO309" t="str">
        <f t="shared" si="166"/>
        <v/>
      </c>
    </row>
    <row r="310" spans="1:93" ht="14.1" customHeight="1">
      <c r="A310" t="s">
        <v>2954</v>
      </c>
      <c r="B310" s="97" t="s">
        <v>3699</v>
      </c>
      <c r="C310" s="26" t="s">
        <v>3818</v>
      </c>
      <c r="D310" s="27"/>
      <c r="E310" s="27" t="s">
        <v>3814</v>
      </c>
      <c r="F310" t="s">
        <v>48</v>
      </c>
      <c r="G310" s="27" t="s">
        <v>525</v>
      </c>
      <c r="H310" t="s">
        <v>68</v>
      </c>
      <c r="I310" t="s">
        <v>3306</v>
      </c>
      <c r="K310" s="28"/>
      <c r="M310" t="s">
        <v>38</v>
      </c>
      <c r="R310" t="str">
        <f>IF(COUNTIF(soi_input_variables!A:A,B310)&gt;0,"yes","no")</f>
        <v>yes</v>
      </c>
      <c r="S310" t="str">
        <f>IF(COUNTIF(midas_input_variables!A:A,B310)&gt;0,"yes","no")</f>
        <v>no</v>
      </c>
      <c r="T310" t="str">
        <f t="shared" si="168"/>
        <v>yes</v>
      </c>
      <c r="V310" t="str">
        <f>IF(COUNTIF(eucalc_variables_proxies!A:A,B310)&gt;0,"yes","no")</f>
        <v>yes</v>
      </c>
      <c r="X310" t="s">
        <v>2978</v>
      </c>
      <c r="Y310" t="s">
        <v>2978</v>
      </c>
      <c r="AI310" s="9" t="s">
        <v>3819</v>
      </c>
      <c r="AJ310" t="s">
        <v>2988</v>
      </c>
      <c r="AK310" t="s">
        <v>3808</v>
      </c>
      <c r="AO310" s="29"/>
      <c r="AP310" s="103" t="s">
        <v>3820</v>
      </c>
      <c r="AQ310" s="104" t="b">
        <v>1</v>
      </c>
      <c r="AR310" s="105"/>
      <c r="AS310" s="29"/>
      <c r="AT310" s="131" t="str" cm="1">
        <f t="array" ref="AT310">IFERROR(_xlfn.TEXTSPLIT(AR310,";",,FALSE),"")</f>
        <v/>
      </c>
      <c r="BJ310" s="132" t="str">
        <f t="shared" si="135"/>
        <v/>
      </c>
      <c r="BK310" s="132" t="str">
        <f t="shared" si="136"/>
        <v/>
      </c>
      <c r="BL310" s="132" t="str">
        <f t="shared" si="137"/>
        <v/>
      </c>
      <c r="BM310" s="132" t="str">
        <f t="shared" si="138"/>
        <v/>
      </c>
      <c r="BN310" s="132" t="str">
        <f t="shared" si="139"/>
        <v/>
      </c>
      <c r="BO310" s="132" t="str">
        <f t="shared" si="140"/>
        <v/>
      </c>
      <c r="BP310" s="132" t="str">
        <f t="shared" si="141"/>
        <v/>
      </c>
      <c r="BQ310" s="132" t="str">
        <f t="shared" si="142"/>
        <v/>
      </c>
      <c r="BR310" s="132" t="str">
        <f t="shared" si="143"/>
        <v/>
      </c>
      <c r="BS310" s="132" t="str">
        <f t="shared" si="144"/>
        <v/>
      </c>
      <c r="BT310" s="132" t="str">
        <f t="shared" si="145"/>
        <v/>
      </c>
      <c r="BU310" s="132" t="str">
        <f t="shared" si="146"/>
        <v/>
      </c>
      <c r="BV310" s="132" t="str">
        <f t="shared" si="147"/>
        <v/>
      </c>
      <c r="BW310" s="132" t="str">
        <f t="shared" si="148"/>
        <v/>
      </c>
      <c r="BX310" s="132" t="str">
        <f t="shared" si="149"/>
        <v/>
      </c>
      <c r="BY310" s="132" t="str">
        <f t="shared" si="150"/>
        <v/>
      </c>
      <c r="BZ310" t="str">
        <f t="shared" si="151"/>
        <v/>
      </c>
      <c r="CA310" t="str">
        <f t="shared" si="152"/>
        <v/>
      </c>
      <c r="CB310" t="str">
        <f t="shared" si="153"/>
        <v/>
      </c>
      <c r="CC310" t="str">
        <f t="shared" si="154"/>
        <v/>
      </c>
      <c r="CD310" t="str">
        <f t="shared" si="155"/>
        <v/>
      </c>
      <c r="CE310" t="str">
        <f t="shared" si="156"/>
        <v/>
      </c>
      <c r="CF310" t="str">
        <f t="shared" si="157"/>
        <v/>
      </c>
      <c r="CG310" t="str">
        <f t="shared" si="158"/>
        <v/>
      </c>
      <c r="CH310" t="str">
        <f t="shared" si="159"/>
        <v/>
      </c>
      <c r="CI310" t="str">
        <f t="shared" si="160"/>
        <v/>
      </c>
      <c r="CJ310" t="str">
        <f t="shared" si="161"/>
        <v/>
      </c>
      <c r="CK310" t="str">
        <f t="shared" si="162"/>
        <v/>
      </c>
      <c r="CL310" t="str">
        <f t="shared" si="163"/>
        <v/>
      </c>
      <c r="CM310" t="str">
        <f t="shared" si="164"/>
        <v/>
      </c>
      <c r="CN310" t="str">
        <f t="shared" si="165"/>
        <v/>
      </c>
      <c r="CO310" t="str">
        <f t="shared" si="166"/>
        <v/>
      </c>
    </row>
    <row r="311" spans="1:93" ht="14.1" customHeight="1">
      <c r="A311" t="s">
        <v>2967</v>
      </c>
      <c r="B311" s="97" t="s">
        <v>3703</v>
      </c>
      <c r="C311" s="26" t="s">
        <v>3342</v>
      </c>
      <c r="D311" s="27"/>
      <c r="E311" s="27" t="s">
        <v>3814</v>
      </c>
      <c r="F311" t="s">
        <v>48</v>
      </c>
      <c r="G311" s="27" t="s">
        <v>525</v>
      </c>
      <c r="H311" t="s">
        <v>68</v>
      </c>
      <c r="I311" t="s">
        <v>3306</v>
      </c>
      <c r="K311" s="28"/>
      <c r="M311" t="s">
        <v>38</v>
      </c>
      <c r="R311" t="str">
        <f>IF(COUNTIF(soi_input_variables!A:A,B311)&gt;0,"yes","no")</f>
        <v>yes</v>
      </c>
      <c r="S311" t="str">
        <f>IF(COUNTIF(midas_input_variables!A:A,B311)&gt;0,"yes","no")</f>
        <v>no</v>
      </c>
      <c r="T311" t="str">
        <f t="shared" si="168"/>
        <v>yes</v>
      </c>
      <c r="V311" t="str">
        <f>IF(COUNTIF(eucalc_variables_proxies!A:A,B311)&gt;0,"yes","no")</f>
        <v>yes</v>
      </c>
      <c r="X311" t="s">
        <v>2978</v>
      </c>
      <c r="Y311" t="s">
        <v>2978</v>
      </c>
      <c r="AI311" s="9"/>
      <c r="AO311" s="29"/>
      <c r="AP311" s="103" t="s">
        <v>3821</v>
      </c>
      <c r="AQ311" s="104" t="b">
        <v>1</v>
      </c>
      <c r="AR311" s="105"/>
      <c r="AS311" s="29"/>
      <c r="AT311" s="131" t="str" cm="1">
        <f t="array" ref="AT311">IFERROR(_xlfn.TEXTSPLIT(AR311,";",,FALSE),"")</f>
        <v/>
      </c>
      <c r="BJ311" s="132" t="str">
        <f t="shared" si="135"/>
        <v/>
      </c>
      <c r="BK311" s="132" t="str">
        <f t="shared" si="136"/>
        <v/>
      </c>
      <c r="BL311" s="132" t="str">
        <f t="shared" si="137"/>
        <v/>
      </c>
      <c r="BM311" s="132" t="str">
        <f t="shared" si="138"/>
        <v/>
      </c>
      <c r="BN311" s="132" t="str">
        <f t="shared" si="139"/>
        <v/>
      </c>
      <c r="BO311" s="132" t="str">
        <f t="shared" si="140"/>
        <v/>
      </c>
      <c r="BP311" s="132" t="str">
        <f t="shared" si="141"/>
        <v/>
      </c>
      <c r="BQ311" s="132" t="str">
        <f t="shared" si="142"/>
        <v/>
      </c>
      <c r="BR311" s="132" t="str">
        <f t="shared" si="143"/>
        <v/>
      </c>
      <c r="BS311" s="132" t="str">
        <f t="shared" si="144"/>
        <v/>
      </c>
      <c r="BT311" s="132" t="str">
        <f t="shared" si="145"/>
        <v/>
      </c>
      <c r="BU311" s="132" t="str">
        <f t="shared" si="146"/>
        <v/>
      </c>
      <c r="BV311" s="132" t="str">
        <f t="shared" si="147"/>
        <v/>
      </c>
      <c r="BW311" s="132" t="str">
        <f t="shared" si="148"/>
        <v/>
      </c>
      <c r="BX311" s="132" t="str">
        <f t="shared" si="149"/>
        <v/>
      </c>
      <c r="BY311" s="132" t="str">
        <f t="shared" si="150"/>
        <v/>
      </c>
      <c r="BZ311" t="str">
        <f t="shared" si="151"/>
        <v/>
      </c>
      <c r="CA311" t="str">
        <f t="shared" si="152"/>
        <v/>
      </c>
      <c r="CB311" t="str">
        <f t="shared" si="153"/>
        <v/>
      </c>
      <c r="CC311" t="str">
        <f t="shared" si="154"/>
        <v/>
      </c>
      <c r="CD311" t="str">
        <f t="shared" si="155"/>
        <v/>
      </c>
      <c r="CE311" t="str">
        <f t="shared" si="156"/>
        <v/>
      </c>
      <c r="CF311" t="str">
        <f t="shared" si="157"/>
        <v/>
      </c>
      <c r="CG311" t="str">
        <f t="shared" si="158"/>
        <v/>
      </c>
      <c r="CH311" t="str">
        <f t="shared" si="159"/>
        <v/>
      </c>
      <c r="CI311" t="str">
        <f t="shared" si="160"/>
        <v/>
      </c>
      <c r="CJ311" t="str">
        <f t="shared" si="161"/>
        <v/>
      </c>
      <c r="CK311" t="str">
        <f t="shared" si="162"/>
        <v/>
      </c>
      <c r="CL311" t="str">
        <f t="shared" si="163"/>
        <v/>
      </c>
      <c r="CM311" t="str">
        <f t="shared" si="164"/>
        <v/>
      </c>
      <c r="CN311" t="str">
        <f t="shared" si="165"/>
        <v/>
      </c>
      <c r="CO311" t="str">
        <f t="shared" si="166"/>
        <v/>
      </c>
    </row>
    <row r="312" spans="1:93" ht="15.6" customHeight="1">
      <c r="A312" t="s">
        <v>2962</v>
      </c>
      <c r="B312" s="97" t="s">
        <v>3707</v>
      </c>
      <c r="C312" s="26" t="s">
        <v>3348</v>
      </c>
      <c r="D312" s="27"/>
      <c r="E312" s="27" t="s">
        <v>3814</v>
      </c>
      <c r="F312" t="s">
        <v>48</v>
      </c>
      <c r="G312" s="27" t="s">
        <v>525</v>
      </c>
      <c r="H312" t="s">
        <v>68</v>
      </c>
      <c r="I312" t="s">
        <v>3306</v>
      </c>
      <c r="K312" s="28"/>
      <c r="M312" t="s">
        <v>38</v>
      </c>
      <c r="R312" t="str">
        <f>IF(COUNTIF(soi_input_variables!A:A,B312)&gt;0,"yes","no")</f>
        <v>yes</v>
      </c>
      <c r="S312" t="str">
        <f>IF(COUNTIF(midas_input_variables!A:A,B312)&gt;0,"yes","no")</f>
        <v>no</v>
      </c>
      <c r="T312" t="str">
        <f t="shared" si="168"/>
        <v>yes</v>
      </c>
      <c r="V312" t="str">
        <f>IF(COUNTIF(eucalc_variables_proxies!A:A,B312)&gt;0,"yes","no")</f>
        <v>yes</v>
      </c>
      <c r="X312" t="s">
        <v>2978</v>
      </c>
      <c r="Y312" t="s">
        <v>2978</v>
      </c>
      <c r="AI312" s="9" t="s">
        <v>3822</v>
      </c>
      <c r="AJ312" t="s">
        <v>2988</v>
      </c>
      <c r="AK312" t="s">
        <v>3808</v>
      </c>
      <c r="AO312" s="29"/>
      <c r="AP312" s="103" t="s">
        <v>3823</v>
      </c>
      <c r="AQ312" s="104" t="b">
        <v>1</v>
      </c>
      <c r="AR312" s="105"/>
      <c r="AS312" s="29"/>
      <c r="AT312" s="131" t="str" cm="1">
        <f t="array" ref="AT312">IFERROR(_xlfn.TEXTSPLIT(AR312,";",,FALSE),"")</f>
        <v/>
      </c>
      <c r="BJ312" s="132" t="str">
        <f t="shared" si="135"/>
        <v/>
      </c>
      <c r="BK312" s="132" t="str">
        <f t="shared" si="136"/>
        <v/>
      </c>
      <c r="BL312" s="132" t="str">
        <f t="shared" si="137"/>
        <v/>
      </c>
      <c r="BM312" s="132" t="str">
        <f t="shared" si="138"/>
        <v/>
      </c>
      <c r="BN312" s="132" t="str">
        <f t="shared" si="139"/>
        <v/>
      </c>
      <c r="BO312" s="132" t="str">
        <f t="shared" si="140"/>
        <v/>
      </c>
      <c r="BP312" s="132" t="str">
        <f t="shared" si="141"/>
        <v/>
      </c>
      <c r="BQ312" s="132" t="str">
        <f t="shared" si="142"/>
        <v/>
      </c>
      <c r="BR312" s="132" t="str">
        <f t="shared" si="143"/>
        <v/>
      </c>
      <c r="BS312" s="132" t="str">
        <f t="shared" si="144"/>
        <v/>
      </c>
      <c r="BT312" s="132" t="str">
        <f t="shared" si="145"/>
        <v/>
      </c>
      <c r="BU312" s="132" t="str">
        <f t="shared" si="146"/>
        <v/>
      </c>
      <c r="BV312" s="132" t="str">
        <f t="shared" si="147"/>
        <v/>
      </c>
      <c r="BW312" s="132" t="str">
        <f t="shared" si="148"/>
        <v/>
      </c>
      <c r="BX312" s="132" t="str">
        <f t="shared" si="149"/>
        <v/>
      </c>
      <c r="BY312" s="132" t="str">
        <f t="shared" si="150"/>
        <v/>
      </c>
      <c r="BZ312" t="str">
        <f t="shared" si="151"/>
        <v/>
      </c>
      <c r="CA312" t="str">
        <f t="shared" si="152"/>
        <v/>
      </c>
      <c r="CB312" t="str">
        <f t="shared" si="153"/>
        <v/>
      </c>
      <c r="CC312" t="str">
        <f t="shared" si="154"/>
        <v/>
      </c>
      <c r="CD312" t="str">
        <f t="shared" si="155"/>
        <v/>
      </c>
      <c r="CE312" t="str">
        <f t="shared" si="156"/>
        <v/>
      </c>
      <c r="CF312" t="str">
        <f t="shared" si="157"/>
        <v/>
      </c>
      <c r="CG312" t="str">
        <f t="shared" si="158"/>
        <v/>
      </c>
      <c r="CH312" t="str">
        <f t="shared" si="159"/>
        <v/>
      </c>
      <c r="CI312" t="str">
        <f t="shared" si="160"/>
        <v/>
      </c>
      <c r="CJ312" t="str">
        <f t="shared" si="161"/>
        <v/>
      </c>
      <c r="CK312" t="str">
        <f t="shared" si="162"/>
        <v/>
      </c>
      <c r="CL312" t="str">
        <f t="shared" si="163"/>
        <v/>
      </c>
      <c r="CM312" t="str">
        <f t="shared" si="164"/>
        <v/>
      </c>
      <c r="CN312" t="str">
        <f t="shared" si="165"/>
        <v/>
      </c>
      <c r="CO312" t="str">
        <f t="shared" si="166"/>
        <v/>
      </c>
    </row>
    <row r="313" spans="1:93" ht="28.8">
      <c r="A313" t="s">
        <v>3540</v>
      </c>
      <c r="B313" s="97" t="s">
        <v>2983</v>
      </c>
      <c r="C313" s="26" t="s">
        <v>3824</v>
      </c>
      <c r="D313" s="27"/>
      <c r="E313" s="27" t="s">
        <v>70</v>
      </c>
      <c r="F313" t="s">
        <v>48</v>
      </c>
      <c r="G313" s="30" t="s">
        <v>309</v>
      </c>
      <c r="H313" t="s">
        <v>304</v>
      </c>
      <c r="K313" s="28"/>
      <c r="L313" t="s">
        <v>472</v>
      </c>
      <c r="M313" t="s">
        <v>38</v>
      </c>
      <c r="R313" t="str">
        <f>IF(COUNTIF(soi_input_variables!A:A,B313)&gt;0,"yes","no")</f>
        <v>no</v>
      </c>
      <c r="S313" t="str">
        <f>IF(COUNTIF(midas_input_variables!A:A,B313)&gt;0,"yes","no")</f>
        <v>no</v>
      </c>
      <c r="T313" t="str">
        <f t="shared" si="168"/>
        <v>no</v>
      </c>
      <c r="V313" t="str">
        <f>IF(COUNTIF(eucalc_variables_proxies!A:A,B313)&gt;0,"yes","no")</f>
        <v>yes</v>
      </c>
      <c r="X313" s="9" t="s">
        <v>2983</v>
      </c>
      <c r="AI313" s="9" t="s">
        <v>3825</v>
      </c>
      <c r="AJ313" t="s">
        <v>2988</v>
      </c>
      <c r="AK313" t="s">
        <v>3808</v>
      </c>
      <c r="AO313" s="29"/>
      <c r="AP313" s="103" t="s">
        <v>3826</v>
      </c>
      <c r="AQ313" s="104" t="b">
        <v>1</v>
      </c>
      <c r="AR313" s="105"/>
      <c r="AS313" s="29"/>
      <c r="AT313" s="131" t="str" cm="1">
        <f t="array" ref="AT313">IFERROR(_xlfn.TEXTSPLIT(AR313,";",,FALSE),"")</f>
        <v/>
      </c>
      <c r="BJ313" s="132" t="str">
        <f t="shared" si="135"/>
        <v/>
      </c>
      <c r="BK313" s="132" t="str">
        <f t="shared" si="136"/>
        <v/>
      </c>
      <c r="BL313" s="132" t="str">
        <f t="shared" si="137"/>
        <v/>
      </c>
      <c r="BM313" s="132" t="str">
        <f t="shared" si="138"/>
        <v/>
      </c>
      <c r="BN313" s="132" t="str">
        <f t="shared" si="139"/>
        <v/>
      </c>
      <c r="BO313" s="132" t="str">
        <f t="shared" si="140"/>
        <v/>
      </c>
      <c r="BP313" s="132" t="str">
        <f t="shared" si="141"/>
        <v/>
      </c>
      <c r="BQ313" s="132" t="str">
        <f t="shared" si="142"/>
        <v/>
      </c>
      <c r="BR313" s="132" t="str">
        <f t="shared" si="143"/>
        <v/>
      </c>
      <c r="BS313" s="132" t="str">
        <f t="shared" si="144"/>
        <v/>
      </c>
      <c r="BT313" s="132" t="str">
        <f t="shared" si="145"/>
        <v/>
      </c>
      <c r="BU313" s="132" t="str">
        <f t="shared" si="146"/>
        <v/>
      </c>
      <c r="BV313" s="132" t="str">
        <f t="shared" si="147"/>
        <v/>
      </c>
      <c r="BW313" s="132" t="str">
        <f t="shared" si="148"/>
        <v/>
      </c>
      <c r="BX313" s="132" t="str">
        <f t="shared" si="149"/>
        <v/>
      </c>
      <c r="BY313" s="132" t="str">
        <f t="shared" si="150"/>
        <v/>
      </c>
      <c r="BZ313" t="str">
        <f t="shared" si="151"/>
        <v/>
      </c>
      <c r="CA313" t="str">
        <f t="shared" si="152"/>
        <v/>
      </c>
      <c r="CB313" t="str">
        <f t="shared" si="153"/>
        <v/>
      </c>
      <c r="CC313" t="str">
        <f t="shared" si="154"/>
        <v/>
      </c>
      <c r="CD313" t="str">
        <f t="shared" si="155"/>
        <v/>
      </c>
      <c r="CE313" t="str">
        <f t="shared" si="156"/>
        <v/>
      </c>
      <c r="CF313" t="str">
        <f t="shared" si="157"/>
        <v/>
      </c>
      <c r="CG313" t="str">
        <f t="shared" si="158"/>
        <v/>
      </c>
      <c r="CH313" t="str">
        <f t="shared" si="159"/>
        <v/>
      </c>
      <c r="CI313" t="str">
        <f t="shared" si="160"/>
        <v/>
      </c>
      <c r="CJ313" t="str">
        <f t="shared" si="161"/>
        <v/>
      </c>
      <c r="CK313" t="str">
        <f t="shared" si="162"/>
        <v/>
      </c>
      <c r="CL313" t="str">
        <f t="shared" si="163"/>
        <v/>
      </c>
      <c r="CM313" t="str">
        <f t="shared" si="164"/>
        <v/>
      </c>
      <c r="CN313" t="str">
        <f t="shared" si="165"/>
        <v/>
      </c>
      <c r="CO313" t="str">
        <f t="shared" si="166"/>
        <v/>
      </c>
    </row>
    <row r="314" spans="1:93" ht="19.2" customHeight="1">
      <c r="A314" t="s">
        <v>3576</v>
      </c>
      <c r="B314" s="97" t="s">
        <v>3715</v>
      </c>
      <c r="C314" s="26" t="s">
        <v>3827</v>
      </c>
      <c r="D314" s="27"/>
      <c r="E314" s="27" t="s">
        <v>61</v>
      </c>
      <c r="F314" t="s">
        <v>48</v>
      </c>
      <c r="G314" s="30" t="s">
        <v>3828</v>
      </c>
      <c r="H314" s="29" t="s">
        <v>3829</v>
      </c>
      <c r="I314" t="s">
        <v>2988</v>
      </c>
      <c r="K314" s="28" t="s">
        <v>3725</v>
      </c>
      <c r="M314" t="s">
        <v>38</v>
      </c>
      <c r="R314" t="str">
        <f>IF(COUNTIF(soi_input_variables!A:A,B314)&gt;0,"yes","no")</f>
        <v>no</v>
      </c>
      <c r="S314" t="str">
        <f>IF(COUNTIF(midas_input_variables!A:A,B314)&gt;0,"yes","no")</f>
        <v>no</v>
      </c>
      <c r="T314" t="str">
        <f t="shared" si="168"/>
        <v>no</v>
      </c>
      <c r="U314">
        <v>0.02</v>
      </c>
      <c r="V314" t="str">
        <f>IF(COUNTIF(eucalc_variables_proxies!A:A,B314)&gt;0,"yes","no")</f>
        <v>yes</v>
      </c>
      <c r="X314" t="s">
        <v>2988</v>
      </c>
      <c r="Y314" t="s">
        <v>3716</v>
      </c>
      <c r="AI314" s="9"/>
      <c r="AO314" s="29"/>
      <c r="AP314" s="103" t="s">
        <v>3830</v>
      </c>
      <c r="AQ314" s="104" t="b">
        <v>1</v>
      </c>
      <c r="AR314" s="105"/>
      <c r="AS314" s="29"/>
      <c r="AT314" s="131" t="str" cm="1">
        <f t="array" ref="AT314">IFERROR(_xlfn.TEXTSPLIT(AR314,";",,FALSE),"")</f>
        <v/>
      </c>
      <c r="BJ314" s="132" t="str">
        <f t="shared" si="135"/>
        <v/>
      </c>
      <c r="BK314" s="132" t="str">
        <f t="shared" si="136"/>
        <v/>
      </c>
      <c r="BL314" s="132" t="str">
        <f t="shared" si="137"/>
        <v/>
      </c>
      <c r="BM314" s="132" t="str">
        <f t="shared" si="138"/>
        <v/>
      </c>
      <c r="BN314" s="132" t="str">
        <f t="shared" si="139"/>
        <v/>
      </c>
      <c r="BO314" s="132" t="str">
        <f t="shared" si="140"/>
        <v/>
      </c>
      <c r="BP314" s="132" t="str">
        <f t="shared" si="141"/>
        <v/>
      </c>
      <c r="BQ314" s="132" t="str">
        <f t="shared" si="142"/>
        <v/>
      </c>
      <c r="BR314" s="132" t="str">
        <f t="shared" si="143"/>
        <v/>
      </c>
      <c r="BS314" s="132" t="str">
        <f t="shared" si="144"/>
        <v/>
      </c>
      <c r="BT314" s="132" t="str">
        <f t="shared" si="145"/>
        <v/>
      </c>
      <c r="BU314" s="132" t="str">
        <f t="shared" si="146"/>
        <v/>
      </c>
      <c r="BV314" s="132" t="str">
        <f t="shared" si="147"/>
        <v/>
      </c>
      <c r="BW314" s="132" t="str">
        <f t="shared" si="148"/>
        <v/>
      </c>
      <c r="BX314" s="132" t="str">
        <f t="shared" si="149"/>
        <v/>
      </c>
      <c r="BY314" s="132" t="str">
        <f t="shared" si="150"/>
        <v/>
      </c>
      <c r="BZ314" t="str">
        <f t="shared" si="151"/>
        <v/>
      </c>
      <c r="CA314" t="str">
        <f t="shared" si="152"/>
        <v/>
      </c>
      <c r="CB314" t="str">
        <f t="shared" si="153"/>
        <v/>
      </c>
      <c r="CC314" t="str">
        <f t="shared" si="154"/>
        <v/>
      </c>
      <c r="CD314" t="str">
        <f t="shared" si="155"/>
        <v/>
      </c>
      <c r="CE314" t="str">
        <f t="shared" si="156"/>
        <v/>
      </c>
      <c r="CF314" t="str">
        <f t="shared" si="157"/>
        <v/>
      </c>
      <c r="CG314" t="str">
        <f t="shared" si="158"/>
        <v/>
      </c>
      <c r="CH314" t="str">
        <f t="shared" si="159"/>
        <v/>
      </c>
      <c r="CI314" t="str">
        <f t="shared" si="160"/>
        <v/>
      </c>
      <c r="CJ314" t="str">
        <f t="shared" si="161"/>
        <v/>
      </c>
      <c r="CK314" t="str">
        <f t="shared" si="162"/>
        <v/>
      </c>
      <c r="CL314" t="str">
        <f t="shared" si="163"/>
        <v/>
      </c>
      <c r="CM314" t="str">
        <f t="shared" si="164"/>
        <v/>
      </c>
      <c r="CN314" t="str">
        <f t="shared" si="165"/>
        <v/>
      </c>
      <c r="CO314" t="str">
        <f t="shared" si="166"/>
        <v/>
      </c>
    </row>
    <row r="315" spans="1:93" ht="14.1" customHeight="1">
      <c r="A315" t="s">
        <v>3831</v>
      </c>
      <c r="B315" s="97" t="s">
        <v>3721</v>
      </c>
      <c r="C315" s="26" t="s">
        <v>3832</v>
      </c>
      <c r="D315" s="27" t="s">
        <v>3833</v>
      </c>
      <c r="E315" s="27" t="s">
        <v>2890</v>
      </c>
      <c r="F315" t="s">
        <v>48</v>
      </c>
      <c r="G315" s="30" t="s">
        <v>631</v>
      </c>
      <c r="H315" t="s">
        <v>526</v>
      </c>
      <c r="K315" s="28"/>
      <c r="L315" t="s">
        <v>472</v>
      </c>
      <c r="M315" t="s">
        <v>38</v>
      </c>
      <c r="R315" t="str">
        <f>IF(COUNTIF(soi_input_variables!A:A,B315)&gt;0,"yes","no")</f>
        <v>no</v>
      </c>
      <c r="S315" t="str">
        <f>IF(COUNTIF(midas_input_variables!A:A,B315)&gt;0,"yes","no")</f>
        <v>no</v>
      </c>
      <c r="T315" t="str">
        <f t="shared" si="168"/>
        <v>no</v>
      </c>
      <c r="U315">
        <f>0.0005</f>
        <v>5.0000000000000001E-4</v>
      </c>
      <c r="V315" t="str">
        <f>IF(COUNTIF(eucalc_variables_proxies!A:A,B315)&gt;0,"yes","no")</f>
        <v>yes</v>
      </c>
      <c r="X315" t="s">
        <v>2993</v>
      </c>
      <c r="AI315" s="9" t="s">
        <v>3834</v>
      </c>
      <c r="AJ315" t="s">
        <v>2988</v>
      </c>
      <c r="AK315" t="s">
        <v>3808</v>
      </c>
      <c r="AO315" s="29"/>
      <c r="AP315" s="103" t="s">
        <v>3835</v>
      </c>
      <c r="AQ315" s="104" t="b">
        <v>0</v>
      </c>
      <c r="AR315" s="116" t="s">
        <v>3836</v>
      </c>
      <c r="AS315" s="29"/>
      <c r="AT315" s="131" t="str" cm="1">
        <f t="array" ref="AT315:AY315">IFERROR(_xlfn.TEXTSPLIT(AR315,";",,FALSE),"")</f>
        <v>2106</v>
      </c>
      <c r="AU315" s="131" t="str">
        <v>2108</v>
      </c>
      <c r="AV315" s="131" t="str">
        <v>2130</v>
      </c>
      <c r="AW315" s="131" t="str">
        <v>2131</v>
      </c>
      <c r="AX315" s="131" t="str">
        <v>2132</v>
      </c>
      <c r="AY315" s="131" t="str">
        <v>2133</v>
      </c>
      <c r="BJ315" s="132">
        <f t="shared" si="135"/>
        <v>2106</v>
      </c>
      <c r="BK315" s="132">
        <f t="shared" si="136"/>
        <v>2108</v>
      </c>
      <c r="BL315" s="132">
        <f t="shared" si="137"/>
        <v>2130</v>
      </c>
      <c r="BM315" s="132">
        <f t="shared" si="138"/>
        <v>2131</v>
      </c>
      <c r="BN315" s="132">
        <f t="shared" si="139"/>
        <v>2132</v>
      </c>
      <c r="BO315" s="132">
        <f t="shared" si="140"/>
        <v>2133</v>
      </c>
      <c r="BP315" s="132" t="str">
        <f t="shared" si="141"/>
        <v/>
      </c>
      <c r="BQ315" s="132" t="str">
        <f t="shared" si="142"/>
        <v/>
      </c>
      <c r="BR315" s="132" t="str">
        <f t="shared" si="143"/>
        <v/>
      </c>
      <c r="BS315" s="132" t="str">
        <f t="shared" si="144"/>
        <v/>
      </c>
      <c r="BT315" s="132" t="str">
        <f t="shared" si="145"/>
        <v/>
      </c>
      <c r="BU315" s="132" t="str">
        <f t="shared" si="146"/>
        <v/>
      </c>
      <c r="BV315" s="132" t="str">
        <f t="shared" si="147"/>
        <v/>
      </c>
      <c r="BW315" s="132" t="str">
        <f t="shared" si="148"/>
        <v/>
      </c>
      <c r="BX315" s="132" t="str">
        <f t="shared" si="149"/>
        <v/>
      </c>
      <c r="BY315" s="132" t="str">
        <f t="shared" si="150"/>
        <v/>
      </c>
      <c r="BZ315" t="str">
        <f t="shared" si="151"/>
        <v>bld_energy-demand_appliances_electricity[TWh]</v>
      </c>
      <c r="CA315" t="str">
        <f t="shared" si="152"/>
        <v>bld_energy-demand_heat_electricity[TWh]</v>
      </c>
      <c r="CB315" t="str">
        <f t="shared" si="153"/>
        <v>bld_energy-demand_heat_solid-bio[TWh]</v>
      </c>
      <c r="CC315" t="str">
        <f t="shared" si="154"/>
        <v>bld_energy-demand_heat_heat-ambient[TWh]</v>
      </c>
      <c r="CD315" t="str">
        <f t="shared" si="155"/>
        <v>bld_energy-demand_heat_heat-geothermal[TWh]</v>
      </c>
      <c r="CE315" t="str">
        <f t="shared" si="156"/>
        <v>bld_energy-demand_heat_heat-solar[TWh]</v>
      </c>
      <c r="CF315" t="str">
        <f t="shared" si="157"/>
        <v/>
      </c>
      <c r="CG315" t="str">
        <f t="shared" si="158"/>
        <v/>
      </c>
      <c r="CH315" t="str">
        <f t="shared" si="159"/>
        <v/>
      </c>
      <c r="CI315" t="str">
        <f t="shared" si="160"/>
        <v/>
      </c>
      <c r="CJ315" t="str">
        <f t="shared" si="161"/>
        <v/>
      </c>
      <c r="CK315" t="str">
        <f t="shared" si="162"/>
        <v/>
      </c>
      <c r="CL315" t="str">
        <f t="shared" si="163"/>
        <v/>
      </c>
      <c r="CM315" t="str">
        <f t="shared" si="164"/>
        <v/>
      </c>
      <c r="CN315" t="str">
        <f t="shared" si="165"/>
        <v/>
      </c>
      <c r="CO315" t="str">
        <f t="shared" si="166"/>
        <v/>
      </c>
    </row>
    <row r="316" spans="1:93" ht="28.8">
      <c r="A316" t="s">
        <v>3580</v>
      </c>
      <c r="B316" s="97" t="s">
        <v>3725</v>
      </c>
      <c r="C316" s="26" t="s">
        <v>3837</v>
      </c>
      <c r="D316" s="27"/>
      <c r="E316" s="27" t="s">
        <v>61</v>
      </c>
      <c r="F316" t="s">
        <v>48</v>
      </c>
      <c r="G316" s="30" t="s">
        <v>631</v>
      </c>
      <c r="H316" t="s">
        <v>1010</v>
      </c>
      <c r="K316" s="28"/>
      <c r="L316" t="s">
        <v>472</v>
      </c>
      <c r="M316" t="s">
        <v>38</v>
      </c>
      <c r="R316" t="str">
        <f>IF(COUNTIF(soi_input_variables!A:A,B316)&gt;0,"yes","no")</f>
        <v>yes</v>
      </c>
      <c r="S316" t="str">
        <f>IF(COUNTIF(midas_input_variables!A:A,B316)&gt;0,"yes","no")</f>
        <v>no</v>
      </c>
      <c r="T316" t="str">
        <f t="shared" si="168"/>
        <v>yes</v>
      </c>
      <c r="U316">
        <v>0.02</v>
      </c>
      <c r="V316" t="str">
        <f>IF(COUNTIF(eucalc_variables_proxies!A:A,B316)&gt;0,"yes","no")</f>
        <v>yes</v>
      </c>
      <c r="X316" t="s">
        <v>2943</v>
      </c>
      <c r="Y316" t="s">
        <v>2943</v>
      </c>
      <c r="AI316" s="9" t="s">
        <v>3838</v>
      </c>
      <c r="AJ316" t="s">
        <v>2988</v>
      </c>
      <c r="AK316" t="s">
        <v>3808</v>
      </c>
      <c r="AO316" s="29"/>
      <c r="AP316" s="103" t="s">
        <v>3839</v>
      </c>
      <c r="AQ316" s="104" t="b">
        <v>1</v>
      </c>
      <c r="AR316" s="105"/>
      <c r="AS316" s="29"/>
      <c r="AT316" s="131" t="str" cm="1">
        <f t="array" ref="AT316">IFERROR(_xlfn.TEXTSPLIT(AR316,";",,FALSE),"")</f>
        <v/>
      </c>
      <c r="BJ316" s="132" t="str">
        <f t="shared" si="135"/>
        <v/>
      </c>
      <c r="BK316" s="132" t="str">
        <f t="shared" si="136"/>
        <v/>
      </c>
      <c r="BL316" s="132" t="str">
        <f t="shared" si="137"/>
        <v/>
      </c>
      <c r="BM316" s="132" t="str">
        <f t="shared" si="138"/>
        <v/>
      </c>
      <c r="BN316" s="132" t="str">
        <f t="shared" si="139"/>
        <v/>
      </c>
      <c r="BO316" s="132" t="str">
        <f t="shared" si="140"/>
        <v/>
      </c>
      <c r="BP316" s="132" t="str">
        <f t="shared" si="141"/>
        <v/>
      </c>
      <c r="BQ316" s="132" t="str">
        <f t="shared" si="142"/>
        <v/>
      </c>
      <c r="BR316" s="132" t="str">
        <f t="shared" si="143"/>
        <v/>
      </c>
      <c r="BS316" s="132" t="str">
        <f t="shared" si="144"/>
        <v/>
      </c>
      <c r="BT316" s="132" t="str">
        <f t="shared" si="145"/>
        <v/>
      </c>
      <c r="BU316" s="132" t="str">
        <f t="shared" si="146"/>
        <v/>
      </c>
      <c r="BV316" s="132" t="str">
        <f t="shared" si="147"/>
        <v/>
      </c>
      <c r="BW316" s="132" t="str">
        <f t="shared" si="148"/>
        <v/>
      </c>
      <c r="BX316" s="132" t="str">
        <f t="shared" si="149"/>
        <v/>
      </c>
      <c r="BY316" s="132" t="str">
        <f t="shared" si="150"/>
        <v/>
      </c>
      <c r="BZ316" t="str">
        <f t="shared" si="151"/>
        <v/>
      </c>
      <c r="CA316" t="str">
        <f t="shared" si="152"/>
        <v/>
      </c>
      <c r="CB316" t="str">
        <f t="shared" si="153"/>
        <v/>
      </c>
      <c r="CC316" t="str">
        <f t="shared" si="154"/>
        <v/>
      </c>
      <c r="CD316" t="str">
        <f t="shared" si="155"/>
        <v/>
      </c>
      <c r="CE316" t="str">
        <f t="shared" si="156"/>
        <v/>
      </c>
      <c r="CF316" t="str">
        <f t="shared" si="157"/>
        <v/>
      </c>
      <c r="CG316" t="str">
        <f t="shared" si="158"/>
        <v/>
      </c>
      <c r="CH316" t="str">
        <f t="shared" si="159"/>
        <v/>
      </c>
      <c r="CI316" t="str">
        <f t="shared" si="160"/>
        <v/>
      </c>
      <c r="CJ316" t="str">
        <f t="shared" si="161"/>
        <v/>
      </c>
      <c r="CK316" t="str">
        <f t="shared" si="162"/>
        <v/>
      </c>
      <c r="CL316" t="str">
        <f t="shared" si="163"/>
        <v/>
      </c>
      <c r="CM316" t="str">
        <f t="shared" si="164"/>
        <v/>
      </c>
      <c r="CN316" t="str">
        <f t="shared" si="165"/>
        <v/>
      </c>
      <c r="CO316" t="str">
        <f t="shared" si="166"/>
        <v/>
      </c>
    </row>
    <row r="317" spans="1:93" ht="17.7" customHeight="1">
      <c r="A317" s="198" t="s">
        <v>3840</v>
      </c>
      <c r="B317" s="97" t="s">
        <v>3841</v>
      </c>
      <c r="C317" s="26"/>
      <c r="D317" s="27"/>
      <c r="E317" s="27" t="s">
        <v>1163</v>
      </c>
      <c r="F317" t="s">
        <v>48</v>
      </c>
      <c r="G317" s="30" t="s">
        <v>631</v>
      </c>
      <c r="K317" s="28"/>
      <c r="M317" s="198" t="s">
        <v>1707</v>
      </c>
      <c r="R317" t="str">
        <f>IF(COUNTIF(soi_input_variables!A:A,B317)&gt;0,"yes","no")</f>
        <v>no</v>
      </c>
      <c r="S317" t="str">
        <f>IF(COUNTIF(midas_input_variables!A:A,B317)&gt;0,"yes","no")</f>
        <v>no</v>
      </c>
      <c r="T317" t="str">
        <f t="shared" ref="T317:T334" si="175">IF(OR(R317="yes",S317="yes"),"yes","no")</f>
        <v>no</v>
      </c>
      <c r="V317" t="str">
        <f>IF(COUNTIF(eucalc_variables_proxies!A:A,B317)&gt;0,"yes","no")</f>
        <v>no</v>
      </c>
      <c r="W317" s="198" t="s">
        <v>38</v>
      </c>
      <c r="AI317" s="9" t="s">
        <v>3842</v>
      </c>
      <c r="AJ317" t="s">
        <v>2988</v>
      </c>
      <c r="AK317" t="s">
        <v>3808</v>
      </c>
      <c r="AO317" s="29">
        <v>2160</v>
      </c>
      <c r="AP317" s="108" t="s">
        <v>3843</v>
      </c>
      <c r="AQ317" s="110" t="b">
        <v>1</v>
      </c>
      <c r="AR317" s="29"/>
      <c r="AS317" s="29">
        <v>2160</v>
      </c>
      <c r="AT317" s="131" t="str" cm="1">
        <f t="array" ref="AT317">IFERROR(_xlfn.TEXTSPLIT(AR317,";",,FALSE),"")</f>
        <v/>
      </c>
      <c r="BJ317" s="132" t="str">
        <f t="shared" si="135"/>
        <v/>
      </c>
      <c r="BK317" s="132" t="str">
        <f t="shared" si="136"/>
        <v/>
      </c>
      <c r="BL317" s="132" t="str">
        <f t="shared" si="137"/>
        <v/>
      </c>
      <c r="BM317" s="132" t="str">
        <f t="shared" si="138"/>
        <v/>
      </c>
      <c r="BN317" s="132" t="str">
        <f t="shared" si="139"/>
        <v/>
      </c>
      <c r="BO317" s="132" t="str">
        <f t="shared" si="140"/>
        <v/>
      </c>
      <c r="BP317" s="132" t="str">
        <f t="shared" si="141"/>
        <v/>
      </c>
      <c r="BQ317" s="132" t="str">
        <f t="shared" si="142"/>
        <v/>
      </c>
      <c r="BR317" s="132" t="str">
        <f t="shared" si="143"/>
        <v/>
      </c>
      <c r="BS317" s="132" t="str">
        <f t="shared" si="144"/>
        <v/>
      </c>
      <c r="BT317" s="132" t="str">
        <f t="shared" si="145"/>
        <v/>
      </c>
      <c r="BU317" s="132" t="str">
        <f t="shared" si="146"/>
        <v/>
      </c>
      <c r="BV317" s="132" t="str">
        <f t="shared" si="147"/>
        <v/>
      </c>
      <c r="BW317" s="132" t="str">
        <f t="shared" si="148"/>
        <v/>
      </c>
      <c r="BX317" s="132" t="str">
        <f t="shared" si="149"/>
        <v/>
      </c>
      <c r="BY317" s="132" t="str">
        <f t="shared" si="150"/>
        <v/>
      </c>
      <c r="BZ317" t="str">
        <f t="shared" si="151"/>
        <v/>
      </c>
      <c r="CA317" t="str">
        <f t="shared" si="152"/>
        <v/>
      </c>
      <c r="CB317" t="str">
        <f t="shared" si="153"/>
        <v/>
      </c>
      <c r="CC317" t="str">
        <f t="shared" si="154"/>
        <v/>
      </c>
      <c r="CD317" t="str">
        <f t="shared" si="155"/>
        <v/>
      </c>
      <c r="CE317" t="str">
        <f t="shared" si="156"/>
        <v/>
      </c>
      <c r="CF317" t="str">
        <f t="shared" si="157"/>
        <v/>
      </c>
      <c r="CG317" t="str">
        <f t="shared" si="158"/>
        <v/>
      </c>
      <c r="CH317" t="str">
        <f t="shared" si="159"/>
        <v/>
      </c>
      <c r="CI317" t="str">
        <f t="shared" si="160"/>
        <v/>
      </c>
      <c r="CJ317" t="str">
        <f t="shared" si="161"/>
        <v/>
      </c>
      <c r="CK317" t="str">
        <f t="shared" si="162"/>
        <v/>
      </c>
      <c r="CL317" t="str">
        <f t="shared" si="163"/>
        <v/>
      </c>
      <c r="CM317" t="str">
        <f t="shared" si="164"/>
        <v/>
      </c>
      <c r="CN317" t="str">
        <f t="shared" si="165"/>
        <v/>
      </c>
      <c r="CO317" t="str">
        <f t="shared" si="166"/>
        <v/>
      </c>
    </row>
    <row r="318" spans="1:93" ht="17.7" customHeight="1">
      <c r="A318" s="198" t="s">
        <v>3544</v>
      </c>
      <c r="B318" s="97" t="s">
        <v>3844</v>
      </c>
      <c r="C318" s="26"/>
      <c r="D318" s="27"/>
      <c r="E318" s="27" t="s">
        <v>61</v>
      </c>
      <c r="F318" t="s">
        <v>48</v>
      </c>
      <c r="G318" s="30" t="s">
        <v>631</v>
      </c>
      <c r="H318" t="s">
        <v>1010</v>
      </c>
      <c r="K318" s="28"/>
      <c r="M318" s="198" t="s">
        <v>1707</v>
      </c>
      <c r="R318" t="str">
        <f>IF(COUNTIF(soi_input_variables!A:A,B318)&gt;0,"yes","no")</f>
        <v>no</v>
      </c>
      <c r="S318" t="str">
        <f>IF(COUNTIF(midas_input_variables!A:A,B318)&gt;0,"yes","no")</f>
        <v>no</v>
      </c>
      <c r="T318" t="str">
        <f t="shared" si="175"/>
        <v>no</v>
      </c>
      <c r="V318" t="str">
        <f>IF(COUNTIF(eucalc_variables_proxies!A:A,B318)&gt;0,"yes","no")</f>
        <v>no</v>
      </c>
      <c r="W318" s="198" t="s">
        <v>38</v>
      </c>
      <c r="AI318" s="9" t="s">
        <v>3845</v>
      </c>
      <c r="AJ318" t="s">
        <v>2988</v>
      </c>
      <c r="AK318" t="s">
        <v>3808</v>
      </c>
      <c r="AO318" s="105"/>
      <c r="AP318" s="103" t="s">
        <v>3846</v>
      </c>
      <c r="AQ318" s="110" t="b">
        <v>0</v>
      </c>
      <c r="AR318" s="105">
        <v>2160</v>
      </c>
      <c r="AS318" s="105"/>
      <c r="AT318" s="131" t="str" cm="1">
        <f t="array" ref="AT318">IFERROR(_xlfn.TEXTSPLIT(AR318,";",,FALSE),"")</f>
        <v>2160</v>
      </c>
      <c r="BJ318" s="132">
        <f t="shared" si="135"/>
        <v>2160</v>
      </c>
      <c r="BK318" s="132" t="str">
        <f t="shared" si="136"/>
        <v/>
      </c>
      <c r="BL318" s="132" t="str">
        <f t="shared" si="137"/>
        <v/>
      </c>
      <c r="BM318" s="132" t="str">
        <f t="shared" si="138"/>
        <v/>
      </c>
      <c r="BN318" s="132" t="str">
        <f t="shared" si="139"/>
        <v/>
      </c>
      <c r="BO318" s="132" t="str">
        <f t="shared" si="140"/>
        <v/>
      </c>
      <c r="BP318" s="132" t="str">
        <f t="shared" si="141"/>
        <v/>
      </c>
      <c r="BQ318" s="132" t="str">
        <f t="shared" si="142"/>
        <v/>
      </c>
      <c r="BR318" s="132" t="str">
        <f t="shared" si="143"/>
        <v/>
      </c>
      <c r="BS318" s="132" t="str">
        <f t="shared" si="144"/>
        <v/>
      </c>
      <c r="BT318" s="132" t="str">
        <f t="shared" si="145"/>
        <v/>
      </c>
      <c r="BU318" s="132" t="str">
        <f t="shared" si="146"/>
        <v/>
      </c>
      <c r="BV318" s="132" t="str">
        <f t="shared" si="147"/>
        <v/>
      </c>
      <c r="BW318" s="132" t="str">
        <f t="shared" si="148"/>
        <v/>
      </c>
      <c r="BX318" s="132" t="str">
        <f t="shared" si="149"/>
        <v/>
      </c>
      <c r="BY318" s="132" t="str">
        <f t="shared" si="150"/>
        <v/>
      </c>
      <c r="BZ318" t="str">
        <f t="shared" si="151"/>
        <v>bld_energy-demand_hot-water_electricity[TWh]</v>
      </c>
      <c r="CA318" t="str">
        <f t="shared" si="152"/>
        <v/>
      </c>
      <c r="CB318" t="str">
        <f t="shared" si="153"/>
        <v/>
      </c>
      <c r="CC318" t="str">
        <f t="shared" si="154"/>
        <v/>
      </c>
      <c r="CD318" t="str">
        <f t="shared" si="155"/>
        <v/>
      </c>
      <c r="CE318" t="str">
        <f t="shared" si="156"/>
        <v/>
      </c>
      <c r="CF318" t="str">
        <f t="shared" si="157"/>
        <v/>
      </c>
      <c r="CG318" t="str">
        <f t="shared" si="158"/>
        <v/>
      </c>
      <c r="CH318" t="str">
        <f t="shared" si="159"/>
        <v/>
      </c>
      <c r="CI318" t="str">
        <f t="shared" si="160"/>
        <v/>
      </c>
      <c r="CJ318" t="str">
        <f t="shared" si="161"/>
        <v/>
      </c>
      <c r="CK318" t="str">
        <f t="shared" si="162"/>
        <v/>
      </c>
      <c r="CL318" t="str">
        <f t="shared" si="163"/>
        <v/>
      </c>
      <c r="CM318" t="str">
        <f t="shared" si="164"/>
        <v/>
      </c>
      <c r="CN318" t="str">
        <f t="shared" si="165"/>
        <v/>
      </c>
      <c r="CO318" t="str">
        <f t="shared" si="166"/>
        <v/>
      </c>
    </row>
    <row r="319" spans="1:93" ht="17.7" customHeight="1">
      <c r="A319" s="198" t="s">
        <v>3546</v>
      </c>
      <c r="B319" s="97" t="s">
        <v>3847</v>
      </c>
      <c r="C319" s="26"/>
      <c r="D319" s="27"/>
      <c r="E319" s="27" t="s">
        <v>61</v>
      </c>
      <c r="F319" t="s">
        <v>48</v>
      </c>
      <c r="G319" s="30" t="s">
        <v>631</v>
      </c>
      <c r="H319" t="s">
        <v>1010</v>
      </c>
      <c r="K319" s="28"/>
      <c r="M319" s="198" t="s">
        <v>1707</v>
      </c>
      <c r="R319" t="str">
        <f>IF(COUNTIF(soi_input_variables!A:A,B319)&gt;0,"yes","no")</f>
        <v>no</v>
      </c>
      <c r="S319" t="str">
        <f>IF(COUNTIF(midas_input_variables!A:A,B319)&gt;0,"yes","no")</f>
        <v>no</v>
      </c>
      <c r="T319" t="str">
        <f t="shared" si="175"/>
        <v>no</v>
      </c>
      <c r="V319" t="str">
        <f>IF(COUNTIF(eucalc_variables_proxies!A:A,B319)&gt;0,"yes","no")</f>
        <v>no</v>
      </c>
      <c r="W319" s="198" t="s">
        <v>38</v>
      </c>
      <c r="AI319" s="9"/>
      <c r="AO319" s="105"/>
      <c r="AP319" t="s">
        <v>3848</v>
      </c>
      <c r="AQ319" s="110" t="b">
        <v>1</v>
      </c>
      <c r="AR319" s="105"/>
      <c r="AS319" s="105"/>
      <c r="AT319" s="131" t="str" cm="1">
        <f t="array" ref="AT319">IFERROR(_xlfn.TEXTSPLIT(AR319,";",,FALSE),"")</f>
        <v/>
      </c>
      <c r="BJ319" s="132" t="str">
        <f t="shared" ref="BJ319:BJ385" si="176">IF(LEN(AT319)&gt;0,VALUE(AT319),"")</f>
        <v/>
      </c>
      <c r="BK319" s="132" t="str">
        <f t="shared" ref="BK319:BK385" si="177">IF(LEN(AU319)&gt;0,VALUE(AU319),"")</f>
        <v/>
      </c>
      <c r="BL319" s="132" t="str">
        <f t="shared" ref="BL319:BL385" si="178">IF(LEN(AV319)&gt;0,VALUE(AV319),"")</f>
        <v/>
      </c>
      <c r="BM319" s="132" t="str">
        <f t="shared" ref="BM319:BM385" si="179">IF(LEN(AW319)&gt;0,VALUE(AW319),"")</f>
        <v/>
      </c>
      <c r="BN319" s="132" t="str">
        <f t="shared" ref="BN319:BN385" si="180">IF(LEN(AX319)&gt;0,VALUE(AX319),"")</f>
        <v/>
      </c>
      <c r="BO319" s="132" t="str">
        <f t="shared" ref="BO319:BO385" si="181">IF(LEN(AY319)&gt;0,VALUE(AY319),"")</f>
        <v/>
      </c>
      <c r="BP319" s="132" t="str">
        <f t="shared" ref="BP319:BP385" si="182">IF(LEN(AZ319)&gt;0,VALUE(AZ319),"")</f>
        <v/>
      </c>
      <c r="BQ319" s="132" t="str">
        <f t="shared" ref="BQ319:BQ385" si="183">IF(LEN(BA319)&gt;0,VALUE(BA319),"")</f>
        <v/>
      </c>
      <c r="BR319" s="132" t="str">
        <f t="shared" ref="BR319:BR385" si="184">IF(LEN(BB319)&gt;0,VALUE(BB319),"")</f>
        <v/>
      </c>
      <c r="BS319" s="132" t="str">
        <f t="shared" ref="BS319:BS385" si="185">IF(LEN(BC319)&gt;0,VALUE(BC319),"")</f>
        <v/>
      </c>
      <c r="BT319" s="132" t="str">
        <f t="shared" ref="BT319:BT385" si="186">IF(LEN(BD319)&gt;0,VALUE(BD319),"")</f>
        <v/>
      </c>
      <c r="BU319" s="132" t="str">
        <f t="shared" ref="BU319:BU385" si="187">IF(LEN(BE319)&gt;0,VALUE(BE319),"")</f>
        <v/>
      </c>
      <c r="BV319" s="132" t="str">
        <f t="shared" ref="BV319:BV385" si="188">IF(LEN(BF319)&gt;0,VALUE(BF319),"")</f>
        <v/>
      </c>
      <c r="BW319" s="132" t="str">
        <f t="shared" ref="BW319:BW385" si="189">IF(LEN(BG319)&gt;0,VALUE(BG319),"")</f>
        <v/>
      </c>
      <c r="BX319" s="132" t="str">
        <f t="shared" ref="BX319:BX385" si="190">IF(LEN(BH319)&gt;0,VALUE(BH319),"")</f>
        <v/>
      </c>
      <c r="BY319" s="132" t="str">
        <f t="shared" ref="BY319:BY385" si="191">IF(LEN(BI319)&gt;0,VALUE(BI319),"")</f>
        <v/>
      </c>
      <c r="BZ319" t="str">
        <f t="shared" si="151"/>
        <v/>
      </c>
      <c r="CA319" t="str">
        <f t="shared" si="152"/>
        <v/>
      </c>
      <c r="CB319" t="str">
        <f t="shared" si="153"/>
        <v/>
      </c>
      <c r="CC319" t="str">
        <f t="shared" si="154"/>
        <v/>
      </c>
      <c r="CD319" t="str">
        <f t="shared" si="155"/>
        <v/>
      </c>
      <c r="CE319" t="str">
        <f t="shared" si="156"/>
        <v/>
      </c>
      <c r="CF319" t="str">
        <f t="shared" si="157"/>
        <v/>
      </c>
      <c r="CG319" t="str">
        <f t="shared" si="158"/>
        <v/>
      </c>
      <c r="CH319" t="str">
        <f t="shared" si="159"/>
        <v/>
      </c>
      <c r="CI319" t="str">
        <f t="shared" si="160"/>
        <v/>
      </c>
      <c r="CJ319" t="str">
        <f t="shared" si="161"/>
        <v/>
      </c>
      <c r="CK319" t="str">
        <f t="shared" si="162"/>
        <v/>
      </c>
      <c r="CL319" t="str">
        <f t="shared" si="163"/>
        <v/>
      </c>
      <c r="CM319" t="str">
        <f t="shared" si="164"/>
        <v/>
      </c>
      <c r="CN319" t="str">
        <f t="shared" si="165"/>
        <v/>
      </c>
      <c r="CO319" t="str">
        <f t="shared" si="166"/>
        <v/>
      </c>
    </row>
    <row r="320" spans="1:93" ht="17.7" customHeight="1">
      <c r="A320" s="198" t="s">
        <v>3548</v>
      </c>
      <c r="B320" s="97" t="s">
        <v>3849</v>
      </c>
      <c r="C320" s="26"/>
      <c r="D320" s="27"/>
      <c r="E320" s="27" t="s">
        <v>61</v>
      </c>
      <c r="F320" t="s">
        <v>48</v>
      </c>
      <c r="G320" s="30" t="s">
        <v>631</v>
      </c>
      <c r="H320" t="s">
        <v>1010</v>
      </c>
      <c r="K320" s="28"/>
      <c r="M320" s="198" t="s">
        <v>1707</v>
      </c>
      <c r="R320" t="str">
        <f>IF(COUNTIF(soi_input_variables!A:A,B320)&gt;0,"yes","no")</f>
        <v>no</v>
      </c>
      <c r="S320" t="str">
        <f>IF(COUNTIF(midas_input_variables!A:A,B320)&gt;0,"yes","no")</f>
        <v>no</v>
      </c>
      <c r="T320" t="str">
        <f t="shared" si="175"/>
        <v>no</v>
      </c>
      <c r="V320" t="str">
        <f>IF(COUNTIF(eucalc_variables_proxies!A:A,B320)&gt;0,"yes","no")</f>
        <v>no</v>
      </c>
      <c r="W320" s="198" t="s">
        <v>38</v>
      </c>
      <c r="AI320" s="9" t="s">
        <v>3850</v>
      </c>
      <c r="AJ320" t="s">
        <v>2988</v>
      </c>
      <c r="AK320" t="s">
        <v>3808</v>
      </c>
      <c r="AO320" s="105"/>
      <c r="AP320" t="s">
        <v>3851</v>
      </c>
      <c r="AQ320" s="110" t="b">
        <v>1</v>
      </c>
      <c r="AR320" s="105"/>
      <c r="AS320" s="105"/>
      <c r="AT320" s="131" t="str" cm="1">
        <f t="array" ref="AT320">IFERROR(_xlfn.TEXTSPLIT(AR320,";",,FALSE),"")</f>
        <v/>
      </c>
      <c r="BJ320" s="132" t="str">
        <f t="shared" si="176"/>
        <v/>
      </c>
      <c r="BK320" s="132" t="str">
        <f t="shared" si="177"/>
        <v/>
      </c>
      <c r="BL320" s="132" t="str">
        <f t="shared" si="178"/>
        <v/>
      </c>
      <c r="BM320" s="132" t="str">
        <f t="shared" si="179"/>
        <v/>
      </c>
      <c r="BN320" s="132" t="str">
        <f t="shared" si="180"/>
        <v/>
      </c>
      <c r="BO320" s="132" t="str">
        <f t="shared" si="181"/>
        <v/>
      </c>
      <c r="BP320" s="132" t="str">
        <f t="shared" si="182"/>
        <v/>
      </c>
      <c r="BQ320" s="132" t="str">
        <f t="shared" si="183"/>
        <v/>
      </c>
      <c r="BR320" s="132" t="str">
        <f t="shared" si="184"/>
        <v/>
      </c>
      <c r="BS320" s="132" t="str">
        <f t="shared" si="185"/>
        <v/>
      </c>
      <c r="BT320" s="132" t="str">
        <f t="shared" si="186"/>
        <v/>
      </c>
      <c r="BU320" s="132" t="str">
        <f t="shared" si="187"/>
        <v/>
      </c>
      <c r="BV320" s="132" t="str">
        <f t="shared" si="188"/>
        <v/>
      </c>
      <c r="BW320" s="132" t="str">
        <f t="shared" si="189"/>
        <v/>
      </c>
      <c r="BX320" s="132" t="str">
        <f t="shared" si="190"/>
        <v/>
      </c>
      <c r="BY320" s="132" t="str">
        <f t="shared" si="191"/>
        <v/>
      </c>
      <c r="BZ320" t="str">
        <f t="shared" si="151"/>
        <v/>
      </c>
      <c r="CA320" t="str">
        <f t="shared" si="152"/>
        <v/>
      </c>
      <c r="CB320" t="str">
        <f t="shared" si="153"/>
        <v/>
      </c>
      <c r="CC320" t="str">
        <f t="shared" si="154"/>
        <v/>
      </c>
      <c r="CD320" t="str">
        <f t="shared" si="155"/>
        <v/>
      </c>
      <c r="CE320" t="str">
        <f t="shared" si="156"/>
        <v/>
      </c>
      <c r="CF320" t="str">
        <f t="shared" si="157"/>
        <v/>
      </c>
      <c r="CG320" t="str">
        <f t="shared" si="158"/>
        <v/>
      </c>
      <c r="CH320" t="str">
        <f t="shared" si="159"/>
        <v/>
      </c>
      <c r="CI320" t="str">
        <f t="shared" si="160"/>
        <v/>
      </c>
      <c r="CJ320" t="str">
        <f t="shared" si="161"/>
        <v/>
      </c>
      <c r="CK320" t="str">
        <f t="shared" si="162"/>
        <v/>
      </c>
      <c r="CL320" t="str">
        <f t="shared" si="163"/>
        <v/>
      </c>
      <c r="CM320" t="str">
        <f t="shared" si="164"/>
        <v/>
      </c>
      <c r="CN320" t="str">
        <f t="shared" si="165"/>
        <v/>
      </c>
      <c r="CO320" t="str">
        <f t="shared" si="166"/>
        <v/>
      </c>
    </row>
    <row r="321" spans="1:93" ht="17.7" customHeight="1">
      <c r="A321" s="205" t="s">
        <v>3568</v>
      </c>
      <c r="B321" s="193" t="s">
        <v>3852</v>
      </c>
      <c r="C321" s="26"/>
      <c r="D321" s="27"/>
      <c r="E321" s="27" t="s">
        <v>2890</v>
      </c>
      <c r="F321" t="s">
        <v>48</v>
      </c>
      <c r="G321" s="30" t="s">
        <v>631</v>
      </c>
      <c r="H321" t="s">
        <v>526</v>
      </c>
      <c r="K321" s="28"/>
      <c r="L321" t="s">
        <v>472</v>
      </c>
      <c r="M321" s="198" t="s">
        <v>38</v>
      </c>
      <c r="Q321" s="1" t="s">
        <v>3853</v>
      </c>
      <c r="R321" t="str">
        <f>IF(COUNTIF(soi_input_variables!A:A,B321)&gt;0,"yes","no")</f>
        <v>yes</v>
      </c>
      <c r="S321" t="str">
        <f>IF(COUNTIF(midas_input_variables!A:A,B321)&gt;0,"yes","no")</f>
        <v>no</v>
      </c>
      <c r="T321" t="str">
        <f t="shared" si="175"/>
        <v>yes</v>
      </c>
      <c r="V321" t="str">
        <f>IF(COUNTIF(eucalc_variables_proxies!A:A,B321)&gt;0,"yes","no")</f>
        <v>yes</v>
      </c>
      <c r="W321" s="198" t="s">
        <v>38</v>
      </c>
      <c r="AI321" s="9" t="s">
        <v>3854</v>
      </c>
      <c r="AJ321" t="s">
        <v>2988</v>
      </c>
      <c r="AK321" t="s">
        <v>3808</v>
      </c>
      <c r="AO321" s="105"/>
      <c r="AP321" t="s">
        <v>3855</v>
      </c>
      <c r="AQ321" s="110" t="b">
        <v>1</v>
      </c>
      <c r="AR321" s="105"/>
      <c r="AS321" s="105"/>
      <c r="AT321" s="131" t="str" cm="1">
        <f t="array" ref="AT321">IFERROR(_xlfn.TEXTSPLIT(AR321,";",,FALSE),"")</f>
        <v/>
      </c>
      <c r="BJ321" s="132" t="str">
        <f t="shared" si="176"/>
        <v/>
      </c>
      <c r="BK321" s="132" t="str">
        <f t="shared" si="177"/>
        <v/>
      </c>
      <c r="BL321" s="132" t="str">
        <f t="shared" si="178"/>
        <v/>
      </c>
      <c r="BM321" s="132" t="str">
        <f t="shared" si="179"/>
        <v/>
      </c>
      <c r="BN321" s="132" t="str">
        <f t="shared" si="180"/>
        <v/>
      </c>
      <c r="BO321" s="132" t="str">
        <f t="shared" si="181"/>
        <v/>
      </c>
      <c r="BP321" s="132" t="str">
        <f t="shared" si="182"/>
        <v/>
      </c>
      <c r="BQ321" s="132" t="str">
        <f t="shared" si="183"/>
        <v/>
      </c>
      <c r="BR321" s="132" t="str">
        <f t="shared" si="184"/>
        <v/>
      </c>
      <c r="BS321" s="132" t="str">
        <f t="shared" si="185"/>
        <v/>
      </c>
      <c r="BT321" s="132" t="str">
        <f t="shared" si="186"/>
        <v/>
      </c>
      <c r="BU321" s="132" t="str">
        <f t="shared" si="187"/>
        <v/>
      </c>
      <c r="BV321" s="132" t="str">
        <f t="shared" si="188"/>
        <v/>
      </c>
      <c r="BW321" s="132" t="str">
        <f t="shared" si="189"/>
        <v/>
      </c>
      <c r="BX321" s="132" t="str">
        <f t="shared" si="190"/>
        <v/>
      </c>
      <c r="BY321" s="132" t="str">
        <f t="shared" si="191"/>
        <v/>
      </c>
      <c r="BZ321" t="str">
        <f t="shared" si="151"/>
        <v/>
      </c>
      <c r="CA321" t="str">
        <f t="shared" si="152"/>
        <v/>
      </c>
      <c r="CB321" t="str">
        <f t="shared" si="153"/>
        <v/>
      </c>
      <c r="CC321" t="str">
        <f t="shared" si="154"/>
        <v/>
      </c>
      <c r="CD321" t="str">
        <f t="shared" si="155"/>
        <v/>
      </c>
      <c r="CE321" t="str">
        <f t="shared" si="156"/>
        <v/>
      </c>
      <c r="CF321" t="str">
        <f t="shared" si="157"/>
        <v/>
      </c>
      <c r="CG321" t="str">
        <f t="shared" si="158"/>
        <v/>
      </c>
      <c r="CH321" t="str">
        <f t="shared" si="159"/>
        <v/>
      </c>
      <c r="CI321" t="str">
        <f t="shared" si="160"/>
        <v/>
      </c>
      <c r="CJ321" t="str">
        <f t="shared" si="161"/>
        <v/>
      </c>
      <c r="CK321" t="str">
        <f t="shared" si="162"/>
        <v/>
      </c>
      <c r="CL321" t="str">
        <f t="shared" si="163"/>
        <v/>
      </c>
      <c r="CM321" t="str">
        <f t="shared" si="164"/>
        <v/>
      </c>
      <c r="CN321" t="str">
        <f t="shared" si="165"/>
        <v/>
      </c>
      <c r="CO321" t="str">
        <f t="shared" si="166"/>
        <v/>
      </c>
    </row>
    <row r="322" spans="1:93" ht="17.7" customHeight="1">
      <c r="A322" s="198" t="s">
        <v>3550</v>
      </c>
      <c r="B322" s="97" t="s">
        <v>3856</v>
      </c>
      <c r="C322" s="26"/>
      <c r="D322" s="27"/>
      <c r="E322" s="27" t="s">
        <v>2890</v>
      </c>
      <c r="F322" t="s">
        <v>48</v>
      </c>
      <c r="G322" s="30" t="s">
        <v>631</v>
      </c>
      <c r="H322" t="s">
        <v>526</v>
      </c>
      <c r="K322" s="28"/>
      <c r="M322" s="198" t="s">
        <v>38</v>
      </c>
      <c r="R322" t="str">
        <f>IF(COUNTIF(soi_input_variables!A:A,B322)&gt;0,"yes","no")</f>
        <v>no</v>
      </c>
      <c r="S322" t="str">
        <f>IF(COUNTIF(midas_input_variables!A:A,B322)&gt;0,"yes","no")</f>
        <v>no</v>
      </c>
      <c r="T322" t="str">
        <f t="shared" si="175"/>
        <v>no</v>
      </c>
      <c r="V322" t="str">
        <f>IF(COUNTIF(eucalc_variables_proxies!A:A,B322)&gt;0,"yes","no")</f>
        <v>yes</v>
      </c>
      <c r="W322" s="198" t="s">
        <v>38</v>
      </c>
      <c r="AI322" s="9" t="s">
        <v>3857</v>
      </c>
      <c r="AJ322" t="s">
        <v>2988</v>
      </c>
      <c r="AK322" t="s">
        <v>3808</v>
      </c>
      <c r="AO322" s="105"/>
      <c r="AP322" t="s">
        <v>3858</v>
      </c>
      <c r="AQ322" s="110" t="b">
        <v>1</v>
      </c>
      <c r="AR322" s="105"/>
      <c r="AS322" s="105"/>
      <c r="AT322" s="131" t="str" cm="1">
        <f t="array" ref="AT322">IFERROR(_xlfn.TEXTSPLIT(AR322,";",,FALSE),"")</f>
        <v/>
      </c>
      <c r="BJ322" s="132" t="str">
        <f t="shared" si="176"/>
        <v/>
      </c>
      <c r="BK322" s="132" t="str">
        <f t="shared" si="177"/>
        <v/>
      </c>
      <c r="BL322" s="132" t="str">
        <f t="shared" si="178"/>
        <v/>
      </c>
      <c r="BM322" s="132" t="str">
        <f t="shared" si="179"/>
        <v/>
      </c>
      <c r="BN322" s="132" t="str">
        <f t="shared" si="180"/>
        <v/>
      </c>
      <c r="BO322" s="132" t="str">
        <f t="shared" si="181"/>
        <v/>
      </c>
      <c r="BP322" s="132" t="str">
        <f t="shared" si="182"/>
        <v/>
      </c>
      <c r="BQ322" s="132" t="str">
        <f t="shared" si="183"/>
        <v/>
      </c>
      <c r="BR322" s="132" t="str">
        <f t="shared" si="184"/>
        <v/>
      </c>
      <c r="BS322" s="132" t="str">
        <f t="shared" si="185"/>
        <v/>
      </c>
      <c r="BT322" s="132" t="str">
        <f t="shared" si="186"/>
        <v/>
      </c>
      <c r="BU322" s="132" t="str">
        <f t="shared" si="187"/>
        <v/>
      </c>
      <c r="BV322" s="132" t="str">
        <f t="shared" si="188"/>
        <v/>
      </c>
      <c r="BW322" s="132" t="str">
        <f t="shared" si="189"/>
        <v/>
      </c>
      <c r="BX322" s="132" t="str">
        <f t="shared" si="190"/>
        <v/>
      </c>
      <c r="BY322" s="132" t="str">
        <f t="shared" si="191"/>
        <v/>
      </c>
      <c r="BZ322" t="str">
        <f t="shared" ref="BZ322:BZ385" si="192" xml:space="preserve"> IF(LEN(BJ322)&gt;0,VLOOKUP(BJ322,$AO:$AP,2,FALSE),"")</f>
        <v/>
      </c>
      <c r="CA322" t="str">
        <f t="shared" ref="CA322:CA385" si="193" xml:space="preserve"> IF(LEN(BK322)&gt;0,VLOOKUP(BK322,$AO:$AP,2,FALSE),"")</f>
        <v/>
      </c>
      <c r="CB322" t="str">
        <f t="shared" ref="CB322:CB385" si="194" xml:space="preserve"> IF(LEN(BL322)&gt;0,VLOOKUP(BL322,$AO:$AP,2,FALSE),"")</f>
        <v/>
      </c>
      <c r="CC322" t="str">
        <f t="shared" ref="CC322:CC385" si="195" xml:space="preserve"> IF(LEN(BM322)&gt;0,VLOOKUP(BM322,$AO:$AP,2,FALSE),"")</f>
        <v/>
      </c>
      <c r="CD322" t="str">
        <f t="shared" ref="CD322:CD385" si="196" xml:space="preserve"> IF(LEN(BN322)&gt;0,VLOOKUP(BN322,$AO:$AP,2,FALSE),"")</f>
        <v/>
      </c>
      <c r="CE322" t="str">
        <f t="shared" ref="CE322:CE385" si="197" xml:space="preserve"> IF(LEN(BO322)&gt;0,VLOOKUP(BO322,$AO:$AP,2,FALSE),"")</f>
        <v/>
      </c>
      <c r="CF322" t="str">
        <f t="shared" ref="CF322:CF385" si="198" xml:space="preserve"> IF(LEN(BP322)&gt;0,VLOOKUP(BP322,$AO:$AP,2,FALSE),"")</f>
        <v/>
      </c>
      <c r="CG322" t="str">
        <f t="shared" ref="CG322:CG385" si="199" xml:space="preserve"> IF(LEN(BQ322)&gt;0,VLOOKUP(BQ322,$AO:$AP,2,FALSE),"")</f>
        <v/>
      </c>
      <c r="CH322" t="str">
        <f t="shared" ref="CH322:CH385" si="200" xml:space="preserve"> IF(LEN(BR322)&gt;0,VLOOKUP(BR322,$AO:$AP,2,FALSE),"")</f>
        <v/>
      </c>
      <c r="CI322" t="str">
        <f t="shared" ref="CI322:CI385" si="201" xml:space="preserve"> IF(LEN(BS322)&gt;0,VLOOKUP(BS322,$AO:$AP,2,FALSE),"")</f>
        <v/>
      </c>
      <c r="CJ322" t="str">
        <f t="shared" ref="CJ322:CJ385" si="202" xml:space="preserve"> IF(LEN(BT322)&gt;0,VLOOKUP(BT322,$AO:$AP,2,FALSE),"")</f>
        <v/>
      </c>
      <c r="CK322" t="str">
        <f t="shared" ref="CK322:CK385" si="203" xml:space="preserve"> IF(LEN(BU322)&gt;0,VLOOKUP(BU322,$AO:$AP,2,FALSE),"")</f>
        <v/>
      </c>
      <c r="CL322" t="str">
        <f t="shared" ref="CL322:CL385" si="204" xml:space="preserve"> IF(LEN(BV322)&gt;0,VLOOKUP(BV322,$AO:$AP,2,FALSE),"")</f>
        <v/>
      </c>
      <c r="CM322" t="str">
        <f t="shared" ref="CM322:CM385" si="205" xml:space="preserve"> IF(LEN(BW322)&gt;0,VLOOKUP(BW322,$AO:$AP,2,FALSE),"")</f>
        <v/>
      </c>
      <c r="CN322" t="str">
        <f t="shared" ref="CN322:CN385" si="206" xml:space="preserve"> IF(LEN(BX322)&gt;0,VLOOKUP(BX322,$AO:$AP,2,FALSE),"")</f>
        <v/>
      </c>
      <c r="CO322" t="str">
        <f t="shared" ref="CO322:CO385" si="207" xml:space="preserve"> IF(LEN(BY322)&gt;0,VLOOKUP(BY322,$AO:$AP,2,FALSE),"")</f>
        <v/>
      </c>
    </row>
    <row r="323" spans="1:93" ht="14.7" customHeight="1">
      <c r="A323" t="s">
        <v>3554</v>
      </c>
      <c r="B323" s="97" t="s">
        <v>3727</v>
      </c>
      <c r="C323" s="26" t="s">
        <v>3859</v>
      </c>
      <c r="D323" s="27"/>
      <c r="E323" s="27" t="s">
        <v>2890</v>
      </c>
      <c r="F323" t="s">
        <v>48</v>
      </c>
      <c r="G323" s="30" t="s">
        <v>631</v>
      </c>
      <c r="H323" t="s">
        <v>526</v>
      </c>
      <c r="I323" t="s">
        <v>3698</v>
      </c>
      <c r="K323" s="28"/>
      <c r="M323" s="198" t="s">
        <v>38</v>
      </c>
      <c r="R323" t="str">
        <f>IF(COUNTIF(soi_input_variables!A:A,B323)&gt;0,"yes","no")</f>
        <v>no</v>
      </c>
      <c r="S323" t="str">
        <f>IF(COUNTIF(midas_input_variables!A:A,B323)&gt;0,"yes","no")</f>
        <v>no</v>
      </c>
      <c r="T323" t="str">
        <f>IF(OR(R323="yes",S323="yes"),"yes","no")</f>
        <v>no</v>
      </c>
      <c r="U323">
        <f>0.0005</f>
        <v>5.0000000000000001E-4</v>
      </c>
      <c r="V323" t="str">
        <f>IF(COUNTIF(eucalc_variables_proxies!A:A,B323)&gt;0,"yes","no")</f>
        <v>yes</v>
      </c>
      <c r="X323" t="s">
        <v>2998</v>
      </c>
      <c r="AI323" s="9" t="s">
        <v>3860</v>
      </c>
      <c r="AJ323" t="s">
        <v>2988</v>
      </c>
      <c r="AK323" t="s">
        <v>3808</v>
      </c>
      <c r="AO323" s="29">
        <v>2160</v>
      </c>
      <c r="AP323" s="108" t="s">
        <v>3861</v>
      </c>
      <c r="AQ323" s="110" t="b">
        <v>1</v>
      </c>
      <c r="AR323" s="29"/>
      <c r="AS323" s="29">
        <v>2160</v>
      </c>
      <c r="AT323" s="131" t="str" cm="1">
        <f t="array" ref="AT323">IFERROR(_xlfn.TEXTSPLIT(AR323,";",,FALSE),"")</f>
        <v/>
      </c>
      <c r="BJ323" s="132" t="str">
        <f t="shared" ref="BJ323:BY325" si="208">IF(LEN(AT323)&gt;0,VALUE(AT323),"")</f>
        <v/>
      </c>
      <c r="BK323" s="132" t="str">
        <f t="shared" si="208"/>
        <v/>
      </c>
      <c r="BL323" s="132" t="str">
        <f t="shared" si="208"/>
        <v/>
      </c>
      <c r="BM323" s="132" t="str">
        <f t="shared" si="208"/>
        <v/>
      </c>
      <c r="BN323" s="132" t="str">
        <f t="shared" si="208"/>
        <v/>
      </c>
      <c r="BO323" s="132" t="str">
        <f t="shared" si="208"/>
        <v/>
      </c>
      <c r="BP323" s="132" t="str">
        <f t="shared" si="208"/>
        <v/>
      </c>
      <c r="BQ323" s="132" t="str">
        <f t="shared" si="208"/>
        <v/>
      </c>
      <c r="BR323" s="132" t="str">
        <f t="shared" si="208"/>
        <v/>
      </c>
      <c r="BS323" s="132" t="str">
        <f t="shared" si="208"/>
        <v/>
      </c>
      <c r="BT323" s="132" t="str">
        <f t="shared" si="208"/>
        <v/>
      </c>
      <c r="BU323" s="132" t="str">
        <f t="shared" si="208"/>
        <v/>
      </c>
      <c r="BV323" s="132" t="str">
        <f t="shared" si="208"/>
        <v/>
      </c>
      <c r="BW323" s="132" t="str">
        <f t="shared" si="208"/>
        <v/>
      </c>
      <c r="BX323" s="132" t="str">
        <f t="shared" si="208"/>
        <v/>
      </c>
      <c r="BY323" s="132" t="str">
        <f t="shared" si="208"/>
        <v/>
      </c>
      <c r="BZ323" t="str">
        <f t="shared" si="192"/>
        <v/>
      </c>
      <c r="CA323" t="str">
        <f t="shared" si="193"/>
        <v/>
      </c>
      <c r="CB323" t="str">
        <f t="shared" si="194"/>
        <v/>
      </c>
      <c r="CC323" t="str">
        <f t="shared" si="195"/>
        <v/>
      </c>
      <c r="CD323" t="str">
        <f t="shared" si="196"/>
        <v/>
      </c>
      <c r="CE323" t="str">
        <f t="shared" si="197"/>
        <v/>
      </c>
      <c r="CF323" t="str">
        <f t="shared" si="198"/>
        <v/>
      </c>
      <c r="CG323" t="str">
        <f t="shared" si="199"/>
        <v/>
      </c>
      <c r="CH323" t="str">
        <f t="shared" si="200"/>
        <v/>
      </c>
      <c r="CI323" t="str">
        <f t="shared" si="201"/>
        <v/>
      </c>
      <c r="CJ323" t="str">
        <f t="shared" si="202"/>
        <v/>
      </c>
      <c r="CK323" t="str">
        <f t="shared" si="203"/>
        <v/>
      </c>
      <c r="CL323" t="str">
        <f t="shared" si="204"/>
        <v/>
      </c>
      <c r="CM323" t="str">
        <f t="shared" si="205"/>
        <v/>
      </c>
      <c r="CN323" t="str">
        <f t="shared" si="206"/>
        <v/>
      </c>
      <c r="CO323" t="str">
        <f t="shared" si="207"/>
        <v/>
      </c>
    </row>
    <row r="324" spans="1:93" ht="14.1" customHeight="1">
      <c r="A324" t="s">
        <v>3572</v>
      </c>
      <c r="B324" s="97" t="s">
        <v>3729</v>
      </c>
      <c r="C324" s="26" t="s">
        <v>3705</v>
      </c>
      <c r="D324" s="27"/>
      <c r="E324" s="27" t="s">
        <v>2890</v>
      </c>
      <c r="F324" t="s">
        <v>48</v>
      </c>
      <c r="G324" s="30" t="s">
        <v>631</v>
      </c>
      <c r="H324" t="s">
        <v>526</v>
      </c>
      <c r="I324" t="s">
        <v>3706</v>
      </c>
      <c r="K324" s="28"/>
      <c r="M324" s="198" t="s">
        <v>38</v>
      </c>
      <c r="R324" t="str">
        <f>IF(COUNTIF(soi_input_variables!A:A,B324)&gt;0,"yes","no")</f>
        <v>no</v>
      </c>
      <c r="S324" t="str">
        <f>IF(COUNTIF(midas_input_variables!A:A,B324)&gt;0,"yes","no")</f>
        <v>no</v>
      </c>
      <c r="T324" t="str">
        <f>IF(OR(R324="yes",S324="yes"),"yes","no")</f>
        <v>no</v>
      </c>
      <c r="U324">
        <f>0.0005</f>
        <v>5.0000000000000001E-4</v>
      </c>
      <c r="V324" t="str">
        <f>IF(COUNTIF(eucalc_variables_proxies!A:A,B324)&gt;0,"yes","no")</f>
        <v>yes</v>
      </c>
      <c r="X324" t="s">
        <v>2998</v>
      </c>
      <c r="AI324" s="9"/>
      <c r="AO324" s="29">
        <v>2160</v>
      </c>
      <c r="AP324" s="108" t="s">
        <v>3862</v>
      </c>
      <c r="AQ324" s="110" t="b">
        <v>1</v>
      </c>
      <c r="AR324" s="29"/>
      <c r="AS324" s="29">
        <v>2160</v>
      </c>
      <c r="AT324" s="131" t="str" cm="1">
        <f t="array" ref="AT324">IFERROR(_xlfn.TEXTSPLIT(AR324,";",,FALSE),"")</f>
        <v/>
      </c>
      <c r="BJ324" s="132" t="str">
        <f t="shared" si="208"/>
        <v/>
      </c>
      <c r="BK324" s="132" t="str">
        <f t="shared" si="208"/>
        <v/>
      </c>
      <c r="BL324" s="132" t="str">
        <f t="shared" si="208"/>
        <v/>
      </c>
      <c r="BM324" s="132" t="str">
        <f t="shared" si="208"/>
        <v/>
      </c>
      <c r="BN324" s="132" t="str">
        <f t="shared" si="208"/>
        <v/>
      </c>
      <c r="BO324" s="132" t="str">
        <f t="shared" si="208"/>
        <v/>
      </c>
      <c r="BP324" s="132" t="str">
        <f t="shared" si="208"/>
        <v/>
      </c>
      <c r="BQ324" s="132" t="str">
        <f t="shared" si="208"/>
        <v/>
      </c>
      <c r="BR324" s="132" t="str">
        <f t="shared" si="208"/>
        <v/>
      </c>
      <c r="BS324" s="132" t="str">
        <f t="shared" si="208"/>
        <v/>
      </c>
      <c r="BT324" s="132" t="str">
        <f t="shared" si="208"/>
        <v/>
      </c>
      <c r="BU324" s="132" t="str">
        <f t="shared" si="208"/>
        <v/>
      </c>
      <c r="BV324" s="132" t="str">
        <f t="shared" si="208"/>
        <v/>
      </c>
      <c r="BW324" s="132" t="str">
        <f t="shared" si="208"/>
        <v/>
      </c>
      <c r="BX324" s="132" t="str">
        <f t="shared" si="208"/>
        <v/>
      </c>
      <c r="BY324" s="132" t="str">
        <f t="shared" si="208"/>
        <v/>
      </c>
      <c r="BZ324" t="str">
        <f t="shared" si="192"/>
        <v/>
      </c>
      <c r="CA324" t="str">
        <f t="shared" si="193"/>
        <v/>
      </c>
      <c r="CB324" t="str">
        <f t="shared" si="194"/>
        <v/>
      </c>
      <c r="CC324" t="str">
        <f t="shared" si="195"/>
        <v/>
      </c>
      <c r="CD324" t="str">
        <f t="shared" si="196"/>
        <v/>
      </c>
      <c r="CE324" t="str">
        <f t="shared" si="197"/>
        <v/>
      </c>
      <c r="CF324" t="str">
        <f t="shared" si="198"/>
        <v/>
      </c>
      <c r="CG324" t="str">
        <f t="shared" si="199"/>
        <v/>
      </c>
      <c r="CH324" t="str">
        <f t="shared" si="200"/>
        <v/>
      </c>
      <c r="CI324" t="str">
        <f t="shared" si="201"/>
        <v/>
      </c>
      <c r="CJ324" t="str">
        <f t="shared" si="202"/>
        <v/>
      </c>
      <c r="CK324" t="str">
        <f t="shared" si="203"/>
        <v/>
      </c>
      <c r="CL324" t="str">
        <f t="shared" si="204"/>
        <v/>
      </c>
      <c r="CM324" t="str">
        <f t="shared" si="205"/>
        <v/>
      </c>
      <c r="CN324" t="str">
        <f t="shared" si="206"/>
        <v/>
      </c>
      <c r="CO324" t="str">
        <f t="shared" si="207"/>
        <v/>
      </c>
    </row>
    <row r="325" spans="1:93" ht="17.7" customHeight="1">
      <c r="A325" t="s">
        <v>3574</v>
      </c>
      <c r="B325" s="97" t="s">
        <v>3732</v>
      </c>
      <c r="C325" s="26" t="s">
        <v>3863</v>
      </c>
      <c r="D325" s="27"/>
      <c r="E325" s="27" t="s">
        <v>2890</v>
      </c>
      <c r="F325" t="s">
        <v>48</v>
      </c>
      <c r="G325" s="30" t="s">
        <v>631</v>
      </c>
      <c r="H325" t="s">
        <v>526</v>
      </c>
      <c r="I325" t="s">
        <v>3710</v>
      </c>
      <c r="K325" s="28"/>
      <c r="M325" s="198" t="s">
        <v>38</v>
      </c>
      <c r="R325" t="str">
        <f>IF(COUNTIF(soi_input_variables!A:A,B325)&gt;0,"yes","no")</f>
        <v>no</v>
      </c>
      <c r="S325" t="str">
        <f>IF(COUNTIF(midas_input_variables!A:A,B325)&gt;0,"yes","no")</f>
        <v>no</v>
      </c>
      <c r="T325" t="str">
        <f>IF(OR(R325="yes",S325="yes"),"yes","no")</f>
        <v>no</v>
      </c>
      <c r="U325">
        <f>0.0005</f>
        <v>5.0000000000000001E-4</v>
      </c>
      <c r="V325" t="str">
        <f>IF(COUNTIF(eucalc_variables_proxies!A:A,B325)&gt;0,"yes","no")</f>
        <v>yes</v>
      </c>
      <c r="X325" t="s">
        <v>2998</v>
      </c>
      <c r="AI325" s="9" t="s">
        <v>3864</v>
      </c>
      <c r="AJ325" t="s">
        <v>2988</v>
      </c>
      <c r="AK325" t="s">
        <v>3808</v>
      </c>
      <c r="AO325" s="29">
        <v>2160</v>
      </c>
      <c r="AP325" s="108" t="s">
        <v>3865</v>
      </c>
      <c r="AQ325" s="110" t="b">
        <v>1</v>
      </c>
      <c r="AR325" s="29"/>
      <c r="AS325" s="29">
        <v>2160</v>
      </c>
      <c r="AT325" s="131" t="str" cm="1">
        <f t="array" ref="AT325">IFERROR(_xlfn.TEXTSPLIT(AR325,";",,FALSE),"")</f>
        <v/>
      </c>
      <c r="BJ325" s="132" t="str">
        <f t="shared" si="208"/>
        <v/>
      </c>
      <c r="BK325" s="132" t="str">
        <f t="shared" si="208"/>
        <v/>
      </c>
      <c r="BL325" s="132" t="str">
        <f t="shared" si="208"/>
        <v/>
      </c>
      <c r="BM325" s="132" t="str">
        <f t="shared" si="208"/>
        <v/>
      </c>
      <c r="BN325" s="132" t="str">
        <f t="shared" si="208"/>
        <v/>
      </c>
      <c r="BO325" s="132" t="str">
        <f t="shared" si="208"/>
        <v/>
      </c>
      <c r="BP325" s="132" t="str">
        <f t="shared" si="208"/>
        <v/>
      </c>
      <c r="BQ325" s="132" t="str">
        <f t="shared" si="208"/>
        <v/>
      </c>
      <c r="BR325" s="132" t="str">
        <f t="shared" si="208"/>
        <v/>
      </c>
      <c r="BS325" s="132" t="str">
        <f t="shared" si="208"/>
        <v/>
      </c>
      <c r="BT325" s="132" t="str">
        <f t="shared" si="208"/>
        <v/>
      </c>
      <c r="BU325" s="132" t="str">
        <f t="shared" si="208"/>
        <v/>
      </c>
      <c r="BV325" s="132" t="str">
        <f t="shared" si="208"/>
        <v/>
      </c>
      <c r="BW325" s="132" t="str">
        <f t="shared" si="208"/>
        <v/>
      </c>
      <c r="BX325" s="132" t="str">
        <f t="shared" si="208"/>
        <v/>
      </c>
      <c r="BY325" s="132" t="str">
        <f t="shared" si="208"/>
        <v/>
      </c>
      <c r="BZ325" t="str">
        <f t="shared" si="192"/>
        <v/>
      </c>
      <c r="CA325" t="str">
        <f t="shared" si="193"/>
        <v/>
      </c>
      <c r="CB325" t="str">
        <f t="shared" si="194"/>
        <v/>
      </c>
      <c r="CC325" t="str">
        <f t="shared" si="195"/>
        <v/>
      </c>
      <c r="CD325" t="str">
        <f t="shared" si="196"/>
        <v/>
      </c>
      <c r="CE325" t="str">
        <f t="shared" si="197"/>
        <v/>
      </c>
      <c r="CF325" t="str">
        <f t="shared" si="198"/>
        <v/>
      </c>
      <c r="CG325" t="str">
        <f t="shared" si="199"/>
        <v/>
      </c>
      <c r="CH325" t="str">
        <f t="shared" si="200"/>
        <v/>
      </c>
      <c r="CI325" t="str">
        <f t="shared" si="201"/>
        <v/>
      </c>
      <c r="CJ325" t="str">
        <f t="shared" si="202"/>
        <v/>
      </c>
      <c r="CK325" t="str">
        <f t="shared" si="203"/>
        <v/>
      </c>
      <c r="CL325" t="str">
        <f t="shared" si="204"/>
        <v/>
      </c>
      <c r="CM325" t="str">
        <f t="shared" si="205"/>
        <v/>
      </c>
      <c r="CN325" t="str">
        <f t="shared" si="206"/>
        <v/>
      </c>
      <c r="CO325" t="str">
        <f t="shared" si="207"/>
        <v/>
      </c>
    </row>
    <row r="326" spans="1:93" ht="17.7" customHeight="1">
      <c r="A326" s="198" t="s">
        <v>3552</v>
      </c>
      <c r="B326" s="97" t="s">
        <v>3866</v>
      </c>
      <c r="C326" s="26"/>
      <c r="D326" s="27"/>
      <c r="E326" s="27" t="s">
        <v>2890</v>
      </c>
      <c r="F326" t="s">
        <v>48</v>
      </c>
      <c r="G326" s="30" t="s">
        <v>631</v>
      </c>
      <c r="H326" t="s">
        <v>526</v>
      </c>
      <c r="K326" s="28"/>
      <c r="M326" s="198" t="s">
        <v>38</v>
      </c>
      <c r="R326" t="str">
        <f>IF(COUNTIF(soi_input_variables!A:A,B326)&gt;0,"yes","no")</f>
        <v>yes</v>
      </c>
      <c r="S326" t="str">
        <f>IF(COUNTIF(midas_input_variables!A:A,B326)&gt;0,"yes","no")</f>
        <v>no</v>
      </c>
      <c r="T326" t="str">
        <f t="shared" si="175"/>
        <v>yes</v>
      </c>
      <c r="V326" t="str">
        <f>IF(COUNTIF(eucalc_variables_proxies!A:A,B326)&gt;0,"yes","no")</f>
        <v>yes</v>
      </c>
      <c r="W326" s="198" t="s">
        <v>38</v>
      </c>
      <c r="AI326" s="9"/>
      <c r="AO326" s="105"/>
      <c r="AP326" t="s">
        <v>3867</v>
      </c>
      <c r="AQ326" s="110" t="b">
        <v>1</v>
      </c>
      <c r="AR326" s="105"/>
      <c r="AS326" s="105"/>
      <c r="AT326" s="131" t="str" cm="1">
        <f t="array" ref="AT326">IFERROR(_xlfn.TEXTSPLIT(AR326,";",,FALSE),"")</f>
        <v/>
      </c>
      <c r="BJ326" s="132" t="str">
        <f t="shared" si="176"/>
        <v/>
      </c>
      <c r="BK326" s="132" t="str">
        <f t="shared" si="177"/>
        <v/>
      </c>
      <c r="BL326" s="132" t="str">
        <f t="shared" si="178"/>
        <v/>
      </c>
      <c r="BM326" s="132" t="str">
        <f t="shared" si="179"/>
        <v/>
      </c>
      <c r="BN326" s="132" t="str">
        <f t="shared" si="180"/>
        <v/>
      </c>
      <c r="BO326" s="132" t="str">
        <f t="shared" si="181"/>
        <v/>
      </c>
      <c r="BP326" s="132" t="str">
        <f t="shared" si="182"/>
        <v/>
      </c>
      <c r="BQ326" s="132" t="str">
        <f t="shared" si="183"/>
        <v/>
      </c>
      <c r="BR326" s="132" t="str">
        <f t="shared" si="184"/>
        <v/>
      </c>
      <c r="BS326" s="132" t="str">
        <f t="shared" si="185"/>
        <v/>
      </c>
      <c r="BT326" s="132" t="str">
        <f t="shared" si="186"/>
        <v/>
      </c>
      <c r="BU326" s="132" t="str">
        <f t="shared" si="187"/>
        <v/>
      </c>
      <c r="BV326" s="132" t="str">
        <f t="shared" si="188"/>
        <v/>
      </c>
      <c r="BW326" s="132" t="str">
        <f t="shared" si="189"/>
        <v/>
      </c>
      <c r="BX326" s="132" t="str">
        <f t="shared" si="190"/>
        <v/>
      </c>
      <c r="BY326" s="132" t="str">
        <f t="shared" si="191"/>
        <v/>
      </c>
      <c r="BZ326" t="str">
        <f t="shared" si="192"/>
        <v/>
      </c>
      <c r="CA326" t="str">
        <f t="shared" si="193"/>
        <v/>
      </c>
      <c r="CB326" t="str">
        <f t="shared" si="194"/>
        <v/>
      </c>
      <c r="CC326" t="str">
        <f t="shared" si="195"/>
        <v/>
      </c>
      <c r="CD326" t="str">
        <f t="shared" si="196"/>
        <v/>
      </c>
      <c r="CE326" t="str">
        <f t="shared" si="197"/>
        <v/>
      </c>
      <c r="CF326" t="str">
        <f t="shared" si="198"/>
        <v/>
      </c>
      <c r="CG326" t="str">
        <f t="shared" si="199"/>
        <v/>
      </c>
      <c r="CH326" t="str">
        <f t="shared" si="200"/>
        <v/>
      </c>
      <c r="CI326" t="str">
        <f t="shared" si="201"/>
        <v/>
      </c>
      <c r="CJ326" t="str">
        <f t="shared" si="202"/>
        <v/>
      </c>
      <c r="CK326" t="str">
        <f t="shared" si="203"/>
        <v/>
      </c>
      <c r="CL326" t="str">
        <f t="shared" si="204"/>
        <v/>
      </c>
      <c r="CM326" t="str">
        <f t="shared" si="205"/>
        <v/>
      </c>
      <c r="CN326" t="str">
        <f t="shared" si="206"/>
        <v/>
      </c>
      <c r="CO326" t="str">
        <f t="shared" si="207"/>
        <v/>
      </c>
    </row>
    <row r="327" spans="1:93" ht="17.7" customHeight="1">
      <c r="A327" s="198" t="s">
        <v>3556</v>
      </c>
      <c r="B327" s="97" t="s">
        <v>3868</v>
      </c>
      <c r="C327" s="26"/>
      <c r="D327" s="27"/>
      <c r="E327" s="27" t="s">
        <v>2890</v>
      </c>
      <c r="F327" t="s">
        <v>48</v>
      </c>
      <c r="G327" s="30" t="s">
        <v>631</v>
      </c>
      <c r="H327" t="s">
        <v>526</v>
      </c>
      <c r="K327" s="28"/>
      <c r="M327" s="198" t="s">
        <v>38</v>
      </c>
      <c r="R327" t="str">
        <f>IF(COUNTIF(soi_input_variables!A:A,B327)&gt;0,"yes","no")</f>
        <v>no</v>
      </c>
      <c r="S327" t="str">
        <f>IF(COUNTIF(midas_input_variables!A:A,B327)&gt;0,"yes","no")</f>
        <v>no</v>
      </c>
      <c r="T327" t="str">
        <f t="shared" si="175"/>
        <v>no</v>
      </c>
      <c r="V327" t="str">
        <f>IF(COUNTIF(eucalc_variables_proxies!A:A,B327)&gt;0,"yes","no")</f>
        <v>yes</v>
      </c>
      <c r="W327" s="198" t="s">
        <v>38</v>
      </c>
      <c r="AI327" s="9" t="s">
        <v>3869</v>
      </c>
      <c r="AJ327" t="s">
        <v>2988</v>
      </c>
      <c r="AK327" t="s">
        <v>3808</v>
      </c>
      <c r="AO327" s="105"/>
      <c r="AP327" t="s">
        <v>3870</v>
      </c>
      <c r="AQ327" s="110" t="b">
        <v>1</v>
      </c>
      <c r="AR327" s="105"/>
      <c r="AS327" s="105"/>
      <c r="AT327" s="131" t="str" cm="1">
        <f t="array" ref="AT327">IFERROR(_xlfn.TEXTSPLIT(AR327,";",,FALSE),"")</f>
        <v/>
      </c>
      <c r="BJ327" s="132" t="str">
        <f t="shared" si="176"/>
        <v/>
      </c>
      <c r="BK327" s="132" t="str">
        <f t="shared" si="177"/>
        <v/>
      </c>
      <c r="BL327" s="132" t="str">
        <f t="shared" si="178"/>
        <v/>
      </c>
      <c r="BM327" s="132" t="str">
        <f t="shared" si="179"/>
        <v/>
      </c>
      <c r="BN327" s="132" t="str">
        <f t="shared" si="180"/>
        <v/>
      </c>
      <c r="BO327" s="132" t="str">
        <f t="shared" si="181"/>
        <v/>
      </c>
      <c r="BP327" s="132" t="str">
        <f t="shared" si="182"/>
        <v/>
      </c>
      <c r="BQ327" s="132" t="str">
        <f t="shared" si="183"/>
        <v/>
      </c>
      <c r="BR327" s="132" t="str">
        <f t="shared" si="184"/>
        <v/>
      </c>
      <c r="BS327" s="132" t="str">
        <f t="shared" si="185"/>
        <v/>
      </c>
      <c r="BT327" s="132" t="str">
        <f t="shared" si="186"/>
        <v/>
      </c>
      <c r="BU327" s="132" t="str">
        <f t="shared" si="187"/>
        <v/>
      </c>
      <c r="BV327" s="132" t="str">
        <f t="shared" si="188"/>
        <v/>
      </c>
      <c r="BW327" s="132" t="str">
        <f t="shared" si="189"/>
        <v/>
      </c>
      <c r="BX327" s="132" t="str">
        <f t="shared" si="190"/>
        <v/>
      </c>
      <c r="BY327" s="132" t="str">
        <f t="shared" si="191"/>
        <v/>
      </c>
      <c r="BZ327" t="str">
        <f t="shared" si="192"/>
        <v/>
      </c>
      <c r="CA327" t="str">
        <f t="shared" si="193"/>
        <v/>
      </c>
      <c r="CB327" t="str">
        <f t="shared" si="194"/>
        <v/>
      </c>
      <c r="CC327" t="str">
        <f t="shared" si="195"/>
        <v/>
      </c>
      <c r="CD327" t="str">
        <f t="shared" si="196"/>
        <v/>
      </c>
      <c r="CE327" t="str">
        <f t="shared" si="197"/>
        <v/>
      </c>
      <c r="CF327" t="str">
        <f t="shared" si="198"/>
        <v/>
      </c>
      <c r="CG327" t="str">
        <f t="shared" si="199"/>
        <v/>
      </c>
      <c r="CH327" t="str">
        <f t="shared" si="200"/>
        <v/>
      </c>
      <c r="CI327" t="str">
        <f t="shared" si="201"/>
        <v/>
      </c>
      <c r="CJ327" t="str">
        <f t="shared" si="202"/>
        <v/>
      </c>
      <c r="CK327" t="str">
        <f t="shared" si="203"/>
        <v/>
      </c>
      <c r="CL327" t="str">
        <f t="shared" si="204"/>
        <v/>
      </c>
      <c r="CM327" t="str">
        <f t="shared" si="205"/>
        <v/>
      </c>
      <c r="CN327" t="str">
        <f t="shared" si="206"/>
        <v/>
      </c>
      <c r="CO327" t="str">
        <f t="shared" si="207"/>
        <v/>
      </c>
    </row>
    <row r="328" spans="1:93" ht="17.7" customHeight="1">
      <c r="A328" s="198" t="s">
        <v>3558</v>
      </c>
      <c r="B328" s="97" t="s">
        <v>3871</v>
      </c>
      <c r="C328" s="26"/>
      <c r="D328" s="27"/>
      <c r="E328" s="27" t="s">
        <v>2890</v>
      </c>
      <c r="F328" t="s">
        <v>48</v>
      </c>
      <c r="G328" s="30" t="s">
        <v>631</v>
      </c>
      <c r="H328" t="s">
        <v>526</v>
      </c>
      <c r="K328" s="28"/>
      <c r="M328" s="198" t="s">
        <v>38</v>
      </c>
      <c r="R328" t="str">
        <f>IF(COUNTIF(soi_input_variables!A:A,B328)&gt;0,"yes","no")</f>
        <v>yes</v>
      </c>
      <c r="S328" t="str">
        <f>IF(COUNTIF(midas_input_variables!A:A,B328)&gt;0,"yes","no")</f>
        <v>no</v>
      </c>
      <c r="T328" t="str">
        <f t="shared" si="175"/>
        <v>yes</v>
      </c>
      <c r="V328" t="str">
        <f>IF(COUNTIF(eucalc_variables_proxies!A:A,B328)&gt;0,"yes","no")</f>
        <v>yes</v>
      </c>
      <c r="W328" s="198" t="s">
        <v>38</v>
      </c>
      <c r="AI328" s="9" t="s">
        <v>3872</v>
      </c>
      <c r="AJ328" t="s">
        <v>2988</v>
      </c>
      <c r="AK328" t="s">
        <v>3808</v>
      </c>
      <c r="AO328" s="105"/>
      <c r="AP328" t="s">
        <v>3873</v>
      </c>
      <c r="AQ328" s="110" t="b">
        <v>1</v>
      </c>
      <c r="AR328" s="105"/>
      <c r="AS328" s="105"/>
      <c r="AT328" s="131" t="str" cm="1">
        <f t="array" ref="AT328">IFERROR(_xlfn.TEXTSPLIT(AR328,";",,FALSE),"")</f>
        <v/>
      </c>
      <c r="BJ328" s="132" t="str">
        <f t="shared" si="176"/>
        <v/>
      </c>
      <c r="BK328" s="132" t="str">
        <f t="shared" si="177"/>
        <v/>
      </c>
      <c r="BL328" s="132" t="str">
        <f t="shared" si="178"/>
        <v/>
      </c>
      <c r="BM328" s="132" t="str">
        <f t="shared" si="179"/>
        <v/>
      </c>
      <c r="BN328" s="132" t="str">
        <f t="shared" si="180"/>
        <v/>
      </c>
      <c r="BO328" s="132" t="str">
        <f t="shared" si="181"/>
        <v/>
      </c>
      <c r="BP328" s="132" t="str">
        <f t="shared" si="182"/>
        <v/>
      </c>
      <c r="BQ328" s="132" t="str">
        <f t="shared" si="183"/>
        <v/>
      </c>
      <c r="BR328" s="132" t="str">
        <f t="shared" si="184"/>
        <v/>
      </c>
      <c r="BS328" s="132" t="str">
        <f t="shared" si="185"/>
        <v/>
      </c>
      <c r="BT328" s="132" t="str">
        <f t="shared" si="186"/>
        <v/>
      </c>
      <c r="BU328" s="132" t="str">
        <f t="shared" si="187"/>
        <v/>
      </c>
      <c r="BV328" s="132" t="str">
        <f t="shared" si="188"/>
        <v/>
      </c>
      <c r="BW328" s="132" t="str">
        <f t="shared" si="189"/>
        <v/>
      </c>
      <c r="BX328" s="132" t="str">
        <f t="shared" si="190"/>
        <v/>
      </c>
      <c r="BY328" s="132" t="str">
        <f t="shared" si="191"/>
        <v/>
      </c>
      <c r="BZ328" t="str">
        <f t="shared" si="192"/>
        <v/>
      </c>
      <c r="CA328" t="str">
        <f t="shared" si="193"/>
        <v/>
      </c>
      <c r="CB328" t="str">
        <f t="shared" si="194"/>
        <v/>
      </c>
      <c r="CC328" t="str">
        <f t="shared" si="195"/>
        <v/>
      </c>
      <c r="CD328" t="str">
        <f t="shared" si="196"/>
        <v/>
      </c>
      <c r="CE328" t="str">
        <f t="shared" si="197"/>
        <v/>
      </c>
      <c r="CF328" t="str">
        <f t="shared" si="198"/>
        <v/>
      </c>
      <c r="CG328" t="str">
        <f t="shared" si="199"/>
        <v/>
      </c>
      <c r="CH328" t="str">
        <f t="shared" si="200"/>
        <v/>
      </c>
      <c r="CI328" t="str">
        <f t="shared" si="201"/>
        <v/>
      </c>
      <c r="CJ328" t="str">
        <f t="shared" si="202"/>
        <v/>
      </c>
      <c r="CK328" t="str">
        <f t="shared" si="203"/>
        <v/>
      </c>
      <c r="CL328" t="str">
        <f t="shared" si="204"/>
        <v/>
      </c>
      <c r="CM328" t="str">
        <f t="shared" si="205"/>
        <v/>
      </c>
      <c r="CN328" t="str">
        <f t="shared" si="206"/>
        <v/>
      </c>
      <c r="CO328" t="str">
        <f t="shared" si="207"/>
        <v/>
      </c>
    </row>
    <row r="329" spans="1:93" ht="17.7" customHeight="1">
      <c r="A329" s="198" t="s">
        <v>3560</v>
      </c>
      <c r="B329" s="97" t="s">
        <v>3874</v>
      </c>
      <c r="C329" s="26"/>
      <c r="D329" s="27"/>
      <c r="E329" s="27" t="s">
        <v>2890</v>
      </c>
      <c r="F329" t="s">
        <v>48</v>
      </c>
      <c r="G329" s="30" t="s">
        <v>631</v>
      </c>
      <c r="H329" t="s">
        <v>526</v>
      </c>
      <c r="K329" s="28"/>
      <c r="M329" s="198" t="s">
        <v>38</v>
      </c>
      <c r="R329" t="str">
        <f>IF(COUNTIF(soi_input_variables!A:A,B329)&gt;0,"yes","no")</f>
        <v>no</v>
      </c>
      <c r="S329" t="str">
        <f>IF(COUNTIF(midas_input_variables!A:A,B329)&gt;0,"yes","no")</f>
        <v>no</v>
      </c>
      <c r="T329" t="str">
        <f t="shared" si="175"/>
        <v>no</v>
      </c>
      <c r="V329" t="str">
        <f>IF(COUNTIF(eucalc_variables_proxies!A:A,B329)&gt;0,"yes","no")</f>
        <v>yes</v>
      </c>
      <c r="W329" s="198" t="s">
        <v>38</v>
      </c>
      <c r="AI329" s="9" t="s">
        <v>3875</v>
      </c>
      <c r="AJ329" t="s">
        <v>2988</v>
      </c>
      <c r="AK329" t="s">
        <v>3808</v>
      </c>
      <c r="AO329" s="105"/>
      <c r="AP329" t="s">
        <v>3876</v>
      </c>
      <c r="AQ329" s="110" t="b">
        <v>1</v>
      </c>
      <c r="AR329" s="105"/>
      <c r="AS329" s="105"/>
      <c r="AT329" s="131" t="str" cm="1">
        <f t="array" ref="AT329">IFERROR(_xlfn.TEXTSPLIT(AR329,";",,FALSE),"")</f>
        <v/>
      </c>
      <c r="BJ329" s="132" t="str">
        <f t="shared" si="176"/>
        <v/>
      </c>
      <c r="BK329" s="132" t="str">
        <f t="shared" si="177"/>
        <v/>
      </c>
      <c r="BL329" s="132" t="str">
        <f t="shared" si="178"/>
        <v/>
      </c>
      <c r="BM329" s="132" t="str">
        <f t="shared" si="179"/>
        <v/>
      </c>
      <c r="BN329" s="132" t="str">
        <f t="shared" si="180"/>
        <v/>
      </c>
      <c r="BO329" s="132" t="str">
        <f t="shared" si="181"/>
        <v/>
      </c>
      <c r="BP329" s="132" t="str">
        <f t="shared" si="182"/>
        <v/>
      </c>
      <c r="BQ329" s="132" t="str">
        <f t="shared" si="183"/>
        <v/>
      </c>
      <c r="BR329" s="132" t="str">
        <f t="shared" si="184"/>
        <v/>
      </c>
      <c r="BS329" s="132" t="str">
        <f t="shared" si="185"/>
        <v/>
      </c>
      <c r="BT329" s="132" t="str">
        <f t="shared" si="186"/>
        <v/>
      </c>
      <c r="BU329" s="132" t="str">
        <f t="shared" si="187"/>
        <v/>
      </c>
      <c r="BV329" s="132" t="str">
        <f t="shared" si="188"/>
        <v/>
      </c>
      <c r="BW329" s="132" t="str">
        <f t="shared" si="189"/>
        <v/>
      </c>
      <c r="BX329" s="132" t="str">
        <f t="shared" si="190"/>
        <v/>
      </c>
      <c r="BY329" s="132" t="str">
        <f t="shared" si="191"/>
        <v/>
      </c>
      <c r="BZ329" t="str">
        <f t="shared" si="192"/>
        <v/>
      </c>
      <c r="CA329" t="str">
        <f t="shared" si="193"/>
        <v/>
      </c>
      <c r="CB329" t="str">
        <f t="shared" si="194"/>
        <v/>
      </c>
      <c r="CC329" t="str">
        <f t="shared" si="195"/>
        <v/>
      </c>
      <c r="CD329" t="str">
        <f t="shared" si="196"/>
        <v/>
      </c>
      <c r="CE329" t="str">
        <f t="shared" si="197"/>
        <v/>
      </c>
      <c r="CF329" t="str">
        <f t="shared" si="198"/>
        <v/>
      </c>
      <c r="CG329" t="str">
        <f t="shared" si="199"/>
        <v/>
      </c>
      <c r="CH329" t="str">
        <f t="shared" si="200"/>
        <v/>
      </c>
      <c r="CI329" t="str">
        <f t="shared" si="201"/>
        <v/>
      </c>
      <c r="CJ329" t="str">
        <f t="shared" si="202"/>
        <v/>
      </c>
      <c r="CK329" t="str">
        <f t="shared" si="203"/>
        <v/>
      </c>
      <c r="CL329" t="str">
        <f t="shared" si="204"/>
        <v/>
      </c>
      <c r="CM329" t="str">
        <f t="shared" si="205"/>
        <v/>
      </c>
      <c r="CN329" t="str">
        <f t="shared" si="206"/>
        <v/>
      </c>
      <c r="CO329" t="str">
        <f t="shared" si="207"/>
        <v/>
      </c>
    </row>
    <row r="330" spans="1:93" ht="17.7" customHeight="1">
      <c r="A330" s="198" t="s">
        <v>3562</v>
      </c>
      <c r="B330" s="97" t="s">
        <v>3877</v>
      </c>
      <c r="C330" s="26"/>
      <c r="D330" s="27"/>
      <c r="E330" s="27" t="s">
        <v>2890</v>
      </c>
      <c r="F330" t="s">
        <v>48</v>
      </c>
      <c r="G330" s="30" t="s">
        <v>631</v>
      </c>
      <c r="H330" t="s">
        <v>526</v>
      </c>
      <c r="K330" s="28"/>
      <c r="M330" s="198" t="s">
        <v>38</v>
      </c>
      <c r="R330" t="str">
        <f>IF(COUNTIF(soi_input_variables!A:A,B330)&gt;0,"yes","no")</f>
        <v>yes</v>
      </c>
      <c r="S330" t="str">
        <f>IF(COUNTIF(midas_input_variables!A:A,B330)&gt;0,"yes","no")</f>
        <v>no</v>
      </c>
      <c r="T330" t="str">
        <f t="shared" si="175"/>
        <v>yes</v>
      </c>
      <c r="V330" t="str">
        <f>IF(COUNTIF(eucalc_variables_proxies!A:A,B330)&gt;0,"yes","no")</f>
        <v>yes</v>
      </c>
      <c r="W330" s="198" t="s">
        <v>38</v>
      </c>
      <c r="AI330" s="9" t="s">
        <v>3878</v>
      </c>
      <c r="AJ330" t="s">
        <v>2988</v>
      </c>
      <c r="AK330" t="s">
        <v>3808</v>
      </c>
      <c r="AO330" s="105"/>
      <c r="AP330" t="s">
        <v>3879</v>
      </c>
      <c r="AQ330" s="110" t="b">
        <v>1</v>
      </c>
      <c r="AR330" s="105"/>
      <c r="AS330" s="105"/>
      <c r="AT330" s="131" t="str" cm="1">
        <f t="array" ref="AT330">IFERROR(_xlfn.TEXTSPLIT(AR330,";",,FALSE),"")</f>
        <v/>
      </c>
      <c r="BJ330" s="132" t="str">
        <f t="shared" si="176"/>
        <v/>
      </c>
      <c r="BK330" s="132" t="str">
        <f t="shared" si="177"/>
        <v/>
      </c>
      <c r="BL330" s="132" t="str">
        <f t="shared" si="178"/>
        <v/>
      </c>
      <c r="BM330" s="132" t="str">
        <f t="shared" si="179"/>
        <v/>
      </c>
      <c r="BN330" s="132" t="str">
        <f t="shared" si="180"/>
        <v/>
      </c>
      <c r="BO330" s="132" t="str">
        <f t="shared" si="181"/>
        <v/>
      </c>
      <c r="BP330" s="132" t="str">
        <f t="shared" si="182"/>
        <v/>
      </c>
      <c r="BQ330" s="132" t="str">
        <f t="shared" si="183"/>
        <v/>
      </c>
      <c r="BR330" s="132" t="str">
        <f t="shared" si="184"/>
        <v/>
      </c>
      <c r="BS330" s="132" t="str">
        <f t="shared" si="185"/>
        <v/>
      </c>
      <c r="BT330" s="132" t="str">
        <f t="shared" si="186"/>
        <v/>
      </c>
      <c r="BU330" s="132" t="str">
        <f t="shared" si="187"/>
        <v/>
      </c>
      <c r="BV330" s="132" t="str">
        <f t="shared" si="188"/>
        <v/>
      </c>
      <c r="BW330" s="132" t="str">
        <f t="shared" si="189"/>
        <v/>
      </c>
      <c r="BX330" s="132" t="str">
        <f t="shared" si="190"/>
        <v/>
      </c>
      <c r="BY330" s="132" t="str">
        <f t="shared" si="191"/>
        <v/>
      </c>
      <c r="BZ330" t="str">
        <f t="shared" si="192"/>
        <v/>
      </c>
      <c r="CA330" t="str">
        <f t="shared" si="193"/>
        <v/>
      </c>
      <c r="CB330" t="str">
        <f t="shared" si="194"/>
        <v/>
      </c>
      <c r="CC330" t="str">
        <f t="shared" si="195"/>
        <v/>
      </c>
      <c r="CD330" t="str">
        <f t="shared" si="196"/>
        <v/>
      </c>
      <c r="CE330" t="str">
        <f t="shared" si="197"/>
        <v/>
      </c>
      <c r="CF330" t="str">
        <f t="shared" si="198"/>
        <v/>
      </c>
      <c r="CG330" t="str">
        <f t="shared" si="199"/>
        <v/>
      </c>
      <c r="CH330" t="str">
        <f t="shared" si="200"/>
        <v/>
      </c>
      <c r="CI330" t="str">
        <f t="shared" si="201"/>
        <v/>
      </c>
      <c r="CJ330" t="str">
        <f t="shared" si="202"/>
        <v/>
      </c>
      <c r="CK330" t="str">
        <f t="shared" si="203"/>
        <v/>
      </c>
      <c r="CL330" t="str">
        <f t="shared" si="204"/>
        <v/>
      </c>
      <c r="CM330" t="str">
        <f t="shared" si="205"/>
        <v/>
      </c>
      <c r="CN330" t="str">
        <f t="shared" si="206"/>
        <v/>
      </c>
      <c r="CO330" t="str">
        <f t="shared" si="207"/>
        <v/>
      </c>
    </row>
    <row r="331" spans="1:93" ht="17.7" customHeight="1">
      <c r="A331" s="198" t="s">
        <v>3564</v>
      </c>
      <c r="B331" s="97" t="s">
        <v>3880</v>
      </c>
      <c r="C331" s="26"/>
      <c r="D331" s="27"/>
      <c r="E331" s="27" t="s">
        <v>2890</v>
      </c>
      <c r="F331" t="s">
        <v>48</v>
      </c>
      <c r="G331" s="30" t="s">
        <v>631</v>
      </c>
      <c r="H331" t="s">
        <v>526</v>
      </c>
      <c r="K331" s="28"/>
      <c r="M331" s="198" t="s">
        <v>38</v>
      </c>
      <c r="R331" t="str">
        <f>IF(COUNTIF(soi_input_variables!A:A,B331)&gt;0,"yes","no")</f>
        <v>no</v>
      </c>
      <c r="S331" t="str">
        <f>IF(COUNTIF(midas_input_variables!A:A,B331)&gt;0,"yes","no")</f>
        <v>no</v>
      </c>
      <c r="T331" t="str">
        <f t="shared" si="175"/>
        <v>no</v>
      </c>
      <c r="V331" t="str">
        <f>IF(COUNTIF(eucalc_variables_proxies!A:A,B331)&gt;0,"yes","no")</f>
        <v>yes</v>
      </c>
      <c r="W331" s="198" t="s">
        <v>38</v>
      </c>
      <c r="AI331" s="9" t="s">
        <v>3881</v>
      </c>
      <c r="AJ331" t="s">
        <v>2988</v>
      </c>
      <c r="AK331" t="s">
        <v>3808</v>
      </c>
      <c r="AO331" s="105"/>
      <c r="AP331" t="s">
        <v>3882</v>
      </c>
      <c r="AQ331" s="110" t="b">
        <v>1</v>
      </c>
      <c r="AR331" s="105"/>
      <c r="AS331" s="105"/>
      <c r="AT331" s="131" t="str" cm="1">
        <f t="array" ref="AT331">IFERROR(_xlfn.TEXTSPLIT(AR331,";",,FALSE),"")</f>
        <v/>
      </c>
      <c r="BJ331" s="132" t="str">
        <f t="shared" si="176"/>
        <v/>
      </c>
      <c r="BK331" s="132" t="str">
        <f t="shared" si="177"/>
        <v/>
      </c>
      <c r="BL331" s="132" t="str">
        <f t="shared" si="178"/>
        <v/>
      </c>
      <c r="BM331" s="132" t="str">
        <f t="shared" si="179"/>
        <v/>
      </c>
      <c r="BN331" s="132" t="str">
        <f t="shared" si="180"/>
        <v/>
      </c>
      <c r="BO331" s="132" t="str">
        <f t="shared" si="181"/>
        <v/>
      </c>
      <c r="BP331" s="132" t="str">
        <f t="shared" si="182"/>
        <v/>
      </c>
      <c r="BQ331" s="132" t="str">
        <f t="shared" si="183"/>
        <v/>
      </c>
      <c r="BR331" s="132" t="str">
        <f t="shared" si="184"/>
        <v/>
      </c>
      <c r="BS331" s="132" t="str">
        <f t="shared" si="185"/>
        <v/>
      </c>
      <c r="BT331" s="132" t="str">
        <f t="shared" si="186"/>
        <v/>
      </c>
      <c r="BU331" s="132" t="str">
        <f t="shared" si="187"/>
        <v/>
      </c>
      <c r="BV331" s="132" t="str">
        <f t="shared" si="188"/>
        <v/>
      </c>
      <c r="BW331" s="132" t="str">
        <f t="shared" si="189"/>
        <v/>
      </c>
      <c r="BX331" s="132" t="str">
        <f t="shared" si="190"/>
        <v/>
      </c>
      <c r="BY331" s="132" t="str">
        <f t="shared" si="191"/>
        <v/>
      </c>
      <c r="BZ331" t="str">
        <f t="shared" si="192"/>
        <v/>
      </c>
      <c r="CA331" t="str">
        <f t="shared" si="193"/>
        <v/>
      </c>
      <c r="CB331" t="str">
        <f t="shared" si="194"/>
        <v/>
      </c>
      <c r="CC331" t="str">
        <f t="shared" si="195"/>
        <v/>
      </c>
      <c r="CD331" t="str">
        <f t="shared" si="196"/>
        <v/>
      </c>
      <c r="CE331" t="str">
        <f t="shared" si="197"/>
        <v/>
      </c>
      <c r="CF331" t="str">
        <f t="shared" si="198"/>
        <v/>
      </c>
      <c r="CG331" t="str">
        <f t="shared" si="199"/>
        <v/>
      </c>
      <c r="CH331" t="str">
        <f t="shared" si="200"/>
        <v/>
      </c>
      <c r="CI331" t="str">
        <f t="shared" si="201"/>
        <v/>
      </c>
      <c r="CJ331" t="str">
        <f t="shared" si="202"/>
        <v/>
      </c>
      <c r="CK331" t="str">
        <f t="shared" si="203"/>
        <v/>
      </c>
      <c r="CL331" t="str">
        <f t="shared" si="204"/>
        <v/>
      </c>
      <c r="CM331" t="str">
        <f t="shared" si="205"/>
        <v/>
      </c>
      <c r="CN331" t="str">
        <f t="shared" si="206"/>
        <v/>
      </c>
      <c r="CO331" t="str">
        <f t="shared" si="207"/>
        <v/>
      </c>
    </row>
    <row r="332" spans="1:93" ht="17.7" customHeight="1">
      <c r="A332" s="198" t="s">
        <v>3566</v>
      </c>
      <c r="B332" s="97" t="s">
        <v>3883</v>
      </c>
      <c r="C332" s="26"/>
      <c r="D332" s="27"/>
      <c r="E332" s="27" t="s">
        <v>2890</v>
      </c>
      <c r="F332" t="s">
        <v>48</v>
      </c>
      <c r="G332" s="30" t="s">
        <v>631</v>
      </c>
      <c r="H332" t="s">
        <v>526</v>
      </c>
      <c r="K332" s="28"/>
      <c r="M332" s="198" t="s">
        <v>38</v>
      </c>
      <c r="R332" t="str">
        <f>IF(COUNTIF(soi_input_variables!A:A,B332)&gt;0,"yes","no")</f>
        <v>no</v>
      </c>
      <c r="S332" t="str">
        <f>IF(COUNTIF(midas_input_variables!A:A,B332)&gt;0,"yes","no")</f>
        <v>no</v>
      </c>
      <c r="T332" t="str">
        <f t="shared" si="175"/>
        <v>no</v>
      </c>
      <c r="V332" t="str">
        <f>IF(COUNTIF(eucalc_variables_proxies!A:A,B332)&gt;0,"yes","no")</f>
        <v>yes</v>
      </c>
      <c r="W332" s="198" t="s">
        <v>38</v>
      </c>
      <c r="AI332" s="9"/>
      <c r="AO332" s="105"/>
      <c r="AP332" t="s">
        <v>3884</v>
      </c>
      <c r="AQ332" s="110" t="b">
        <v>1</v>
      </c>
      <c r="AR332" s="105"/>
      <c r="AS332" s="105"/>
      <c r="AT332" s="131" t="str" cm="1">
        <f t="array" ref="AT332">IFERROR(_xlfn.TEXTSPLIT(AR332,";",,FALSE),"")</f>
        <v/>
      </c>
      <c r="BJ332" s="132" t="str">
        <f t="shared" si="176"/>
        <v/>
      </c>
      <c r="BK332" s="132" t="str">
        <f t="shared" si="177"/>
        <v/>
      </c>
      <c r="BL332" s="132" t="str">
        <f t="shared" si="178"/>
        <v/>
      </c>
      <c r="BM332" s="132" t="str">
        <f t="shared" si="179"/>
        <v/>
      </c>
      <c r="BN332" s="132" t="str">
        <f t="shared" si="180"/>
        <v/>
      </c>
      <c r="BO332" s="132" t="str">
        <f t="shared" si="181"/>
        <v/>
      </c>
      <c r="BP332" s="132" t="str">
        <f t="shared" si="182"/>
        <v/>
      </c>
      <c r="BQ332" s="132" t="str">
        <f t="shared" si="183"/>
        <v/>
      </c>
      <c r="BR332" s="132" t="str">
        <f t="shared" si="184"/>
        <v/>
      </c>
      <c r="BS332" s="132" t="str">
        <f t="shared" si="185"/>
        <v/>
      </c>
      <c r="BT332" s="132" t="str">
        <f t="shared" si="186"/>
        <v/>
      </c>
      <c r="BU332" s="132" t="str">
        <f t="shared" si="187"/>
        <v/>
      </c>
      <c r="BV332" s="132" t="str">
        <f t="shared" si="188"/>
        <v/>
      </c>
      <c r="BW332" s="132" t="str">
        <f t="shared" si="189"/>
        <v/>
      </c>
      <c r="BX332" s="132" t="str">
        <f t="shared" si="190"/>
        <v/>
      </c>
      <c r="BY332" s="132" t="str">
        <f t="shared" si="191"/>
        <v/>
      </c>
      <c r="BZ332" t="str">
        <f t="shared" si="192"/>
        <v/>
      </c>
      <c r="CA332" t="str">
        <f t="shared" si="193"/>
        <v/>
      </c>
      <c r="CB332" t="str">
        <f t="shared" si="194"/>
        <v/>
      </c>
      <c r="CC332" t="str">
        <f t="shared" si="195"/>
        <v/>
      </c>
      <c r="CD332" t="str">
        <f t="shared" si="196"/>
        <v/>
      </c>
      <c r="CE332" t="str">
        <f t="shared" si="197"/>
        <v/>
      </c>
      <c r="CF332" t="str">
        <f t="shared" si="198"/>
        <v/>
      </c>
      <c r="CG332" t="str">
        <f t="shared" si="199"/>
        <v/>
      </c>
      <c r="CH332" t="str">
        <f t="shared" si="200"/>
        <v/>
      </c>
      <c r="CI332" t="str">
        <f t="shared" si="201"/>
        <v/>
      </c>
      <c r="CJ332" t="str">
        <f t="shared" si="202"/>
        <v/>
      </c>
      <c r="CK332" t="str">
        <f t="shared" si="203"/>
        <v/>
      </c>
      <c r="CL332" t="str">
        <f t="shared" si="204"/>
        <v/>
      </c>
      <c r="CM332" t="str">
        <f t="shared" si="205"/>
        <v/>
      </c>
      <c r="CN332" t="str">
        <f t="shared" si="206"/>
        <v/>
      </c>
      <c r="CO332" t="str">
        <f t="shared" si="207"/>
        <v/>
      </c>
    </row>
    <row r="333" spans="1:93" ht="17.7" customHeight="1">
      <c r="A333" s="198" t="s">
        <v>3578</v>
      </c>
      <c r="B333" s="97" t="s">
        <v>3885</v>
      </c>
      <c r="C333" s="26"/>
      <c r="D333" s="27"/>
      <c r="E333" s="27" t="s">
        <v>2890</v>
      </c>
      <c r="F333" t="s">
        <v>48</v>
      </c>
      <c r="G333" s="30" t="s">
        <v>631</v>
      </c>
      <c r="H333" t="s">
        <v>526</v>
      </c>
      <c r="K333" s="28"/>
      <c r="M333" t="s">
        <v>1707</v>
      </c>
      <c r="Q333" s="202"/>
      <c r="R333" t="str">
        <f>IF(COUNTIF(soi_input_variables!A:A,B333)&gt;0,"yes","no")</f>
        <v>no</v>
      </c>
      <c r="S333" t="str">
        <f>IF(COUNTIF(midas_input_variables!A:A,B333)&gt;0,"yes","no")</f>
        <v>no</v>
      </c>
      <c r="T333" t="str">
        <f t="shared" si="175"/>
        <v>no</v>
      </c>
      <c r="V333" t="str">
        <f>IF(COUNTIF(eucalc_variables_proxies!A:A,B333)&gt;0,"yes","no")</f>
        <v>no</v>
      </c>
      <c r="W333" s="198" t="s">
        <v>38</v>
      </c>
      <c r="AI333" s="9" t="s">
        <v>3886</v>
      </c>
      <c r="AJ333" t="s">
        <v>2988</v>
      </c>
      <c r="AK333" t="s">
        <v>3808</v>
      </c>
      <c r="AO333" s="105"/>
      <c r="AP333" t="s">
        <v>3887</v>
      </c>
      <c r="AQ333" s="110" t="b">
        <v>1</v>
      </c>
      <c r="AR333" s="105"/>
      <c r="AS333" s="105"/>
      <c r="AT333" s="131" t="str" cm="1">
        <f t="array" ref="AT333">IFERROR(_xlfn.TEXTSPLIT(AR333,";",,FALSE),"")</f>
        <v/>
      </c>
      <c r="BJ333" s="132" t="str">
        <f t="shared" si="176"/>
        <v/>
      </c>
      <c r="BK333" s="132" t="str">
        <f t="shared" si="177"/>
        <v/>
      </c>
      <c r="BL333" s="132" t="str">
        <f t="shared" si="178"/>
        <v/>
      </c>
      <c r="BM333" s="132" t="str">
        <f t="shared" si="179"/>
        <v/>
      </c>
      <c r="BN333" s="132" t="str">
        <f t="shared" si="180"/>
        <v/>
      </c>
      <c r="BO333" s="132" t="str">
        <f t="shared" si="181"/>
        <v/>
      </c>
      <c r="BP333" s="132" t="str">
        <f t="shared" si="182"/>
        <v/>
      </c>
      <c r="BQ333" s="132" t="str">
        <f t="shared" si="183"/>
        <v/>
      </c>
      <c r="BR333" s="132" t="str">
        <f t="shared" si="184"/>
        <v/>
      </c>
      <c r="BS333" s="132" t="str">
        <f t="shared" si="185"/>
        <v/>
      </c>
      <c r="BT333" s="132" t="str">
        <f t="shared" si="186"/>
        <v/>
      </c>
      <c r="BU333" s="132" t="str">
        <f t="shared" si="187"/>
        <v/>
      </c>
      <c r="BV333" s="132" t="str">
        <f t="shared" si="188"/>
        <v/>
      </c>
      <c r="BW333" s="132" t="str">
        <f t="shared" si="189"/>
        <v/>
      </c>
      <c r="BX333" s="132" t="str">
        <f t="shared" si="190"/>
        <v/>
      </c>
      <c r="BY333" s="132" t="str">
        <f t="shared" si="191"/>
        <v/>
      </c>
      <c r="BZ333" t="str">
        <f t="shared" si="192"/>
        <v/>
      </c>
      <c r="CA333" t="str">
        <f t="shared" si="193"/>
        <v/>
      </c>
      <c r="CB333" t="str">
        <f t="shared" si="194"/>
        <v/>
      </c>
      <c r="CC333" t="str">
        <f t="shared" si="195"/>
        <v/>
      </c>
      <c r="CD333" t="str">
        <f t="shared" si="196"/>
        <v/>
      </c>
      <c r="CE333" t="str">
        <f t="shared" si="197"/>
        <v/>
      </c>
      <c r="CF333" t="str">
        <f t="shared" si="198"/>
        <v/>
      </c>
      <c r="CG333" t="str">
        <f t="shared" si="199"/>
        <v/>
      </c>
      <c r="CH333" t="str">
        <f t="shared" si="200"/>
        <v/>
      </c>
      <c r="CI333" t="str">
        <f t="shared" si="201"/>
        <v/>
      </c>
      <c r="CJ333" t="str">
        <f t="shared" si="202"/>
        <v/>
      </c>
      <c r="CK333" t="str">
        <f t="shared" si="203"/>
        <v/>
      </c>
      <c r="CL333" t="str">
        <f t="shared" si="204"/>
        <v/>
      </c>
      <c r="CM333" t="str">
        <f t="shared" si="205"/>
        <v/>
      </c>
      <c r="CN333" t="str">
        <f t="shared" si="206"/>
        <v/>
      </c>
      <c r="CO333" t="str">
        <f t="shared" si="207"/>
        <v/>
      </c>
    </row>
    <row r="334" spans="1:93" ht="17.7" customHeight="1">
      <c r="A334" s="198" t="s">
        <v>3570</v>
      </c>
      <c r="B334" s="97" t="s">
        <v>3888</v>
      </c>
      <c r="C334" s="26"/>
      <c r="D334" s="27"/>
      <c r="E334" s="27" t="s">
        <v>61</v>
      </c>
      <c r="F334" t="s">
        <v>48</v>
      </c>
      <c r="G334" s="30" t="s">
        <v>631</v>
      </c>
      <c r="K334" s="28"/>
      <c r="M334" s="198" t="s">
        <v>1707</v>
      </c>
      <c r="R334" t="str">
        <f>IF(COUNTIF(soi_input_variables!A:A,B334)&gt;0,"yes","no")</f>
        <v>no</v>
      </c>
      <c r="S334" t="str">
        <f>IF(COUNTIF(midas_input_variables!A:A,B334)&gt;0,"yes","no")</f>
        <v>no</v>
      </c>
      <c r="T334" t="str">
        <f t="shared" si="175"/>
        <v>no</v>
      </c>
      <c r="V334" t="str">
        <f>IF(COUNTIF(eucalc_variables_proxies!A:A,B334)&gt;0,"yes","no")</f>
        <v>no</v>
      </c>
      <c r="W334" s="198" t="s">
        <v>38</v>
      </c>
      <c r="AI334" s="9" t="s">
        <v>3889</v>
      </c>
      <c r="AJ334" t="s">
        <v>2988</v>
      </c>
      <c r="AK334" t="s">
        <v>3808</v>
      </c>
      <c r="AO334" s="105"/>
      <c r="AP334" t="s">
        <v>3890</v>
      </c>
      <c r="AQ334" s="110" t="b">
        <v>1</v>
      </c>
      <c r="AR334" s="105"/>
      <c r="AS334" s="105"/>
      <c r="AT334" s="131" t="str" cm="1">
        <f t="array" ref="AT334">IFERROR(_xlfn.TEXTSPLIT(AR334,";",,FALSE),"")</f>
        <v/>
      </c>
      <c r="BJ334" s="132" t="str">
        <f t="shared" si="176"/>
        <v/>
      </c>
      <c r="BK334" s="132" t="str">
        <f t="shared" si="177"/>
        <v/>
      </c>
      <c r="BL334" s="132" t="str">
        <f t="shared" si="178"/>
        <v/>
      </c>
      <c r="BM334" s="132" t="str">
        <f t="shared" si="179"/>
        <v/>
      </c>
      <c r="BN334" s="132" t="str">
        <f t="shared" si="180"/>
        <v/>
      </c>
      <c r="BO334" s="132" t="str">
        <f t="shared" si="181"/>
        <v/>
      </c>
      <c r="BP334" s="132" t="str">
        <f t="shared" si="182"/>
        <v/>
      </c>
      <c r="BQ334" s="132" t="str">
        <f t="shared" si="183"/>
        <v/>
      </c>
      <c r="BR334" s="132" t="str">
        <f t="shared" si="184"/>
        <v/>
      </c>
      <c r="BS334" s="132" t="str">
        <f t="shared" si="185"/>
        <v/>
      </c>
      <c r="BT334" s="132" t="str">
        <f t="shared" si="186"/>
        <v/>
      </c>
      <c r="BU334" s="132" t="str">
        <f t="shared" si="187"/>
        <v/>
      </c>
      <c r="BV334" s="132" t="str">
        <f t="shared" si="188"/>
        <v/>
      </c>
      <c r="BW334" s="132" t="str">
        <f t="shared" si="189"/>
        <v/>
      </c>
      <c r="BX334" s="132" t="str">
        <f t="shared" si="190"/>
        <v/>
      </c>
      <c r="BY334" s="132" t="str">
        <f t="shared" si="191"/>
        <v/>
      </c>
      <c r="BZ334" t="str">
        <f t="shared" si="192"/>
        <v/>
      </c>
      <c r="CA334" t="str">
        <f t="shared" si="193"/>
        <v/>
      </c>
      <c r="CB334" t="str">
        <f t="shared" si="194"/>
        <v/>
      </c>
      <c r="CC334" t="str">
        <f t="shared" si="195"/>
        <v/>
      </c>
      <c r="CD334" t="str">
        <f t="shared" si="196"/>
        <v/>
      </c>
      <c r="CE334" t="str">
        <f t="shared" si="197"/>
        <v/>
      </c>
      <c r="CF334" t="str">
        <f t="shared" si="198"/>
        <v/>
      </c>
      <c r="CG334" t="str">
        <f t="shared" si="199"/>
        <v/>
      </c>
      <c r="CH334" t="str">
        <f t="shared" si="200"/>
        <v/>
      </c>
      <c r="CI334" t="str">
        <f t="shared" si="201"/>
        <v/>
      </c>
      <c r="CJ334" t="str">
        <f t="shared" si="202"/>
        <v/>
      </c>
      <c r="CK334" t="str">
        <f t="shared" si="203"/>
        <v/>
      </c>
      <c r="CL334" t="str">
        <f t="shared" si="204"/>
        <v/>
      </c>
      <c r="CM334" t="str">
        <f t="shared" si="205"/>
        <v/>
      </c>
      <c r="CN334" t="str">
        <f t="shared" si="206"/>
        <v/>
      </c>
      <c r="CO334" t="str">
        <f t="shared" si="207"/>
        <v/>
      </c>
    </row>
    <row r="335" spans="1:93" ht="28.8">
      <c r="A335" t="s">
        <v>3588</v>
      </c>
      <c r="B335" s="97" t="s">
        <v>3734</v>
      </c>
      <c r="C335" s="26" t="s">
        <v>3891</v>
      </c>
      <c r="D335" s="27"/>
      <c r="E335" s="27" t="s">
        <v>61</v>
      </c>
      <c r="F335" t="s">
        <v>48</v>
      </c>
      <c r="G335" s="30" t="s">
        <v>120</v>
      </c>
      <c r="H335" t="s">
        <v>1010</v>
      </c>
      <c r="K335" s="28"/>
      <c r="L335" t="s">
        <v>472</v>
      </c>
      <c r="M335" t="s">
        <v>38</v>
      </c>
      <c r="R335" t="str">
        <f>IF(COUNTIF(soi_input_variables!A:A,B335)&gt;0,"yes","no")</f>
        <v>yes</v>
      </c>
      <c r="S335" t="str">
        <f>IF(COUNTIF(midas_input_variables!A:A,B335)&gt;0,"yes","no")</f>
        <v>no</v>
      </c>
      <c r="T335" t="str">
        <f t="shared" si="168"/>
        <v>yes</v>
      </c>
      <c r="U335">
        <v>0.02</v>
      </c>
      <c r="V335" t="str">
        <f>IF(COUNTIF(eucalc_variables_proxies!A:A,B335)&gt;0,"yes","no")</f>
        <v>yes</v>
      </c>
      <c r="X335" t="s">
        <v>2943</v>
      </c>
      <c r="Y335" t="s">
        <v>2943</v>
      </c>
      <c r="AI335" s="9" t="s">
        <v>3892</v>
      </c>
      <c r="AJ335" t="s">
        <v>2988</v>
      </c>
      <c r="AK335" t="s">
        <v>3808</v>
      </c>
      <c r="AO335" s="29"/>
      <c r="AP335" s="108" t="s">
        <v>3893</v>
      </c>
      <c r="AQ335" s="110" t="b">
        <v>1</v>
      </c>
      <c r="AR335" s="29"/>
      <c r="AS335" s="29"/>
      <c r="AT335" s="131" t="str" cm="1">
        <f t="array" ref="AT335">IFERROR(_xlfn.TEXTSPLIT(AR335,";",,FALSE),"")</f>
        <v/>
      </c>
      <c r="BJ335" s="132" t="str">
        <f t="shared" si="176"/>
        <v/>
      </c>
      <c r="BK335" s="132" t="str">
        <f t="shared" si="177"/>
        <v/>
      </c>
      <c r="BL335" s="132" t="str">
        <f t="shared" si="178"/>
        <v/>
      </c>
      <c r="BM335" s="132" t="str">
        <f t="shared" si="179"/>
        <v/>
      </c>
      <c r="BN335" s="132" t="str">
        <f t="shared" si="180"/>
        <v/>
      </c>
      <c r="BO335" s="132" t="str">
        <f t="shared" si="181"/>
        <v/>
      </c>
      <c r="BP335" s="132" t="str">
        <f t="shared" si="182"/>
        <v/>
      </c>
      <c r="BQ335" s="132" t="str">
        <f t="shared" si="183"/>
        <v/>
      </c>
      <c r="BR335" s="132" t="str">
        <f t="shared" si="184"/>
        <v/>
      </c>
      <c r="BS335" s="132" t="str">
        <f t="shared" si="185"/>
        <v/>
      </c>
      <c r="BT335" s="132" t="str">
        <f t="shared" si="186"/>
        <v/>
      </c>
      <c r="BU335" s="132" t="str">
        <f t="shared" si="187"/>
        <v/>
      </c>
      <c r="BV335" s="132" t="str">
        <f t="shared" si="188"/>
        <v/>
      </c>
      <c r="BW335" s="132" t="str">
        <f t="shared" si="189"/>
        <v/>
      </c>
      <c r="BX335" s="132" t="str">
        <f t="shared" si="190"/>
        <v/>
      </c>
      <c r="BY335" s="132" t="str">
        <f t="shared" si="191"/>
        <v/>
      </c>
      <c r="BZ335" t="str">
        <f t="shared" si="192"/>
        <v/>
      </c>
      <c r="CA335" t="str">
        <f t="shared" si="193"/>
        <v/>
      </c>
      <c r="CB335" t="str">
        <f t="shared" si="194"/>
        <v/>
      </c>
      <c r="CC335" t="str">
        <f t="shared" si="195"/>
        <v/>
      </c>
      <c r="CD335" t="str">
        <f t="shared" si="196"/>
        <v/>
      </c>
      <c r="CE335" t="str">
        <f t="shared" si="197"/>
        <v/>
      </c>
      <c r="CF335" t="str">
        <f t="shared" si="198"/>
        <v/>
      </c>
      <c r="CG335" t="str">
        <f t="shared" si="199"/>
        <v/>
      </c>
      <c r="CH335" t="str">
        <f t="shared" si="200"/>
        <v/>
      </c>
      <c r="CI335" t="str">
        <f t="shared" si="201"/>
        <v/>
      </c>
      <c r="CJ335" t="str">
        <f t="shared" si="202"/>
        <v/>
      </c>
      <c r="CK335" t="str">
        <f t="shared" si="203"/>
        <v/>
      </c>
      <c r="CL335" t="str">
        <f t="shared" si="204"/>
        <v/>
      </c>
      <c r="CM335" t="str">
        <f t="shared" si="205"/>
        <v/>
      </c>
      <c r="CN335" t="str">
        <f t="shared" si="206"/>
        <v/>
      </c>
      <c r="CO335" t="str">
        <f t="shared" si="207"/>
        <v/>
      </c>
    </row>
    <row r="336" spans="1:93" ht="14.4">
      <c r="A336" s="198" t="s">
        <v>3582</v>
      </c>
      <c r="B336" s="97" t="s">
        <v>3894</v>
      </c>
      <c r="C336" s="26"/>
      <c r="D336" s="27"/>
      <c r="E336" s="27" t="s">
        <v>61</v>
      </c>
      <c r="F336" t="s">
        <v>48</v>
      </c>
      <c r="G336" s="30" t="s">
        <v>120</v>
      </c>
      <c r="H336" t="s">
        <v>1010</v>
      </c>
      <c r="K336" s="28"/>
      <c r="M336" s="198" t="s">
        <v>1707</v>
      </c>
      <c r="R336" t="str">
        <f>IF(COUNTIF(soi_input_variables!A:A,B336)&gt;0,"yes","no")</f>
        <v>no</v>
      </c>
      <c r="S336" t="str">
        <f>IF(COUNTIF(midas_input_variables!A:A,B336)&gt;0,"yes","no")</f>
        <v>no</v>
      </c>
      <c r="T336" t="str">
        <f t="shared" ref="T336:T340" si="209">IF(OR(R336="yes",S336="yes"),"yes","no")</f>
        <v>no</v>
      </c>
      <c r="V336" t="str">
        <f>IF(COUNTIF(eucalc_variables_proxies!A:A,B336)&gt;0,"yes","no")</f>
        <v>no</v>
      </c>
      <c r="W336" s="198" t="s">
        <v>38</v>
      </c>
      <c r="AI336" s="9" t="s">
        <v>3895</v>
      </c>
      <c r="AJ336" t="s">
        <v>2943</v>
      </c>
      <c r="AK336" s="9" t="s">
        <v>3896</v>
      </c>
      <c r="AO336" s="105"/>
      <c r="AP336" t="s">
        <v>3897</v>
      </c>
      <c r="AQ336" s="110" t="b">
        <v>1</v>
      </c>
      <c r="AR336" s="105"/>
      <c r="AS336" s="105"/>
      <c r="AT336" s="131" t="str" cm="1">
        <f t="array" ref="AT336">IFERROR(_xlfn.TEXTSPLIT(AR336,";",,FALSE),"")</f>
        <v/>
      </c>
      <c r="BJ336" s="132" t="str">
        <f t="shared" si="176"/>
        <v/>
      </c>
      <c r="BK336" s="132" t="str">
        <f t="shared" si="177"/>
        <v/>
      </c>
      <c r="BL336" s="132" t="str">
        <f t="shared" si="178"/>
        <v/>
      </c>
      <c r="BM336" s="132" t="str">
        <f t="shared" si="179"/>
        <v/>
      </c>
      <c r="BN336" s="132" t="str">
        <f t="shared" si="180"/>
        <v/>
      </c>
      <c r="BO336" s="132" t="str">
        <f t="shared" si="181"/>
        <v/>
      </c>
      <c r="BP336" s="132" t="str">
        <f t="shared" si="182"/>
        <v/>
      </c>
      <c r="BQ336" s="132" t="str">
        <f t="shared" si="183"/>
        <v/>
      </c>
      <c r="BR336" s="132" t="str">
        <f t="shared" si="184"/>
        <v/>
      </c>
      <c r="BS336" s="132" t="str">
        <f t="shared" si="185"/>
        <v/>
      </c>
      <c r="BT336" s="132" t="str">
        <f t="shared" si="186"/>
        <v/>
      </c>
      <c r="BU336" s="132" t="str">
        <f t="shared" si="187"/>
        <v/>
      </c>
      <c r="BV336" s="132" t="str">
        <f t="shared" si="188"/>
        <v/>
      </c>
      <c r="BW336" s="132" t="str">
        <f t="shared" si="189"/>
        <v/>
      </c>
      <c r="BX336" s="132" t="str">
        <f t="shared" si="190"/>
        <v/>
      </c>
      <c r="BY336" s="132" t="str">
        <f t="shared" si="191"/>
        <v/>
      </c>
      <c r="BZ336" t="str">
        <f t="shared" si="192"/>
        <v/>
      </c>
      <c r="CA336" t="str">
        <f t="shared" si="193"/>
        <v/>
      </c>
      <c r="CB336" t="str">
        <f t="shared" si="194"/>
        <v/>
      </c>
      <c r="CC336" t="str">
        <f t="shared" si="195"/>
        <v/>
      </c>
      <c r="CD336" t="str">
        <f t="shared" si="196"/>
        <v/>
      </c>
      <c r="CE336" t="str">
        <f t="shared" si="197"/>
        <v/>
      </c>
      <c r="CF336" t="str">
        <f t="shared" si="198"/>
        <v/>
      </c>
      <c r="CG336" t="str">
        <f t="shared" si="199"/>
        <v/>
      </c>
      <c r="CH336" t="str">
        <f t="shared" si="200"/>
        <v/>
      </c>
      <c r="CI336" t="str">
        <f t="shared" si="201"/>
        <v/>
      </c>
      <c r="CJ336" t="str">
        <f t="shared" si="202"/>
        <v/>
      </c>
      <c r="CK336" t="str">
        <f t="shared" si="203"/>
        <v/>
      </c>
      <c r="CL336" t="str">
        <f t="shared" si="204"/>
        <v/>
      </c>
      <c r="CM336" t="str">
        <f t="shared" si="205"/>
        <v/>
      </c>
      <c r="CN336" t="str">
        <f t="shared" si="206"/>
        <v/>
      </c>
      <c r="CO336" t="str">
        <f t="shared" si="207"/>
        <v/>
      </c>
    </row>
    <row r="337" spans="1:93" ht="28.8">
      <c r="A337" s="198" t="s">
        <v>3584</v>
      </c>
      <c r="B337" s="97" t="s">
        <v>3898</v>
      </c>
      <c r="C337" s="26"/>
      <c r="D337" s="27"/>
      <c r="E337" s="27" t="s">
        <v>61</v>
      </c>
      <c r="F337" t="s">
        <v>48</v>
      </c>
      <c r="G337" s="30" t="s">
        <v>120</v>
      </c>
      <c r="H337" t="s">
        <v>1010</v>
      </c>
      <c r="K337" s="28"/>
      <c r="M337" s="198" t="s">
        <v>1707</v>
      </c>
      <c r="R337" t="str">
        <f>IF(COUNTIF(soi_input_variables!A:A,B337)&gt;0,"yes","no")</f>
        <v>no</v>
      </c>
      <c r="S337" t="str">
        <f>IF(COUNTIF(midas_input_variables!A:A,B337)&gt;0,"yes","no")</f>
        <v>no</v>
      </c>
      <c r="T337" t="str">
        <f t="shared" si="209"/>
        <v>no</v>
      </c>
      <c r="V337" t="str">
        <f>IF(COUNTIF(eucalc_variables_proxies!A:A,B337)&gt;0,"yes","no")</f>
        <v>no</v>
      </c>
      <c r="W337" s="198" t="s">
        <v>38</v>
      </c>
      <c r="AI337" s="9" t="s">
        <v>3899</v>
      </c>
      <c r="AJ337" t="s">
        <v>2943</v>
      </c>
      <c r="AK337" s="9" t="s">
        <v>3900</v>
      </c>
      <c r="AO337" s="29"/>
      <c r="AP337" t="s">
        <v>3901</v>
      </c>
      <c r="AQ337" s="110" t="b">
        <v>1</v>
      </c>
      <c r="AR337" s="105"/>
      <c r="AS337" s="29"/>
      <c r="AT337" s="131" t="str" cm="1">
        <f t="array" ref="AT337">IFERROR(_xlfn.TEXTSPLIT(AR337,";",,FALSE),"")</f>
        <v/>
      </c>
      <c r="BJ337" s="132" t="str">
        <f t="shared" si="176"/>
        <v/>
      </c>
      <c r="BK337" s="132" t="str">
        <f t="shared" si="177"/>
        <v/>
      </c>
      <c r="BL337" s="132" t="str">
        <f t="shared" si="178"/>
        <v/>
      </c>
      <c r="BM337" s="132" t="str">
        <f t="shared" si="179"/>
        <v/>
      </c>
      <c r="BN337" s="132" t="str">
        <f t="shared" si="180"/>
        <v/>
      </c>
      <c r="BO337" s="132" t="str">
        <f t="shared" si="181"/>
        <v/>
      </c>
      <c r="BP337" s="132" t="str">
        <f t="shared" si="182"/>
        <v/>
      </c>
      <c r="BQ337" s="132" t="str">
        <f t="shared" si="183"/>
        <v/>
      </c>
      <c r="BR337" s="132" t="str">
        <f t="shared" si="184"/>
        <v/>
      </c>
      <c r="BS337" s="132" t="str">
        <f t="shared" si="185"/>
        <v/>
      </c>
      <c r="BT337" s="132" t="str">
        <f t="shared" si="186"/>
        <v/>
      </c>
      <c r="BU337" s="132" t="str">
        <f t="shared" si="187"/>
        <v/>
      </c>
      <c r="BV337" s="132" t="str">
        <f t="shared" si="188"/>
        <v/>
      </c>
      <c r="BW337" s="132" t="str">
        <f t="shared" si="189"/>
        <v/>
      </c>
      <c r="BX337" s="132" t="str">
        <f t="shared" si="190"/>
        <v/>
      </c>
      <c r="BY337" s="132" t="str">
        <f t="shared" si="191"/>
        <v/>
      </c>
      <c r="BZ337" t="str">
        <f t="shared" si="192"/>
        <v/>
      </c>
      <c r="CA337" t="str">
        <f t="shared" si="193"/>
        <v/>
      </c>
      <c r="CB337" t="str">
        <f t="shared" si="194"/>
        <v/>
      </c>
      <c r="CC337" t="str">
        <f t="shared" si="195"/>
        <v/>
      </c>
      <c r="CD337" t="str">
        <f t="shared" si="196"/>
        <v/>
      </c>
      <c r="CE337" t="str">
        <f t="shared" si="197"/>
        <v/>
      </c>
      <c r="CF337" t="str">
        <f t="shared" si="198"/>
        <v/>
      </c>
      <c r="CG337" t="str">
        <f t="shared" si="199"/>
        <v/>
      </c>
      <c r="CH337" t="str">
        <f t="shared" si="200"/>
        <v/>
      </c>
      <c r="CI337" t="str">
        <f t="shared" si="201"/>
        <v/>
      </c>
      <c r="CJ337" t="str">
        <f t="shared" si="202"/>
        <v/>
      </c>
      <c r="CK337" t="str">
        <f t="shared" si="203"/>
        <v/>
      </c>
      <c r="CL337" t="str">
        <f t="shared" si="204"/>
        <v/>
      </c>
      <c r="CM337" t="str">
        <f t="shared" si="205"/>
        <v/>
      </c>
      <c r="CN337" t="str">
        <f t="shared" si="206"/>
        <v/>
      </c>
      <c r="CO337" t="str">
        <f t="shared" si="207"/>
        <v/>
      </c>
    </row>
    <row r="338" spans="1:93" ht="28.8">
      <c r="A338" s="198" t="s">
        <v>3586</v>
      </c>
      <c r="B338" s="97" t="s">
        <v>3902</v>
      </c>
      <c r="C338" s="26"/>
      <c r="D338" s="27"/>
      <c r="E338" s="27" t="s">
        <v>61</v>
      </c>
      <c r="F338" t="s">
        <v>48</v>
      </c>
      <c r="G338" s="30" t="s">
        <v>120</v>
      </c>
      <c r="H338" t="s">
        <v>1010</v>
      </c>
      <c r="K338" s="28"/>
      <c r="M338" s="198" t="s">
        <v>1707</v>
      </c>
      <c r="R338" t="str">
        <f>IF(COUNTIF(soi_input_variables!A:A,B338)&gt;0,"yes","no")</f>
        <v>no</v>
      </c>
      <c r="S338" t="str">
        <f>IF(COUNTIF(midas_input_variables!A:A,B338)&gt;0,"yes","no")</f>
        <v>no</v>
      </c>
      <c r="T338" t="str">
        <f t="shared" si="209"/>
        <v>no</v>
      </c>
      <c r="V338" t="str">
        <f>IF(COUNTIF(eucalc_variables_proxies!A:A,B338)&gt;0,"yes","no")</f>
        <v>no</v>
      </c>
      <c r="W338" s="198" t="s">
        <v>38</v>
      </c>
      <c r="AI338" s="9" t="s">
        <v>3903</v>
      </c>
      <c r="AJ338" t="s">
        <v>2943</v>
      </c>
      <c r="AK338" s="9" t="s">
        <v>3900</v>
      </c>
      <c r="AO338" s="29"/>
      <c r="AP338" t="s">
        <v>3904</v>
      </c>
      <c r="AQ338" s="110" t="b">
        <v>1</v>
      </c>
      <c r="AR338" s="105"/>
      <c r="AS338" s="29"/>
      <c r="AT338" s="131" t="str" cm="1">
        <f t="array" ref="AT338">IFERROR(_xlfn.TEXTSPLIT(AR338,";",,FALSE),"")</f>
        <v/>
      </c>
      <c r="BJ338" s="132" t="str">
        <f t="shared" si="176"/>
        <v/>
      </c>
      <c r="BK338" s="132" t="str">
        <f t="shared" si="177"/>
        <v/>
      </c>
      <c r="BL338" s="132" t="str">
        <f t="shared" si="178"/>
        <v/>
      </c>
      <c r="BM338" s="132" t="str">
        <f t="shared" si="179"/>
        <v/>
      </c>
      <c r="BN338" s="132" t="str">
        <f t="shared" si="180"/>
        <v/>
      </c>
      <c r="BO338" s="132" t="str">
        <f t="shared" si="181"/>
        <v/>
      </c>
      <c r="BP338" s="132" t="str">
        <f t="shared" si="182"/>
        <v/>
      </c>
      <c r="BQ338" s="132" t="str">
        <f t="shared" si="183"/>
        <v/>
      </c>
      <c r="BR338" s="132" t="str">
        <f t="shared" si="184"/>
        <v/>
      </c>
      <c r="BS338" s="132" t="str">
        <f t="shared" si="185"/>
        <v/>
      </c>
      <c r="BT338" s="132" t="str">
        <f t="shared" si="186"/>
        <v/>
      </c>
      <c r="BU338" s="132" t="str">
        <f t="shared" si="187"/>
        <v/>
      </c>
      <c r="BV338" s="132" t="str">
        <f t="shared" si="188"/>
        <v/>
      </c>
      <c r="BW338" s="132" t="str">
        <f t="shared" si="189"/>
        <v/>
      </c>
      <c r="BX338" s="132" t="str">
        <f t="shared" si="190"/>
        <v/>
      </c>
      <c r="BY338" s="132" t="str">
        <f t="shared" si="191"/>
        <v/>
      </c>
      <c r="BZ338" t="str">
        <f t="shared" si="192"/>
        <v/>
      </c>
      <c r="CA338" t="str">
        <f t="shared" si="193"/>
        <v/>
      </c>
      <c r="CB338" t="str">
        <f t="shared" si="194"/>
        <v/>
      </c>
      <c r="CC338" t="str">
        <f t="shared" si="195"/>
        <v/>
      </c>
      <c r="CD338" t="str">
        <f t="shared" si="196"/>
        <v/>
      </c>
      <c r="CE338" t="str">
        <f t="shared" si="197"/>
        <v/>
      </c>
      <c r="CF338" t="str">
        <f t="shared" si="198"/>
        <v/>
      </c>
      <c r="CG338" t="str">
        <f t="shared" si="199"/>
        <v/>
      </c>
      <c r="CH338" t="str">
        <f t="shared" si="200"/>
        <v/>
      </c>
      <c r="CI338" t="str">
        <f t="shared" si="201"/>
        <v/>
      </c>
      <c r="CJ338" t="str">
        <f t="shared" si="202"/>
        <v/>
      </c>
      <c r="CK338" t="str">
        <f t="shared" si="203"/>
        <v/>
      </c>
      <c r="CL338" t="str">
        <f t="shared" si="204"/>
        <v/>
      </c>
      <c r="CM338" t="str">
        <f t="shared" si="205"/>
        <v/>
      </c>
      <c r="CN338" t="str">
        <f t="shared" si="206"/>
        <v/>
      </c>
      <c r="CO338" t="str">
        <f t="shared" si="207"/>
        <v/>
      </c>
    </row>
    <row r="339" spans="1:93" ht="16.2" customHeight="1">
      <c r="A339" t="s">
        <v>3690</v>
      </c>
      <c r="B339" s="97" t="s">
        <v>3740</v>
      </c>
      <c r="C339" s="26" t="s">
        <v>3905</v>
      </c>
      <c r="D339" s="27"/>
      <c r="E339" s="27" t="s">
        <v>3906</v>
      </c>
      <c r="F339" t="s">
        <v>36</v>
      </c>
      <c r="G339" s="30" t="s">
        <v>903</v>
      </c>
      <c r="H339" t="s">
        <v>3144</v>
      </c>
      <c r="J339" s="32"/>
      <c r="K339" s="28"/>
      <c r="M339" t="s">
        <v>1707</v>
      </c>
      <c r="R339" t="str">
        <f>IF(COUNTIF(soi_input_variables!A:A,B339)&gt;0,"yes","no")</f>
        <v>no</v>
      </c>
      <c r="S339" t="str">
        <f>IF(COUNTIF(midas_input_variables!A:A,B339)&gt;0,"yes","no")</f>
        <v>no</v>
      </c>
      <c r="T339" t="str">
        <f t="shared" si="209"/>
        <v>no</v>
      </c>
      <c r="V339" t="str">
        <f>IF(COUNTIF(eucalc_variables_proxies!A:A,B339)&gt;0,"yes","no")</f>
        <v>yes</v>
      </c>
      <c r="AI339" s="9" t="s">
        <v>3907</v>
      </c>
      <c r="AJ339" t="s">
        <v>2943</v>
      </c>
      <c r="AK339" s="9" t="s">
        <v>3900</v>
      </c>
      <c r="AO339" s="29"/>
      <c r="AP339" t="s">
        <v>3908</v>
      </c>
      <c r="AQ339" s="110" t="b">
        <v>1</v>
      </c>
      <c r="AR339" s="105"/>
      <c r="AS339" s="29"/>
      <c r="AT339" s="131" t="str" cm="1">
        <f t="array" ref="AT339">IFERROR(_xlfn.TEXTSPLIT(AR339,";",,FALSE),"")</f>
        <v/>
      </c>
      <c r="BJ339" s="132" t="str">
        <f t="shared" si="176"/>
        <v/>
      </c>
      <c r="BK339" s="132" t="str">
        <f t="shared" si="177"/>
        <v/>
      </c>
      <c r="BL339" s="132" t="str">
        <f t="shared" si="178"/>
        <v/>
      </c>
      <c r="BM339" s="132" t="str">
        <f t="shared" si="179"/>
        <v/>
      </c>
      <c r="BN339" s="132" t="str">
        <f t="shared" si="180"/>
        <v/>
      </c>
      <c r="BO339" s="132" t="str">
        <f t="shared" si="181"/>
        <v/>
      </c>
      <c r="BP339" s="132" t="str">
        <f t="shared" si="182"/>
        <v/>
      </c>
      <c r="BQ339" s="132" t="str">
        <f t="shared" si="183"/>
        <v/>
      </c>
      <c r="BR339" s="132" t="str">
        <f t="shared" si="184"/>
        <v/>
      </c>
      <c r="BS339" s="132" t="str">
        <f t="shared" si="185"/>
        <v/>
      </c>
      <c r="BT339" s="132" t="str">
        <f t="shared" si="186"/>
        <v/>
      </c>
      <c r="BU339" s="132" t="str">
        <f t="shared" si="187"/>
        <v/>
      </c>
      <c r="BV339" s="132" t="str">
        <f t="shared" si="188"/>
        <v/>
      </c>
      <c r="BW339" s="132" t="str">
        <f t="shared" si="189"/>
        <v/>
      </c>
      <c r="BX339" s="132" t="str">
        <f t="shared" si="190"/>
        <v/>
      </c>
      <c r="BY339" s="132" t="str">
        <f t="shared" si="191"/>
        <v/>
      </c>
      <c r="BZ339" t="str">
        <f t="shared" si="192"/>
        <v/>
      </c>
      <c r="CA339" t="str">
        <f t="shared" si="193"/>
        <v/>
      </c>
      <c r="CB339" t="str">
        <f t="shared" si="194"/>
        <v/>
      </c>
      <c r="CC339" t="str">
        <f t="shared" si="195"/>
        <v/>
      </c>
      <c r="CD339" t="str">
        <f t="shared" si="196"/>
        <v/>
      </c>
      <c r="CE339" t="str">
        <f t="shared" si="197"/>
        <v/>
      </c>
      <c r="CF339" t="str">
        <f t="shared" si="198"/>
        <v/>
      </c>
      <c r="CG339" t="str">
        <f t="shared" si="199"/>
        <v/>
      </c>
      <c r="CH339" t="str">
        <f t="shared" si="200"/>
        <v/>
      </c>
      <c r="CI339" t="str">
        <f t="shared" si="201"/>
        <v/>
      </c>
      <c r="CJ339" t="str">
        <f t="shared" si="202"/>
        <v/>
      </c>
      <c r="CK339" t="str">
        <f t="shared" si="203"/>
        <v/>
      </c>
      <c r="CL339" t="str">
        <f t="shared" si="204"/>
        <v/>
      </c>
      <c r="CM339" t="str">
        <f t="shared" si="205"/>
        <v/>
      </c>
      <c r="CN339" t="str">
        <f t="shared" si="206"/>
        <v/>
      </c>
      <c r="CO339" t="str">
        <f t="shared" si="207"/>
        <v/>
      </c>
    </row>
    <row r="340" spans="1:93" ht="16.5" customHeight="1">
      <c r="B340" s="97" t="s">
        <v>3740</v>
      </c>
      <c r="C340" s="26" t="s">
        <v>3905</v>
      </c>
      <c r="D340" s="27"/>
      <c r="E340" s="27" t="s">
        <v>1163</v>
      </c>
      <c r="F340" t="s">
        <v>36</v>
      </c>
      <c r="G340" s="30" t="s">
        <v>903</v>
      </c>
      <c r="H340" t="s">
        <v>3144</v>
      </c>
      <c r="J340" s="32"/>
      <c r="K340" s="28"/>
      <c r="M340" t="s">
        <v>38</v>
      </c>
      <c r="N340" s="1" t="str">
        <f>_xlfn.CONCAT("1000*", A339)</f>
        <v>1000*bld_capex_reno_dep[billion_EUR]</v>
      </c>
      <c r="R340" t="str">
        <f>IF(COUNTIF(soi_input_variables!A:A,B340)&gt;0,"yes","no")</f>
        <v>no</v>
      </c>
      <c r="S340" t="str">
        <f>IF(COUNTIF(midas_input_variables!A:A,B340)&gt;0,"yes","no")</f>
        <v>no</v>
      </c>
      <c r="T340" t="str">
        <f t="shared" si="209"/>
        <v>no</v>
      </c>
      <c r="V340" t="str">
        <f>IF(COUNTIF(eucalc_variables_proxies!A:A,B340)&gt;0,"yes","no")</f>
        <v>yes</v>
      </c>
      <c r="X340" t="s">
        <v>3003</v>
      </c>
      <c r="Y340" t="s">
        <v>3003</v>
      </c>
      <c r="AI340" s="9" t="s">
        <v>3909</v>
      </c>
      <c r="AJ340" t="s">
        <v>2943</v>
      </c>
      <c r="AK340" s="9" t="s">
        <v>3900</v>
      </c>
      <c r="AO340" s="29"/>
      <c r="AP340" t="s">
        <v>3910</v>
      </c>
      <c r="AQ340" s="104" t="b">
        <v>1</v>
      </c>
      <c r="AR340" s="105"/>
      <c r="AS340" s="29"/>
      <c r="AT340" s="131" t="str" cm="1">
        <f t="array" ref="AT340">IFERROR(_xlfn.TEXTSPLIT(AR340,";",,FALSE),"")</f>
        <v/>
      </c>
      <c r="BJ340" s="132" t="str">
        <f t="shared" si="176"/>
        <v/>
      </c>
      <c r="BK340" s="132" t="str">
        <f t="shared" si="177"/>
        <v/>
      </c>
      <c r="BL340" s="132" t="str">
        <f t="shared" si="178"/>
        <v/>
      </c>
      <c r="BM340" s="132" t="str">
        <f t="shared" si="179"/>
        <v/>
      </c>
      <c r="BN340" s="132" t="str">
        <f t="shared" si="180"/>
        <v/>
      </c>
      <c r="BO340" s="132" t="str">
        <f t="shared" si="181"/>
        <v/>
      </c>
      <c r="BP340" s="132" t="str">
        <f t="shared" si="182"/>
        <v/>
      </c>
      <c r="BQ340" s="132" t="str">
        <f t="shared" si="183"/>
        <v/>
      </c>
      <c r="BR340" s="132" t="str">
        <f t="shared" si="184"/>
        <v/>
      </c>
      <c r="BS340" s="132" t="str">
        <f t="shared" si="185"/>
        <v/>
      </c>
      <c r="BT340" s="132" t="str">
        <f t="shared" si="186"/>
        <v/>
      </c>
      <c r="BU340" s="132" t="str">
        <f t="shared" si="187"/>
        <v/>
      </c>
      <c r="BV340" s="132" t="str">
        <f t="shared" si="188"/>
        <v/>
      </c>
      <c r="BW340" s="132" t="str">
        <f t="shared" si="189"/>
        <v/>
      </c>
      <c r="BX340" s="132" t="str">
        <f t="shared" si="190"/>
        <v/>
      </c>
      <c r="BY340" s="132" t="str">
        <f t="shared" si="191"/>
        <v/>
      </c>
      <c r="BZ340" t="str">
        <f t="shared" si="192"/>
        <v/>
      </c>
      <c r="CA340" t="str">
        <f t="shared" si="193"/>
        <v/>
      </c>
      <c r="CB340" t="str">
        <f t="shared" si="194"/>
        <v/>
      </c>
      <c r="CC340" t="str">
        <f t="shared" si="195"/>
        <v/>
      </c>
      <c r="CD340" t="str">
        <f t="shared" si="196"/>
        <v/>
      </c>
      <c r="CE340" t="str">
        <f t="shared" si="197"/>
        <v/>
      </c>
      <c r="CF340" t="str">
        <f t="shared" si="198"/>
        <v/>
      </c>
      <c r="CG340" t="str">
        <f t="shared" si="199"/>
        <v/>
      </c>
      <c r="CH340" t="str">
        <f t="shared" si="200"/>
        <v/>
      </c>
      <c r="CI340" t="str">
        <f t="shared" si="201"/>
        <v/>
      </c>
      <c r="CJ340" t="str">
        <f t="shared" si="202"/>
        <v/>
      </c>
      <c r="CK340" t="str">
        <f t="shared" si="203"/>
        <v/>
      </c>
      <c r="CL340" t="str">
        <f t="shared" si="204"/>
        <v/>
      </c>
      <c r="CM340" t="str">
        <f t="shared" si="205"/>
        <v/>
      </c>
      <c r="CN340" t="str">
        <f t="shared" si="206"/>
        <v/>
      </c>
      <c r="CO340" t="str">
        <f t="shared" si="207"/>
        <v/>
      </c>
    </row>
    <row r="341" spans="1:93" ht="16.2" customHeight="1">
      <c r="A341" t="s">
        <v>3688</v>
      </c>
      <c r="B341" s="97" t="s">
        <v>3747</v>
      </c>
      <c r="C341" s="26" t="s">
        <v>3911</v>
      </c>
      <c r="D341" s="27"/>
      <c r="E341" s="27" t="s">
        <v>3906</v>
      </c>
      <c r="F341" t="s">
        <v>36</v>
      </c>
      <c r="G341" s="30" t="s">
        <v>903</v>
      </c>
      <c r="H341" t="s">
        <v>3144</v>
      </c>
      <c r="J341" s="32"/>
      <c r="K341" s="28"/>
      <c r="M341" t="s">
        <v>1707</v>
      </c>
      <c r="R341" t="str">
        <f>IF(COUNTIF(soi_input_variables!A:A,B341)&gt;0,"yes","no")</f>
        <v>no</v>
      </c>
      <c r="S341" t="str">
        <f>IF(COUNTIF(midas_input_variables!A:A,B341)&gt;0,"yes","no")</f>
        <v>no</v>
      </c>
      <c r="T341" t="str">
        <f t="shared" si="168"/>
        <v>no</v>
      </c>
      <c r="V341" t="str">
        <f>IF(COUNTIF(eucalc_variables_proxies!A:A,B341)&gt;0,"yes","no")</f>
        <v>yes</v>
      </c>
      <c r="AI341" s="9" t="s">
        <v>3912</v>
      </c>
      <c r="AJ341" t="s">
        <v>2943</v>
      </c>
      <c r="AK341" s="9" t="s">
        <v>3900</v>
      </c>
      <c r="AO341" s="29"/>
      <c r="AP341" t="s">
        <v>3913</v>
      </c>
      <c r="AQ341" s="104" t="b">
        <v>1</v>
      </c>
      <c r="AR341" s="105"/>
      <c r="AS341" s="29"/>
      <c r="AT341" s="131" t="str" cm="1">
        <f t="array" ref="AT341">IFERROR(_xlfn.TEXTSPLIT(AR341,";",,FALSE),"")</f>
        <v/>
      </c>
      <c r="BJ341" s="132" t="str">
        <f t="shared" si="176"/>
        <v/>
      </c>
      <c r="BK341" s="132" t="str">
        <f t="shared" si="177"/>
        <v/>
      </c>
      <c r="BL341" s="132" t="str">
        <f t="shared" si="178"/>
        <v/>
      </c>
      <c r="BM341" s="132" t="str">
        <f t="shared" si="179"/>
        <v/>
      </c>
      <c r="BN341" s="132" t="str">
        <f t="shared" si="180"/>
        <v/>
      </c>
      <c r="BO341" s="132" t="str">
        <f t="shared" si="181"/>
        <v/>
      </c>
      <c r="BP341" s="132" t="str">
        <f t="shared" si="182"/>
        <v/>
      </c>
      <c r="BQ341" s="132" t="str">
        <f t="shared" si="183"/>
        <v/>
      </c>
      <c r="BR341" s="132" t="str">
        <f t="shared" si="184"/>
        <v/>
      </c>
      <c r="BS341" s="132" t="str">
        <f t="shared" si="185"/>
        <v/>
      </c>
      <c r="BT341" s="132" t="str">
        <f t="shared" si="186"/>
        <v/>
      </c>
      <c r="BU341" s="132" t="str">
        <f t="shared" si="187"/>
        <v/>
      </c>
      <c r="BV341" s="132" t="str">
        <f t="shared" si="188"/>
        <v/>
      </c>
      <c r="BW341" s="132" t="str">
        <f t="shared" si="189"/>
        <v/>
      </c>
      <c r="BX341" s="132" t="str">
        <f t="shared" si="190"/>
        <v/>
      </c>
      <c r="BY341" s="132" t="str">
        <f t="shared" si="191"/>
        <v/>
      </c>
      <c r="BZ341" t="str">
        <f t="shared" si="192"/>
        <v/>
      </c>
      <c r="CA341" t="str">
        <f t="shared" si="193"/>
        <v/>
      </c>
      <c r="CB341" t="str">
        <f t="shared" si="194"/>
        <v/>
      </c>
      <c r="CC341" t="str">
        <f t="shared" si="195"/>
        <v/>
      </c>
      <c r="CD341" t="str">
        <f t="shared" si="196"/>
        <v/>
      </c>
      <c r="CE341" t="str">
        <f t="shared" si="197"/>
        <v/>
      </c>
      <c r="CF341" t="str">
        <f t="shared" si="198"/>
        <v/>
      </c>
      <c r="CG341" t="str">
        <f t="shared" si="199"/>
        <v/>
      </c>
      <c r="CH341" t="str">
        <f t="shared" si="200"/>
        <v/>
      </c>
      <c r="CI341" t="str">
        <f t="shared" si="201"/>
        <v/>
      </c>
      <c r="CJ341" t="str">
        <f t="shared" si="202"/>
        <v/>
      </c>
      <c r="CK341" t="str">
        <f t="shared" si="203"/>
        <v/>
      </c>
      <c r="CL341" t="str">
        <f t="shared" si="204"/>
        <v/>
      </c>
      <c r="CM341" t="str">
        <f t="shared" si="205"/>
        <v/>
      </c>
      <c r="CN341" t="str">
        <f t="shared" si="206"/>
        <v/>
      </c>
      <c r="CO341" t="str">
        <f t="shared" si="207"/>
        <v/>
      </c>
    </row>
    <row r="342" spans="1:93" ht="16.2" customHeight="1">
      <c r="B342" s="97" t="s">
        <v>3747</v>
      </c>
      <c r="C342" s="26" t="s">
        <v>3911</v>
      </c>
      <c r="D342" s="27"/>
      <c r="E342" s="27" t="s">
        <v>1163</v>
      </c>
      <c r="F342" t="s">
        <v>36</v>
      </c>
      <c r="G342" s="30" t="s">
        <v>903</v>
      </c>
      <c r="H342" t="s">
        <v>3144</v>
      </c>
      <c r="J342" s="32"/>
      <c r="K342" s="28"/>
      <c r="M342" t="s">
        <v>38</v>
      </c>
      <c r="N342" s="1" t="str">
        <f>_xlfn.CONCAT("1000*", A341)</f>
        <v>1000*bld_capex_reno_med[billion_EUR]</v>
      </c>
      <c r="R342" t="str">
        <f>IF(COUNTIF(soi_input_variables!A:A,B342)&gt;0,"yes","no")</f>
        <v>no</v>
      </c>
      <c r="S342" t="str">
        <f>IF(COUNTIF(midas_input_variables!A:A,B342)&gt;0,"yes","no")</f>
        <v>no</v>
      </c>
      <c r="T342" t="str">
        <f t="shared" si="168"/>
        <v>no</v>
      </c>
      <c r="V342" t="str">
        <f>IF(COUNTIF(eucalc_variables_proxies!A:A,B342)&gt;0,"yes","no")</f>
        <v>yes</v>
      </c>
      <c r="X342" t="s">
        <v>3003</v>
      </c>
      <c r="Y342" t="s">
        <v>3003</v>
      </c>
      <c r="AI342" s="9" t="s">
        <v>3914</v>
      </c>
      <c r="AJ342" t="s">
        <v>2943</v>
      </c>
      <c r="AK342" s="9" t="s">
        <v>3896</v>
      </c>
      <c r="AO342" s="29"/>
      <c r="AP342" t="s">
        <v>3915</v>
      </c>
      <c r="AQ342" s="104" t="b">
        <v>1</v>
      </c>
      <c r="AR342" s="105"/>
      <c r="AS342" s="29"/>
      <c r="AT342" s="131" t="str" cm="1">
        <f t="array" ref="AT342">IFERROR(_xlfn.TEXTSPLIT(AR342,";",,FALSE),"")</f>
        <v/>
      </c>
      <c r="BJ342" s="132" t="str">
        <f t="shared" si="176"/>
        <v/>
      </c>
      <c r="BK342" s="132" t="str">
        <f t="shared" si="177"/>
        <v/>
      </c>
      <c r="BL342" s="132" t="str">
        <f t="shared" si="178"/>
        <v/>
      </c>
      <c r="BM342" s="132" t="str">
        <f t="shared" si="179"/>
        <v/>
      </c>
      <c r="BN342" s="132" t="str">
        <f t="shared" si="180"/>
        <v/>
      </c>
      <c r="BO342" s="132" t="str">
        <f t="shared" si="181"/>
        <v/>
      </c>
      <c r="BP342" s="132" t="str">
        <f t="shared" si="182"/>
        <v/>
      </c>
      <c r="BQ342" s="132" t="str">
        <f t="shared" si="183"/>
        <v/>
      </c>
      <c r="BR342" s="132" t="str">
        <f t="shared" si="184"/>
        <v/>
      </c>
      <c r="BS342" s="132" t="str">
        <f t="shared" si="185"/>
        <v/>
      </c>
      <c r="BT342" s="132" t="str">
        <f t="shared" si="186"/>
        <v/>
      </c>
      <c r="BU342" s="132" t="str">
        <f t="shared" si="187"/>
        <v/>
      </c>
      <c r="BV342" s="132" t="str">
        <f t="shared" si="188"/>
        <v/>
      </c>
      <c r="BW342" s="132" t="str">
        <f t="shared" si="189"/>
        <v/>
      </c>
      <c r="BX342" s="132" t="str">
        <f t="shared" si="190"/>
        <v/>
      </c>
      <c r="BY342" s="132" t="str">
        <f t="shared" si="191"/>
        <v/>
      </c>
      <c r="BZ342" t="str">
        <f t="shared" si="192"/>
        <v/>
      </c>
      <c r="CA342" t="str">
        <f t="shared" si="193"/>
        <v/>
      </c>
      <c r="CB342" t="str">
        <f t="shared" si="194"/>
        <v/>
      </c>
      <c r="CC342" t="str">
        <f t="shared" si="195"/>
        <v/>
      </c>
      <c r="CD342" t="str">
        <f t="shared" si="196"/>
        <v/>
      </c>
      <c r="CE342" t="str">
        <f t="shared" si="197"/>
        <v/>
      </c>
      <c r="CF342" t="str">
        <f t="shared" si="198"/>
        <v/>
      </c>
      <c r="CG342" t="str">
        <f t="shared" si="199"/>
        <v/>
      </c>
      <c r="CH342" t="str">
        <f t="shared" si="200"/>
        <v/>
      </c>
      <c r="CI342" t="str">
        <f t="shared" si="201"/>
        <v/>
      </c>
      <c r="CJ342" t="str">
        <f t="shared" si="202"/>
        <v/>
      </c>
      <c r="CK342" t="str">
        <f t="shared" si="203"/>
        <v/>
      </c>
      <c r="CL342" t="str">
        <f t="shared" si="204"/>
        <v/>
      </c>
      <c r="CM342" t="str">
        <f t="shared" si="205"/>
        <v/>
      </c>
      <c r="CN342" t="str">
        <f t="shared" si="206"/>
        <v/>
      </c>
      <c r="CO342" t="str">
        <f t="shared" si="207"/>
        <v/>
      </c>
    </row>
    <row r="343" spans="1:93" ht="16.2" customHeight="1">
      <c r="A343" t="s">
        <v>3670</v>
      </c>
      <c r="B343" s="97" t="s">
        <v>3755</v>
      </c>
      <c r="C343" s="26" t="s">
        <v>3916</v>
      </c>
      <c r="D343" s="27"/>
      <c r="E343" s="27" t="s">
        <v>3906</v>
      </c>
      <c r="F343" t="s">
        <v>36</v>
      </c>
      <c r="G343" s="30" t="s">
        <v>903</v>
      </c>
      <c r="H343" t="s">
        <v>3144</v>
      </c>
      <c r="J343" s="32"/>
      <c r="K343" s="28"/>
      <c r="M343" t="s">
        <v>1707</v>
      </c>
      <c r="R343" t="str">
        <f>IF(COUNTIF(soi_input_variables!A:A,B343)&gt;0,"yes","no")</f>
        <v>no</v>
      </c>
      <c r="S343" t="str">
        <f>IF(COUNTIF(midas_input_variables!A:A,B343)&gt;0,"yes","no")</f>
        <v>no</v>
      </c>
      <c r="T343" t="str">
        <f t="shared" si="168"/>
        <v>no</v>
      </c>
      <c r="V343" t="str">
        <f>IF(COUNTIF(eucalc_variables_proxies!A:A,B343)&gt;0,"yes","no")</f>
        <v>yes</v>
      </c>
      <c r="AI343" s="9" t="s">
        <v>3917</v>
      </c>
      <c r="AJ343" t="s">
        <v>2943</v>
      </c>
      <c r="AK343" s="9" t="s">
        <v>3896</v>
      </c>
      <c r="AO343" s="29"/>
      <c r="AP343" t="s">
        <v>3918</v>
      </c>
      <c r="AQ343" s="104" t="b">
        <v>1</v>
      </c>
      <c r="AR343" s="105"/>
      <c r="AS343" s="29"/>
      <c r="AT343" s="131" t="str" cm="1">
        <f t="array" ref="AT343">IFERROR(_xlfn.TEXTSPLIT(AR343,";",,FALSE),"")</f>
        <v/>
      </c>
      <c r="BJ343" s="132" t="str">
        <f t="shared" si="176"/>
        <v/>
      </c>
      <c r="BK343" s="132" t="str">
        <f t="shared" si="177"/>
        <v/>
      </c>
      <c r="BL343" s="132" t="str">
        <f t="shared" si="178"/>
        <v/>
      </c>
      <c r="BM343" s="132" t="str">
        <f t="shared" si="179"/>
        <v/>
      </c>
      <c r="BN343" s="132" t="str">
        <f t="shared" si="180"/>
        <v/>
      </c>
      <c r="BO343" s="132" t="str">
        <f t="shared" si="181"/>
        <v/>
      </c>
      <c r="BP343" s="132" t="str">
        <f t="shared" si="182"/>
        <v/>
      </c>
      <c r="BQ343" s="132" t="str">
        <f t="shared" si="183"/>
        <v/>
      </c>
      <c r="BR343" s="132" t="str">
        <f t="shared" si="184"/>
        <v/>
      </c>
      <c r="BS343" s="132" t="str">
        <f t="shared" si="185"/>
        <v/>
      </c>
      <c r="BT343" s="132" t="str">
        <f t="shared" si="186"/>
        <v/>
      </c>
      <c r="BU343" s="132" t="str">
        <f t="shared" si="187"/>
        <v/>
      </c>
      <c r="BV343" s="132" t="str">
        <f t="shared" si="188"/>
        <v/>
      </c>
      <c r="BW343" s="132" t="str">
        <f t="shared" si="189"/>
        <v/>
      </c>
      <c r="BX343" s="132" t="str">
        <f t="shared" si="190"/>
        <v/>
      </c>
      <c r="BY343" s="132" t="str">
        <f t="shared" si="191"/>
        <v/>
      </c>
      <c r="BZ343" t="str">
        <f t="shared" si="192"/>
        <v/>
      </c>
      <c r="CA343" t="str">
        <f t="shared" si="193"/>
        <v/>
      </c>
      <c r="CB343" t="str">
        <f t="shared" si="194"/>
        <v/>
      </c>
      <c r="CC343" t="str">
        <f t="shared" si="195"/>
        <v/>
      </c>
      <c r="CD343" t="str">
        <f t="shared" si="196"/>
        <v/>
      </c>
      <c r="CE343" t="str">
        <f t="shared" si="197"/>
        <v/>
      </c>
      <c r="CF343" t="str">
        <f t="shared" si="198"/>
        <v/>
      </c>
      <c r="CG343" t="str">
        <f t="shared" si="199"/>
        <v/>
      </c>
      <c r="CH343" t="str">
        <f t="shared" si="200"/>
        <v/>
      </c>
      <c r="CI343" t="str">
        <f t="shared" si="201"/>
        <v/>
      </c>
      <c r="CJ343" t="str">
        <f t="shared" si="202"/>
        <v/>
      </c>
      <c r="CK343" t="str">
        <f t="shared" si="203"/>
        <v/>
      </c>
      <c r="CL343" t="str">
        <f t="shared" si="204"/>
        <v/>
      </c>
      <c r="CM343" t="str">
        <f t="shared" si="205"/>
        <v/>
      </c>
      <c r="CN343" t="str">
        <f t="shared" si="206"/>
        <v/>
      </c>
      <c r="CO343" t="str">
        <f t="shared" si="207"/>
        <v/>
      </c>
    </row>
    <row r="344" spans="1:93" ht="16.2" customHeight="1">
      <c r="B344" s="97" t="s">
        <v>3755</v>
      </c>
      <c r="C344" s="26" t="s">
        <v>3916</v>
      </c>
      <c r="D344" s="27"/>
      <c r="E344" s="27" t="s">
        <v>1163</v>
      </c>
      <c r="F344" t="s">
        <v>36</v>
      </c>
      <c r="G344" s="30" t="s">
        <v>903</v>
      </c>
      <c r="H344" t="s">
        <v>3144</v>
      </c>
      <c r="J344" s="32"/>
      <c r="K344" s="28"/>
      <c r="M344" t="s">
        <v>38</v>
      </c>
      <c r="N344" s="1" t="str">
        <f>_xlfn.CONCAT("1000*", A343)</f>
        <v>1000*bld_capex_reno_mfh[billion_EUR]</v>
      </c>
      <c r="R344" t="str">
        <f>IF(COUNTIF(soi_input_variables!A:A,B344)&gt;0,"yes","no")</f>
        <v>no</v>
      </c>
      <c r="S344" t="str">
        <f>IF(COUNTIF(midas_input_variables!A:A,B344)&gt;0,"yes","no")</f>
        <v>no</v>
      </c>
      <c r="T344" t="str">
        <f t="shared" si="168"/>
        <v>no</v>
      </c>
      <c r="V344" t="str">
        <f>IF(COUNTIF(eucalc_variables_proxies!A:A,B344)&gt;0,"yes","no")</f>
        <v>yes</v>
      </c>
      <c r="X344" t="s">
        <v>3003</v>
      </c>
      <c r="Y344" t="s">
        <v>3003</v>
      </c>
      <c r="AI344" s="9"/>
      <c r="AO344" s="29"/>
      <c r="AP344" s="103" t="s">
        <v>3919</v>
      </c>
      <c r="AQ344" s="104" t="b">
        <v>1</v>
      </c>
      <c r="AR344" s="105"/>
      <c r="AS344" s="29"/>
      <c r="AT344" s="131" t="str" cm="1">
        <f t="array" ref="AT344">IFERROR(_xlfn.TEXTSPLIT(AR344,";",,FALSE),"")</f>
        <v/>
      </c>
      <c r="BJ344" s="132" t="str">
        <f t="shared" si="176"/>
        <v/>
      </c>
      <c r="BK344" s="132" t="str">
        <f t="shared" si="177"/>
        <v/>
      </c>
      <c r="BL344" s="132" t="str">
        <f t="shared" si="178"/>
        <v/>
      </c>
      <c r="BM344" s="132" t="str">
        <f t="shared" si="179"/>
        <v/>
      </c>
      <c r="BN344" s="132" t="str">
        <f t="shared" si="180"/>
        <v/>
      </c>
      <c r="BO344" s="132" t="str">
        <f t="shared" si="181"/>
        <v/>
      </c>
      <c r="BP344" s="132" t="str">
        <f t="shared" si="182"/>
        <v/>
      </c>
      <c r="BQ344" s="132" t="str">
        <f t="shared" si="183"/>
        <v/>
      </c>
      <c r="BR344" s="132" t="str">
        <f t="shared" si="184"/>
        <v/>
      </c>
      <c r="BS344" s="132" t="str">
        <f t="shared" si="185"/>
        <v/>
      </c>
      <c r="BT344" s="132" t="str">
        <f t="shared" si="186"/>
        <v/>
      </c>
      <c r="BU344" s="132" t="str">
        <f t="shared" si="187"/>
        <v/>
      </c>
      <c r="BV344" s="132" t="str">
        <f t="shared" si="188"/>
        <v/>
      </c>
      <c r="BW344" s="132" t="str">
        <f t="shared" si="189"/>
        <v/>
      </c>
      <c r="BX344" s="132" t="str">
        <f t="shared" si="190"/>
        <v/>
      </c>
      <c r="BY344" s="132" t="str">
        <f t="shared" si="191"/>
        <v/>
      </c>
      <c r="BZ344" t="str">
        <f t="shared" si="192"/>
        <v/>
      </c>
      <c r="CA344" t="str">
        <f t="shared" si="193"/>
        <v/>
      </c>
      <c r="CB344" t="str">
        <f t="shared" si="194"/>
        <v/>
      </c>
      <c r="CC344" t="str">
        <f t="shared" si="195"/>
        <v/>
      </c>
      <c r="CD344" t="str">
        <f t="shared" si="196"/>
        <v/>
      </c>
      <c r="CE344" t="str">
        <f t="shared" si="197"/>
        <v/>
      </c>
      <c r="CF344" t="str">
        <f t="shared" si="198"/>
        <v/>
      </c>
      <c r="CG344" t="str">
        <f t="shared" si="199"/>
        <v/>
      </c>
      <c r="CH344" t="str">
        <f t="shared" si="200"/>
        <v/>
      </c>
      <c r="CI344" t="str">
        <f t="shared" si="201"/>
        <v/>
      </c>
      <c r="CJ344" t="str">
        <f t="shared" si="202"/>
        <v/>
      </c>
      <c r="CK344" t="str">
        <f t="shared" si="203"/>
        <v/>
      </c>
      <c r="CL344" t="str">
        <f t="shared" si="204"/>
        <v/>
      </c>
      <c r="CM344" t="str">
        <f t="shared" si="205"/>
        <v/>
      </c>
      <c r="CN344" t="str">
        <f t="shared" si="206"/>
        <v/>
      </c>
      <c r="CO344" t="str">
        <f t="shared" si="207"/>
        <v/>
      </c>
    </row>
    <row r="345" spans="1:93" ht="19.5" customHeight="1">
      <c r="A345" t="s">
        <v>3673</v>
      </c>
      <c r="B345" s="97" t="s">
        <v>3763</v>
      </c>
      <c r="C345" s="26" t="s">
        <v>3920</v>
      </c>
      <c r="D345" s="27"/>
      <c r="E345" s="27" t="s">
        <v>3906</v>
      </c>
      <c r="F345" t="s">
        <v>36</v>
      </c>
      <c r="G345" s="30" t="s">
        <v>903</v>
      </c>
      <c r="H345" t="s">
        <v>3144</v>
      </c>
      <c r="J345" s="32"/>
      <c r="K345" s="28"/>
      <c r="M345" t="s">
        <v>1707</v>
      </c>
      <c r="R345" t="str">
        <f>IF(COUNTIF(soi_input_variables!A:A,B345)&gt;0,"yes","no")</f>
        <v>no</v>
      </c>
      <c r="S345" t="str">
        <f>IF(COUNTIF(midas_input_variables!A:A,B345)&gt;0,"yes","no")</f>
        <v>no</v>
      </c>
      <c r="T345" t="str">
        <f t="shared" si="168"/>
        <v>no</v>
      </c>
      <c r="V345" t="str">
        <f>IF(COUNTIF(eucalc_variables_proxies!A:A,B345)&gt;0,"yes","no")</f>
        <v>yes</v>
      </c>
      <c r="AI345" s="9" t="s">
        <v>3921</v>
      </c>
      <c r="AJ345" t="s">
        <v>2943</v>
      </c>
      <c r="AK345" s="9" t="s">
        <v>3896</v>
      </c>
      <c r="AO345" s="29"/>
      <c r="AP345" s="103" t="s">
        <v>3922</v>
      </c>
      <c r="AQ345" s="104" t="b">
        <v>1</v>
      </c>
      <c r="AR345" s="105"/>
      <c r="AS345" s="29"/>
      <c r="AT345" s="131" t="str" cm="1">
        <f t="array" ref="AT345">IFERROR(_xlfn.TEXTSPLIT(AR345,";",,FALSE),"")</f>
        <v/>
      </c>
      <c r="BJ345" s="132" t="str">
        <f t="shared" si="176"/>
        <v/>
      </c>
      <c r="BK345" s="132" t="str">
        <f t="shared" si="177"/>
        <v/>
      </c>
      <c r="BL345" s="132" t="str">
        <f t="shared" si="178"/>
        <v/>
      </c>
      <c r="BM345" s="132" t="str">
        <f t="shared" si="179"/>
        <v/>
      </c>
      <c r="BN345" s="132" t="str">
        <f t="shared" si="180"/>
        <v/>
      </c>
      <c r="BO345" s="132" t="str">
        <f t="shared" si="181"/>
        <v/>
      </c>
      <c r="BP345" s="132" t="str">
        <f t="shared" si="182"/>
        <v/>
      </c>
      <c r="BQ345" s="132" t="str">
        <f t="shared" si="183"/>
        <v/>
      </c>
      <c r="BR345" s="132" t="str">
        <f t="shared" si="184"/>
        <v/>
      </c>
      <c r="BS345" s="132" t="str">
        <f t="shared" si="185"/>
        <v/>
      </c>
      <c r="BT345" s="132" t="str">
        <f t="shared" si="186"/>
        <v/>
      </c>
      <c r="BU345" s="132" t="str">
        <f t="shared" si="187"/>
        <v/>
      </c>
      <c r="BV345" s="132" t="str">
        <f t="shared" si="188"/>
        <v/>
      </c>
      <c r="BW345" s="132" t="str">
        <f t="shared" si="189"/>
        <v/>
      </c>
      <c r="BX345" s="132" t="str">
        <f t="shared" si="190"/>
        <v/>
      </c>
      <c r="BY345" s="132" t="str">
        <f t="shared" si="191"/>
        <v/>
      </c>
      <c r="BZ345" t="str">
        <f t="shared" si="192"/>
        <v/>
      </c>
      <c r="CA345" t="str">
        <f t="shared" si="193"/>
        <v/>
      </c>
      <c r="CB345" t="str">
        <f t="shared" si="194"/>
        <v/>
      </c>
      <c r="CC345" t="str">
        <f t="shared" si="195"/>
        <v/>
      </c>
      <c r="CD345" t="str">
        <f t="shared" si="196"/>
        <v/>
      </c>
      <c r="CE345" t="str">
        <f t="shared" si="197"/>
        <v/>
      </c>
      <c r="CF345" t="str">
        <f t="shared" si="198"/>
        <v/>
      </c>
      <c r="CG345" t="str">
        <f t="shared" si="199"/>
        <v/>
      </c>
      <c r="CH345" t="str">
        <f t="shared" si="200"/>
        <v/>
      </c>
      <c r="CI345" t="str">
        <f t="shared" si="201"/>
        <v/>
      </c>
      <c r="CJ345" t="str">
        <f t="shared" si="202"/>
        <v/>
      </c>
      <c r="CK345" t="str">
        <f t="shared" si="203"/>
        <v/>
      </c>
      <c r="CL345" t="str">
        <f t="shared" si="204"/>
        <v/>
      </c>
      <c r="CM345" t="str">
        <f t="shared" si="205"/>
        <v/>
      </c>
      <c r="CN345" t="str">
        <f t="shared" si="206"/>
        <v/>
      </c>
      <c r="CO345" t="str">
        <f t="shared" si="207"/>
        <v/>
      </c>
    </row>
    <row r="346" spans="1:93" ht="19.5" customHeight="1">
      <c r="B346" s="97" t="s">
        <v>3763</v>
      </c>
      <c r="C346" s="26" t="s">
        <v>3920</v>
      </c>
      <c r="D346" s="27"/>
      <c r="E346" s="27" t="s">
        <v>1163</v>
      </c>
      <c r="F346" t="s">
        <v>36</v>
      </c>
      <c r="G346" s="30" t="s">
        <v>903</v>
      </c>
      <c r="H346" t="s">
        <v>3144</v>
      </c>
      <c r="J346" s="32"/>
      <c r="K346" s="28"/>
      <c r="M346" t="s">
        <v>38</v>
      </c>
      <c r="N346" s="1" t="str">
        <f>_xlfn.CONCAT("1000*", A345)</f>
        <v>1000*bld_capex_reno_off_education[billion_EUR]</v>
      </c>
      <c r="R346" t="str">
        <f>IF(COUNTIF(soi_input_variables!A:A,B346)&gt;0,"yes","no")</f>
        <v>no</v>
      </c>
      <c r="S346" t="str">
        <f>IF(COUNTIF(midas_input_variables!A:A,B346)&gt;0,"yes","no")</f>
        <v>no</v>
      </c>
      <c r="T346" t="str">
        <f t="shared" si="168"/>
        <v>no</v>
      </c>
      <c r="V346" t="str">
        <f>IF(COUNTIF(eucalc_variables_proxies!A:A,B346)&gt;0,"yes","no")</f>
        <v>yes</v>
      </c>
      <c r="X346" t="s">
        <v>3003</v>
      </c>
      <c r="Y346" t="s">
        <v>3003</v>
      </c>
      <c r="AI346" s="9" t="s">
        <v>3923</v>
      </c>
      <c r="AJ346" t="s">
        <v>2943</v>
      </c>
      <c r="AK346" s="9" t="s">
        <v>3896</v>
      </c>
      <c r="AO346" s="29"/>
      <c r="AP346" s="103" t="s">
        <v>3924</v>
      </c>
      <c r="AQ346" s="104" t="b">
        <v>1</v>
      </c>
      <c r="AR346" s="105"/>
      <c r="AS346" s="29"/>
      <c r="AT346" s="131" t="str" cm="1">
        <f t="array" ref="AT346">IFERROR(_xlfn.TEXTSPLIT(AR346,";",,FALSE),"")</f>
        <v/>
      </c>
      <c r="BJ346" s="132" t="str">
        <f t="shared" si="176"/>
        <v/>
      </c>
      <c r="BK346" s="132" t="str">
        <f t="shared" si="177"/>
        <v/>
      </c>
      <c r="BL346" s="132" t="str">
        <f t="shared" si="178"/>
        <v/>
      </c>
      <c r="BM346" s="132" t="str">
        <f t="shared" si="179"/>
        <v/>
      </c>
      <c r="BN346" s="132" t="str">
        <f t="shared" si="180"/>
        <v/>
      </c>
      <c r="BO346" s="132" t="str">
        <f t="shared" si="181"/>
        <v/>
      </c>
      <c r="BP346" s="132" t="str">
        <f t="shared" si="182"/>
        <v/>
      </c>
      <c r="BQ346" s="132" t="str">
        <f t="shared" si="183"/>
        <v/>
      </c>
      <c r="BR346" s="132" t="str">
        <f t="shared" si="184"/>
        <v/>
      </c>
      <c r="BS346" s="132" t="str">
        <f t="shared" si="185"/>
        <v/>
      </c>
      <c r="BT346" s="132" t="str">
        <f t="shared" si="186"/>
        <v/>
      </c>
      <c r="BU346" s="132" t="str">
        <f t="shared" si="187"/>
        <v/>
      </c>
      <c r="BV346" s="132" t="str">
        <f t="shared" si="188"/>
        <v/>
      </c>
      <c r="BW346" s="132" t="str">
        <f t="shared" si="189"/>
        <v/>
      </c>
      <c r="BX346" s="132" t="str">
        <f t="shared" si="190"/>
        <v/>
      </c>
      <c r="BY346" s="132" t="str">
        <f t="shared" si="191"/>
        <v/>
      </c>
      <c r="BZ346" t="str">
        <f t="shared" si="192"/>
        <v/>
      </c>
      <c r="CA346" t="str">
        <f t="shared" si="193"/>
        <v/>
      </c>
      <c r="CB346" t="str">
        <f t="shared" si="194"/>
        <v/>
      </c>
      <c r="CC346" t="str">
        <f t="shared" si="195"/>
        <v/>
      </c>
      <c r="CD346" t="str">
        <f t="shared" si="196"/>
        <v/>
      </c>
      <c r="CE346" t="str">
        <f t="shared" si="197"/>
        <v/>
      </c>
      <c r="CF346" t="str">
        <f t="shared" si="198"/>
        <v/>
      </c>
      <c r="CG346" t="str">
        <f t="shared" si="199"/>
        <v/>
      </c>
      <c r="CH346" t="str">
        <f t="shared" si="200"/>
        <v/>
      </c>
      <c r="CI346" t="str">
        <f t="shared" si="201"/>
        <v/>
      </c>
      <c r="CJ346" t="str">
        <f t="shared" si="202"/>
        <v/>
      </c>
      <c r="CK346" t="str">
        <f t="shared" si="203"/>
        <v/>
      </c>
      <c r="CL346" t="str">
        <f t="shared" si="204"/>
        <v/>
      </c>
      <c r="CM346" t="str">
        <f t="shared" si="205"/>
        <v/>
      </c>
      <c r="CN346" t="str">
        <f t="shared" si="206"/>
        <v/>
      </c>
      <c r="CO346" t="str">
        <f t="shared" si="207"/>
        <v/>
      </c>
    </row>
    <row r="347" spans="1:93" ht="17.100000000000001" customHeight="1">
      <c r="A347" t="s">
        <v>3676</v>
      </c>
      <c r="B347" s="97" t="s">
        <v>3767</v>
      </c>
      <c r="C347" s="26" t="s">
        <v>3925</v>
      </c>
      <c r="D347" s="27"/>
      <c r="E347" s="27" t="s">
        <v>3906</v>
      </c>
      <c r="F347" t="s">
        <v>36</v>
      </c>
      <c r="G347" s="30" t="s">
        <v>903</v>
      </c>
      <c r="H347" t="s">
        <v>3144</v>
      </c>
      <c r="J347" s="32"/>
      <c r="K347" s="28"/>
      <c r="M347" t="s">
        <v>1707</v>
      </c>
      <c r="R347" t="str">
        <f>IF(COUNTIF(soi_input_variables!A:A,B347)&gt;0,"yes","no")</f>
        <v>no</v>
      </c>
      <c r="S347" t="str">
        <f>IF(COUNTIF(midas_input_variables!A:A,B347)&gt;0,"yes","no")</f>
        <v>no</v>
      </c>
      <c r="T347" t="str">
        <f t="shared" si="168"/>
        <v>no</v>
      </c>
      <c r="V347" t="str">
        <f>IF(COUNTIF(eucalc_variables_proxies!A:A,B347)&gt;0,"yes","no")</f>
        <v>yes</v>
      </c>
      <c r="AI347" s="9" t="s">
        <v>3926</v>
      </c>
      <c r="AJ347" t="s">
        <v>2943</v>
      </c>
      <c r="AK347" s="9" t="s">
        <v>3896</v>
      </c>
      <c r="AO347" s="29"/>
      <c r="AP347" s="103" t="s">
        <v>3927</v>
      </c>
      <c r="AQ347" s="104" t="b">
        <v>1</v>
      </c>
      <c r="AR347" s="105"/>
      <c r="AS347" s="29"/>
      <c r="AT347" s="131" t="str" cm="1">
        <f t="array" ref="AT347">IFERROR(_xlfn.TEXTSPLIT(AR347,";",,FALSE),"")</f>
        <v/>
      </c>
      <c r="BJ347" s="132" t="str">
        <f t="shared" si="176"/>
        <v/>
      </c>
      <c r="BK347" s="132" t="str">
        <f t="shared" si="177"/>
        <v/>
      </c>
      <c r="BL347" s="132" t="str">
        <f t="shared" si="178"/>
        <v/>
      </c>
      <c r="BM347" s="132" t="str">
        <f t="shared" si="179"/>
        <v/>
      </c>
      <c r="BN347" s="132" t="str">
        <f t="shared" si="180"/>
        <v/>
      </c>
      <c r="BO347" s="132" t="str">
        <f t="shared" si="181"/>
        <v/>
      </c>
      <c r="BP347" s="132" t="str">
        <f t="shared" si="182"/>
        <v/>
      </c>
      <c r="BQ347" s="132" t="str">
        <f t="shared" si="183"/>
        <v/>
      </c>
      <c r="BR347" s="132" t="str">
        <f t="shared" si="184"/>
        <v/>
      </c>
      <c r="BS347" s="132" t="str">
        <f t="shared" si="185"/>
        <v/>
      </c>
      <c r="BT347" s="132" t="str">
        <f t="shared" si="186"/>
        <v/>
      </c>
      <c r="BU347" s="132" t="str">
        <f t="shared" si="187"/>
        <v/>
      </c>
      <c r="BV347" s="132" t="str">
        <f t="shared" si="188"/>
        <v/>
      </c>
      <c r="BW347" s="132" t="str">
        <f t="shared" si="189"/>
        <v/>
      </c>
      <c r="BX347" s="132" t="str">
        <f t="shared" si="190"/>
        <v/>
      </c>
      <c r="BY347" s="132" t="str">
        <f t="shared" si="191"/>
        <v/>
      </c>
      <c r="BZ347" t="str">
        <f t="shared" si="192"/>
        <v/>
      </c>
      <c r="CA347" t="str">
        <f t="shared" si="193"/>
        <v/>
      </c>
      <c r="CB347" t="str">
        <f t="shared" si="194"/>
        <v/>
      </c>
      <c r="CC347" t="str">
        <f t="shared" si="195"/>
        <v/>
      </c>
      <c r="CD347" t="str">
        <f t="shared" si="196"/>
        <v/>
      </c>
      <c r="CE347" t="str">
        <f t="shared" si="197"/>
        <v/>
      </c>
      <c r="CF347" t="str">
        <f t="shared" si="198"/>
        <v/>
      </c>
      <c r="CG347" t="str">
        <f t="shared" si="199"/>
        <v/>
      </c>
      <c r="CH347" t="str">
        <f t="shared" si="200"/>
        <v/>
      </c>
      <c r="CI347" t="str">
        <f t="shared" si="201"/>
        <v/>
      </c>
      <c r="CJ347" t="str">
        <f t="shared" si="202"/>
        <v/>
      </c>
      <c r="CK347" t="str">
        <f t="shared" si="203"/>
        <v/>
      </c>
      <c r="CL347" t="str">
        <f t="shared" si="204"/>
        <v/>
      </c>
      <c r="CM347" t="str">
        <f t="shared" si="205"/>
        <v/>
      </c>
      <c r="CN347" t="str">
        <f t="shared" si="206"/>
        <v/>
      </c>
      <c r="CO347" t="str">
        <f t="shared" si="207"/>
        <v/>
      </c>
    </row>
    <row r="348" spans="1:93" ht="17.100000000000001" customHeight="1">
      <c r="B348" s="97" t="s">
        <v>3767</v>
      </c>
      <c r="C348" s="26" t="s">
        <v>3925</v>
      </c>
      <c r="D348" s="27"/>
      <c r="E348" s="27" t="s">
        <v>1163</v>
      </c>
      <c r="F348" t="s">
        <v>36</v>
      </c>
      <c r="G348" s="30" t="s">
        <v>903</v>
      </c>
      <c r="H348" t="s">
        <v>3144</v>
      </c>
      <c r="J348" s="32"/>
      <c r="K348" s="28"/>
      <c r="M348" t="s">
        <v>38</v>
      </c>
      <c r="N348" s="1" t="str">
        <f>_xlfn.CONCAT("1000*", A347)</f>
        <v>1000*bld_capex_reno_off_health[billion_EUR]</v>
      </c>
      <c r="R348" t="str">
        <f>IF(COUNTIF(soi_input_variables!A:A,B348)&gt;0,"yes","no")</f>
        <v>no</v>
      </c>
      <c r="S348" t="str">
        <f>IF(COUNTIF(midas_input_variables!A:A,B348)&gt;0,"yes","no")</f>
        <v>no</v>
      </c>
      <c r="T348" t="str">
        <f t="shared" si="168"/>
        <v>no</v>
      </c>
      <c r="V348" t="str">
        <f>IF(COUNTIF(eucalc_variables_proxies!A:A,B348)&gt;0,"yes","no")</f>
        <v>yes</v>
      </c>
      <c r="X348" t="s">
        <v>3003</v>
      </c>
      <c r="Y348" t="s">
        <v>3003</v>
      </c>
      <c r="AI348" s="9" t="s">
        <v>3928</v>
      </c>
      <c r="AJ348" t="s">
        <v>2943</v>
      </c>
      <c r="AK348" s="9" t="s">
        <v>3896</v>
      </c>
      <c r="AO348" s="29"/>
      <c r="AP348" s="103" t="s">
        <v>3929</v>
      </c>
      <c r="AQ348" s="104" t="b">
        <v>1</v>
      </c>
      <c r="AR348" s="105"/>
      <c r="AS348" s="29"/>
      <c r="AT348" s="131" t="str" cm="1">
        <f t="array" ref="AT348">IFERROR(_xlfn.TEXTSPLIT(AR348,";",,FALSE),"")</f>
        <v/>
      </c>
      <c r="BJ348" s="132" t="str">
        <f t="shared" si="176"/>
        <v/>
      </c>
      <c r="BK348" s="132" t="str">
        <f t="shared" si="177"/>
        <v/>
      </c>
      <c r="BL348" s="132" t="str">
        <f t="shared" si="178"/>
        <v/>
      </c>
      <c r="BM348" s="132" t="str">
        <f t="shared" si="179"/>
        <v/>
      </c>
      <c r="BN348" s="132" t="str">
        <f t="shared" si="180"/>
        <v/>
      </c>
      <c r="BO348" s="132" t="str">
        <f t="shared" si="181"/>
        <v/>
      </c>
      <c r="BP348" s="132" t="str">
        <f t="shared" si="182"/>
        <v/>
      </c>
      <c r="BQ348" s="132" t="str">
        <f t="shared" si="183"/>
        <v/>
      </c>
      <c r="BR348" s="132" t="str">
        <f t="shared" si="184"/>
        <v/>
      </c>
      <c r="BS348" s="132" t="str">
        <f t="shared" si="185"/>
        <v/>
      </c>
      <c r="BT348" s="132" t="str">
        <f t="shared" si="186"/>
        <v/>
      </c>
      <c r="BU348" s="132" t="str">
        <f t="shared" si="187"/>
        <v/>
      </c>
      <c r="BV348" s="132" t="str">
        <f t="shared" si="188"/>
        <v/>
      </c>
      <c r="BW348" s="132" t="str">
        <f t="shared" si="189"/>
        <v/>
      </c>
      <c r="BX348" s="132" t="str">
        <f t="shared" si="190"/>
        <v/>
      </c>
      <c r="BY348" s="132" t="str">
        <f t="shared" si="191"/>
        <v/>
      </c>
      <c r="BZ348" t="str">
        <f t="shared" si="192"/>
        <v/>
      </c>
      <c r="CA348" t="str">
        <f t="shared" si="193"/>
        <v/>
      </c>
      <c r="CB348" t="str">
        <f t="shared" si="194"/>
        <v/>
      </c>
      <c r="CC348" t="str">
        <f t="shared" si="195"/>
        <v/>
      </c>
      <c r="CD348" t="str">
        <f t="shared" si="196"/>
        <v/>
      </c>
      <c r="CE348" t="str">
        <f t="shared" si="197"/>
        <v/>
      </c>
      <c r="CF348" t="str">
        <f t="shared" si="198"/>
        <v/>
      </c>
      <c r="CG348" t="str">
        <f t="shared" si="199"/>
        <v/>
      </c>
      <c r="CH348" t="str">
        <f t="shared" si="200"/>
        <v/>
      </c>
      <c r="CI348" t="str">
        <f t="shared" si="201"/>
        <v/>
      </c>
      <c r="CJ348" t="str">
        <f t="shared" si="202"/>
        <v/>
      </c>
      <c r="CK348" t="str">
        <f t="shared" si="203"/>
        <v/>
      </c>
      <c r="CL348" t="str">
        <f t="shared" si="204"/>
        <v/>
      </c>
      <c r="CM348" t="str">
        <f t="shared" si="205"/>
        <v/>
      </c>
      <c r="CN348" t="str">
        <f t="shared" si="206"/>
        <v/>
      </c>
      <c r="CO348" t="str">
        <f t="shared" si="207"/>
        <v/>
      </c>
    </row>
    <row r="349" spans="1:93" ht="17.100000000000001" customHeight="1">
      <c r="A349" t="s">
        <v>3679</v>
      </c>
      <c r="B349" s="97" t="s">
        <v>3778</v>
      </c>
      <c r="C349" s="26" t="s">
        <v>3930</v>
      </c>
      <c r="D349" s="27"/>
      <c r="E349" s="27" t="s">
        <v>3906</v>
      </c>
      <c r="F349" t="s">
        <v>36</v>
      </c>
      <c r="G349" s="30" t="s">
        <v>903</v>
      </c>
      <c r="H349" t="s">
        <v>3144</v>
      </c>
      <c r="J349" s="32"/>
      <c r="K349" s="28"/>
      <c r="M349" t="s">
        <v>1707</v>
      </c>
      <c r="R349" t="str">
        <f>IF(COUNTIF(soi_input_variables!A:A,B349)&gt;0,"yes","no")</f>
        <v>no</v>
      </c>
      <c r="S349" t="str">
        <f>IF(COUNTIF(midas_input_variables!A:A,B349)&gt;0,"yes","no")</f>
        <v>no</v>
      </c>
      <c r="T349" t="str">
        <f t="shared" si="168"/>
        <v>no</v>
      </c>
      <c r="V349" t="str">
        <f>IF(COUNTIF(eucalc_variables_proxies!A:A,B349)&gt;0,"yes","no")</f>
        <v>yes</v>
      </c>
      <c r="AI349" s="9" t="s">
        <v>3931</v>
      </c>
      <c r="AJ349" t="s">
        <v>2943</v>
      </c>
      <c r="AK349" s="9" t="s">
        <v>3896</v>
      </c>
      <c r="AO349" s="29"/>
      <c r="AP349" s="103" t="s">
        <v>3932</v>
      </c>
      <c r="AQ349" s="104" t="b">
        <v>1</v>
      </c>
      <c r="AR349" s="105"/>
      <c r="AS349" s="29"/>
      <c r="AT349" s="131" t="str" cm="1">
        <f t="array" ref="AT349">IFERROR(_xlfn.TEXTSPLIT(AR349,";",,FALSE),"")</f>
        <v/>
      </c>
      <c r="BJ349" s="132" t="str">
        <f t="shared" si="176"/>
        <v/>
      </c>
      <c r="BK349" s="132" t="str">
        <f t="shared" si="177"/>
        <v/>
      </c>
      <c r="BL349" s="132" t="str">
        <f t="shared" si="178"/>
        <v/>
      </c>
      <c r="BM349" s="132" t="str">
        <f t="shared" si="179"/>
        <v/>
      </c>
      <c r="BN349" s="132" t="str">
        <f t="shared" si="180"/>
        <v/>
      </c>
      <c r="BO349" s="132" t="str">
        <f t="shared" si="181"/>
        <v/>
      </c>
      <c r="BP349" s="132" t="str">
        <f t="shared" si="182"/>
        <v/>
      </c>
      <c r="BQ349" s="132" t="str">
        <f t="shared" si="183"/>
        <v/>
      </c>
      <c r="BR349" s="132" t="str">
        <f t="shared" si="184"/>
        <v/>
      </c>
      <c r="BS349" s="132" t="str">
        <f t="shared" si="185"/>
        <v/>
      </c>
      <c r="BT349" s="132" t="str">
        <f t="shared" si="186"/>
        <v/>
      </c>
      <c r="BU349" s="132" t="str">
        <f t="shared" si="187"/>
        <v/>
      </c>
      <c r="BV349" s="132" t="str">
        <f t="shared" si="188"/>
        <v/>
      </c>
      <c r="BW349" s="132" t="str">
        <f t="shared" si="189"/>
        <v/>
      </c>
      <c r="BX349" s="132" t="str">
        <f t="shared" si="190"/>
        <v/>
      </c>
      <c r="BY349" s="132" t="str">
        <f t="shared" si="191"/>
        <v/>
      </c>
      <c r="BZ349" t="str">
        <f t="shared" si="192"/>
        <v/>
      </c>
      <c r="CA349" t="str">
        <f t="shared" si="193"/>
        <v/>
      </c>
      <c r="CB349" t="str">
        <f t="shared" si="194"/>
        <v/>
      </c>
      <c r="CC349" t="str">
        <f t="shared" si="195"/>
        <v/>
      </c>
      <c r="CD349" t="str">
        <f t="shared" si="196"/>
        <v/>
      </c>
      <c r="CE349" t="str">
        <f t="shared" si="197"/>
        <v/>
      </c>
      <c r="CF349" t="str">
        <f t="shared" si="198"/>
        <v/>
      </c>
      <c r="CG349" t="str">
        <f t="shared" si="199"/>
        <v/>
      </c>
      <c r="CH349" t="str">
        <f t="shared" si="200"/>
        <v/>
      </c>
      <c r="CI349" t="str">
        <f t="shared" si="201"/>
        <v/>
      </c>
      <c r="CJ349" t="str">
        <f t="shared" si="202"/>
        <v/>
      </c>
      <c r="CK349" t="str">
        <f t="shared" si="203"/>
        <v/>
      </c>
      <c r="CL349" t="str">
        <f t="shared" si="204"/>
        <v/>
      </c>
      <c r="CM349" t="str">
        <f t="shared" si="205"/>
        <v/>
      </c>
      <c r="CN349" t="str">
        <f t="shared" si="206"/>
        <v/>
      </c>
      <c r="CO349" t="str">
        <f t="shared" si="207"/>
        <v/>
      </c>
    </row>
    <row r="350" spans="1:93" ht="17.100000000000001" customHeight="1">
      <c r="B350" s="97" t="s">
        <v>3778</v>
      </c>
      <c r="C350" s="26" t="s">
        <v>3930</v>
      </c>
      <c r="D350" s="27"/>
      <c r="E350" s="27" t="s">
        <v>1163</v>
      </c>
      <c r="F350" t="s">
        <v>36</v>
      </c>
      <c r="G350" s="30" t="s">
        <v>903</v>
      </c>
      <c r="H350" t="s">
        <v>3144</v>
      </c>
      <c r="J350" s="32"/>
      <c r="K350" s="28"/>
      <c r="M350" t="s">
        <v>38</v>
      </c>
      <c r="N350" s="1" t="str">
        <f>_xlfn.CONCAT("1000*", A349)</f>
        <v>1000*bld_capex_reno_off_hotels[billion_EUR]</v>
      </c>
      <c r="R350" t="str">
        <f>IF(COUNTIF(soi_input_variables!A:A,B350)&gt;0,"yes","no")</f>
        <v>no</v>
      </c>
      <c r="S350" t="str">
        <f>IF(COUNTIF(midas_input_variables!A:A,B350)&gt;0,"yes","no")</f>
        <v>no</v>
      </c>
      <c r="T350" t="str">
        <f t="shared" si="168"/>
        <v>no</v>
      </c>
      <c r="V350" t="str">
        <f>IF(COUNTIF(eucalc_variables_proxies!A:A,B350)&gt;0,"yes","no")</f>
        <v>yes</v>
      </c>
      <c r="X350" t="s">
        <v>3003</v>
      </c>
      <c r="Y350" t="s">
        <v>3003</v>
      </c>
      <c r="AI350" s="9" t="s">
        <v>3933</v>
      </c>
      <c r="AJ350" t="s">
        <v>2943</v>
      </c>
      <c r="AK350" s="9" t="s">
        <v>3896</v>
      </c>
      <c r="AO350" s="29"/>
      <c r="AP350" s="103" t="s">
        <v>3934</v>
      </c>
      <c r="AQ350" s="104" t="b">
        <v>1</v>
      </c>
      <c r="AR350" s="105"/>
      <c r="AS350" s="29"/>
      <c r="AT350" s="131" t="str" cm="1">
        <f t="array" ref="AT350">IFERROR(_xlfn.TEXTSPLIT(AR350,";",,FALSE),"")</f>
        <v/>
      </c>
      <c r="BJ350" s="132" t="str">
        <f t="shared" si="176"/>
        <v/>
      </c>
      <c r="BK350" s="132" t="str">
        <f t="shared" si="177"/>
        <v/>
      </c>
      <c r="BL350" s="132" t="str">
        <f t="shared" si="178"/>
        <v/>
      </c>
      <c r="BM350" s="132" t="str">
        <f t="shared" si="179"/>
        <v/>
      </c>
      <c r="BN350" s="132" t="str">
        <f t="shared" si="180"/>
        <v/>
      </c>
      <c r="BO350" s="132" t="str">
        <f t="shared" si="181"/>
        <v/>
      </c>
      <c r="BP350" s="132" t="str">
        <f t="shared" si="182"/>
        <v/>
      </c>
      <c r="BQ350" s="132" t="str">
        <f t="shared" si="183"/>
        <v/>
      </c>
      <c r="BR350" s="132" t="str">
        <f t="shared" si="184"/>
        <v/>
      </c>
      <c r="BS350" s="132" t="str">
        <f t="shared" si="185"/>
        <v/>
      </c>
      <c r="BT350" s="132" t="str">
        <f t="shared" si="186"/>
        <v/>
      </c>
      <c r="BU350" s="132" t="str">
        <f t="shared" si="187"/>
        <v/>
      </c>
      <c r="BV350" s="132" t="str">
        <f t="shared" si="188"/>
        <v/>
      </c>
      <c r="BW350" s="132" t="str">
        <f t="shared" si="189"/>
        <v/>
      </c>
      <c r="BX350" s="132" t="str">
        <f t="shared" si="190"/>
        <v/>
      </c>
      <c r="BY350" s="132" t="str">
        <f t="shared" si="191"/>
        <v/>
      </c>
      <c r="BZ350" t="str">
        <f t="shared" si="192"/>
        <v/>
      </c>
      <c r="CA350" t="str">
        <f t="shared" si="193"/>
        <v/>
      </c>
      <c r="CB350" t="str">
        <f t="shared" si="194"/>
        <v/>
      </c>
      <c r="CC350" t="str">
        <f t="shared" si="195"/>
        <v/>
      </c>
      <c r="CD350" t="str">
        <f t="shared" si="196"/>
        <v/>
      </c>
      <c r="CE350" t="str">
        <f t="shared" si="197"/>
        <v/>
      </c>
      <c r="CF350" t="str">
        <f t="shared" si="198"/>
        <v/>
      </c>
      <c r="CG350" t="str">
        <f t="shared" si="199"/>
        <v/>
      </c>
      <c r="CH350" t="str">
        <f t="shared" si="200"/>
        <v/>
      </c>
      <c r="CI350" t="str">
        <f t="shared" si="201"/>
        <v/>
      </c>
      <c r="CJ350" t="str">
        <f t="shared" si="202"/>
        <v/>
      </c>
      <c r="CK350" t="str">
        <f t="shared" si="203"/>
        <v/>
      </c>
      <c r="CL350" t="str">
        <f t="shared" si="204"/>
        <v/>
      </c>
      <c r="CM350" t="str">
        <f t="shared" si="205"/>
        <v/>
      </c>
      <c r="CN350" t="str">
        <f t="shared" si="206"/>
        <v/>
      </c>
      <c r="CO350" t="str">
        <f t="shared" si="207"/>
        <v/>
      </c>
    </row>
    <row r="351" spans="1:93" ht="17.7" customHeight="1">
      <c r="A351" t="s">
        <v>3681</v>
      </c>
      <c r="B351" s="97" t="s">
        <v>3786</v>
      </c>
      <c r="C351" s="26" t="s">
        <v>3935</v>
      </c>
      <c r="D351" s="27"/>
      <c r="E351" s="27" t="s">
        <v>3906</v>
      </c>
      <c r="F351" t="s">
        <v>36</v>
      </c>
      <c r="G351" s="30" t="s">
        <v>903</v>
      </c>
      <c r="H351" t="s">
        <v>3144</v>
      </c>
      <c r="J351" s="32"/>
      <c r="K351" s="28"/>
      <c r="M351" t="s">
        <v>1707</v>
      </c>
      <c r="R351" t="str">
        <f>IF(COUNTIF(soi_input_variables!A:A,B351)&gt;0,"yes","no")</f>
        <v>no</v>
      </c>
      <c r="S351" t="str">
        <f>IF(COUNTIF(midas_input_variables!A:A,B351)&gt;0,"yes","no")</f>
        <v>no</v>
      </c>
      <c r="T351" t="str">
        <f t="shared" si="168"/>
        <v>no</v>
      </c>
      <c r="V351" t="str">
        <f>IF(COUNTIF(eucalc_variables_proxies!A:A,B351)&gt;0,"yes","no")</f>
        <v>yes</v>
      </c>
      <c r="AI351" s="9" t="s">
        <v>3936</v>
      </c>
      <c r="AJ351" t="s">
        <v>2943</v>
      </c>
      <c r="AK351" s="9" t="s">
        <v>3896</v>
      </c>
      <c r="AO351" s="29"/>
      <c r="AP351" s="103" t="s">
        <v>3937</v>
      </c>
      <c r="AQ351" s="104" t="b">
        <v>1</v>
      </c>
      <c r="AR351" s="105"/>
      <c r="AS351" s="29"/>
      <c r="AT351" s="131" t="str" cm="1">
        <f t="array" ref="AT351">IFERROR(_xlfn.TEXTSPLIT(AR351,";",,FALSE),"")</f>
        <v/>
      </c>
      <c r="BJ351" s="132" t="str">
        <f t="shared" si="176"/>
        <v/>
      </c>
      <c r="BK351" s="132" t="str">
        <f t="shared" si="177"/>
        <v/>
      </c>
      <c r="BL351" s="132" t="str">
        <f t="shared" si="178"/>
        <v/>
      </c>
      <c r="BM351" s="132" t="str">
        <f t="shared" si="179"/>
        <v/>
      </c>
      <c r="BN351" s="132" t="str">
        <f t="shared" si="180"/>
        <v/>
      </c>
      <c r="BO351" s="132" t="str">
        <f t="shared" si="181"/>
        <v/>
      </c>
      <c r="BP351" s="132" t="str">
        <f t="shared" si="182"/>
        <v/>
      </c>
      <c r="BQ351" s="132" t="str">
        <f t="shared" si="183"/>
        <v/>
      </c>
      <c r="BR351" s="132" t="str">
        <f t="shared" si="184"/>
        <v/>
      </c>
      <c r="BS351" s="132" t="str">
        <f t="shared" si="185"/>
        <v/>
      </c>
      <c r="BT351" s="132" t="str">
        <f t="shared" si="186"/>
        <v/>
      </c>
      <c r="BU351" s="132" t="str">
        <f t="shared" si="187"/>
        <v/>
      </c>
      <c r="BV351" s="132" t="str">
        <f t="shared" si="188"/>
        <v/>
      </c>
      <c r="BW351" s="132" t="str">
        <f t="shared" si="189"/>
        <v/>
      </c>
      <c r="BX351" s="132" t="str">
        <f t="shared" si="190"/>
        <v/>
      </c>
      <c r="BY351" s="132" t="str">
        <f t="shared" si="191"/>
        <v/>
      </c>
      <c r="BZ351" t="str">
        <f t="shared" si="192"/>
        <v/>
      </c>
      <c r="CA351" t="str">
        <f t="shared" si="193"/>
        <v/>
      </c>
      <c r="CB351" t="str">
        <f t="shared" si="194"/>
        <v/>
      </c>
      <c r="CC351" t="str">
        <f t="shared" si="195"/>
        <v/>
      </c>
      <c r="CD351" t="str">
        <f t="shared" si="196"/>
        <v/>
      </c>
      <c r="CE351" t="str">
        <f t="shared" si="197"/>
        <v/>
      </c>
      <c r="CF351" t="str">
        <f t="shared" si="198"/>
        <v/>
      </c>
      <c r="CG351" t="str">
        <f t="shared" si="199"/>
        <v/>
      </c>
      <c r="CH351" t="str">
        <f t="shared" si="200"/>
        <v/>
      </c>
      <c r="CI351" t="str">
        <f t="shared" si="201"/>
        <v/>
      </c>
      <c r="CJ351" t="str">
        <f t="shared" si="202"/>
        <v/>
      </c>
      <c r="CK351" t="str">
        <f t="shared" si="203"/>
        <v/>
      </c>
      <c r="CL351" t="str">
        <f t="shared" si="204"/>
        <v/>
      </c>
      <c r="CM351" t="str">
        <f t="shared" si="205"/>
        <v/>
      </c>
      <c r="CN351" t="str">
        <f t="shared" si="206"/>
        <v/>
      </c>
      <c r="CO351" t="str">
        <f t="shared" si="207"/>
        <v/>
      </c>
    </row>
    <row r="352" spans="1:93" ht="17.7" customHeight="1">
      <c r="B352" s="97" t="s">
        <v>3786</v>
      </c>
      <c r="C352" s="26" t="s">
        <v>3935</v>
      </c>
      <c r="D352" s="27"/>
      <c r="E352" s="27" t="s">
        <v>1163</v>
      </c>
      <c r="F352" t="s">
        <v>36</v>
      </c>
      <c r="G352" s="30" t="s">
        <v>903</v>
      </c>
      <c r="H352" t="s">
        <v>3144</v>
      </c>
      <c r="J352" s="32"/>
      <c r="K352" s="28"/>
      <c r="M352" t="s">
        <v>38</v>
      </c>
      <c r="N352" s="1" t="str">
        <f>_xlfn.CONCAT("1000*", A351)</f>
        <v>1000*bld_capex_reno_off_offices[billion_EUR]</v>
      </c>
      <c r="R352" t="str">
        <f>IF(COUNTIF(soi_input_variables!A:A,B352)&gt;0,"yes","no")</f>
        <v>no</v>
      </c>
      <c r="S352" t="str">
        <f>IF(COUNTIF(midas_input_variables!A:A,B352)&gt;0,"yes","no")</f>
        <v>no</v>
      </c>
      <c r="T352" t="str">
        <f t="shared" si="168"/>
        <v>no</v>
      </c>
      <c r="V352" t="str">
        <f>IF(COUNTIF(eucalc_variables_proxies!A:A,B352)&gt;0,"yes","no")</f>
        <v>yes</v>
      </c>
      <c r="X352" t="s">
        <v>3003</v>
      </c>
      <c r="Y352" t="s">
        <v>3003</v>
      </c>
      <c r="AI352" s="9" t="s">
        <v>3938</v>
      </c>
      <c r="AJ352" t="s">
        <v>2943</v>
      </c>
      <c r="AK352" s="9" t="s">
        <v>3896</v>
      </c>
      <c r="AO352" s="29"/>
      <c r="AP352" s="103" t="s">
        <v>3939</v>
      </c>
      <c r="AQ352" s="104" t="b">
        <v>1</v>
      </c>
      <c r="AR352" s="105"/>
      <c r="AS352" s="29"/>
      <c r="AT352" s="131" t="str" cm="1">
        <f t="array" ref="AT352">IFERROR(_xlfn.TEXTSPLIT(AR352,";",,FALSE),"")</f>
        <v/>
      </c>
      <c r="BJ352" s="132" t="str">
        <f t="shared" si="176"/>
        <v/>
      </c>
      <c r="BK352" s="132" t="str">
        <f t="shared" si="177"/>
        <v/>
      </c>
      <c r="BL352" s="132" t="str">
        <f t="shared" si="178"/>
        <v/>
      </c>
      <c r="BM352" s="132" t="str">
        <f t="shared" si="179"/>
        <v/>
      </c>
      <c r="BN352" s="132" t="str">
        <f t="shared" si="180"/>
        <v/>
      </c>
      <c r="BO352" s="132" t="str">
        <f t="shared" si="181"/>
        <v/>
      </c>
      <c r="BP352" s="132" t="str">
        <f t="shared" si="182"/>
        <v/>
      </c>
      <c r="BQ352" s="132" t="str">
        <f t="shared" si="183"/>
        <v/>
      </c>
      <c r="BR352" s="132" t="str">
        <f t="shared" si="184"/>
        <v/>
      </c>
      <c r="BS352" s="132" t="str">
        <f t="shared" si="185"/>
        <v/>
      </c>
      <c r="BT352" s="132" t="str">
        <f t="shared" si="186"/>
        <v/>
      </c>
      <c r="BU352" s="132" t="str">
        <f t="shared" si="187"/>
        <v/>
      </c>
      <c r="BV352" s="132" t="str">
        <f t="shared" si="188"/>
        <v/>
      </c>
      <c r="BW352" s="132" t="str">
        <f t="shared" si="189"/>
        <v/>
      </c>
      <c r="BX352" s="132" t="str">
        <f t="shared" si="190"/>
        <v/>
      </c>
      <c r="BY352" s="132" t="str">
        <f t="shared" si="191"/>
        <v/>
      </c>
      <c r="BZ352" t="str">
        <f t="shared" si="192"/>
        <v/>
      </c>
      <c r="CA352" t="str">
        <f t="shared" si="193"/>
        <v/>
      </c>
      <c r="CB352" t="str">
        <f t="shared" si="194"/>
        <v/>
      </c>
      <c r="CC352" t="str">
        <f t="shared" si="195"/>
        <v/>
      </c>
      <c r="CD352" t="str">
        <f t="shared" si="196"/>
        <v/>
      </c>
      <c r="CE352" t="str">
        <f t="shared" si="197"/>
        <v/>
      </c>
      <c r="CF352" t="str">
        <f t="shared" si="198"/>
        <v/>
      </c>
      <c r="CG352" t="str">
        <f t="shared" si="199"/>
        <v/>
      </c>
      <c r="CH352" t="str">
        <f t="shared" si="200"/>
        <v/>
      </c>
      <c r="CI352" t="str">
        <f t="shared" si="201"/>
        <v/>
      </c>
      <c r="CJ352" t="str">
        <f t="shared" si="202"/>
        <v/>
      </c>
      <c r="CK352" t="str">
        <f t="shared" si="203"/>
        <v/>
      </c>
      <c r="CL352" t="str">
        <f t="shared" si="204"/>
        <v/>
      </c>
      <c r="CM352" t="str">
        <f t="shared" si="205"/>
        <v/>
      </c>
      <c r="CN352" t="str">
        <f t="shared" si="206"/>
        <v/>
      </c>
      <c r="CO352" t="str">
        <f t="shared" si="207"/>
        <v/>
      </c>
    </row>
    <row r="353" spans="1:93" ht="17.100000000000001" customHeight="1">
      <c r="A353" t="s">
        <v>3683</v>
      </c>
      <c r="B353" s="97" t="s">
        <v>3791</v>
      </c>
      <c r="C353" s="26" t="s">
        <v>3940</v>
      </c>
      <c r="D353" s="27"/>
      <c r="E353" s="27" t="s">
        <v>3906</v>
      </c>
      <c r="F353" t="s">
        <v>36</v>
      </c>
      <c r="G353" s="30" t="s">
        <v>903</v>
      </c>
      <c r="H353" t="s">
        <v>3144</v>
      </c>
      <c r="J353" s="32"/>
      <c r="K353" s="28"/>
      <c r="M353" t="s">
        <v>1707</v>
      </c>
      <c r="R353" t="str">
        <f>IF(COUNTIF(soi_input_variables!A:A,B353)&gt;0,"yes","no")</f>
        <v>no</v>
      </c>
      <c r="S353" t="str">
        <f>IF(COUNTIF(midas_input_variables!A:A,B353)&gt;0,"yes","no")</f>
        <v>no</v>
      </c>
      <c r="T353" t="str">
        <f t="shared" si="168"/>
        <v>no</v>
      </c>
      <c r="V353" t="str">
        <f>IF(COUNTIF(eucalc_variables_proxies!A:A,B353)&gt;0,"yes","no")</f>
        <v>yes</v>
      </c>
      <c r="AI353" s="9" t="s">
        <v>3941</v>
      </c>
      <c r="AJ353" t="s">
        <v>2943</v>
      </c>
      <c r="AK353" s="9" t="s">
        <v>3896</v>
      </c>
      <c r="AO353" s="29"/>
      <c r="AP353" t="s">
        <v>3942</v>
      </c>
      <c r="AQ353" s="104" t="b">
        <v>1</v>
      </c>
      <c r="AR353" s="105"/>
      <c r="AS353" s="29"/>
      <c r="AT353" s="131" t="str" cm="1">
        <f t="array" ref="AT353">IFERROR(_xlfn.TEXTSPLIT(AR353,";",,FALSE),"")</f>
        <v/>
      </c>
      <c r="BJ353" s="132" t="str">
        <f t="shared" si="176"/>
        <v/>
      </c>
      <c r="BK353" s="132" t="str">
        <f t="shared" si="177"/>
        <v/>
      </c>
      <c r="BL353" s="132" t="str">
        <f t="shared" si="178"/>
        <v/>
      </c>
      <c r="BM353" s="132" t="str">
        <f t="shared" si="179"/>
        <v/>
      </c>
      <c r="BN353" s="132" t="str">
        <f t="shared" si="180"/>
        <v/>
      </c>
      <c r="BO353" s="132" t="str">
        <f t="shared" si="181"/>
        <v/>
      </c>
      <c r="BP353" s="132" t="str">
        <f t="shared" si="182"/>
        <v/>
      </c>
      <c r="BQ353" s="132" t="str">
        <f t="shared" si="183"/>
        <v/>
      </c>
      <c r="BR353" s="132" t="str">
        <f t="shared" si="184"/>
        <v/>
      </c>
      <c r="BS353" s="132" t="str">
        <f t="shared" si="185"/>
        <v/>
      </c>
      <c r="BT353" s="132" t="str">
        <f t="shared" si="186"/>
        <v/>
      </c>
      <c r="BU353" s="132" t="str">
        <f t="shared" si="187"/>
        <v/>
      </c>
      <c r="BV353" s="132" t="str">
        <f t="shared" si="188"/>
        <v/>
      </c>
      <c r="BW353" s="132" t="str">
        <f t="shared" si="189"/>
        <v/>
      </c>
      <c r="BX353" s="132" t="str">
        <f t="shared" si="190"/>
        <v/>
      </c>
      <c r="BY353" s="132" t="str">
        <f t="shared" si="191"/>
        <v/>
      </c>
      <c r="BZ353" t="str">
        <f t="shared" si="192"/>
        <v/>
      </c>
      <c r="CA353" t="str">
        <f t="shared" si="193"/>
        <v/>
      </c>
      <c r="CB353" t="str">
        <f t="shared" si="194"/>
        <v/>
      </c>
      <c r="CC353" t="str">
        <f t="shared" si="195"/>
        <v/>
      </c>
      <c r="CD353" t="str">
        <f t="shared" si="196"/>
        <v/>
      </c>
      <c r="CE353" t="str">
        <f t="shared" si="197"/>
        <v/>
      </c>
      <c r="CF353" t="str">
        <f t="shared" si="198"/>
        <v/>
      </c>
      <c r="CG353" t="str">
        <f t="shared" si="199"/>
        <v/>
      </c>
      <c r="CH353" t="str">
        <f t="shared" si="200"/>
        <v/>
      </c>
      <c r="CI353" t="str">
        <f t="shared" si="201"/>
        <v/>
      </c>
      <c r="CJ353" t="str">
        <f t="shared" si="202"/>
        <v/>
      </c>
      <c r="CK353" t="str">
        <f t="shared" si="203"/>
        <v/>
      </c>
      <c r="CL353" t="str">
        <f t="shared" si="204"/>
        <v/>
      </c>
      <c r="CM353" t="str">
        <f t="shared" si="205"/>
        <v/>
      </c>
      <c r="CN353" t="str">
        <f t="shared" si="206"/>
        <v/>
      </c>
      <c r="CO353" t="str">
        <f t="shared" si="207"/>
        <v/>
      </c>
    </row>
    <row r="354" spans="1:93" ht="17.100000000000001" customHeight="1">
      <c r="B354" s="97" t="s">
        <v>3791</v>
      </c>
      <c r="C354" s="26" t="s">
        <v>3940</v>
      </c>
      <c r="D354" s="27"/>
      <c r="E354" s="27" t="s">
        <v>1163</v>
      </c>
      <c r="F354" t="s">
        <v>36</v>
      </c>
      <c r="G354" s="30" t="s">
        <v>903</v>
      </c>
      <c r="H354" t="s">
        <v>3144</v>
      </c>
      <c r="J354" s="32"/>
      <c r="K354" s="28"/>
      <c r="M354" t="s">
        <v>38</v>
      </c>
      <c r="N354" s="1" t="str">
        <f>_xlfn.CONCAT("1000*", A353)</f>
        <v>1000*bld_capex_reno_off_other[billion_EUR]</v>
      </c>
      <c r="R354" t="str">
        <f>IF(COUNTIF(soi_input_variables!A:A,B354)&gt;0,"yes","no")</f>
        <v>no</v>
      </c>
      <c r="S354" t="str">
        <f>IF(COUNTIF(midas_input_variables!A:A,B354)&gt;0,"yes","no")</f>
        <v>no</v>
      </c>
      <c r="T354" t="str">
        <f t="shared" si="168"/>
        <v>no</v>
      </c>
      <c r="V354" t="str">
        <f>IF(COUNTIF(eucalc_variables_proxies!A:A,B354)&gt;0,"yes","no")</f>
        <v>yes</v>
      </c>
      <c r="X354" t="s">
        <v>3003</v>
      </c>
      <c r="Y354" t="s">
        <v>3003</v>
      </c>
      <c r="AI354" s="9" t="s">
        <v>3943</v>
      </c>
      <c r="AJ354" t="s">
        <v>2943</v>
      </c>
      <c r="AK354" s="9" t="s">
        <v>3896</v>
      </c>
      <c r="AO354" s="29"/>
      <c r="AP354" t="s">
        <v>3944</v>
      </c>
      <c r="AQ354" s="104" t="b">
        <v>1</v>
      </c>
      <c r="AR354" s="105"/>
      <c r="AS354" s="29"/>
      <c r="AT354" s="131" t="str" cm="1">
        <f t="array" ref="AT354">IFERROR(_xlfn.TEXTSPLIT(AR354,";",,FALSE),"")</f>
        <v/>
      </c>
      <c r="BJ354" s="132" t="str">
        <f t="shared" si="176"/>
        <v/>
      </c>
      <c r="BK354" s="132" t="str">
        <f t="shared" si="177"/>
        <v/>
      </c>
      <c r="BL354" s="132" t="str">
        <f t="shared" si="178"/>
        <v/>
      </c>
      <c r="BM354" s="132" t="str">
        <f t="shared" si="179"/>
        <v/>
      </c>
      <c r="BN354" s="132" t="str">
        <f t="shared" si="180"/>
        <v/>
      </c>
      <c r="BO354" s="132" t="str">
        <f t="shared" si="181"/>
        <v/>
      </c>
      <c r="BP354" s="132" t="str">
        <f t="shared" si="182"/>
        <v/>
      </c>
      <c r="BQ354" s="132" t="str">
        <f t="shared" si="183"/>
        <v/>
      </c>
      <c r="BR354" s="132" t="str">
        <f t="shared" si="184"/>
        <v/>
      </c>
      <c r="BS354" s="132" t="str">
        <f t="shared" si="185"/>
        <v/>
      </c>
      <c r="BT354" s="132" t="str">
        <f t="shared" si="186"/>
        <v/>
      </c>
      <c r="BU354" s="132" t="str">
        <f t="shared" si="187"/>
        <v/>
      </c>
      <c r="BV354" s="132" t="str">
        <f t="shared" si="188"/>
        <v/>
      </c>
      <c r="BW354" s="132" t="str">
        <f t="shared" si="189"/>
        <v/>
      </c>
      <c r="BX354" s="132" t="str">
        <f t="shared" si="190"/>
        <v/>
      </c>
      <c r="BY354" s="132" t="str">
        <f t="shared" si="191"/>
        <v/>
      </c>
      <c r="BZ354" t="str">
        <f t="shared" si="192"/>
        <v/>
      </c>
      <c r="CA354" t="str">
        <f t="shared" si="193"/>
        <v/>
      </c>
      <c r="CB354" t="str">
        <f t="shared" si="194"/>
        <v/>
      </c>
      <c r="CC354" t="str">
        <f t="shared" si="195"/>
        <v/>
      </c>
      <c r="CD354" t="str">
        <f t="shared" si="196"/>
        <v/>
      </c>
      <c r="CE354" t="str">
        <f t="shared" si="197"/>
        <v/>
      </c>
      <c r="CF354" t="str">
        <f t="shared" si="198"/>
        <v/>
      </c>
      <c r="CG354" t="str">
        <f t="shared" si="199"/>
        <v/>
      </c>
      <c r="CH354" t="str">
        <f t="shared" si="200"/>
        <v/>
      </c>
      <c r="CI354" t="str">
        <f t="shared" si="201"/>
        <v/>
      </c>
      <c r="CJ354" t="str">
        <f t="shared" si="202"/>
        <v/>
      </c>
      <c r="CK354" t="str">
        <f t="shared" si="203"/>
        <v/>
      </c>
      <c r="CL354" t="str">
        <f t="shared" si="204"/>
        <v/>
      </c>
      <c r="CM354" t="str">
        <f t="shared" si="205"/>
        <v/>
      </c>
      <c r="CN354" t="str">
        <f t="shared" si="206"/>
        <v/>
      </c>
      <c r="CO354" t="str">
        <f t="shared" si="207"/>
        <v/>
      </c>
    </row>
    <row r="355" spans="1:93" ht="15.6" customHeight="1">
      <c r="A355" t="s">
        <v>3684</v>
      </c>
      <c r="B355" s="97" t="s">
        <v>3795</v>
      </c>
      <c r="C355" s="26" t="s">
        <v>3945</v>
      </c>
      <c r="D355" s="27"/>
      <c r="E355" s="27" t="s">
        <v>3906</v>
      </c>
      <c r="F355" t="s">
        <v>36</v>
      </c>
      <c r="G355" s="30" t="s">
        <v>903</v>
      </c>
      <c r="H355" t="s">
        <v>3144</v>
      </c>
      <c r="J355" s="32"/>
      <c r="K355" s="28"/>
      <c r="M355" t="s">
        <v>1707</v>
      </c>
      <c r="R355" t="str">
        <f>IF(COUNTIF(soi_input_variables!A:A,B355)&gt;0,"yes","no")</f>
        <v>no</v>
      </c>
      <c r="S355" t="str">
        <f>IF(COUNTIF(midas_input_variables!A:A,B355)&gt;0,"yes","no")</f>
        <v>no</v>
      </c>
      <c r="T355" t="str">
        <f t="shared" si="168"/>
        <v>no</v>
      </c>
      <c r="V355" t="str">
        <f>IF(COUNTIF(eucalc_variables_proxies!A:A,B355)&gt;0,"yes","no")</f>
        <v>yes</v>
      </c>
      <c r="AI355" s="9" t="s">
        <v>3946</v>
      </c>
      <c r="AJ355" t="s">
        <v>2943</v>
      </c>
      <c r="AK355" s="9" t="s">
        <v>3896</v>
      </c>
      <c r="AO355" s="29"/>
      <c r="AP355" t="s">
        <v>3947</v>
      </c>
      <c r="AQ355" s="104" t="b">
        <v>1</v>
      </c>
      <c r="AR355" s="105"/>
      <c r="AS355" s="29"/>
      <c r="AT355" s="131" t="str" cm="1">
        <f t="array" ref="AT355">IFERROR(_xlfn.TEXTSPLIT(AR355,";",,FALSE),"")</f>
        <v/>
      </c>
      <c r="BJ355" s="132" t="str">
        <f t="shared" si="176"/>
        <v/>
      </c>
      <c r="BK355" s="132" t="str">
        <f t="shared" si="177"/>
        <v/>
      </c>
      <c r="BL355" s="132" t="str">
        <f t="shared" si="178"/>
        <v/>
      </c>
      <c r="BM355" s="132" t="str">
        <f t="shared" si="179"/>
        <v/>
      </c>
      <c r="BN355" s="132" t="str">
        <f t="shared" si="180"/>
        <v/>
      </c>
      <c r="BO355" s="132" t="str">
        <f t="shared" si="181"/>
        <v/>
      </c>
      <c r="BP355" s="132" t="str">
        <f t="shared" si="182"/>
        <v/>
      </c>
      <c r="BQ355" s="132" t="str">
        <f t="shared" si="183"/>
        <v/>
      </c>
      <c r="BR355" s="132" t="str">
        <f t="shared" si="184"/>
        <v/>
      </c>
      <c r="BS355" s="132" t="str">
        <f t="shared" si="185"/>
        <v/>
      </c>
      <c r="BT355" s="132" t="str">
        <f t="shared" si="186"/>
        <v/>
      </c>
      <c r="BU355" s="132" t="str">
        <f t="shared" si="187"/>
        <v/>
      </c>
      <c r="BV355" s="132" t="str">
        <f t="shared" si="188"/>
        <v/>
      </c>
      <c r="BW355" s="132" t="str">
        <f t="shared" si="189"/>
        <v/>
      </c>
      <c r="BX355" s="132" t="str">
        <f t="shared" si="190"/>
        <v/>
      </c>
      <c r="BY355" s="132" t="str">
        <f t="shared" si="191"/>
        <v/>
      </c>
      <c r="BZ355" t="str">
        <f t="shared" si="192"/>
        <v/>
      </c>
      <c r="CA355" t="str">
        <f t="shared" si="193"/>
        <v/>
      </c>
      <c r="CB355" t="str">
        <f t="shared" si="194"/>
        <v/>
      </c>
      <c r="CC355" t="str">
        <f t="shared" si="195"/>
        <v/>
      </c>
      <c r="CD355" t="str">
        <f t="shared" si="196"/>
        <v/>
      </c>
      <c r="CE355" t="str">
        <f t="shared" si="197"/>
        <v/>
      </c>
      <c r="CF355" t="str">
        <f t="shared" si="198"/>
        <v/>
      </c>
      <c r="CG355" t="str">
        <f t="shared" si="199"/>
        <v/>
      </c>
      <c r="CH355" t="str">
        <f t="shared" si="200"/>
        <v/>
      </c>
      <c r="CI355" t="str">
        <f t="shared" si="201"/>
        <v/>
      </c>
      <c r="CJ355" t="str">
        <f t="shared" si="202"/>
        <v/>
      </c>
      <c r="CK355" t="str">
        <f t="shared" si="203"/>
        <v/>
      </c>
      <c r="CL355" t="str">
        <f t="shared" si="204"/>
        <v/>
      </c>
      <c r="CM355" t="str">
        <f t="shared" si="205"/>
        <v/>
      </c>
      <c r="CN355" t="str">
        <f t="shared" si="206"/>
        <v/>
      </c>
      <c r="CO355" t="str">
        <f t="shared" si="207"/>
        <v/>
      </c>
    </row>
    <row r="356" spans="1:93" ht="15.6" customHeight="1">
      <c r="B356" s="97" t="s">
        <v>3795</v>
      </c>
      <c r="C356" s="26" t="s">
        <v>3945</v>
      </c>
      <c r="D356" s="27"/>
      <c r="E356" s="27" t="s">
        <v>1163</v>
      </c>
      <c r="F356" t="s">
        <v>36</v>
      </c>
      <c r="G356" s="30" t="s">
        <v>903</v>
      </c>
      <c r="H356" t="s">
        <v>3144</v>
      </c>
      <c r="J356" s="32"/>
      <c r="K356" s="28"/>
      <c r="M356" t="s">
        <v>38</v>
      </c>
      <c r="N356" s="1" t="str">
        <f>_xlfn.CONCAT("1000*", A355)</f>
        <v>1000*bld_capex_reno_off_trade[billion_EUR]</v>
      </c>
      <c r="R356" t="str">
        <f>IF(COUNTIF(soi_input_variables!A:A,B356)&gt;0,"yes","no")</f>
        <v>no</v>
      </c>
      <c r="S356" t="str">
        <f>IF(COUNTIF(midas_input_variables!A:A,B356)&gt;0,"yes","no")</f>
        <v>no</v>
      </c>
      <c r="T356" t="str">
        <f t="shared" si="168"/>
        <v>no</v>
      </c>
      <c r="V356" t="str">
        <f>IF(COUNTIF(eucalc_variables_proxies!A:A,B356)&gt;0,"yes","no")</f>
        <v>yes</v>
      </c>
      <c r="X356" t="s">
        <v>3003</v>
      </c>
      <c r="Y356" t="s">
        <v>3003</v>
      </c>
      <c r="AI356" s="9" t="s">
        <v>3948</v>
      </c>
      <c r="AJ356" t="s">
        <v>2943</v>
      </c>
      <c r="AK356" s="9" t="s">
        <v>3896</v>
      </c>
      <c r="AO356" s="29"/>
      <c r="AP356" t="s">
        <v>3949</v>
      </c>
      <c r="AQ356" s="104" t="b">
        <v>1</v>
      </c>
      <c r="AR356" s="105"/>
      <c r="AS356" s="29"/>
      <c r="AT356" s="131" t="str" cm="1">
        <f t="array" ref="AT356">IFERROR(_xlfn.TEXTSPLIT(AR356,";",,FALSE),"")</f>
        <v/>
      </c>
      <c r="BJ356" s="132" t="str">
        <f t="shared" si="176"/>
        <v/>
      </c>
      <c r="BK356" s="132" t="str">
        <f t="shared" si="177"/>
        <v/>
      </c>
      <c r="BL356" s="132" t="str">
        <f t="shared" si="178"/>
        <v/>
      </c>
      <c r="BM356" s="132" t="str">
        <f t="shared" si="179"/>
        <v/>
      </c>
      <c r="BN356" s="132" t="str">
        <f t="shared" si="180"/>
        <v/>
      </c>
      <c r="BO356" s="132" t="str">
        <f t="shared" si="181"/>
        <v/>
      </c>
      <c r="BP356" s="132" t="str">
        <f t="shared" si="182"/>
        <v/>
      </c>
      <c r="BQ356" s="132" t="str">
        <f t="shared" si="183"/>
        <v/>
      </c>
      <c r="BR356" s="132" t="str">
        <f t="shared" si="184"/>
        <v/>
      </c>
      <c r="BS356" s="132" t="str">
        <f t="shared" si="185"/>
        <v/>
      </c>
      <c r="BT356" s="132" t="str">
        <f t="shared" si="186"/>
        <v/>
      </c>
      <c r="BU356" s="132" t="str">
        <f t="shared" si="187"/>
        <v/>
      </c>
      <c r="BV356" s="132" t="str">
        <f t="shared" si="188"/>
        <v/>
      </c>
      <c r="BW356" s="132" t="str">
        <f t="shared" si="189"/>
        <v/>
      </c>
      <c r="BX356" s="132" t="str">
        <f t="shared" si="190"/>
        <v/>
      </c>
      <c r="BY356" s="132" t="str">
        <f t="shared" si="191"/>
        <v/>
      </c>
      <c r="BZ356" t="str">
        <f t="shared" si="192"/>
        <v/>
      </c>
      <c r="CA356" t="str">
        <f t="shared" si="193"/>
        <v/>
      </c>
      <c r="CB356" t="str">
        <f t="shared" si="194"/>
        <v/>
      </c>
      <c r="CC356" t="str">
        <f t="shared" si="195"/>
        <v/>
      </c>
      <c r="CD356" t="str">
        <f t="shared" si="196"/>
        <v/>
      </c>
      <c r="CE356" t="str">
        <f t="shared" si="197"/>
        <v/>
      </c>
      <c r="CF356" t="str">
        <f t="shared" si="198"/>
        <v/>
      </c>
      <c r="CG356" t="str">
        <f t="shared" si="199"/>
        <v/>
      </c>
      <c r="CH356" t="str">
        <f t="shared" si="200"/>
        <v/>
      </c>
      <c r="CI356" t="str">
        <f t="shared" si="201"/>
        <v/>
      </c>
      <c r="CJ356" t="str">
        <f t="shared" si="202"/>
        <v/>
      </c>
      <c r="CK356" t="str">
        <f t="shared" si="203"/>
        <v/>
      </c>
      <c r="CL356" t="str">
        <f t="shared" si="204"/>
        <v/>
      </c>
      <c r="CM356" t="str">
        <f t="shared" si="205"/>
        <v/>
      </c>
      <c r="CN356" t="str">
        <f t="shared" si="206"/>
        <v/>
      </c>
      <c r="CO356" t="str">
        <f t="shared" si="207"/>
        <v/>
      </c>
    </row>
    <row r="357" spans="1:93" ht="19.2" customHeight="1">
      <c r="A357" t="s">
        <v>3667</v>
      </c>
      <c r="B357" s="97" t="s">
        <v>3799</v>
      </c>
      <c r="C357" s="26" t="s">
        <v>3950</v>
      </c>
      <c r="D357" s="27"/>
      <c r="E357" s="27" t="s">
        <v>3906</v>
      </c>
      <c r="F357" t="s">
        <v>36</v>
      </c>
      <c r="G357" s="30" t="s">
        <v>903</v>
      </c>
      <c r="H357" t="s">
        <v>3144</v>
      </c>
      <c r="J357" s="32"/>
      <c r="K357" s="28"/>
      <c r="M357" t="s">
        <v>1707</v>
      </c>
      <c r="R357" t="str">
        <f>IF(COUNTIF(soi_input_variables!A:A,B357)&gt;0,"yes","no")</f>
        <v>no</v>
      </c>
      <c r="S357" t="str">
        <f>IF(COUNTIF(midas_input_variables!A:A,B357)&gt;0,"yes","no")</f>
        <v>no</v>
      </c>
      <c r="T357" t="str">
        <f t="shared" si="168"/>
        <v>no</v>
      </c>
      <c r="V357" t="str">
        <f>IF(COUNTIF(eucalc_variables_proxies!A:A,B357)&gt;0,"yes","no")</f>
        <v>yes</v>
      </c>
      <c r="AI357" s="9" t="s">
        <v>3013</v>
      </c>
      <c r="AJ357" s="9" t="s">
        <v>3013</v>
      </c>
      <c r="AO357" s="29"/>
      <c r="AP357" t="s">
        <v>3951</v>
      </c>
      <c r="AQ357" s="104" t="b">
        <v>1</v>
      </c>
      <c r="AR357" s="105"/>
      <c r="AS357" s="29"/>
      <c r="AT357" s="131" t="str" cm="1">
        <f t="array" ref="AT357">IFERROR(_xlfn.TEXTSPLIT(AR357,";",,FALSE),"")</f>
        <v/>
      </c>
      <c r="BJ357" s="132" t="str">
        <f t="shared" si="176"/>
        <v/>
      </c>
      <c r="BK357" s="132" t="str">
        <f t="shared" si="177"/>
        <v/>
      </c>
      <c r="BL357" s="132" t="str">
        <f t="shared" si="178"/>
        <v/>
      </c>
      <c r="BM357" s="132" t="str">
        <f t="shared" si="179"/>
        <v/>
      </c>
      <c r="BN357" s="132" t="str">
        <f t="shared" si="180"/>
        <v/>
      </c>
      <c r="BO357" s="132" t="str">
        <f t="shared" si="181"/>
        <v/>
      </c>
      <c r="BP357" s="132" t="str">
        <f t="shared" si="182"/>
        <v/>
      </c>
      <c r="BQ357" s="132" t="str">
        <f t="shared" si="183"/>
        <v/>
      </c>
      <c r="BR357" s="132" t="str">
        <f t="shared" si="184"/>
        <v/>
      </c>
      <c r="BS357" s="132" t="str">
        <f t="shared" si="185"/>
        <v/>
      </c>
      <c r="BT357" s="132" t="str">
        <f t="shared" si="186"/>
        <v/>
      </c>
      <c r="BU357" s="132" t="str">
        <f t="shared" si="187"/>
        <v/>
      </c>
      <c r="BV357" s="132" t="str">
        <f t="shared" si="188"/>
        <v/>
      </c>
      <c r="BW357" s="132" t="str">
        <f t="shared" si="189"/>
        <v/>
      </c>
      <c r="BX357" s="132" t="str">
        <f t="shared" si="190"/>
        <v/>
      </c>
      <c r="BY357" s="132" t="str">
        <f t="shared" si="191"/>
        <v/>
      </c>
      <c r="BZ357" t="str">
        <f t="shared" si="192"/>
        <v/>
      </c>
      <c r="CA357" t="str">
        <f t="shared" si="193"/>
        <v/>
      </c>
      <c r="CB357" t="str">
        <f t="shared" si="194"/>
        <v/>
      </c>
      <c r="CC357" t="str">
        <f t="shared" si="195"/>
        <v/>
      </c>
      <c r="CD357" t="str">
        <f t="shared" si="196"/>
        <v/>
      </c>
      <c r="CE357" t="str">
        <f t="shared" si="197"/>
        <v/>
      </c>
      <c r="CF357" t="str">
        <f t="shared" si="198"/>
        <v/>
      </c>
      <c r="CG357" t="str">
        <f t="shared" si="199"/>
        <v/>
      </c>
      <c r="CH357" t="str">
        <f t="shared" si="200"/>
        <v/>
      </c>
      <c r="CI357" t="str">
        <f t="shared" si="201"/>
        <v/>
      </c>
      <c r="CJ357" t="str">
        <f t="shared" si="202"/>
        <v/>
      </c>
      <c r="CK357" t="str">
        <f t="shared" si="203"/>
        <v/>
      </c>
      <c r="CL357" t="str">
        <f t="shared" si="204"/>
        <v/>
      </c>
      <c r="CM357" t="str">
        <f t="shared" si="205"/>
        <v/>
      </c>
      <c r="CN357" t="str">
        <f t="shared" si="206"/>
        <v/>
      </c>
      <c r="CO357" t="str">
        <f t="shared" si="207"/>
        <v/>
      </c>
    </row>
    <row r="358" spans="1:93" ht="19.2" customHeight="1">
      <c r="B358" s="97" t="s">
        <v>3799</v>
      </c>
      <c r="C358" s="26" t="s">
        <v>3950</v>
      </c>
      <c r="D358" s="27"/>
      <c r="E358" s="27" t="s">
        <v>1163</v>
      </c>
      <c r="F358" t="s">
        <v>36</v>
      </c>
      <c r="G358" s="30" t="s">
        <v>903</v>
      </c>
      <c r="H358" t="s">
        <v>3144</v>
      </c>
      <c r="J358" s="32"/>
      <c r="K358" s="28"/>
      <c r="M358" t="s">
        <v>38</v>
      </c>
      <c r="N358" s="1" t="str">
        <f>_xlfn.CONCAT("1000*", A357)</f>
        <v>1000*bld_capex_reno_sfh[billion_EUR]</v>
      </c>
      <c r="R358" t="str">
        <f>IF(COUNTIF(soi_input_variables!A:A,B358)&gt;0,"yes","no")</f>
        <v>no</v>
      </c>
      <c r="S358" t="str">
        <f>IF(COUNTIF(midas_input_variables!A:A,B358)&gt;0,"yes","no")</f>
        <v>no</v>
      </c>
      <c r="T358" t="str">
        <f t="shared" si="168"/>
        <v>no</v>
      </c>
      <c r="V358" t="str">
        <f>IF(COUNTIF(eucalc_variables_proxies!A:A,B358)&gt;0,"yes","no")</f>
        <v>yes</v>
      </c>
      <c r="X358" t="s">
        <v>3003</v>
      </c>
      <c r="Y358" t="s">
        <v>3003</v>
      </c>
      <c r="AI358" s="9" t="s">
        <v>3952</v>
      </c>
      <c r="AJ358" s="9" t="s">
        <v>3013</v>
      </c>
      <c r="AO358" s="29"/>
      <c r="AP358" t="s">
        <v>3953</v>
      </c>
      <c r="AQ358" s="104" t="b">
        <v>1</v>
      </c>
      <c r="AR358" s="105"/>
      <c r="AS358" s="29"/>
      <c r="AT358" s="131" t="str" cm="1">
        <f t="array" ref="AT358">IFERROR(_xlfn.TEXTSPLIT(AR358,";",,FALSE),"")</f>
        <v/>
      </c>
      <c r="BJ358" s="132" t="str">
        <f t="shared" si="176"/>
        <v/>
      </c>
      <c r="BK358" s="132" t="str">
        <f t="shared" si="177"/>
        <v/>
      </c>
      <c r="BL358" s="132" t="str">
        <f t="shared" si="178"/>
        <v/>
      </c>
      <c r="BM358" s="132" t="str">
        <f t="shared" si="179"/>
        <v/>
      </c>
      <c r="BN358" s="132" t="str">
        <f t="shared" si="180"/>
        <v/>
      </c>
      <c r="BO358" s="132" t="str">
        <f t="shared" si="181"/>
        <v/>
      </c>
      <c r="BP358" s="132" t="str">
        <f t="shared" si="182"/>
        <v/>
      </c>
      <c r="BQ358" s="132" t="str">
        <f t="shared" si="183"/>
        <v/>
      </c>
      <c r="BR358" s="132" t="str">
        <f t="shared" si="184"/>
        <v/>
      </c>
      <c r="BS358" s="132" t="str">
        <f t="shared" si="185"/>
        <v/>
      </c>
      <c r="BT358" s="132" t="str">
        <f t="shared" si="186"/>
        <v/>
      </c>
      <c r="BU358" s="132" t="str">
        <f t="shared" si="187"/>
        <v/>
      </c>
      <c r="BV358" s="132" t="str">
        <f t="shared" si="188"/>
        <v/>
      </c>
      <c r="BW358" s="132" t="str">
        <f t="shared" si="189"/>
        <v/>
      </c>
      <c r="BX358" s="132" t="str">
        <f t="shared" si="190"/>
        <v/>
      </c>
      <c r="BY358" s="132" t="str">
        <f t="shared" si="191"/>
        <v/>
      </c>
      <c r="BZ358" t="str">
        <f t="shared" si="192"/>
        <v/>
      </c>
      <c r="CA358" t="str">
        <f t="shared" si="193"/>
        <v/>
      </c>
      <c r="CB358" t="str">
        <f t="shared" si="194"/>
        <v/>
      </c>
      <c r="CC358" t="str">
        <f t="shared" si="195"/>
        <v/>
      </c>
      <c r="CD358" t="str">
        <f t="shared" si="196"/>
        <v/>
      </c>
      <c r="CE358" t="str">
        <f t="shared" si="197"/>
        <v/>
      </c>
      <c r="CF358" t="str">
        <f t="shared" si="198"/>
        <v/>
      </c>
      <c r="CG358" t="str">
        <f t="shared" si="199"/>
        <v/>
      </c>
      <c r="CH358" t="str">
        <f t="shared" si="200"/>
        <v/>
      </c>
      <c r="CI358" t="str">
        <f t="shared" si="201"/>
        <v/>
      </c>
      <c r="CJ358" t="str">
        <f t="shared" si="202"/>
        <v/>
      </c>
      <c r="CK358" t="str">
        <f t="shared" si="203"/>
        <v/>
      </c>
      <c r="CL358" t="str">
        <f t="shared" si="204"/>
        <v/>
      </c>
      <c r="CM358" t="str">
        <f t="shared" si="205"/>
        <v/>
      </c>
      <c r="CN358" t="str">
        <f t="shared" si="206"/>
        <v/>
      </c>
      <c r="CO358" t="str">
        <f t="shared" si="207"/>
        <v/>
      </c>
    </row>
    <row r="359" spans="1:93" ht="28.8">
      <c r="A359" t="s">
        <v>3686</v>
      </c>
      <c r="B359" s="97" t="s">
        <v>3803</v>
      </c>
      <c r="C359" s="26" t="s">
        <v>3954</v>
      </c>
      <c r="D359" s="27"/>
      <c r="E359" s="27" t="s">
        <v>3906</v>
      </c>
      <c r="F359" t="s">
        <v>36</v>
      </c>
      <c r="G359" s="30" t="s">
        <v>903</v>
      </c>
      <c r="H359" t="s">
        <v>3144</v>
      </c>
      <c r="J359" s="32"/>
      <c r="K359" s="28"/>
      <c r="M359" t="s">
        <v>1707</v>
      </c>
      <c r="R359" t="str">
        <f>IF(COUNTIF(soi_input_variables!A:A,B359)&gt;0,"yes","no")</f>
        <v>no</v>
      </c>
      <c r="S359" t="str">
        <f>IF(COUNTIF(midas_input_variables!A:A,B359)&gt;0,"yes","no")</f>
        <v>no</v>
      </c>
      <c r="T359" t="str">
        <f t="shared" si="168"/>
        <v>no</v>
      </c>
      <c r="V359" t="str">
        <f>IF(COUNTIF(eucalc_variables_proxies!A:A,B359)&gt;0,"yes","no")</f>
        <v>yes</v>
      </c>
      <c r="AI359" s="9" t="s">
        <v>3955</v>
      </c>
      <c r="AJ359" s="9" t="s">
        <v>3013</v>
      </c>
      <c r="AO359" s="29"/>
      <c r="AP359" t="s">
        <v>3956</v>
      </c>
      <c r="AQ359" s="104" t="b">
        <v>1</v>
      </c>
      <c r="AR359" s="105"/>
      <c r="AS359" s="29"/>
      <c r="AT359" s="131" t="str" cm="1">
        <f t="array" ref="AT359">IFERROR(_xlfn.TEXTSPLIT(AR359,";",,FALSE),"")</f>
        <v/>
      </c>
      <c r="BJ359" s="132" t="str">
        <f t="shared" si="176"/>
        <v/>
      </c>
      <c r="BK359" s="132" t="str">
        <f t="shared" si="177"/>
        <v/>
      </c>
      <c r="BL359" s="132" t="str">
        <f t="shared" si="178"/>
        <v/>
      </c>
      <c r="BM359" s="132" t="str">
        <f t="shared" si="179"/>
        <v/>
      </c>
      <c r="BN359" s="132" t="str">
        <f t="shared" si="180"/>
        <v/>
      </c>
      <c r="BO359" s="132" t="str">
        <f t="shared" si="181"/>
        <v/>
      </c>
      <c r="BP359" s="132" t="str">
        <f t="shared" si="182"/>
        <v/>
      </c>
      <c r="BQ359" s="132" t="str">
        <f t="shared" si="183"/>
        <v/>
      </c>
      <c r="BR359" s="132" t="str">
        <f t="shared" si="184"/>
        <v/>
      </c>
      <c r="BS359" s="132" t="str">
        <f t="shared" si="185"/>
        <v/>
      </c>
      <c r="BT359" s="132" t="str">
        <f t="shared" si="186"/>
        <v/>
      </c>
      <c r="BU359" s="132" t="str">
        <f t="shared" si="187"/>
        <v/>
      </c>
      <c r="BV359" s="132" t="str">
        <f t="shared" si="188"/>
        <v/>
      </c>
      <c r="BW359" s="132" t="str">
        <f t="shared" si="189"/>
        <v/>
      </c>
      <c r="BX359" s="132" t="str">
        <f t="shared" si="190"/>
        <v/>
      </c>
      <c r="BY359" s="132" t="str">
        <f t="shared" si="191"/>
        <v/>
      </c>
      <c r="BZ359" t="str">
        <f t="shared" si="192"/>
        <v/>
      </c>
      <c r="CA359" t="str">
        <f t="shared" si="193"/>
        <v/>
      </c>
      <c r="CB359" t="str">
        <f t="shared" si="194"/>
        <v/>
      </c>
      <c r="CC359" t="str">
        <f t="shared" si="195"/>
        <v/>
      </c>
      <c r="CD359" t="str">
        <f t="shared" si="196"/>
        <v/>
      </c>
      <c r="CE359" t="str">
        <f t="shared" si="197"/>
        <v/>
      </c>
      <c r="CF359" t="str">
        <f t="shared" si="198"/>
        <v/>
      </c>
      <c r="CG359" t="str">
        <f t="shared" si="199"/>
        <v/>
      </c>
      <c r="CH359" t="str">
        <f t="shared" si="200"/>
        <v/>
      </c>
      <c r="CI359" t="str">
        <f t="shared" si="201"/>
        <v/>
      </c>
      <c r="CJ359" t="str">
        <f t="shared" si="202"/>
        <v/>
      </c>
      <c r="CK359" t="str">
        <f t="shared" si="203"/>
        <v/>
      </c>
      <c r="CL359" t="str">
        <f t="shared" si="204"/>
        <v/>
      </c>
      <c r="CM359" t="str">
        <f t="shared" si="205"/>
        <v/>
      </c>
      <c r="CN359" t="str">
        <f t="shared" si="206"/>
        <v/>
      </c>
      <c r="CO359" t="str">
        <f t="shared" si="207"/>
        <v/>
      </c>
    </row>
    <row r="360" spans="1:93" ht="28.8">
      <c r="B360" s="97" t="s">
        <v>3803</v>
      </c>
      <c r="C360" s="26" t="s">
        <v>3954</v>
      </c>
      <c r="D360" s="27"/>
      <c r="E360" s="27" t="s">
        <v>1163</v>
      </c>
      <c r="F360" t="s">
        <v>36</v>
      </c>
      <c r="G360" s="30" t="s">
        <v>903</v>
      </c>
      <c r="H360" t="s">
        <v>3144</v>
      </c>
      <c r="J360" s="32"/>
      <c r="K360" s="28"/>
      <c r="M360" t="s">
        <v>38</v>
      </c>
      <c r="N360" s="1" t="str">
        <f>_xlfn.CONCAT("1000*", A359)</f>
        <v>1000*bld_capex_reno_shl[billion_EUR]</v>
      </c>
      <c r="R360" t="str">
        <f>IF(COUNTIF(soi_input_variables!A:A,B360)&gt;0,"yes","no")</f>
        <v>no</v>
      </c>
      <c r="S360" t="str">
        <f>IF(COUNTIF(midas_input_variables!A:A,B360)&gt;0,"yes","no")</f>
        <v>no</v>
      </c>
      <c r="T360" t="str">
        <f>IF(OR(R360="yes",S360="yes"),"yes","no")</f>
        <v>no</v>
      </c>
      <c r="V360" t="str">
        <f>IF(COUNTIF(eucalc_variables_proxies!A:A,B360)&gt;0,"yes","no")</f>
        <v>yes</v>
      </c>
      <c r="X360" t="s">
        <v>3003</v>
      </c>
      <c r="Y360" t="s">
        <v>3003</v>
      </c>
      <c r="AI360" s="9" t="s">
        <v>3957</v>
      </c>
      <c r="AJ360" s="9" t="s">
        <v>3013</v>
      </c>
      <c r="AO360" s="29"/>
      <c r="AP360" t="s">
        <v>3958</v>
      </c>
      <c r="AQ360" s="104" t="b">
        <v>1</v>
      </c>
      <c r="AR360" s="105"/>
      <c r="AS360" s="29"/>
      <c r="AT360" s="131" t="str" cm="1">
        <f t="array" ref="AT360">IFERROR(_xlfn.TEXTSPLIT(AR360,";",,FALSE),"")</f>
        <v/>
      </c>
      <c r="BJ360" s="132" t="str">
        <f t="shared" si="176"/>
        <v/>
      </c>
      <c r="BK360" s="132" t="str">
        <f t="shared" si="177"/>
        <v/>
      </c>
      <c r="BL360" s="132" t="str">
        <f t="shared" si="178"/>
        <v/>
      </c>
      <c r="BM360" s="132" t="str">
        <f t="shared" si="179"/>
        <v/>
      </c>
      <c r="BN360" s="132" t="str">
        <f t="shared" si="180"/>
        <v/>
      </c>
      <c r="BO360" s="132" t="str">
        <f t="shared" si="181"/>
        <v/>
      </c>
      <c r="BP360" s="132" t="str">
        <f t="shared" si="182"/>
        <v/>
      </c>
      <c r="BQ360" s="132" t="str">
        <f t="shared" si="183"/>
        <v/>
      </c>
      <c r="BR360" s="132" t="str">
        <f t="shared" si="184"/>
        <v/>
      </c>
      <c r="BS360" s="132" t="str">
        <f t="shared" si="185"/>
        <v/>
      </c>
      <c r="BT360" s="132" t="str">
        <f t="shared" si="186"/>
        <v/>
      </c>
      <c r="BU360" s="132" t="str">
        <f t="shared" si="187"/>
        <v/>
      </c>
      <c r="BV360" s="132" t="str">
        <f t="shared" si="188"/>
        <v/>
      </c>
      <c r="BW360" s="132" t="str">
        <f t="shared" si="189"/>
        <v/>
      </c>
      <c r="BX360" s="132" t="str">
        <f t="shared" si="190"/>
        <v/>
      </c>
      <c r="BY360" s="132" t="str">
        <f t="shared" si="191"/>
        <v/>
      </c>
      <c r="BZ360" t="str">
        <f t="shared" si="192"/>
        <v/>
      </c>
      <c r="CA360" t="str">
        <f t="shared" si="193"/>
        <v/>
      </c>
      <c r="CB360" t="str">
        <f t="shared" si="194"/>
        <v/>
      </c>
      <c r="CC360" t="str">
        <f t="shared" si="195"/>
        <v/>
      </c>
      <c r="CD360" t="str">
        <f t="shared" si="196"/>
        <v/>
      </c>
      <c r="CE360" t="str">
        <f t="shared" si="197"/>
        <v/>
      </c>
      <c r="CF360" t="str">
        <f t="shared" si="198"/>
        <v/>
      </c>
      <c r="CG360" t="str">
        <f t="shared" si="199"/>
        <v/>
      </c>
      <c r="CH360" t="str">
        <f t="shared" si="200"/>
        <v/>
      </c>
      <c r="CI360" t="str">
        <f t="shared" si="201"/>
        <v/>
      </c>
      <c r="CJ360" t="str">
        <f t="shared" si="202"/>
        <v/>
      </c>
      <c r="CK360" t="str">
        <f t="shared" si="203"/>
        <v/>
      </c>
      <c r="CL360" t="str">
        <f t="shared" si="204"/>
        <v/>
      </c>
      <c r="CM360" t="str">
        <f t="shared" si="205"/>
        <v/>
      </c>
      <c r="CN360" t="str">
        <f t="shared" si="206"/>
        <v/>
      </c>
      <c r="CO360" t="str">
        <f t="shared" si="207"/>
        <v/>
      </c>
    </row>
    <row r="361" spans="1:93" ht="28.8">
      <c r="A361" s="198" t="s">
        <v>3599</v>
      </c>
      <c r="B361" s="97" t="s">
        <v>3959</v>
      </c>
      <c r="C361" s="26"/>
      <c r="D361" s="27"/>
      <c r="E361" s="27" t="s">
        <v>3906</v>
      </c>
      <c r="F361" t="s">
        <v>36</v>
      </c>
      <c r="G361" s="30" t="s">
        <v>903</v>
      </c>
      <c r="H361" t="s">
        <v>3144</v>
      </c>
      <c r="J361" s="32"/>
      <c r="K361" s="28"/>
      <c r="M361" s="198" t="s">
        <v>1707</v>
      </c>
      <c r="R361" t="str">
        <f>IF(COUNTIF(soi_input_variables!A:A,#REF!)&gt;0,"yes","no")</f>
        <v>no</v>
      </c>
      <c r="S361" t="str">
        <f>IF(COUNTIF(midas_input_variables!A:A,#REF!)&gt;0,"yes","no")</f>
        <v>no</v>
      </c>
      <c r="T361" t="str">
        <f t="shared" ref="T361:T424" si="210">IF(OR(R361="yes",S361="yes"),"yes","no")</f>
        <v>no</v>
      </c>
      <c r="V361" t="str">
        <f>IF(COUNTIF(eucalc_variables_proxies!A:A,#REF!)&gt;0,"yes","no")</f>
        <v>no</v>
      </c>
      <c r="W361" s="198" t="s">
        <v>38</v>
      </c>
      <c r="AI361" s="9" t="s">
        <v>3960</v>
      </c>
      <c r="AJ361" s="9" t="s">
        <v>3013</v>
      </c>
      <c r="AO361" s="29"/>
      <c r="AP361" t="s">
        <v>3961</v>
      </c>
      <c r="AQ361" s="104" t="b">
        <v>1</v>
      </c>
      <c r="AR361" s="105"/>
      <c r="AS361" s="29"/>
      <c r="AT361" s="131" t="str" cm="1">
        <f t="array" ref="AT361">IFERROR(_xlfn.TEXTSPLIT(AR361,";",,FALSE),"")</f>
        <v/>
      </c>
      <c r="BJ361" s="132" t="str">
        <f t="shared" si="176"/>
        <v/>
      </c>
      <c r="BK361" s="132" t="str">
        <f t="shared" si="177"/>
        <v/>
      </c>
      <c r="BL361" s="132" t="str">
        <f t="shared" si="178"/>
        <v/>
      </c>
      <c r="BM361" s="132" t="str">
        <f t="shared" si="179"/>
        <v/>
      </c>
      <c r="BN361" s="132" t="str">
        <f t="shared" si="180"/>
        <v/>
      </c>
      <c r="BO361" s="132" t="str">
        <f t="shared" si="181"/>
        <v/>
      </c>
      <c r="BP361" s="132" t="str">
        <f t="shared" si="182"/>
        <v/>
      </c>
      <c r="BQ361" s="132" t="str">
        <f t="shared" si="183"/>
        <v/>
      </c>
      <c r="BR361" s="132" t="str">
        <f t="shared" si="184"/>
        <v/>
      </c>
      <c r="BS361" s="132" t="str">
        <f t="shared" si="185"/>
        <v/>
      </c>
      <c r="BT361" s="132" t="str">
        <f t="shared" si="186"/>
        <v/>
      </c>
      <c r="BU361" s="132" t="str">
        <f t="shared" si="187"/>
        <v/>
      </c>
      <c r="BV361" s="132" t="str">
        <f t="shared" si="188"/>
        <v/>
      </c>
      <c r="BW361" s="132" t="str">
        <f t="shared" si="189"/>
        <v/>
      </c>
      <c r="BX361" s="132" t="str">
        <f t="shared" si="190"/>
        <v/>
      </c>
      <c r="BY361" s="132" t="str">
        <f t="shared" si="191"/>
        <v/>
      </c>
      <c r="BZ361" t="str">
        <f t="shared" si="192"/>
        <v/>
      </c>
      <c r="CA361" t="str">
        <f t="shared" si="193"/>
        <v/>
      </c>
      <c r="CB361" t="str">
        <f t="shared" si="194"/>
        <v/>
      </c>
      <c r="CC361" t="str">
        <f t="shared" si="195"/>
        <v/>
      </c>
      <c r="CD361" t="str">
        <f t="shared" si="196"/>
        <v/>
      </c>
      <c r="CE361" t="str">
        <f t="shared" si="197"/>
        <v/>
      </c>
      <c r="CF361" t="str">
        <f t="shared" si="198"/>
        <v/>
      </c>
      <c r="CG361" t="str">
        <f t="shared" si="199"/>
        <v/>
      </c>
      <c r="CH361" t="str">
        <f t="shared" si="200"/>
        <v/>
      </c>
      <c r="CI361" t="str">
        <f t="shared" si="201"/>
        <v/>
      </c>
      <c r="CJ361" t="str">
        <f t="shared" si="202"/>
        <v/>
      </c>
      <c r="CK361" t="str">
        <f t="shared" si="203"/>
        <v/>
      </c>
      <c r="CL361" t="str">
        <f t="shared" si="204"/>
        <v/>
      </c>
      <c r="CM361" t="str">
        <f t="shared" si="205"/>
        <v/>
      </c>
      <c r="CN361" t="str">
        <f t="shared" si="206"/>
        <v/>
      </c>
      <c r="CO361" t="str">
        <f t="shared" si="207"/>
        <v/>
      </c>
    </row>
    <row r="362" spans="1:93" ht="28.8">
      <c r="B362" s="97" t="s">
        <v>3959</v>
      </c>
      <c r="C362" s="26"/>
      <c r="D362" s="27"/>
      <c r="E362" s="27" t="s">
        <v>1163</v>
      </c>
      <c r="F362" t="s">
        <v>36</v>
      </c>
      <c r="G362" s="30" t="s">
        <v>903</v>
      </c>
      <c r="H362" t="s">
        <v>3144</v>
      </c>
      <c r="J362" s="32"/>
      <c r="K362" s="28"/>
      <c r="M362" s="198" t="s">
        <v>1707</v>
      </c>
      <c r="N362" s="1" t="str">
        <f>_xlfn.CONCAT("1000*", A361)</f>
        <v>1000*bld_capex_comp[billion_EUR]</v>
      </c>
      <c r="R362" t="str">
        <f>IF(COUNTIF(soi_input_variables!A:A,B361)&gt;0,"yes","no")</f>
        <v>no</v>
      </c>
      <c r="S362" t="str">
        <f>IF(COUNTIF(midas_input_variables!A:A,B361)&gt;0,"yes","no")</f>
        <v>no</v>
      </c>
      <c r="T362" t="str">
        <f t="shared" si="210"/>
        <v>no</v>
      </c>
      <c r="V362" t="str">
        <f>IF(COUNTIF(eucalc_variables_proxies!A:A,B361)&gt;0,"yes","no")</f>
        <v>no</v>
      </c>
      <c r="W362" s="198" t="s">
        <v>38</v>
      </c>
      <c r="AI362" s="9" t="s">
        <v>3962</v>
      </c>
      <c r="AJ362" s="9" t="s">
        <v>3013</v>
      </c>
      <c r="AO362" s="29"/>
      <c r="AP362" t="s">
        <v>3963</v>
      </c>
      <c r="AQ362" s="104" t="b">
        <v>1</v>
      </c>
      <c r="AR362" s="105"/>
      <c r="AS362" s="29"/>
      <c r="AT362" s="131" t="str" cm="1">
        <f t="array" ref="AT362">IFERROR(_xlfn.TEXTSPLIT(AR362,";",,FALSE),"")</f>
        <v/>
      </c>
      <c r="BJ362" s="132" t="str">
        <f t="shared" si="176"/>
        <v/>
      </c>
      <c r="BK362" s="132" t="str">
        <f t="shared" si="177"/>
        <v/>
      </c>
      <c r="BL362" s="132" t="str">
        <f t="shared" si="178"/>
        <v/>
      </c>
      <c r="BM362" s="132" t="str">
        <f t="shared" si="179"/>
        <v/>
      </c>
      <c r="BN362" s="132" t="str">
        <f t="shared" si="180"/>
        <v/>
      </c>
      <c r="BO362" s="132" t="str">
        <f t="shared" si="181"/>
        <v/>
      </c>
      <c r="BP362" s="132" t="str">
        <f t="shared" si="182"/>
        <v/>
      </c>
      <c r="BQ362" s="132" t="str">
        <f t="shared" si="183"/>
        <v/>
      </c>
      <c r="BR362" s="132" t="str">
        <f t="shared" si="184"/>
        <v/>
      </c>
      <c r="BS362" s="132" t="str">
        <f t="shared" si="185"/>
        <v/>
      </c>
      <c r="BT362" s="132" t="str">
        <f t="shared" si="186"/>
        <v/>
      </c>
      <c r="BU362" s="132" t="str">
        <f t="shared" si="187"/>
        <v/>
      </c>
      <c r="BV362" s="132" t="str">
        <f t="shared" si="188"/>
        <v/>
      </c>
      <c r="BW362" s="132" t="str">
        <f t="shared" si="189"/>
        <v/>
      </c>
      <c r="BX362" s="132" t="str">
        <f t="shared" si="190"/>
        <v/>
      </c>
      <c r="BY362" s="132" t="str">
        <f t="shared" si="191"/>
        <v/>
      </c>
      <c r="BZ362" t="str">
        <f t="shared" si="192"/>
        <v/>
      </c>
      <c r="CA362" t="str">
        <f t="shared" si="193"/>
        <v/>
      </c>
      <c r="CB362" t="str">
        <f t="shared" si="194"/>
        <v/>
      </c>
      <c r="CC362" t="str">
        <f t="shared" si="195"/>
        <v/>
      </c>
      <c r="CD362" t="str">
        <f t="shared" si="196"/>
        <v/>
      </c>
      <c r="CE362" t="str">
        <f t="shared" si="197"/>
        <v/>
      </c>
      <c r="CF362" t="str">
        <f t="shared" si="198"/>
        <v/>
      </c>
      <c r="CG362" t="str">
        <f t="shared" si="199"/>
        <v/>
      </c>
      <c r="CH362" t="str">
        <f t="shared" si="200"/>
        <v/>
      </c>
      <c r="CI362" t="str">
        <f t="shared" si="201"/>
        <v/>
      </c>
      <c r="CJ362" t="str">
        <f t="shared" si="202"/>
        <v/>
      </c>
      <c r="CK362" t="str">
        <f t="shared" si="203"/>
        <v/>
      </c>
      <c r="CL362" t="str">
        <f t="shared" si="204"/>
        <v/>
      </c>
      <c r="CM362" t="str">
        <f t="shared" si="205"/>
        <v/>
      </c>
      <c r="CN362" t="str">
        <f t="shared" si="206"/>
        <v/>
      </c>
      <c r="CO362" t="str">
        <f t="shared" si="207"/>
        <v/>
      </c>
    </row>
    <row r="363" spans="1:93" ht="28.8">
      <c r="A363" s="198" t="s">
        <v>3590</v>
      </c>
      <c r="B363" t="s">
        <v>3964</v>
      </c>
      <c r="C363" s="26"/>
      <c r="D363" s="27"/>
      <c r="E363" s="27" t="s">
        <v>3906</v>
      </c>
      <c r="F363" t="s">
        <v>36</v>
      </c>
      <c r="G363" s="30" t="s">
        <v>903</v>
      </c>
      <c r="H363" t="s">
        <v>3144</v>
      </c>
      <c r="J363" s="32"/>
      <c r="K363" s="28"/>
      <c r="M363" s="198" t="s">
        <v>1707</v>
      </c>
      <c r="R363" t="str">
        <f>IF(COUNTIF(soi_input_variables!A:A,B363)&gt;0,"yes","no")</f>
        <v>no</v>
      </c>
      <c r="S363" t="str">
        <f>IF(COUNTIF(midas_input_variables!A:A,B363)&gt;0,"yes","no")</f>
        <v>no</v>
      </c>
      <c r="T363" t="str">
        <f t="shared" si="210"/>
        <v>no</v>
      </c>
      <c r="V363" t="str">
        <f>IF(COUNTIF(eucalc_variables_proxies!A:A,B363)&gt;0,"yes","no")</f>
        <v>no</v>
      </c>
      <c r="W363" s="198" t="s">
        <v>38</v>
      </c>
      <c r="AI363" s="9" t="s">
        <v>3965</v>
      </c>
      <c r="AJ363" s="9" t="s">
        <v>3013</v>
      </c>
      <c r="AO363" s="29"/>
      <c r="AP363" t="s">
        <v>3966</v>
      </c>
      <c r="AQ363" s="104" t="b">
        <v>1</v>
      </c>
      <c r="AR363" s="105"/>
      <c r="AS363" s="29"/>
      <c r="AT363" s="131" t="str" cm="1">
        <f t="array" ref="AT363">IFERROR(_xlfn.TEXTSPLIT(AR363,";",,FALSE),"")</f>
        <v/>
      </c>
      <c r="BJ363" s="132" t="str">
        <f t="shared" si="176"/>
        <v/>
      </c>
      <c r="BK363" s="132" t="str">
        <f t="shared" si="177"/>
        <v/>
      </c>
      <c r="BL363" s="132" t="str">
        <f t="shared" si="178"/>
        <v/>
      </c>
      <c r="BM363" s="132" t="str">
        <f t="shared" si="179"/>
        <v/>
      </c>
      <c r="BN363" s="132" t="str">
        <f t="shared" si="180"/>
        <v/>
      </c>
      <c r="BO363" s="132" t="str">
        <f t="shared" si="181"/>
        <v/>
      </c>
      <c r="BP363" s="132" t="str">
        <f t="shared" si="182"/>
        <v/>
      </c>
      <c r="BQ363" s="132" t="str">
        <f t="shared" si="183"/>
        <v/>
      </c>
      <c r="BR363" s="132" t="str">
        <f t="shared" si="184"/>
        <v/>
      </c>
      <c r="BS363" s="132" t="str">
        <f t="shared" si="185"/>
        <v/>
      </c>
      <c r="BT363" s="132" t="str">
        <f t="shared" si="186"/>
        <v/>
      </c>
      <c r="BU363" s="132" t="str">
        <f t="shared" si="187"/>
        <v/>
      </c>
      <c r="BV363" s="132" t="str">
        <f t="shared" si="188"/>
        <v/>
      </c>
      <c r="BW363" s="132" t="str">
        <f t="shared" si="189"/>
        <v/>
      </c>
      <c r="BX363" s="132" t="str">
        <f t="shared" si="190"/>
        <v/>
      </c>
      <c r="BY363" s="132" t="str">
        <f t="shared" si="191"/>
        <v/>
      </c>
      <c r="BZ363" t="str">
        <f t="shared" si="192"/>
        <v/>
      </c>
      <c r="CA363" t="str">
        <f t="shared" si="193"/>
        <v/>
      </c>
      <c r="CB363" t="str">
        <f t="shared" si="194"/>
        <v/>
      </c>
      <c r="CC363" t="str">
        <f t="shared" si="195"/>
        <v/>
      </c>
      <c r="CD363" t="str">
        <f t="shared" si="196"/>
        <v/>
      </c>
      <c r="CE363" t="str">
        <f t="shared" si="197"/>
        <v/>
      </c>
      <c r="CF363" t="str">
        <f t="shared" si="198"/>
        <v/>
      </c>
      <c r="CG363" t="str">
        <f t="shared" si="199"/>
        <v/>
      </c>
      <c r="CH363" t="str">
        <f t="shared" si="200"/>
        <v/>
      </c>
      <c r="CI363" t="str">
        <f t="shared" si="201"/>
        <v/>
      </c>
      <c r="CJ363" t="str">
        <f t="shared" si="202"/>
        <v/>
      </c>
      <c r="CK363" t="str">
        <f t="shared" si="203"/>
        <v/>
      </c>
      <c r="CL363" t="str">
        <f t="shared" si="204"/>
        <v/>
      </c>
      <c r="CM363" t="str">
        <f t="shared" si="205"/>
        <v/>
      </c>
      <c r="CN363" t="str">
        <f t="shared" si="206"/>
        <v/>
      </c>
      <c r="CO363" t="str">
        <f t="shared" si="207"/>
        <v/>
      </c>
    </row>
    <row r="364" spans="1:93" ht="28.8">
      <c r="B364" t="s">
        <v>3964</v>
      </c>
      <c r="C364" s="26"/>
      <c r="D364" s="27"/>
      <c r="E364" s="27" t="s">
        <v>1163</v>
      </c>
      <c r="F364" t="s">
        <v>36</v>
      </c>
      <c r="G364" s="30" t="s">
        <v>903</v>
      </c>
      <c r="H364" t="s">
        <v>3144</v>
      </c>
      <c r="J364" s="32"/>
      <c r="K364" s="28"/>
      <c r="M364" s="198" t="s">
        <v>1707</v>
      </c>
      <c r="N364" s="1" t="str">
        <f>_xlfn.CONCAT("1000*", A363)</f>
        <v>1000*bld_capex_dishwasher[billion_EUR]</v>
      </c>
      <c r="R364" t="str">
        <f>IF(COUNTIF(soi_input_variables!A:A,B364)&gt;0,"yes","no")</f>
        <v>no</v>
      </c>
      <c r="S364" t="str">
        <f>IF(COUNTIF(midas_input_variables!A:A,B364)&gt;0,"yes","no")</f>
        <v>no</v>
      </c>
      <c r="T364" t="str">
        <f t="shared" si="210"/>
        <v>no</v>
      </c>
      <c r="V364" t="str">
        <f>IF(COUNTIF(eucalc_variables_proxies!A:A,B364)&gt;0,"yes","no")</f>
        <v>no</v>
      </c>
      <c r="W364" s="198" t="s">
        <v>38</v>
      </c>
      <c r="X364" t="s">
        <v>3008</v>
      </c>
      <c r="AI364" s="9" t="s">
        <v>3967</v>
      </c>
      <c r="AJ364" s="9" t="s">
        <v>3013</v>
      </c>
      <c r="AO364" s="29"/>
      <c r="AP364" t="s">
        <v>3968</v>
      </c>
      <c r="AQ364" s="104" t="b">
        <v>1</v>
      </c>
      <c r="AR364" s="105"/>
      <c r="AS364" s="29"/>
      <c r="AT364" s="131" t="str" cm="1">
        <f t="array" ref="AT364">IFERROR(_xlfn.TEXTSPLIT(AR364,";",,FALSE),"")</f>
        <v/>
      </c>
      <c r="BJ364" s="132" t="str">
        <f t="shared" si="176"/>
        <v/>
      </c>
      <c r="BK364" s="132" t="str">
        <f t="shared" si="177"/>
        <v/>
      </c>
      <c r="BL364" s="132" t="str">
        <f t="shared" si="178"/>
        <v/>
      </c>
      <c r="BM364" s="132" t="str">
        <f t="shared" si="179"/>
        <v/>
      </c>
      <c r="BN364" s="132" t="str">
        <f t="shared" si="180"/>
        <v/>
      </c>
      <c r="BO364" s="132" t="str">
        <f t="shared" si="181"/>
        <v/>
      </c>
      <c r="BP364" s="132" t="str">
        <f t="shared" si="182"/>
        <v/>
      </c>
      <c r="BQ364" s="132" t="str">
        <f t="shared" si="183"/>
        <v/>
      </c>
      <c r="BR364" s="132" t="str">
        <f t="shared" si="184"/>
        <v/>
      </c>
      <c r="BS364" s="132" t="str">
        <f t="shared" si="185"/>
        <v/>
      </c>
      <c r="BT364" s="132" t="str">
        <f t="shared" si="186"/>
        <v/>
      </c>
      <c r="BU364" s="132" t="str">
        <f t="shared" si="187"/>
        <v/>
      </c>
      <c r="BV364" s="132" t="str">
        <f t="shared" si="188"/>
        <v/>
      </c>
      <c r="BW364" s="132" t="str">
        <f t="shared" si="189"/>
        <v/>
      </c>
      <c r="BX364" s="132" t="str">
        <f t="shared" si="190"/>
        <v/>
      </c>
      <c r="BY364" s="132" t="str">
        <f t="shared" si="191"/>
        <v/>
      </c>
      <c r="BZ364" t="str">
        <f t="shared" si="192"/>
        <v/>
      </c>
      <c r="CA364" t="str">
        <f t="shared" si="193"/>
        <v/>
      </c>
      <c r="CB364" t="str">
        <f t="shared" si="194"/>
        <v/>
      </c>
      <c r="CC364" t="str">
        <f t="shared" si="195"/>
        <v/>
      </c>
      <c r="CD364" t="str">
        <f t="shared" si="196"/>
        <v/>
      </c>
      <c r="CE364" t="str">
        <f t="shared" si="197"/>
        <v/>
      </c>
      <c r="CF364" t="str">
        <f t="shared" si="198"/>
        <v/>
      </c>
      <c r="CG364" t="str">
        <f t="shared" si="199"/>
        <v/>
      </c>
      <c r="CH364" t="str">
        <f t="shared" si="200"/>
        <v/>
      </c>
      <c r="CI364" t="str">
        <f t="shared" si="201"/>
        <v/>
      </c>
      <c r="CJ364" t="str">
        <f t="shared" si="202"/>
        <v/>
      </c>
      <c r="CK364" t="str">
        <f t="shared" si="203"/>
        <v/>
      </c>
      <c r="CL364" t="str">
        <f t="shared" si="204"/>
        <v/>
      </c>
      <c r="CM364" t="str">
        <f t="shared" si="205"/>
        <v/>
      </c>
      <c r="CN364" t="str">
        <f t="shared" si="206"/>
        <v/>
      </c>
      <c r="CO364" t="str">
        <f t="shared" si="207"/>
        <v/>
      </c>
    </row>
    <row r="365" spans="1:93" ht="28.8">
      <c r="A365" t="s">
        <v>3593</v>
      </c>
      <c r="B365" t="s">
        <v>3969</v>
      </c>
      <c r="C365" s="26"/>
      <c r="D365" s="27"/>
      <c r="E365" s="27" t="s">
        <v>3906</v>
      </c>
      <c r="F365" t="s">
        <v>36</v>
      </c>
      <c r="G365" s="30" t="s">
        <v>903</v>
      </c>
      <c r="H365" t="s">
        <v>3144</v>
      </c>
      <c r="J365" s="32"/>
      <c r="K365" s="28"/>
      <c r="M365" s="198" t="s">
        <v>1707</v>
      </c>
      <c r="R365" t="str">
        <f>IF(COUNTIF(soi_input_variables!A:A,B365)&gt;0,"yes","no")</f>
        <v>no</v>
      </c>
      <c r="S365" t="str">
        <f>IF(COUNTIF(midas_input_variables!A:A,B365)&gt;0,"yes","no")</f>
        <v>no</v>
      </c>
      <c r="T365" t="str">
        <f t="shared" si="210"/>
        <v>no</v>
      </c>
      <c r="V365" t="str">
        <f>IF(COUNTIF(eucalc_variables_proxies!A:A,B365)&gt;0,"yes","no")</f>
        <v>no</v>
      </c>
      <c r="W365" s="198" t="s">
        <v>38</v>
      </c>
      <c r="AI365" s="9" t="s">
        <v>3970</v>
      </c>
      <c r="AJ365" s="9" t="s">
        <v>3013</v>
      </c>
      <c r="AO365" s="29">
        <v>2101</v>
      </c>
      <c r="AP365" s="103" t="s">
        <v>3971</v>
      </c>
      <c r="AQ365" s="104" t="b">
        <v>1</v>
      </c>
      <c r="AR365" s="105"/>
      <c r="AS365" s="29">
        <v>2101</v>
      </c>
      <c r="AT365" s="131" t="str" cm="1">
        <f t="array" ref="AT365">IFERROR(_xlfn.TEXTSPLIT(AR365,";",,FALSE),"")</f>
        <v/>
      </c>
      <c r="BJ365" s="132" t="str">
        <f t="shared" si="176"/>
        <v/>
      </c>
      <c r="BK365" s="132" t="str">
        <f t="shared" si="177"/>
        <v/>
      </c>
      <c r="BL365" s="132" t="str">
        <f t="shared" si="178"/>
        <v/>
      </c>
      <c r="BM365" s="132" t="str">
        <f t="shared" si="179"/>
        <v/>
      </c>
      <c r="BN365" s="132" t="str">
        <f t="shared" si="180"/>
        <v/>
      </c>
      <c r="BO365" s="132" t="str">
        <f t="shared" si="181"/>
        <v/>
      </c>
      <c r="BP365" s="132" t="str">
        <f t="shared" si="182"/>
        <v/>
      </c>
      <c r="BQ365" s="132" t="str">
        <f t="shared" si="183"/>
        <v/>
      </c>
      <c r="BR365" s="132" t="str">
        <f t="shared" si="184"/>
        <v/>
      </c>
      <c r="BS365" s="132" t="str">
        <f t="shared" si="185"/>
        <v/>
      </c>
      <c r="BT365" s="132" t="str">
        <f t="shared" si="186"/>
        <v/>
      </c>
      <c r="BU365" s="132" t="str">
        <f t="shared" si="187"/>
        <v/>
      </c>
      <c r="BV365" s="132" t="str">
        <f t="shared" si="188"/>
        <v/>
      </c>
      <c r="BW365" s="132" t="str">
        <f t="shared" si="189"/>
        <v/>
      </c>
      <c r="BX365" s="132" t="str">
        <f t="shared" si="190"/>
        <v/>
      </c>
      <c r="BY365" s="132" t="str">
        <f t="shared" si="191"/>
        <v/>
      </c>
      <c r="BZ365" t="str">
        <f t="shared" si="192"/>
        <v/>
      </c>
      <c r="CA365" t="str">
        <f t="shared" si="193"/>
        <v/>
      </c>
      <c r="CB365" t="str">
        <f t="shared" si="194"/>
        <v/>
      </c>
      <c r="CC365" t="str">
        <f t="shared" si="195"/>
        <v/>
      </c>
      <c r="CD365" t="str">
        <f t="shared" si="196"/>
        <v/>
      </c>
      <c r="CE365" t="str">
        <f t="shared" si="197"/>
        <v/>
      </c>
      <c r="CF365" t="str">
        <f t="shared" si="198"/>
        <v/>
      </c>
      <c r="CG365" t="str">
        <f t="shared" si="199"/>
        <v/>
      </c>
      <c r="CH365" t="str">
        <f t="shared" si="200"/>
        <v/>
      </c>
      <c r="CI365" t="str">
        <f t="shared" si="201"/>
        <v/>
      </c>
      <c r="CJ365" t="str">
        <f t="shared" si="202"/>
        <v/>
      </c>
      <c r="CK365" t="str">
        <f t="shared" si="203"/>
        <v/>
      </c>
      <c r="CL365" t="str">
        <f t="shared" si="204"/>
        <v/>
      </c>
      <c r="CM365" t="str">
        <f t="shared" si="205"/>
        <v/>
      </c>
      <c r="CN365" t="str">
        <f t="shared" si="206"/>
        <v/>
      </c>
      <c r="CO365" t="str">
        <f t="shared" si="207"/>
        <v/>
      </c>
    </row>
    <row r="366" spans="1:93" ht="28.8">
      <c r="B366" t="s">
        <v>3969</v>
      </c>
      <c r="C366" s="26"/>
      <c r="D366" s="27"/>
      <c r="E366" s="27" t="s">
        <v>1163</v>
      </c>
      <c r="F366" t="s">
        <v>36</v>
      </c>
      <c r="G366" s="30" t="s">
        <v>903</v>
      </c>
      <c r="H366" t="s">
        <v>3144</v>
      </c>
      <c r="J366" s="32"/>
      <c r="K366" s="28"/>
      <c r="M366" s="198" t="s">
        <v>1707</v>
      </c>
      <c r="N366" s="1" t="str">
        <f>_xlfn.CONCAT("1000*", A365)</f>
        <v>1000*bld_capex_dryer[billion_EUR]</v>
      </c>
      <c r="R366" t="str">
        <f>IF(COUNTIF(soi_input_variables!A:A,B366)&gt;0,"yes","no")</f>
        <v>no</v>
      </c>
      <c r="S366" t="str">
        <f>IF(COUNTIF(midas_input_variables!A:A,B366)&gt;0,"yes","no")</f>
        <v>no</v>
      </c>
      <c r="T366" t="str">
        <f t="shared" si="210"/>
        <v>no</v>
      </c>
      <c r="V366" t="str">
        <f>IF(COUNTIF(eucalc_variables_proxies!A:A,B366)&gt;0,"yes","no")</f>
        <v>no</v>
      </c>
      <c r="W366" s="198" t="s">
        <v>38</v>
      </c>
      <c r="X366" t="s">
        <v>3008</v>
      </c>
      <c r="AI366" s="9" t="s">
        <v>3972</v>
      </c>
      <c r="AJ366" s="9" t="s">
        <v>3013</v>
      </c>
      <c r="AO366" s="29">
        <v>2101</v>
      </c>
      <c r="AP366" s="103" t="s">
        <v>3973</v>
      </c>
      <c r="AQ366" s="104" t="b">
        <v>1</v>
      </c>
      <c r="AR366" s="105"/>
      <c r="AS366" s="29">
        <v>2101</v>
      </c>
      <c r="AT366" s="131" t="str" cm="1">
        <f t="array" ref="AT366">IFERROR(_xlfn.TEXTSPLIT(AR366,";",,FALSE),"")</f>
        <v/>
      </c>
      <c r="BJ366" s="132" t="str">
        <f t="shared" si="176"/>
        <v/>
      </c>
      <c r="BK366" s="132" t="str">
        <f t="shared" si="177"/>
        <v/>
      </c>
      <c r="BL366" s="132" t="str">
        <f t="shared" si="178"/>
        <v/>
      </c>
      <c r="BM366" s="132" t="str">
        <f t="shared" si="179"/>
        <v/>
      </c>
      <c r="BN366" s="132" t="str">
        <f t="shared" si="180"/>
        <v/>
      </c>
      <c r="BO366" s="132" t="str">
        <f t="shared" si="181"/>
        <v/>
      </c>
      <c r="BP366" s="132" t="str">
        <f t="shared" si="182"/>
        <v/>
      </c>
      <c r="BQ366" s="132" t="str">
        <f t="shared" si="183"/>
        <v/>
      </c>
      <c r="BR366" s="132" t="str">
        <f t="shared" si="184"/>
        <v/>
      </c>
      <c r="BS366" s="132" t="str">
        <f t="shared" si="185"/>
        <v/>
      </c>
      <c r="BT366" s="132" t="str">
        <f t="shared" si="186"/>
        <v/>
      </c>
      <c r="BU366" s="132" t="str">
        <f t="shared" si="187"/>
        <v/>
      </c>
      <c r="BV366" s="132" t="str">
        <f t="shared" si="188"/>
        <v/>
      </c>
      <c r="BW366" s="132" t="str">
        <f t="shared" si="189"/>
        <v/>
      </c>
      <c r="BX366" s="132" t="str">
        <f t="shared" si="190"/>
        <v/>
      </c>
      <c r="BY366" s="132" t="str">
        <f t="shared" si="191"/>
        <v/>
      </c>
      <c r="BZ366" t="str">
        <f t="shared" si="192"/>
        <v/>
      </c>
      <c r="CA366" t="str">
        <f t="shared" si="193"/>
        <v/>
      </c>
      <c r="CB366" t="str">
        <f t="shared" si="194"/>
        <v/>
      </c>
      <c r="CC366" t="str">
        <f t="shared" si="195"/>
        <v/>
      </c>
      <c r="CD366" t="str">
        <f t="shared" si="196"/>
        <v/>
      </c>
      <c r="CE366" t="str">
        <f t="shared" si="197"/>
        <v/>
      </c>
      <c r="CF366" t="str">
        <f t="shared" si="198"/>
        <v/>
      </c>
      <c r="CG366" t="str">
        <f t="shared" si="199"/>
        <v/>
      </c>
      <c r="CH366" t="str">
        <f t="shared" si="200"/>
        <v/>
      </c>
      <c r="CI366" t="str">
        <f t="shared" si="201"/>
        <v/>
      </c>
      <c r="CJ366" t="str">
        <f t="shared" si="202"/>
        <v/>
      </c>
      <c r="CK366" t="str">
        <f t="shared" si="203"/>
        <v/>
      </c>
      <c r="CL366" t="str">
        <f t="shared" si="204"/>
        <v/>
      </c>
      <c r="CM366" t="str">
        <f t="shared" si="205"/>
        <v/>
      </c>
      <c r="CN366" t="str">
        <f t="shared" si="206"/>
        <v/>
      </c>
      <c r="CO366" t="str">
        <f t="shared" si="207"/>
        <v/>
      </c>
    </row>
    <row r="367" spans="1:93" ht="28.8">
      <c r="A367" t="s">
        <v>3595</v>
      </c>
      <c r="B367" t="s">
        <v>3974</v>
      </c>
      <c r="C367" s="26"/>
      <c r="D367" s="27"/>
      <c r="E367" s="27" t="s">
        <v>3906</v>
      </c>
      <c r="F367" t="s">
        <v>36</v>
      </c>
      <c r="G367" s="30" t="s">
        <v>903</v>
      </c>
      <c r="H367" t="s">
        <v>3144</v>
      </c>
      <c r="J367" s="32"/>
      <c r="K367" s="28"/>
      <c r="M367" s="198" t="s">
        <v>1707</v>
      </c>
      <c r="R367" t="str">
        <f>IF(COUNTIF(soi_input_variables!A:A,B367)&gt;0,"yes","no")</f>
        <v>no</v>
      </c>
      <c r="S367" t="str">
        <f>IF(COUNTIF(midas_input_variables!A:A,B367)&gt;0,"yes","no")</f>
        <v>no</v>
      </c>
      <c r="T367" t="str">
        <f t="shared" si="210"/>
        <v>no</v>
      </c>
      <c r="V367" t="str">
        <f>IF(COUNTIF(eucalc_variables_proxies!A:A,B367)&gt;0,"yes","no")</f>
        <v>no</v>
      </c>
      <c r="W367" s="198" t="s">
        <v>38</v>
      </c>
      <c r="AI367" s="9" t="s">
        <v>3975</v>
      </c>
      <c r="AJ367" s="9" t="s">
        <v>3013</v>
      </c>
      <c r="AO367" s="29">
        <v>2101</v>
      </c>
      <c r="AP367" s="103" t="s">
        <v>3976</v>
      </c>
      <c r="AQ367" s="104" t="b">
        <v>1</v>
      </c>
      <c r="AR367" s="105"/>
      <c r="AS367" s="29">
        <v>2101</v>
      </c>
      <c r="AT367" s="131" t="str" cm="1">
        <f t="array" ref="AT367">IFERROR(_xlfn.TEXTSPLIT(AR367,";",,FALSE),"")</f>
        <v/>
      </c>
      <c r="BJ367" s="132" t="str">
        <f t="shared" si="176"/>
        <v/>
      </c>
      <c r="BK367" s="132" t="str">
        <f t="shared" si="177"/>
        <v/>
      </c>
      <c r="BL367" s="132" t="str">
        <f t="shared" si="178"/>
        <v/>
      </c>
      <c r="BM367" s="132" t="str">
        <f t="shared" si="179"/>
        <v/>
      </c>
      <c r="BN367" s="132" t="str">
        <f t="shared" si="180"/>
        <v/>
      </c>
      <c r="BO367" s="132" t="str">
        <f t="shared" si="181"/>
        <v/>
      </c>
      <c r="BP367" s="132" t="str">
        <f t="shared" si="182"/>
        <v/>
      </c>
      <c r="BQ367" s="132" t="str">
        <f t="shared" si="183"/>
        <v/>
      </c>
      <c r="BR367" s="132" t="str">
        <f t="shared" si="184"/>
        <v/>
      </c>
      <c r="BS367" s="132" t="str">
        <f t="shared" si="185"/>
        <v/>
      </c>
      <c r="BT367" s="132" t="str">
        <f t="shared" si="186"/>
        <v/>
      </c>
      <c r="BU367" s="132" t="str">
        <f t="shared" si="187"/>
        <v/>
      </c>
      <c r="BV367" s="132" t="str">
        <f t="shared" si="188"/>
        <v/>
      </c>
      <c r="BW367" s="132" t="str">
        <f t="shared" si="189"/>
        <v/>
      </c>
      <c r="BX367" s="132" t="str">
        <f t="shared" si="190"/>
        <v/>
      </c>
      <c r="BY367" s="132" t="str">
        <f t="shared" si="191"/>
        <v/>
      </c>
      <c r="BZ367" t="str">
        <f t="shared" si="192"/>
        <v/>
      </c>
      <c r="CA367" t="str">
        <f t="shared" si="193"/>
        <v/>
      </c>
      <c r="CB367" t="str">
        <f t="shared" si="194"/>
        <v/>
      </c>
      <c r="CC367" t="str">
        <f t="shared" si="195"/>
        <v/>
      </c>
      <c r="CD367" t="str">
        <f t="shared" si="196"/>
        <v/>
      </c>
      <c r="CE367" t="str">
        <f t="shared" si="197"/>
        <v/>
      </c>
      <c r="CF367" t="str">
        <f t="shared" si="198"/>
        <v/>
      </c>
      <c r="CG367" t="str">
        <f t="shared" si="199"/>
        <v/>
      </c>
      <c r="CH367" t="str">
        <f t="shared" si="200"/>
        <v/>
      </c>
      <c r="CI367" t="str">
        <f t="shared" si="201"/>
        <v/>
      </c>
      <c r="CJ367" t="str">
        <f t="shared" si="202"/>
        <v/>
      </c>
      <c r="CK367" t="str">
        <f t="shared" si="203"/>
        <v/>
      </c>
      <c r="CL367" t="str">
        <f t="shared" si="204"/>
        <v/>
      </c>
      <c r="CM367" t="str">
        <f t="shared" si="205"/>
        <v/>
      </c>
      <c r="CN367" t="str">
        <f t="shared" si="206"/>
        <v/>
      </c>
      <c r="CO367" t="str">
        <f t="shared" si="207"/>
        <v/>
      </c>
    </row>
    <row r="368" spans="1:93" ht="28.8">
      <c r="B368" t="s">
        <v>3974</v>
      </c>
      <c r="C368" s="26"/>
      <c r="D368" s="27"/>
      <c r="E368" s="27" t="s">
        <v>1163</v>
      </c>
      <c r="F368" t="s">
        <v>36</v>
      </c>
      <c r="G368" s="30" t="s">
        <v>903</v>
      </c>
      <c r="H368" t="s">
        <v>3144</v>
      </c>
      <c r="J368" s="32"/>
      <c r="K368" s="28"/>
      <c r="M368" s="198" t="s">
        <v>1707</v>
      </c>
      <c r="N368" s="1" t="str">
        <f>_xlfn.CONCAT("1000*", A367)</f>
        <v>1000*bld_capex_freezer[billion_EUR]</v>
      </c>
      <c r="R368" t="str">
        <f>IF(COUNTIF(soi_input_variables!A:A,B368)&gt;0,"yes","no")</f>
        <v>no</v>
      </c>
      <c r="S368" t="str">
        <f>IF(COUNTIF(midas_input_variables!A:A,B368)&gt;0,"yes","no")</f>
        <v>no</v>
      </c>
      <c r="T368" t="str">
        <f t="shared" si="210"/>
        <v>no</v>
      </c>
      <c r="V368" t="str">
        <f>IF(COUNTIF(eucalc_variables_proxies!A:A,B368)&gt;0,"yes","no")</f>
        <v>no</v>
      </c>
      <c r="W368" s="198" t="s">
        <v>38</v>
      </c>
      <c r="X368" t="s">
        <v>3008</v>
      </c>
      <c r="AI368" s="9" t="s">
        <v>3977</v>
      </c>
      <c r="AJ368" s="9" t="s">
        <v>3013</v>
      </c>
      <c r="AO368" s="29">
        <v>2101</v>
      </c>
      <c r="AP368" s="103" t="s">
        <v>3978</v>
      </c>
      <c r="AQ368" s="104" t="b">
        <v>1</v>
      </c>
      <c r="AR368" s="105"/>
      <c r="AS368" s="29">
        <v>2101</v>
      </c>
      <c r="AT368" s="131" t="str" cm="1">
        <f t="array" ref="AT368">IFERROR(_xlfn.TEXTSPLIT(AR368,";",,FALSE),"")</f>
        <v/>
      </c>
      <c r="BJ368" s="132" t="str">
        <f t="shared" si="176"/>
        <v/>
      </c>
      <c r="BK368" s="132" t="str">
        <f t="shared" si="177"/>
        <v/>
      </c>
      <c r="BL368" s="132" t="str">
        <f t="shared" si="178"/>
        <v/>
      </c>
      <c r="BM368" s="132" t="str">
        <f t="shared" si="179"/>
        <v/>
      </c>
      <c r="BN368" s="132" t="str">
        <f t="shared" si="180"/>
        <v/>
      </c>
      <c r="BO368" s="132" t="str">
        <f t="shared" si="181"/>
        <v/>
      </c>
      <c r="BP368" s="132" t="str">
        <f t="shared" si="182"/>
        <v/>
      </c>
      <c r="BQ368" s="132" t="str">
        <f t="shared" si="183"/>
        <v/>
      </c>
      <c r="BR368" s="132" t="str">
        <f t="shared" si="184"/>
        <v/>
      </c>
      <c r="BS368" s="132" t="str">
        <f t="shared" si="185"/>
        <v/>
      </c>
      <c r="BT368" s="132" t="str">
        <f t="shared" si="186"/>
        <v/>
      </c>
      <c r="BU368" s="132" t="str">
        <f t="shared" si="187"/>
        <v/>
      </c>
      <c r="BV368" s="132" t="str">
        <f t="shared" si="188"/>
        <v/>
      </c>
      <c r="BW368" s="132" t="str">
        <f t="shared" si="189"/>
        <v/>
      </c>
      <c r="BX368" s="132" t="str">
        <f t="shared" si="190"/>
        <v/>
      </c>
      <c r="BY368" s="132" t="str">
        <f t="shared" si="191"/>
        <v/>
      </c>
      <c r="BZ368" t="str">
        <f t="shared" si="192"/>
        <v/>
      </c>
      <c r="CA368" t="str">
        <f t="shared" si="193"/>
        <v/>
      </c>
      <c r="CB368" t="str">
        <f t="shared" si="194"/>
        <v/>
      </c>
      <c r="CC368" t="str">
        <f t="shared" si="195"/>
        <v/>
      </c>
      <c r="CD368" t="str">
        <f t="shared" si="196"/>
        <v/>
      </c>
      <c r="CE368" t="str">
        <f t="shared" si="197"/>
        <v/>
      </c>
      <c r="CF368" t="str">
        <f t="shared" si="198"/>
        <v/>
      </c>
      <c r="CG368" t="str">
        <f t="shared" si="199"/>
        <v/>
      </c>
      <c r="CH368" t="str">
        <f t="shared" si="200"/>
        <v/>
      </c>
      <c r="CI368" t="str">
        <f t="shared" si="201"/>
        <v/>
      </c>
      <c r="CJ368" t="str">
        <f t="shared" si="202"/>
        <v/>
      </c>
      <c r="CK368" t="str">
        <f t="shared" si="203"/>
        <v/>
      </c>
      <c r="CL368" t="str">
        <f t="shared" si="204"/>
        <v/>
      </c>
      <c r="CM368" t="str">
        <f t="shared" si="205"/>
        <v/>
      </c>
      <c r="CN368" t="str">
        <f t="shared" si="206"/>
        <v/>
      </c>
      <c r="CO368" t="str">
        <f t="shared" si="207"/>
        <v/>
      </c>
    </row>
    <row r="369" spans="1:93" ht="28.8">
      <c r="A369" t="s">
        <v>3597</v>
      </c>
      <c r="B369" t="s">
        <v>3979</v>
      </c>
      <c r="C369" s="26"/>
      <c r="D369" s="27"/>
      <c r="E369" s="27" t="s">
        <v>3906</v>
      </c>
      <c r="F369" t="s">
        <v>36</v>
      </c>
      <c r="G369" s="30" t="s">
        <v>903</v>
      </c>
      <c r="H369" t="s">
        <v>3144</v>
      </c>
      <c r="J369" s="32"/>
      <c r="K369" s="28"/>
      <c r="M369" s="198" t="s">
        <v>1707</v>
      </c>
      <c r="R369" t="str">
        <f>IF(COUNTIF(soi_input_variables!A:A,B369)&gt;0,"yes","no")</f>
        <v>no</v>
      </c>
      <c r="S369" t="str">
        <f>IF(COUNTIF(midas_input_variables!A:A,B369)&gt;0,"yes","no")</f>
        <v>no</v>
      </c>
      <c r="T369" t="str">
        <f t="shared" si="210"/>
        <v>no</v>
      </c>
      <c r="V369" t="str">
        <f>IF(COUNTIF(eucalc_variables_proxies!A:A,B369)&gt;0,"yes","no")</f>
        <v>no</v>
      </c>
      <c r="W369" s="198" t="s">
        <v>38</v>
      </c>
      <c r="AI369" s="9" t="s">
        <v>3980</v>
      </c>
      <c r="AJ369" s="9" t="s">
        <v>3013</v>
      </c>
      <c r="AO369" s="29">
        <v>2101</v>
      </c>
      <c r="AP369" s="103" t="s">
        <v>3981</v>
      </c>
      <c r="AQ369" s="104" t="b">
        <v>1</v>
      </c>
      <c r="AR369" s="105"/>
      <c r="AS369" s="29">
        <v>2101</v>
      </c>
      <c r="AT369" s="131" t="str" cm="1">
        <f t="array" ref="AT369">IFERROR(_xlfn.TEXTSPLIT(AR369,";",,FALSE),"")</f>
        <v/>
      </c>
      <c r="BJ369" s="132" t="str">
        <f t="shared" si="176"/>
        <v/>
      </c>
      <c r="BK369" s="132" t="str">
        <f t="shared" si="177"/>
        <v/>
      </c>
      <c r="BL369" s="132" t="str">
        <f t="shared" si="178"/>
        <v/>
      </c>
      <c r="BM369" s="132" t="str">
        <f t="shared" si="179"/>
        <v/>
      </c>
      <c r="BN369" s="132" t="str">
        <f t="shared" si="180"/>
        <v/>
      </c>
      <c r="BO369" s="132" t="str">
        <f t="shared" si="181"/>
        <v/>
      </c>
      <c r="BP369" s="132" t="str">
        <f t="shared" si="182"/>
        <v/>
      </c>
      <c r="BQ369" s="132" t="str">
        <f t="shared" si="183"/>
        <v/>
      </c>
      <c r="BR369" s="132" t="str">
        <f t="shared" si="184"/>
        <v/>
      </c>
      <c r="BS369" s="132" t="str">
        <f t="shared" si="185"/>
        <v/>
      </c>
      <c r="BT369" s="132" t="str">
        <f t="shared" si="186"/>
        <v/>
      </c>
      <c r="BU369" s="132" t="str">
        <f t="shared" si="187"/>
        <v/>
      </c>
      <c r="BV369" s="132" t="str">
        <f t="shared" si="188"/>
        <v/>
      </c>
      <c r="BW369" s="132" t="str">
        <f t="shared" si="189"/>
        <v/>
      </c>
      <c r="BX369" s="132" t="str">
        <f t="shared" si="190"/>
        <v/>
      </c>
      <c r="BY369" s="132" t="str">
        <f t="shared" si="191"/>
        <v/>
      </c>
      <c r="BZ369" t="str">
        <f t="shared" si="192"/>
        <v/>
      </c>
      <c r="CA369" t="str">
        <f t="shared" si="193"/>
        <v/>
      </c>
      <c r="CB369" t="str">
        <f t="shared" si="194"/>
        <v/>
      </c>
      <c r="CC369" t="str">
        <f t="shared" si="195"/>
        <v/>
      </c>
      <c r="CD369" t="str">
        <f t="shared" si="196"/>
        <v/>
      </c>
      <c r="CE369" t="str">
        <f t="shared" si="197"/>
        <v/>
      </c>
      <c r="CF369" t="str">
        <f t="shared" si="198"/>
        <v/>
      </c>
      <c r="CG369" t="str">
        <f t="shared" si="199"/>
        <v/>
      </c>
      <c r="CH369" t="str">
        <f t="shared" si="200"/>
        <v/>
      </c>
      <c r="CI369" t="str">
        <f t="shared" si="201"/>
        <v/>
      </c>
      <c r="CJ369" t="str">
        <f t="shared" si="202"/>
        <v/>
      </c>
      <c r="CK369" t="str">
        <f t="shared" si="203"/>
        <v/>
      </c>
      <c r="CL369" t="str">
        <f t="shared" si="204"/>
        <v/>
      </c>
      <c r="CM369" t="str">
        <f t="shared" si="205"/>
        <v/>
      </c>
      <c r="CN369" t="str">
        <f t="shared" si="206"/>
        <v/>
      </c>
      <c r="CO369" t="str">
        <f t="shared" si="207"/>
        <v/>
      </c>
    </row>
    <row r="370" spans="1:93" ht="28.8">
      <c r="B370" t="s">
        <v>3979</v>
      </c>
      <c r="C370" s="26"/>
      <c r="D370" s="27"/>
      <c r="E370" s="27" t="s">
        <v>1163</v>
      </c>
      <c r="F370" t="s">
        <v>36</v>
      </c>
      <c r="G370" s="30" t="s">
        <v>903</v>
      </c>
      <c r="H370" t="s">
        <v>3144</v>
      </c>
      <c r="J370" s="32"/>
      <c r="K370" s="28"/>
      <c r="M370" s="198" t="s">
        <v>1707</v>
      </c>
      <c r="N370" s="1" t="str">
        <f>_xlfn.CONCAT("1000*", A369)</f>
        <v>1000*bld_capex_fridge[billion_EUR]</v>
      </c>
      <c r="R370" t="str">
        <f>IF(COUNTIF(soi_input_variables!A:A,B370)&gt;0,"yes","no")</f>
        <v>no</v>
      </c>
      <c r="S370" t="str">
        <f>IF(COUNTIF(midas_input_variables!A:A,B370)&gt;0,"yes","no")</f>
        <v>no</v>
      </c>
      <c r="T370" t="str">
        <f t="shared" si="210"/>
        <v>no</v>
      </c>
      <c r="V370" t="str">
        <f>IF(COUNTIF(eucalc_variables_proxies!A:A,B370)&gt;0,"yes","no")</f>
        <v>no</v>
      </c>
      <c r="W370" s="198" t="s">
        <v>38</v>
      </c>
      <c r="X370" t="s">
        <v>3008</v>
      </c>
      <c r="AI370" s="9" t="s">
        <v>3982</v>
      </c>
      <c r="AJ370" s="9" t="s">
        <v>3013</v>
      </c>
      <c r="AO370" s="29">
        <v>3</v>
      </c>
      <c r="AP370" s="103" t="s">
        <v>3983</v>
      </c>
      <c r="AQ370" s="104" t="b">
        <v>1</v>
      </c>
      <c r="AR370" s="105"/>
      <c r="AS370" s="29">
        <v>3</v>
      </c>
      <c r="AT370" s="131" t="str" cm="1">
        <f t="array" ref="AT370">IFERROR(_xlfn.TEXTSPLIT(AR370,";",,FALSE),"")</f>
        <v/>
      </c>
      <c r="BJ370" s="132" t="str">
        <f t="shared" si="176"/>
        <v/>
      </c>
      <c r="BK370" s="132" t="str">
        <f t="shared" si="177"/>
        <v/>
      </c>
      <c r="BL370" s="132" t="str">
        <f t="shared" si="178"/>
        <v/>
      </c>
      <c r="BM370" s="132" t="str">
        <f t="shared" si="179"/>
        <v/>
      </c>
      <c r="BN370" s="132" t="str">
        <f t="shared" si="180"/>
        <v/>
      </c>
      <c r="BO370" s="132" t="str">
        <f t="shared" si="181"/>
        <v/>
      </c>
      <c r="BP370" s="132" t="str">
        <f t="shared" si="182"/>
        <v/>
      </c>
      <c r="BQ370" s="132" t="str">
        <f t="shared" si="183"/>
        <v/>
      </c>
      <c r="BR370" s="132" t="str">
        <f t="shared" si="184"/>
        <v/>
      </c>
      <c r="BS370" s="132" t="str">
        <f t="shared" si="185"/>
        <v/>
      </c>
      <c r="BT370" s="132" t="str">
        <f t="shared" si="186"/>
        <v/>
      </c>
      <c r="BU370" s="132" t="str">
        <f t="shared" si="187"/>
        <v/>
      </c>
      <c r="BV370" s="132" t="str">
        <f t="shared" si="188"/>
        <v/>
      </c>
      <c r="BW370" s="132" t="str">
        <f t="shared" si="189"/>
        <v/>
      </c>
      <c r="BX370" s="132" t="str">
        <f t="shared" si="190"/>
        <v/>
      </c>
      <c r="BY370" s="132" t="str">
        <f t="shared" si="191"/>
        <v/>
      </c>
      <c r="BZ370" t="str">
        <f t="shared" si="192"/>
        <v/>
      </c>
      <c r="CA370" t="str">
        <f t="shared" si="193"/>
        <v/>
      </c>
      <c r="CB370" t="str">
        <f t="shared" si="194"/>
        <v/>
      </c>
      <c r="CC370" t="str">
        <f t="shared" si="195"/>
        <v/>
      </c>
      <c r="CD370" t="str">
        <f t="shared" si="196"/>
        <v/>
      </c>
      <c r="CE370" t="str">
        <f t="shared" si="197"/>
        <v/>
      </c>
      <c r="CF370" t="str">
        <f t="shared" si="198"/>
        <v/>
      </c>
      <c r="CG370" t="str">
        <f t="shared" si="199"/>
        <v/>
      </c>
      <c r="CH370" t="str">
        <f t="shared" si="200"/>
        <v/>
      </c>
      <c r="CI370" t="str">
        <f t="shared" si="201"/>
        <v/>
      </c>
      <c r="CJ370" t="str">
        <f t="shared" si="202"/>
        <v/>
      </c>
      <c r="CK370" t="str">
        <f t="shared" si="203"/>
        <v/>
      </c>
      <c r="CL370" t="str">
        <f t="shared" si="204"/>
        <v/>
      </c>
      <c r="CM370" t="str">
        <f t="shared" si="205"/>
        <v/>
      </c>
      <c r="CN370" t="str">
        <f t="shared" si="206"/>
        <v/>
      </c>
      <c r="CO370" t="str">
        <f t="shared" si="207"/>
        <v/>
      </c>
    </row>
    <row r="371" spans="1:93" ht="14.4">
      <c r="A371" s="198" t="s">
        <v>3601</v>
      </c>
      <c r="B371" t="s">
        <v>3984</v>
      </c>
      <c r="C371" s="26"/>
      <c r="D371" s="27"/>
      <c r="E371" s="27" t="s">
        <v>3906</v>
      </c>
      <c r="F371" t="s">
        <v>36</v>
      </c>
      <c r="G371" s="30" t="s">
        <v>903</v>
      </c>
      <c r="H371" t="s">
        <v>3144</v>
      </c>
      <c r="J371" s="32"/>
      <c r="K371" s="28"/>
      <c r="M371" s="198" t="s">
        <v>1707</v>
      </c>
      <c r="R371" t="str">
        <f>IF(COUNTIF(soi_input_variables!A:A,B371)&gt;0,"yes","no")</f>
        <v>no</v>
      </c>
      <c r="S371" t="str">
        <f>IF(COUNTIF(midas_input_variables!A:A,B371)&gt;0,"yes","no")</f>
        <v>no</v>
      </c>
      <c r="T371" t="str">
        <f t="shared" si="210"/>
        <v>no</v>
      </c>
      <c r="V371" t="str">
        <f>IF(COUNTIF(eucalc_variables_proxies!A:A,B371)&gt;0,"yes","no")</f>
        <v>no</v>
      </c>
      <c r="W371" s="198" t="s">
        <v>38</v>
      </c>
      <c r="AI371" s="9"/>
      <c r="AO371" s="29">
        <v>2102</v>
      </c>
      <c r="AP371" s="103" t="s">
        <v>3985</v>
      </c>
      <c r="AQ371" s="104" t="b">
        <v>1</v>
      </c>
      <c r="AR371" s="105"/>
      <c r="AS371" s="29">
        <v>2102</v>
      </c>
      <c r="AT371" s="131" t="str" cm="1">
        <f t="array" ref="AT371">IFERROR(_xlfn.TEXTSPLIT(AR371,";",,FALSE),"")</f>
        <v/>
      </c>
      <c r="BJ371" s="132" t="str">
        <f t="shared" si="176"/>
        <v/>
      </c>
      <c r="BK371" s="132" t="str">
        <f t="shared" si="177"/>
        <v/>
      </c>
      <c r="BL371" s="132" t="str">
        <f t="shared" si="178"/>
        <v/>
      </c>
      <c r="BM371" s="132" t="str">
        <f t="shared" si="179"/>
        <v/>
      </c>
      <c r="BN371" s="132" t="str">
        <f t="shared" si="180"/>
        <v/>
      </c>
      <c r="BO371" s="132" t="str">
        <f t="shared" si="181"/>
        <v/>
      </c>
      <c r="BP371" s="132" t="str">
        <f t="shared" si="182"/>
        <v/>
      </c>
      <c r="BQ371" s="132" t="str">
        <f t="shared" si="183"/>
        <v/>
      </c>
      <c r="BR371" s="132" t="str">
        <f t="shared" si="184"/>
        <v/>
      </c>
      <c r="BS371" s="132" t="str">
        <f t="shared" si="185"/>
        <v/>
      </c>
      <c r="BT371" s="132" t="str">
        <f t="shared" si="186"/>
        <v/>
      </c>
      <c r="BU371" s="132" t="str">
        <f t="shared" si="187"/>
        <v/>
      </c>
      <c r="BV371" s="132" t="str">
        <f t="shared" si="188"/>
        <v/>
      </c>
      <c r="BW371" s="132" t="str">
        <f t="shared" si="189"/>
        <v/>
      </c>
      <c r="BX371" s="132" t="str">
        <f t="shared" si="190"/>
        <v/>
      </c>
      <c r="BY371" s="132" t="str">
        <f t="shared" si="191"/>
        <v/>
      </c>
      <c r="BZ371" t="str">
        <f t="shared" si="192"/>
        <v/>
      </c>
      <c r="CA371" t="str">
        <f t="shared" si="193"/>
        <v/>
      </c>
      <c r="CB371" t="str">
        <f t="shared" si="194"/>
        <v/>
      </c>
      <c r="CC371" t="str">
        <f t="shared" si="195"/>
        <v/>
      </c>
      <c r="CD371" t="str">
        <f t="shared" si="196"/>
        <v/>
      </c>
      <c r="CE371" t="str">
        <f t="shared" si="197"/>
        <v/>
      </c>
      <c r="CF371" t="str">
        <f t="shared" si="198"/>
        <v/>
      </c>
      <c r="CG371" t="str">
        <f t="shared" si="199"/>
        <v/>
      </c>
      <c r="CH371" t="str">
        <f t="shared" si="200"/>
        <v/>
      </c>
      <c r="CI371" t="str">
        <f t="shared" si="201"/>
        <v/>
      </c>
      <c r="CJ371" t="str">
        <f t="shared" si="202"/>
        <v/>
      </c>
      <c r="CK371" t="str">
        <f t="shared" si="203"/>
        <v/>
      </c>
      <c r="CL371" t="str">
        <f t="shared" si="204"/>
        <v/>
      </c>
      <c r="CM371" t="str">
        <f t="shared" si="205"/>
        <v/>
      </c>
      <c r="CN371" t="str">
        <f t="shared" si="206"/>
        <v/>
      </c>
      <c r="CO371" t="str">
        <f t="shared" si="207"/>
        <v/>
      </c>
    </row>
    <row r="372" spans="1:93" ht="28.8">
      <c r="A372" s="198"/>
      <c r="B372" t="s">
        <v>3984</v>
      </c>
      <c r="C372" s="26"/>
      <c r="D372" s="27"/>
      <c r="E372" s="27" t="s">
        <v>1163</v>
      </c>
      <c r="F372" t="s">
        <v>36</v>
      </c>
      <c r="G372" s="30" t="s">
        <v>903</v>
      </c>
      <c r="H372" t="s">
        <v>3144</v>
      </c>
      <c r="J372" s="32"/>
      <c r="K372" s="28"/>
      <c r="M372" s="198" t="s">
        <v>1707</v>
      </c>
      <c r="N372" s="1" t="str">
        <f>_xlfn.CONCAT("1000*", A371)</f>
        <v>1000*bld_capex_phone[billion_EUR]</v>
      </c>
      <c r="R372" t="str">
        <f>IF(COUNTIF(soi_input_variables!A:A,B372)&gt;0,"yes","no")</f>
        <v>no</v>
      </c>
      <c r="S372" t="str">
        <f>IF(COUNTIF(midas_input_variables!A:A,B372)&gt;0,"yes","no")</f>
        <v>no</v>
      </c>
      <c r="T372" t="str">
        <f t="shared" si="210"/>
        <v>no</v>
      </c>
      <c r="V372" t="str">
        <f>IF(COUNTIF(eucalc_variables_proxies!A:A,B372)&gt;0,"yes","no")</f>
        <v>no</v>
      </c>
      <c r="W372" s="198" t="s">
        <v>38</v>
      </c>
      <c r="X372" t="s">
        <v>3008</v>
      </c>
      <c r="AI372" s="9"/>
      <c r="AO372" s="29">
        <v>2102</v>
      </c>
      <c r="AP372" s="103" t="s">
        <v>3986</v>
      </c>
      <c r="AQ372" s="104" t="b">
        <v>1</v>
      </c>
      <c r="AR372" s="105"/>
      <c r="AS372" s="29">
        <v>2102</v>
      </c>
      <c r="AT372" s="131" t="str" cm="1">
        <f t="array" ref="AT372">IFERROR(_xlfn.TEXTSPLIT(AR372,";",,FALSE),"")</f>
        <v/>
      </c>
      <c r="BJ372" s="132" t="str">
        <f t="shared" si="176"/>
        <v/>
      </c>
      <c r="BK372" s="132" t="str">
        <f t="shared" si="177"/>
        <v/>
      </c>
      <c r="BL372" s="132" t="str">
        <f t="shared" si="178"/>
        <v/>
      </c>
      <c r="BM372" s="132" t="str">
        <f t="shared" si="179"/>
        <v/>
      </c>
      <c r="BN372" s="132" t="str">
        <f t="shared" si="180"/>
        <v/>
      </c>
      <c r="BO372" s="132" t="str">
        <f t="shared" si="181"/>
        <v/>
      </c>
      <c r="BP372" s="132" t="str">
        <f t="shared" si="182"/>
        <v/>
      </c>
      <c r="BQ372" s="132" t="str">
        <f t="shared" si="183"/>
        <v/>
      </c>
      <c r="BR372" s="132" t="str">
        <f t="shared" si="184"/>
        <v/>
      </c>
      <c r="BS372" s="132" t="str">
        <f t="shared" si="185"/>
        <v/>
      </c>
      <c r="BT372" s="132" t="str">
        <f t="shared" si="186"/>
        <v/>
      </c>
      <c r="BU372" s="132" t="str">
        <f t="shared" si="187"/>
        <v/>
      </c>
      <c r="BV372" s="132" t="str">
        <f t="shared" si="188"/>
        <v/>
      </c>
      <c r="BW372" s="132" t="str">
        <f t="shared" si="189"/>
        <v/>
      </c>
      <c r="BX372" s="132" t="str">
        <f t="shared" si="190"/>
        <v/>
      </c>
      <c r="BY372" s="132" t="str">
        <f t="shared" si="191"/>
        <v/>
      </c>
      <c r="BZ372" t="str">
        <f t="shared" si="192"/>
        <v/>
      </c>
      <c r="CA372" t="str">
        <f t="shared" si="193"/>
        <v/>
      </c>
      <c r="CB372" t="str">
        <f t="shared" si="194"/>
        <v/>
      </c>
      <c r="CC372" t="str">
        <f t="shared" si="195"/>
        <v/>
      </c>
      <c r="CD372" t="str">
        <f t="shared" si="196"/>
        <v/>
      </c>
      <c r="CE372" t="str">
        <f t="shared" si="197"/>
        <v/>
      </c>
      <c r="CF372" t="str">
        <f t="shared" si="198"/>
        <v/>
      </c>
      <c r="CG372" t="str">
        <f t="shared" si="199"/>
        <v/>
      </c>
      <c r="CH372" t="str">
        <f t="shared" si="200"/>
        <v/>
      </c>
      <c r="CI372" t="str">
        <f t="shared" si="201"/>
        <v/>
      </c>
      <c r="CJ372" t="str">
        <f t="shared" si="202"/>
        <v/>
      </c>
      <c r="CK372" t="str">
        <f t="shared" si="203"/>
        <v/>
      </c>
      <c r="CL372" t="str">
        <f t="shared" si="204"/>
        <v/>
      </c>
      <c r="CM372" t="str">
        <f t="shared" si="205"/>
        <v/>
      </c>
      <c r="CN372" t="str">
        <f t="shared" si="206"/>
        <v/>
      </c>
      <c r="CO372" t="str">
        <f t="shared" si="207"/>
        <v/>
      </c>
    </row>
    <row r="373" spans="1:93" ht="28.8">
      <c r="A373" s="198" t="s">
        <v>3611</v>
      </c>
      <c r="B373" t="s">
        <v>3987</v>
      </c>
      <c r="C373" s="26"/>
      <c r="D373" s="27"/>
      <c r="E373" s="27" t="s">
        <v>3906</v>
      </c>
      <c r="F373" t="s">
        <v>36</v>
      </c>
      <c r="G373" s="30" t="s">
        <v>903</v>
      </c>
      <c r="H373" t="s">
        <v>3144</v>
      </c>
      <c r="J373" s="32"/>
      <c r="K373" s="28"/>
      <c r="M373" s="198" t="s">
        <v>1707</v>
      </c>
      <c r="R373" t="str">
        <f>IF(COUNTIF(soi_input_variables!A:A,B373)&gt;0,"yes","no")</f>
        <v>no</v>
      </c>
      <c r="S373" t="str">
        <f>IF(COUNTIF(midas_input_variables!A:A,B373)&gt;0,"yes","no")</f>
        <v>no</v>
      </c>
      <c r="T373" t="str">
        <f t="shared" si="210"/>
        <v>no</v>
      </c>
      <c r="V373" t="str">
        <f>IF(COUNTIF(eucalc_variables_proxies!A:A,B373)&gt;0,"yes","no")</f>
        <v>no</v>
      </c>
      <c r="W373" s="198" t="s">
        <v>38</v>
      </c>
      <c r="AI373" s="9" t="s">
        <v>3988</v>
      </c>
      <c r="AJ373" s="9" t="s">
        <v>3013</v>
      </c>
      <c r="AK373" t="s">
        <v>3989</v>
      </c>
      <c r="AO373" s="29">
        <v>2102</v>
      </c>
      <c r="AP373" s="103" t="s">
        <v>3990</v>
      </c>
      <c r="AQ373" s="104" t="b">
        <v>1</v>
      </c>
      <c r="AR373" s="105"/>
      <c r="AS373" s="29">
        <v>2102</v>
      </c>
      <c r="AT373" s="131" t="str" cm="1">
        <f t="array" ref="AT373">IFERROR(_xlfn.TEXTSPLIT(AR373,";",,FALSE),"")</f>
        <v/>
      </c>
      <c r="BJ373" s="132" t="str">
        <f t="shared" si="176"/>
        <v/>
      </c>
      <c r="BK373" s="132" t="str">
        <f t="shared" si="177"/>
        <v/>
      </c>
      <c r="BL373" s="132" t="str">
        <f t="shared" si="178"/>
        <v/>
      </c>
      <c r="BM373" s="132" t="str">
        <f t="shared" si="179"/>
        <v/>
      </c>
      <c r="BN373" s="132" t="str">
        <f t="shared" si="180"/>
        <v/>
      </c>
      <c r="BO373" s="132" t="str">
        <f t="shared" si="181"/>
        <v/>
      </c>
      <c r="BP373" s="132" t="str">
        <f t="shared" si="182"/>
        <v/>
      </c>
      <c r="BQ373" s="132" t="str">
        <f t="shared" si="183"/>
        <v/>
      </c>
      <c r="BR373" s="132" t="str">
        <f t="shared" si="184"/>
        <v/>
      </c>
      <c r="BS373" s="132" t="str">
        <f t="shared" si="185"/>
        <v/>
      </c>
      <c r="BT373" s="132" t="str">
        <f t="shared" si="186"/>
        <v/>
      </c>
      <c r="BU373" s="132" t="str">
        <f t="shared" si="187"/>
        <v/>
      </c>
      <c r="BV373" s="132" t="str">
        <f t="shared" si="188"/>
        <v/>
      </c>
      <c r="BW373" s="132" t="str">
        <f t="shared" si="189"/>
        <v/>
      </c>
      <c r="BX373" s="132" t="str">
        <f t="shared" si="190"/>
        <v/>
      </c>
      <c r="BY373" s="132" t="str">
        <f t="shared" si="191"/>
        <v/>
      </c>
      <c r="BZ373" t="str">
        <f t="shared" si="192"/>
        <v/>
      </c>
      <c r="CA373" t="str">
        <f t="shared" si="193"/>
        <v/>
      </c>
      <c r="CB373" t="str">
        <f t="shared" si="194"/>
        <v/>
      </c>
      <c r="CC373" t="str">
        <f t="shared" si="195"/>
        <v/>
      </c>
      <c r="CD373" t="str">
        <f t="shared" si="196"/>
        <v/>
      </c>
      <c r="CE373" t="str">
        <f t="shared" si="197"/>
        <v/>
      </c>
      <c r="CF373" t="str">
        <f t="shared" si="198"/>
        <v/>
      </c>
      <c r="CG373" t="str">
        <f t="shared" si="199"/>
        <v/>
      </c>
      <c r="CH373" t="str">
        <f t="shared" si="200"/>
        <v/>
      </c>
      <c r="CI373" t="str">
        <f t="shared" si="201"/>
        <v/>
      </c>
      <c r="CJ373" t="str">
        <f t="shared" si="202"/>
        <v/>
      </c>
      <c r="CK373" t="str">
        <f t="shared" si="203"/>
        <v/>
      </c>
      <c r="CL373" t="str">
        <f t="shared" si="204"/>
        <v/>
      </c>
      <c r="CM373" t="str">
        <f t="shared" si="205"/>
        <v/>
      </c>
      <c r="CN373" t="str">
        <f t="shared" si="206"/>
        <v/>
      </c>
      <c r="CO373" t="str">
        <f t="shared" si="207"/>
        <v/>
      </c>
    </row>
    <row r="374" spans="1:93" ht="28.8">
      <c r="A374" s="198"/>
      <c r="B374" t="s">
        <v>3987</v>
      </c>
      <c r="C374" s="26"/>
      <c r="D374" s="27"/>
      <c r="E374" s="27" t="s">
        <v>1163</v>
      </c>
      <c r="F374" t="s">
        <v>36</v>
      </c>
      <c r="G374" s="30" t="s">
        <v>903</v>
      </c>
      <c r="H374" t="s">
        <v>3144</v>
      </c>
      <c r="J374" s="32"/>
      <c r="K374" s="28"/>
      <c r="M374" s="198" t="s">
        <v>1707</v>
      </c>
      <c r="N374" s="1" t="str">
        <f>_xlfn.CONCAT("1000*", A373)</f>
        <v>1000*bld_capex_reno-dep-mfh[billion_EUR]</v>
      </c>
      <c r="R374" t="str">
        <f>IF(COUNTIF(soi_input_variables!A:A,B374)&gt;0,"yes","no")</f>
        <v>no</v>
      </c>
      <c r="S374" t="str">
        <f>IF(COUNTIF(midas_input_variables!A:A,B374)&gt;0,"yes","no")</f>
        <v>no</v>
      </c>
      <c r="T374" t="str">
        <f t="shared" si="210"/>
        <v>no</v>
      </c>
      <c r="V374" t="str">
        <f>IF(COUNTIF(eucalc_variables_proxies!A:A,B374)&gt;0,"yes","no")</f>
        <v>no</v>
      </c>
      <c r="W374" s="198" t="s">
        <v>38</v>
      </c>
      <c r="X374" t="s">
        <v>3008</v>
      </c>
      <c r="AI374" s="9" t="s">
        <v>3991</v>
      </c>
      <c r="AJ374" s="9" t="s">
        <v>3013</v>
      </c>
      <c r="AK374" t="s">
        <v>3989</v>
      </c>
      <c r="AO374" s="29">
        <v>2102</v>
      </c>
      <c r="AP374" s="103" t="s">
        <v>3992</v>
      </c>
      <c r="AQ374" s="104" t="b">
        <v>1</v>
      </c>
      <c r="AR374" s="105"/>
      <c r="AS374" s="29">
        <v>2102</v>
      </c>
      <c r="AT374" s="131" t="str" cm="1">
        <f t="array" ref="AT374">IFERROR(_xlfn.TEXTSPLIT(AR374,";",,FALSE),"")</f>
        <v/>
      </c>
      <c r="BJ374" s="132" t="str">
        <f t="shared" si="176"/>
        <v/>
      </c>
      <c r="BK374" s="132" t="str">
        <f t="shared" si="177"/>
        <v/>
      </c>
      <c r="BL374" s="132" t="str">
        <f t="shared" si="178"/>
        <v/>
      </c>
      <c r="BM374" s="132" t="str">
        <f t="shared" si="179"/>
        <v/>
      </c>
      <c r="BN374" s="132" t="str">
        <f t="shared" si="180"/>
        <v/>
      </c>
      <c r="BO374" s="132" t="str">
        <f t="shared" si="181"/>
        <v/>
      </c>
      <c r="BP374" s="132" t="str">
        <f t="shared" si="182"/>
        <v/>
      </c>
      <c r="BQ374" s="132" t="str">
        <f t="shared" si="183"/>
        <v/>
      </c>
      <c r="BR374" s="132" t="str">
        <f t="shared" si="184"/>
        <v/>
      </c>
      <c r="BS374" s="132" t="str">
        <f t="shared" si="185"/>
        <v/>
      </c>
      <c r="BT374" s="132" t="str">
        <f t="shared" si="186"/>
        <v/>
      </c>
      <c r="BU374" s="132" t="str">
        <f t="shared" si="187"/>
        <v/>
      </c>
      <c r="BV374" s="132" t="str">
        <f t="shared" si="188"/>
        <v/>
      </c>
      <c r="BW374" s="132" t="str">
        <f t="shared" si="189"/>
        <v/>
      </c>
      <c r="BX374" s="132" t="str">
        <f t="shared" si="190"/>
        <v/>
      </c>
      <c r="BY374" s="132" t="str">
        <f t="shared" si="191"/>
        <v/>
      </c>
      <c r="BZ374" t="str">
        <f t="shared" si="192"/>
        <v/>
      </c>
      <c r="CA374" t="str">
        <f t="shared" si="193"/>
        <v/>
      </c>
      <c r="CB374" t="str">
        <f t="shared" si="194"/>
        <v/>
      </c>
      <c r="CC374" t="str">
        <f t="shared" si="195"/>
        <v/>
      </c>
      <c r="CD374" t="str">
        <f t="shared" si="196"/>
        <v/>
      </c>
      <c r="CE374" t="str">
        <f t="shared" si="197"/>
        <v/>
      </c>
      <c r="CF374" t="str">
        <f t="shared" si="198"/>
        <v/>
      </c>
      <c r="CG374" t="str">
        <f t="shared" si="199"/>
        <v/>
      </c>
      <c r="CH374" t="str">
        <f t="shared" si="200"/>
        <v/>
      </c>
      <c r="CI374" t="str">
        <f t="shared" si="201"/>
        <v/>
      </c>
      <c r="CJ374" t="str">
        <f t="shared" si="202"/>
        <v/>
      </c>
      <c r="CK374" t="str">
        <f t="shared" si="203"/>
        <v/>
      </c>
      <c r="CL374" t="str">
        <f t="shared" si="204"/>
        <v/>
      </c>
      <c r="CM374" t="str">
        <f t="shared" si="205"/>
        <v/>
      </c>
      <c r="CN374" t="str">
        <f t="shared" si="206"/>
        <v/>
      </c>
      <c r="CO374" t="str">
        <f t="shared" si="207"/>
        <v/>
      </c>
    </row>
    <row r="375" spans="1:93" ht="28.8">
      <c r="A375" s="198" t="s">
        <v>3613</v>
      </c>
      <c r="B375" t="s">
        <v>3993</v>
      </c>
      <c r="C375" s="26"/>
      <c r="D375" s="27"/>
      <c r="E375" s="27" t="s">
        <v>3906</v>
      </c>
      <c r="F375" t="s">
        <v>36</v>
      </c>
      <c r="G375" s="30" t="s">
        <v>903</v>
      </c>
      <c r="H375" t="s">
        <v>3144</v>
      </c>
      <c r="J375" s="32"/>
      <c r="K375" s="28"/>
      <c r="M375" s="198" t="s">
        <v>1707</v>
      </c>
      <c r="R375" t="str">
        <f>IF(COUNTIF(soi_input_variables!A:A,B375)&gt;0,"yes","no")</f>
        <v>no</v>
      </c>
      <c r="S375" t="str">
        <f>IF(COUNTIF(midas_input_variables!A:A,B375)&gt;0,"yes","no")</f>
        <v>no</v>
      </c>
      <c r="T375" t="str">
        <f t="shared" si="210"/>
        <v>no</v>
      </c>
      <c r="V375" t="str">
        <f>IF(COUNTIF(eucalc_variables_proxies!A:A,B375)&gt;0,"yes","no")</f>
        <v>no</v>
      </c>
      <c r="W375" s="198" t="s">
        <v>38</v>
      </c>
      <c r="AI375" s="9" t="s">
        <v>3994</v>
      </c>
      <c r="AJ375" s="9" t="s">
        <v>3013</v>
      </c>
      <c r="AK375" t="s">
        <v>3989</v>
      </c>
      <c r="AO375" s="29">
        <v>2102</v>
      </c>
      <c r="AP375" s="103" t="s">
        <v>3995</v>
      </c>
      <c r="AQ375" s="104" t="b">
        <v>1</v>
      </c>
      <c r="AR375" s="105"/>
      <c r="AS375" s="29">
        <v>2102</v>
      </c>
      <c r="AT375" s="131" t="str" cm="1">
        <f t="array" ref="AT375">IFERROR(_xlfn.TEXTSPLIT(AR375,";",,FALSE),"")</f>
        <v/>
      </c>
      <c r="BJ375" s="132" t="str">
        <f t="shared" si="176"/>
        <v/>
      </c>
      <c r="BK375" s="132" t="str">
        <f t="shared" si="177"/>
        <v/>
      </c>
      <c r="BL375" s="132" t="str">
        <f t="shared" si="178"/>
        <v/>
      </c>
      <c r="BM375" s="132" t="str">
        <f t="shared" si="179"/>
        <v/>
      </c>
      <c r="BN375" s="132" t="str">
        <f t="shared" si="180"/>
        <v/>
      </c>
      <c r="BO375" s="132" t="str">
        <f t="shared" si="181"/>
        <v/>
      </c>
      <c r="BP375" s="132" t="str">
        <f t="shared" si="182"/>
        <v/>
      </c>
      <c r="BQ375" s="132" t="str">
        <f t="shared" si="183"/>
        <v/>
      </c>
      <c r="BR375" s="132" t="str">
        <f t="shared" si="184"/>
        <v/>
      </c>
      <c r="BS375" s="132" t="str">
        <f t="shared" si="185"/>
        <v/>
      </c>
      <c r="BT375" s="132" t="str">
        <f t="shared" si="186"/>
        <v/>
      </c>
      <c r="BU375" s="132" t="str">
        <f t="shared" si="187"/>
        <v/>
      </c>
      <c r="BV375" s="132" t="str">
        <f t="shared" si="188"/>
        <v/>
      </c>
      <c r="BW375" s="132" t="str">
        <f t="shared" si="189"/>
        <v/>
      </c>
      <c r="BX375" s="132" t="str">
        <f t="shared" si="190"/>
        <v/>
      </c>
      <c r="BY375" s="132" t="str">
        <f t="shared" si="191"/>
        <v/>
      </c>
      <c r="BZ375" t="str">
        <f t="shared" si="192"/>
        <v/>
      </c>
      <c r="CA375" t="str">
        <f t="shared" si="193"/>
        <v/>
      </c>
      <c r="CB375" t="str">
        <f t="shared" si="194"/>
        <v/>
      </c>
      <c r="CC375" t="str">
        <f t="shared" si="195"/>
        <v/>
      </c>
      <c r="CD375" t="str">
        <f t="shared" si="196"/>
        <v/>
      </c>
      <c r="CE375" t="str">
        <f t="shared" si="197"/>
        <v/>
      </c>
      <c r="CF375" t="str">
        <f t="shared" si="198"/>
        <v/>
      </c>
      <c r="CG375" t="str">
        <f t="shared" si="199"/>
        <v/>
      </c>
      <c r="CH375" t="str">
        <f t="shared" si="200"/>
        <v/>
      </c>
      <c r="CI375" t="str">
        <f t="shared" si="201"/>
        <v/>
      </c>
      <c r="CJ375" t="str">
        <f t="shared" si="202"/>
        <v/>
      </c>
      <c r="CK375" t="str">
        <f t="shared" si="203"/>
        <v/>
      </c>
      <c r="CL375" t="str">
        <f t="shared" si="204"/>
        <v/>
      </c>
      <c r="CM375" t="str">
        <f t="shared" si="205"/>
        <v/>
      </c>
      <c r="CN375" t="str">
        <f t="shared" si="206"/>
        <v/>
      </c>
      <c r="CO375" t="str">
        <f t="shared" si="207"/>
        <v/>
      </c>
    </row>
    <row r="376" spans="1:93" ht="57.6">
      <c r="A376" s="198"/>
      <c r="B376" t="s">
        <v>3993</v>
      </c>
      <c r="C376" s="26"/>
      <c r="D376" s="27"/>
      <c r="E376" s="27" t="s">
        <v>1163</v>
      </c>
      <c r="F376" t="s">
        <v>36</v>
      </c>
      <c r="G376" s="30" t="s">
        <v>903</v>
      </c>
      <c r="H376" t="s">
        <v>3144</v>
      </c>
      <c r="J376" s="32"/>
      <c r="K376" s="28"/>
      <c r="M376" s="198" t="s">
        <v>1707</v>
      </c>
      <c r="N376" s="1" t="str">
        <f>_xlfn.CONCAT("1000*", A375)</f>
        <v>1000*bld_capex_reno-dep-off_education[billion_EUR]</v>
      </c>
      <c r="R376" t="str">
        <f>IF(COUNTIF(soi_input_variables!A:A,B376)&gt;0,"yes","no")</f>
        <v>no</v>
      </c>
      <c r="S376" t="str">
        <f>IF(COUNTIF(midas_input_variables!A:A,B376)&gt;0,"yes","no")</f>
        <v>no</v>
      </c>
      <c r="T376" t="str">
        <f t="shared" si="210"/>
        <v>no</v>
      </c>
      <c r="V376" t="str">
        <f>IF(COUNTIF(eucalc_variables_proxies!A:A,B376)&gt;0,"yes","no")</f>
        <v>no</v>
      </c>
      <c r="W376" s="198" t="s">
        <v>38</v>
      </c>
      <c r="X376" t="s">
        <v>3008</v>
      </c>
      <c r="AO376" s="29">
        <v>2102</v>
      </c>
      <c r="AP376" s="103" t="s">
        <v>3996</v>
      </c>
      <c r="AQ376" s="104" t="b">
        <v>1</v>
      </c>
      <c r="AR376" s="105"/>
      <c r="AS376" s="29">
        <v>2102</v>
      </c>
      <c r="AT376" s="131" t="str" cm="1">
        <f t="array" ref="AT376">IFERROR(_xlfn.TEXTSPLIT(AR376,";",,FALSE),"")</f>
        <v/>
      </c>
      <c r="BJ376" s="132" t="str">
        <f t="shared" si="176"/>
        <v/>
      </c>
      <c r="BK376" s="132" t="str">
        <f t="shared" si="177"/>
        <v/>
      </c>
      <c r="BL376" s="132" t="str">
        <f t="shared" si="178"/>
        <v/>
      </c>
      <c r="BM376" s="132" t="str">
        <f t="shared" si="179"/>
        <v/>
      </c>
      <c r="BN376" s="132" t="str">
        <f t="shared" si="180"/>
        <v/>
      </c>
      <c r="BO376" s="132" t="str">
        <f t="shared" si="181"/>
        <v/>
      </c>
      <c r="BP376" s="132" t="str">
        <f t="shared" si="182"/>
        <v/>
      </c>
      <c r="BQ376" s="132" t="str">
        <f t="shared" si="183"/>
        <v/>
      </c>
      <c r="BR376" s="132" t="str">
        <f t="shared" si="184"/>
        <v/>
      </c>
      <c r="BS376" s="132" t="str">
        <f t="shared" si="185"/>
        <v/>
      </c>
      <c r="BT376" s="132" t="str">
        <f t="shared" si="186"/>
        <v/>
      </c>
      <c r="BU376" s="132" t="str">
        <f t="shared" si="187"/>
        <v/>
      </c>
      <c r="BV376" s="132" t="str">
        <f t="shared" si="188"/>
        <v/>
      </c>
      <c r="BW376" s="132" t="str">
        <f t="shared" si="189"/>
        <v/>
      </c>
      <c r="BX376" s="132" t="str">
        <f t="shared" si="190"/>
        <v/>
      </c>
      <c r="BY376" s="132" t="str">
        <f t="shared" si="191"/>
        <v/>
      </c>
      <c r="BZ376" t="str">
        <f t="shared" si="192"/>
        <v/>
      </c>
      <c r="CA376" t="str">
        <f t="shared" si="193"/>
        <v/>
      </c>
      <c r="CB376" t="str">
        <f t="shared" si="194"/>
        <v/>
      </c>
      <c r="CC376" t="str">
        <f t="shared" si="195"/>
        <v/>
      </c>
      <c r="CD376" t="str">
        <f t="shared" si="196"/>
        <v/>
      </c>
      <c r="CE376" t="str">
        <f t="shared" si="197"/>
        <v/>
      </c>
      <c r="CF376" t="str">
        <f t="shared" si="198"/>
        <v/>
      </c>
      <c r="CG376" t="str">
        <f t="shared" si="199"/>
        <v/>
      </c>
      <c r="CH376" t="str">
        <f t="shared" si="200"/>
        <v/>
      </c>
      <c r="CI376" t="str">
        <f t="shared" si="201"/>
        <v/>
      </c>
      <c r="CJ376" t="str">
        <f t="shared" si="202"/>
        <v/>
      </c>
      <c r="CK376" t="str">
        <f t="shared" si="203"/>
        <v/>
      </c>
      <c r="CL376" t="str">
        <f t="shared" si="204"/>
        <v/>
      </c>
      <c r="CM376" t="str">
        <f t="shared" si="205"/>
        <v/>
      </c>
      <c r="CN376" t="str">
        <f t="shared" si="206"/>
        <v/>
      </c>
      <c r="CO376" t="str">
        <f t="shared" si="207"/>
        <v/>
      </c>
    </row>
    <row r="377" spans="1:93" ht="28.8">
      <c r="A377" s="198" t="s">
        <v>3615</v>
      </c>
      <c r="B377" t="s">
        <v>3997</v>
      </c>
      <c r="C377" s="26"/>
      <c r="D377" s="27"/>
      <c r="E377" s="27" t="s">
        <v>3906</v>
      </c>
      <c r="F377" t="s">
        <v>36</v>
      </c>
      <c r="G377" s="30" t="s">
        <v>903</v>
      </c>
      <c r="H377" t="s">
        <v>3144</v>
      </c>
      <c r="J377" s="32"/>
      <c r="K377" s="28"/>
      <c r="M377" s="198" t="s">
        <v>1707</v>
      </c>
      <c r="R377" t="str">
        <f>IF(COUNTIF(soi_input_variables!A:A,B377)&gt;0,"yes","no")</f>
        <v>no</v>
      </c>
      <c r="S377" t="str">
        <f>IF(COUNTIF(midas_input_variables!A:A,B377)&gt;0,"yes","no")</f>
        <v>no</v>
      </c>
      <c r="T377" t="str">
        <f t="shared" si="210"/>
        <v>no</v>
      </c>
      <c r="V377" t="str">
        <f>IF(COUNTIF(eucalc_variables_proxies!A:A,B377)&gt;0,"yes","no")</f>
        <v>no</v>
      </c>
      <c r="W377" s="198" t="s">
        <v>38</v>
      </c>
      <c r="AI377" s="9" t="s">
        <v>3998</v>
      </c>
      <c r="AJ377" s="9" t="s">
        <v>3013</v>
      </c>
      <c r="AK377" t="s">
        <v>3989</v>
      </c>
      <c r="AO377" s="29"/>
      <c r="AP377" s="103" t="s">
        <v>3999</v>
      </c>
      <c r="AQ377" s="104" t="b">
        <v>1</v>
      </c>
      <c r="AR377" s="105"/>
      <c r="AS377" s="29"/>
      <c r="AT377" s="131" t="str" cm="1">
        <f t="array" ref="AT377">IFERROR(_xlfn.TEXTSPLIT(AR377,";",,FALSE),"")</f>
        <v/>
      </c>
      <c r="BJ377" s="132" t="str">
        <f t="shared" si="176"/>
        <v/>
      </c>
      <c r="BK377" s="132" t="str">
        <f t="shared" si="177"/>
        <v/>
      </c>
      <c r="BL377" s="132" t="str">
        <f t="shared" si="178"/>
        <v/>
      </c>
      <c r="BM377" s="132" t="str">
        <f t="shared" si="179"/>
        <v/>
      </c>
      <c r="BN377" s="132" t="str">
        <f t="shared" si="180"/>
        <v/>
      </c>
      <c r="BO377" s="132" t="str">
        <f t="shared" si="181"/>
        <v/>
      </c>
      <c r="BP377" s="132" t="str">
        <f t="shared" si="182"/>
        <v/>
      </c>
      <c r="BQ377" s="132" t="str">
        <f t="shared" si="183"/>
        <v/>
      </c>
      <c r="BR377" s="132" t="str">
        <f t="shared" si="184"/>
        <v/>
      </c>
      <c r="BS377" s="132" t="str">
        <f t="shared" si="185"/>
        <v/>
      </c>
      <c r="BT377" s="132" t="str">
        <f t="shared" si="186"/>
        <v/>
      </c>
      <c r="BU377" s="132" t="str">
        <f t="shared" si="187"/>
        <v/>
      </c>
      <c r="BV377" s="132" t="str">
        <f t="shared" si="188"/>
        <v/>
      </c>
      <c r="BW377" s="132" t="str">
        <f t="shared" si="189"/>
        <v/>
      </c>
      <c r="BX377" s="132" t="str">
        <f t="shared" si="190"/>
        <v/>
      </c>
      <c r="BY377" s="132" t="str">
        <f t="shared" si="191"/>
        <v/>
      </c>
      <c r="BZ377" t="str">
        <f t="shared" si="192"/>
        <v/>
      </c>
      <c r="CA377" t="str">
        <f t="shared" si="193"/>
        <v/>
      </c>
      <c r="CB377" t="str">
        <f t="shared" si="194"/>
        <v/>
      </c>
      <c r="CC377" t="str">
        <f t="shared" si="195"/>
        <v/>
      </c>
      <c r="CD377" t="str">
        <f t="shared" si="196"/>
        <v/>
      </c>
      <c r="CE377" t="str">
        <f t="shared" si="197"/>
        <v/>
      </c>
      <c r="CF377" t="str">
        <f t="shared" si="198"/>
        <v/>
      </c>
      <c r="CG377" t="str">
        <f t="shared" si="199"/>
        <v/>
      </c>
      <c r="CH377" t="str">
        <f t="shared" si="200"/>
        <v/>
      </c>
      <c r="CI377" t="str">
        <f t="shared" si="201"/>
        <v/>
      </c>
      <c r="CJ377" t="str">
        <f t="shared" si="202"/>
        <v/>
      </c>
      <c r="CK377" t="str">
        <f t="shared" si="203"/>
        <v/>
      </c>
      <c r="CL377" t="str">
        <f t="shared" si="204"/>
        <v/>
      </c>
      <c r="CM377" t="str">
        <f t="shared" si="205"/>
        <v/>
      </c>
      <c r="CN377" t="str">
        <f t="shared" si="206"/>
        <v/>
      </c>
      <c r="CO377" t="str">
        <f t="shared" si="207"/>
        <v/>
      </c>
    </row>
    <row r="378" spans="1:93" ht="57.6">
      <c r="A378" s="198"/>
      <c r="B378" t="s">
        <v>3997</v>
      </c>
      <c r="C378" s="26"/>
      <c r="D378" s="27"/>
      <c r="E378" s="27" t="s">
        <v>1163</v>
      </c>
      <c r="F378" t="s">
        <v>36</v>
      </c>
      <c r="G378" s="30" t="s">
        <v>903</v>
      </c>
      <c r="H378" t="s">
        <v>3144</v>
      </c>
      <c r="J378" s="32"/>
      <c r="K378" s="28"/>
      <c r="M378" s="198" t="s">
        <v>1707</v>
      </c>
      <c r="N378" s="1" t="str">
        <f>_xlfn.CONCAT("1000*", A377)</f>
        <v>1000*bld_capex_reno-dep-off_health[billion_EUR]</v>
      </c>
      <c r="R378" t="str">
        <f>IF(COUNTIF(soi_input_variables!A:A,B378)&gt;0,"yes","no")</f>
        <v>no</v>
      </c>
      <c r="S378" t="str">
        <f>IF(COUNTIF(midas_input_variables!A:A,B378)&gt;0,"yes","no")</f>
        <v>no</v>
      </c>
      <c r="T378" t="str">
        <f t="shared" si="210"/>
        <v>no</v>
      </c>
      <c r="V378" t="str">
        <f>IF(COUNTIF(eucalc_variables_proxies!A:A,B378)&gt;0,"yes","no")</f>
        <v>no</v>
      </c>
      <c r="W378" s="198" t="s">
        <v>38</v>
      </c>
      <c r="X378" t="s">
        <v>3008</v>
      </c>
      <c r="AI378" s="9"/>
      <c r="AO378" s="29">
        <v>2107</v>
      </c>
      <c r="AP378" s="103" t="s">
        <v>4000</v>
      </c>
      <c r="AQ378" s="104" t="b">
        <v>1</v>
      </c>
      <c r="AR378" s="105"/>
      <c r="AS378" s="29">
        <v>2107</v>
      </c>
      <c r="AT378" s="131" t="str" cm="1">
        <f t="array" ref="AT378">IFERROR(_xlfn.TEXTSPLIT(AR378,";",,FALSE),"")</f>
        <v/>
      </c>
      <c r="BJ378" s="132" t="str">
        <f t="shared" si="176"/>
        <v/>
      </c>
      <c r="BK378" s="132" t="str">
        <f t="shared" si="177"/>
        <v/>
      </c>
      <c r="BL378" s="132" t="str">
        <f t="shared" si="178"/>
        <v/>
      </c>
      <c r="BM378" s="132" t="str">
        <f t="shared" si="179"/>
        <v/>
      </c>
      <c r="BN378" s="132" t="str">
        <f t="shared" si="180"/>
        <v/>
      </c>
      <c r="BO378" s="132" t="str">
        <f t="shared" si="181"/>
        <v/>
      </c>
      <c r="BP378" s="132" t="str">
        <f t="shared" si="182"/>
        <v/>
      </c>
      <c r="BQ378" s="132" t="str">
        <f t="shared" si="183"/>
        <v/>
      </c>
      <c r="BR378" s="132" t="str">
        <f t="shared" si="184"/>
        <v/>
      </c>
      <c r="BS378" s="132" t="str">
        <f t="shared" si="185"/>
        <v/>
      </c>
      <c r="BT378" s="132" t="str">
        <f t="shared" si="186"/>
        <v/>
      </c>
      <c r="BU378" s="132" t="str">
        <f t="shared" si="187"/>
        <v/>
      </c>
      <c r="BV378" s="132" t="str">
        <f t="shared" si="188"/>
        <v/>
      </c>
      <c r="BW378" s="132" t="str">
        <f t="shared" si="189"/>
        <v/>
      </c>
      <c r="BX378" s="132" t="str">
        <f t="shared" si="190"/>
        <v/>
      </c>
      <c r="BY378" s="132" t="str">
        <f t="shared" si="191"/>
        <v/>
      </c>
      <c r="BZ378" t="str">
        <f t="shared" si="192"/>
        <v/>
      </c>
      <c r="CA378" t="str">
        <f t="shared" si="193"/>
        <v/>
      </c>
      <c r="CB378" t="str">
        <f t="shared" si="194"/>
        <v/>
      </c>
      <c r="CC378" t="str">
        <f t="shared" si="195"/>
        <v/>
      </c>
      <c r="CD378" t="str">
        <f t="shared" si="196"/>
        <v/>
      </c>
      <c r="CE378" t="str">
        <f t="shared" si="197"/>
        <v/>
      </c>
      <c r="CF378" t="str">
        <f t="shared" si="198"/>
        <v/>
      </c>
      <c r="CG378" t="str">
        <f t="shared" si="199"/>
        <v/>
      </c>
      <c r="CH378" t="str">
        <f t="shared" si="200"/>
        <v/>
      </c>
      <c r="CI378" t="str">
        <f t="shared" si="201"/>
        <v/>
      </c>
      <c r="CJ378" t="str">
        <f t="shared" si="202"/>
        <v/>
      </c>
      <c r="CK378" t="str">
        <f t="shared" si="203"/>
        <v/>
      </c>
      <c r="CL378" t="str">
        <f t="shared" si="204"/>
        <v/>
      </c>
      <c r="CM378" t="str">
        <f t="shared" si="205"/>
        <v/>
      </c>
      <c r="CN378" t="str">
        <f t="shared" si="206"/>
        <v/>
      </c>
      <c r="CO378" t="str">
        <f t="shared" si="207"/>
        <v/>
      </c>
    </row>
    <row r="379" spans="1:93" ht="28.8">
      <c r="A379" s="198" t="s">
        <v>3617</v>
      </c>
      <c r="B379" t="s">
        <v>4001</v>
      </c>
      <c r="C379" s="26"/>
      <c r="D379" s="27"/>
      <c r="E379" s="27" t="s">
        <v>3906</v>
      </c>
      <c r="F379" t="s">
        <v>36</v>
      </c>
      <c r="G379" s="30" t="s">
        <v>903</v>
      </c>
      <c r="H379" t="s">
        <v>3144</v>
      </c>
      <c r="J379" s="32"/>
      <c r="K379" s="28"/>
      <c r="M379" s="198" t="s">
        <v>1707</v>
      </c>
      <c r="R379" t="str">
        <f>IF(COUNTIF(soi_input_variables!A:A,B379)&gt;0,"yes","no")</f>
        <v>no</v>
      </c>
      <c r="S379" t="str">
        <f>IF(COUNTIF(midas_input_variables!A:A,B379)&gt;0,"yes","no")</f>
        <v>no</v>
      </c>
      <c r="T379" t="str">
        <f t="shared" si="210"/>
        <v>no</v>
      </c>
      <c r="V379" t="str">
        <f>IF(COUNTIF(eucalc_variables_proxies!A:A,B379)&gt;0,"yes","no")</f>
        <v>no</v>
      </c>
      <c r="W379" s="198" t="s">
        <v>38</v>
      </c>
      <c r="AI379" s="9" t="s">
        <v>4002</v>
      </c>
      <c r="AJ379" s="9" t="s">
        <v>3013</v>
      </c>
      <c r="AK379" t="s">
        <v>3989</v>
      </c>
      <c r="AO379" s="29">
        <v>2107</v>
      </c>
      <c r="AP379" s="103" t="s">
        <v>4003</v>
      </c>
      <c r="AQ379" s="104" t="b">
        <v>1</v>
      </c>
      <c r="AR379" s="105"/>
      <c r="AS379" s="29">
        <v>2107</v>
      </c>
      <c r="AT379" s="131" t="str" cm="1">
        <f t="array" ref="AT379">IFERROR(_xlfn.TEXTSPLIT(AR379,";",,FALSE),"")</f>
        <v/>
      </c>
      <c r="BJ379" s="132" t="str">
        <f t="shared" si="176"/>
        <v/>
      </c>
      <c r="BK379" s="132" t="str">
        <f t="shared" si="177"/>
        <v/>
      </c>
      <c r="BL379" s="132" t="str">
        <f t="shared" si="178"/>
        <v/>
      </c>
      <c r="BM379" s="132" t="str">
        <f t="shared" si="179"/>
        <v/>
      </c>
      <c r="BN379" s="132" t="str">
        <f t="shared" si="180"/>
        <v/>
      </c>
      <c r="BO379" s="132" t="str">
        <f t="shared" si="181"/>
        <v/>
      </c>
      <c r="BP379" s="132" t="str">
        <f t="shared" si="182"/>
        <v/>
      </c>
      <c r="BQ379" s="132" t="str">
        <f t="shared" si="183"/>
        <v/>
      </c>
      <c r="BR379" s="132" t="str">
        <f t="shared" si="184"/>
        <v/>
      </c>
      <c r="BS379" s="132" t="str">
        <f t="shared" si="185"/>
        <v/>
      </c>
      <c r="BT379" s="132" t="str">
        <f t="shared" si="186"/>
        <v/>
      </c>
      <c r="BU379" s="132" t="str">
        <f t="shared" si="187"/>
        <v/>
      </c>
      <c r="BV379" s="132" t="str">
        <f t="shared" si="188"/>
        <v/>
      </c>
      <c r="BW379" s="132" t="str">
        <f t="shared" si="189"/>
        <v/>
      </c>
      <c r="BX379" s="132" t="str">
        <f t="shared" si="190"/>
        <v/>
      </c>
      <c r="BY379" s="132" t="str">
        <f t="shared" si="191"/>
        <v/>
      </c>
      <c r="BZ379" t="str">
        <f t="shared" si="192"/>
        <v/>
      </c>
      <c r="CA379" t="str">
        <f t="shared" si="193"/>
        <v/>
      </c>
      <c r="CB379" t="str">
        <f t="shared" si="194"/>
        <v/>
      </c>
      <c r="CC379" t="str">
        <f t="shared" si="195"/>
        <v/>
      </c>
      <c r="CD379" t="str">
        <f t="shared" si="196"/>
        <v/>
      </c>
      <c r="CE379" t="str">
        <f t="shared" si="197"/>
        <v/>
      </c>
      <c r="CF379" t="str">
        <f t="shared" si="198"/>
        <v/>
      </c>
      <c r="CG379" t="str">
        <f t="shared" si="199"/>
        <v/>
      </c>
      <c r="CH379" t="str">
        <f t="shared" si="200"/>
        <v/>
      </c>
      <c r="CI379" t="str">
        <f t="shared" si="201"/>
        <v/>
      </c>
      <c r="CJ379" t="str">
        <f t="shared" si="202"/>
        <v/>
      </c>
      <c r="CK379" t="str">
        <f t="shared" si="203"/>
        <v/>
      </c>
      <c r="CL379" t="str">
        <f t="shared" si="204"/>
        <v/>
      </c>
      <c r="CM379" t="str">
        <f t="shared" si="205"/>
        <v/>
      </c>
      <c r="CN379" t="str">
        <f t="shared" si="206"/>
        <v/>
      </c>
      <c r="CO379" t="str">
        <f t="shared" si="207"/>
        <v/>
      </c>
    </row>
    <row r="380" spans="1:93" ht="57.6">
      <c r="A380" s="198"/>
      <c r="B380" t="s">
        <v>4001</v>
      </c>
      <c r="C380" s="26"/>
      <c r="D380" s="27"/>
      <c r="E380" s="27" t="s">
        <v>1163</v>
      </c>
      <c r="F380" t="s">
        <v>36</v>
      </c>
      <c r="G380" s="30" t="s">
        <v>903</v>
      </c>
      <c r="H380" t="s">
        <v>3144</v>
      </c>
      <c r="J380" s="32"/>
      <c r="K380" s="28"/>
      <c r="M380" s="198" t="s">
        <v>1707</v>
      </c>
      <c r="N380" s="1" t="str">
        <f>_xlfn.CONCAT("1000*", A379)</f>
        <v>1000*bld_capex_reno-dep-off_hotels[billion_EUR]</v>
      </c>
      <c r="R380" t="str">
        <f>IF(COUNTIF(soi_input_variables!A:A,B380)&gt;0,"yes","no")</f>
        <v>no</v>
      </c>
      <c r="S380" t="str">
        <f>IF(COUNTIF(midas_input_variables!A:A,B380)&gt;0,"yes","no")</f>
        <v>no</v>
      </c>
      <c r="T380" t="str">
        <f t="shared" si="210"/>
        <v>no</v>
      </c>
      <c r="V380" t="str">
        <f>IF(COUNTIF(eucalc_variables_proxies!A:A,B380)&gt;0,"yes","no")</f>
        <v>no</v>
      </c>
      <c r="W380" s="198" t="s">
        <v>38</v>
      </c>
      <c r="X380" t="s">
        <v>3008</v>
      </c>
      <c r="AI380" s="9" t="s">
        <v>4004</v>
      </c>
      <c r="AJ380" s="9" t="s">
        <v>3013</v>
      </c>
      <c r="AK380" t="s">
        <v>3989</v>
      </c>
      <c r="AO380" s="29">
        <v>2101</v>
      </c>
      <c r="AP380" s="103" t="s">
        <v>4005</v>
      </c>
      <c r="AQ380" s="104" t="b">
        <v>1</v>
      </c>
      <c r="AR380" s="105"/>
      <c r="AS380" s="29">
        <v>2101</v>
      </c>
      <c r="AT380" s="131" t="str" cm="1">
        <f t="array" ref="AT380">IFERROR(_xlfn.TEXTSPLIT(AR380,";",,FALSE),"")</f>
        <v/>
      </c>
      <c r="BJ380" s="132" t="str">
        <f t="shared" si="176"/>
        <v/>
      </c>
      <c r="BK380" s="132" t="str">
        <f t="shared" si="177"/>
        <v/>
      </c>
      <c r="BL380" s="132" t="str">
        <f t="shared" si="178"/>
        <v/>
      </c>
      <c r="BM380" s="132" t="str">
        <f t="shared" si="179"/>
        <v/>
      </c>
      <c r="BN380" s="132" t="str">
        <f t="shared" si="180"/>
        <v/>
      </c>
      <c r="BO380" s="132" t="str">
        <f t="shared" si="181"/>
        <v/>
      </c>
      <c r="BP380" s="132" t="str">
        <f t="shared" si="182"/>
        <v/>
      </c>
      <c r="BQ380" s="132" t="str">
        <f t="shared" si="183"/>
        <v/>
      </c>
      <c r="BR380" s="132" t="str">
        <f t="shared" si="184"/>
        <v/>
      </c>
      <c r="BS380" s="132" t="str">
        <f t="shared" si="185"/>
        <v/>
      </c>
      <c r="BT380" s="132" t="str">
        <f t="shared" si="186"/>
        <v/>
      </c>
      <c r="BU380" s="132" t="str">
        <f t="shared" si="187"/>
        <v/>
      </c>
      <c r="BV380" s="132" t="str">
        <f t="shared" si="188"/>
        <v/>
      </c>
      <c r="BW380" s="132" t="str">
        <f t="shared" si="189"/>
        <v/>
      </c>
      <c r="BX380" s="132" t="str">
        <f t="shared" si="190"/>
        <v/>
      </c>
      <c r="BY380" s="132" t="str">
        <f t="shared" si="191"/>
        <v/>
      </c>
      <c r="BZ380" t="str">
        <f t="shared" si="192"/>
        <v/>
      </c>
      <c r="CA380" t="str">
        <f t="shared" si="193"/>
        <v/>
      </c>
      <c r="CB380" t="str">
        <f t="shared" si="194"/>
        <v/>
      </c>
      <c r="CC380" t="str">
        <f t="shared" si="195"/>
        <v/>
      </c>
      <c r="CD380" t="str">
        <f t="shared" si="196"/>
        <v/>
      </c>
      <c r="CE380" t="str">
        <f t="shared" si="197"/>
        <v/>
      </c>
      <c r="CF380" t="str">
        <f t="shared" si="198"/>
        <v/>
      </c>
      <c r="CG380" t="str">
        <f t="shared" si="199"/>
        <v/>
      </c>
      <c r="CH380" t="str">
        <f t="shared" si="200"/>
        <v/>
      </c>
      <c r="CI380" t="str">
        <f t="shared" si="201"/>
        <v/>
      </c>
      <c r="CJ380" t="str">
        <f t="shared" si="202"/>
        <v/>
      </c>
      <c r="CK380" t="str">
        <f t="shared" si="203"/>
        <v/>
      </c>
      <c r="CL380" t="str">
        <f t="shared" si="204"/>
        <v/>
      </c>
      <c r="CM380" t="str">
        <f t="shared" si="205"/>
        <v/>
      </c>
      <c r="CN380" t="str">
        <f t="shared" si="206"/>
        <v/>
      </c>
      <c r="CO380" t="str">
        <f t="shared" si="207"/>
        <v/>
      </c>
    </row>
    <row r="381" spans="1:93" ht="14.4">
      <c r="A381" s="198" t="s">
        <v>3619</v>
      </c>
      <c r="B381" t="s">
        <v>4006</v>
      </c>
      <c r="C381" s="26"/>
      <c r="D381" s="27"/>
      <c r="E381" s="27" t="s">
        <v>3906</v>
      </c>
      <c r="F381" t="s">
        <v>36</v>
      </c>
      <c r="G381" s="30" t="s">
        <v>903</v>
      </c>
      <c r="H381" t="s">
        <v>3144</v>
      </c>
      <c r="J381" s="32"/>
      <c r="K381" s="28"/>
      <c r="M381" s="198" t="s">
        <v>1707</v>
      </c>
      <c r="R381" t="str">
        <f>IF(COUNTIF(soi_input_variables!A:A,B381)&gt;0,"yes","no")</f>
        <v>no</v>
      </c>
      <c r="S381" t="str">
        <f>IF(COUNTIF(midas_input_variables!A:A,B381)&gt;0,"yes","no")</f>
        <v>no</v>
      </c>
      <c r="T381" t="str">
        <f t="shared" si="210"/>
        <v>no</v>
      </c>
      <c r="V381" t="str">
        <f>IF(COUNTIF(eucalc_variables_proxies!A:A,B381)&gt;0,"yes","no")</f>
        <v>no</v>
      </c>
      <c r="W381" s="198" t="s">
        <v>38</v>
      </c>
      <c r="AI381" s="9"/>
      <c r="AO381" s="29">
        <v>2101</v>
      </c>
      <c r="AP381" s="103" t="s">
        <v>4007</v>
      </c>
      <c r="AQ381" s="104" t="b">
        <v>1</v>
      </c>
      <c r="AR381" s="105"/>
      <c r="AS381" s="29">
        <v>2101</v>
      </c>
      <c r="AT381" s="131" t="str" cm="1">
        <f t="array" ref="AT381">IFERROR(_xlfn.TEXTSPLIT(AR381,";",,FALSE),"")</f>
        <v/>
      </c>
      <c r="BJ381" s="132" t="str">
        <f t="shared" si="176"/>
        <v/>
      </c>
      <c r="BK381" s="132" t="str">
        <f t="shared" si="177"/>
        <v/>
      </c>
      <c r="BL381" s="132" t="str">
        <f t="shared" si="178"/>
        <v/>
      </c>
      <c r="BM381" s="132" t="str">
        <f t="shared" si="179"/>
        <v/>
      </c>
      <c r="BN381" s="132" t="str">
        <f t="shared" si="180"/>
        <v/>
      </c>
      <c r="BO381" s="132" t="str">
        <f t="shared" si="181"/>
        <v/>
      </c>
      <c r="BP381" s="132" t="str">
        <f t="shared" si="182"/>
        <v/>
      </c>
      <c r="BQ381" s="132" t="str">
        <f t="shared" si="183"/>
        <v/>
      </c>
      <c r="BR381" s="132" t="str">
        <f t="shared" si="184"/>
        <v/>
      </c>
      <c r="BS381" s="132" t="str">
        <f t="shared" si="185"/>
        <v/>
      </c>
      <c r="BT381" s="132" t="str">
        <f t="shared" si="186"/>
        <v/>
      </c>
      <c r="BU381" s="132" t="str">
        <f t="shared" si="187"/>
        <v/>
      </c>
      <c r="BV381" s="132" t="str">
        <f t="shared" si="188"/>
        <v/>
      </c>
      <c r="BW381" s="132" t="str">
        <f t="shared" si="189"/>
        <v/>
      </c>
      <c r="BX381" s="132" t="str">
        <f t="shared" si="190"/>
        <v/>
      </c>
      <c r="BY381" s="132" t="str">
        <f t="shared" si="191"/>
        <v/>
      </c>
      <c r="BZ381" t="str">
        <f t="shared" si="192"/>
        <v/>
      </c>
      <c r="CA381" t="str">
        <f t="shared" si="193"/>
        <v/>
      </c>
      <c r="CB381" t="str">
        <f t="shared" si="194"/>
        <v/>
      </c>
      <c r="CC381" t="str">
        <f t="shared" si="195"/>
        <v/>
      </c>
      <c r="CD381" t="str">
        <f t="shared" si="196"/>
        <v/>
      </c>
      <c r="CE381" t="str">
        <f t="shared" si="197"/>
        <v/>
      </c>
      <c r="CF381" t="str">
        <f t="shared" si="198"/>
        <v/>
      </c>
      <c r="CG381" t="str">
        <f t="shared" si="199"/>
        <v/>
      </c>
      <c r="CH381" t="str">
        <f t="shared" si="200"/>
        <v/>
      </c>
      <c r="CI381" t="str">
        <f t="shared" si="201"/>
        <v/>
      </c>
      <c r="CJ381" t="str">
        <f t="shared" si="202"/>
        <v/>
      </c>
      <c r="CK381" t="str">
        <f t="shared" si="203"/>
        <v/>
      </c>
      <c r="CL381" t="str">
        <f t="shared" si="204"/>
        <v/>
      </c>
      <c r="CM381" t="str">
        <f t="shared" si="205"/>
        <v/>
      </c>
      <c r="CN381" t="str">
        <f t="shared" si="206"/>
        <v/>
      </c>
      <c r="CO381" t="str">
        <f t="shared" si="207"/>
        <v/>
      </c>
    </row>
    <row r="382" spans="1:93" ht="57.6">
      <c r="A382" s="198"/>
      <c r="B382" t="s">
        <v>4006</v>
      </c>
      <c r="C382" s="26"/>
      <c r="D382" s="27"/>
      <c r="E382" s="27" t="s">
        <v>1163</v>
      </c>
      <c r="F382" t="s">
        <v>36</v>
      </c>
      <c r="G382" s="30" t="s">
        <v>903</v>
      </c>
      <c r="H382" t="s">
        <v>3144</v>
      </c>
      <c r="J382" s="32"/>
      <c r="K382" s="28"/>
      <c r="M382" s="198" t="s">
        <v>1707</v>
      </c>
      <c r="N382" s="1" t="str">
        <f>_xlfn.CONCAT("1000*", A381)</f>
        <v>1000*bld_capex_reno-dep-off_offices[billion_EUR]</v>
      </c>
      <c r="R382" t="str">
        <f>IF(COUNTIF(soi_input_variables!A:A,B382)&gt;0,"yes","no")</f>
        <v>no</v>
      </c>
      <c r="S382" t="str">
        <f>IF(COUNTIF(midas_input_variables!A:A,B382)&gt;0,"yes","no")</f>
        <v>no</v>
      </c>
      <c r="T382" t="str">
        <f t="shared" si="210"/>
        <v>no</v>
      </c>
      <c r="V382" t="str">
        <f>IF(COUNTIF(eucalc_variables_proxies!A:A,B382)&gt;0,"yes","no")</f>
        <v>no</v>
      </c>
      <c r="W382" s="198" t="s">
        <v>38</v>
      </c>
      <c r="X382" t="s">
        <v>3008</v>
      </c>
      <c r="AI382" s="9" t="s">
        <v>4008</v>
      </c>
      <c r="AJ382" s="9" t="s">
        <v>3013</v>
      </c>
      <c r="AK382" t="s">
        <v>3989</v>
      </c>
      <c r="AO382" s="29"/>
      <c r="AP382" s="103" t="s">
        <v>4009</v>
      </c>
      <c r="AQ382" s="104" t="b">
        <v>0</v>
      </c>
      <c r="AR382" s="105">
        <v>2101</v>
      </c>
      <c r="AS382" s="29"/>
      <c r="AT382" s="131" t="str" cm="1">
        <f t="array" ref="AT382">IFERROR(_xlfn.TEXTSPLIT(AR382,";",,FALSE),"")</f>
        <v>2101</v>
      </c>
      <c r="BJ382" s="132">
        <f t="shared" si="176"/>
        <v>2101</v>
      </c>
      <c r="BK382" s="132" t="str">
        <f t="shared" si="177"/>
        <v/>
      </c>
      <c r="BL382" s="132" t="str">
        <f t="shared" si="178"/>
        <v/>
      </c>
      <c r="BM382" s="132" t="str">
        <f t="shared" si="179"/>
        <v/>
      </c>
      <c r="BN382" s="132" t="str">
        <f t="shared" si="180"/>
        <v/>
      </c>
      <c r="BO382" s="132" t="str">
        <f t="shared" si="181"/>
        <v/>
      </c>
      <c r="BP382" s="132" t="str">
        <f t="shared" si="182"/>
        <v/>
      </c>
      <c r="BQ382" s="132" t="str">
        <f t="shared" si="183"/>
        <v/>
      </c>
      <c r="BR382" s="132" t="str">
        <f t="shared" si="184"/>
        <v/>
      </c>
      <c r="BS382" s="132" t="str">
        <f t="shared" si="185"/>
        <v/>
      </c>
      <c r="BT382" s="132" t="str">
        <f t="shared" si="186"/>
        <v/>
      </c>
      <c r="BU382" s="132" t="str">
        <f t="shared" si="187"/>
        <v/>
      </c>
      <c r="BV382" s="132" t="str">
        <f t="shared" si="188"/>
        <v/>
      </c>
      <c r="BW382" s="132" t="str">
        <f t="shared" si="189"/>
        <v/>
      </c>
      <c r="BX382" s="132" t="str">
        <f t="shared" si="190"/>
        <v/>
      </c>
      <c r="BY382" s="132" t="str">
        <f t="shared" si="191"/>
        <v/>
      </c>
      <c r="BZ382" t="str">
        <f t="shared" si="192"/>
        <v>bld_emissions-CO2e_gas-ff-natural[Mt]</v>
      </c>
      <c r="CA382" t="str">
        <f t="shared" si="193"/>
        <v/>
      </c>
      <c r="CB382" t="str">
        <f t="shared" si="194"/>
        <v/>
      </c>
      <c r="CC382" t="str">
        <f t="shared" si="195"/>
        <v/>
      </c>
      <c r="CD382" t="str">
        <f t="shared" si="196"/>
        <v/>
      </c>
      <c r="CE382" t="str">
        <f t="shared" si="197"/>
        <v/>
      </c>
      <c r="CF382" t="str">
        <f t="shared" si="198"/>
        <v/>
      </c>
      <c r="CG382" t="str">
        <f t="shared" si="199"/>
        <v/>
      </c>
      <c r="CH382" t="str">
        <f t="shared" si="200"/>
        <v/>
      </c>
      <c r="CI382" t="str">
        <f t="shared" si="201"/>
        <v/>
      </c>
      <c r="CJ382" t="str">
        <f t="shared" si="202"/>
        <v/>
      </c>
      <c r="CK382" t="str">
        <f t="shared" si="203"/>
        <v/>
      </c>
      <c r="CL382" t="str">
        <f t="shared" si="204"/>
        <v/>
      </c>
      <c r="CM382" t="str">
        <f t="shared" si="205"/>
        <v/>
      </c>
      <c r="CN382" t="str">
        <f t="shared" si="206"/>
        <v/>
      </c>
      <c r="CO382" t="str">
        <f t="shared" si="207"/>
        <v/>
      </c>
    </row>
    <row r="383" spans="1:93" ht="28.8">
      <c r="A383" s="198" t="s">
        <v>3621</v>
      </c>
      <c r="B383" t="s">
        <v>4010</v>
      </c>
      <c r="C383" s="26"/>
      <c r="D383" s="27"/>
      <c r="E383" s="27" t="s">
        <v>3906</v>
      </c>
      <c r="F383" t="s">
        <v>36</v>
      </c>
      <c r="G383" s="30" t="s">
        <v>903</v>
      </c>
      <c r="H383" t="s">
        <v>3144</v>
      </c>
      <c r="J383" s="32"/>
      <c r="K383" s="28"/>
      <c r="M383" s="198" t="s">
        <v>1707</v>
      </c>
      <c r="R383" t="str">
        <f>IF(COUNTIF(soi_input_variables!A:A,B383)&gt;0,"yes","no")</f>
        <v>no</v>
      </c>
      <c r="S383" t="str">
        <f>IF(COUNTIF(midas_input_variables!A:A,B383)&gt;0,"yes","no")</f>
        <v>no</v>
      </c>
      <c r="T383" t="str">
        <f t="shared" si="210"/>
        <v>no</v>
      </c>
      <c r="V383" t="str">
        <f>IF(COUNTIF(eucalc_variables_proxies!A:A,B383)&gt;0,"yes","no")</f>
        <v>no</v>
      </c>
      <c r="W383" s="198" t="s">
        <v>38</v>
      </c>
      <c r="AI383" s="9" t="s">
        <v>4011</v>
      </c>
      <c r="AJ383" s="9" t="s">
        <v>3013</v>
      </c>
      <c r="AK383" t="s">
        <v>3989</v>
      </c>
      <c r="AO383" s="29"/>
      <c r="AP383" s="103" t="s">
        <v>4012</v>
      </c>
      <c r="AQ383" s="104" t="b">
        <v>0</v>
      </c>
      <c r="AR383" s="105">
        <v>2102</v>
      </c>
      <c r="AS383" s="29"/>
      <c r="AT383" s="131" t="str" cm="1">
        <f t="array" ref="AT383">IFERROR(_xlfn.TEXTSPLIT(AR383,";",,FALSE),"")</f>
        <v>2102</v>
      </c>
      <c r="BJ383" s="132">
        <f t="shared" si="176"/>
        <v>2102</v>
      </c>
      <c r="BK383" s="132" t="str">
        <f t="shared" si="177"/>
        <v/>
      </c>
      <c r="BL383" s="132" t="str">
        <f t="shared" si="178"/>
        <v/>
      </c>
      <c r="BM383" s="132" t="str">
        <f t="shared" si="179"/>
        <v/>
      </c>
      <c r="BN383" s="132" t="str">
        <f t="shared" si="180"/>
        <v/>
      </c>
      <c r="BO383" s="132" t="str">
        <f t="shared" si="181"/>
        <v/>
      </c>
      <c r="BP383" s="132" t="str">
        <f t="shared" si="182"/>
        <v/>
      </c>
      <c r="BQ383" s="132" t="str">
        <f t="shared" si="183"/>
        <v/>
      </c>
      <c r="BR383" s="132" t="str">
        <f t="shared" si="184"/>
        <v/>
      </c>
      <c r="BS383" s="132" t="str">
        <f t="shared" si="185"/>
        <v/>
      </c>
      <c r="BT383" s="132" t="str">
        <f t="shared" si="186"/>
        <v/>
      </c>
      <c r="BU383" s="132" t="str">
        <f t="shared" si="187"/>
        <v/>
      </c>
      <c r="BV383" s="132" t="str">
        <f t="shared" si="188"/>
        <v/>
      </c>
      <c r="BW383" s="132" t="str">
        <f t="shared" si="189"/>
        <v/>
      </c>
      <c r="BX383" s="132" t="str">
        <f t="shared" si="190"/>
        <v/>
      </c>
      <c r="BY383" s="132" t="str">
        <f t="shared" si="191"/>
        <v/>
      </c>
      <c r="BZ383" t="str">
        <f t="shared" si="192"/>
        <v>bld_emissions-CO2e_non-residential_education[Mt]</v>
      </c>
      <c r="CA383" t="str">
        <f t="shared" si="193"/>
        <v/>
      </c>
      <c r="CB383" t="str">
        <f t="shared" si="194"/>
        <v/>
      </c>
      <c r="CC383" t="str">
        <f t="shared" si="195"/>
        <v/>
      </c>
      <c r="CD383" t="str">
        <f t="shared" si="196"/>
        <v/>
      </c>
      <c r="CE383" t="str">
        <f t="shared" si="197"/>
        <v/>
      </c>
      <c r="CF383" t="str">
        <f t="shared" si="198"/>
        <v/>
      </c>
      <c r="CG383" t="str">
        <f t="shared" si="199"/>
        <v/>
      </c>
      <c r="CH383" t="str">
        <f t="shared" si="200"/>
        <v/>
      </c>
      <c r="CI383" t="str">
        <f t="shared" si="201"/>
        <v/>
      </c>
      <c r="CJ383" t="str">
        <f t="shared" si="202"/>
        <v/>
      </c>
      <c r="CK383" t="str">
        <f t="shared" si="203"/>
        <v/>
      </c>
      <c r="CL383" t="str">
        <f t="shared" si="204"/>
        <v/>
      </c>
      <c r="CM383" t="str">
        <f t="shared" si="205"/>
        <v/>
      </c>
      <c r="CN383" t="str">
        <f t="shared" si="206"/>
        <v/>
      </c>
      <c r="CO383" t="str">
        <f t="shared" si="207"/>
        <v/>
      </c>
    </row>
    <row r="384" spans="1:93" ht="57.6">
      <c r="A384" s="198"/>
      <c r="B384" t="s">
        <v>4010</v>
      </c>
      <c r="C384" s="26"/>
      <c r="D384" s="27"/>
      <c r="E384" s="27" t="s">
        <v>1163</v>
      </c>
      <c r="F384" t="s">
        <v>36</v>
      </c>
      <c r="G384" s="30" t="s">
        <v>903</v>
      </c>
      <c r="H384" t="s">
        <v>3144</v>
      </c>
      <c r="J384" s="32"/>
      <c r="K384" s="28"/>
      <c r="M384" s="198" t="s">
        <v>1707</v>
      </c>
      <c r="N384" s="1" t="str">
        <f>_xlfn.CONCAT("1000*", A383)</f>
        <v>1000*bld_capex_reno-dep-off_other[billion_EUR]</v>
      </c>
      <c r="R384" t="str">
        <f>IF(COUNTIF(soi_input_variables!A:A,B384)&gt;0,"yes","no")</f>
        <v>no</v>
      </c>
      <c r="S384" t="str">
        <f>IF(COUNTIF(midas_input_variables!A:A,B384)&gt;0,"yes","no")</f>
        <v>no</v>
      </c>
      <c r="T384" t="str">
        <f t="shared" si="210"/>
        <v>no</v>
      </c>
      <c r="V384" t="str">
        <f>IF(COUNTIF(eucalc_variables_proxies!A:A,B384)&gt;0,"yes","no")</f>
        <v>no</v>
      </c>
      <c r="W384" s="198" t="s">
        <v>38</v>
      </c>
      <c r="X384" t="s">
        <v>3008</v>
      </c>
      <c r="AI384" s="9" t="s">
        <v>4013</v>
      </c>
      <c r="AJ384" s="9" t="s">
        <v>3013</v>
      </c>
      <c r="AK384" t="s">
        <v>3989</v>
      </c>
      <c r="AO384" s="29"/>
      <c r="AP384" s="103" t="s">
        <v>4014</v>
      </c>
      <c r="AQ384" s="104" t="b">
        <v>0</v>
      </c>
      <c r="AR384" s="116" t="s">
        <v>4015</v>
      </c>
      <c r="AS384" s="29"/>
      <c r="AT384" s="131" t="str" cm="1">
        <f t="array" ref="AT384:AU384">IFERROR(_xlfn.TEXTSPLIT(AR384,";",,FALSE),"")</f>
        <v>3</v>
      </c>
      <c r="AU384" s="131" t="str">
        <v>2102</v>
      </c>
      <c r="BJ384" s="132">
        <f t="shared" si="176"/>
        <v>3</v>
      </c>
      <c r="BK384" s="132">
        <f t="shared" si="177"/>
        <v>2102</v>
      </c>
      <c r="BL384" s="132" t="str">
        <f t="shared" si="178"/>
        <v/>
      </c>
      <c r="BM384" s="132" t="str">
        <f t="shared" si="179"/>
        <v/>
      </c>
      <c r="BN384" s="132" t="str">
        <f t="shared" si="180"/>
        <v/>
      </c>
      <c r="BO384" s="132" t="str">
        <f t="shared" si="181"/>
        <v/>
      </c>
      <c r="BP384" s="132" t="str">
        <f t="shared" si="182"/>
        <v/>
      </c>
      <c r="BQ384" s="132" t="str">
        <f t="shared" si="183"/>
        <v/>
      </c>
      <c r="BR384" s="132" t="str">
        <f t="shared" si="184"/>
        <v/>
      </c>
      <c r="BS384" s="132" t="str">
        <f t="shared" si="185"/>
        <v/>
      </c>
      <c r="BT384" s="132" t="str">
        <f t="shared" si="186"/>
        <v/>
      </c>
      <c r="BU384" s="132" t="str">
        <f t="shared" si="187"/>
        <v/>
      </c>
      <c r="BV384" s="132" t="str">
        <f t="shared" si="188"/>
        <v/>
      </c>
      <c r="BW384" s="132" t="str">
        <f t="shared" si="189"/>
        <v/>
      </c>
      <c r="BX384" s="132" t="str">
        <f t="shared" si="190"/>
        <v/>
      </c>
      <c r="BY384" s="132" t="str">
        <f t="shared" si="191"/>
        <v/>
      </c>
      <c r="BZ384" t="str">
        <f t="shared" si="192"/>
        <v>bld_emissions-CO2e_non-residential_appliances[Mt]</v>
      </c>
      <c r="CA384" t="str">
        <f t="shared" si="193"/>
        <v>bld_emissions-CO2e_non-residential_education[Mt]</v>
      </c>
      <c r="CB384" t="str">
        <f t="shared" si="194"/>
        <v/>
      </c>
      <c r="CC384" t="str">
        <f t="shared" si="195"/>
        <v/>
      </c>
      <c r="CD384" t="str">
        <f t="shared" si="196"/>
        <v/>
      </c>
      <c r="CE384" t="str">
        <f t="shared" si="197"/>
        <v/>
      </c>
      <c r="CF384" t="str">
        <f t="shared" si="198"/>
        <v/>
      </c>
      <c r="CG384" t="str">
        <f t="shared" si="199"/>
        <v/>
      </c>
      <c r="CH384" t="str">
        <f t="shared" si="200"/>
        <v/>
      </c>
      <c r="CI384" t="str">
        <f t="shared" si="201"/>
        <v/>
      </c>
      <c r="CJ384" t="str">
        <f t="shared" si="202"/>
        <v/>
      </c>
      <c r="CK384" t="str">
        <f t="shared" si="203"/>
        <v/>
      </c>
      <c r="CL384" t="str">
        <f t="shared" si="204"/>
        <v/>
      </c>
      <c r="CM384" t="str">
        <f t="shared" si="205"/>
        <v/>
      </c>
      <c r="CN384" t="str">
        <f t="shared" si="206"/>
        <v/>
      </c>
      <c r="CO384" t="str">
        <f t="shared" si="207"/>
        <v/>
      </c>
    </row>
    <row r="385" spans="1:93" ht="28.8">
      <c r="A385" s="198" t="s">
        <v>3623</v>
      </c>
      <c r="B385" t="s">
        <v>4016</v>
      </c>
      <c r="C385" s="26"/>
      <c r="D385" s="27"/>
      <c r="E385" s="27" t="s">
        <v>3906</v>
      </c>
      <c r="F385" t="s">
        <v>36</v>
      </c>
      <c r="G385" s="30" t="s">
        <v>903</v>
      </c>
      <c r="H385" t="s">
        <v>3144</v>
      </c>
      <c r="J385" s="32"/>
      <c r="K385" s="28"/>
      <c r="M385" s="198" t="s">
        <v>1707</v>
      </c>
      <c r="R385" t="str">
        <f>IF(COUNTIF(soi_input_variables!A:A,B385)&gt;0,"yes","no")</f>
        <v>no</v>
      </c>
      <c r="S385" t="str">
        <f>IF(COUNTIF(midas_input_variables!A:A,B385)&gt;0,"yes","no")</f>
        <v>no</v>
      </c>
      <c r="T385" t="str">
        <f t="shared" si="210"/>
        <v>no</v>
      </c>
      <c r="V385" t="str">
        <f>IF(COUNTIF(eucalc_variables_proxies!A:A,B385)&gt;0,"yes","no")</f>
        <v>no</v>
      </c>
      <c r="W385" s="198" t="s">
        <v>38</v>
      </c>
      <c r="AI385" s="9" t="s">
        <v>4017</v>
      </c>
      <c r="AJ385" s="9" t="s">
        <v>3013</v>
      </c>
      <c r="AK385" t="s">
        <v>3989</v>
      </c>
      <c r="AO385" s="29"/>
      <c r="AP385" s="103" t="s">
        <v>4018</v>
      </c>
      <c r="AQ385" s="104" t="b">
        <v>0</v>
      </c>
      <c r="AR385" s="105">
        <v>2107</v>
      </c>
      <c r="AS385" s="29"/>
      <c r="AT385" s="131" t="str" cm="1">
        <f t="array" ref="AT385">IFERROR(_xlfn.TEXTSPLIT(AR385,";",,FALSE),"")</f>
        <v>2107</v>
      </c>
      <c r="BJ385" s="132">
        <f t="shared" si="176"/>
        <v>2107</v>
      </c>
      <c r="BK385" s="132" t="str">
        <f t="shared" si="177"/>
        <v/>
      </c>
      <c r="BL385" s="132" t="str">
        <f t="shared" si="178"/>
        <v/>
      </c>
      <c r="BM385" s="132" t="str">
        <f t="shared" si="179"/>
        <v/>
      </c>
      <c r="BN385" s="132" t="str">
        <f t="shared" si="180"/>
        <v/>
      </c>
      <c r="BO385" s="132" t="str">
        <f t="shared" si="181"/>
        <v/>
      </c>
      <c r="BP385" s="132" t="str">
        <f t="shared" si="182"/>
        <v/>
      </c>
      <c r="BQ385" s="132" t="str">
        <f t="shared" si="183"/>
        <v/>
      </c>
      <c r="BR385" s="132" t="str">
        <f t="shared" si="184"/>
        <v/>
      </c>
      <c r="BS385" s="132" t="str">
        <f t="shared" si="185"/>
        <v/>
      </c>
      <c r="BT385" s="132" t="str">
        <f t="shared" si="186"/>
        <v/>
      </c>
      <c r="BU385" s="132" t="str">
        <f t="shared" si="187"/>
        <v/>
      </c>
      <c r="BV385" s="132" t="str">
        <f t="shared" si="188"/>
        <v/>
      </c>
      <c r="BW385" s="132" t="str">
        <f t="shared" si="189"/>
        <v/>
      </c>
      <c r="BX385" s="132" t="str">
        <f t="shared" si="190"/>
        <v/>
      </c>
      <c r="BY385" s="132" t="str">
        <f t="shared" si="191"/>
        <v/>
      </c>
      <c r="BZ385" t="str">
        <f t="shared" si="192"/>
        <v>bld_emissions-CO2e_residential_mfh[Mt]</v>
      </c>
      <c r="CA385" t="str">
        <f t="shared" si="193"/>
        <v/>
      </c>
      <c r="CB385" t="str">
        <f t="shared" si="194"/>
        <v/>
      </c>
      <c r="CC385" t="str">
        <f t="shared" si="195"/>
        <v/>
      </c>
      <c r="CD385" t="str">
        <f t="shared" si="196"/>
        <v/>
      </c>
      <c r="CE385" t="str">
        <f t="shared" si="197"/>
        <v/>
      </c>
      <c r="CF385" t="str">
        <f t="shared" si="198"/>
        <v/>
      </c>
      <c r="CG385" t="str">
        <f t="shared" si="199"/>
        <v/>
      </c>
      <c r="CH385" t="str">
        <f t="shared" si="200"/>
        <v/>
      </c>
      <c r="CI385" t="str">
        <f t="shared" si="201"/>
        <v/>
      </c>
      <c r="CJ385" t="str">
        <f t="shared" si="202"/>
        <v/>
      </c>
      <c r="CK385" t="str">
        <f t="shared" si="203"/>
        <v/>
      </c>
      <c r="CL385" t="str">
        <f t="shared" si="204"/>
        <v/>
      </c>
      <c r="CM385" t="str">
        <f t="shared" si="205"/>
        <v/>
      </c>
      <c r="CN385" t="str">
        <f t="shared" si="206"/>
        <v/>
      </c>
      <c r="CO385" t="str">
        <f t="shared" si="207"/>
        <v/>
      </c>
    </row>
    <row r="386" spans="1:93" ht="43.2">
      <c r="A386" s="198"/>
      <c r="B386" t="s">
        <v>4016</v>
      </c>
      <c r="C386" s="26"/>
      <c r="D386" s="27"/>
      <c r="E386" s="27" t="s">
        <v>1163</v>
      </c>
      <c r="F386" t="s">
        <v>36</v>
      </c>
      <c r="G386" s="30" t="s">
        <v>903</v>
      </c>
      <c r="H386" t="s">
        <v>3144</v>
      </c>
      <c r="J386" s="32"/>
      <c r="K386" s="28"/>
      <c r="M386" s="198" t="s">
        <v>1707</v>
      </c>
      <c r="N386" s="1" t="str">
        <f>_xlfn.CONCAT("1000*", A385)</f>
        <v>1000*bld_capex_reno-dep-off_trade[billion_EUR]</v>
      </c>
      <c r="R386" t="str">
        <f>IF(COUNTIF(soi_input_variables!A:A,B386)&gt;0,"yes","no")</f>
        <v>no</v>
      </c>
      <c r="S386" t="str">
        <f>IF(COUNTIF(midas_input_variables!A:A,B386)&gt;0,"yes","no")</f>
        <v>no</v>
      </c>
      <c r="T386" t="str">
        <f t="shared" si="210"/>
        <v>no</v>
      </c>
      <c r="V386" t="str">
        <f>IF(COUNTIF(eucalc_variables_proxies!A:A,B386)&gt;0,"yes","no")</f>
        <v>no</v>
      </c>
      <c r="W386" s="198" t="s">
        <v>38</v>
      </c>
      <c r="X386" t="s">
        <v>3008</v>
      </c>
      <c r="AI386" s="9" t="s">
        <v>4019</v>
      </c>
      <c r="AJ386" s="9" t="s">
        <v>3013</v>
      </c>
      <c r="AK386" t="s">
        <v>3989</v>
      </c>
      <c r="AO386" s="29"/>
      <c r="AP386" s="103" t="s">
        <v>4020</v>
      </c>
      <c r="AQ386" s="104" t="b">
        <v>0</v>
      </c>
      <c r="AR386" s="105">
        <v>2107</v>
      </c>
      <c r="AS386" s="29"/>
      <c r="AT386" s="131" t="str" cm="1">
        <f t="array" ref="AT386">IFERROR(_xlfn.TEXTSPLIT(AR386,";",,FALSE),"")</f>
        <v>2107</v>
      </c>
      <c r="BJ386" s="132">
        <f t="shared" ref="BJ386:BJ449" si="211">IF(LEN(AT386)&gt;0,VALUE(AT386),"")</f>
        <v>2107</v>
      </c>
      <c r="BK386" s="132" t="str">
        <f t="shared" ref="BK386:BK449" si="212">IF(LEN(AU386)&gt;0,VALUE(AU386),"")</f>
        <v/>
      </c>
      <c r="BL386" s="132" t="str">
        <f t="shared" ref="BL386:BL449" si="213">IF(LEN(AV386)&gt;0,VALUE(AV386),"")</f>
        <v/>
      </c>
      <c r="BM386" s="132" t="str">
        <f t="shared" ref="BM386:BM449" si="214">IF(LEN(AW386)&gt;0,VALUE(AW386),"")</f>
        <v/>
      </c>
      <c r="BN386" s="132" t="str">
        <f t="shared" ref="BN386:BN449" si="215">IF(LEN(AX386)&gt;0,VALUE(AX386),"")</f>
        <v/>
      </c>
      <c r="BO386" s="132" t="str">
        <f t="shared" ref="BO386:BO449" si="216">IF(LEN(AY386)&gt;0,VALUE(AY386),"")</f>
        <v/>
      </c>
      <c r="BP386" s="132" t="str">
        <f t="shared" ref="BP386:BP449" si="217">IF(LEN(AZ386)&gt;0,VALUE(AZ386),"")</f>
        <v/>
      </c>
      <c r="BQ386" s="132" t="str">
        <f t="shared" ref="BQ386:BQ449" si="218">IF(LEN(BA386)&gt;0,VALUE(BA386),"")</f>
        <v/>
      </c>
      <c r="BR386" s="132" t="str">
        <f t="shared" ref="BR386:BR449" si="219">IF(LEN(BB386)&gt;0,VALUE(BB386),"")</f>
        <v/>
      </c>
      <c r="BS386" s="132" t="str">
        <f t="shared" ref="BS386:BS449" si="220">IF(LEN(BC386)&gt;0,VALUE(BC386),"")</f>
        <v/>
      </c>
      <c r="BT386" s="132" t="str">
        <f t="shared" ref="BT386:BT449" si="221">IF(LEN(BD386)&gt;0,VALUE(BD386),"")</f>
        <v/>
      </c>
      <c r="BU386" s="132" t="str">
        <f t="shared" ref="BU386:BU449" si="222">IF(LEN(BE386)&gt;0,VALUE(BE386),"")</f>
        <v/>
      </c>
      <c r="BV386" s="132" t="str">
        <f t="shared" ref="BV386:BV449" si="223">IF(LEN(BF386)&gt;0,VALUE(BF386),"")</f>
        <v/>
      </c>
      <c r="BW386" s="132" t="str">
        <f t="shared" ref="BW386:BW449" si="224">IF(LEN(BG386)&gt;0,VALUE(BG386),"")</f>
        <v/>
      </c>
      <c r="BX386" s="132" t="str">
        <f t="shared" ref="BX386:BX449" si="225">IF(LEN(BH386)&gt;0,VALUE(BH386),"")</f>
        <v/>
      </c>
      <c r="BY386" s="132" t="str">
        <f t="shared" ref="BY386:BY449" si="226">IF(LEN(BI386)&gt;0,VALUE(BI386),"")</f>
        <v/>
      </c>
      <c r="BZ386" t="str">
        <f t="shared" ref="BZ386:BZ449" si="227" xml:space="preserve"> IF(LEN(BJ386)&gt;0,VLOOKUP(BJ386,$AO:$AP,2,FALSE),"")</f>
        <v>bld_emissions-CO2e_residential_mfh[Mt]</v>
      </c>
      <c r="CA386" t="str">
        <f t="shared" ref="CA386:CA449" si="228" xml:space="preserve"> IF(LEN(BK386)&gt;0,VLOOKUP(BK386,$AO:$AP,2,FALSE),"")</f>
        <v/>
      </c>
      <c r="CB386" t="str">
        <f t="shared" ref="CB386:CB449" si="229" xml:space="preserve"> IF(LEN(BL386)&gt;0,VLOOKUP(BL386,$AO:$AP,2,FALSE),"")</f>
        <v/>
      </c>
      <c r="CC386" t="str">
        <f t="shared" ref="CC386:CC449" si="230" xml:space="preserve"> IF(LEN(BM386)&gt;0,VLOOKUP(BM386,$AO:$AP,2,FALSE),"")</f>
        <v/>
      </c>
      <c r="CD386" t="str">
        <f t="shared" ref="CD386:CD449" si="231" xml:space="preserve"> IF(LEN(BN386)&gt;0,VLOOKUP(BN386,$AO:$AP,2,FALSE),"")</f>
        <v/>
      </c>
      <c r="CE386" t="str">
        <f t="shared" ref="CE386:CE449" si="232" xml:space="preserve"> IF(LEN(BO386)&gt;0,VLOOKUP(BO386,$AO:$AP,2,FALSE),"")</f>
        <v/>
      </c>
      <c r="CF386" t="str">
        <f t="shared" ref="CF386:CF449" si="233" xml:space="preserve"> IF(LEN(BP386)&gt;0,VLOOKUP(BP386,$AO:$AP,2,FALSE),"")</f>
        <v/>
      </c>
      <c r="CG386" t="str">
        <f t="shared" ref="CG386:CG449" si="234" xml:space="preserve"> IF(LEN(BQ386)&gt;0,VLOOKUP(BQ386,$AO:$AP,2,FALSE),"")</f>
        <v/>
      </c>
      <c r="CH386" t="str">
        <f t="shared" ref="CH386:CH449" si="235" xml:space="preserve"> IF(LEN(BR386)&gt;0,VLOOKUP(BR386,$AO:$AP,2,FALSE),"")</f>
        <v/>
      </c>
      <c r="CI386" t="str">
        <f t="shared" ref="CI386:CI449" si="236" xml:space="preserve"> IF(LEN(BS386)&gt;0,VLOOKUP(BS386,$AO:$AP,2,FALSE),"")</f>
        <v/>
      </c>
      <c r="CJ386" t="str">
        <f t="shared" ref="CJ386:CJ449" si="237" xml:space="preserve"> IF(LEN(BT386)&gt;0,VLOOKUP(BT386,$AO:$AP,2,FALSE),"")</f>
        <v/>
      </c>
      <c r="CK386" t="str">
        <f t="shared" ref="CK386:CK449" si="238" xml:space="preserve"> IF(LEN(BU386)&gt;0,VLOOKUP(BU386,$AO:$AP,2,FALSE),"")</f>
        <v/>
      </c>
      <c r="CL386" t="str">
        <f t="shared" ref="CL386:CL449" si="239" xml:space="preserve"> IF(LEN(BV386)&gt;0,VLOOKUP(BV386,$AO:$AP,2,FALSE),"")</f>
        <v/>
      </c>
      <c r="CM386" t="str">
        <f t="shared" ref="CM386:CM449" si="240" xml:space="preserve"> IF(LEN(BW386)&gt;0,VLOOKUP(BW386,$AO:$AP,2,FALSE),"")</f>
        <v/>
      </c>
      <c r="CN386" t="str">
        <f t="shared" ref="CN386:CN449" si="241" xml:space="preserve"> IF(LEN(BX386)&gt;0,VLOOKUP(BX386,$AO:$AP,2,FALSE),"")</f>
        <v/>
      </c>
      <c r="CO386" t="str">
        <f t="shared" ref="CO386:CO449" si="242" xml:space="preserve"> IF(LEN(BY386)&gt;0,VLOOKUP(BY386,$AO:$AP,2,FALSE),"")</f>
        <v/>
      </c>
    </row>
    <row r="387" spans="1:93" ht="28.8">
      <c r="A387" s="198" t="s">
        <v>3609</v>
      </c>
      <c r="B387" t="s">
        <v>4021</v>
      </c>
      <c r="C387" s="26"/>
      <c r="D387" s="27"/>
      <c r="E387" s="27" t="s">
        <v>3906</v>
      </c>
      <c r="F387" t="s">
        <v>36</v>
      </c>
      <c r="G387" s="30" t="s">
        <v>903</v>
      </c>
      <c r="H387" t="s">
        <v>3144</v>
      </c>
      <c r="J387" s="32"/>
      <c r="K387" s="28"/>
      <c r="M387" s="198" t="s">
        <v>1707</v>
      </c>
      <c r="R387" t="str">
        <f>IF(COUNTIF(soi_input_variables!A:A,B387)&gt;0,"yes","no")</f>
        <v>no</v>
      </c>
      <c r="S387" t="str">
        <f>IF(COUNTIF(midas_input_variables!A:A,B387)&gt;0,"yes","no")</f>
        <v>no</v>
      </c>
      <c r="T387" t="str">
        <f t="shared" si="210"/>
        <v>no</v>
      </c>
      <c r="V387" t="str">
        <f>IF(COUNTIF(eucalc_variables_proxies!A:A,B387)&gt;0,"yes","no")</f>
        <v>no</v>
      </c>
      <c r="W387" s="198" t="s">
        <v>38</v>
      </c>
      <c r="AI387" s="9" t="s">
        <v>4022</v>
      </c>
      <c r="AJ387" s="9" t="s">
        <v>3013</v>
      </c>
      <c r="AO387" s="29"/>
      <c r="AP387" s="103" t="s">
        <v>4023</v>
      </c>
      <c r="AQ387" s="104" t="b">
        <v>0</v>
      </c>
      <c r="AR387" s="105">
        <v>2107</v>
      </c>
      <c r="AS387" s="29"/>
      <c r="AT387" s="131" t="str" cm="1">
        <f t="array" ref="AT387">IFERROR(_xlfn.TEXTSPLIT(AR387,";",,FALSE),"")</f>
        <v>2107</v>
      </c>
      <c r="BJ387" s="132">
        <f t="shared" si="211"/>
        <v>2107</v>
      </c>
      <c r="BK387" s="132" t="str">
        <f t="shared" si="212"/>
        <v/>
      </c>
      <c r="BL387" s="132" t="str">
        <f t="shared" si="213"/>
        <v/>
      </c>
      <c r="BM387" s="132" t="str">
        <f t="shared" si="214"/>
        <v/>
      </c>
      <c r="BN387" s="132" t="str">
        <f t="shared" si="215"/>
        <v/>
      </c>
      <c r="BO387" s="132" t="str">
        <f t="shared" si="216"/>
        <v/>
      </c>
      <c r="BP387" s="132" t="str">
        <f t="shared" si="217"/>
        <v/>
      </c>
      <c r="BQ387" s="132" t="str">
        <f t="shared" si="218"/>
        <v/>
      </c>
      <c r="BR387" s="132" t="str">
        <f t="shared" si="219"/>
        <v/>
      </c>
      <c r="BS387" s="132" t="str">
        <f t="shared" si="220"/>
        <v/>
      </c>
      <c r="BT387" s="132" t="str">
        <f t="shared" si="221"/>
        <v/>
      </c>
      <c r="BU387" s="132" t="str">
        <f t="shared" si="222"/>
        <v/>
      </c>
      <c r="BV387" s="132" t="str">
        <f t="shared" si="223"/>
        <v/>
      </c>
      <c r="BW387" s="132" t="str">
        <f t="shared" si="224"/>
        <v/>
      </c>
      <c r="BX387" s="132" t="str">
        <f t="shared" si="225"/>
        <v/>
      </c>
      <c r="BY387" s="132" t="str">
        <f t="shared" si="226"/>
        <v/>
      </c>
      <c r="BZ387" t="str">
        <f t="shared" si="227"/>
        <v>bld_emissions-CO2e_residential_mfh[Mt]</v>
      </c>
      <c r="CA387" t="str">
        <f t="shared" si="228"/>
        <v/>
      </c>
      <c r="CB387" t="str">
        <f t="shared" si="229"/>
        <v/>
      </c>
      <c r="CC387" t="str">
        <f t="shared" si="230"/>
        <v/>
      </c>
      <c r="CD387" t="str">
        <f t="shared" si="231"/>
        <v/>
      </c>
      <c r="CE387" t="str">
        <f t="shared" si="232"/>
        <v/>
      </c>
      <c r="CF387" t="str">
        <f t="shared" si="233"/>
        <v/>
      </c>
      <c r="CG387" t="str">
        <f t="shared" si="234"/>
        <v/>
      </c>
      <c r="CH387" t="str">
        <f t="shared" si="235"/>
        <v/>
      </c>
      <c r="CI387" t="str">
        <f t="shared" si="236"/>
        <v/>
      </c>
      <c r="CJ387" t="str">
        <f t="shared" si="237"/>
        <v/>
      </c>
      <c r="CK387" t="str">
        <f t="shared" si="238"/>
        <v/>
      </c>
      <c r="CL387" t="str">
        <f t="shared" si="239"/>
        <v/>
      </c>
      <c r="CM387" t="str">
        <f t="shared" si="240"/>
        <v/>
      </c>
      <c r="CN387" t="str">
        <f t="shared" si="241"/>
        <v/>
      </c>
      <c r="CO387" t="str">
        <f t="shared" si="242"/>
        <v/>
      </c>
    </row>
    <row r="388" spans="1:93" ht="28.8">
      <c r="A388" s="198"/>
      <c r="B388" t="s">
        <v>4021</v>
      </c>
      <c r="C388" s="26"/>
      <c r="D388" s="27"/>
      <c r="E388" s="27" t="s">
        <v>1163</v>
      </c>
      <c r="F388" t="s">
        <v>36</v>
      </c>
      <c r="G388" s="30" t="s">
        <v>903</v>
      </c>
      <c r="H388" t="s">
        <v>3144</v>
      </c>
      <c r="J388" s="32"/>
      <c r="K388" s="28"/>
      <c r="M388" s="198" t="s">
        <v>1707</v>
      </c>
      <c r="N388" s="1" t="str">
        <f>_xlfn.CONCAT("1000*", A387)</f>
        <v>1000*bld_capex_reno-dep-sfh[billion_EUR]</v>
      </c>
      <c r="R388" t="str">
        <f>IF(COUNTIF(soi_input_variables!A:A,B388)&gt;0,"yes","no")</f>
        <v>no</v>
      </c>
      <c r="S388" t="str">
        <f>IF(COUNTIF(midas_input_variables!A:A,B388)&gt;0,"yes","no")</f>
        <v>no</v>
      </c>
      <c r="T388" t="str">
        <f t="shared" si="210"/>
        <v>no</v>
      </c>
      <c r="V388" t="str">
        <f>IF(COUNTIF(eucalc_variables_proxies!A:A,B388)&gt;0,"yes","no")</f>
        <v>no</v>
      </c>
      <c r="W388" s="198" t="s">
        <v>38</v>
      </c>
      <c r="X388" t="s">
        <v>3008</v>
      </c>
      <c r="AI388" s="9" t="s">
        <v>4024</v>
      </c>
      <c r="AJ388" s="9" t="s">
        <v>2966</v>
      </c>
      <c r="AK388" t="s">
        <v>3013</v>
      </c>
      <c r="AO388" s="29"/>
      <c r="AP388" s="103" t="s">
        <v>4025</v>
      </c>
      <c r="AQ388" s="104" t="b">
        <v>0</v>
      </c>
      <c r="AR388" s="105" t="s">
        <v>4026</v>
      </c>
      <c r="AS388" s="29"/>
      <c r="AT388" s="131" t="str" cm="1">
        <f t="array" ref="AT388:AU388">IFERROR(_xlfn.TEXTSPLIT(AR388,";",,FALSE),"")</f>
        <v>3</v>
      </c>
      <c r="AU388" s="131" t="str">
        <v>2101</v>
      </c>
      <c r="BJ388" s="132">
        <f t="shared" si="211"/>
        <v>3</v>
      </c>
      <c r="BK388" s="132">
        <f t="shared" si="212"/>
        <v>2101</v>
      </c>
      <c r="BL388" s="132" t="str">
        <f t="shared" si="213"/>
        <v/>
      </c>
      <c r="BM388" s="132" t="str">
        <f t="shared" si="214"/>
        <v/>
      </c>
      <c r="BN388" s="132" t="str">
        <f t="shared" si="215"/>
        <v/>
      </c>
      <c r="BO388" s="132" t="str">
        <f t="shared" si="216"/>
        <v/>
      </c>
      <c r="BP388" s="132" t="str">
        <f t="shared" si="217"/>
        <v/>
      </c>
      <c r="BQ388" s="132" t="str">
        <f t="shared" si="218"/>
        <v/>
      </c>
      <c r="BR388" s="132" t="str">
        <f t="shared" si="219"/>
        <v/>
      </c>
      <c r="BS388" s="132" t="str">
        <f t="shared" si="220"/>
        <v/>
      </c>
      <c r="BT388" s="132" t="str">
        <f t="shared" si="221"/>
        <v/>
      </c>
      <c r="BU388" s="132" t="str">
        <f t="shared" si="222"/>
        <v/>
      </c>
      <c r="BV388" s="132" t="str">
        <f t="shared" si="223"/>
        <v/>
      </c>
      <c r="BW388" s="132" t="str">
        <f t="shared" si="224"/>
        <v/>
      </c>
      <c r="BX388" s="132" t="str">
        <f t="shared" si="225"/>
        <v/>
      </c>
      <c r="BY388" s="132" t="str">
        <f t="shared" si="226"/>
        <v/>
      </c>
      <c r="BZ388" t="str">
        <f t="shared" si="227"/>
        <v>bld_emissions-CO2e_non-residential_appliances[Mt]</v>
      </c>
      <c r="CA388" t="str">
        <f t="shared" si="228"/>
        <v>bld_emissions-CO2e_gas-ff-natural[Mt]</v>
      </c>
      <c r="CB388" t="str">
        <f t="shared" si="229"/>
        <v/>
      </c>
      <c r="CC388" t="str">
        <f t="shared" si="230"/>
        <v/>
      </c>
      <c r="CD388" t="str">
        <f t="shared" si="231"/>
        <v/>
      </c>
      <c r="CE388" t="str">
        <f t="shared" si="232"/>
        <v/>
      </c>
      <c r="CF388" t="str">
        <f t="shared" si="233"/>
        <v/>
      </c>
      <c r="CG388" t="str">
        <f t="shared" si="234"/>
        <v/>
      </c>
      <c r="CH388" t="str">
        <f t="shared" si="235"/>
        <v/>
      </c>
      <c r="CI388" t="str">
        <f t="shared" si="236"/>
        <v/>
      </c>
      <c r="CJ388" t="str">
        <f t="shared" si="237"/>
        <v/>
      </c>
      <c r="CK388" t="str">
        <f t="shared" si="238"/>
        <v/>
      </c>
      <c r="CL388" t="str">
        <f t="shared" si="239"/>
        <v/>
      </c>
      <c r="CM388" t="str">
        <f t="shared" si="240"/>
        <v/>
      </c>
      <c r="CN388" t="str">
        <f t="shared" si="241"/>
        <v/>
      </c>
      <c r="CO388" t="str">
        <f t="shared" si="242"/>
        <v/>
      </c>
    </row>
    <row r="389" spans="1:93" ht="28.8">
      <c r="A389" s="198" t="s">
        <v>3627</v>
      </c>
      <c r="B389" t="s">
        <v>4027</v>
      </c>
      <c r="C389" s="26"/>
      <c r="D389" s="27"/>
      <c r="E389" s="27" t="s">
        <v>3906</v>
      </c>
      <c r="F389" t="s">
        <v>36</v>
      </c>
      <c r="G389" s="30" t="s">
        <v>903</v>
      </c>
      <c r="H389" t="s">
        <v>3144</v>
      </c>
      <c r="J389" s="32"/>
      <c r="K389" s="28"/>
      <c r="M389" s="198" t="s">
        <v>1707</v>
      </c>
      <c r="R389" t="str">
        <f>IF(COUNTIF(soi_input_variables!A:A,B389)&gt;0,"yes","no")</f>
        <v>no</v>
      </c>
      <c r="S389" t="str">
        <f>IF(COUNTIF(midas_input_variables!A:A,B389)&gt;0,"yes","no")</f>
        <v>no</v>
      </c>
      <c r="T389" t="str">
        <f t="shared" si="210"/>
        <v>no</v>
      </c>
      <c r="V389" t="str">
        <f>IF(COUNTIF(eucalc_variables_proxies!A:A,B389)&gt;0,"yes","no")</f>
        <v>no</v>
      </c>
      <c r="W389" s="198" t="s">
        <v>38</v>
      </c>
      <c r="AI389" s="9" t="s">
        <v>4028</v>
      </c>
      <c r="AJ389" s="9" t="s">
        <v>3013</v>
      </c>
      <c r="AO389" s="29"/>
      <c r="AP389" s="103" t="s">
        <v>4029</v>
      </c>
      <c r="AQ389" s="104" t="b">
        <v>0</v>
      </c>
      <c r="AR389" s="105" t="s">
        <v>4026</v>
      </c>
      <c r="AS389" s="29"/>
      <c r="AT389" s="131" t="str" cm="1">
        <f t="array" ref="AT389:AU389">IFERROR(_xlfn.TEXTSPLIT(AR389,";",,FALSE),"")</f>
        <v>3</v>
      </c>
      <c r="AU389" s="131" t="str">
        <v>2101</v>
      </c>
      <c r="BJ389" s="132">
        <f t="shared" si="211"/>
        <v>3</v>
      </c>
      <c r="BK389" s="132">
        <f t="shared" si="212"/>
        <v>2101</v>
      </c>
      <c r="BL389" s="132" t="str">
        <f t="shared" si="213"/>
        <v/>
      </c>
      <c r="BM389" s="132" t="str">
        <f t="shared" si="214"/>
        <v/>
      </c>
      <c r="BN389" s="132" t="str">
        <f t="shared" si="215"/>
        <v/>
      </c>
      <c r="BO389" s="132" t="str">
        <f t="shared" si="216"/>
        <v/>
      </c>
      <c r="BP389" s="132" t="str">
        <f t="shared" si="217"/>
        <v/>
      </c>
      <c r="BQ389" s="132" t="str">
        <f t="shared" si="218"/>
        <v/>
      </c>
      <c r="BR389" s="132" t="str">
        <f t="shared" si="219"/>
        <v/>
      </c>
      <c r="BS389" s="132" t="str">
        <f t="shared" si="220"/>
        <v/>
      </c>
      <c r="BT389" s="132" t="str">
        <f t="shared" si="221"/>
        <v/>
      </c>
      <c r="BU389" s="132" t="str">
        <f t="shared" si="222"/>
        <v/>
      </c>
      <c r="BV389" s="132" t="str">
        <f t="shared" si="223"/>
        <v/>
      </c>
      <c r="BW389" s="132" t="str">
        <f t="shared" si="224"/>
        <v/>
      </c>
      <c r="BX389" s="132" t="str">
        <f t="shared" si="225"/>
        <v/>
      </c>
      <c r="BY389" s="132" t="str">
        <f t="shared" si="226"/>
        <v/>
      </c>
      <c r="BZ389" t="str">
        <f t="shared" si="227"/>
        <v>bld_emissions-CO2e_non-residential_appliances[Mt]</v>
      </c>
      <c r="CA389" t="str">
        <f t="shared" si="228"/>
        <v>bld_emissions-CO2e_gas-ff-natural[Mt]</v>
      </c>
      <c r="CB389" t="str">
        <f t="shared" si="229"/>
        <v/>
      </c>
      <c r="CC389" t="str">
        <f t="shared" si="230"/>
        <v/>
      </c>
      <c r="CD389" t="str">
        <f t="shared" si="231"/>
        <v/>
      </c>
      <c r="CE389" t="str">
        <f t="shared" si="232"/>
        <v/>
      </c>
      <c r="CF389" t="str">
        <f t="shared" si="233"/>
        <v/>
      </c>
      <c r="CG389" t="str">
        <f t="shared" si="234"/>
        <v/>
      </c>
      <c r="CH389" t="str">
        <f t="shared" si="235"/>
        <v/>
      </c>
      <c r="CI389" t="str">
        <f t="shared" si="236"/>
        <v/>
      </c>
      <c r="CJ389" t="str">
        <f t="shared" si="237"/>
        <v/>
      </c>
      <c r="CK389" t="str">
        <f t="shared" si="238"/>
        <v/>
      </c>
      <c r="CL389" t="str">
        <f t="shared" si="239"/>
        <v/>
      </c>
      <c r="CM389" t="str">
        <f t="shared" si="240"/>
        <v/>
      </c>
      <c r="CN389" t="str">
        <f t="shared" si="241"/>
        <v/>
      </c>
      <c r="CO389" t="str">
        <f t="shared" si="242"/>
        <v/>
      </c>
    </row>
    <row r="390" spans="1:93" ht="28.8">
      <c r="A390" s="198"/>
      <c r="B390" t="s">
        <v>4027</v>
      </c>
      <c r="C390" s="26"/>
      <c r="D390" s="27"/>
      <c r="E390" s="27" t="s">
        <v>1163</v>
      </c>
      <c r="F390" t="s">
        <v>36</v>
      </c>
      <c r="G390" s="30" t="s">
        <v>903</v>
      </c>
      <c r="H390" t="s">
        <v>3144</v>
      </c>
      <c r="J390" s="32"/>
      <c r="K390" s="28"/>
      <c r="M390" s="198" t="s">
        <v>1707</v>
      </c>
      <c r="N390" s="1" t="str">
        <f>_xlfn.CONCAT("1000*", A389)</f>
        <v>1000*bld_capex_reno-med-mfh[billion_EUR]</v>
      </c>
      <c r="R390" t="str">
        <f>IF(COUNTIF(soi_input_variables!A:A,B390)&gt;0,"yes","no")</f>
        <v>no</v>
      </c>
      <c r="S390" t="str">
        <f>IF(COUNTIF(midas_input_variables!A:A,B390)&gt;0,"yes","no")</f>
        <v>no</v>
      </c>
      <c r="T390" t="str">
        <f t="shared" si="210"/>
        <v>no</v>
      </c>
      <c r="V390" t="str">
        <f>IF(COUNTIF(eucalc_variables_proxies!A:A,B390)&gt;0,"yes","no")</f>
        <v>no</v>
      </c>
      <c r="W390" s="198" t="s">
        <v>38</v>
      </c>
      <c r="X390" t="s">
        <v>3008</v>
      </c>
      <c r="AI390" s="9"/>
      <c r="AO390" s="29"/>
      <c r="AP390" s="109" t="s">
        <v>4030</v>
      </c>
      <c r="AQ390" s="104" t="b">
        <v>1</v>
      </c>
      <c r="AR390" s="105"/>
      <c r="AS390" s="29"/>
      <c r="AT390" s="131" t="str" cm="1">
        <f t="array" ref="AT390">IFERROR(_xlfn.TEXTSPLIT(AR390,";",,FALSE),"")</f>
        <v/>
      </c>
      <c r="BJ390" s="132" t="str">
        <f t="shared" si="211"/>
        <v/>
      </c>
      <c r="BK390" s="132" t="str">
        <f t="shared" si="212"/>
        <v/>
      </c>
      <c r="BL390" s="132" t="str">
        <f t="shared" si="213"/>
        <v/>
      </c>
      <c r="BM390" s="132" t="str">
        <f t="shared" si="214"/>
        <v/>
      </c>
      <c r="BN390" s="132" t="str">
        <f t="shared" si="215"/>
        <v/>
      </c>
      <c r="BO390" s="132" t="str">
        <f t="shared" si="216"/>
        <v/>
      </c>
      <c r="BP390" s="132" t="str">
        <f t="shared" si="217"/>
        <v/>
      </c>
      <c r="BQ390" s="132" t="str">
        <f t="shared" si="218"/>
        <v/>
      </c>
      <c r="BR390" s="132" t="str">
        <f t="shared" si="219"/>
        <v/>
      </c>
      <c r="BS390" s="132" t="str">
        <f t="shared" si="220"/>
        <v/>
      </c>
      <c r="BT390" s="132" t="str">
        <f t="shared" si="221"/>
        <v/>
      </c>
      <c r="BU390" s="132" t="str">
        <f t="shared" si="222"/>
        <v/>
      </c>
      <c r="BV390" s="132" t="str">
        <f t="shared" si="223"/>
        <v/>
      </c>
      <c r="BW390" s="132" t="str">
        <f t="shared" si="224"/>
        <v/>
      </c>
      <c r="BX390" s="132" t="str">
        <f t="shared" si="225"/>
        <v/>
      </c>
      <c r="BY390" s="132" t="str">
        <f t="shared" si="226"/>
        <v/>
      </c>
      <c r="BZ390" t="str">
        <f t="shared" si="227"/>
        <v/>
      </c>
      <c r="CA390" t="str">
        <f t="shared" si="228"/>
        <v/>
      </c>
      <c r="CB390" t="str">
        <f t="shared" si="229"/>
        <v/>
      </c>
      <c r="CC390" t="str">
        <f t="shared" si="230"/>
        <v/>
      </c>
      <c r="CD390" t="str">
        <f t="shared" si="231"/>
        <v/>
      </c>
      <c r="CE390" t="str">
        <f t="shared" si="232"/>
        <v/>
      </c>
      <c r="CF390" t="str">
        <f t="shared" si="233"/>
        <v/>
      </c>
      <c r="CG390" t="str">
        <f t="shared" si="234"/>
        <v/>
      </c>
      <c r="CH390" t="str">
        <f t="shared" si="235"/>
        <v/>
      </c>
      <c r="CI390" t="str">
        <f t="shared" si="236"/>
        <v/>
      </c>
      <c r="CJ390" t="str">
        <f t="shared" si="237"/>
        <v/>
      </c>
      <c r="CK390" t="str">
        <f t="shared" si="238"/>
        <v/>
      </c>
      <c r="CL390" t="str">
        <f t="shared" si="239"/>
        <v/>
      </c>
      <c r="CM390" t="str">
        <f t="shared" si="240"/>
        <v/>
      </c>
      <c r="CN390" t="str">
        <f t="shared" si="241"/>
        <v/>
      </c>
      <c r="CO390" t="str">
        <f t="shared" si="242"/>
        <v/>
      </c>
    </row>
    <row r="391" spans="1:93" ht="28.8">
      <c r="A391" s="198" t="s">
        <v>3629</v>
      </c>
      <c r="B391" t="s">
        <v>4031</v>
      </c>
      <c r="C391" s="26"/>
      <c r="D391" s="27"/>
      <c r="E391" s="27" t="s">
        <v>3906</v>
      </c>
      <c r="F391" t="s">
        <v>36</v>
      </c>
      <c r="G391" s="30" t="s">
        <v>903</v>
      </c>
      <c r="H391" t="s">
        <v>3144</v>
      </c>
      <c r="J391" s="32"/>
      <c r="K391" s="28"/>
      <c r="M391" s="198" t="s">
        <v>1707</v>
      </c>
      <c r="R391" t="str">
        <f>IF(COUNTIF(soi_input_variables!A:A,B391)&gt;0,"yes","no")</f>
        <v>no</v>
      </c>
      <c r="S391" t="str">
        <f>IF(COUNTIF(midas_input_variables!A:A,B391)&gt;0,"yes","no")</f>
        <v>no</v>
      </c>
      <c r="T391" t="str">
        <f t="shared" si="210"/>
        <v>no</v>
      </c>
      <c r="V391" t="str">
        <f>IF(COUNTIF(eucalc_variables_proxies!A:A,B391)&gt;0,"yes","no")</f>
        <v>no</v>
      </c>
      <c r="W391" s="198" t="s">
        <v>38</v>
      </c>
      <c r="AI391" s="9" t="s">
        <v>4032</v>
      </c>
      <c r="AJ391" s="9" t="s">
        <v>3013</v>
      </c>
      <c r="AO391" s="29"/>
      <c r="AP391" s="108" t="s">
        <v>4033</v>
      </c>
      <c r="AQ391" s="104" t="b">
        <v>1</v>
      </c>
      <c r="AR391" s="105"/>
      <c r="AS391" s="29"/>
      <c r="AT391" s="131" t="str" cm="1">
        <f t="array" ref="AT391">IFERROR(_xlfn.TEXTSPLIT(AR391,";",,FALSE),"")</f>
        <v/>
      </c>
      <c r="BJ391" s="132" t="str">
        <f t="shared" si="211"/>
        <v/>
      </c>
      <c r="BK391" s="132" t="str">
        <f t="shared" si="212"/>
        <v/>
      </c>
      <c r="BL391" s="132" t="str">
        <f t="shared" si="213"/>
        <v/>
      </c>
      <c r="BM391" s="132" t="str">
        <f t="shared" si="214"/>
        <v/>
      </c>
      <c r="BN391" s="132" t="str">
        <f t="shared" si="215"/>
        <v/>
      </c>
      <c r="BO391" s="132" t="str">
        <f t="shared" si="216"/>
        <v/>
      </c>
      <c r="BP391" s="132" t="str">
        <f t="shared" si="217"/>
        <v/>
      </c>
      <c r="BQ391" s="132" t="str">
        <f t="shared" si="218"/>
        <v/>
      </c>
      <c r="BR391" s="132" t="str">
        <f t="shared" si="219"/>
        <v/>
      </c>
      <c r="BS391" s="132" t="str">
        <f t="shared" si="220"/>
        <v/>
      </c>
      <c r="BT391" s="132" t="str">
        <f t="shared" si="221"/>
        <v/>
      </c>
      <c r="BU391" s="132" t="str">
        <f t="shared" si="222"/>
        <v/>
      </c>
      <c r="BV391" s="132" t="str">
        <f t="shared" si="223"/>
        <v/>
      </c>
      <c r="BW391" s="132" t="str">
        <f t="shared" si="224"/>
        <v/>
      </c>
      <c r="BX391" s="132" t="str">
        <f t="shared" si="225"/>
        <v/>
      </c>
      <c r="BY391" s="132" t="str">
        <f t="shared" si="226"/>
        <v/>
      </c>
      <c r="BZ391" t="str">
        <f t="shared" si="227"/>
        <v/>
      </c>
      <c r="CA391" t="str">
        <f t="shared" si="228"/>
        <v/>
      </c>
      <c r="CB391" t="str">
        <f t="shared" si="229"/>
        <v/>
      </c>
      <c r="CC391" t="str">
        <f t="shared" si="230"/>
        <v/>
      </c>
      <c r="CD391" t="str">
        <f t="shared" si="231"/>
        <v/>
      </c>
      <c r="CE391" t="str">
        <f t="shared" si="232"/>
        <v/>
      </c>
      <c r="CF391" t="str">
        <f t="shared" si="233"/>
        <v/>
      </c>
      <c r="CG391" t="str">
        <f t="shared" si="234"/>
        <v/>
      </c>
      <c r="CH391" t="str">
        <f t="shared" si="235"/>
        <v/>
      </c>
      <c r="CI391" t="str">
        <f t="shared" si="236"/>
        <v/>
      </c>
      <c r="CJ391" t="str">
        <f t="shared" si="237"/>
        <v/>
      </c>
      <c r="CK391" t="str">
        <f t="shared" si="238"/>
        <v/>
      </c>
      <c r="CL391" t="str">
        <f t="shared" si="239"/>
        <v/>
      </c>
      <c r="CM391" t="str">
        <f t="shared" si="240"/>
        <v/>
      </c>
      <c r="CN391" t="str">
        <f t="shared" si="241"/>
        <v/>
      </c>
      <c r="CO391" t="str">
        <f t="shared" si="242"/>
        <v/>
      </c>
    </row>
    <row r="392" spans="1:93" ht="57.6">
      <c r="A392" s="198"/>
      <c r="B392" t="s">
        <v>4031</v>
      </c>
      <c r="C392" s="26"/>
      <c r="D392" s="27"/>
      <c r="E392" s="27" t="s">
        <v>1163</v>
      </c>
      <c r="F392" t="s">
        <v>36</v>
      </c>
      <c r="G392" s="30" t="s">
        <v>903</v>
      </c>
      <c r="H392" t="s">
        <v>3144</v>
      </c>
      <c r="J392" s="32"/>
      <c r="K392" s="28"/>
      <c r="M392" s="198" t="s">
        <v>1707</v>
      </c>
      <c r="N392" s="1" t="str">
        <f>_xlfn.CONCAT("1000*", A391)</f>
        <v>1000*bld_capex_reno-med-off_education[billion_EUR]</v>
      </c>
      <c r="R392" t="str">
        <f>IF(COUNTIF(soi_input_variables!A:A,B392)&gt;0,"yes","no")</f>
        <v>no</v>
      </c>
      <c r="S392" t="str">
        <f>IF(COUNTIF(midas_input_variables!A:A,B392)&gt;0,"yes","no")</f>
        <v>no</v>
      </c>
      <c r="T392" t="str">
        <f t="shared" si="210"/>
        <v>no</v>
      </c>
      <c r="V392" t="str">
        <f>IF(COUNTIF(eucalc_variables_proxies!A:A,B392)&gt;0,"yes","no")</f>
        <v>no</v>
      </c>
      <c r="W392" s="198" t="s">
        <v>38</v>
      </c>
      <c r="X392" t="s">
        <v>3008</v>
      </c>
      <c r="AI392" s="9" t="s">
        <v>4034</v>
      </c>
      <c r="AJ392" s="9" t="s">
        <v>3013</v>
      </c>
      <c r="AO392" s="29"/>
      <c r="AP392" s="108" t="s">
        <v>4035</v>
      </c>
      <c r="AQ392" s="104" t="b">
        <v>1</v>
      </c>
      <c r="AR392" s="105"/>
      <c r="AS392" s="29"/>
      <c r="AT392" s="131" t="str" cm="1">
        <f t="array" ref="AT392">IFERROR(_xlfn.TEXTSPLIT(AR392,";",,FALSE),"")</f>
        <v/>
      </c>
      <c r="BJ392" s="132" t="str">
        <f t="shared" si="211"/>
        <v/>
      </c>
      <c r="BK392" s="132" t="str">
        <f t="shared" si="212"/>
        <v/>
      </c>
      <c r="BL392" s="132" t="str">
        <f t="shared" si="213"/>
        <v/>
      </c>
      <c r="BM392" s="132" t="str">
        <f t="shared" si="214"/>
        <v/>
      </c>
      <c r="BN392" s="132" t="str">
        <f t="shared" si="215"/>
        <v/>
      </c>
      <c r="BO392" s="132" t="str">
        <f t="shared" si="216"/>
        <v/>
      </c>
      <c r="BP392" s="132" t="str">
        <f t="shared" si="217"/>
        <v/>
      </c>
      <c r="BQ392" s="132" t="str">
        <f t="shared" si="218"/>
        <v/>
      </c>
      <c r="BR392" s="132" t="str">
        <f t="shared" si="219"/>
        <v/>
      </c>
      <c r="BS392" s="132" t="str">
        <f t="shared" si="220"/>
        <v/>
      </c>
      <c r="BT392" s="132" t="str">
        <f t="shared" si="221"/>
        <v/>
      </c>
      <c r="BU392" s="132" t="str">
        <f t="shared" si="222"/>
        <v/>
      </c>
      <c r="BV392" s="132" t="str">
        <f t="shared" si="223"/>
        <v/>
      </c>
      <c r="BW392" s="132" t="str">
        <f t="shared" si="224"/>
        <v/>
      </c>
      <c r="BX392" s="132" t="str">
        <f t="shared" si="225"/>
        <v/>
      </c>
      <c r="BY392" s="132" t="str">
        <f t="shared" si="226"/>
        <v/>
      </c>
      <c r="BZ392" t="str">
        <f t="shared" si="227"/>
        <v/>
      </c>
      <c r="CA392" t="str">
        <f t="shared" si="228"/>
        <v/>
      </c>
      <c r="CB392" t="str">
        <f t="shared" si="229"/>
        <v/>
      </c>
      <c r="CC392" t="str">
        <f t="shared" si="230"/>
        <v/>
      </c>
      <c r="CD392" t="str">
        <f t="shared" si="231"/>
        <v/>
      </c>
      <c r="CE392" t="str">
        <f t="shared" si="232"/>
        <v/>
      </c>
      <c r="CF392" t="str">
        <f t="shared" si="233"/>
        <v/>
      </c>
      <c r="CG392" t="str">
        <f t="shared" si="234"/>
        <v/>
      </c>
      <c r="CH392" t="str">
        <f t="shared" si="235"/>
        <v/>
      </c>
      <c r="CI392" t="str">
        <f t="shared" si="236"/>
        <v/>
      </c>
      <c r="CJ392" t="str">
        <f t="shared" si="237"/>
        <v/>
      </c>
      <c r="CK392" t="str">
        <f t="shared" si="238"/>
        <v/>
      </c>
      <c r="CL392" t="str">
        <f t="shared" si="239"/>
        <v/>
      </c>
      <c r="CM392" t="str">
        <f t="shared" si="240"/>
        <v/>
      </c>
      <c r="CN392" t="str">
        <f t="shared" si="241"/>
        <v/>
      </c>
      <c r="CO392" t="str">
        <f t="shared" si="242"/>
        <v/>
      </c>
    </row>
    <row r="393" spans="1:93" ht="28.8">
      <c r="A393" s="198" t="s">
        <v>3631</v>
      </c>
      <c r="B393" t="s">
        <v>4036</v>
      </c>
      <c r="C393" s="26"/>
      <c r="D393" s="27"/>
      <c r="E393" s="27" t="s">
        <v>3906</v>
      </c>
      <c r="F393" t="s">
        <v>36</v>
      </c>
      <c r="G393" s="30" t="s">
        <v>903</v>
      </c>
      <c r="H393" t="s">
        <v>3144</v>
      </c>
      <c r="J393" s="32"/>
      <c r="K393" s="28"/>
      <c r="M393" s="198" t="s">
        <v>1707</v>
      </c>
      <c r="R393" t="str">
        <f>IF(COUNTIF(soi_input_variables!A:A,B393)&gt;0,"yes","no")</f>
        <v>no</v>
      </c>
      <c r="S393" t="str">
        <f>IF(COUNTIF(midas_input_variables!A:A,B393)&gt;0,"yes","no")</f>
        <v>no</v>
      </c>
      <c r="T393" t="str">
        <f t="shared" si="210"/>
        <v>no</v>
      </c>
      <c r="V393" t="str">
        <f>IF(COUNTIF(eucalc_variables_proxies!A:A,B393)&gt;0,"yes","no")</f>
        <v>no</v>
      </c>
      <c r="W393" s="198" t="s">
        <v>38</v>
      </c>
      <c r="AI393" s="9" t="s">
        <v>4037</v>
      </c>
      <c r="AJ393" s="9" t="s">
        <v>3013</v>
      </c>
      <c r="AO393" s="29">
        <v>2141</v>
      </c>
      <c r="AP393" s="114" t="s">
        <v>4038</v>
      </c>
      <c r="AQ393" s="104" t="b">
        <v>1</v>
      </c>
      <c r="AR393" s="105"/>
      <c r="AS393" s="29">
        <v>2141</v>
      </c>
      <c r="AT393" s="131" t="str" cm="1">
        <f t="array" ref="AT393">IFERROR(_xlfn.TEXTSPLIT(AR393,";",,FALSE),"")</f>
        <v/>
      </c>
      <c r="BJ393" s="132" t="str">
        <f t="shared" si="211"/>
        <v/>
      </c>
      <c r="BK393" s="132" t="str">
        <f t="shared" si="212"/>
        <v/>
      </c>
      <c r="BL393" s="132" t="str">
        <f t="shared" si="213"/>
        <v/>
      </c>
      <c r="BM393" s="132" t="str">
        <f t="shared" si="214"/>
        <v/>
      </c>
      <c r="BN393" s="132" t="str">
        <f t="shared" si="215"/>
        <v/>
      </c>
      <c r="BO393" s="132" t="str">
        <f t="shared" si="216"/>
        <v/>
      </c>
      <c r="BP393" s="132" t="str">
        <f t="shared" si="217"/>
        <v/>
      </c>
      <c r="BQ393" s="132" t="str">
        <f t="shared" si="218"/>
        <v/>
      </c>
      <c r="BR393" s="132" t="str">
        <f t="shared" si="219"/>
        <v/>
      </c>
      <c r="BS393" s="132" t="str">
        <f t="shared" si="220"/>
        <v/>
      </c>
      <c r="BT393" s="132" t="str">
        <f t="shared" si="221"/>
        <v/>
      </c>
      <c r="BU393" s="132" t="str">
        <f t="shared" si="222"/>
        <v/>
      </c>
      <c r="BV393" s="132" t="str">
        <f t="shared" si="223"/>
        <v/>
      </c>
      <c r="BW393" s="132" t="str">
        <f t="shared" si="224"/>
        <v/>
      </c>
      <c r="BX393" s="132" t="str">
        <f t="shared" si="225"/>
        <v/>
      </c>
      <c r="BY393" s="132" t="str">
        <f t="shared" si="226"/>
        <v/>
      </c>
      <c r="BZ393" t="str">
        <f t="shared" si="227"/>
        <v/>
      </c>
      <c r="CA393" t="str">
        <f t="shared" si="228"/>
        <v/>
      </c>
      <c r="CB393" t="str">
        <f t="shared" si="229"/>
        <v/>
      </c>
      <c r="CC393" t="str">
        <f t="shared" si="230"/>
        <v/>
      </c>
      <c r="CD393" t="str">
        <f t="shared" si="231"/>
        <v/>
      </c>
      <c r="CE393" t="str">
        <f t="shared" si="232"/>
        <v/>
      </c>
      <c r="CF393" t="str">
        <f t="shared" si="233"/>
        <v/>
      </c>
      <c r="CG393" t="str">
        <f t="shared" si="234"/>
        <v/>
      </c>
      <c r="CH393" t="str">
        <f t="shared" si="235"/>
        <v/>
      </c>
      <c r="CI393" t="str">
        <f t="shared" si="236"/>
        <v/>
      </c>
      <c r="CJ393" t="str">
        <f t="shared" si="237"/>
        <v/>
      </c>
      <c r="CK393" t="str">
        <f t="shared" si="238"/>
        <v/>
      </c>
      <c r="CL393" t="str">
        <f t="shared" si="239"/>
        <v/>
      </c>
      <c r="CM393" t="str">
        <f t="shared" si="240"/>
        <v/>
      </c>
      <c r="CN393" t="str">
        <f t="shared" si="241"/>
        <v/>
      </c>
      <c r="CO393" t="str">
        <f t="shared" si="242"/>
        <v/>
      </c>
    </row>
    <row r="394" spans="1:93" ht="57.6">
      <c r="A394" s="198"/>
      <c r="B394" t="s">
        <v>4036</v>
      </c>
      <c r="C394" s="26"/>
      <c r="D394" s="27"/>
      <c r="E394" s="27" t="s">
        <v>1163</v>
      </c>
      <c r="F394" t="s">
        <v>36</v>
      </c>
      <c r="G394" s="30" t="s">
        <v>903</v>
      </c>
      <c r="H394" t="s">
        <v>3144</v>
      </c>
      <c r="J394" s="32"/>
      <c r="K394" s="28"/>
      <c r="M394" s="198" t="s">
        <v>1707</v>
      </c>
      <c r="N394" s="1" t="str">
        <f>_xlfn.CONCAT("1000*", A393)</f>
        <v>1000*bld_capex_reno-med-off_health[billion_EUR]</v>
      </c>
      <c r="R394" t="str">
        <f>IF(COUNTIF(soi_input_variables!A:A,B394)&gt;0,"yes","no")</f>
        <v>no</v>
      </c>
      <c r="S394" t="str">
        <f>IF(COUNTIF(midas_input_variables!A:A,B394)&gt;0,"yes","no")</f>
        <v>no</v>
      </c>
      <c r="T394" t="str">
        <f t="shared" si="210"/>
        <v>no</v>
      </c>
      <c r="V394" t="str">
        <f>IF(COUNTIF(eucalc_variables_proxies!A:A,B394)&gt;0,"yes","no")</f>
        <v>no</v>
      </c>
      <c r="W394" s="198" t="s">
        <v>38</v>
      </c>
      <c r="X394" t="s">
        <v>3008</v>
      </c>
      <c r="AI394" s="9"/>
      <c r="AO394" s="29">
        <v>2142</v>
      </c>
      <c r="AP394" s="114" t="s">
        <v>4039</v>
      </c>
      <c r="AQ394" s="104" t="b">
        <v>1</v>
      </c>
      <c r="AR394" s="105"/>
      <c r="AS394" s="29">
        <v>2142</v>
      </c>
      <c r="AT394" s="131" t="str" cm="1">
        <f t="array" ref="AT394">IFERROR(_xlfn.TEXTSPLIT(AR394,";",,FALSE),"")</f>
        <v/>
      </c>
      <c r="BJ394" s="132" t="str">
        <f t="shared" si="211"/>
        <v/>
      </c>
      <c r="BK394" s="132" t="str">
        <f t="shared" si="212"/>
        <v/>
      </c>
      <c r="BL394" s="132" t="str">
        <f t="shared" si="213"/>
        <v/>
      </c>
      <c r="BM394" s="132" t="str">
        <f t="shared" si="214"/>
        <v/>
      </c>
      <c r="BN394" s="132" t="str">
        <f t="shared" si="215"/>
        <v/>
      </c>
      <c r="BO394" s="132" t="str">
        <f t="shared" si="216"/>
        <v/>
      </c>
      <c r="BP394" s="132" t="str">
        <f t="shared" si="217"/>
        <v/>
      </c>
      <c r="BQ394" s="132" t="str">
        <f t="shared" si="218"/>
        <v/>
      </c>
      <c r="BR394" s="132" t="str">
        <f t="shared" si="219"/>
        <v/>
      </c>
      <c r="BS394" s="132" t="str">
        <f t="shared" si="220"/>
        <v/>
      </c>
      <c r="BT394" s="132" t="str">
        <f t="shared" si="221"/>
        <v/>
      </c>
      <c r="BU394" s="132" t="str">
        <f t="shared" si="222"/>
        <v/>
      </c>
      <c r="BV394" s="132" t="str">
        <f t="shared" si="223"/>
        <v/>
      </c>
      <c r="BW394" s="132" t="str">
        <f t="shared" si="224"/>
        <v/>
      </c>
      <c r="BX394" s="132" t="str">
        <f t="shared" si="225"/>
        <v/>
      </c>
      <c r="BY394" s="132" t="str">
        <f t="shared" si="226"/>
        <v/>
      </c>
      <c r="BZ394" t="str">
        <f t="shared" si="227"/>
        <v/>
      </c>
      <c r="CA394" t="str">
        <f t="shared" si="228"/>
        <v/>
      </c>
      <c r="CB394" t="str">
        <f t="shared" si="229"/>
        <v/>
      </c>
      <c r="CC394" t="str">
        <f t="shared" si="230"/>
        <v/>
      </c>
      <c r="CD394" t="str">
        <f t="shared" si="231"/>
        <v/>
      </c>
      <c r="CE394" t="str">
        <f t="shared" si="232"/>
        <v/>
      </c>
      <c r="CF394" t="str">
        <f t="shared" si="233"/>
        <v/>
      </c>
      <c r="CG394" t="str">
        <f t="shared" si="234"/>
        <v/>
      </c>
      <c r="CH394" t="str">
        <f t="shared" si="235"/>
        <v/>
      </c>
      <c r="CI394" t="str">
        <f t="shared" si="236"/>
        <v/>
      </c>
      <c r="CJ394" t="str">
        <f t="shared" si="237"/>
        <v/>
      </c>
      <c r="CK394" t="str">
        <f t="shared" si="238"/>
        <v/>
      </c>
      <c r="CL394" t="str">
        <f t="shared" si="239"/>
        <v/>
      </c>
      <c r="CM394" t="str">
        <f t="shared" si="240"/>
        <v/>
      </c>
      <c r="CN394" t="str">
        <f t="shared" si="241"/>
        <v/>
      </c>
      <c r="CO394" t="str">
        <f t="shared" si="242"/>
        <v/>
      </c>
    </row>
    <row r="395" spans="1:93" ht="28.8">
      <c r="A395" s="198" t="s">
        <v>3633</v>
      </c>
      <c r="B395" t="s">
        <v>4040</v>
      </c>
      <c r="C395" s="26"/>
      <c r="D395" s="27"/>
      <c r="E395" s="27" t="s">
        <v>3906</v>
      </c>
      <c r="F395" t="s">
        <v>36</v>
      </c>
      <c r="G395" s="30" t="s">
        <v>903</v>
      </c>
      <c r="H395" t="s">
        <v>3144</v>
      </c>
      <c r="J395" s="32"/>
      <c r="K395" s="28"/>
      <c r="M395" s="198" t="s">
        <v>1707</v>
      </c>
      <c r="R395" t="str">
        <f>IF(COUNTIF(soi_input_variables!A:A,B395)&gt;0,"yes","no")</f>
        <v>no</v>
      </c>
      <c r="S395" t="str">
        <f>IF(COUNTIF(midas_input_variables!A:A,B395)&gt;0,"yes","no")</f>
        <v>no</v>
      </c>
      <c r="T395" t="str">
        <f t="shared" si="210"/>
        <v>no</v>
      </c>
      <c r="V395" t="str">
        <f>IF(COUNTIF(eucalc_variables_proxies!A:A,B395)&gt;0,"yes","no")</f>
        <v>no</v>
      </c>
      <c r="W395" s="198" t="s">
        <v>38</v>
      </c>
      <c r="AI395" s="9" t="s">
        <v>4041</v>
      </c>
      <c r="AJ395" s="9" t="s">
        <v>3013</v>
      </c>
      <c r="AO395" s="29">
        <v>2144</v>
      </c>
      <c r="AP395" s="114" t="s">
        <v>4042</v>
      </c>
      <c r="AQ395" s="104" t="b">
        <v>1</v>
      </c>
      <c r="AR395" s="105"/>
      <c r="AS395" s="29">
        <v>2144</v>
      </c>
      <c r="AT395" s="131" t="str" cm="1">
        <f t="array" ref="AT395">IFERROR(_xlfn.TEXTSPLIT(AR395,";",,FALSE),"")</f>
        <v/>
      </c>
      <c r="BJ395" s="132" t="str">
        <f t="shared" si="211"/>
        <v/>
      </c>
      <c r="BK395" s="132" t="str">
        <f t="shared" si="212"/>
        <v/>
      </c>
      <c r="BL395" s="132" t="str">
        <f t="shared" si="213"/>
        <v/>
      </c>
      <c r="BM395" s="132" t="str">
        <f t="shared" si="214"/>
        <v/>
      </c>
      <c r="BN395" s="132" t="str">
        <f t="shared" si="215"/>
        <v/>
      </c>
      <c r="BO395" s="132" t="str">
        <f t="shared" si="216"/>
        <v/>
      </c>
      <c r="BP395" s="132" t="str">
        <f t="shared" si="217"/>
        <v/>
      </c>
      <c r="BQ395" s="132" t="str">
        <f t="shared" si="218"/>
        <v/>
      </c>
      <c r="BR395" s="132" t="str">
        <f t="shared" si="219"/>
        <v/>
      </c>
      <c r="BS395" s="132" t="str">
        <f t="shared" si="220"/>
        <v/>
      </c>
      <c r="BT395" s="132" t="str">
        <f t="shared" si="221"/>
        <v/>
      </c>
      <c r="BU395" s="132" t="str">
        <f t="shared" si="222"/>
        <v/>
      </c>
      <c r="BV395" s="132" t="str">
        <f t="shared" si="223"/>
        <v/>
      </c>
      <c r="BW395" s="132" t="str">
        <f t="shared" si="224"/>
        <v/>
      </c>
      <c r="BX395" s="132" t="str">
        <f t="shared" si="225"/>
        <v/>
      </c>
      <c r="BY395" s="132" t="str">
        <f t="shared" si="226"/>
        <v/>
      </c>
      <c r="BZ395" t="str">
        <f t="shared" si="227"/>
        <v/>
      </c>
      <c r="CA395" t="str">
        <f t="shared" si="228"/>
        <v/>
      </c>
      <c r="CB395" t="str">
        <f t="shared" si="229"/>
        <v/>
      </c>
      <c r="CC395" t="str">
        <f t="shared" si="230"/>
        <v/>
      </c>
      <c r="CD395" t="str">
        <f t="shared" si="231"/>
        <v/>
      </c>
      <c r="CE395" t="str">
        <f t="shared" si="232"/>
        <v/>
      </c>
      <c r="CF395" t="str">
        <f t="shared" si="233"/>
        <v/>
      </c>
      <c r="CG395" t="str">
        <f t="shared" si="234"/>
        <v/>
      </c>
      <c r="CH395" t="str">
        <f t="shared" si="235"/>
        <v/>
      </c>
      <c r="CI395" t="str">
        <f t="shared" si="236"/>
        <v/>
      </c>
      <c r="CJ395" t="str">
        <f t="shared" si="237"/>
        <v/>
      </c>
      <c r="CK395" t="str">
        <f t="shared" si="238"/>
        <v/>
      </c>
      <c r="CL395" t="str">
        <f t="shared" si="239"/>
        <v/>
      </c>
      <c r="CM395" t="str">
        <f t="shared" si="240"/>
        <v/>
      </c>
      <c r="CN395" t="str">
        <f t="shared" si="241"/>
        <v/>
      </c>
      <c r="CO395" t="str">
        <f t="shared" si="242"/>
        <v/>
      </c>
    </row>
    <row r="396" spans="1:93" ht="57.6">
      <c r="A396" s="198"/>
      <c r="B396" t="s">
        <v>4040</v>
      </c>
      <c r="C396" s="26"/>
      <c r="D396" s="27"/>
      <c r="E396" s="27" t="s">
        <v>1163</v>
      </c>
      <c r="F396" t="s">
        <v>36</v>
      </c>
      <c r="G396" s="30" t="s">
        <v>903</v>
      </c>
      <c r="H396" t="s">
        <v>3144</v>
      </c>
      <c r="J396" s="32"/>
      <c r="K396" s="28"/>
      <c r="M396" s="198" t="s">
        <v>1707</v>
      </c>
      <c r="N396" s="1" t="str">
        <f>_xlfn.CONCAT("1000*", A395)</f>
        <v>1000*bld_capex_reno-med-off_hotels[billion_EUR]</v>
      </c>
      <c r="R396" t="str">
        <f>IF(COUNTIF(soi_input_variables!A:A,B396)&gt;0,"yes","no")</f>
        <v>no</v>
      </c>
      <c r="S396" t="str">
        <f>IF(COUNTIF(midas_input_variables!A:A,B396)&gt;0,"yes","no")</f>
        <v>no</v>
      </c>
      <c r="T396" t="str">
        <f t="shared" si="210"/>
        <v>no</v>
      </c>
      <c r="V396" t="str">
        <f>IF(COUNTIF(eucalc_variables_proxies!A:A,B396)&gt;0,"yes","no")</f>
        <v>no</v>
      </c>
      <c r="W396" s="198" t="s">
        <v>38</v>
      </c>
      <c r="X396" t="s">
        <v>3008</v>
      </c>
      <c r="AI396" s="9" t="s">
        <v>4043</v>
      </c>
      <c r="AJ396" s="9" t="s">
        <v>3013</v>
      </c>
      <c r="AO396" s="29">
        <v>2145</v>
      </c>
      <c r="AP396" s="114" t="s">
        <v>4044</v>
      </c>
      <c r="AQ396" s="104" t="b">
        <v>1</v>
      </c>
      <c r="AR396" s="105"/>
      <c r="AS396" s="29">
        <v>2145</v>
      </c>
      <c r="AT396" s="131" t="str" cm="1">
        <f t="array" ref="AT396">IFERROR(_xlfn.TEXTSPLIT(AR396,";",,FALSE),"")</f>
        <v/>
      </c>
      <c r="BJ396" s="132" t="str">
        <f t="shared" si="211"/>
        <v/>
      </c>
      <c r="BK396" s="132" t="str">
        <f t="shared" si="212"/>
        <v/>
      </c>
      <c r="BL396" s="132" t="str">
        <f t="shared" si="213"/>
        <v/>
      </c>
      <c r="BM396" s="132" t="str">
        <f t="shared" si="214"/>
        <v/>
      </c>
      <c r="BN396" s="132" t="str">
        <f t="shared" si="215"/>
        <v/>
      </c>
      <c r="BO396" s="132" t="str">
        <f t="shared" si="216"/>
        <v/>
      </c>
      <c r="BP396" s="132" t="str">
        <f t="shared" si="217"/>
        <v/>
      </c>
      <c r="BQ396" s="132" t="str">
        <f t="shared" si="218"/>
        <v/>
      </c>
      <c r="BR396" s="132" t="str">
        <f t="shared" si="219"/>
        <v/>
      </c>
      <c r="BS396" s="132" t="str">
        <f t="shared" si="220"/>
        <v/>
      </c>
      <c r="BT396" s="132" t="str">
        <f t="shared" si="221"/>
        <v/>
      </c>
      <c r="BU396" s="132" t="str">
        <f t="shared" si="222"/>
        <v/>
      </c>
      <c r="BV396" s="132" t="str">
        <f t="shared" si="223"/>
        <v/>
      </c>
      <c r="BW396" s="132" t="str">
        <f t="shared" si="224"/>
        <v/>
      </c>
      <c r="BX396" s="132" t="str">
        <f t="shared" si="225"/>
        <v/>
      </c>
      <c r="BY396" s="132" t="str">
        <f t="shared" si="226"/>
        <v/>
      </c>
      <c r="BZ396" t="str">
        <f t="shared" si="227"/>
        <v/>
      </c>
      <c r="CA396" t="str">
        <f t="shared" si="228"/>
        <v/>
      </c>
      <c r="CB396" t="str">
        <f t="shared" si="229"/>
        <v/>
      </c>
      <c r="CC396" t="str">
        <f t="shared" si="230"/>
        <v/>
      </c>
      <c r="CD396" t="str">
        <f t="shared" si="231"/>
        <v/>
      </c>
      <c r="CE396" t="str">
        <f t="shared" si="232"/>
        <v/>
      </c>
      <c r="CF396" t="str">
        <f t="shared" si="233"/>
        <v/>
      </c>
      <c r="CG396" t="str">
        <f t="shared" si="234"/>
        <v/>
      </c>
      <c r="CH396" t="str">
        <f t="shared" si="235"/>
        <v/>
      </c>
      <c r="CI396" t="str">
        <f t="shared" si="236"/>
        <v/>
      </c>
      <c r="CJ396" t="str">
        <f t="shared" si="237"/>
        <v/>
      </c>
      <c r="CK396" t="str">
        <f t="shared" si="238"/>
        <v/>
      </c>
      <c r="CL396" t="str">
        <f t="shared" si="239"/>
        <v/>
      </c>
      <c r="CM396" t="str">
        <f t="shared" si="240"/>
        <v/>
      </c>
      <c r="CN396" t="str">
        <f t="shared" si="241"/>
        <v/>
      </c>
      <c r="CO396" t="str">
        <f t="shared" si="242"/>
        <v/>
      </c>
    </row>
    <row r="397" spans="1:93" ht="28.8">
      <c r="A397" s="198" t="s">
        <v>3635</v>
      </c>
      <c r="B397" t="s">
        <v>4045</v>
      </c>
      <c r="C397" s="26"/>
      <c r="D397" s="27"/>
      <c r="E397" s="27" t="s">
        <v>3906</v>
      </c>
      <c r="F397" t="s">
        <v>36</v>
      </c>
      <c r="G397" s="30" t="s">
        <v>903</v>
      </c>
      <c r="H397" t="s">
        <v>3144</v>
      </c>
      <c r="J397" s="32"/>
      <c r="K397" s="28"/>
      <c r="M397" s="198" t="s">
        <v>1707</v>
      </c>
      <c r="R397" t="str">
        <f>IF(COUNTIF(soi_input_variables!A:A,B397)&gt;0,"yes","no")</f>
        <v>no</v>
      </c>
      <c r="S397" t="str">
        <f>IF(COUNTIF(midas_input_variables!A:A,B397)&gt;0,"yes","no")</f>
        <v>no</v>
      </c>
      <c r="T397" t="str">
        <f t="shared" si="210"/>
        <v>no</v>
      </c>
      <c r="V397" t="str">
        <f>IF(COUNTIF(eucalc_variables_proxies!A:A,B397)&gt;0,"yes","no")</f>
        <v>no</v>
      </c>
      <c r="W397" s="198" t="s">
        <v>38</v>
      </c>
      <c r="AI397" s="9" t="s">
        <v>4046</v>
      </c>
      <c r="AJ397" s="9" t="s">
        <v>3013</v>
      </c>
      <c r="AO397" s="29">
        <v>2146</v>
      </c>
      <c r="AP397" s="114" t="s">
        <v>4047</v>
      </c>
      <c r="AQ397" s="104" t="b">
        <v>1</v>
      </c>
      <c r="AR397" s="105"/>
      <c r="AS397" s="29">
        <v>2146</v>
      </c>
      <c r="AT397" s="131" t="str" cm="1">
        <f t="array" ref="AT397">IFERROR(_xlfn.TEXTSPLIT(AR397,";",,FALSE),"")</f>
        <v/>
      </c>
      <c r="BJ397" s="132" t="str">
        <f t="shared" si="211"/>
        <v/>
      </c>
      <c r="BK397" s="132" t="str">
        <f t="shared" si="212"/>
        <v/>
      </c>
      <c r="BL397" s="132" t="str">
        <f t="shared" si="213"/>
        <v/>
      </c>
      <c r="BM397" s="132" t="str">
        <f t="shared" si="214"/>
        <v/>
      </c>
      <c r="BN397" s="132" t="str">
        <f t="shared" si="215"/>
        <v/>
      </c>
      <c r="BO397" s="132" t="str">
        <f t="shared" si="216"/>
        <v/>
      </c>
      <c r="BP397" s="132" t="str">
        <f t="shared" si="217"/>
        <v/>
      </c>
      <c r="BQ397" s="132" t="str">
        <f t="shared" si="218"/>
        <v/>
      </c>
      <c r="BR397" s="132" t="str">
        <f t="shared" si="219"/>
        <v/>
      </c>
      <c r="BS397" s="132" t="str">
        <f t="shared" si="220"/>
        <v/>
      </c>
      <c r="BT397" s="132" t="str">
        <f t="shared" si="221"/>
        <v/>
      </c>
      <c r="BU397" s="132" t="str">
        <f t="shared" si="222"/>
        <v/>
      </c>
      <c r="BV397" s="132" t="str">
        <f t="shared" si="223"/>
        <v/>
      </c>
      <c r="BW397" s="132" t="str">
        <f t="shared" si="224"/>
        <v/>
      </c>
      <c r="BX397" s="132" t="str">
        <f t="shared" si="225"/>
        <v/>
      </c>
      <c r="BY397" s="132" t="str">
        <f t="shared" si="226"/>
        <v/>
      </c>
      <c r="BZ397" t="str">
        <f t="shared" si="227"/>
        <v/>
      </c>
      <c r="CA397" t="str">
        <f t="shared" si="228"/>
        <v/>
      </c>
      <c r="CB397" t="str">
        <f t="shared" si="229"/>
        <v/>
      </c>
      <c r="CC397" t="str">
        <f t="shared" si="230"/>
        <v/>
      </c>
      <c r="CD397" t="str">
        <f t="shared" si="231"/>
        <v/>
      </c>
      <c r="CE397" t="str">
        <f t="shared" si="232"/>
        <v/>
      </c>
      <c r="CF397" t="str">
        <f t="shared" si="233"/>
        <v/>
      </c>
      <c r="CG397" t="str">
        <f t="shared" si="234"/>
        <v/>
      </c>
      <c r="CH397" t="str">
        <f t="shared" si="235"/>
        <v/>
      </c>
      <c r="CI397" t="str">
        <f t="shared" si="236"/>
        <v/>
      </c>
      <c r="CJ397" t="str">
        <f t="shared" si="237"/>
        <v/>
      </c>
      <c r="CK397" t="str">
        <f t="shared" si="238"/>
        <v/>
      </c>
      <c r="CL397" t="str">
        <f t="shared" si="239"/>
        <v/>
      </c>
      <c r="CM397" t="str">
        <f t="shared" si="240"/>
        <v/>
      </c>
      <c r="CN397" t="str">
        <f t="shared" si="241"/>
        <v/>
      </c>
      <c r="CO397" t="str">
        <f t="shared" si="242"/>
        <v/>
      </c>
    </row>
    <row r="398" spans="1:93" ht="57.6">
      <c r="A398" s="198"/>
      <c r="B398" t="s">
        <v>4045</v>
      </c>
      <c r="C398" s="26"/>
      <c r="D398" s="27"/>
      <c r="E398" s="27" t="s">
        <v>1163</v>
      </c>
      <c r="F398" t="s">
        <v>36</v>
      </c>
      <c r="G398" s="30" t="s">
        <v>903</v>
      </c>
      <c r="H398" t="s">
        <v>3144</v>
      </c>
      <c r="J398" s="32"/>
      <c r="K398" s="28"/>
      <c r="M398" s="198" t="s">
        <v>1707</v>
      </c>
      <c r="N398" s="1" t="str">
        <f>_xlfn.CONCAT("1000*", A397)</f>
        <v>1000*bld_capex_reno-med-off_offices[billion_EUR]</v>
      </c>
      <c r="R398" t="str">
        <f>IF(COUNTIF(soi_input_variables!A:A,B398)&gt;0,"yes","no")</f>
        <v>no</v>
      </c>
      <c r="S398" t="str">
        <f>IF(COUNTIF(midas_input_variables!A:A,B398)&gt;0,"yes","no")</f>
        <v>no</v>
      </c>
      <c r="T398" t="str">
        <f t="shared" si="210"/>
        <v>no</v>
      </c>
      <c r="V398" t="str">
        <f>IF(COUNTIF(eucalc_variables_proxies!A:A,B398)&gt;0,"yes","no")</f>
        <v>no</v>
      </c>
      <c r="W398" s="198" t="s">
        <v>38</v>
      </c>
      <c r="X398" t="s">
        <v>3008</v>
      </c>
      <c r="AI398" s="9"/>
      <c r="AO398" s="29"/>
      <c r="AP398" s="103" t="s">
        <v>4048</v>
      </c>
      <c r="AQ398" s="104" t="b">
        <v>0</v>
      </c>
      <c r="AR398" s="105" t="s">
        <v>4049</v>
      </c>
      <c r="AS398" s="29"/>
      <c r="AT398" s="131" t="str" cm="1">
        <f t="array" ref="AT398:AX398">IFERROR(_xlfn.TEXTSPLIT(AR398,";",,FALSE),"")</f>
        <v>2141</v>
      </c>
      <c r="AU398" s="131" t="str">
        <v>2142</v>
      </c>
      <c r="AV398" s="131" t="str">
        <v>2144</v>
      </c>
      <c r="AW398" s="131" t="str">
        <v>2145</v>
      </c>
      <c r="AX398" s="131" t="str">
        <v>2146</v>
      </c>
      <c r="BJ398" s="132">
        <f t="shared" si="211"/>
        <v>2141</v>
      </c>
      <c r="BK398" s="132">
        <f t="shared" si="212"/>
        <v>2142</v>
      </c>
      <c r="BL398" s="132">
        <f t="shared" si="213"/>
        <v>2144</v>
      </c>
      <c r="BM398" s="132">
        <f t="shared" si="214"/>
        <v>2145</v>
      </c>
      <c r="BN398" s="132">
        <f t="shared" si="215"/>
        <v>2146</v>
      </c>
      <c r="BO398" s="132" t="str">
        <f t="shared" si="216"/>
        <v/>
      </c>
      <c r="BP398" s="132" t="str">
        <f t="shared" si="217"/>
        <v/>
      </c>
      <c r="BQ398" s="132" t="str">
        <f t="shared" si="218"/>
        <v/>
      </c>
      <c r="BR398" s="132" t="str">
        <f t="shared" si="219"/>
        <v/>
      </c>
      <c r="BS398" s="132" t="str">
        <f t="shared" si="220"/>
        <v/>
      </c>
      <c r="BT398" s="132" t="str">
        <f t="shared" si="221"/>
        <v/>
      </c>
      <c r="BU398" s="132" t="str">
        <f t="shared" si="222"/>
        <v/>
      </c>
      <c r="BV398" s="132" t="str">
        <f t="shared" si="223"/>
        <v/>
      </c>
      <c r="BW398" s="132" t="str">
        <f t="shared" si="224"/>
        <v/>
      </c>
      <c r="BX398" s="132" t="str">
        <f t="shared" si="225"/>
        <v/>
      </c>
      <c r="BY398" s="132" t="str">
        <f t="shared" si="226"/>
        <v/>
      </c>
      <c r="BZ398" t="str">
        <f t="shared" si="227"/>
        <v>bld_emissions-CO2_heat_non-residential_electricity[Mt]</v>
      </c>
      <c r="CA398" t="str">
        <f t="shared" si="228"/>
        <v>bld_emissions-CO2_non-residential_appliances_electricity[Mt]</v>
      </c>
      <c r="CB398" t="str">
        <f t="shared" si="229"/>
        <v>bld_emissions-CO2_non-residential_hot-water_electricity[Mt]</v>
      </c>
      <c r="CC398" t="str">
        <f t="shared" si="230"/>
        <v>bld_emissions-CO2_non-residential_lighting_electricity[Mt]</v>
      </c>
      <c r="CD398" t="str">
        <f t="shared" si="231"/>
        <v>bld_emissions-CO2_non-residential_space-cooling_electricity[Mt]</v>
      </c>
      <c r="CE398" t="str">
        <f t="shared" si="232"/>
        <v/>
      </c>
      <c r="CF398" t="str">
        <f t="shared" si="233"/>
        <v/>
      </c>
      <c r="CG398" t="str">
        <f t="shared" si="234"/>
        <v/>
      </c>
      <c r="CH398" t="str">
        <f t="shared" si="235"/>
        <v/>
      </c>
      <c r="CI398" t="str">
        <f t="shared" si="236"/>
        <v/>
      </c>
      <c r="CJ398" t="str">
        <f t="shared" si="237"/>
        <v/>
      </c>
      <c r="CK398" t="str">
        <f t="shared" si="238"/>
        <v/>
      </c>
      <c r="CL398" t="str">
        <f t="shared" si="239"/>
        <v/>
      </c>
      <c r="CM398" t="str">
        <f t="shared" si="240"/>
        <v/>
      </c>
      <c r="CN398" t="str">
        <f t="shared" si="241"/>
        <v/>
      </c>
      <c r="CO398" t="str">
        <f t="shared" si="242"/>
        <v/>
      </c>
    </row>
    <row r="399" spans="1:93" ht="28.8">
      <c r="A399" s="198" t="s">
        <v>3637</v>
      </c>
      <c r="B399" t="s">
        <v>4050</v>
      </c>
      <c r="C399" s="26"/>
      <c r="D399" s="27"/>
      <c r="E399" s="27" t="s">
        <v>3906</v>
      </c>
      <c r="F399" t="s">
        <v>36</v>
      </c>
      <c r="G399" s="30" t="s">
        <v>903</v>
      </c>
      <c r="H399" t="s">
        <v>3144</v>
      </c>
      <c r="J399" s="32"/>
      <c r="K399" s="28"/>
      <c r="M399" s="198" t="s">
        <v>1707</v>
      </c>
      <c r="R399" t="str">
        <f>IF(COUNTIF(soi_input_variables!A:A,B399)&gt;0,"yes","no")</f>
        <v>no</v>
      </c>
      <c r="S399" t="str">
        <f>IF(COUNTIF(midas_input_variables!A:A,B399)&gt;0,"yes","no")</f>
        <v>no</v>
      </c>
      <c r="T399" t="str">
        <f t="shared" si="210"/>
        <v>no</v>
      </c>
      <c r="V399" t="str">
        <f>IF(COUNTIF(eucalc_variables_proxies!A:A,B399)&gt;0,"yes","no")</f>
        <v>no</v>
      </c>
      <c r="W399" s="198" t="s">
        <v>38</v>
      </c>
      <c r="AI399" s="9" t="s">
        <v>4051</v>
      </c>
      <c r="AJ399" s="9" t="s">
        <v>3013</v>
      </c>
      <c r="AO399" s="29">
        <v>2151</v>
      </c>
      <c r="AP399" s="114" t="s">
        <v>4052</v>
      </c>
      <c r="AQ399" s="104" t="b">
        <v>1</v>
      </c>
      <c r="AR399" s="105"/>
      <c r="AS399" s="29">
        <v>2151</v>
      </c>
      <c r="AT399" s="131" t="str" cm="1">
        <f t="array" ref="AT399">IFERROR(_xlfn.TEXTSPLIT(AR399,";",,FALSE),"")</f>
        <v/>
      </c>
      <c r="BJ399" s="132" t="str">
        <f t="shared" si="211"/>
        <v/>
      </c>
      <c r="BK399" s="132" t="str">
        <f t="shared" si="212"/>
        <v/>
      </c>
      <c r="BL399" s="132" t="str">
        <f t="shared" si="213"/>
        <v/>
      </c>
      <c r="BM399" s="132" t="str">
        <f t="shared" si="214"/>
        <v/>
      </c>
      <c r="BN399" s="132" t="str">
        <f t="shared" si="215"/>
        <v/>
      </c>
      <c r="BO399" s="132" t="str">
        <f t="shared" si="216"/>
        <v/>
      </c>
      <c r="BP399" s="132" t="str">
        <f t="shared" si="217"/>
        <v/>
      </c>
      <c r="BQ399" s="132" t="str">
        <f t="shared" si="218"/>
        <v/>
      </c>
      <c r="BR399" s="132" t="str">
        <f t="shared" si="219"/>
        <v/>
      </c>
      <c r="BS399" s="132" t="str">
        <f t="shared" si="220"/>
        <v/>
      </c>
      <c r="BT399" s="132" t="str">
        <f t="shared" si="221"/>
        <v/>
      </c>
      <c r="BU399" s="132" t="str">
        <f t="shared" si="222"/>
        <v/>
      </c>
      <c r="BV399" s="132" t="str">
        <f t="shared" si="223"/>
        <v/>
      </c>
      <c r="BW399" s="132" t="str">
        <f t="shared" si="224"/>
        <v/>
      </c>
      <c r="BX399" s="132" t="str">
        <f t="shared" si="225"/>
        <v/>
      </c>
      <c r="BY399" s="132" t="str">
        <f t="shared" si="226"/>
        <v/>
      </c>
      <c r="BZ399" t="str">
        <f t="shared" si="227"/>
        <v/>
      </c>
      <c r="CA399" t="str">
        <f t="shared" si="228"/>
        <v/>
      </c>
      <c r="CB399" t="str">
        <f t="shared" si="229"/>
        <v/>
      </c>
      <c r="CC399" t="str">
        <f t="shared" si="230"/>
        <v/>
      </c>
      <c r="CD399" t="str">
        <f t="shared" si="231"/>
        <v/>
      </c>
      <c r="CE399" t="str">
        <f t="shared" si="232"/>
        <v/>
      </c>
      <c r="CF399" t="str">
        <f t="shared" si="233"/>
        <v/>
      </c>
      <c r="CG399" t="str">
        <f t="shared" si="234"/>
        <v/>
      </c>
      <c r="CH399" t="str">
        <f t="shared" si="235"/>
        <v/>
      </c>
      <c r="CI399" t="str">
        <f t="shared" si="236"/>
        <v/>
      </c>
      <c r="CJ399" t="str">
        <f t="shared" si="237"/>
        <v/>
      </c>
      <c r="CK399" t="str">
        <f t="shared" si="238"/>
        <v/>
      </c>
      <c r="CL399" t="str">
        <f t="shared" si="239"/>
        <v/>
      </c>
      <c r="CM399" t="str">
        <f t="shared" si="240"/>
        <v/>
      </c>
      <c r="CN399" t="str">
        <f t="shared" si="241"/>
        <v/>
      </c>
      <c r="CO399" t="str">
        <f t="shared" si="242"/>
        <v/>
      </c>
    </row>
    <row r="400" spans="1:93" ht="57.6">
      <c r="A400" s="198"/>
      <c r="B400" t="s">
        <v>4050</v>
      </c>
      <c r="C400" s="26"/>
      <c r="D400" s="27"/>
      <c r="E400" s="27" t="s">
        <v>1163</v>
      </c>
      <c r="F400" t="s">
        <v>36</v>
      </c>
      <c r="G400" s="30" t="s">
        <v>903</v>
      </c>
      <c r="H400" t="s">
        <v>3144</v>
      </c>
      <c r="J400" s="32"/>
      <c r="K400" s="28"/>
      <c r="M400" s="198" t="s">
        <v>1707</v>
      </c>
      <c r="N400" s="1" t="str">
        <f>_xlfn.CONCAT("1000*", A399)</f>
        <v>1000*bld_capex_reno-med-off_other[billion_EUR]</v>
      </c>
      <c r="R400" t="str">
        <f>IF(COUNTIF(soi_input_variables!A:A,B400)&gt;0,"yes","no")</f>
        <v>no</v>
      </c>
      <c r="S400" t="str">
        <f>IF(COUNTIF(midas_input_variables!A:A,B400)&gt;0,"yes","no")</f>
        <v>no</v>
      </c>
      <c r="T400" t="str">
        <f t="shared" si="210"/>
        <v>no</v>
      </c>
      <c r="V400" t="str">
        <f>IF(COUNTIF(eucalc_variables_proxies!A:A,B400)&gt;0,"yes","no")</f>
        <v>no</v>
      </c>
      <c r="W400" s="198" t="s">
        <v>38</v>
      </c>
      <c r="X400" t="s">
        <v>3008</v>
      </c>
      <c r="AI400" s="9" t="s">
        <v>4053</v>
      </c>
      <c r="AJ400" s="9" t="s">
        <v>3013</v>
      </c>
      <c r="AO400" s="29">
        <v>2152</v>
      </c>
      <c r="AP400" s="114" t="s">
        <v>4054</v>
      </c>
      <c r="AQ400" s="104" t="b">
        <v>1</v>
      </c>
      <c r="AR400" s="105"/>
      <c r="AS400" s="29">
        <v>2152</v>
      </c>
      <c r="AT400" s="131" t="str" cm="1">
        <f t="array" ref="AT400">IFERROR(_xlfn.TEXTSPLIT(AR400,";",,FALSE),"")</f>
        <v/>
      </c>
      <c r="BJ400" s="132" t="str">
        <f t="shared" si="211"/>
        <v/>
      </c>
      <c r="BK400" s="132" t="str">
        <f t="shared" si="212"/>
        <v/>
      </c>
      <c r="BL400" s="132" t="str">
        <f t="shared" si="213"/>
        <v/>
      </c>
      <c r="BM400" s="132" t="str">
        <f t="shared" si="214"/>
        <v/>
      </c>
      <c r="BN400" s="132" t="str">
        <f t="shared" si="215"/>
        <v/>
      </c>
      <c r="BO400" s="132" t="str">
        <f t="shared" si="216"/>
        <v/>
      </c>
      <c r="BP400" s="132" t="str">
        <f t="shared" si="217"/>
        <v/>
      </c>
      <c r="BQ400" s="132" t="str">
        <f t="shared" si="218"/>
        <v/>
      </c>
      <c r="BR400" s="132" t="str">
        <f t="shared" si="219"/>
        <v/>
      </c>
      <c r="BS400" s="132" t="str">
        <f t="shared" si="220"/>
        <v/>
      </c>
      <c r="BT400" s="132" t="str">
        <f t="shared" si="221"/>
        <v/>
      </c>
      <c r="BU400" s="132" t="str">
        <f t="shared" si="222"/>
        <v/>
      </c>
      <c r="BV400" s="132" t="str">
        <f t="shared" si="223"/>
        <v/>
      </c>
      <c r="BW400" s="132" t="str">
        <f t="shared" si="224"/>
        <v/>
      </c>
      <c r="BX400" s="132" t="str">
        <f t="shared" si="225"/>
        <v/>
      </c>
      <c r="BY400" s="132" t="str">
        <f t="shared" si="226"/>
        <v/>
      </c>
      <c r="BZ400" t="str">
        <f t="shared" si="227"/>
        <v/>
      </c>
      <c r="CA400" t="str">
        <f t="shared" si="228"/>
        <v/>
      </c>
      <c r="CB400" t="str">
        <f t="shared" si="229"/>
        <v/>
      </c>
      <c r="CC400" t="str">
        <f t="shared" si="230"/>
        <v/>
      </c>
      <c r="CD400" t="str">
        <f t="shared" si="231"/>
        <v/>
      </c>
      <c r="CE400" t="str">
        <f t="shared" si="232"/>
        <v/>
      </c>
      <c r="CF400" t="str">
        <f t="shared" si="233"/>
        <v/>
      </c>
      <c r="CG400" t="str">
        <f t="shared" si="234"/>
        <v/>
      </c>
      <c r="CH400" t="str">
        <f t="shared" si="235"/>
        <v/>
      </c>
      <c r="CI400" t="str">
        <f t="shared" si="236"/>
        <v/>
      </c>
      <c r="CJ400" t="str">
        <f t="shared" si="237"/>
        <v/>
      </c>
      <c r="CK400" t="str">
        <f t="shared" si="238"/>
        <v/>
      </c>
      <c r="CL400" t="str">
        <f t="shared" si="239"/>
        <v/>
      </c>
      <c r="CM400" t="str">
        <f t="shared" si="240"/>
        <v/>
      </c>
      <c r="CN400" t="str">
        <f t="shared" si="241"/>
        <v/>
      </c>
      <c r="CO400" t="str">
        <f t="shared" si="242"/>
        <v/>
      </c>
    </row>
    <row r="401" spans="1:93" ht="28.8">
      <c r="A401" s="198" t="s">
        <v>3640</v>
      </c>
      <c r="B401" t="s">
        <v>4055</v>
      </c>
      <c r="C401" s="26"/>
      <c r="D401" s="27"/>
      <c r="E401" s="27" t="s">
        <v>3906</v>
      </c>
      <c r="F401" t="s">
        <v>36</v>
      </c>
      <c r="G401" s="30" t="s">
        <v>903</v>
      </c>
      <c r="H401" t="s">
        <v>3144</v>
      </c>
      <c r="J401" s="32"/>
      <c r="K401" s="28"/>
      <c r="M401" s="198" t="s">
        <v>1707</v>
      </c>
      <c r="R401" t="str">
        <f>IF(COUNTIF(soi_input_variables!A:A,B401)&gt;0,"yes","no")</f>
        <v>no</v>
      </c>
      <c r="S401" t="str">
        <f>IF(COUNTIF(midas_input_variables!A:A,B401)&gt;0,"yes","no")</f>
        <v>no</v>
      </c>
      <c r="T401" t="str">
        <f t="shared" si="210"/>
        <v>no</v>
      </c>
      <c r="V401" t="str">
        <f>IF(COUNTIF(eucalc_variables_proxies!A:A,B401)&gt;0,"yes","no")</f>
        <v>no</v>
      </c>
      <c r="W401" s="198" t="s">
        <v>38</v>
      </c>
      <c r="AI401" s="9" t="s">
        <v>4056</v>
      </c>
      <c r="AJ401" s="9" t="s">
        <v>3013</v>
      </c>
      <c r="AO401" s="29">
        <v>2153</v>
      </c>
      <c r="AP401" s="114" t="s">
        <v>4057</v>
      </c>
      <c r="AQ401" s="104" t="b">
        <v>1</v>
      </c>
      <c r="AR401" s="105"/>
      <c r="AS401" s="29">
        <v>2153</v>
      </c>
      <c r="AT401" s="131" t="str" cm="1">
        <f t="array" ref="AT401">IFERROR(_xlfn.TEXTSPLIT(AR401,";",,FALSE),"")</f>
        <v/>
      </c>
      <c r="BJ401" s="132" t="str">
        <f t="shared" si="211"/>
        <v/>
      </c>
      <c r="BK401" s="132" t="str">
        <f t="shared" si="212"/>
        <v/>
      </c>
      <c r="BL401" s="132" t="str">
        <f t="shared" si="213"/>
        <v/>
      </c>
      <c r="BM401" s="132" t="str">
        <f t="shared" si="214"/>
        <v/>
      </c>
      <c r="BN401" s="132" t="str">
        <f t="shared" si="215"/>
        <v/>
      </c>
      <c r="BO401" s="132" t="str">
        <f t="shared" si="216"/>
        <v/>
      </c>
      <c r="BP401" s="132" t="str">
        <f t="shared" si="217"/>
        <v/>
      </c>
      <c r="BQ401" s="132" t="str">
        <f t="shared" si="218"/>
        <v/>
      </c>
      <c r="BR401" s="132" t="str">
        <f t="shared" si="219"/>
        <v/>
      </c>
      <c r="BS401" s="132" t="str">
        <f t="shared" si="220"/>
        <v/>
      </c>
      <c r="BT401" s="132" t="str">
        <f t="shared" si="221"/>
        <v/>
      </c>
      <c r="BU401" s="132" t="str">
        <f t="shared" si="222"/>
        <v/>
      </c>
      <c r="BV401" s="132" t="str">
        <f t="shared" si="223"/>
        <v/>
      </c>
      <c r="BW401" s="132" t="str">
        <f t="shared" si="224"/>
        <v/>
      </c>
      <c r="BX401" s="132" t="str">
        <f t="shared" si="225"/>
        <v/>
      </c>
      <c r="BY401" s="132" t="str">
        <f t="shared" si="226"/>
        <v/>
      </c>
      <c r="BZ401" t="str">
        <f t="shared" si="227"/>
        <v/>
      </c>
      <c r="CA401" t="str">
        <f t="shared" si="228"/>
        <v/>
      </c>
      <c r="CB401" t="str">
        <f t="shared" si="229"/>
        <v/>
      </c>
      <c r="CC401" t="str">
        <f t="shared" si="230"/>
        <v/>
      </c>
      <c r="CD401" t="str">
        <f t="shared" si="231"/>
        <v/>
      </c>
      <c r="CE401" t="str">
        <f t="shared" si="232"/>
        <v/>
      </c>
      <c r="CF401" t="str">
        <f t="shared" si="233"/>
        <v/>
      </c>
      <c r="CG401" t="str">
        <f t="shared" si="234"/>
        <v/>
      </c>
      <c r="CH401" t="str">
        <f t="shared" si="235"/>
        <v/>
      </c>
      <c r="CI401" t="str">
        <f t="shared" si="236"/>
        <v/>
      </c>
      <c r="CJ401" t="str">
        <f t="shared" si="237"/>
        <v/>
      </c>
      <c r="CK401" t="str">
        <f t="shared" si="238"/>
        <v/>
      </c>
      <c r="CL401" t="str">
        <f t="shared" si="239"/>
        <v/>
      </c>
      <c r="CM401" t="str">
        <f t="shared" si="240"/>
        <v/>
      </c>
      <c r="CN401" t="str">
        <f t="shared" si="241"/>
        <v/>
      </c>
      <c r="CO401" t="str">
        <f t="shared" si="242"/>
        <v/>
      </c>
    </row>
    <row r="402" spans="1:93" ht="43.2">
      <c r="A402" s="198"/>
      <c r="B402" t="s">
        <v>4055</v>
      </c>
      <c r="C402" s="26"/>
      <c r="D402" s="27"/>
      <c r="E402" s="27" t="s">
        <v>1163</v>
      </c>
      <c r="F402" t="s">
        <v>36</v>
      </c>
      <c r="G402" s="30" t="s">
        <v>903</v>
      </c>
      <c r="H402" t="s">
        <v>3144</v>
      </c>
      <c r="J402" s="32"/>
      <c r="K402" s="28"/>
      <c r="M402" s="198" t="s">
        <v>1707</v>
      </c>
      <c r="N402" s="1" t="str">
        <f>_xlfn.CONCAT("1000*", A401)</f>
        <v>1000*bld_capex_reno-med-off_trade[billion_EUR]</v>
      </c>
      <c r="R402" t="str">
        <f>IF(COUNTIF(soi_input_variables!A:A,B402)&gt;0,"yes","no")</f>
        <v>no</v>
      </c>
      <c r="S402" t="str">
        <f>IF(COUNTIF(midas_input_variables!A:A,B402)&gt;0,"yes","no")</f>
        <v>no</v>
      </c>
      <c r="T402" t="str">
        <f t="shared" si="210"/>
        <v>no</v>
      </c>
      <c r="V402" t="str">
        <f>IF(COUNTIF(eucalc_variables_proxies!A:A,B402)&gt;0,"yes","no")</f>
        <v>no</v>
      </c>
      <c r="W402" s="198" t="s">
        <v>38</v>
      </c>
      <c r="X402" t="s">
        <v>3008</v>
      </c>
      <c r="AI402" s="9"/>
      <c r="AO402" s="29">
        <v>2154</v>
      </c>
      <c r="AP402" s="114" t="s">
        <v>4058</v>
      </c>
      <c r="AQ402" s="104" t="b">
        <v>1</v>
      </c>
      <c r="AR402" s="105"/>
      <c r="AS402" s="29">
        <v>2154</v>
      </c>
      <c r="AT402" s="131" t="str" cm="1">
        <f t="array" ref="AT402">IFERROR(_xlfn.TEXTSPLIT(AR402,";",,FALSE),"")</f>
        <v/>
      </c>
      <c r="BJ402" s="132" t="str">
        <f t="shared" si="211"/>
        <v/>
      </c>
      <c r="BK402" s="132" t="str">
        <f t="shared" si="212"/>
        <v/>
      </c>
      <c r="BL402" s="132" t="str">
        <f t="shared" si="213"/>
        <v/>
      </c>
      <c r="BM402" s="132" t="str">
        <f t="shared" si="214"/>
        <v/>
      </c>
      <c r="BN402" s="132" t="str">
        <f t="shared" si="215"/>
        <v/>
      </c>
      <c r="BO402" s="132" t="str">
        <f t="shared" si="216"/>
        <v/>
      </c>
      <c r="BP402" s="132" t="str">
        <f t="shared" si="217"/>
        <v/>
      </c>
      <c r="BQ402" s="132" t="str">
        <f t="shared" si="218"/>
        <v/>
      </c>
      <c r="BR402" s="132" t="str">
        <f t="shared" si="219"/>
        <v/>
      </c>
      <c r="BS402" s="132" t="str">
        <f t="shared" si="220"/>
        <v/>
      </c>
      <c r="BT402" s="132" t="str">
        <f t="shared" si="221"/>
        <v/>
      </c>
      <c r="BU402" s="132" t="str">
        <f t="shared" si="222"/>
        <v/>
      </c>
      <c r="BV402" s="132" t="str">
        <f t="shared" si="223"/>
        <v/>
      </c>
      <c r="BW402" s="132" t="str">
        <f t="shared" si="224"/>
        <v/>
      </c>
      <c r="BX402" s="132" t="str">
        <f t="shared" si="225"/>
        <v/>
      </c>
      <c r="BY402" s="132" t="str">
        <f t="shared" si="226"/>
        <v/>
      </c>
      <c r="BZ402" t="str">
        <f t="shared" si="227"/>
        <v/>
      </c>
      <c r="CA402" t="str">
        <f t="shared" si="228"/>
        <v/>
      </c>
      <c r="CB402" t="str">
        <f t="shared" si="229"/>
        <v/>
      </c>
      <c r="CC402" t="str">
        <f t="shared" si="230"/>
        <v/>
      </c>
      <c r="CD402" t="str">
        <f t="shared" si="231"/>
        <v/>
      </c>
      <c r="CE402" t="str">
        <f t="shared" si="232"/>
        <v/>
      </c>
      <c r="CF402" t="str">
        <f t="shared" si="233"/>
        <v/>
      </c>
      <c r="CG402" t="str">
        <f t="shared" si="234"/>
        <v/>
      </c>
      <c r="CH402" t="str">
        <f t="shared" si="235"/>
        <v/>
      </c>
      <c r="CI402" t="str">
        <f t="shared" si="236"/>
        <v/>
      </c>
      <c r="CJ402" t="str">
        <f t="shared" si="237"/>
        <v/>
      </c>
      <c r="CK402" t="str">
        <f t="shared" si="238"/>
        <v/>
      </c>
      <c r="CL402" t="str">
        <f t="shared" si="239"/>
        <v/>
      </c>
      <c r="CM402" t="str">
        <f t="shared" si="240"/>
        <v/>
      </c>
      <c r="CN402" t="str">
        <f t="shared" si="241"/>
        <v/>
      </c>
      <c r="CO402" t="str">
        <f t="shared" si="242"/>
        <v/>
      </c>
    </row>
    <row r="403" spans="1:93" ht="28.8">
      <c r="A403" s="198" t="s">
        <v>3625</v>
      </c>
      <c r="B403" t="s">
        <v>4059</v>
      </c>
      <c r="C403" s="26"/>
      <c r="D403" s="27"/>
      <c r="E403" s="27" t="s">
        <v>3906</v>
      </c>
      <c r="F403" t="s">
        <v>36</v>
      </c>
      <c r="G403" s="30" t="s">
        <v>903</v>
      </c>
      <c r="H403" t="s">
        <v>3144</v>
      </c>
      <c r="J403" s="32"/>
      <c r="K403" s="28"/>
      <c r="M403" s="198" t="s">
        <v>1707</v>
      </c>
      <c r="R403" t="str">
        <f>IF(COUNTIF(soi_input_variables!A:A,B403)&gt;0,"yes","no")</f>
        <v>no</v>
      </c>
      <c r="S403" t="str">
        <f>IF(COUNTIF(midas_input_variables!A:A,B403)&gt;0,"yes","no")</f>
        <v>no</v>
      </c>
      <c r="T403" t="str">
        <f t="shared" si="210"/>
        <v>no</v>
      </c>
      <c r="V403" t="str">
        <f>IF(COUNTIF(eucalc_variables_proxies!A:A,B403)&gt;0,"yes","no")</f>
        <v>no</v>
      </c>
      <c r="W403" s="198" t="s">
        <v>38</v>
      </c>
      <c r="AI403" s="9" t="s">
        <v>4060</v>
      </c>
      <c r="AJ403" s="9" t="s">
        <v>3013</v>
      </c>
      <c r="AO403" s="29">
        <v>2155</v>
      </c>
      <c r="AP403" s="114" t="s">
        <v>4061</v>
      </c>
      <c r="AQ403" s="104" t="b">
        <v>1</v>
      </c>
      <c r="AR403" s="105"/>
      <c r="AS403" s="29">
        <v>2155</v>
      </c>
      <c r="AT403" s="131" t="str" cm="1">
        <f t="array" ref="AT403">IFERROR(_xlfn.TEXTSPLIT(AR403,";",,FALSE),"")</f>
        <v/>
      </c>
      <c r="BJ403" s="132" t="str">
        <f t="shared" si="211"/>
        <v/>
      </c>
      <c r="BK403" s="132" t="str">
        <f t="shared" si="212"/>
        <v/>
      </c>
      <c r="BL403" s="132" t="str">
        <f t="shared" si="213"/>
        <v/>
      </c>
      <c r="BM403" s="132" t="str">
        <f t="shared" si="214"/>
        <v/>
      </c>
      <c r="BN403" s="132" t="str">
        <f t="shared" si="215"/>
        <v/>
      </c>
      <c r="BO403" s="132" t="str">
        <f t="shared" si="216"/>
        <v/>
      </c>
      <c r="BP403" s="132" t="str">
        <f t="shared" si="217"/>
        <v/>
      </c>
      <c r="BQ403" s="132" t="str">
        <f t="shared" si="218"/>
        <v/>
      </c>
      <c r="BR403" s="132" t="str">
        <f t="shared" si="219"/>
        <v/>
      </c>
      <c r="BS403" s="132" t="str">
        <f t="shared" si="220"/>
        <v/>
      </c>
      <c r="BT403" s="132" t="str">
        <f t="shared" si="221"/>
        <v/>
      </c>
      <c r="BU403" s="132" t="str">
        <f t="shared" si="222"/>
        <v/>
      </c>
      <c r="BV403" s="132" t="str">
        <f t="shared" si="223"/>
        <v/>
      </c>
      <c r="BW403" s="132" t="str">
        <f t="shared" si="224"/>
        <v/>
      </c>
      <c r="BX403" s="132" t="str">
        <f t="shared" si="225"/>
        <v/>
      </c>
      <c r="BY403" s="132" t="str">
        <f t="shared" si="226"/>
        <v/>
      </c>
      <c r="BZ403" t="str">
        <f t="shared" si="227"/>
        <v/>
      </c>
      <c r="CA403" t="str">
        <f t="shared" si="228"/>
        <v/>
      </c>
      <c r="CB403" t="str">
        <f t="shared" si="229"/>
        <v/>
      </c>
      <c r="CC403" t="str">
        <f t="shared" si="230"/>
        <v/>
      </c>
      <c r="CD403" t="str">
        <f t="shared" si="231"/>
        <v/>
      </c>
      <c r="CE403" t="str">
        <f t="shared" si="232"/>
        <v/>
      </c>
      <c r="CF403" t="str">
        <f t="shared" si="233"/>
        <v/>
      </c>
      <c r="CG403" t="str">
        <f t="shared" si="234"/>
        <v/>
      </c>
      <c r="CH403" t="str">
        <f t="shared" si="235"/>
        <v/>
      </c>
      <c r="CI403" t="str">
        <f t="shared" si="236"/>
        <v/>
      </c>
      <c r="CJ403" t="str">
        <f t="shared" si="237"/>
        <v/>
      </c>
      <c r="CK403" t="str">
        <f t="shared" si="238"/>
        <v/>
      </c>
      <c r="CL403" t="str">
        <f t="shared" si="239"/>
        <v/>
      </c>
      <c r="CM403" t="str">
        <f t="shared" si="240"/>
        <v/>
      </c>
      <c r="CN403" t="str">
        <f t="shared" si="241"/>
        <v/>
      </c>
      <c r="CO403" t="str">
        <f t="shared" si="242"/>
        <v/>
      </c>
    </row>
    <row r="404" spans="1:93" ht="28.8">
      <c r="A404" s="198"/>
      <c r="B404" t="s">
        <v>4059</v>
      </c>
      <c r="C404" s="26"/>
      <c r="D404" s="27"/>
      <c r="E404" s="27" t="s">
        <v>1163</v>
      </c>
      <c r="F404" t="s">
        <v>36</v>
      </c>
      <c r="G404" s="30" t="s">
        <v>903</v>
      </c>
      <c r="H404" t="s">
        <v>3144</v>
      </c>
      <c r="J404" s="32"/>
      <c r="K404" s="28"/>
      <c r="M404" s="198" t="s">
        <v>1707</v>
      </c>
      <c r="N404" s="1" t="str">
        <f>_xlfn.CONCAT("1000*", A403)</f>
        <v>1000*bld_capex_reno-med-sfh[billion_EUR]</v>
      </c>
      <c r="R404" t="str">
        <f>IF(COUNTIF(soi_input_variables!A:A,B404)&gt;0,"yes","no")</f>
        <v>no</v>
      </c>
      <c r="S404" t="str">
        <f>IF(COUNTIF(midas_input_variables!A:A,B404)&gt;0,"yes","no")</f>
        <v>no</v>
      </c>
      <c r="T404" t="str">
        <f t="shared" si="210"/>
        <v>no</v>
      </c>
      <c r="V404" t="str">
        <f>IF(COUNTIF(eucalc_variables_proxies!A:A,B404)&gt;0,"yes","no")</f>
        <v>no</v>
      </c>
      <c r="W404" s="198" t="s">
        <v>38</v>
      </c>
      <c r="X404" t="s">
        <v>3008</v>
      </c>
      <c r="AI404" s="9" t="s">
        <v>4062</v>
      </c>
      <c r="AJ404" s="9" t="s">
        <v>3013</v>
      </c>
      <c r="AO404" s="105">
        <v>2156</v>
      </c>
      <c r="AP404" s="114" t="s">
        <v>4063</v>
      </c>
      <c r="AQ404" s="110" t="b">
        <v>1</v>
      </c>
      <c r="AR404" s="29"/>
      <c r="AS404" s="105">
        <v>2156</v>
      </c>
      <c r="AT404" s="131" t="str" cm="1">
        <f t="array" ref="AT404">IFERROR(_xlfn.TEXTSPLIT(AR404,";",,FALSE),"")</f>
        <v/>
      </c>
      <c r="BJ404" s="132" t="str">
        <f t="shared" si="211"/>
        <v/>
      </c>
      <c r="BK404" s="132" t="str">
        <f t="shared" si="212"/>
        <v/>
      </c>
      <c r="BL404" s="132" t="str">
        <f t="shared" si="213"/>
        <v/>
      </c>
      <c r="BM404" s="132" t="str">
        <f t="shared" si="214"/>
        <v/>
      </c>
      <c r="BN404" s="132" t="str">
        <f t="shared" si="215"/>
        <v/>
      </c>
      <c r="BO404" s="132" t="str">
        <f t="shared" si="216"/>
        <v/>
      </c>
      <c r="BP404" s="132" t="str">
        <f t="shared" si="217"/>
        <v/>
      </c>
      <c r="BQ404" s="132" t="str">
        <f t="shared" si="218"/>
        <v/>
      </c>
      <c r="BR404" s="132" t="str">
        <f t="shared" si="219"/>
        <v/>
      </c>
      <c r="BS404" s="132" t="str">
        <f t="shared" si="220"/>
        <v/>
      </c>
      <c r="BT404" s="132" t="str">
        <f t="shared" si="221"/>
        <v/>
      </c>
      <c r="BU404" s="132" t="str">
        <f t="shared" si="222"/>
        <v/>
      </c>
      <c r="BV404" s="132" t="str">
        <f t="shared" si="223"/>
        <v/>
      </c>
      <c r="BW404" s="132" t="str">
        <f t="shared" si="224"/>
        <v/>
      </c>
      <c r="BX404" s="132" t="str">
        <f t="shared" si="225"/>
        <v/>
      </c>
      <c r="BY404" s="132" t="str">
        <f t="shared" si="226"/>
        <v/>
      </c>
      <c r="BZ404" t="str">
        <f t="shared" si="227"/>
        <v/>
      </c>
      <c r="CA404" t="str">
        <f t="shared" si="228"/>
        <v/>
      </c>
      <c r="CB404" t="str">
        <f t="shared" si="229"/>
        <v/>
      </c>
      <c r="CC404" t="str">
        <f t="shared" si="230"/>
        <v/>
      </c>
      <c r="CD404" t="str">
        <f t="shared" si="231"/>
        <v/>
      </c>
      <c r="CE404" t="str">
        <f t="shared" si="232"/>
        <v/>
      </c>
      <c r="CF404" t="str">
        <f t="shared" si="233"/>
        <v/>
      </c>
      <c r="CG404" t="str">
        <f t="shared" si="234"/>
        <v/>
      </c>
      <c r="CH404" t="str">
        <f t="shared" si="235"/>
        <v/>
      </c>
      <c r="CI404" t="str">
        <f t="shared" si="236"/>
        <v/>
      </c>
      <c r="CJ404" t="str">
        <f t="shared" si="237"/>
        <v/>
      </c>
      <c r="CK404" t="str">
        <f t="shared" si="238"/>
        <v/>
      </c>
      <c r="CL404" t="str">
        <f t="shared" si="239"/>
        <v/>
      </c>
      <c r="CM404" t="str">
        <f t="shared" si="240"/>
        <v/>
      </c>
      <c r="CN404" t="str">
        <f t="shared" si="241"/>
        <v/>
      </c>
      <c r="CO404" t="str">
        <f t="shared" si="242"/>
        <v/>
      </c>
    </row>
    <row r="405" spans="1:93" ht="28.8">
      <c r="A405" s="198" t="s">
        <v>3646</v>
      </c>
      <c r="B405" t="s">
        <v>4064</v>
      </c>
      <c r="C405" s="26"/>
      <c r="D405" s="27"/>
      <c r="E405" s="27" t="s">
        <v>3906</v>
      </c>
      <c r="F405" t="s">
        <v>36</v>
      </c>
      <c r="G405" s="30" t="s">
        <v>903</v>
      </c>
      <c r="H405" t="s">
        <v>3144</v>
      </c>
      <c r="J405" s="32"/>
      <c r="K405" s="28"/>
      <c r="M405" s="198" t="s">
        <v>1707</v>
      </c>
      <c r="R405" t="str">
        <f>IF(COUNTIF(soi_input_variables!A:A,B405)&gt;0,"yes","no")</f>
        <v>no</v>
      </c>
      <c r="S405" t="str">
        <f>IF(COUNTIF(midas_input_variables!A:A,B405)&gt;0,"yes","no")</f>
        <v>no</v>
      </c>
      <c r="T405" t="str">
        <f t="shared" si="210"/>
        <v>no</v>
      </c>
      <c r="V405" t="str">
        <f>IF(COUNTIF(eucalc_variables_proxies!A:A,B405)&gt;0,"yes","no")</f>
        <v>no</v>
      </c>
      <c r="W405" s="198" t="s">
        <v>38</v>
      </c>
      <c r="AI405" s="9" t="s">
        <v>4065</v>
      </c>
      <c r="AJ405" s="9" t="s">
        <v>3013</v>
      </c>
      <c r="AO405" s="29"/>
      <c r="AP405" s="103" t="s">
        <v>4066</v>
      </c>
      <c r="AQ405" s="104" t="b">
        <v>0</v>
      </c>
      <c r="AR405" s="105" t="s">
        <v>4067</v>
      </c>
      <c r="AS405" s="29"/>
      <c r="AT405" s="131" t="str" cm="1">
        <f t="array" ref="AT405:AY405">IFERROR(_xlfn.TEXTSPLIT(AR405,";",,FALSE),"")</f>
        <v>2151</v>
      </c>
      <c r="AU405" s="131" t="str">
        <v>2152</v>
      </c>
      <c r="AV405" s="131" t="str">
        <v>2153</v>
      </c>
      <c r="AW405" s="131" t="str">
        <v>2154</v>
      </c>
      <c r="AX405" s="131" t="str">
        <v>2155</v>
      </c>
      <c r="AY405" s="131" t="str">
        <v>2156</v>
      </c>
      <c r="BJ405" s="132">
        <f t="shared" si="211"/>
        <v>2151</v>
      </c>
      <c r="BK405" s="132">
        <f t="shared" si="212"/>
        <v>2152</v>
      </c>
      <c r="BL405" s="132">
        <f t="shared" si="213"/>
        <v>2153</v>
      </c>
      <c r="BM405" s="132">
        <f t="shared" si="214"/>
        <v>2154</v>
      </c>
      <c r="BN405" s="132">
        <f t="shared" si="215"/>
        <v>2155</v>
      </c>
      <c r="BO405" s="132">
        <f t="shared" si="216"/>
        <v>2156</v>
      </c>
      <c r="BP405" s="132" t="str">
        <f t="shared" si="217"/>
        <v/>
      </c>
      <c r="BQ405" s="132" t="str">
        <f t="shared" si="218"/>
        <v/>
      </c>
      <c r="BR405" s="132" t="str">
        <f t="shared" si="219"/>
        <v/>
      </c>
      <c r="BS405" s="132" t="str">
        <f t="shared" si="220"/>
        <v/>
      </c>
      <c r="BT405" s="132" t="str">
        <f t="shared" si="221"/>
        <v/>
      </c>
      <c r="BU405" s="132" t="str">
        <f t="shared" si="222"/>
        <v/>
      </c>
      <c r="BV405" s="132" t="str">
        <f t="shared" si="223"/>
        <v/>
      </c>
      <c r="BW405" s="132" t="str">
        <f t="shared" si="224"/>
        <v/>
      </c>
      <c r="BX405" s="132" t="str">
        <f t="shared" si="225"/>
        <v/>
      </c>
      <c r="BY405" s="132" t="str">
        <f t="shared" si="226"/>
        <v/>
      </c>
      <c r="BZ405" t="str">
        <f t="shared" si="227"/>
        <v>bld_emissions-CO2_heat_residential_electricity[Mt]</v>
      </c>
      <c r="CA405" t="str">
        <f t="shared" si="228"/>
        <v>bld_emissions-CO2_residential_appliances_electricity[Mt]</v>
      </c>
      <c r="CB405" t="str">
        <f t="shared" si="229"/>
        <v>bld_emissions-CO2_residential_cooking_electricity[Mt]</v>
      </c>
      <c r="CC405" t="str">
        <f t="shared" si="230"/>
        <v>bld_emissions-CO2_residential_hot-water_electricity[Mt]</v>
      </c>
      <c r="CD405" t="str">
        <f t="shared" si="231"/>
        <v>bld_emissions-CO2_residential_lighting_electricity[Mt]</v>
      </c>
      <c r="CE405" t="str">
        <f t="shared" si="232"/>
        <v>bld_emissions-CO2_residential_space-cooling_electricity[Mt]</v>
      </c>
      <c r="CF405" t="str">
        <f t="shared" si="233"/>
        <v/>
      </c>
      <c r="CG405" t="str">
        <f t="shared" si="234"/>
        <v/>
      </c>
      <c r="CH405" t="str">
        <f t="shared" si="235"/>
        <v/>
      </c>
      <c r="CI405" t="str">
        <f t="shared" si="236"/>
        <v/>
      </c>
      <c r="CJ405" t="str">
        <f t="shared" si="237"/>
        <v/>
      </c>
      <c r="CK405" t="str">
        <f t="shared" si="238"/>
        <v/>
      </c>
      <c r="CL405" t="str">
        <f t="shared" si="239"/>
        <v/>
      </c>
      <c r="CM405" t="str">
        <f t="shared" si="240"/>
        <v/>
      </c>
      <c r="CN405" t="str">
        <f t="shared" si="241"/>
        <v/>
      </c>
      <c r="CO405" t="str">
        <f t="shared" si="242"/>
        <v/>
      </c>
    </row>
    <row r="406" spans="1:93" ht="28.8">
      <c r="A406" s="198"/>
      <c r="B406" t="s">
        <v>4064</v>
      </c>
      <c r="C406" s="26"/>
      <c r="D406" s="27"/>
      <c r="E406" s="27" t="s">
        <v>1163</v>
      </c>
      <c r="F406" t="s">
        <v>36</v>
      </c>
      <c r="G406" s="30" t="s">
        <v>903</v>
      </c>
      <c r="H406" t="s">
        <v>3144</v>
      </c>
      <c r="J406" s="32"/>
      <c r="K406" s="28"/>
      <c r="M406" s="198" t="s">
        <v>1707</v>
      </c>
      <c r="N406" s="1" t="str">
        <f>_xlfn.CONCAT("1000*", A405)</f>
        <v>1000*bld_capex_reno-shl-mfh[billion_EUR]</v>
      </c>
      <c r="R406" t="str">
        <f>IF(COUNTIF(soi_input_variables!A:A,B406)&gt;0,"yes","no")</f>
        <v>no</v>
      </c>
      <c r="S406" t="str">
        <f>IF(COUNTIF(midas_input_variables!A:A,B406)&gt;0,"yes","no")</f>
        <v>no</v>
      </c>
      <c r="T406" t="str">
        <f t="shared" si="210"/>
        <v>no</v>
      </c>
      <c r="V406" t="str">
        <f>IF(COUNTIF(eucalc_variables_proxies!A:A,B406)&gt;0,"yes","no")</f>
        <v>no</v>
      </c>
      <c r="W406" s="198" t="s">
        <v>38</v>
      </c>
      <c r="X406" t="s">
        <v>3008</v>
      </c>
      <c r="AI406" s="9"/>
      <c r="AO406" s="29"/>
      <c r="AP406" s="115" t="s">
        <v>4068</v>
      </c>
      <c r="AQ406" s="104" t="b">
        <v>0</v>
      </c>
      <c r="AR406" s="117" t="s">
        <v>4069</v>
      </c>
      <c r="AS406" s="29"/>
      <c r="AT406" s="131" t="str" cm="1">
        <f t="array" ref="AT406:AU406">IFERROR(_xlfn.TEXTSPLIT(AR406,";",,FALSE),"")</f>
        <v>2141</v>
      </c>
      <c r="AU406" s="131" t="str">
        <v>2151</v>
      </c>
      <c r="BJ406" s="132">
        <f t="shared" si="211"/>
        <v>2141</v>
      </c>
      <c r="BK406" s="132">
        <f t="shared" si="212"/>
        <v>2151</v>
      </c>
      <c r="BL406" s="132" t="str">
        <f t="shared" si="213"/>
        <v/>
      </c>
      <c r="BM406" s="132" t="str">
        <f t="shared" si="214"/>
        <v/>
      </c>
      <c r="BN406" s="132" t="str">
        <f t="shared" si="215"/>
        <v/>
      </c>
      <c r="BO406" s="132" t="str">
        <f t="shared" si="216"/>
        <v/>
      </c>
      <c r="BP406" s="132" t="str">
        <f t="shared" si="217"/>
        <v/>
      </c>
      <c r="BQ406" s="132" t="str">
        <f t="shared" si="218"/>
        <v/>
      </c>
      <c r="BR406" s="132" t="str">
        <f t="shared" si="219"/>
        <v/>
      </c>
      <c r="BS406" s="132" t="str">
        <f t="shared" si="220"/>
        <v/>
      </c>
      <c r="BT406" s="132" t="str">
        <f t="shared" si="221"/>
        <v/>
      </c>
      <c r="BU406" s="132" t="str">
        <f t="shared" si="222"/>
        <v/>
      </c>
      <c r="BV406" s="132" t="str">
        <f t="shared" si="223"/>
        <v/>
      </c>
      <c r="BW406" s="132" t="str">
        <f t="shared" si="224"/>
        <v/>
      </c>
      <c r="BX406" s="132" t="str">
        <f t="shared" si="225"/>
        <v/>
      </c>
      <c r="BY406" s="132" t="str">
        <f t="shared" si="226"/>
        <v/>
      </c>
      <c r="BZ406" t="str">
        <f t="shared" si="227"/>
        <v>bld_emissions-CO2_heat_non-residential_electricity[Mt]</v>
      </c>
      <c r="CA406" t="str">
        <f t="shared" si="228"/>
        <v>bld_emissions-CO2_heat_residential_electricity[Mt]</v>
      </c>
      <c r="CB406" t="str">
        <f t="shared" si="229"/>
        <v/>
      </c>
      <c r="CC406" t="str">
        <f t="shared" si="230"/>
        <v/>
      </c>
      <c r="CD406" t="str">
        <f t="shared" si="231"/>
        <v/>
      </c>
      <c r="CE406" t="str">
        <f t="shared" si="232"/>
        <v/>
      </c>
      <c r="CF406" t="str">
        <f t="shared" si="233"/>
        <v/>
      </c>
      <c r="CG406" t="str">
        <f t="shared" si="234"/>
        <v/>
      </c>
      <c r="CH406" t="str">
        <f t="shared" si="235"/>
        <v/>
      </c>
      <c r="CI406" t="str">
        <f t="shared" si="236"/>
        <v/>
      </c>
      <c r="CJ406" t="str">
        <f t="shared" si="237"/>
        <v/>
      </c>
      <c r="CK406" t="str">
        <f t="shared" si="238"/>
        <v/>
      </c>
      <c r="CL406" t="str">
        <f t="shared" si="239"/>
        <v/>
      </c>
      <c r="CM406" t="str">
        <f t="shared" si="240"/>
        <v/>
      </c>
      <c r="CN406" t="str">
        <f t="shared" si="241"/>
        <v/>
      </c>
      <c r="CO406" t="str">
        <f t="shared" si="242"/>
        <v/>
      </c>
    </row>
    <row r="407" spans="1:93" ht="28.8">
      <c r="A407" s="198" t="s">
        <v>3649</v>
      </c>
      <c r="B407" t="s">
        <v>4070</v>
      </c>
      <c r="C407" s="26"/>
      <c r="D407" s="27"/>
      <c r="E407" s="27" t="s">
        <v>3906</v>
      </c>
      <c r="F407" t="s">
        <v>36</v>
      </c>
      <c r="G407" s="30" t="s">
        <v>903</v>
      </c>
      <c r="H407" t="s">
        <v>3144</v>
      </c>
      <c r="J407" s="32"/>
      <c r="K407" s="28"/>
      <c r="M407" s="198" t="s">
        <v>1707</v>
      </c>
      <c r="R407" t="str">
        <f>IF(COUNTIF(soi_input_variables!A:A,B407)&gt;0,"yes","no")</f>
        <v>no</v>
      </c>
      <c r="S407" t="str">
        <f>IF(COUNTIF(midas_input_variables!A:A,B407)&gt;0,"yes","no")</f>
        <v>no</v>
      </c>
      <c r="T407" t="str">
        <f t="shared" si="210"/>
        <v>no</v>
      </c>
      <c r="V407" t="str">
        <f>IF(COUNTIF(eucalc_variables_proxies!A:A,B407)&gt;0,"yes","no")</f>
        <v>no</v>
      </c>
      <c r="W407" s="198" t="s">
        <v>38</v>
      </c>
      <c r="AI407" s="9" t="s">
        <v>4071</v>
      </c>
      <c r="AJ407" s="9" t="s">
        <v>3013</v>
      </c>
      <c r="AO407" s="29"/>
      <c r="AP407" s="115" t="s">
        <v>4072</v>
      </c>
      <c r="AQ407" s="104" t="b">
        <v>0</v>
      </c>
      <c r="AR407" s="29">
        <v>2152</v>
      </c>
      <c r="AS407" s="29"/>
      <c r="AT407" s="131" t="str" cm="1">
        <f t="array" ref="AT407">IFERROR(_xlfn.TEXTSPLIT(AR407,";",,FALSE),"")</f>
        <v>2152</v>
      </c>
      <c r="BJ407" s="132">
        <f t="shared" si="211"/>
        <v>2152</v>
      </c>
      <c r="BK407" s="132" t="str">
        <f t="shared" si="212"/>
        <v/>
      </c>
      <c r="BL407" s="132" t="str">
        <f t="shared" si="213"/>
        <v/>
      </c>
      <c r="BM407" s="132" t="str">
        <f t="shared" si="214"/>
        <v/>
      </c>
      <c r="BN407" s="132" t="str">
        <f t="shared" si="215"/>
        <v/>
      </c>
      <c r="BO407" s="132" t="str">
        <f t="shared" si="216"/>
        <v/>
      </c>
      <c r="BP407" s="132" t="str">
        <f t="shared" si="217"/>
        <v/>
      </c>
      <c r="BQ407" s="132" t="str">
        <f t="shared" si="218"/>
        <v/>
      </c>
      <c r="BR407" s="132" t="str">
        <f t="shared" si="219"/>
        <v/>
      </c>
      <c r="BS407" s="132" t="str">
        <f t="shared" si="220"/>
        <v/>
      </c>
      <c r="BT407" s="132" t="str">
        <f t="shared" si="221"/>
        <v/>
      </c>
      <c r="BU407" s="132" t="str">
        <f t="shared" si="222"/>
        <v/>
      </c>
      <c r="BV407" s="132" t="str">
        <f t="shared" si="223"/>
        <v/>
      </c>
      <c r="BW407" s="132" t="str">
        <f t="shared" si="224"/>
        <v/>
      </c>
      <c r="BX407" s="132" t="str">
        <f t="shared" si="225"/>
        <v/>
      </c>
      <c r="BY407" s="132" t="str">
        <f t="shared" si="226"/>
        <v/>
      </c>
      <c r="BZ407" t="str">
        <f t="shared" si="227"/>
        <v>bld_emissions-CO2_residential_appliances_electricity[Mt]</v>
      </c>
      <c r="CA407" t="str">
        <f t="shared" si="228"/>
        <v/>
      </c>
      <c r="CB407" t="str">
        <f t="shared" si="229"/>
        <v/>
      </c>
      <c r="CC407" t="str">
        <f t="shared" si="230"/>
        <v/>
      </c>
      <c r="CD407" t="str">
        <f t="shared" si="231"/>
        <v/>
      </c>
      <c r="CE407" t="str">
        <f t="shared" si="232"/>
        <v/>
      </c>
      <c r="CF407" t="str">
        <f t="shared" si="233"/>
        <v/>
      </c>
      <c r="CG407" t="str">
        <f t="shared" si="234"/>
        <v/>
      </c>
      <c r="CH407" t="str">
        <f t="shared" si="235"/>
        <v/>
      </c>
      <c r="CI407" t="str">
        <f t="shared" si="236"/>
        <v/>
      </c>
      <c r="CJ407" t="str">
        <f t="shared" si="237"/>
        <v/>
      </c>
      <c r="CK407" t="str">
        <f t="shared" si="238"/>
        <v/>
      </c>
      <c r="CL407" t="str">
        <f t="shared" si="239"/>
        <v/>
      </c>
      <c r="CM407" t="str">
        <f t="shared" si="240"/>
        <v/>
      </c>
      <c r="CN407" t="str">
        <f t="shared" si="241"/>
        <v/>
      </c>
      <c r="CO407" t="str">
        <f t="shared" si="242"/>
        <v/>
      </c>
    </row>
    <row r="408" spans="1:93" ht="57.6">
      <c r="A408" s="198"/>
      <c r="B408" t="s">
        <v>4070</v>
      </c>
      <c r="C408" s="26"/>
      <c r="D408" s="27"/>
      <c r="E408" s="27" t="s">
        <v>1163</v>
      </c>
      <c r="F408" t="s">
        <v>36</v>
      </c>
      <c r="G408" s="30" t="s">
        <v>903</v>
      </c>
      <c r="H408" t="s">
        <v>3144</v>
      </c>
      <c r="J408" s="32"/>
      <c r="K408" s="28"/>
      <c r="M408" s="198" t="s">
        <v>1707</v>
      </c>
      <c r="N408" s="1" t="str">
        <f>_xlfn.CONCAT("1000*", A407)</f>
        <v>1000*bld_capex_reno-shl-off_education[billion_EUR]</v>
      </c>
      <c r="R408" t="str">
        <f>IF(COUNTIF(soi_input_variables!A:A,B408)&gt;0,"yes","no")</f>
        <v>no</v>
      </c>
      <c r="S408" t="str">
        <f>IF(COUNTIF(midas_input_variables!A:A,B408)&gt;0,"yes","no")</f>
        <v>no</v>
      </c>
      <c r="T408" t="str">
        <f t="shared" si="210"/>
        <v>no</v>
      </c>
      <c r="V408" t="str">
        <f>IF(COUNTIF(eucalc_variables_proxies!A:A,B408)&gt;0,"yes","no")</f>
        <v>no</v>
      </c>
      <c r="W408" s="198" t="s">
        <v>38</v>
      </c>
      <c r="X408" t="s">
        <v>3008</v>
      </c>
      <c r="AI408" s="9" t="s">
        <v>4073</v>
      </c>
      <c r="AJ408" s="9" t="s">
        <v>3013</v>
      </c>
      <c r="AO408" s="29"/>
      <c r="AP408" s="115" t="s">
        <v>4074</v>
      </c>
      <c r="AQ408" s="104" t="b">
        <v>0</v>
      </c>
      <c r="AR408" s="29">
        <v>2153</v>
      </c>
      <c r="AS408" s="29"/>
      <c r="AT408" s="131" t="str" cm="1">
        <f t="array" ref="AT408">IFERROR(_xlfn.TEXTSPLIT(AR408,";",,FALSE),"")</f>
        <v>2153</v>
      </c>
      <c r="BJ408" s="132">
        <f t="shared" si="211"/>
        <v>2153</v>
      </c>
      <c r="BK408" s="132" t="str">
        <f t="shared" si="212"/>
        <v/>
      </c>
      <c r="BL408" s="132" t="str">
        <f t="shared" si="213"/>
        <v/>
      </c>
      <c r="BM408" s="132" t="str">
        <f t="shared" si="214"/>
        <v/>
      </c>
      <c r="BN408" s="132" t="str">
        <f t="shared" si="215"/>
        <v/>
      </c>
      <c r="BO408" s="132" t="str">
        <f t="shared" si="216"/>
        <v/>
      </c>
      <c r="BP408" s="132" t="str">
        <f t="shared" si="217"/>
        <v/>
      </c>
      <c r="BQ408" s="132" t="str">
        <f t="shared" si="218"/>
        <v/>
      </c>
      <c r="BR408" s="132" t="str">
        <f t="shared" si="219"/>
        <v/>
      </c>
      <c r="BS408" s="132" t="str">
        <f t="shared" si="220"/>
        <v/>
      </c>
      <c r="BT408" s="132" t="str">
        <f t="shared" si="221"/>
        <v/>
      </c>
      <c r="BU408" s="132" t="str">
        <f t="shared" si="222"/>
        <v/>
      </c>
      <c r="BV408" s="132" t="str">
        <f t="shared" si="223"/>
        <v/>
      </c>
      <c r="BW408" s="132" t="str">
        <f t="shared" si="224"/>
        <v/>
      </c>
      <c r="BX408" s="132" t="str">
        <f t="shared" si="225"/>
        <v/>
      </c>
      <c r="BY408" s="132" t="str">
        <f t="shared" si="226"/>
        <v/>
      </c>
      <c r="BZ408" t="str">
        <f t="shared" si="227"/>
        <v>bld_emissions-CO2_residential_cooking_electricity[Mt]</v>
      </c>
      <c r="CA408" t="str">
        <f t="shared" si="228"/>
        <v/>
      </c>
      <c r="CB408" t="str">
        <f t="shared" si="229"/>
        <v/>
      </c>
      <c r="CC408" t="str">
        <f t="shared" si="230"/>
        <v/>
      </c>
      <c r="CD408" t="str">
        <f t="shared" si="231"/>
        <v/>
      </c>
      <c r="CE408" t="str">
        <f t="shared" si="232"/>
        <v/>
      </c>
      <c r="CF408" t="str">
        <f t="shared" si="233"/>
        <v/>
      </c>
      <c r="CG408" t="str">
        <f t="shared" si="234"/>
        <v/>
      </c>
      <c r="CH408" t="str">
        <f t="shared" si="235"/>
        <v/>
      </c>
      <c r="CI408" t="str">
        <f t="shared" si="236"/>
        <v/>
      </c>
      <c r="CJ408" t="str">
        <f t="shared" si="237"/>
        <v/>
      </c>
      <c r="CK408" t="str">
        <f t="shared" si="238"/>
        <v/>
      </c>
      <c r="CL408" t="str">
        <f t="shared" si="239"/>
        <v/>
      </c>
      <c r="CM408" t="str">
        <f t="shared" si="240"/>
        <v/>
      </c>
      <c r="CN408" t="str">
        <f t="shared" si="241"/>
        <v/>
      </c>
      <c r="CO408" t="str">
        <f t="shared" si="242"/>
        <v/>
      </c>
    </row>
    <row r="409" spans="1:93" ht="14.4">
      <c r="A409" s="198" t="s">
        <v>3652</v>
      </c>
      <c r="B409" t="s">
        <v>4075</v>
      </c>
      <c r="C409" s="26"/>
      <c r="D409" s="27"/>
      <c r="E409" s="27" t="s">
        <v>3906</v>
      </c>
      <c r="F409" t="s">
        <v>36</v>
      </c>
      <c r="G409" s="30" t="s">
        <v>903</v>
      </c>
      <c r="H409" t="s">
        <v>3144</v>
      </c>
      <c r="J409" s="32"/>
      <c r="K409" s="28"/>
      <c r="M409" s="198" t="s">
        <v>1707</v>
      </c>
      <c r="R409" t="str">
        <f>IF(COUNTIF(soi_input_variables!A:A,B409)&gt;0,"yes","no")</f>
        <v>no</v>
      </c>
      <c r="S409" t="str">
        <f>IF(COUNTIF(midas_input_variables!A:A,B409)&gt;0,"yes","no")</f>
        <v>no</v>
      </c>
      <c r="T409" t="str">
        <f t="shared" si="210"/>
        <v>no</v>
      </c>
      <c r="V409" t="str">
        <f>IF(COUNTIF(eucalc_variables_proxies!A:A,B409)&gt;0,"yes","no")</f>
        <v>no</v>
      </c>
      <c r="W409" s="198" t="s">
        <v>38</v>
      </c>
      <c r="AI409" s="9"/>
      <c r="AO409" s="29"/>
      <c r="AP409" s="115" t="s">
        <v>4076</v>
      </c>
      <c r="AQ409" s="104" t="b">
        <v>0</v>
      </c>
      <c r="AR409" s="117" t="s">
        <v>4077</v>
      </c>
      <c r="AS409" s="29"/>
      <c r="AT409" s="131" t="str" cm="1">
        <f t="array" ref="AT409:AU409">IFERROR(_xlfn.TEXTSPLIT(AR409,";",,FALSE),"")</f>
        <v>2144</v>
      </c>
      <c r="AU409" s="131" t="str">
        <v>2154</v>
      </c>
      <c r="BJ409" s="132">
        <f t="shared" si="211"/>
        <v>2144</v>
      </c>
      <c r="BK409" s="132">
        <f t="shared" si="212"/>
        <v>2154</v>
      </c>
      <c r="BL409" s="132" t="str">
        <f t="shared" si="213"/>
        <v/>
      </c>
      <c r="BM409" s="132" t="str">
        <f t="shared" si="214"/>
        <v/>
      </c>
      <c r="BN409" s="132" t="str">
        <f t="shared" si="215"/>
        <v/>
      </c>
      <c r="BO409" s="132" t="str">
        <f t="shared" si="216"/>
        <v/>
      </c>
      <c r="BP409" s="132" t="str">
        <f t="shared" si="217"/>
        <v/>
      </c>
      <c r="BQ409" s="132" t="str">
        <f t="shared" si="218"/>
        <v/>
      </c>
      <c r="BR409" s="132" t="str">
        <f t="shared" si="219"/>
        <v/>
      </c>
      <c r="BS409" s="132" t="str">
        <f t="shared" si="220"/>
        <v/>
      </c>
      <c r="BT409" s="132" t="str">
        <f t="shared" si="221"/>
        <v/>
      </c>
      <c r="BU409" s="132" t="str">
        <f t="shared" si="222"/>
        <v/>
      </c>
      <c r="BV409" s="132" t="str">
        <f t="shared" si="223"/>
        <v/>
      </c>
      <c r="BW409" s="132" t="str">
        <f t="shared" si="224"/>
        <v/>
      </c>
      <c r="BX409" s="132" t="str">
        <f t="shared" si="225"/>
        <v/>
      </c>
      <c r="BY409" s="132" t="str">
        <f t="shared" si="226"/>
        <v/>
      </c>
      <c r="BZ409" t="str">
        <f t="shared" si="227"/>
        <v>bld_emissions-CO2_non-residential_hot-water_electricity[Mt]</v>
      </c>
      <c r="CA409" t="str">
        <f t="shared" si="228"/>
        <v>bld_emissions-CO2_residential_hot-water_electricity[Mt]</v>
      </c>
      <c r="CB409" t="str">
        <f t="shared" si="229"/>
        <v/>
      </c>
      <c r="CC409" t="str">
        <f t="shared" si="230"/>
        <v/>
      </c>
      <c r="CD409" t="str">
        <f t="shared" si="231"/>
        <v/>
      </c>
      <c r="CE409" t="str">
        <f t="shared" si="232"/>
        <v/>
      </c>
      <c r="CF409" t="str">
        <f t="shared" si="233"/>
        <v/>
      </c>
      <c r="CG409" t="str">
        <f t="shared" si="234"/>
        <v/>
      </c>
      <c r="CH409" t="str">
        <f t="shared" si="235"/>
        <v/>
      </c>
      <c r="CI409" t="str">
        <f t="shared" si="236"/>
        <v/>
      </c>
      <c r="CJ409" t="str">
        <f t="shared" si="237"/>
        <v/>
      </c>
      <c r="CK409" t="str">
        <f t="shared" si="238"/>
        <v/>
      </c>
      <c r="CL409" t="str">
        <f t="shared" si="239"/>
        <v/>
      </c>
      <c r="CM409" t="str">
        <f t="shared" si="240"/>
        <v/>
      </c>
      <c r="CN409" t="str">
        <f t="shared" si="241"/>
        <v/>
      </c>
      <c r="CO409" t="str">
        <f t="shared" si="242"/>
        <v/>
      </c>
    </row>
    <row r="410" spans="1:93" ht="57.6">
      <c r="A410" s="198"/>
      <c r="B410" t="s">
        <v>4075</v>
      </c>
      <c r="C410" s="26"/>
      <c r="D410" s="27"/>
      <c r="E410" s="27" t="s">
        <v>1163</v>
      </c>
      <c r="F410" t="s">
        <v>36</v>
      </c>
      <c r="G410" s="30" t="s">
        <v>903</v>
      </c>
      <c r="H410" t="s">
        <v>3144</v>
      </c>
      <c r="J410" s="32"/>
      <c r="K410" s="28"/>
      <c r="M410" s="198" t="s">
        <v>1707</v>
      </c>
      <c r="N410" s="1" t="str">
        <f>_xlfn.CONCAT("1000*", A409)</f>
        <v>1000*bld_capex_reno-shl-off_health[billion_EUR]</v>
      </c>
      <c r="R410" t="str">
        <f>IF(COUNTIF(soi_input_variables!A:A,B410)&gt;0,"yes","no")</f>
        <v>no</v>
      </c>
      <c r="S410" t="str">
        <f>IF(COUNTIF(midas_input_variables!A:A,B410)&gt;0,"yes","no")</f>
        <v>no</v>
      </c>
      <c r="T410" t="str">
        <f t="shared" si="210"/>
        <v>no</v>
      </c>
      <c r="V410" t="str">
        <f>IF(COUNTIF(eucalc_variables_proxies!A:A,B410)&gt;0,"yes","no")</f>
        <v>no</v>
      </c>
      <c r="W410" s="198" t="s">
        <v>38</v>
      </c>
      <c r="X410" t="s">
        <v>3008</v>
      </c>
      <c r="AI410" s="9" t="s">
        <v>4078</v>
      </c>
      <c r="AJ410" s="9" t="s">
        <v>3013</v>
      </c>
      <c r="AO410" s="29"/>
      <c r="AP410" s="115" t="s">
        <v>4079</v>
      </c>
      <c r="AQ410" s="104" t="b">
        <v>0</v>
      </c>
      <c r="AR410" s="117" t="s">
        <v>4080</v>
      </c>
      <c r="AS410" s="29"/>
      <c r="AT410" s="131" t="str" cm="1">
        <f t="array" ref="AT410:AU410">IFERROR(_xlfn.TEXTSPLIT(AR410,";",,FALSE),"")</f>
        <v>2145</v>
      </c>
      <c r="AU410" s="131" t="str">
        <v>2155</v>
      </c>
      <c r="BJ410" s="132">
        <f t="shared" si="211"/>
        <v>2145</v>
      </c>
      <c r="BK410" s="132">
        <f t="shared" si="212"/>
        <v>2155</v>
      </c>
      <c r="BL410" s="132" t="str">
        <f t="shared" si="213"/>
        <v/>
      </c>
      <c r="BM410" s="132" t="str">
        <f t="shared" si="214"/>
        <v/>
      </c>
      <c r="BN410" s="132" t="str">
        <f t="shared" si="215"/>
        <v/>
      </c>
      <c r="BO410" s="132" t="str">
        <f t="shared" si="216"/>
        <v/>
      </c>
      <c r="BP410" s="132" t="str">
        <f t="shared" si="217"/>
        <v/>
      </c>
      <c r="BQ410" s="132" t="str">
        <f t="shared" si="218"/>
        <v/>
      </c>
      <c r="BR410" s="132" t="str">
        <f t="shared" si="219"/>
        <v/>
      </c>
      <c r="BS410" s="132" t="str">
        <f t="shared" si="220"/>
        <v/>
      </c>
      <c r="BT410" s="132" t="str">
        <f t="shared" si="221"/>
        <v/>
      </c>
      <c r="BU410" s="132" t="str">
        <f t="shared" si="222"/>
        <v/>
      </c>
      <c r="BV410" s="132" t="str">
        <f t="shared" si="223"/>
        <v/>
      </c>
      <c r="BW410" s="132" t="str">
        <f t="shared" si="224"/>
        <v/>
      </c>
      <c r="BX410" s="132" t="str">
        <f t="shared" si="225"/>
        <v/>
      </c>
      <c r="BY410" s="132" t="str">
        <f t="shared" si="226"/>
        <v/>
      </c>
      <c r="BZ410" t="str">
        <f t="shared" si="227"/>
        <v>bld_emissions-CO2_non-residential_lighting_electricity[Mt]</v>
      </c>
      <c r="CA410" t="str">
        <f t="shared" si="228"/>
        <v>bld_emissions-CO2_residential_lighting_electricity[Mt]</v>
      </c>
      <c r="CB410" t="str">
        <f t="shared" si="229"/>
        <v/>
      </c>
      <c r="CC410" t="str">
        <f t="shared" si="230"/>
        <v/>
      </c>
      <c r="CD410" t="str">
        <f t="shared" si="231"/>
        <v/>
      </c>
      <c r="CE410" t="str">
        <f t="shared" si="232"/>
        <v/>
      </c>
      <c r="CF410" t="str">
        <f t="shared" si="233"/>
        <v/>
      </c>
      <c r="CG410" t="str">
        <f t="shared" si="234"/>
        <v/>
      </c>
      <c r="CH410" t="str">
        <f t="shared" si="235"/>
        <v/>
      </c>
      <c r="CI410" t="str">
        <f t="shared" si="236"/>
        <v/>
      </c>
      <c r="CJ410" t="str">
        <f t="shared" si="237"/>
        <v/>
      </c>
      <c r="CK410" t="str">
        <f t="shared" si="238"/>
        <v/>
      </c>
      <c r="CL410" t="str">
        <f t="shared" si="239"/>
        <v/>
      </c>
      <c r="CM410" t="str">
        <f t="shared" si="240"/>
        <v/>
      </c>
      <c r="CN410" t="str">
        <f t="shared" si="241"/>
        <v/>
      </c>
      <c r="CO410" t="str">
        <f t="shared" si="242"/>
        <v/>
      </c>
    </row>
    <row r="411" spans="1:93" ht="14.4">
      <c r="A411" s="198" t="s">
        <v>3655</v>
      </c>
      <c r="B411" t="s">
        <v>4081</v>
      </c>
      <c r="C411" s="26"/>
      <c r="D411" s="27"/>
      <c r="E411" s="27" t="s">
        <v>3906</v>
      </c>
      <c r="F411" t="s">
        <v>36</v>
      </c>
      <c r="G411" s="30" t="s">
        <v>903</v>
      </c>
      <c r="H411" t="s">
        <v>3144</v>
      </c>
      <c r="J411" s="32"/>
      <c r="K411" s="28"/>
      <c r="M411" s="198" t="s">
        <v>1707</v>
      </c>
      <c r="R411" t="str">
        <f>IF(COUNTIF(soi_input_variables!A:A,B411)&gt;0,"yes","no")</f>
        <v>no</v>
      </c>
      <c r="S411" t="str">
        <f>IF(COUNTIF(midas_input_variables!A:A,B411)&gt;0,"yes","no")</f>
        <v>no</v>
      </c>
      <c r="T411" t="str">
        <f t="shared" si="210"/>
        <v>no</v>
      </c>
      <c r="V411" t="str">
        <f>IF(COUNTIF(eucalc_variables_proxies!A:A,B411)&gt;0,"yes","no")</f>
        <v>no</v>
      </c>
      <c r="W411" s="198" t="s">
        <v>38</v>
      </c>
      <c r="AI411" s="9"/>
      <c r="AO411" s="29"/>
      <c r="AP411" s="115" t="s">
        <v>4082</v>
      </c>
      <c r="AQ411" s="104" t="b">
        <v>0</v>
      </c>
      <c r="AR411" s="117" t="s">
        <v>4083</v>
      </c>
      <c r="AS411" s="29"/>
      <c r="AT411" s="131" t="str" cm="1">
        <f t="array" ref="AT411:AU411">IFERROR(_xlfn.TEXTSPLIT(AR411,";",,FALSE),"")</f>
        <v>2146</v>
      </c>
      <c r="AU411" s="131" t="str">
        <v>2156</v>
      </c>
      <c r="BJ411" s="132">
        <f t="shared" si="211"/>
        <v>2146</v>
      </c>
      <c r="BK411" s="132">
        <f t="shared" si="212"/>
        <v>2156</v>
      </c>
      <c r="BL411" s="132" t="str">
        <f t="shared" si="213"/>
        <v/>
      </c>
      <c r="BM411" s="132" t="str">
        <f t="shared" si="214"/>
        <v/>
      </c>
      <c r="BN411" s="132" t="str">
        <f t="shared" si="215"/>
        <v/>
      </c>
      <c r="BO411" s="132" t="str">
        <f t="shared" si="216"/>
        <v/>
      </c>
      <c r="BP411" s="132" t="str">
        <f t="shared" si="217"/>
        <v/>
      </c>
      <c r="BQ411" s="132" t="str">
        <f t="shared" si="218"/>
        <v/>
      </c>
      <c r="BR411" s="132" t="str">
        <f t="shared" si="219"/>
        <v/>
      </c>
      <c r="BS411" s="132" t="str">
        <f t="shared" si="220"/>
        <v/>
      </c>
      <c r="BT411" s="132" t="str">
        <f t="shared" si="221"/>
        <v/>
      </c>
      <c r="BU411" s="132" t="str">
        <f t="shared" si="222"/>
        <v/>
      </c>
      <c r="BV411" s="132" t="str">
        <f t="shared" si="223"/>
        <v/>
      </c>
      <c r="BW411" s="132" t="str">
        <f t="shared" si="224"/>
        <v/>
      </c>
      <c r="BX411" s="132" t="str">
        <f t="shared" si="225"/>
        <v/>
      </c>
      <c r="BY411" s="132" t="str">
        <f t="shared" si="226"/>
        <v/>
      </c>
      <c r="BZ411" t="str">
        <f t="shared" si="227"/>
        <v>bld_emissions-CO2_non-residential_space-cooling_electricity[Mt]</v>
      </c>
      <c r="CA411" t="str">
        <f t="shared" si="228"/>
        <v>bld_emissions-CO2_residential_space-cooling_electricity[Mt]</v>
      </c>
      <c r="CB411" t="str">
        <f t="shared" si="229"/>
        <v/>
      </c>
      <c r="CC411" t="str">
        <f t="shared" si="230"/>
        <v/>
      </c>
      <c r="CD411" t="str">
        <f t="shared" si="231"/>
        <v/>
      </c>
      <c r="CE411" t="str">
        <f t="shared" si="232"/>
        <v/>
      </c>
      <c r="CF411" t="str">
        <f t="shared" si="233"/>
        <v/>
      </c>
      <c r="CG411" t="str">
        <f t="shared" si="234"/>
        <v/>
      </c>
      <c r="CH411" t="str">
        <f t="shared" si="235"/>
        <v/>
      </c>
      <c r="CI411" t="str">
        <f t="shared" si="236"/>
        <v/>
      </c>
      <c r="CJ411" t="str">
        <f t="shared" si="237"/>
        <v/>
      </c>
      <c r="CK411" t="str">
        <f t="shared" si="238"/>
        <v/>
      </c>
      <c r="CL411" t="str">
        <f t="shared" si="239"/>
        <v/>
      </c>
      <c r="CM411" t="str">
        <f t="shared" si="240"/>
        <v/>
      </c>
      <c r="CN411" t="str">
        <f t="shared" si="241"/>
        <v/>
      </c>
      <c r="CO411" t="str">
        <f t="shared" si="242"/>
        <v/>
      </c>
    </row>
    <row r="412" spans="1:93" ht="57.6">
      <c r="A412" s="198"/>
      <c r="B412" t="s">
        <v>4081</v>
      </c>
      <c r="C412" s="26"/>
      <c r="D412" s="27"/>
      <c r="E412" s="27" t="s">
        <v>1163</v>
      </c>
      <c r="F412" t="s">
        <v>36</v>
      </c>
      <c r="G412" s="30" t="s">
        <v>903</v>
      </c>
      <c r="H412" t="s">
        <v>3144</v>
      </c>
      <c r="J412" s="32"/>
      <c r="K412" s="28"/>
      <c r="M412" s="198" t="s">
        <v>1707</v>
      </c>
      <c r="N412" s="1" t="str">
        <f>_xlfn.CONCAT("1000*", A411)</f>
        <v>1000*bld_capex_reno-shl-off_hotels[billion_EUR]</v>
      </c>
      <c r="R412" t="str">
        <f>IF(COUNTIF(soi_input_variables!A:A,B412)&gt;0,"yes","no")</f>
        <v>no</v>
      </c>
      <c r="S412" t="str">
        <f>IF(COUNTIF(midas_input_variables!A:A,B412)&gt;0,"yes","no")</f>
        <v>no</v>
      </c>
      <c r="T412" t="str">
        <f t="shared" si="210"/>
        <v>no</v>
      </c>
      <c r="V412" t="str">
        <f>IF(COUNTIF(eucalc_variables_proxies!A:A,B412)&gt;0,"yes","no")</f>
        <v>no</v>
      </c>
      <c r="W412" s="198" t="s">
        <v>38</v>
      </c>
      <c r="X412" t="s">
        <v>3008</v>
      </c>
      <c r="AI412" s="9" t="s">
        <v>4084</v>
      </c>
      <c r="AJ412" s="9" t="s">
        <v>3013</v>
      </c>
      <c r="AO412" s="29"/>
      <c r="AP412" s="115" t="s">
        <v>4085</v>
      </c>
      <c r="AQ412" s="104" t="b">
        <v>0</v>
      </c>
      <c r="AR412" s="105" t="s">
        <v>4086</v>
      </c>
      <c r="AS412" s="29"/>
      <c r="AT412" s="131" t="str" cm="1">
        <f t="array" ref="AT412:BB412">IFERROR(_xlfn.TEXTSPLIT(AR412,";",,FALSE),"")</f>
        <v>2142</v>
      </c>
      <c r="AU412" s="131" t="str">
        <v>2144</v>
      </c>
      <c r="AV412" s="131" t="str">
        <v>2145</v>
      </c>
      <c r="AW412" s="131" t="str">
        <v>2146</v>
      </c>
      <c r="AX412" s="131" t="str">
        <v>2152</v>
      </c>
      <c r="AY412" s="131" t="str">
        <v>2153</v>
      </c>
      <c r="AZ412" s="131" t="str">
        <v>2154</v>
      </c>
      <c r="BA412" s="131" t="str">
        <v>2155</v>
      </c>
      <c r="BB412" s="131" t="str">
        <v>2156</v>
      </c>
      <c r="BJ412" s="132">
        <f t="shared" si="211"/>
        <v>2142</v>
      </c>
      <c r="BK412" s="132">
        <f t="shared" si="212"/>
        <v>2144</v>
      </c>
      <c r="BL412" s="132">
        <f t="shared" si="213"/>
        <v>2145</v>
      </c>
      <c r="BM412" s="132">
        <f t="shared" si="214"/>
        <v>2146</v>
      </c>
      <c r="BN412" s="132">
        <f t="shared" si="215"/>
        <v>2152</v>
      </c>
      <c r="BO412" s="132">
        <f t="shared" si="216"/>
        <v>2153</v>
      </c>
      <c r="BP412" s="132">
        <f t="shared" si="217"/>
        <v>2154</v>
      </c>
      <c r="BQ412" s="132">
        <f t="shared" si="218"/>
        <v>2155</v>
      </c>
      <c r="BR412" s="132">
        <f t="shared" si="219"/>
        <v>2156</v>
      </c>
      <c r="BS412" s="132" t="str">
        <f t="shared" si="220"/>
        <v/>
      </c>
      <c r="BT412" s="132" t="str">
        <f t="shared" si="221"/>
        <v/>
      </c>
      <c r="BU412" s="132" t="str">
        <f t="shared" si="222"/>
        <v/>
      </c>
      <c r="BV412" s="132" t="str">
        <f t="shared" si="223"/>
        <v/>
      </c>
      <c r="BW412" s="132" t="str">
        <f t="shared" si="224"/>
        <v/>
      </c>
      <c r="BX412" s="132" t="str">
        <f t="shared" si="225"/>
        <v/>
      </c>
      <c r="BY412" s="132" t="str">
        <f t="shared" si="226"/>
        <v/>
      </c>
      <c r="BZ412" t="str">
        <f t="shared" si="227"/>
        <v>bld_emissions-CO2_non-residential_appliances_electricity[Mt]</v>
      </c>
      <c r="CA412" t="str">
        <f t="shared" si="228"/>
        <v>bld_emissions-CO2_non-residential_hot-water_electricity[Mt]</v>
      </c>
      <c r="CB412" t="str">
        <f t="shared" si="229"/>
        <v>bld_emissions-CO2_non-residential_lighting_electricity[Mt]</v>
      </c>
      <c r="CC412" t="str">
        <f t="shared" si="230"/>
        <v>bld_emissions-CO2_non-residential_space-cooling_electricity[Mt]</v>
      </c>
      <c r="CD412" t="str">
        <f t="shared" si="231"/>
        <v>bld_emissions-CO2_residential_appliances_electricity[Mt]</v>
      </c>
      <c r="CE412" t="str">
        <f t="shared" si="232"/>
        <v>bld_emissions-CO2_residential_cooking_electricity[Mt]</v>
      </c>
      <c r="CF412" t="str">
        <f t="shared" si="233"/>
        <v>bld_emissions-CO2_residential_hot-water_electricity[Mt]</v>
      </c>
      <c r="CG412" t="str">
        <f t="shared" si="234"/>
        <v>bld_emissions-CO2_residential_lighting_electricity[Mt]</v>
      </c>
      <c r="CH412" t="str">
        <f t="shared" si="235"/>
        <v>bld_emissions-CO2_residential_space-cooling_electricity[Mt]</v>
      </c>
      <c r="CI412" t="str">
        <f t="shared" si="236"/>
        <v/>
      </c>
      <c r="CJ412" t="str">
        <f t="shared" si="237"/>
        <v/>
      </c>
      <c r="CK412" t="str">
        <f t="shared" si="238"/>
        <v/>
      </c>
      <c r="CL412" t="str">
        <f t="shared" si="239"/>
        <v/>
      </c>
      <c r="CM412" t="str">
        <f t="shared" si="240"/>
        <v/>
      </c>
      <c r="CN412" t="str">
        <f t="shared" si="241"/>
        <v/>
      </c>
      <c r="CO412" t="str">
        <f t="shared" si="242"/>
        <v/>
      </c>
    </row>
    <row r="413" spans="1:93" ht="28.8">
      <c r="A413" s="198" t="s">
        <v>3658</v>
      </c>
      <c r="B413" t="s">
        <v>4087</v>
      </c>
      <c r="C413" s="26"/>
      <c r="D413" s="27"/>
      <c r="E413" s="27" t="s">
        <v>3906</v>
      </c>
      <c r="F413" t="s">
        <v>36</v>
      </c>
      <c r="G413" s="30" t="s">
        <v>903</v>
      </c>
      <c r="H413" t="s">
        <v>3144</v>
      </c>
      <c r="J413" s="32"/>
      <c r="K413" s="28"/>
      <c r="M413" s="198" t="s">
        <v>1707</v>
      </c>
      <c r="R413" t="str">
        <f>IF(COUNTIF(soi_input_variables!A:A,B413)&gt;0,"yes","no")</f>
        <v>no</v>
      </c>
      <c r="S413" t="str">
        <f>IF(COUNTIF(midas_input_variables!A:A,B413)&gt;0,"yes","no")</f>
        <v>no</v>
      </c>
      <c r="T413" t="str">
        <f t="shared" si="210"/>
        <v>no</v>
      </c>
      <c r="V413" t="str">
        <f>IF(COUNTIF(eucalc_variables_proxies!A:A,B413)&gt;0,"yes","no")</f>
        <v>no</v>
      </c>
      <c r="W413" s="198" t="s">
        <v>38</v>
      </c>
      <c r="AI413" s="9" t="s">
        <v>4088</v>
      </c>
      <c r="AJ413" s="9" t="s">
        <v>3013</v>
      </c>
      <c r="AO413" s="29"/>
      <c r="AP413" s="103" t="s">
        <v>4089</v>
      </c>
      <c r="AQ413" s="104" t="b">
        <v>0</v>
      </c>
      <c r="AR413" s="105" t="s">
        <v>4090</v>
      </c>
      <c r="AS413" s="29"/>
      <c r="AT413" s="131" t="str" cm="1">
        <f t="array" ref="AT413:BI413">IFERROR(_xlfn.TEXTSPLIT(AR413,";",,FALSE),"")</f>
        <v>2131</v>
      </c>
      <c r="AU413" s="131" t="str">
        <v>2132</v>
      </c>
      <c r="AV413" s="131" t="str">
        <v>2134</v>
      </c>
      <c r="AW413" s="131" t="str">
        <v>2135</v>
      </c>
      <c r="AX413" s="131" t="str">
        <v>2136</v>
      </c>
      <c r="AY413" s="131" t="str">
        <v>2141</v>
      </c>
      <c r="AZ413" s="131" t="str">
        <v>2142</v>
      </c>
      <c r="BA413" s="131" t="str">
        <v>2144</v>
      </c>
      <c r="BB413" s="131" t="str">
        <v>2145</v>
      </c>
      <c r="BC413" s="131" t="str">
        <v>2146</v>
      </c>
      <c r="BD413" s="131" t="str">
        <v>2151</v>
      </c>
      <c r="BE413" s="131" t="str">
        <v>2152</v>
      </c>
      <c r="BF413" s="131" t="str">
        <v>2153</v>
      </c>
      <c r="BG413" s="131" t="str">
        <v>2154</v>
      </c>
      <c r="BH413" s="131" t="str">
        <v>2155</v>
      </c>
      <c r="BI413" s="131" t="str">
        <v>2156</v>
      </c>
      <c r="BJ413" s="132">
        <f t="shared" si="211"/>
        <v>2131</v>
      </c>
      <c r="BK413" s="132">
        <f t="shared" si="212"/>
        <v>2132</v>
      </c>
      <c r="BL413" s="132">
        <f t="shared" si="213"/>
        <v>2134</v>
      </c>
      <c r="BM413" s="132">
        <f t="shared" si="214"/>
        <v>2135</v>
      </c>
      <c r="BN413" s="132">
        <f t="shared" si="215"/>
        <v>2136</v>
      </c>
      <c r="BO413" s="132">
        <f t="shared" si="216"/>
        <v>2141</v>
      </c>
      <c r="BP413" s="132">
        <f t="shared" si="217"/>
        <v>2142</v>
      </c>
      <c r="BQ413" s="132">
        <f t="shared" si="218"/>
        <v>2144</v>
      </c>
      <c r="BR413" s="132">
        <f t="shared" si="219"/>
        <v>2145</v>
      </c>
      <c r="BS413" s="132">
        <f t="shared" si="220"/>
        <v>2146</v>
      </c>
      <c r="BT413" s="132">
        <f t="shared" si="221"/>
        <v>2151</v>
      </c>
      <c r="BU413" s="132">
        <f t="shared" si="222"/>
        <v>2152</v>
      </c>
      <c r="BV413" s="132">
        <f t="shared" si="223"/>
        <v>2153</v>
      </c>
      <c r="BW413" s="132">
        <f t="shared" si="224"/>
        <v>2154</v>
      </c>
      <c r="BX413" s="132">
        <f t="shared" si="225"/>
        <v>2155</v>
      </c>
      <c r="BY413" s="132">
        <f t="shared" si="226"/>
        <v>2156</v>
      </c>
      <c r="BZ413" t="str">
        <f t="shared" si="227"/>
        <v>bld_energy-demand_heat_heat-ambient[TWh]</v>
      </c>
      <c r="CA413" t="str">
        <f t="shared" si="228"/>
        <v>bld_energy-demand_heat_heat-geothermal[TWh]</v>
      </c>
      <c r="CB413" t="e">
        <f t="shared" si="229"/>
        <v>#N/A</v>
      </c>
      <c r="CC413" t="e">
        <f t="shared" si="230"/>
        <v>#N/A</v>
      </c>
      <c r="CD413" t="e">
        <f t="shared" si="231"/>
        <v>#N/A</v>
      </c>
      <c r="CE413" t="str">
        <f t="shared" si="232"/>
        <v>bld_emissions-CO2_heat_non-residential_electricity[Mt]</v>
      </c>
      <c r="CF413" t="str">
        <f t="shared" si="233"/>
        <v>bld_emissions-CO2_non-residential_appliances_electricity[Mt]</v>
      </c>
      <c r="CG413" t="str">
        <f t="shared" si="234"/>
        <v>bld_emissions-CO2_non-residential_hot-water_electricity[Mt]</v>
      </c>
      <c r="CH413" t="str">
        <f t="shared" si="235"/>
        <v>bld_emissions-CO2_non-residential_lighting_electricity[Mt]</v>
      </c>
      <c r="CI413" t="str">
        <f t="shared" si="236"/>
        <v>bld_emissions-CO2_non-residential_space-cooling_electricity[Mt]</v>
      </c>
      <c r="CJ413" t="str">
        <f t="shared" si="237"/>
        <v>bld_emissions-CO2_heat_residential_electricity[Mt]</v>
      </c>
      <c r="CK413" t="str">
        <f t="shared" si="238"/>
        <v>bld_emissions-CO2_residential_appliances_electricity[Mt]</v>
      </c>
      <c r="CL413" t="str">
        <f t="shared" si="239"/>
        <v>bld_emissions-CO2_residential_cooking_electricity[Mt]</v>
      </c>
      <c r="CM413" t="str">
        <f t="shared" si="240"/>
        <v>bld_emissions-CO2_residential_hot-water_electricity[Mt]</v>
      </c>
      <c r="CN413" t="str">
        <f t="shared" si="241"/>
        <v>bld_emissions-CO2_residential_lighting_electricity[Mt]</v>
      </c>
      <c r="CO413" t="str">
        <f t="shared" si="242"/>
        <v>bld_emissions-CO2_residential_space-cooling_electricity[Mt]</v>
      </c>
    </row>
    <row r="414" spans="1:93" ht="57.6">
      <c r="A414" s="198"/>
      <c r="B414" t="s">
        <v>4087</v>
      </c>
      <c r="C414" s="26"/>
      <c r="D414" s="27"/>
      <c r="E414" s="27" t="s">
        <v>1163</v>
      </c>
      <c r="F414" t="s">
        <v>36</v>
      </c>
      <c r="G414" s="30" t="s">
        <v>903</v>
      </c>
      <c r="H414" t="s">
        <v>3144</v>
      </c>
      <c r="J414" s="32"/>
      <c r="K414" s="28"/>
      <c r="M414" s="198" t="s">
        <v>1707</v>
      </c>
      <c r="N414" s="1" t="str">
        <f>_xlfn.CONCAT("1000*", A413)</f>
        <v>1000*bld_capex_reno-shl-off_offices[billion_EUR]</v>
      </c>
      <c r="R414" t="str">
        <f>IF(COUNTIF(soi_input_variables!A:A,B414)&gt;0,"yes","no")</f>
        <v>no</v>
      </c>
      <c r="S414" t="str">
        <f>IF(COUNTIF(midas_input_variables!A:A,B414)&gt;0,"yes","no")</f>
        <v>no</v>
      </c>
      <c r="T414" t="str">
        <f t="shared" si="210"/>
        <v>no</v>
      </c>
      <c r="V414" t="str">
        <f>IF(COUNTIF(eucalc_variables_proxies!A:A,B414)&gt;0,"yes","no")</f>
        <v>no</v>
      </c>
      <c r="W414" s="198" t="s">
        <v>38</v>
      </c>
      <c r="X414" t="s">
        <v>3008</v>
      </c>
      <c r="AI414" s="9" t="s">
        <v>4091</v>
      </c>
      <c r="AJ414" s="9" t="s">
        <v>3013</v>
      </c>
      <c r="AO414" s="29"/>
      <c r="AP414" s="103" t="s">
        <v>4092</v>
      </c>
      <c r="AQ414" s="104" t="b">
        <v>1</v>
      </c>
      <c r="AR414" s="105"/>
      <c r="AS414" s="29"/>
      <c r="AT414" s="131" t="str" cm="1">
        <f t="array" ref="AT414">IFERROR(_xlfn.TEXTSPLIT(AR414,";",,FALSE),"")</f>
        <v/>
      </c>
      <c r="BJ414" s="132" t="str">
        <f t="shared" si="211"/>
        <v/>
      </c>
      <c r="BK414" s="132" t="str">
        <f t="shared" si="212"/>
        <v/>
      </c>
      <c r="BL414" s="132" t="str">
        <f t="shared" si="213"/>
        <v/>
      </c>
      <c r="BM414" s="132" t="str">
        <f t="shared" si="214"/>
        <v/>
      </c>
      <c r="BN414" s="132" t="str">
        <f t="shared" si="215"/>
        <v/>
      </c>
      <c r="BO414" s="132" t="str">
        <f t="shared" si="216"/>
        <v/>
      </c>
      <c r="BP414" s="132" t="str">
        <f t="shared" si="217"/>
        <v/>
      </c>
      <c r="BQ414" s="132" t="str">
        <f t="shared" si="218"/>
        <v/>
      </c>
      <c r="BR414" s="132" t="str">
        <f t="shared" si="219"/>
        <v/>
      </c>
      <c r="BS414" s="132" t="str">
        <f t="shared" si="220"/>
        <v/>
      </c>
      <c r="BT414" s="132" t="str">
        <f t="shared" si="221"/>
        <v/>
      </c>
      <c r="BU414" s="132" t="str">
        <f t="shared" si="222"/>
        <v/>
      </c>
      <c r="BV414" s="132" t="str">
        <f t="shared" si="223"/>
        <v/>
      </c>
      <c r="BW414" s="132" t="str">
        <f t="shared" si="224"/>
        <v/>
      </c>
      <c r="BX414" s="132" t="str">
        <f t="shared" si="225"/>
        <v/>
      </c>
      <c r="BY414" s="132" t="str">
        <f t="shared" si="226"/>
        <v/>
      </c>
      <c r="BZ414" t="str">
        <f t="shared" si="227"/>
        <v/>
      </c>
      <c r="CA414" t="str">
        <f t="shared" si="228"/>
        <v/>
      </c>
      <c r="CB414" t="str">
        <f t="shared" si="229"/>
        <v/>
      </c>
      <c r="CC414" t="str">
        <f t="shared" si="230"/>
        <v/>
      </c>
      <c r="CD414" t="str">
        <f t="shared" si="231"/>
        <v/>
      </c>
      <c r="CE414" t="str">
        <f t="shared" si="232"/>
        <v/>
      </c>
      <c r="CF414" t="str">
        <f t="shared" si="233"/>
        <v/>
      </c>
      <c r="CG414" t="str">
        <f t="shared" si="234"/>
        <v/>
      </c>
      <c r="CH414" t="str">
        <f t="shared" si="235"/>
        <v/>
      </c>
      <c r="CI414" t="str">
        <f t="shared" si="236"/>
        <v/>
      </c>
      <c r="CJ414" t="str">
        <f t="shared" si="237"/>
        <v/>
      </c>
      <c r="CK414" t="str">
        <f t="shared" si="238"/>
        <v/>
      </c>
      <c r="CL414" t="str">
        <f t="shared" si="239"/>
        <v/>
      </c>
      <c r="CM414" t="str">
        <f t="shared" si="240"/>
        <v/>
      </c>
      <c r="CN414" t="str">
        <f t="shared" si="241"/>
        <v/>
      </c>
      <c r="CO414" t="str">
        <f t="shared" si="242"/>
        <v/>
      </c>
    </row>
    <row r="415" spans="1:93" ht="28.8">
      <c r="A415" s="198" t="s">
        <v>3661</v>
      </c>
      <c r="B415" t="s">
        <v>4093</v>
      </c>
      <c r="C415" s="26"/>
      <c r="D415" s="27"/>
      <c r="E415" s="27" t="s">
        <v>3906</v>
      </c>
      <c r="F415" t="s">
        <v>36</v>
      </c>
      <c r="G415" s="30" t="s">
        <v>903</v>
      </c>
      <c r="H415" t="s">
        <v>3144</v>
      </c>
      <c r="J415" s="32"/>
      <c r="K415" s="28"/>
      <c r="M415" s="198" t="s">
        <v>1707</v>
      </c>
      <c r="R415" t="str">
        <f>IF(COUNTIF(soi_input_variables!A:A,B415)&gt;0,"yes","no")</f>
        <v>no</v>
      </c>
      <c r="S415" t="str">
        <f>IF(COUNTIF(midas_input_variables!A:A,B415)&gt;0,"yes","no")</f>
        <v>no</v>
      </c>
      <c r="T415" t="str">
        <f t="shared" si="210"/>
        <v>no</v>
      </c>
      <c r="V415" t="str">
        <f>IF(COUNTIF(eucalc_variables_proxies!A:A,B415)&gt;0,"yes","no")</f>
        <v>no</v>
      </c>
      <c r="W415" s="198" t="s">
        <v>38</v>
      </c>
      <c r="AI415" s="9" t="s">
        <v>4094</v>
      </c>
      <c r="AJ415" s="9" t="s">
        <v>3013</v>
      </c>
      <c r="AO415" s="29"/>
      <c r="AP415" s="103" t="s">
        <v>4095</v>
      </c>
      <c r="AQ415" s="104" t="b">
        <v>1</v>
      </c>
      <c r="AR415" s="105"/>
      <c r="AS415" s="29"/>
      <c r="AT415" s="131" t="str" cm="1">
        <f t="array" ref="AT415">IFERROR(_xlfn.TEXTSPLIT(AR415,";",,FALSE),"")</f>
        <v/>
      </c>
      <c r="BJ415" s="132" t="str">
        <f t="shared" si="211"/>
        <v/>
      </c>
      <c r="BK415" s="132" t="str">
        <f t="shared" si="212"/>
        <v/>
      </c>
      <c r="BL415" s="132" t="str">
        <f t="shared" si="213"/>
        <v/>
      </c>
      <c r="BM415" s="132" t="str">
        <f t="shared" si="214"/>
        <v/>
      </c>
      <c r="BN415" s="132" t="str">
        <f t="shared" si="215"/>
        <v/>
      </c>
      <c r="BO415" s="132" t="str">
        <f t="shared" si="216"/>
        <v/>
      </c>
      <c r="BP415" s="132" t="str">
        <f t="shared" si="217"/>
        <v/>
      </c>
      <c r="BQ415" s="132" t="str">
        <f t="shared" si="218"/>
        <v/>
      </c>
      <c r="BR415" s="132" t="str">
        <f t="shared" si="219"/>
        <v/>
      </c>
      <c r="BS415" s="132" t="str">
        <f t="shared" si="220"/>
        <v/>
      </c>
      <c r="BT415" s="132" t="str">
        <f t="shared" si="221"/>
        <v/>
      </c>
      <c r="BU415" s="132" t="str">
        <f t="shared" si="222"/>
        <v/>
      </c>
      <c r="BV415" s="132" t="str">
        <f t="shared" si="223"/>
        <v/>
      </c>
      <c r="BW415" s="132" t="str">
        <f t="shared" si="224"/>
        <v/>
      </c>
      <c r="BX415" s="132" t="str">
        <f t="shared" si="225"/>
        <v/>
      </c>
      <c r="BY415" s="132" t="str">
        <f t="shared" si="226"/>
        <v/>
      </c>
      <c r="BZ415" t="str">
        <f t="shared" si="227"/>
        <v/>
      </c>
      <c r="CA415" t="str">
        <f t="shared" si="228"/>
        <v/>
      </c>
      <c r="CB415" t="str">
        <f t="shared" si="229"/>
        <v/>
      </c>
      <c r="CC415" t="str">
        <f t="shared" si="230"/>
        <v/>
      </c>
      <c r="CD415" t="str">
        <f t="shared" si="231"/>
        <v/>
      </c>
      <c r="CE415" t="str">
        <f t="shared" si="232"/>
        <v/>
      </c>
      <c r="CF415" t="str">
        <f t="shared" si="233"/>
        <v/>
      </c>
      <c r="CG415" t="str">
        <f t="shared" si="234"/>
        <v/>
      </c>
      <c r="CH415" t="str">
        <f t="shared" si="235"/>
        <v/>
      </c>
      <c r="CI415" t="str">
        <f t="shared" si="236"/>
        <v/>
      </c>
      <c r="CJ415" t="str">
        <f t="shared" si="237"/>
        <v/>
      </c>
      <c r="CK415" t="str">
        <f t="shared" si="238"/>
        <v/>
      </c>
      <c r="CL415" t="str">
        <f t="shared" si="239"/>
        <v/>
      </c>
      <c r="CM415" t="str">
        <f t="shared" si="240"/>
        <v/>
      </c>
      <c r="CN415" t="str">
        <f t="shared" si="241"/>
        <v/>
      </c>
      <c r="CO415" t="str">
        <f t="shared" si="242"/>
        <v/>
      </c>
    </row>
    <row r="416" spans="1:93" ht="57.6">
      <c r="A416" s="198"/>
      <c r="B416" t="s">
        <v>4093</v>
      </c>
      <c r="C416" s="26"/>
      <c r="D416" s="27"/>
      <c r="E416" s="27" t="s">
        <v>1163</v>
      </c>
      <c r="F416" t="s">
        <v>36</v>
      </c>
      <c r="G416" s="30" t="s">
        <v>903</v>
      </c>
      <c r="H416" t="s">
        <v>3144</v>
      </c>
      <c r="J416" s="32"/>
      <c r="K416" s="28"/>
      <c r="M416" s="198" t="s">
        <v>1707</v>
      </c>
      <c r="N416" s="1" t="str">
        <f>_xlfn.CONCAT("1000*", A415)</f>
        <v>1000*bld_capex_reno-shl-off_other[billion_EUR]</v>
      </c>
      <c r="R416" t="str">
        <f>IF(COUNTIF(soi_input_variables!A:A,B416)&gt;0,"yes","no")</f>
        <v>no</v>
      </c>
      <c r="S416" t="str">
        <f>IF(COUNTIF(midas_input_variables!A:A,B416)&gt;0,"yes","no")</f>
        <v>no</v>
      </c>
      <c r="T416" t="str">
        <f t="shared" si="210"/>
        <v>no</v>
      </c>
      <c r="V416" t="str">
        <f>IF(COUNTIF(eucalc_variables_proxies!A:A,B416)&gt;0,"yes","no")</f>
        <v>no</v>
      </c>
      <c r="W416" s="198" t="s">
        <v>38</v>
      </c>
      <c r="X416" t="s">
        <v>3008</v>
      </c>
      <c r="AI416" s="9" t="s">
        <v>4096</v>
      </c>
      <c r="AJ416" s="9" t="s">
        <v>3013</v>
      </c>
      <c r="AO416" s="29">
        <v>3101</v>
      </c>
      <c r="AP416" s="103" t="s">
        <v>4097</v>
      </c>
      <c r="AQ416" s="104" t="b">
        <v>1</v>
      </c>
      <c r="AR416" s="105"/>
      <c r="AS416" s="29">
        <v>3101</v>
      </c>
      <c r="AT416" s="131" t="str" cm="1">
        <f t="array" ref="AT416">IFERROR(_xlfn.TEXTSPLIT(AR416,";",,FALSE),"")</f>
        <v/>
      </c>
      <c r="BJ416" s="132" t="str">
        <f t="shared" si="211"/>
        <v/>
      </c>
      <c r="BK416" s="132" t="str">
        <f t="shared" si="212"/>
        <v/>
      </c>
      <c r="BL416" s="132" t="str">
        <f t="shared" si="213"/>
        <v/>
      </c>
      <c r="BM416" s="132" t="str">
        <f t="shared" si="214"/>
        <v/>
      </c>
      <c r="BN416" s="132" t="str">
        <f t="shared" si="215"/>
        <v/>
      </c>
      <c r="BO416" s="132" t="str">
        <f t="shared" si="216"/>
        <v/>
      </c>
      <c r="BP416" s="132" t="str">
        <f t="shared" si="217"/>
        <v/>
      </c>
      <c r="BQ416" s="132" t="str">
        <f t="shared" si="218"/>
        <v/>
      </c>
      <c r="BR416" s="132" t="str">
        <f t="shared" si="219"/>
        <v/>
      </c>
      <c r="BS416" s="132" t="str">
        <f t="shared" si="220"/>
        <v/>
      </c>
      <c r="BT416" s="132" t="str">
        <f t="shared" si="221"/>
        <v/>
      </c>
      <c r="BU416" s="132" t="str">
        <f t="shared" si="222"/>
        <v/>
      </c>
      <c r="BV416" s="132" t="str">
        <f t="shared" si="223"/>
        <v/>
      </c>
      <c r="BW416" s="132" t="str">
        <f t="shared" si="224"/>
        <v/>
      </c>
      <c r="BX416" s="132" t="str">
        <f t="shared" si="225"/>
        <v/>
      </c>
      <c r="BY416" s="132" t="str">
        <f t="shared" si="226"/>
        <v/>
      </c>
      <c r="BZ416" t="str">
        <f t="shared" si="227"/>
        <v/>
      </c>
      <c r="CA416" t="str">
        <f t="shared" si="228"/>
        <v/>
      </c>
      <c r="CB416" t="str">
        <f t="shared" si="229"/>
        <v/>
      </c>
      <c r="CC416" t="str">
        <f t="shared" si="230"/>
        <v/>
      </c>
      <c r="CD416" t="str">
        <f t="shared" si="231"/>
        <v/>
      </c>
      <c r="CE416" t="str">
        <f t="shared" si="232"/>
        <v/>
      </c>
      <c r="CF416" t="str">
        <f t="shared" si="233"/>
        <v/>
      </c>
      <c r="CG416" t="str">
        <f t="shared" si="234"/>
        <v/>
      </c>
      <c r="CH416" t="str">
        <f t="shared" si="235"/>
        <v/>
      </c>
      <c r="CI416" t="str">
        <f t="shared" si="236"/>
        <v/>
      </c>
      <c r="CJ416" t="str">
        <f t="shared" si="237"/>
        <v/>
      </c>
      <c r="CK416" t="str">
        <f t="shared" si="238"/>
        <v/>
      </c>
      <c r="CL416" t="str">
        <f t="shared" si="239"/>
        <v/>
      </c>
      <c r="CM416" t="str">
        <f t="shared" si="240"/>
        <v/>
      </c>
      <c r="CN416" t="str">
        <f t="shared" si="241"/>
        <v/>
      </c>
      <c r="CO416" t="str">
        <f t="shared" si="242"/>
        <v/>
      </c>
    </row>
    <row r="417" spans="1:93" ht="14.4">
      <c r="A417" s="198" t="s">
        <v>3664</v>
      </c>
      <c r="B417" t="s">
        <v>4098</v>
      </c>
      <c r="C417" s="26"/>
      <c r="D417" s="27"/>
      <c r="E417" s="27" t="s">
        <v>3906</v>
      </c>
      <c r="F417" t="s">
        <v>36</v>
      </c>
      <c r="G417" s="30" t="s">
        <v>903</v>
      </c>
      <c r="H417" t="s">
        <v>3144</v>
      </c>
      <c r="J417" s="32"/>
      <c r="K417" s="28"/>
      <c r="M417" s="198" t="s">
        <v>1707</v>
      </c>
      <c r="R417" t="str">
        <f>IF(COUNTIF(soi_input_variables!A:A,B417)&gt;0,"yes","no")</f>
        <v>no</v>
      </c>
      <c r="S417" t="str">
        <f>IF(COUNTIF(midas_input_variables!A:A,B417)&gt;0,"yes","no")</f>
        <v>no</v>
      </c>
      <c r="T417" t="str">
        <f t="shared" si="210"/>
        <v>no</v>
      </c>
      <c r="V417" t="str">
        <f>IF(COUNTIF(eucalc_variables_proxies!A:A,B417)&gt;0,"yes","no")</f>
        <v>no</v>
      </c>
      <c r="W417" s="198" t="s">
        <v>38</v>
      </c>
      <c r="AI417" s="9"/>
      <c r="AO417" s="29">
        <v>3101</v>
      </c>
      <c r="AP417" s="103" t="s">
        <v>4099</v>
      </c>
      <c r="AQ417" s="104" t="b">
        <v>1</v>
      </c>
      <c r="AR417" s="105"/>
      <c r="AS417" s="29">
        <v>3101</v>
      </c>
      <c r="AT417" s="131" t="str" cm="1">
        <f t="array" ref="AT417">IFERROR(_xlfn.TEXTSPLIT(AR417,";",,FALSE),"")</f>
        <v/>
      </c>
      <c r="BJ417" s="132" t="str">
        <f t="shared" si="211"/>
        <v/>
      </c>
      <c r="BK417" s="132" t="str">
        <f t="shared" si="212"/>
        <v/>
      </c>
      <c r="BL417" s="132" t="str">
        <f t="shared" si="213"/>
        <v/>
      </c>
      <c r="BM417" s="132" t="str">
        <f t="shared" si="214"/>
        <v/>
      </c>
      <c r="BN417" s="132" t="str">
        <f t="shared" si="215"/>
        <v/>
      </c>
      <c r="BO417" s="132" t="str">
        <f t="shared" si="216"/>
        <v/>
      </c>
      <c r="BP417" s="132" t="str">
        <f t="shared" si="217"/>
        <v/>
      </c>
      <c r="BQ417" s="132" t="str">
        <f t="shared" si="218"/>
        <v/>
      </c>
      <c r="BR417" s="132" t="str">
        <f t="shared" si="219"/>
        <v/>
      </c>
      <c r="BS417" s="132" t="str">
        <f t="shared" si="220"/>
        <v/>
      </c>
      <c r="BT417" s="132" t="str">
        <f t="shared" si="221"/>
        <v/>
      </c>
      <c r="BU417" s="132" t="str">
        <f t="shared" si="222"/>
        <v/>
      </c>
      <c r="BV417" s="132" t="str">
        <f t="shared" si="223"/>
        <v/>
      </c>
      <c r="BW417" s="132" t="str">
        <f t="shared" si="224"/>
        <v/>
      </c>
      <c r="BX417" s="132" t="str">
        <f t="shared" si="225"/>
        <v/>
      </c>
      <c r="BY417" s="132" t="str">
        <f t="shared" si="226"/>
        <v/>
      </c>
      <c r="BZ417" t="str">
        <f t="shared" si="227"/>
        <v/>
      </c>
      <c r="CA417" t="str">
        <f t="shared" si="228"/>
        <v/>
      </c>
      <c r="CB417" t="str">
        <f t="shared" si="229"/>
        <v/>
      </c>
      <c r="CC417" t="str">
        <f t="shared" si="230"/>
        <v/>
      </c>
      <c r="CD417" t="str">
        <f t="shared" si="231"/>
        <v/>
      </c>
      <c r="CE417" t="str">
        <f t="shared" si="232"/>
        <v/>
      </c>
      <c r="CF417" t="str">
        <f t="shared" si="233"/>
        <v/>
      </c>
      <c r="CG417" t="str">
        <f t="shared" si="234"/>
        <v/>
      </c>
      <c r="CH417" t="str">
        <f t="shared" si="235"/>
        <v/>
      </c>
      <c r="CI417" t="str">
        <f t="shared" si="236"/>
        <v/>
      </c>
      <c r="CJ417" t="str">
        <f t="shared" si="237"/>
        <v/>
      </c>
      <c r="CK417" t="str">
        <f t="shared" si="238"/>
        <v/>
      </c>
      <c r="CL417" t="str">
        <f t="shared" si="239"/>
        <v/>
      </c>
      <c r="CM417" t="str">
        <f t="shared" si="240"/>
        <v/>
      </c>
      <c r="CN417" t="str">
        <f t="shared" si="241"/>
        <v/>
      </c>
      <c r="CO417" t="str">
        <f t="shared" si="242"/>
        <v/>
      </c>
    </row>
    <row r="418" spans="1:93" ht="43.2">
      <c r="A418" s="198"/>
      <c r="B418" t="s">
        <v>4098</v>
      </c>
      <c r="C418" s="26"/>
      <c r="D418" s="27"/>
      <c r="E418" s="27" t="s">
        <v>1163</v>
      </c>
      <c r="F418" t="s">
        <v>36</v>
      </c>
      <c r="G418" s="30" t="s">
        <v>903</v>
      </c>
      <c r="H418" t="s">
        <v>3144</v>
      </c>
      <c r="J418" s="32"/>
      <c r="K418" s="28"/>
      <c r="M418" s="198" t="s">
        <v>1707</v>
      </c>
      <c r="N418" s="1" t="str">
        <f>_xlfn.CONCAT("1000*", A417)</f>
        <v>1000*bld_capex_reno-shl-off_trade[billion_EUR]</v>
      </c>
      <c r="R418" t="str">
        <f>IF(COUNTIF(soi_input_variables!A:A,B418)&gt;0,"yes","no")</f>
        <v>no</v>
      </c>
      <c r="S418" t="str">
        <f>IF(COUNTIF(midas_input_variables!A:A,B418)&gt;0,"yes","no")</f>
        <v>no</v>
      </c>
      <c r="T418" t="str">
        <f t="shared" si="210"/>
        <v>no</v>
      </c>
      <c r="V418" t="str">
        <f>IF(COUNTIF(eucalc_variables_proxies!A:A,B418)&gt;0,"yes","no")</f>
        <v>no</v>
      </c>
      <c r="W418" s="198" t="s">
        <v>38</v>
      </c>
      <c r="X418" t="s">
        <v>3008</v>
      </c>
      <c r="AI418" s="9" t="s">
        <v>4100</v>
      </c>
      <c r="AJ418" s="9" t="s">
        <v>3013</v>
      </c>
      <c r="AO418" s="29">
        <v>3101</v>
      </c>
      <c r="AP418" s="103" t="s">
        <v>4101</v>
      </c>
      <c r="AQ418" s="104" t="b">
        <v>1</v>
      </c>
      <c r="AR418" s="105"/>
      <c r="AS418" s="29">
        <v>3101</v>
      </c>
      <c r="AT418" s="131" t="str" cm="1">
        <f t="array" ref="AT418">IFERROR(_xlfn.TEXTSPLIT(AR418,";",,FALSE),"")</f>
        <v/>
      </c>
      <c r="BJ418" s="132" t="str">
        <f t="shared" si="211"/>
        <v/>
      </c>
      <c r="BK418" s="132" t="str">
        <f t="shared" si="212"/>
        <v/>
      </c>
      <c r="BL418" s="132" t="str">
        <f t="shared" si="213"/>
        <v/>
      </c>
      <c r="BM418" s="132" t="str">
        <f t="shared" si="214"/>
        <v/>
      </c>
      <c r="BN418" s="132" t="str">
        <f t="shared" si="215"/>
        <v/>
      </c>
      <c r="BO418" s="132" t="str">
        <f t="shared" si="216"/>
        <v/>
      </c>
      <c r="BP418" s="132" t="str">
        <f t="shared" si="217"/>
        <v/>
      </c>
      <c r="BQ418" s="132" t="str">
        <f t="shared" si="218"/>
        <v/>
      </c>
      <c r="BR418" s="132" t="str">
        <f t="shared" si="219"/>
        <v/>
      </c>
      <c r="BS418" s="132" t="str">
        <f t="shared" si="220"/>
        <v/>
      </c>
      <c r="BT418" s="132" t="str">
        <f t="shared" si="221"/>
        <v/>
      </c>
      <c r="BU418" s="132" t="str">
        <f t="shared" si="222"/>
        <v/>
      </c>
      <c r="BV418" s="132" t="str">
        <f t="shared" si="223"/>
        <v/>
      </c>
      <c r="BW418" s="132" t="str">
        <f t="shared" si="224"/>
        <v/>
      </c>
      <c r="BX418" s="132" t="str">
        <f t="shared" si="225"/>
        <v/>
      </c>
      <c r="BY418" s="132" t="str">
        <f t="shared" si="226"/>
        <v/>
      </c>
      <c r="BZ418" t="str">
        <f t="shared" si="227"/>
        <v/>
      </c>
      <c r="CA418" t="str">
        <f t="shared" si="228"/>
        <v/>
      </c>
      <c r="CB418" t="str">
        <f t="shared" si="229"/>
        <v/>
      </c>
      <c r="CC418" t="str">
        <f t="shared" si="230"/>
        <v/>
      </c>
      <c r="CD418" t="str">
        <f t="shared" si="231"/>
        <v/>
      </c>
      <c r="CE418" t="str">
        <f t="shared" si="232"/>
        <v/>
      </c>
      <c r="CF418" t="str">
        <f t="shared" si="233"/>
        <v/>
      </c>
      <c r="CG418" t="str">
        <f t="shared" si="234"/>
        <v/>
      </c>
      <c r="CH418" t="str">
        <f t="shared" si="235"/>
        <v/>
      </c>
      <c r="CI418" t="str">
        <f t="shared" si="236"/>
        <v/>
      </c>
      <c r="CJ418" t="str">
        <f t="shared" si="237"/>
        <v/>
      </c>
      <c r="CK418" t="str">
        <f t="shared" si="238"/>
        <v/>
      </c>
      <c r="CL418" t="str">
        <f t="shared" si="239"/>
        <v/>
      </c>
      <c r="CM418" t="str">
        <f t="shared" si="240"/>
        <v/>
      </c>
      <c r="CN418" t="str">
        <f t="shared" si="241"/>
        <v/>
      </c>
      <c r="CO418" t="str">
        <f t="shared" si="242"/>
        <v/>
      </c>
    </row>
    <row r="419" spans="1:93" ht="28.8">
      <c r="A419" s="198" t="s">
        <v>3643</v>
      </c>
      <c r="B419" t="s">
        <v>4102</v>
      </c>
      <c r="C419" s="26"/>
      <c r="D419" s="27"/>
      <c r="E419" s="27" t="s">
        <v>3906</v>
      </c>
      <c r="F419" t="s">
        <v>36</v>
      </c>
      <c r="G419" s="30" t="s">
        <v>903</v>
      </c>
      <c r="H419" t="s">
        <v>3144</v>
      </c>
      <c r="J419" s="32"/>
      <c r="K419" s="28"/>
      <c r="M419" s="198" t="s">
        <v>1707</v>
      </c>
      <c r="R419" t="str">
        <f>IF(COUNTIF(soi_input_variables!A:A,B419)&gt;0,"yes","no")</f>
        <v>no</v>
      </c>
      <c r="S419" t="str">
        <f>IF(COUNTIF(midas_input_variables!A:A,B419)&gt;0,"yes","no")</f>
        <v>no</v>
      </c>
      <c r="T419" t="str">
        <f t="shared" si="210"/>
        <v>no</v>
      </c>
      <c r="V419" t="str">
        <f>IF(COUNTIF(eucalc_variables_proxies!A:A,B419)&gt;0,"yes","no")</f>
        <v>no</v>
      </c>
      <c r="W419" s="198" t="s">
        <v>38</v>
      </c>
      <c r="AI419" s="9" t="s">
        <v>4103</v>
      </c>
      <c r="AJ419" s="9" t="s">
        <v>3013</v>
      </c>
      <c r="AO419" s="29">
        <v>3101</v>
      </c>
      <c r="AP419" s="103" t="s">
        <v>4104</v>
      </c>
      <c r="AQ419" s="104" t="b">
        <v>1</v>
      </c>
      <c r="AR419" s="105"/>
      <c r="AS419" s="29">
        <v>3101</v>
      </c>
      <c r="AT419" s="131" t="str" cm="1">
        <f t="array" ref="AT419">IFERROR(_xlfn.TEXTSPLIT(AR419,";",,FALSE),"")</f>
        <v/>
      </c>
      <c r="BJ419" s="132" t="str">
        <f t="shared" si="211"/>
        <v/>
      </c>
      <c r="BK419" s="132" t="str">
        <f t="shared" si="212"/>
        <v/>
      </c>
      <c r="BL419" s="132" t="str">
        <f t="shared" si="213"/>
        <v/>
      </c>
      <c r="BM419" s="132" t="str">
        <f t="shared" si="214"/>
        <v/>
      </c>
      <c r="BN419" s="132" t="str">
        <f t="shared" si="215"/>
        <v/>
      </c>
      <c r="BO419" s="132" t="str">
        <f t="shared" si="216"/>
        <v/>
      </c>
      <c r="BP419" s="132" t="str">
        <f t="shared" si="217"/>
        <v/>
      </c>
      <c r="BQ419" s="132" t="str">
        <f t="shared" si="218"/>
        <v/>
      </c>
      <c r="BR419" s="132" t="str">
        <f t="shared" si="219"/>
        <v/>
      </c>
      <c r="BS419" s="132" t="str">
        <f t="shared" si="220"/>
        <v/>
      </c>
      <c r="BT419" s="132" t="str">
        <f t="shared" si="221"/>
        <v/>
      </c>
      <c r="BU419" s="132" t="str">
        <f t="shared" si="222"/>
        <v/>
      </c>
      <c r="BV419" s="132" t="str">
        <f t="shared" si="223"/>
        <v/>
      </c>
      <c r="BW419" s="132" t="str">
        <f t="shared" si="224"/>
        <v/>
      </c>
      <c r="BX419" s="132" t="str">
        <f t="shared" si="225"/>
        <v/>
      </c>
      <c r="BY419" s="132" t="str">
        <f t="shared" si="226"/>
        <v/>
      </c>
      <c r="BZ419" t="str">
        <f t="shared" si="227"/>
        <v/>
      </c>
      <c r="CA419" t="str">
        <f t="shared" si="228"/>
        <v/>
      </c>
      <c r="CB419" t="str">
        <f t="shared" si="229"/>
        <v/>
      </c>
      <c r="CC419" t="str">
        <f t="shared" si="230"/>
        <v/>
      </c>
      <c r="CD419" t="str">
        <f t="shared" si="231"/>
        <v/>
      </c>
      <c r="CE419" t="str">
        <f t="shared" si="232"/>
        <v/>
      </c>
      <c r="CF419" t="str">
        <f t="shared" si="233"/>
        <v/>
      </c>
      <c r="CG419" t="str">
        <f t="shared" si="234"/>
        <v/>
      </c>
      <c r="CH419" t="str">
        <f t="shared" si="235"/>
        <v/>
      </c>
      <c r="CI419" t="str">
        <f t="shared" si="236"/>
        <v/>
      </c>
      <c r="CJ419" t="str">
        <f t="shared" si="237"/>
        <v/>
      </c>
      <c r="CK419" t="str">
        <f t="shared" si="238"/>
        <v/>
      </c>
      <c r="CL419" t="str">
        <f t="shared" si="239"/>
        <v/>
      </c>
      <c r="CM419" t="str">
        <f t="shared" si="240"/>
        <v/>
      </c>
      <c r="CN419" t="str">
        <f t="shared" si="241"/>
        <v/>
      </c>
      <c r="CO419" t="str">
        <f t="shared" si="242"/>
        <v/>
      </c>
    </row>
    <row r="420" spans="1:93" ht="28.8">
      <c r="A420" s="198"/>
      <c r="B420" t="s">
        <v>4102</v>
      </c>
      <c r="C420" s="26"/>
      <c r="D420" s="27"/>
      <c r="E420" s="27" t="s">
        <v>1163</v>
      </c>
      <c r="F420" t="s">
        <v>36</v>
      </c>
      <c r="G420" s="30" t="s">
        <v>903</v>
      </c>
      <c r="H420" t="s">
        <v>3144</v>
      </c>
      <c r="J420" s="32"/>
      <c r="K420" s="28"/>
      <c r="M420" s="198" t="s">
        <v>1707</v>
      </c>
      <c r="N420" s="1" t="str">
        <f>_xlfn.CONCAT("1000*", A419)</f>
        <v>1000*bld_capex_reno-shl-sfh[billion_EUR]</v>
      </c>
      <c r="R420" t="str">
        <f>IF(COUNTIF(soi_input_variables!A:A,B420)&gt;0,"yes","no")</f>
        <v>no</v>
      </c>
      <c r="S420" t="str">
        <f>IF(COUNTIF(midas_input_variables!A:A,B420)&gt;0,"yes","no")</f>
        <v>no</v>
      </c>
      <c r="T420" t="str">
        <f t="shared" si="210"/>
        <v>no</v>
      </c>
      <c r="V420" t="str">
        <f>IF(COUNTIF(eucalc_variables_proxies!A:A,B420)&gt;0,"yes","no")</f>
        <v>no</v>
      </c>
      <c r="W420" s="198" t="s">
        <v>38</v>
      </c>
      <c r="X420" t="s">
        <v>3008</v>
      </c>
      <c r="AI420" s="9"/>
      <c r="AO420" s="29"/>
      <c r="AP420" s="103" t="s">
        <v>4105</v>
      </c>
      <c r="AQ420" s="104" t="b">
        <v>1</v>
      </c>
      <c r="AR420" s="105"/>
      <c r="AS420" s="29"/>
      <c r="AT420" s="131" t="str" cm="1">
        <f t="array" ref="AT420">IFERROR(_xlfn.TEXTSPLIT(AR420,";",,FALSE),"")</f>
        <v/>
      </c>
      <c r="BJ420" s="132" t="str">
        <f t="shared" si="211"/>
        <v/>
      </c>
      <c r="BK420" s="132" t="str">
        <f t="shared" si="212"/>
        <v/>
      </c>
      <c r="BL420" s="132" t="str">
        <f t="shared" si="213"/>
        <v/>
      </c>
      <c r="BM420" s="132" t="str">
        <f t="shared" si="214"/>
        <v/>
      </c>
      <c r="BN420" s="132" t="str">
        <f t="shared" si="215"/>
        <v/>
      </c>
      <c r="BO420" s="132" t="str">
        <f t="shared" si="216"/>
        <v/>
      </c>
      <c r="BP420" s="132" t="str">
        <f t="shared" si="217"/>
        <v/>
      </c>
      <c r="BQ420" s="132" t="str">
        <f t="shared" si="218"/>
        <v/>
      </c>
      <c r="BR420" s="132" t="str">
        <f t="shared" si="219"/>
        <v/>
      </c>
      <c r="BS420" s="132" t="str">
        <f t="shared" si="220"/>
        <v/>
      </c>
      <c r="BT420" s="132" t="str">
        <f t="shared" si="221"/>
        <v/>
      </c>
      <c r="BU420" s="132" t="str">
        <f t="shared" si="222"/>
        <v/>
      </c>
      <c r="BV420" s="132" t="str">
        <f t="shared" si="223"/>
        <v/>
      </c>
      <c r="BW420" s="132" t="str">
        <f t="shared" si="224"/>
        <v/>
      </c>
      <c r="BX420" s="132" t="str">
        <f t="shared" si="225"/>
        <v/>
      </c>
      <c r="BY420" s="132" t="str">
        <f t="shared" si="226"/>
        <v/>
      </c>
      <c r="BZ420" t="str">
        <f t="shared" si="227"/>
        <v/>
      </c>
      <c r="CA420" t="str">
        <f t="shared" si="228"/>
        <v/>
      </c>
      <c r="CB420" t="str">
        <f t="shared" si="229"/>
        <v/>
      </c>
      <c r="CC420" t="str">
        <f t="shared" si="230"/>
        <v/>
      </c>
      <c r="CD420" t="str">
        <f t="shared" si="231"/>
        <v/>
      </c>
      <c r="CE420" t="str">
        <f t="shared" si="232"/>
        <v/>
      </c>
      <c r="CF420" t="str">
        <f t="shared" si="233"/>
        <v/>
      </c>
      <c r="CG420" t="str">
        <f t="shared" si="234"/>
        <v/>
      </c>
      <c r="CH420" t="str">
        <f t="shared" si="235"/>
        <v/>
      </c>
      <c r="CI420" t="str">
        <f t="shared" si="236"/>
        <v/>
      </c>
      <c r="CJ420" t="str">
        <f t="shared" si="237"/>
        <v/>
      </c>
      <c r="CK420" t="str">
        <f t="shared" si="238"/>
        <v/>
      </c>
      <c r="CL420" t="str">
        <f t="shared" si="239"/>
        <v/>
      </c>
      <c r="CM420" t="str">
        <f t="shared" si="240"/>
        <v/>
      </c>
      <c r="CN420" t="str">
        <f t="shared" si="241"/>
        <v/>
      </c>
      <c r="CO420" t="str">
        <f t="shared" si="242"/>
        <v/>
      </c>
    </row>
    <row r="421" spans="1:93" ht="28.8">
      <c r="A421" s="198" t="s">
        <v>3603</v>
      </c>
      <c r="B421" t="s">
        <v>4106</v>
      </c>
      <c r="C421" s="26"/>
      <c r="D421" s="27"/>
      <c r="E421" s="27" t="s">
        <v>3906</v>
      </c>
      <c r="F421" t="s">
        <v>36</v>
      </c>
      <c r="G421" s="30" t="s">
        <v>903</v>
      </c>
      <c r="H421" t="s">
        <v>3144</v>
      </c>
      <c r="J421" s="32"/>
      <c r="K421" s="28"/>
      <c r="M421" s="198" t="s">
        <v>1707</v>
      </c>
      <c r="R421" t="str">
        <f>IF(COUNTIF(soi_input_variables!A:A,B421)&gt;0,"yes","no")</f>
        <v>no</v>
      </c>
      <c r="S421" t="str">
        <f>IF(COUNTIF(midas_input_variables!A:A,B421)&gt;0,"yes","no")</f>
        <v>no</v>
      </c>
      <c r="T421" t="str">
        <f t="shared" si="210"/>
        <v>no</v>
      </c>
      <c r="V421" t="str">
        <f>IF(COUNTIF(eucalc_variables_proxies!A:A,B421)&gt;0,"yes","no")</f>
        <v>no</v>
      </c>
      <c r="W421" s="198" t="s">
        <v>38</v>
      </c>
      <c r="AI421" s="9" t="s">
        <v>4107</v>
      </c>
      <c r="AJ421" s="9" t="s">
        <v>3013</v>
      </c>
      <c r="AO421" s="29"/>
      <c r="AP421" s="103" t="s">
        <v>4108</v>
      </c>
      <c r="AQ421" s="104" t="b">
        <v>1</v>
      </c>
      <c r="AR421" s="105"/>
      <c r="AS421" s="29"/>
      <c r="AT421" s="131" t="str" cm="1">
        <f t="array" ref="AT421">IFERROR(_xlfn.TEXTSPLIT(AR421,";",,FALSE),"")</f>
        <v/>
      </c>
      <c r="BJ421" s="132" t="str">
        <f t="shared" si="211"/>
        <v/>
      </c>
      <c r="BK421" s="132" t="str">
        <f t="shared" si="212"/>
        <v/>
      </c>
      <c r="BL421" s="132" t="str">
        <f t="shared" si="213"/>
        <v/>
      </c>
      <c r="BM421" s="132" t="str">
        <f t="shared" si="214"/>
        <v/>
      </c>
      <c r="BN421" s="132" t="str">
        <f t="shared" si="215"/>
        <v/>
      </c>
      <c r="BO421" s="132" t="str">
        <f t="shared" si="216"/>
        <v/>
      </c>
      <c r="BP421" s="132" t="str">
        <f t="shared" si="217"/>
        <v/>
      </c>
      <c r="BQ421" s="132" t="str">
        <f t="shared" si="218"/>
        <v/>
      </c>
      <c r="BR421" s="132" t="str">
        <f t="shared" si="219"/>
        <v/>
      </c>
      <c r="BS421" s="132" t="str">
        <f t="shared" si="220"/>
        <v/>
      </c>
      <c r="BT421" s="132" t="str">
        <f t="shared" si="221"/>
        <v/>
      </c>
      <c r="BU421" s="132" t="str">
        <f t="shared" si="222"/>
        <v/>
      </c>
      <c r="BV421" s="132" t="str">
        <f t="shared" si="223"/>
        <v/>
      </c>
      <c r="BW421" s="132" t="str">
        <f t="shared" si="224"/>
        <v/>
      </c>
      <c r="BX421" s="132" t="str">
        <f t="shared" si="225"/>
        <v/>
      </c>
      <c r="BY421" s="132" t="str">
        <f t="shared" si="226"/>
        <v/>
      </c>
      <c r="BZ421" t="str">
        <f t="shared" si="227"/>
        <v/>
      </c>
      <c r="CA421" t="str">
        <f t="shared" si="228"/>
        <v/>
      </c>
      <c r="CB421" t="str">
        <f t="shared" si="229"/>
        <v/>
      </c>
      <c r="CC421" t="str">
        <f t="shared" si="230"/>
        <v/>
      </c>
      <c r="CD421" t="str">
        <f t="shared" si="231"/>
        <v/>
      </c>
      <c r="CE421" t="str">
        <f t="shared" si="232"/>
        <v/>
      </c>
      <c r="CF421" t="str">
        <f t="shared" si="233"/>
        <v/>
      </c>
      <c r="CG421" t="str">
        <f t="shared" si="234"/>
        <v/>
      </c>
      <c r="CH421" t="str">
        <f t="shared" si="235"/>
        <v/>
      </c>
      <c r="CI421" t="str">
        <f t="shared" si="236"/>
        <v/>
      </c>
      <c r="CJ421" t="str">
        <f t="shared" si="237"/>
        <v/>
      </c>
      <c r="CK421" t="str">
        <f t="shared" si="238"/>
        <v/>
      </c>
      <c r="CL421" t="str">
        <f t="shared" si="239"/>
        <v/>
      </c>
      <c r="CM421" t="str">
        <f t="shared" si="240"/>
        <v/>
      </c>
      <c r="CN421" t="str">
        <f t="shared" si="241"/>
        <v/>
      </c>
      <c r="CO421" t="str">
        <f t="shared" si="242"/>
        <v/>
      </c>
    </row>
    <row r="422" spans="1:93" ht="28.8">
      <c r="A422" s="198"/>
      <c r="B422" t="s">
        <v>4106</v>
      </c>
      <c r="C422" s="26"/>
      <c r="D422" s="27"/>
      <c r="E422" s="27" t="s">
        <v>1163</v>
      </c>
      <c r="F422" t="s">
        <v>36</v>
      </c>
      <c r="G422" s="30" t="s">
        <v>903</v>
      </c>
      <c r="H422" t="s">
        <v>3144</v>
      </c>
      <c r="J422" s="32"/>
      <c r="K422" s="28"/>
      <c r="M422" s="198" t="s">
        <v>1707</v>
      </c>
      <c r="N422" s="1" t="str">
        <f>_xlfn.CONCAT("1000*", A421)</f>
        <v>1000*bld_capex_tv[billion_EUR]</v>
      </c>
      <c r="R422" t="str">
        <f>IF(COUNTIF(soi_input_variables!A:A,B422)&gt;0,"yes","no")</f>
        <v>no</v>
      </c>
      <c r="S422" t="str">
        <f>IF(COUNTIF(midas_input_variables!A:A,B422)&gt;0,"yes","no")</f>
        <v>no</v>
      </c>
      <c r="T422" t="str">
        <f t="shared" si="210"/>
        <v>no</v>
      </c>
      <c r="V422" t="str">
        <f>IF(COUNTIF(eucalc_variables_proxies!A:A,B422)&gt;0,"yes","no")</f>
        <v>no</v>
      </c>
      <c r="W422" s="198" t="s">
        <v>38</v>
      </c>
      <c r="X422" t="s">
        <v>3008</v>
      </c>
      <c r="AI422" s="9" t="s">
        <v>4109</v>
      </c>
      <c r="AJ422" s="9" t="s">
        <v>3013</v>
      </c>
      <c r="AO422" s="29"/>
      <c r="AP422" s="103" t="s">
        <v>4110</v>
      </c>
      <c r="AQ422" s="104" t="b">
        <v>1</v>
      </c>
      <c r="AR422" s="105"/>
      <c r="AS422" s="29"/>
      <c r="AT422" s="131" t="str" cm="1">
        <f t="array" ref="AT422">IFERROR(_xlfn.TEXTSPLIT(AR422,";",,FALSE),"")</f>
        <v/>
      </c>
      <c r="BJ422" s="132" t="str">
        <f t="shared" si="211"/>
        <v/>
      </c>
      <c r="BK422" s="132" t="str">
        <f t="shared" si="212"/>
        <v/>
      </c>
      <c r="BL422" s="132" t="str">
        <f t="shared" si="213"/>
        <v/>
      </c>
      <c r="BM422" s="132" t="str">
        <f t="shared" si="214"/>
        <v/>
      </c>
      <c r="BN422" s="132" t="str">
        <f t="shared" si="215"/>
        <v/>
      </c>
      <c r="BO422" s="132" t="str">
        <f t="shared" si="216"/>
        <v/>
      </c>
      <c r="BP422" s="132" t="str">
        <f t="shared" si="217"/>
        <v/>
      </c>
      <c r="BQ422" s="132" t="str">
        <f t="shared" si="218"/>
        <v/>
      </c>
      <c r="BR422" s="132" t="str">
        <f t="shared" si="219"/>
        <v/>
      </c>
      <c r="BS422" s="132" t="str">
        <f t="shared" si="220"/>
        <v/>
      </c>
      <c r="BT422" s="132" t="str">
        <f t="shared" si="221"/>
        <v/>
      </c>
      <c r="BU422" s="132" t="str">
        <f t="shared" si="222"/>
        <v/>
      </c>
      <c r="BV422" s="132" t="str">
        <f t="shared" si="223"/>
        <v/>
      </c>
      <c r="BW422" s="132" t="str">
        <f t="shared" si="224"/>
        <v/>
      </c>
      <c r="BX422" s="132" t="str">
        <f t="shared" si="225"/>
        <v/>
      </c>
      <c r="BY422" s="132" t="str">
        <f t="shared" si="226"/>
        <v/>
      </c>
      <c r="BZ422" t="str">
        <f t="shared" si="227"/>
        <v/>
      </c>
      <c r="CA422" t="str">
        <f t="shared" si="228"/>
        <v/>
      </c>
      <c r="CB422" t="str">
        <f t="shared" si="229"/>
        <v/>
      </c>
      <c r="CC422" t="str">
        <f t="shared" si="230"/>
        <v/>
      </c>
      <c r="CD422" t="str">
        <f t="shared" si="231"/>
        <v/>
      </c>
      <c r="CE422" t="str">
        <f t="shared" si="232"/>
        <v/>
      </c>
      <c r="CF422" t="str">
        <f t="shared" si="233"/>
        <v/>
      </c>
      <c r="CG422" t="str">
        <f t="shared" si="234"/>
        <v/>
      </c>
      <c r="CH422" t="str">
        <f t="shared" si="235"/>
        <v/>
      </c>
      <c r="CI422" t="str">
        <f t="shared" si="236"/>
        <v/>
      </c>
      <c r="CJ422" t="str">
        <f t="shared" si="237"/>
        <v/>
      </c>
      <c r="CK422" t="str">
        <f t="shared" si="238"/>
        <v/>
      </c>
      <c r="CL422" t="str">
        <f t="shared" si="239"/>
        <v/>
      </c>
      <c r="CM422" t="str">
        <f t="shared" si="240"/>
        <v/>
      </c>
      <c r="CN422" t="str">
        <f t="shared" si="241"/>
        <v/>
      </c>
      <c r="CO422" t="str">
        <f t="shared" si="242"/>
        <v/>
      </c>
    </row>
    <row r="423" spans="1:93" ht="14.4">
      <c r="A423" s="198" t="s">
        <v>3605</v>
      </c>
      <c r="B423" t="s">
        <v>4111</v>
      </c>
      <c r="C423" s="26"/>
      <c r="D423" s="27"/>
      <c r="E423" s="27" t="s">
        <v>3906</v>
      </c>
      <c r="F423" t="s">
        <v>36</v>
      </c>
      <c r="G423" s="30" t="s">
        <v>903</v>
      </c>
      <c r="H423" t="s">
        <v>3144</v>
      </c>
      <c r="J423" s="32"/>
      <c r="K423" s="28"/>
      <c r="M423" s="198" t="s">
        <v>1707</v>
      </c>
      <c r="R423" t="str">
        <f>IF(COUNTIF(soi_input_variables!A:A,B423)&gt;0,"yes","no")</f>
        <v>no</v>
      </c>
      <c r="S423" t="str">
        <f>IF(COUNTIF(midas_input_variables!A:A,B423)&gt;0,"yes","no")</f>
        <v>no</v>
      </c>
      <c r="T423" t="str">
        <f t="shared" si="210"/>
        <v>no</v>
      </c>
      <c r="V423" t="str">
        <f>IF(COUNTIF(eucalc_variables_proxies!A:A,B423)&gt;0,"yes","no")</f>
        <v>no</v>
      </c>
      <c r="W423" s="198" t="s">
        <v>38</v>
      </c>
      <c r="AI423" s="9"/>
      <c r="AO423" s="29"/>
      <c r="AP423" s="103" t="s">
        <v>4112</v>
      </c>
      <c r="AQ423" s="104" t="b">
        <v>1</v>
      </c>
      <c r="AR423" s="105"/>
      <c r="AS423" s="29"/>
      <c r="AT423" s="131" t="str" cm="1">
        <f t="array" ref="AT423">IFERROR(_xlfn.TEXTSPLIT(AR423,";",,FALSE),"")</f>
        <v/>
      </c>
      <c r="BJ423" s="132" t="str">
        <f t="shared" si="211"/>
        <v/>
      </c>
      <c r="BK423" s="132" t="str">
        <f t="shared" si="212"/>
        <v/>
      </c>
      <c r="BL423" s="132" t="str">
        <f t="shared" si="213"/>
        <v/>
      </c>
      <c r="BM423" s="132" t="str">
        <f t="shared" si="214"/>
        <v/>
      </c>
      <c r="BN423" s="132" t="str">
        <f t="shared" si="215"/>
        <v/>
      </c>
      <c r="BO423" s="132" t="str">
        <f t="shared" si="216"/>
        <v/>
      </c>
      <c r="BP423" s="132" t="str">
        <f t="shared" si="217"/>
        <v/>
      </c>
      <c r="BQ423" s="132" t="str">
        <f t="shared" si="218"/>
        <v/>
      </c>
      <c r="BR423" s="132" t="str">
        <f t="shared" si="219"/>
        <v/>
      </c>
      <c r="BS423" s="132" t="str">
        <f t="shared" si="220"/>
        <v/>
      </c>
      <c r="BT423" s="132" t="str">
        <f t="shared" si="221"/>
        <v/>
      </c>
      <c r="BU423" s="132" t="str">
        <f t="shared" si="222"/>
        <v/>
      </c>
      <c r="BV423" s="132" t="str">
        <f t="shared" si="223"/>
        <v/>
      </c>
      <c r="BW423" s="132" t="str">
        <f t="shared" si="224"/>
        <v/>
      </c>
      <c r="BX423" s="132" t="str">
        <f t="shared" si="225"/>
        <v/>
      </c>
      <c r="BY423" s="132" t="str">
        <f t="shared" si="226"/>
        <v/>
      </c>
      <c r="BZ423" t="str">
        <f t="shared" si="227"/>
        <v/>
      </c>
      <c r="CA423" t="str">
        <f t="shared" si="228"/>
        <v/>
      </c>
      <c r="CB423" t="str">
        <f t="shared" si="229"/>
        <v/>
      </c>
      <c r="CC423" t="str">
        <f t="shared" si="230"/>
        <v/>
      </c>
      <c r="CD423" t="str">
        <f t="shared" si="231"/>
        <v/>
      </c>
      <c r="CE423" t="str">
        <f t="shared" si="232"/>
        <v/>
      </c>
      <c r="CF423" t="str">
        <f t="shared" si="233"/>
        <v/>
      </c>
      <c r="CG423" t="str">
        <f t="shared" si="234"/>
        <v/>
      </c>
      <c r="CH423" t="str">
        <f t="shared" si="235"/>
        <v/>
      </c>
      <c r="CI423" t="str">
        <f t="shared" si="236"/>
        <v/>
      </c>
      <c r="CJ423" t="str">
        <f t="shared" si="237"/>
        <v/>
      </c>
      <c r="CK423" t="str">
        <f t="shared" si="238"/>
        <v/>
      </c>
      <c r="CL423" t="str">
        <f t="shared" si="239"/>
        <v/>
      </c>
      <c r="CM423" t="str">
        <f t="shared" si="240"/>
        <v/>
      </c>
      <c r="CN423" t="str">
        <f t="shared" si="241"/>
        <v/>
      </c>
      <c r="CO423" t="str">
        <f t="shared" si="242"/>
        <v/>
      </c>
    </row>
    <row r="424" spans="1:93" ht="28.8">
      <c r="A424" s="198"/>
      <c r="B424" t="s">
        <v>4111</v>
      </c>
      <c r="C424" s="26"/>
      <c r="D424" s="27"/>
      <c r="E424" s="27" t="s">
        <v>1163</v>
      </c>
      <c r="F424" t="s">
        <v>36</v>
      </c>
      <c r="G424" s="30" t="s">
        <v>903</v>
      </c>
      <c r="H424" t="s">
        <v>3144</v>
      </c>
      <c r="J424" s="32"/>
      <c r="K424" s="28"/>
      <c r="M424" s="198" t="s">
        <v>1707</v>
      </c>
      <c r="N424" s="1" t="str">
        <f>_xlfn.CONCAT("1000*", A423)</f>
        <v>1000*bld_capex_wmachine[billion_EUR]</v>
      </c>
      <c r="R424" t="str">
        <f>IF(COUNTIF(soi_input_variables!A:A,B424)&gt;0,"yes","no")</f>
        <v>no</v>
      </c>
      <c r="S424" t="str">
        <f>IF(COUNTIF(midas_input_variables!A:A,B424)&gt;0,"yes","no")</f>
        <v>no</v>
      </c>
      <c r="T424" t="str">
        <f t="shared" si="210"/>
        <v>no</v>
      </c>
      <c r="V424" t="str">
        <f>IF(COUNTIF(eucalc_variables_proxies!A:A,B424)&gt;0,"yes","no")</f>
        <v>no</v>
      </c>
      <c r="W424" s="198" t="s">
        <v>38</v>
      </c>
      <c r="AI424" s="9" t="s">
        <v>4113</v>
      </c>
      <c r="AJ424" s="9" t="s">
        <v>3013</v>
      </c>
      <c r="AO424" s="29"/>
      <c r="AP424" s="103" t="s">
        <v>4114</v>
      </c>
      <c r="AQ424" s="104" t="b">
        <v>1</v>
      </c>
      <c r="AR424" s="105"/>
      <c r="AS424" s="29"/>
      <c r="AT424" s="131" t="str" cm="1">
        <f t="array" ref="AT424">IFERROR(_xlfn.TEXTSPLIT(AR424,";",,FALSE),"")</f>
        <v/>
      </c>
      <c r="BJ424" s="132" t="str">
        <f t="shared" si="211"/>
        <v/>
      </c>
      <c r="BK424" s="132" t="str">
        <f t="shared" si="212"/>
        <v/>
      </c>
      <c r="BL424" s="132" t="str">
        <f t="shared" si="213"/>
        <v/>
      </c>
      <c r="BM424" s="132" t="str">
        <f t="shared" si="214"/>
        <v/>
      </c>
      <c r="BN424" s="132" t="str">
        <f t="shared" si="215"/>
        <v/>
      </c>
      <c r="BO424" s="132" t="str">
        <f t="shared" si="216"/>
        <v/>
      </c>
      <c r="BP424" s="132" t="str">
        <f t="shared" si="217"/>
        <v/>
      </c>
      <c r="BQ424" s="132" t="str">
        <f t="shared" si="218"/>
        <v/>
      </c>
      <c r="BR424" s="132" t="str">
        <f t="shared" si="219"/>
        <v/>
      </c>
      <c r="BS424" s="132" t="str">
        <f t="shared" si="220"/>
        <v/>
      </c>
      <c r="BT424" s="132" t="str">
        <f t="shared" si="221"/>
        <v/>
      </c>
      <c r="BU424" s="132" t="str">
        <f t="shared" si="222"/>
        <v/>
      </c>
      <c r="BV424" s="132" t="str">
        <f t="shared" si="223"/>
        <v/>
      </c>
      <c r="BW424" s="132" t="str">
        <f t="shared" si="224"/>
        <v/>
      </c>
      <c r="BX424" s="132" t="str">
        <f t="shared" si="225"/>
        <v/>
      </c>
      <c r="BY424" s="132" t="str">
        <f t="shared" si="226"/>
        <v/>
      </c>
      <c r="BZ424" t="str">
        <f t="shared" si="227"/>
        <v/>
      </c>
      <c r="CA424" t="str">
        <f t="shared" si="228"/>
        <v/>
      </c>
      <c r="CB424" t="str">
        <f t="shared" si="229"/>
        <v/>
      </c>
      <c r="CC424" t="str">
        <f t="shared" si="230"/>
        <v/>
      </c>
      <c r="CD424" t="str">
        <f t="shared" si="231"/>
        <v/>
      </c>
      <c r="CE424" t="str">
        <f t="shared" si="232"/>
        <v/>
      </c>
      <c r="CF424" t="str">
        <f t="shared" si="233"/>
        <v/>
      </c>
      <c r="CG424" t="str">
        <f t="shared" si="234"/>
        <v/>
      </c>
      <c r="CH424" t="str">
        <f t="shared" si="235"/>
        <v/>
      </c>
      <c r="CI424" t="str">
        <f t="shared" si="236"/>
        <v/>
      </c>
      <c r="CJ424" t="str">
        <f t="shared" si="237"/>
        <v/>
      </c>
      <c r="CK424" t="str">
        <f t="shared" si="238"/>
        <v/>
      </c>
      <c r="CL424" t="str">
        <f t="shared" si="239"/>
        <v/>
      </c>
      <c r="CM424" t="str">
        <f t="shared" si="240"/>
        <v/>
      </c>
      <c r="CN424" t="str">
        <f t="shared" si="241"/>
        <v/>
      </c>
      <c r="CO424" t="str">
        <f t="shared" si="242"/>
        <v/>
      </c>
    </row>
    <row r="425" spans="1:93" ht="20.100000000000001" customHeight="1">
      <c r="A425" t="s">
        <v>4072</v>
      </c>
      <c r="B425" s="97"/>
      <c r="C425" s="26" t="s">
        <v>4115</v>
      </c>
      <c r="D425" s="27"/>
      <c r="E425" s="27" t="s">
        <v>61</v>
      </c>
      <c r="G425" s="30"/>
      <c r="H425" s="29"/>
      <c r="K425" s="28"/>
      <c r="M425" t="s">
        <v>1707</v>
      </c>
      <c r="R425" t="str">
        <f>IF(COUNTIF(soi_input_variables!A:A,B425)&gt;0,"yes","no")</f>
        <v>no</v>
      </c>
      <c r="S425" t="str">
        <f>IF(COUNTIF(midas_input_variables!A:A,B425)&gt;0,"yes","no")</f>
        <v>no</v>
      </c>
      <c r="T425" t="str">
        <f t="shared" ref="T425" si="243">IF(OR(R425="yes",S425="yes"),"yes","no")</f>
        <v>no</v>
      </c>
      <c r="V425" t="str">
        <f>IF(COUNTIF(eucalc_variables_proxies!A:A,B425)&gt;0,"yes","no")</f>
        <v>no</v>
      </c>
      <c r="W425" s="198"/>
      <c r="AI425" s="9" t="s">
        <v>4116</v>
      </c>
      <c r="AJ425" s="9" t="s">
        <v>3013</v>
      </c>
      <c r="AO425" s="29"/>
      <c r="AP425" s="103" t="s">
        <v>4117</v>
      </c>
      <c r="AQ425" s="104" t="b">
        <v>1</v>
      </c>
      <c r="AR425" s="105"/>
      <c r="AS425" s="29"/>
      <c r="AT425" s="131" t="str" cm="1">
        <f t="array" ref="AT425">IFERROR(_xlfn.TEXTSPLIT(AR425,";",,FALSE),"")</f>
        <v/>
      </c>
      <c r="BJ425" s="132" t="str">
        <f t="shared" si="211"/>
        <v/>
      </c>
      <c r="BK425" s="132" t="str">
        <f t="shared" si="212"/>
        <v/>
      </c>
      <c r="BL425" s="132" t="str">
        <f t="shared" si="213"/>
        <v/>
      </c>
      <c r="BM425" s="132" t="str">
        <f t="shared" si="214"/>
        <v/>
      </c>
      <c r="BN425" s="132" t="str">
        <f t="shared" si="215"/>
        <v/>
      </c>
      <c r="BO425" s="132" t="str">
        <f t="shared" si="216"/>
        <v/>
      </c>
      <c r="BP425" s="132" t="str">
        <f t="shared" si="217"/>
        <v/>
      </c>
      <c r="BQ425" s="132" t="str">
        <f t="shared" si="218"/>
        <v/>
      </c>
      <c r="BR425" s="132" t="str">
        <f t="shared" si="219"/>
        <v/>
      </c>
      <c r="BS425" s="132" t="str">
        <f t="shared" si="220"/>
        <v/>
      </c>
      <c r="BT425" s="132" t="str">
        <f t="shared" si="221"/>
        <v/>
      </c>
      <c r="BU425" s="132" t="str">
        <f t="shared" si="222"/>
        <v/>
      </c>
      <c r="BV425" s="132" t="str">
        <f t="shared" si="223"/>
        <v/>
      </c>
      <c r="BW425" s="132" t="str">
        <f t="shared" si="224"/>
        <v/>
      </c>
      <c r="BX425" s="132" t="str">
        <f t="shared" si="225"/>
        <v/>
      </c>
      <c r="BY425" s="132" t="str">
        <f t="shared" si="226"/>
        <v/>
      </c>
      <c r="BZ425" t="str">
        <f t="shared" si="227"/>
        <v/>
      </c>
      <c r="CA425" t="str">
        <f t="shared" si="228"/>
        <v/>
      </c>
      <c r="CB425" t="str">
        <f t="shared" si="229"/>
        <v/>
      </c>
      <c r="CC425" t="str">
        <f t="shared" si="230"/>
        <v/>
      </c>
      <c r="CD425" t="str">
        <f t="shared" si="231"/>
        <v/>
      </c>
      <c r="CE425" t="str">
        <f t="shared" si="232"/>
        <v/>
      </c>
      <c r="CF425" t="str">
        <f t="shared" si="233"/>
        <v/>
      </c>
      <c r="CG425" t="str">
        <f t="shared" si="234"/>
        <v/>
      </c>
      <c r="CH425" t="str">
        <f t="shared" si="235"/>
        <v/>
      </c>
      <c r="CI425" t="str">
        <f t="shared" si="236"/>
        <v/>
      </c>
      <c r="CJ425" t="str">
        <f t="shared" si="237"/>
        <v/>
      </c>
      <c r="CK425" t="str">
        <f t="shared" si="238"/>
        <v/>
      </c>
      <c r="CL425" t="str">
        <f t="shared" si="239"/>
        <v/>
      </c>
      <c r="CM425" t="str">
        <f t="shared" si="240"/>
        <v/>
      </c>
      <c r="CN425" t="str">
        <f t="shared" si="241"/>
        <v/>
      </c>
      <c r="CO425" t="str">
        <f t="shared" si="242"/>
        <v/>
      </c>
    </row>
    <row r="426" spans="1:93" ht="20.100000000000001" customHeight="1">
      <c r="A426" t="s">
        <v>4039</v>
      </c>
      <c r="B426" t="s">
        <v>4118</v>
      </c>
      <c r="C426" s="26"/>
      <c r="D426" s="27"/>
      <c r="E426" s="27" t="s">
        <v>61</v>
      </c>
      <c r="F426" t="s">
        <v>48</v>
      </c>
      <c r="G426" s="30" t="s">
        <v>903</v>
      </c>
      <c r="H426" s="29" t="s">
        <v>3355</v>
      </c>
      <c r="K426" s="28"/>
      <c r="M426" s="198" t="s">
        <v>1707</v>
      </c>
      <c r="R426" t="str">
        <f>IF(COUNTIF(soi_input_variables!A:A,B426)&gt;0,"yes","no")</f>
        <v>no</v>
      </c>
      <c r="S426" t="str">
        <f>IF(COUNTIF(midas_input_variables!A:A,B426)&gt;0,"yes","no")</f>
        <v>no</v>
      </c>
      <c r="T426" t="str">
        <f t="shared" ref="T426:T429" si="244">IF(OR(R426="yes",S426="yes"),"yes","no")</f>
        <v>no</v>
      </c>
      <c r="V426" t="str">
        <f>IF(COUNTIF(eucalc_variables_proxies!A:A,B426)&gt;0,"yes","no")</f>
        <v>no</v>
      </c>
      <c r="W426" s="198" t="s">
        <v>38</v>
      </c>
      <c r="AI426" s="9" t="s">
        <v>4119</v>
      </c>
      <c r="AJ426" s="9" t="s">
        <v>3013</v>
      </c>
      <c r="AO426" s="29"/>
      <c r="AP426" s="103" t="s">
        <v>4120</v>
      </c>
      <c r="AQ426" s="104" t="b">
        <v>1</v>
      </c>
      <c r="AR426" s="105"/>
      <c r="AS426" s="29"/>
      <c r="AT426" s="131" t="str" cm="1">
        <f t="array" ref="AT426">IFERROR(_xlfn.TEXTSPLIT(AR426,";",,FALSE),"")</f>
        <v/>
      </c>
      <c r="BJ426" s="132" t="str">
        <f t="shared" si="211"/>
        <v/>
      </c>
      <c r="BK426" s="132" t="str">
        <f t="shared" si="212"/>
        <v/>
      </c>
      <c r="BL426" s="132" t="str">
        <f t="shared" si="213"/>
        <v/>
      </c>
      <c r="BM426" s="132" t="str">
        <f t="shared" si="214"/>
        <v/>
      </c>
      <c r="BN426" s="132" t="str">
        <f t="shared" si="215"/>
        <v/>
      </c>
      <c r="BO426" s="132" t="str">
        <f t="shared" si="216"/>
        <v/>
      </c>
      <c r="BP426" s="132" t="str">
        <f t="shared" si="217"/>
        <v/>
      </c>
      <c r="BQ426" s="132" t="str">
        <f t="shared" si="218"/>
        <v/>
      </c>
      <c r="BR426" s="132" t="str">
        <f t="shared" si="219"/>
        <v/>
      </c>
      <c r="BS426" s="132" t="str">
        <f t="shared" si="220"/>
        <v/>
      </c>
      <c r="BT426" s="132" t="str">
        <f t="shared" si="221"/>
        <v/>
      </c>
      <c r="BU426" s="132" t="str">
        <f t="shared" si="222"/>
        <v/>
      </c>
      <c r="BV426" s="132" t="str">
        <f t="shared" si="223"/>
        <v/>
      </c>
      <c r="BW426" s="132" t="str">
        <f t="shared" si="224"/>
        <v/>
      </c>
      <c r="BX426" s="132" t="str">
        <f t="shared" si="225"/>
        <v/>
      </c>
      <c r="BY426" s="132" t="str">
        <f t="shared" si="226"/>
        <v/>
      </c>
      <c r="BZ426" t="str">
        <f t="shared" si="227"/>
        <v/>
      </c>
      <c r="CA426" t="str">
        <f t="shared" si="228"/>
        <v/>
      </c>
      <c r="CB426" t="str">
        <f t="shared" si="229"/>
        <v/>
      </c>
      <c r="CC426" t="str">
        <f t="shared" si="230"/>
        <v/>
      </c>
      <c r="CD426" t="str">
        <f t="shared" si="231"/>
        <v/>
      </c>
      <c r="CE426" t="str">
        <f t="shared" si="232"/>
        <v/>
      </c>
      <c r="CF426" t="str">
        <f t="shared" si="233"/>
        <v/>
      </c>
      <c r="CG426" t="str">
        <f t="shared" si="234"/>
        <v/>
      </c>
      <c r="CH426" t="str">
        <f t="shared" si="235"/>
        <v/>
      </c>
      <c r="CI426" t="str">
        <f t="shared" si="236"/>
        <v/>
      </c>
      <c r="CJ426" t="str">
        <f t="shared" si="237"/>
        <v/>
      </c>
      <c r="CK426" t="str">
        <f t="shared" si="238"/>
        <v/>
      </c>
      <c r="CL426" t="str">
        <f t="shared" si="239"/>
        <v/>
      </c>
      <c r="CM426" t="str">
        <f t="shared" si="240"/>
        <v/>
      </c>
      <c r="CN426" t="str">
        <f t="shared" si="241"/>
        <v/>
      </c>
      <c r="CO426" t="str">
        <f t="shared" si="242"/>
        <v/>
      </c>
    </row>
    <row r="427" spans="1:93" ht="20.100000000000001" customHeight="1">
      <c r="A427" t="s">
        <v>4054</v>
      </c>
      <c r="B427"/>
      <c r="C427" s="26"/>
      <c r="D427" s="27"/>
      <c r="E427" s="27"/>
      <c r="G427" s="30"/>
      <c r="H427" s="29"/>
      <c r="K427" s="28"/>
      <c r="M427" s="198" t="s">
        <v>1707</v>
      </c>
      <c r="R427" t="str">
        <f>IF(COUNTIF(soi_input_variables!A:A,B427)&gt;0,"yes","no")</f>
        <v>no</v>
      </c>
      <c r="S427" t="str">
        <f>IF(COUNTIF(midas_input_variables!A:A,B427)&gt;0,"yes","no")</f>
        <v>no</v>
      </c>
      <c r="T427" t="str">
        <f t="shared" si="244"/>
        <v>no</v>
      </c>
      <c r="V427" t="str">
        <f>IF(COUNTIF(eucalc_variables_proxies!A:A,B427)&gt;0,"yes","no")</f>
        <v>no</v>
      </c>
      <c r="W427" s="198" t="s">
        <v>38</v>
      </c>
      <c r="AI427" s="9" t="s">
        <v>4121</v>
      </c>
      <c r="AJ427" s="9" t="s">
        <v>3013</v>
      </c>
      <c r="AO427" s="29"/>
      <c r="AP427" s="103" t="s">
        <v>4122</v>
      </c>
      <c r="AQ427" s="104" t="b">
        <v>1</v>
      </c>
      <c r="AR427" s="105"/>
      <c r="AS427" s="29"/>
      <c r="AT427" s="131" t="str" cm="1">
        <f t="array" ref="AT427">IFERROR(_xlfn.TEXTSPLIT(AR427,";",,FALSE),"")</f>
        <v/>
      </c>
      <c r="BJ427" s="132" t="str">
        <f t="shared" si="211"/>
        <v/>
      </c>
      <c r="BK427" s="132" t="str">
        <f t="shared" si="212"/>
        <v/>
      </c>
      <c r="BL427" s="132" t="str">
        <f t="shared" si="213"/>
        <v/>
      </c>
      <c r="BM427" s="132" t="str">
        <f t="shared" si="214"/>
        <v/>
      </c>
      <c r="BN427" s="132" t="str">
        <f t="shared" si="215"/>
        <v/>
      </c>
      <c r="BO427" s="132" t="str">
        <f t="shared" si="216"/>
        <v/>
      </c>
      <c r="BP427" s="132" t="str">
        <f t="shared" si="217"/>
        <v/>
      </c>
      <c r="BQ427" s="132" t="str">
        <f t="shared" si="218"/>
        <v/>
      </c>
      <c r="BR427" s="132" t="str">
        <f t="shared" si="219"/>
        <v/>
      </c>
      <c r="BS427" s="132" t="str">
        <f t="shared" si="220"/>
        <v/>
      </c>
      <c r="BT427" s="132" t="str">
        <f t="shared" si="221"/>
        <v/>
      </c>
      <c r="BU427" s="132" t="str">
        <f t="shared" si="222"/>
        <v/>
      </c>
      <c r="BV427" s="132" t="str">
        <f t="shared" si="223"/>
        <v/>
      </c>
      <c r="BW427" s="132" t="str">
        <f t="shared" si="224"/>
        <v/>
      </c>
      <c r="BX427" s="132" t="str">
        <f t="shared" si="225"/>
        <v/>
      </c>
      <c r="BY427" s="132" t="str">
        <f t="shared" si="226"/>
        <v/>
      </c>
      <c r="BZ427" t="str">
        <f t="shared" si="227"/>
        <v/>
      </c>
      <c r="CA427" t="str">
        <f t="shared" si="228"/>
        <v/>
      </c>
      <c r="CB427" t="str">
        <f t="shared" si="229"/>
        <v/>
      </c>
      <c r="CC427" t="str">
        <f t="shared" si="230"/>
        <v/>
      </c>
      <c r="CD427" t="str">
        <f t="shared" si="231"/>
        <v/>
      </c>
      <c r="CE427" t="str">
        <f t="shared" si="232"/>
        <v/>
      </c>
      <c r="CF427" t="str">
        <f t="shared" si="233"/>
        <v/>
      </c>
      <c r="CG427" t="str">
        <f t="shared" si="234"/>
        <v/>
      </c>
      <c r="CH427" t="str">
        <f t="shared" si="235"/>
        <v/>
      </c>
      <c r="CI427" t="str">
        <f t="shared" si="236"/>
        <v/>
      </c>
      <c r="CJ427" t="str">
        <f t="shared" si="237"/>
        <v/>
      </c>
      <c r="CK427" t="str">
        <f t="shared" si="238"/>
        <v/>
      </c>
      <c r="CL427" t="str">
        <f t="shared" si="239"/>
        <v/>
      </c>
      <c r="CM427" t="str">
        <f t="shared" si="240"/>
        <v/>
      </c>
      <c r="CN427" t="str">
        <f t="shared" si="241"/>
        <v/>
      </c>
      <c r="CO427" t="str">
        <f t="shared" si="242"/>
        <v/>
      </c>
    </row>
    <row r="428" spans="1:93" ht="19.2" customHeight="1">
      <c r="B428" s="97" t="s">
        <v>3807</v>
      </c>
      <c r="C428" s="26"/>
      <c r="D428" s="27"/>
      <c r="E428" s="27" t="s">
        <v>61</v>
      </c>
      <c r="F428" t="s">
        <v>48</v>
      </c>
      <c r="G428" s="30" t="s">
        <v>903</v>
      </c>
      <c r="H428" s="29" t="s">
        <v>3355</v>
      </c>
      <c r="I428" t="s">
        <v>2151</v>
      </c>
      <c r="K428" s="28"/>
      <c r="M428" t="s">
        <v>38</v>
      </c>
      <c r="N428" s="1" t="str">
        <f>_xlfn.CONCAT(A427, "*", A480, "|/", A480, "+", A481)</f>
        <v>bld_emissions-CO2_residential_appliances_electricity[Mt]*bld_emissions-CO2e_residential_sfh[Mt]|/bld_emissions-CO2e_residential_sfh[Mt]+bld_emissions-CO2e_residential_mfh[Mt]</v>
      </c>
      <c r="R428" t="str">
        <f>IF(COUNTIF(soi_input_variables!A:A,B428)&gt;0,"yes","no")</f>
        <v>no</v>
      </c>
      <c r="S428" t="str">
        <f>IF(COUNTIF(midas_input_variables!A:A,B428)&gt;0,"yes","no")</f>
        <v>yes</v>
      </c>
      <c r="T428" t="str">
        <f t="shared" si="244"/>
        <v>yes</v>
      </c>
      <c r="U428">
        <v>0.02</v>
      </c>
      <c r="V428" t="str">
        <f>IF(COUNTIF(eucalc_variables_proxies!A:A,B428)&gt;0,"yes","no")</f>
        <v>yes</v>
      </c>
      <c r="W428" s="198" t="s">
        <v>38</v>
      </c>
      <c r="X428" t="s">
        <v>2988</v>
      </c>
      <c r="Y428" t="s">
        <v>3808</v>
      </c>
      <c r="AI428" s="9" t="s">
        <v>4123</v>
      </c>
      <c r="AJ428" s="9" t="s">
        <v>3013</v>
      </c>
      <c r="AO428" s="105"/>
      <c r="AP428" s="103" t="s">
        <v>4124</v>
      </c>
      <c r="AQ428" s="104" t="b">
        <v>1</v>
      </c>
      <c r="AR428" s="105"/>
      <c r="AS428" s="105"/>
      <c r="AT428" s="131" t="str" cm="1">
        <f t="array" ref="AT428">IFERROR(_xlfn.TEXTSPLIT(AR428,";",,FALSE),"")</f>
        <v/>
      </c>
      <c r="BJ428" s="132" t="str">
        <f t="shared" si="211"/>
        <v/>
      </c>
      <c r="BK428" s="132" t="str">
        <f t="shared" si="212"/>
        <v/>
      </c>
      <c r="BL428" s="132" t="str">
        <f t="shared" si="213"/>
        <v/>
      </c>
      <c r="BM428" s="132" t="str">
        <f t="shared" si="214"/>
        <v/>
      </c>
      <c r="BN428" s="132" t="str">
        <f t="shared" si="215"/>
        <v/>
      </c>
      <c r="BO428" s="132" t="str">
        <f t="shared" si="216"/>
        <v/>
      </c>
      <c r="BP428" s="132" t="str">
        <f t="shared" si="217"/>
        <v/>
      </c>
      <c r="BQ428" s="132" t="str">
        <f t="shared" si="218"/>
        <v/>
      </c>
      <c r="BR428" s="132" t="str">
        <f t="shared" si="219"/>
        <v/>
      </c>
      <c r="BS428" s="132" t="str">
        <f t="shared" si="220"/>
        <v/>
      </c>
      <c r="BT428" s="132" t="str">
        <f t="shared" si="221"/>
        <v/>
      </c>
      <c r="BU428" s="132" t="str">
        <f t="shared" si="222"/>
        <v/>
      </c>
      <c r="BV428" s="132" t="str">
        <f t="shared" si="223"/>
        <v/>
      </c>
      <c r="BW428" s="132" t="str">
        <f t="shared" si="224"/>
        <v/>
      </c>
      <c r="BX428" s="132" t="str">
        <f t="shared" si="225"/>
        <v/>
      </c>
      <c r="BY428" s="132" t="str">
        <f t="shared" si="226"/>
        <v/>
      </c>
      <c r="BZ428" t="str">
        <f t="shared" si="227"/>
        <v/>
      </c>
      <c r="CA428" t="str">
        <f t="shared" si="228"/>
        <v/>
      </c>
      <c r="CB428" t="str">
        <f t="shared" si="229"/>
        <v/>
      </c>
      <c r="CC428" t="str">
        <f t="shared" si="230"/>
        <v/>
      </c>
      <c r="CD428" t="str">
        <f t="shared" si="231"/>
        <v/>
      </c>
      <c r="CE428" t="str">
        <f t="shared" si="232"/>
        <v/>
      </c>
      <c r="CF428" t="str">
        <f t="shared" si="233"/>
        <v/>
      </c>
      <c r="CG428" t="str">
        <f t="shared" si="234"/>
        <v/>
      </c>
      <c r="CH428" t="str">
        <f t="shared" si="235"/>
        <v/>
      </c>
      <c r="CI428" t="str">
        <f t="shared" si="236"/>
        <v/>
      </c>
      <c r="CJ428" t="str">
        <f t="shared" si="237"/>
        <v/>
      </c>
      <c r="CK428" t="str">
        <f t="shared" si="238"/>
        <v/>
      </c>
      <c r="CL428" t="str">
        <f t="shared" si="239"/>
        <v/>
      </c>
      <c r="CM428" t="str">
        <f t="shared" si="240"/>
        <v/>
      </c>
      <c r="CN428" t="str">
        <f t="shared" si="241"/>
        <v/>
      </c>
      <c r="CO428" t="str">
        <f t="shared" si="242"/>
        <v/>
      </c>
    </row>
    <row r="429" spans="1:93" ht="19.2" customHeight="1">
      <c r="B429" s="97" t="s">
        <v>3811</v>
      </c>
      <c r="C429" s="26"/>
      <c r="D429" s="27"/>
      <c r="E429" s="27" t="s">
        <v>61</v>
      </c>
      <c r="F429" t="s">
        <v>48</v>
      </c>
      <c r="G429" s="30" t="s">
        <v>903</v>
      </c>
      <c r="H429" s="29" t="s">
        <v>3355</v>
      </c>
      <c r="I429" t="s">
        <v>2151</v>
      </c>
      <c r="K429" s="28"/>
      <c r="M429" t="s">
        <v>38</v>
      </c>
      <c r="N429" s="1" t="str">
        <f>_xlfn.CONCAT(A427, "*", A481, "|/", A480, "+", A481)</f>
        <v>bld_emissions-CO2_residential_appliances_electricity[Mt]*bld_emissions-CO2e_residential_mfh[Mt]|/bld_emissions-CO2e_residential_sfh[Mt]+bld_emissions-CO2e_residential_mfh[Mt]</v>
      </c>
      <c r="R429" t="str">
        <f>IF(COUNTIF(soi_input_variables!A:A,B429)&gt;0,"yes","no")</f>
        <v>no</v>
      </c>
      <c r="S429" t="str">
        <f>IF(COUNTIF(midas_input_variables!A:A,B429)&gt;0,"yes","no")</f>
        <v>yes</v>
      </c>
      <c r="T429" t="str">
        <f t="shared" si="244"/>
        <v>yes</v>
      </c>
      <c r="U429">
        <v>0.02</v>
      </c>
      <c r="V429" t="str">
        <f>IF(COUNTIF(eucalc_variables_proxies!A:A,B429)&gt;0,"yes","no")</f>
        <v>yes</v>
      </c>
      <c r="W429" s="198" t="s">
        <v>38</v>
      </c>
      <c r="X429" t="s">
        <v>2988</v>
      </c>
      <c r="Y429" t="s">
        <v>3808</v>
      </c>
      <c r="AI429" s="9" t="s">
        <v>4125</v>
      </c>
      <c r="AJ429" s="9" t="s">
        <v>3013</v>
      </c>
      <c r="AO429" s="29"/>
      <c r="AP429" s="103" t="s">
        <v>4126</v>
      </c>
      <c r="AQ429" s="104" t="b">
        <v>1</v>
      </c>
      <c r="AR429" s="105"/>
      <c r="AS429" s="29"/>
      <c r="AT429" s="131" t="str" cm="1">
        <f t="array" ref="AT429">IFERROR(_xlfn.TEXTSPLIT(AR429,";",,FALSE),"")</f>
        <v/>
      </c>
      <c r="BJ429" s="132" t="str">
        <f t="shared" si="211"/>
        <v/>
      </c>
      <c r="BK429" s="132" t="str">
        <f t="shared" si="212"/>
        <v/>
      </c>
      <c r="BL429" s="132" t="str">
        <f t="shared" si="213"/>
        <v/>
      </c>
      <c r="BM429" s="132" t="str">
        <f t="shared" si="214"/>
        <v/>
      </c>
      <c r="BN429" s="132" t="str">
        <f t="shared" si="215"/>
        <v/>
      </c>
      <c r="BO429" s="132" t="str">
        <f t="shared" si="216"/>
        <v/>
      </c>
      <c r="BP429" s="132" t="str">
        <f t="shared" si="217"/>
        <v/>
      </c>
      <c r="BQ429" s="132" t="str">
        <f t="shared" si="218"/>
        <v/>
      </c>
      <c r="BR429" s="132" t="str">
        <f t="shared" si="219"/>
        <v/>
      </c>
      <c r="BS429" s="132" t="str">
        <f t="shared" si="220"/>
        <v/>
      </c>
      <c r="BT429" s="132" t="str">
        <f t="shared" si="221"/>
        <v/>
      </c>
      <c r="BU429" s="132" t="str">
        <f t="shared" si="222"/>
        <v/>
      </c>
      <c r="BV429" s="132" t="str">
        <f t="shared" si="223"/>
        <v/>
      </c>
      <c r="BW429" s="132" t="str">
        <f t="shared" si="224"/>
        <v/>
      </c>
      <c r="BX429" s="132" t="str">
        <f t="shared" si="225"/>
        <v/>
      </c>
      <c r="BY429" s="132" t="str">
        <f t="shared" si="226"/>
        <v/>
      </c>
      <c r="BZ429" t="str">
        <f t="shared" si="227"/>
        <v/>
      </c>
      <c r="CA429" t="str">
        <f t="shared" si="228"/>
        <v/>
      </c>
      <c r="CB429" t="str">
        <f t="shared" si="229"/>
        <v/>
      </c>
      <c r="CC429" t="str">
        <f t="shared" si="230"/>
        <v/>
      </c>
      <c r="CD429" t="str">
        <f t="shared" si="231"/>
        <v/>
      </c>
      <c r="CE429" t="str">
        <f t="shared" si="232"/>
        <v/>
      </c>
      <c r="CF429" t="str">
        <f t="shared" si="233"/>
        <v/>
      </c>
      <c r="CG429" t="str">
        <f t="shared" si="234"/>
        <v/>
      </c>
      <c r="CH429" t="str">
        <f t="shared" si="235"/>
        <v/>
      </c>
      <c r="CI429" t="str">
        <f t="shared" si="236"/>
        <v/>
      </c>
      <c r="CJ429" t="str">
        <f t="shared" si="237"/>
        <v/>
      </c>
      <c r="CK429" t="str">
        <f t="shared" si="238"/>
        <v/>
      </c>
      <c r="CL429" t="str">
        <f t="shared" si="239"/>
        <v/>
      </c>
      <c r="CM429" t="str">
        <f t="shared" si="240"/>
        <v/>
      </c>
      <c r="CN429" t="str">
        <f t="shared" si="241"/>
        <v/>
      </c>
      <c r="CO429" t="str">
        <f t="shared" si="242"/>
        <v/>
      </c>
    </row>
    <row r="430" spans="1:93" ht="19.2" customHeight="1">
      <c r="A430" t="s">
        <v>3999</v>
      </c>
      <c r="C430" s="26"/>
      <c r="D430" s="27"/>
      <c r="E430" s="27" t="s">
        <v>61</v>
      </c>
      <c r="F430" t="s">
        <v>48</v>
      </c>
      <c r="G430" s="30" t="s">
        <v>903</v>
      </c>
      <c r="H430" s="29" t="s">
        <v>3355</v>
      </c>
      <c r="K430" s="28"/>
      <c r="M430" s="198" t="s">
        <v>1707</v>
      </c>
      <c r="R430" t="str">
        <f>IF(COUNTIF(soi_input_variables!A:A,B430)&gt;0,"yes","no")</f>
        <v>no</v>
      </c>
      <c r="S430" t="str">
        <f>IF(COUNTIF(midas_input_variables!A:A,B430)&gt;0,"yes","no")</f>
        <v>no</v>
      </c>
      <c r="T430" t="str">
        <f t="shared" ref="T430:T435" si="245">IF(OR(R430="yes",S430="yes"),"yes","no")</f>
        <v>no</v>
      </c>
      <c r="U430">
        <v>0.02</v>
      </c>
      <c r="V430" t="str">
        <f>IF(COUNTIF(eucalc_variables_proxies!A:A,B430)&gt;0,"yes","no")</f>
        <v>no</v>
      </c>
      <c r="W430" s="198" t="s">
        <v>38</v>
      </c>
      <c r="AI430" s="9" t="s">
        <v>4127</v>
      </c>
      <c r="AJ430" s="9" t="s">
        <v>3013</v>
      </c>
      <c r="AO430" s="29"/>
      <c r="AP430" s="103" t="s">
        <v>4128</v>
      </c>
      <c r="AQ430" s="104" t="b">
        <v>1</v>
      </c>
      <c r="AR430" s="105"/>
      <c r="AS430" s="29"/>
      <c r="AT430" s="131" t="str" cm="1">
        <f t="array" ref="AT430">IFERROR(_xlfn.TEXTSPLIT(AR430,";",,FALSE),"")</f>
        <v/>
      </c>
      <c r="BJ430" s="132" t="str">
        <f t="shared" si="211"/>
        <v/>
      </c>
      <c r="BK430" s="132" t="str">
        <f t="shared" si="212"/>
        <v/>
      </c>
      <c r="BL430" s="132" t="str">
        <f t="shared" si="213"/>
        <v/>
      </c>
      <c r="BM430" s="132" t="str">
        <f t="shared" si="214"/>
        <v/>
      </c>
      <c r="BN430" s="132" t="str">
        <f t="shared" si="215"/>
        <v/>
      </c>
      <c r="BO430" s="132" t="str">
        <f t="shared" si="216"/>
        <v/>
      </c>
      <c r="BP430" s="132" t="str">
        <f t="shared" si="217"/>
        <v/>
      </c>
      <c r="BQ430" s="132" t="str">
        <f t="shared" si="218"/>
        <v/>
      </c>
      <c r="BR430" s="132" t="str">
        <f t="shared" si="219"/>
        <v/>
      </c>
      <c r="BS430" s="132" t="str">
        <f t="shared" si="220"/>
        <v/>
      </c>
      <c r="BT430" s="132" t="str">
        <f t="shared" si="221"/>
        <v/>
      </c>
      <c r="BU430" s="132" t="str">
        <f t="shared" si="222"/>
        <v/>
      </c>
      <c r="BV430" s="132" t="str">
        <f t="shared" si="223"/>
        <v/>
      </c>
      <c r="BW430" s="132" t="str">
        <f t="shared" si="224"/>
        <v/>
      </c>
      <c r="BX430" s="132" t="str">
        <f t="shared" si="225"/>
        <v/>
      </c>
      <c r="BY430" s="132" t="str">
        <f t="shared" si="226"/>
        <v/>
      </c>
      <c r="BZ430" t="str">
        <f t="shared" si="227"/>
        <v/>
      </c>
      <c r="CA430" t="str">
        <f t="shared" si="228"/>
        <v/>
      </c>
      <c r="CB430" t="str">
        <f t="shared" si="229"/>
        <v/>
      </c>
      <c r="CC430" t="str">
        <f t="shared" si="230"/>
        <v/>
      </c>
      <c r="CD430" t="str">
        <f t="shared" si="231"/>
        <v/>
      </c>
      <c r="CE430" t="str">
        <f t="shared" si="232"/>
        <v/>
      </c>
      <c r="CF430" t="str">
        <f t="shared" si="233"/>
        <v/>
      </c>
      <c r="CG430" t="str">
        <f t="shared" si="234"/>
        <v/>
      </c>
      <c r="CH430" t="str">
        <f t="shared" si="235"/>
        <v/>
      </c>
      <c r="CI430" t="str">
        <f t="shared" si="236"/>
        <v/>
      </c>
      <c r="CJ430" t="str">
        <f t="shared" si="237"/>
        <v/>
      </c>
      <c r="CK430" t="str">
        <f t="shared" si="238"/>
        <v/>
      </c>
      <c r="CL430" t="str">
        <f t="shared" si="239"/>
        <v/>
      </c>
      <c r="CM430" t="str">
        <f t="shared" si="240"/>
        <v/>
      </c>
      <c r="CN430" t="str">
        <f t="shared" si="241"/>
        <v/>
      </c>
      <c r="CO430" t="str">
        <f t="shared" si="242"/>
        <v/>
      </c>
    </row>
    <row r="431" spans="1:93" ht="19.2" customHeight="1">
      <c r="B431" t="s">
        <v>4129</v>
      </c>
      <c r="C431" s="26"/>
      <c r="D431" s="27"/>
      <c r="E431" s="27" t="s">
        <v>61</v>
      </c>
      <c r="F431" t="s">
        <v>48</v>
      </c>
      <c r="G431" s="30" t="s">
        <v>903</v>
      </c>
      <c r="H431" s="29" t="s">
        <v>3355</v>
      </c>
      <c r="K431" s="28"/>
      <c r="M431" s="198" t="s">
        <v>1707</v>
      </c>
      <c r="N431" s="1" t="str">
        <f>_xlfn.CONCAT(A430, "*", A480, "|/", A480, "+", A481)</f>
        <v>bld_emissions-CO2e_residential_appliances[Mt]*bld_emissions-CO2e_residential_sfh[Mt]|/bld_emissions-CO2e_residential_sfh[Mt]+bld_emissions-CO2e_residential_mfh[Mt]</v>
      </c>
      <c r="R431" t="str">
        <f>IF(COUNTIF(soi_input_variables!A:A,B431)&gt;0,"yes","no")</f>
        <v>no</v>
      </c>
      <c r="S431" t="str">
        <f>IF(COUNTIF(midas_input_variables!A:A,B431)&gt;0,"yes","no")</f>
        <v>no</v>
      </c>
      <c r="T431" t="str">
        <f t="shared" si="245"/>
        <v>no</v>
      </c>
      <c r="U431">
        <v>0.02</v>
      </c>
      <c r="V431" t="str">
        <f>IF(COUNTIF(eucalc_variables_proxies!A:A,B431)&gt;0,"yes","no")</f>
        <v>no</v>
      </c>
      <c r="W431" s="198" t="s">
        <v>38</v>
      </c>
      <c r="AI431" s="9" t="s">
        <v>4130</v>
      </c>
      <c r="AJ431" s="9" t="s">
        <v>3013</v>
      </c>
      <c r="AO431" s="29"/>
      <c r="AP431" s="103" t="s">
        <v>4131</v>
      </c>
      <c r="AQ431" s="104" t="b">
        <v>1</v>
      </c>
      <c r="AR431" s="105"/>
      <c r="AS431" s="29"/>
      <c r="AT431" s="131" t="str" cm="1">
        <f t="array" ref="AT431">IFERROR(_xlfn.TEXTSPLIT(AR431,";",,FALSE),"")</f>
        <v/>
      </c>
      <c r="BJ431" s="132" t="str">
        <f t="shared" si="211"/>
        <v/>
      </c>
      <c r="BK431" s="132" t="str">
        <f t="shared" si="212"/>
        <v/>
      </c>
      <c r="BL431" s="132" t="str">
        <f t="shared" si="213"/>
        <v/>
      </c>
      <c r="BM431" s="132" t="str">
        <f t="shared" si="214"/>
        <v/>
      </c>
      <c r="BN431" s="132" t="str">
        <f t="shared" si="215"/>
        <v/>
      </c>
      <c r="BO431" s="132" t="str">
        <f t="shared" si="216"/>
        <v/>
      </c>
      <c r="BP431" s="132" t="str">
        <f t="shared" si="217"/>
        <v/>
      </c>
      <c r="BQ431" s="132" t="str">
        <f t="shared" si="218"/>
        <v/>
      </c>
      <c r="BR431" s="132" t="str">
        <f t="shared" si="219"/>
        <v/>
      </c>
      <c r="BS431" s="132" t="str">
        <f t="shared" si="220"/>
        <v/>
      </c>
      <c r="BT431" s="132" t="str">
        <f t="shared" si="221"/>
        <v/>
      </c>
      <c r="BU431" s="132" t="str">
        <f t="shared" si="222"/>
        <v/>
      </c>
      <c r="BV431" s="132" t="str">
        <f t="shared" si="223"/>
        <v/>
      </c>
      <c r="BW431" s="132" t="str">
        <f t="shared" si="224"/>
        <v/>
      </c>
      <c r="BX431" s="132" t="str">
        <f t="shared" si="225"/>
        <v/>
      </c>
      <c r="BY431" s="132" t="str">
        <f t="shared" si="226"/>
        <v/>
      </c>
      <c r="BZ431" t="str">
        <f t="shared" si="227"/>
        <v/>
      </c>
      <c r="CA431" t="str">
        <f t="shared" si="228"/>
        <v/>
      </c>
      <c r="CB431" t="str">
        <f t="shared" si="229"/>
        <v/>
      </c>
      <c r="CC431" t="str">
        <f t="shared" si="230"/>
        <v/>
      </c>
      <c r="CD431" t="str">
        <f t="shared" si="231"/>
        <v/>
      </c>
      <c r="CE431" t="str">
        <f t="shared" si="232"/>
        <v/>
      </c>
      <c r="CF431" t="str">
        <f t="shared" si="233"/>
        <v/>
      </c>
      <c r="CG431" t="str">
        <f t="shared" si="234"/>
        <v/>
      </c>
      <c r="CH431" t="str">
        <f t="shared" si="235"/>
        <v/>
      </c>
      <c r="CI431" t="str">
        <f t="shared" si="236"/>
        <v/>
      </c>
      <c r="CJ431" t="str">
        <f t="shared" si="237"/>
        <v/>
      </c>
      <c r="CK431" t="str">
        <f t="shared" si="238"/>
        <v/>
      </c>
      <c r="CL431" t="str">
        <f t="shared" si="239"/>
        <v/>
      </c>
      <c r="CM431" t="str">
        <f t="shared" si="240"/>
        <v/>
      </c>
      <c r="CN431" t="str">
        <f t="shared" si="241"/>
        <v/>
      </c>
      <c r="CO431" t="str">
        <f t="shared" si="242"/>
        <v/>
      </c>
    </row>
    <row r="432" spans="1:93" ht="19.2" customHeight="1">
      <c r="B432" t="s">
        <v>4132</v>
      </c>
      <c r="C432" s="26"/>
      <c r="D432" s="27"/>
      <c r="E432" s="27" t="s">
        <v>61</v>
      </c>
      <c r="F432" t="s">
        <v>48</v>
      </c>
      <c r="G432" s="30" t="s">
        <v>903</v>
      </c>
      <c r="H432" s="29" t="s">
        <v>3355</v>
      </c>
      <c r="K432" s="28"/>
      <c r="M432" s="198" t="s">
        <v>1707</v>
      </c>
      <c r="N432" s="1" t="str">
        <f>_xlfn.CONCAT(A430, "*", A481, "|/", A480, "+", A481)</f>
        <v>bld_emissions-CO2e_residential_appliances[Mt]*bld_emissions-CO2e_residential_mfh[Mt]|/bld_emissions-CO2e_residential_sfh[Mt]+bld_emissions-CO2e_residential_mfh[Mt]</v>
      </c>
      <c r="R432" t="str">
        <f>IF(COUNTIF(soi_input_variables!A:A,B432)&gt;0,"yes","no")</f>
        <v>no</v>
      </c>
      <c r="S432" t="str">
        <f>IF(COUNTIF(midas_input_variables!A:A,B432)&gt;0,"yes","no")</f>
        <v>no</v>
      </c>
      <c r="T432" t="str">
        <f t="shared" si="245"/>
        <v>no</v>
      </c>
      <c r="U432">
        <v>0.02</v>
      </c>
      <c r="V432" t="str">
        <f>IF(COUNTIF(eucalc_variables_proxies!A:A,B432)&gt;0,"yes","no")</f>
        <v>no</v>
      </c>
      <c r="W432" s="198" t="s">
        <v>38</v>
      </c>
      <c r="AI432" s="9" t="s">
        <v>4133</v>
      </c>
      <c r="AJ432" s="9" t="s">
        <v>3013</v>
      </c>
      <c r="AO432" s="29"/>
      <c r="AP432" s="103" t="s">
        <v>4134</v>
      </c>
      <c r="AQ432" s="104" t="b">
        <v>1</v>
      </c>
      <c r="AR432" s="105"/>
      <c r="AS432" s="29"/>
      <c r="AT432" s="131" t="str" cm="1">
        <f t="array" ref="AT432">IFERROR(_xlfn.TEXTSPLIT(AR432,";",,FALSE),"")</f>
        <v/>
      </c>
      <c r="BJ432" s="132" t="str">
        <f t="shared" si="211"/>
        <v/>
      </c>
      <c r="BK432" s="132" t="str">
        <f t="shared" si="212"/>
        <v/>
      </c>
      <c r="BL432" s="132" t="str">
        <f t="shared" si="213"/>
        <v/>
      </c>
      <c r="BM432" s="132" t="str">
        <f t="shared" si="214"/>
        <v/>
      </c>
      <c r="BN432" s="132" t="str">
        <f t="shared" si="215"/>
        <v/>
      </c>
      <c r="BO432" s="132" t="str">
        <f t="shared" si="216"/>
        <v/>
      </c>
      <c r="BP432" s="132" t="str">
        <f t="shared" si="217"/>
        <v/>
      </c>
      <c r="BQ432" s="132" t="str">
        <f t="shared" si="218"/>
        <v/>
      </c>
      <c r="BR432" s="132" t="str">
        <f t="shared" si="219"/>
        <v/>
      </c>
      <c r="BS432" s="132" t="str">
        <f t="shared" si="220"/>
        <v/>
      </c>
      <c r="BT432" s="132" t="str">
        <f t="shared" si="221"/>
        <v/>
      </c>
      <c r="BU432" s="132" t="str">
        <f t="shared" si="222"/>
        <v/>
      </c>
      <c r="BV432" s="132" t="str">
        <f t="shared" si="223"/>
        <v/>
      </c>
      <c r="BW432" s="132" t="str">
        <f t="shared" si="224"/>
        <v/>
      </c>
      <c r="BX432" s="132" t="str">
        <f t="shared" si="225"/>
        <v/>
      </c>
      <c r="BY432" s="132" t="str">
        <f t="shared" si="226"/>
        <v/>
      </c>
      <c r="BZ432" t="str">
        <f t="shared" si="227"/>
        <v/>
      </c>
      <c r="CA432" t="str">
        <f t="shared" si="228"/>
        <v/>
      </c>
      <c r="CB432" t="str">
        <f t="shared" si="229"/>
        <v/>
      </c>
      <c r="CC432" t="str">
        <f t="shared" si="230"/>
        <v/>
      </c>
      <c r="CD432" t="str">
        <f t="shared" si="231"/>
        <v/>
      </c>
      <c r="CE432" t="str">
        <f t="shared" si="232"/>
        <v/>
      </c>
      <c r="CF432" t="str">
        <f t="shared" si="233"/>
        <v/>
      </c>
      <c r="CG432" t="str">
        <f t="shared" si="234"/>
        <v/>
      </c>
      <c r="CH432" t="str">
        <f t="shared" si="235"/>
        <v/>
      </c>
      <c r="CI432" t="str">
        <f t="shared" si="236"/>
        <v/>
      </c>
      <c r="CJ432" t="str">
        <f t="shared" si="237"/>
        <v/>
      </c>
      <c r="CK432" t="str">
        <f t="shared" si="238"/>
        <v/>
      </c>
      <c r="CL432" t="str">
        <f t="shared" si="239"/>
        <v/>
      </c>
      <c r="CM432" t="str">
        <f t="shared" si="240"/>
        <v/>
      </c>
      <c r="CN432" t="str">
        <f t="shared" si="241"/>
        <v/>
      </c>
      <c r="CO432" t="str">
        <f t="shared" si="242"/>
        <v/>
      </c>
    </row>
    <row r="433" spans="1:93" ht="18" customHeight="1">
      <c r="A433" t="s">
        <v>4074</v>
      </c>
      <c r="B433" s="97"/>
      <c r="C433" s="26" t="s">
        <v>4135</v>
      </c>
      <c r="D433" s="27"/>
      <c r="E433" s="27" t="s">
        <v>61</v>
      </c>
      <c r="F433" t="s">
        <v>48</v>
      </c>
      <c r="G433" s="30" t="s">
        <v>903</v>
      </c>
      <c r="H433" s="29" t="s">
        <v>3355</v>
      </c>
      <c r="I433" t="s">
        <v>2151</v>
      </c>
      <c r="K433" s="28"/>
      <c r="M433" t="s">
        <v>1707</v>
      </c>
      <c r="R433" t="str">
        <f>IF(COUNTIF(soi_input_variables!A:A,B433)&gt;0,"yes","no")</f>
        <v>no</v>
      </c>
      <c r="S433" t="str">
        <f>IF(COUNTIF(midas_input_variables!A:A,B433)&gt;0,"yes","no")</f>
        <v>no</v>
      </c>
      <c r="T433" t="str">
        <f t="shared" si="245"/>
        <v>no</v>
      </c>
      <c r="U433">
        <v>0.02</v>
      </c>
      <c r="V433" t="str">
        <f>IF(COUNTIF(eucalc_variables_proxies!A:A,B433)&gt;0,"yes","no")</f>
        <v>no</v>
      </c>
      <c r="AI433" s="9" t="s">
        <v>4136</v>
      </c>
      <c r="AJ433" s="9" t="s">
        <v>3013</v>
      </c>
      <c r="AO433" s="29"/>
      <c r="AP433" s="103" t="s">
        <v>4137</v>
      </c>
      <c r="AQ433" s="104" t="b">
        <v>1</v>
      </c>
      <c r="AR433" s="105"/>
      <c r="AS433" s="29"/>
      <c r="AT433" s="131" t="str" cm="1">
        <f t="array" ref="AT433">IFERROR(_xlfn.TEXTSPLIT(AR433,";",,FALSE),"")</f>
        <v/>
      </c>
      <c r="BJ433" s="132" t="str">
        <f t="shared" si="211"/>
        <v/>
      </c>
      <c r="BK433" s="132" t="str">
        <f t="shared" si="212"/>
        <v/>
      </c>
      <c r="BL433" s="132" t="str">
        <f t="shared" si="213"/>
        <v/>
      </c>
      <c r="BM433" s="132" t="str">
        <f t="shared" si="214"/>
        <v/>
      </c>
      <c r="BN433" s="132" t="str">
        <f t="shared" si="215"/>
        <v/>
      </c>
      <c r="BO433" s="132" t="str">
        <f t="shared" si="216"/>
        <v/>
      </c>
      <c r="BP433" s="132" t="str">
        <f t="shared" si="217"/>
        <v/>
      </c>
      <c r="BQ433" s="132" t="str">
        <f t="shared" si="218"/>
        <v/>
      </c>
      <c r="BR433" s="132" t="str">
        <f t="shared" si="219"/>
        <v/>
      </c>
      <c r="BS433" s="132" t="str">
        <f t="shared" si="220"/>
        <v/>
      </c>
      <c r="BT433" s="132" t="str">
        <f t="shared" si="221"/>
        <v/>
      </c>
      <c r="BU433" s="132" t="str">
        <f t="shared" si="222"/>
        <v/>
      </c>
      <c r="BV433" s="132" t="str">
        <f t="shared" si="223"/>
        <v/>
      </c>
      <c r="BW433" s="132" t="str">
        <f t="shared" si="224"/>
        <v/>
      </c>
      <c r="BX433" s="132" t="str">
        <f t="shared" si="225"/>
        <v/>
      </c>
      <c r="BY433" s="132" t="str">
        <f t="shared" si="226"/>
        <v/>
      </c>
      <c r="BZ433" t="str">
        <f t="shared" si="227"/>
        <v/>
      </c>
      <c r="CA433" t="str">
        <f t="shared" si="228"/>
        <v/>
      </c>
      <c r="CB433" t="str">
        <f t="shared" si="229"/>
        <v/>
      </c>
      <c r="CC433" t="str">
        <f t="shared" si="230"/>
        <v/>
      </c>
      <c r="CD433" t="str">
        <f t="shared" si="231"/>
        <v/>
      </c>
      <c r="CE433" t="str">
        <f t="shared" si="232"/>
        <v/>
      </c>
      <c r="CF433" t="str">
        <f t="shared" si="233"/>
        <v/>
      </c>
      <c r="CG433" t="str">
        <f t="shared" si="234"/>
        <v/>
      </c>
      <c r="CH433" t="str">
        <f t="shared" si="235"/>
        <v/>
      </c>
      <c r="CI433" t="str">
        <f t="shared" si="236"/>
        <v/>
      </c>
      <c r="CJ433" t="str">
        <f t="shared" si="237"/>
        <v/>
      </c>
      <c r="CK433" t="str">
        <f t="shared" si="238"/>
        <v/>
      </c>
      <c r="CL433" t="str">
        <f t="shared" si="239"/>
        <v/>
      </c>
      <c r="CM433" t="str">
        <f t="shared" si="240"/>
        <v/>
      </c>
      <c r="CN433" t="str">
        <f t="shared" si="241"/>
        <v/>
      </c>
      <c r="CO433" t="str">
        <f t="shared" si="242"/>
        <v/>
      </c>
    </row>
    <row r="434" spans="1:93" ht="18" customHeight="1">
      <c r="A434" t="s">
        <v>4057</v>
      </c>
      <c r="B434"/>
      <c r="C434" s="26"/>
      <c r="D434" s="27"/>
      <c r="E434" s="27" t="s">
        <v>61</v>
      </c>
      <c r="F434" t="s">
        <v>48</v>
      </c>
      <c r="G434" s="30" t="s">
        <v>903</v>
      </c>
      <c r="H434" s="29" t="s">
        <v>3355</v>
      </c>
      <c r="I434" t="s">
        <v>2151</v>
      </c>
      <c r="K434" s="28"/>
      <c r="M434" s="198" t="s">
        <v>1707</v>
      </c>
      <c r="R434" t="str">
        <f>IF(COUNTIF(soi_input_variables!A:A,B434)&gt;0,"yes","no")</f>
        <v>no</v>
      </c>
      <c r="S434" t="str">
        <f>IF(COUNTIF(midas_input_variables!A:A,B434)&gt;0,"yes","no")</f>
        <v>no</v>
      </c>
      <c r="T434" t="str">
        <f t="shared" si="245"/>
        <v>no</v>
      </c>
      <c r="U434">
        <v>0.02</v>
      </c>
      <c r="V434" t="str">
        <f>IF(COUNTIF(eucalc_variables_proxies!A:A,B434)&gt;0,"yes","no")</f>
        <v>no</v>
      </c>
      <c r="W434" t="s">
        <v>38</v>
      </c>
      <c r="AI434" s="9"/>
      <c r="AO434" s="29"/>
      <c r="AP434" s="103" t="s">
        <v>4138</v>
      </c>
      <c r="AQ434" s="104" t="b">
        <v>1</v>
      </c>
      <c r="AR434" s="105"/>
      <c r="AS434" s="29"/>
      <c r="AT434" s="131" t="str" cm="1">
        <f t="array" ref="AT434">IFERROR(_xlfn.TEXTSPLIT(AR434,";",,FALSE),"")</f>
        <v/>
      </c>
      <c r="BJ434" s="132" t="str">
        <f t="shared" si="211"/>
        <v/>
      </c>
      <c r="BK434" s="132" t="str">
        <f t="shared" si="212"/>
        <v/>
      </c>
      <c r="BL434" s="132" t="str">
        <f t="shared" si="213"/>
        <v/>
      </c>
      <c r="BM434" s="132" t="str">
        <f t="shared" si="214"/>
        <v/>
      </c>
      <c r="BN434" s="132" t="str">
        <f t="shared" si="215"/>
        <v/>
      </c>
      <c r="BO434" s="132" t="str">
        <f t="shared" si="216"/>
        <v/>
      </c>
      <c r="BP434" s="132" t="str">
        <f t="shared" si="217"/>
        <v/>
      </c>
      <c r="BQ434" s="132" t="str">
        <f t="shared" si="218"/>
        <v/>
      </c>
      <c r="BR434" s="132" t="str">
        <f t="shared" si="219"/>
        <v/>
      </c>
      <c r="BS434" s="132" t="str">
        <f t="shared" si="220"/>
        <v/>
      </c>
      <c r="BT434" s="132" t="str">
        <f t="shared" si="221"/>
        <v/>
      </c>
      <c r="BU434" s="132" t="str">
        <f t="shared" si="222"/>
        <v/>
      </c>
      <c r="BV434" s="132" t="str">
        <f t="shared" si="223"/>
        <v/>
      </c>
      <c r="BW434" s="132" t="str">
        <f t="shared" si="224"/>
        <v/>
      </c>
      <c r="BX434" s="132" t="str">
        <f t="shared" si="225"/>
        <v/>
      </c>
      <c r="BY434" s="132" t="str">
        <f t="shared" si="226"/>
        <v/>
      </c>
      <c r="BZ434" t="str">
        <f t="shared" si="227"/>
        <v/>
      </c>
      <c r="CA434" t="str">
        <f t="shared" si="228"/>
        <v/>
      </c>
      <c r="CB434" t="str">
        <f t="shared" si="229"/>
        <v/>
      </c>
      <c r="CC434" t="str">
        <f t="shared" si="230"/>
        <v/>
      </c>
      <c r="CD434" t="str">
        <f t="shared" si="231"/>
        <v/>
      </c>
      <c r="CE434" t="str">
        <f t="shared" si="232"/>
        <v/>
      </c>
      <c r="CF434" t="str">
        <f t="shared" si="233"/>
        <v/>
      </c>
      <c r="CG434" t="str">
        <f t="shared" si="234"/>
        <v/>
      </c>
      <c r="CH434" t="str">
        <f t="shared" si="235"/>
        <v/>
      </c>
      <c r="CI434" t="str">
        <f t="shared" si="236"/>
        <v/>
      </c>
      <c r="CJ434" t="str">
        <f t="shared" si="237"/>
        <v/>
      </c>
      <c r="CK434" t="str">
        <f t="shared" si="238"/>
        <v/>
      </c>
      <c r="CL434" t="str">
        <f t="shared" si="239"/>
        <v/>
      </c>
      <c r="CM434" t="str">
        <f t="shared" si="240"/>
        <v/>
      </c>
      <c r="CN434" t="str">
        <f t="shared" si="241"/>
        <v/>
      </c>
      <c r="CO434" t="str">
        <f t="shared" si="242"/>
        <v/>
      </c>
    </row>
    <row r="435" spans="1:93" ht="18" customHeight="1">
      <c r="B435" s="97" t="s">
        <v>3816</v>
      </c>
      <c r="C435" s="26"/>
      <c r="D435" s="27"/>
      <c r="E435" s="27" t="s">
        <v>61</v>
      </c>
      <c r="F435" t="s">
        <v>48</v>
      </c>
      <c r="G435" s="30" t="s">
        <v>903</v>
      </c>
      <c r="H435" s="29" t="s">
        <v>3355</v>
      </c>
      <c r="I435" t="s">
        <v>2151</v>
      </c>
      <c r="K435" s="28"/>
      <c r="M435" t="s">
        <v>38</v>
      </c>
      <c r="N435" s="1" t="str">
        <f>_xlfn.CONCAT(A434, "*", A480, "|/", A480, "+", A481)</f>
        <v>bld_emissions-CO2_residential_cooking_electricity[Mt]*bld_emissions-CO2e_residential_sfh[Mt]|/bld_emissions-CO2e_residential_sfh[Mt]+bld_emissions-CO2e_residential_mfh[Mt]</v>
      </c>
      <c r="R435" t="str">
        <f>IF(COUNTIF(soi_input_variables!A:A,B435)&gt;0,"yes","no")</f>
        <v>no</v>
      </c>
      <c r="S435" t="str">
        <f>IF(COUNTIF(midas_input_variables!A:A,B435)&gt;0,"yes","no")</f>
        <v>yes</v>
      </c>
      <c r="T435" t="str">
        <f t="shared" si="245"/>
        <v>yes</v>
      </c>
      <c r="U435">
        <v>0.02</v>
      </c>
      <c r="V435" t="str">
        <f>IF(COUNTIF(eucalc_variables_proxies!A:A,B435)&gt;0,"yes","no")</f>
        <v>yes</v>
      </c>
      <c r="X435" t="s">
        <v>2988</v>
      </c>
      <c r="Y435" t="s">
        <v>3808</v>
      </c>
      <c r="AI435" s="9" t="s">
        <v>4139</v>
      </c>
      <c r="AJ435" s="9" t="s">
        <v>3013</v>
      </c>
      <c r="AO435" s="29"/>
      <c r="AP435" s="103" t="s">
        <v>4140</v>
      </c>
      <c r="AQ435" s="104" t="b">
        <v>1</v>
      </c>
      <c r="AR435" s="105"/>
      <c r="AS435" s="29"/>
      <c r="AT435" s="131" t="str" cm="1">
        <f t="array" ref="AT435">IFERROR(_xlfn.TEXTSPLIT(AR435,";",,FALSE),"")</f>
        <v/>
      </c>
      <c r="BJ435" s="132" t="str">
        <f t="shared" si="211"/>
        <v/>
      </c>
      <c r="BK435" s="132" t="str">
        <f t="shared" si="212"/>
        <v/>
      </c>
      <c r="BL435" s="132" t="str">
        <f t="shared" si="213"/>
        <v/>
      </c>
      <c r="BM435" s="132" t="str">
        <f t="shared" si="214"/>
        <v/>
      </c>
      <c r="BN435" s="132" t="str">
        <f t="shared" si="215"/>
        <v/>
      </c>
      <c r="BO435" s="132" t="str">
        <f t="shared" si="216"/>
        <v/>
      </c>
      <c r="BP435" s="132" t="str">
        <f t="shared" si="217"/>
        <v/>
      </c>
      <c r="BQ435" s="132" t="str">
        <f t="shared" si="218"/>
        <v/>
      </c>
      <c r="BR435" s="132" t="str">
        <f t="shared" si="219"/>
        <v/>
      </c>
      <c r="BS435" s="132" t="str">
        <f t="shared" si="220"/>
        <v/>
      </c>
      <c r="BT435" s="132" t="str">
        <f t="shared" si="221"/>
        <v/>
      </c>
      <c r="BU435" s="132" t="str">
        <f t="shared" si="222"/>
        <v/>
      </c>
      <c r="BV435" s="132" t="str">
        <f t="shared" si="223"/>
        <v/>
      </c>
      <c r="BW435" s="132" t="str">
        <f t="shared" si="224"/>
        <v/>
      </c>
      <c r="BX435" s="132" t="str">
        <f t="shared" si="225"/>
        <v/>
      </c>
      <c r="BY435" s="132" t="str">
        <f t="shared" si="226"/>
        <v/>
      </c>
      <c r="BZ435" t="str">
        <f t="shared" si="227"/>
        <v/>
      </c>
      <c r="CA435" t="str">
        <f t="shared" si="228"/>
        <v/>
      </c>
      <c r="CB435" t="str">
        <f t="shared" si="229"/>
        <v/>
      </c>
      <c r="CC435" t="str">
        <f t="shared" si="230"/>
        <v/>
      </c>
      <c r="CD435" t="str">
        <f t="shared" si="231"/>
        <v/>
      </c>
      <c r="CE435" t="str">
        <f t="shared" si="232"/>
        <v/>
      </c>
      <c r="CF435" t="str">
        <f t="shared" si="233"/>
        <v/>
      </c>
      <c r="CG435" t="str">
        <f t="shared" si="234"/>
        <v/>
      </c>
      <c r="CH435" t="str">
        <f t="shared" si="235"/>
        <v/>
      </c>
      <c r="CI435" t="str">
        <f t="shared" si="236"/>
        <v/>
      </c>
      <c r="CJ435" t="str">
        <f t="shared" si="237"/>
        <v/>
      </c>
      <c r="CK435" t="str">
        <f t="shared" si="238"/>
        <v/>
      </c>
      <c r="CL435" t="str">
        <f t="shared" si="239"/>
        <v/>
      </c>
      <c r="CM435" t="str">
        <f t="shared" si="240"/>
        <v/>
      </c>
      <c r="CN435" t="str">
        <f t="shared" si="241"/>
        <v/>
      </c>
      <c r="CO435" t="str">
        <f t="shared" si="242"/>
        <v/>
      </c>
    </row>
    <row r="436" spans="1:93" ht="18" customHeight="1">
      <c r="B436" s="97" t="s">
        <v>3819</v>
      </c>
      <c r="C436" s="26"/>
      <c r="D436" s="27"/>
      <c r="E436" s="27" t="s">
        <v>61</v>
      </c>
      <c r="F436" t="s">
        <v>48</v>
      </c>
      <c r="G436" s="30" t="s">
        <v>903</v>
      </c>
      <c r="H436" s="29" t="s">
        <v>3355</v>
      </c>
      <c r="I436" t="s">
        <v>2151</v>
      </c>
      <c r="K436" s="28"/>
      <c r="M436" t="s">
        <v>38</v>
      </c>
      <c r="N436" s="1" t="str">
        <f>_xlfn.CONCAT(A434, "*", A481, "|/", A480, "+", A481)</f>
        <v>bld_emissions-CO2_residential_cooking_electricity[Mt]*bld_emissions-CO2e_residential_mfh[Mt]|/bld_emissions-CO2e_residential_sfh[Mt]+bld_emissions-CO2e_residential_mfh[Mt]</v>
      </c>
      <c r="R436" t="str">
        <f>IF(COUNTIF(soi_input_variables!A:A,B436)&gt;0,"yes","no")</f>
        <v>no</v>
      </c>
      <c r="S436" t="str">
        <f>IF(COUNTIF(midas_input_variables!A:A,B436)&gt;0,"yes","no")</f>
        <v>yes</v>
      </c>
      <c r="T436" t="str">
        <f t="shared" ref="T436:T437" si="246">IF(OR(R436="yes",S436="yes"),"yes","no")</f>
        <v>yes</v>
      </c>
      <c r="U436">
        <v>0.02</v>
      </c>
      <c r="V436" t="str">
        <f>IF(COUNTIF(eucalc_variables_proxies!A:A,B436)&gt;0,"yes","no")</f>
        <v>yes</v>
      </c>
      <c r="X436" t="s">
        <v>2988</v>
      </c>
      <c r="Y436" t="s">
        <v>3808</v>
      </c>
      <c r="AI436" s="9" t="s">
        <v>4141</v>
      </c>
      <c r="AJ436" s="9" t="s">
        <v>3013</v>
      </c>
      <c r="AO436" s="29"/>
      <c r="AP436" s="103" t="s">
        <v>4142</v>
      </c>
      <c r="AQ436" s="104" t="b">
        <v>1</v>
      </c>
      <c r="AR436" s="105"/>
      <c r="AS436" s="29"/>
      <c r="AT436" s="131" t="str" cm="1">
        <f t="array" ref="AT436">IFERROR(_xlfn.TEXTSPLIT(AR436,";",,FALSE),"")</f>
        <v/>
      </c>
      <c r="BJ436" s="132" t="str">
        <f t="shared" si="211"/>
        <v/>
      </c>
      <c r="BK436" s="132" t="str">
        <f t="shared" si="212"/>
        <v/>
      </c>
      <c r="BL436" s="132" t="str">
        <f t="shared" si="213"/>
        <v/>
      </c>
      <c r="BM436" s="132" t="str">
        <f t="shared" si="214"/>
        <v/>
      </c>
      <c r="BN436" s="132" t="str">
        <f t="shared" si="215"/>
        <v/>
      </c>
      <c r="BO436" s="132" t="str">
        <f t="shared" si="216"/>
        <v/>
      </c>
      <c r="BP436" s="132" t="str">
        <f t="shared" si="217"/>
        <v/>
      </c>
      <c r="BQ436" s="132" t="str">
        <f t="shared" si="218"/>
        <v/>
      </c>
      <c r="BR436" s="132" t="str">
        <f t="shared" si="219"/>
        <v/>
      </c>
      <c r="BS436" s="132" t="str">
        <f t="shared" si="220"/>
        <v/>
      </c>
      <c r="BT436" s="132" t="str">
        <f t="shared" si="221"/>
        <v/>
      </c>
      <c r="BU436" s="132" t="str">
        <f t="shared" si="222"/>
        <v/>
      </c>
      <c r="BV436" s="132" t="str">
        <f t="shared" si="223"/>
        <v/>
      </c>
      <c r="BW436" s="132" t="str">
        <f t="shared" si="224"/>
        <v/>
      </c>
      <c r="BX436" s="132" t="str">
        <f t="shared" si="225"/>
        <v/>
      </c>
      <c r="BY436" s="132" t="str">
        <f t="shared" si="226"/>
        <v/>
      </c>
      <c r="BZ436" t="str">
        <f t="shared" si="227"/>
        <v/>
      </c>
      <c r="CA436" t="str">
        <f t="shared" si="228"/>
        <v/>
      </c>
      <c r="CB436" t="str">
        <f t="shared" si="229"/>
        <v/>
      </c>
      <c r="CC436" t="str">
        <f t="shared" si="230"/>
        <v/>
      </c>
      <c r="CD436" t="str">
        <f t="shared" si="231"/>
        <v/>
      </c>
      <c r="CE436" t="str">
        <f t="shared" si="232"/>
        <v/>
      </c>
      <c r="CF436" t="str">
        <f t="shared" si="233"/>
        <v/>
      </c>
      <c r="CG436" t="str">
        <f t="shared" si="234"/>
        <v/>
      </c>
      <c r="CH436" t="str">
        <f t="shared" si="235"/>
        <v/>
      </c>
      <c r="CI436" t="str">
        <f t="shared" si="236"/>
        <v/>
      </c>
      <c r="CJ436" t="str">
        <f t="shared" si="237"/>
        <v/>
      </c>
      <c r="CK436" t="str">
        <f t="shared" si="238"/>
        <v/>
      </c>
      <c r="CL436" t="str">
        <f t="shared" si="239"/>
        <v/>
      </c>
      <c r="CM436" t="str">
        <f t="shared" si="240"/>
        <v/>
      </c>
      <c r="CN436" t="str">
        <f t="shared" si="241"/>
        <v/>
      </c>
      <c r="CO436" t="str">
        <f t="shared" si="242"/>
        <v/>
      </c>
    </row>
    <row r="437" spans="1:93" ht="20.7" customHeight="1">
      <c r="A437" t="s">
        <v>4068</v>
      </c>
      <c r="B437" s="97"/>
      <c r="C437" s="26" t="s">
        <v>4143</v>
      </c>
      <c r="D437" s="27"/>
      <c r="E437" s="27" t="s">
        <v>61</v>
      </c>
      <c r="F437" t="s">
        <v>48</v>
      </c>
      <c r="G437" s="30" t="s">
        <v>903</v>
      </c>
      <c r="H437" s="29" t="s">
        <v>3355</v>
      </c>
      <c r="K437" s="28"/>
      <c r="M437" t="s">
        <v>1707</v>
      </c>
      <c r="R437" t="str">
        <f>IF(COUNTIF(soi_input_variables!A:A,B437)&gt;0,"yes","no")</f>
        <v>no</v>
      </c>
      <c r="S437" t="str">
        <f>IF(COUNTIF(midas_input_variables!A:A,B437)&gt;0,"yes","no")</f>
        <v>no</v>
      </c>
      <c r="T437" t="str">
        <f t="shared" si="246"/>
        <v>no</v>
      </c>
      <c r="U437">
        <v>0.02</v>
      </c>
      <c r="V437" t="str">
        <f>IF(COUNTIF(eucalc_variables_proxies!A:A,B437)&gt;0,"yes","no")</f>
        <v>no</v>
      </c>
      <c r="AI437" s="9" t="s">
        <v>4144</v>
      </c>
      <c r="AJ437" s="9" t="s">
        <v>3013</v>
      </c>
      <c r="AO437" s="29"/>
      <c r="AP437" s="103" t="s">
        <v>4145</v>
      </c>
      <c r="AQ437" s="104" t="b">
        <v>1</v>
      </c>
      <c r="AR437" s="105"/>
      <c r="AS437" s="29"/>
      <c r="AT437" s="131" t="str" cm="1">
        <f t="array" ref="AT437">IFERROR(_xlfn.TEXTSPLIT(AR437,";",,FALSE),"")</f>
        <v/>
      </c>
      <c r="BJ437" s="132" t="str">
        <f t="shared" si="211"/>
        <v/>
      </c>
      <c r="BK437" s="132" t="str">
        <f t="shared" si="212"/>
        <v/>
      </c>
      <c r="BL437" s="132" t="str">
        <f t="shared" si="213"/>
        <v/>
      </c>
      <c r="BM437" s="132" t="str">
        <f t="shared" si="214"/>
        <v/>
      </c>
      <c r="BN437" s="132" t="str">
        <f t="shared" si="215"/>
        <v/>
      </c>
      <c r="BO437" s="132" t="str">
        <f t="shared" si="216"/>
        <v/>
      </c>
      <c r="BP437" s="132" t="str">
        <f t="shared" si="217"/>
        <v/>
      </c>
      <c r="BQ437" s="132" t="str">
        <f t="shared" si="218"/>
        <v/>
      </c>
      <c r="BR437" s="132" t="str">
        <f t="shared" si="219"/>
        <v/>
      </c>
      <c r="BS437" s="132" t="str">
        <f t="shared" si="220"/>
        <v/>
      </c>
      <c r="BT437" s="132" t="str">
        <f t="shared" si="221"/>
        <v/>
      </c>
      <c r="BU437" s="132" t="str">
        <f t="shared" si="222"/>
        <v/>
      </c>
      <c r="BV437" s="132" t="str">
        <f t="shared" si="223"/>
        <v/>
      </c>
      <c r="BW437" s="132" t="str">
        <f t="shared" si="224"/>
        <v/>
      </c>
      <c r="BX437" s="132" t="str">
        <f t="shared" si="225"/>
        <v/>
      </c>
      <c r="BY437" s="132" t="str">
        <f t="shared" si="226"/>
        <v/>
      </c>
      <c r="BZ437" t="str">
        <f t="shared" si="227"/>
        <v/>
      </c>
      <c r="CA437" t="str">
        <f t="shared" si="228"/>
        <v/>
      </c>
      <c r="CB437" t="str">
        <f t="shared" si="229"/>
        <v/>
      </c>
      <c r="CC437" t="str">
        <f t="shared" si="230"/>
        <v/>
      </c>
      <c r="CD437" t="str">
        <f t="shared" si="231"/>
        <v/>
      </c>
      <c r="CE437" t="str">
        <f t="shared" si="232"/>
        <v/>
      </c>
      <c r="CF437" t="str">
        <f t="shared" si="233"/>
        <v/>
      </c>
      <c r="CG437" t="str">
        <f t="shared" si="234"/>
        <v/>
      </c>
      <c r="CH437" t="str">
        <f t="shared" si="235"/>
        <v/>
      </c>
      <c r="CI437" t="str">
        <f t="shared" si="236"/>
        <v/>
      </c>
      <c r="CJ437" t="str">
        <f t="shared" si="237"/>
        <v/>
      </c>
      <c r="CK437" t="str">
        <f t="shared" si="238"/>
        <v/>
      </c>
      <c r="CL437" t="str">
        <f t="shared" si="239"/>
        <v/>
      </c>
      <c r="CM437" t="str">
        <f t="shared" si="240"/>
        <v/>
      </c>
      <c r="CN437" t="str">
        <f t="shared" si="241"/>
        <v/>
      </c>
      <c r="CO437" t="str">
        <f t="shared" si="242"/>
        <v/>
      </c>
    </row>
    <row r="438" spans="1:93" ht="20.7" customHeight="1">
      <c r="A438" t="s">
        <v>4038</v>
      </c>
      <c r="B438" s="198" t="s">
        <v>4146</v>
      </c>
      <c r="C438" s="26"/>
      <c r="D438" s="27"/>
      <c r="E438" s="27" t="s">
        <v>61</v>
      </c>
      <c r="F438" t="s">
        <v>48</v>
      </c>
      <c r="G438" s="30" t="s">
        <v>903</v>
      </c>
      <c r="H438" s="29" t="s">
        <v>3355</v>
      </c>
      <c r="I438" t="s">
        <v>2151</v>
      </c>
      <c r="K438" s="28"/>
      <c r="M438" t="s">
        <v>38</v>
      </c>
      <c r="R438" t="str">
        <f>IF(COUNTIF(soi_input_variables!A:A,B438)&gt;0,"yes","no")</f>
        <v>no</v>
      </c>
      <c r="S438" t="str">
        <f>IF(COUNTIF(midas_input_variables!A:A,B438)&gt;0,"yes","no")</f>
        <v>no</v>
      </c>
      <c r="T438" t="str">
        <f t="shared" ref="T438:T440" si="247">IF(OR(R438="yes",S438="yes"),"yes","no")</f>
        <v>no</v>
      </c>
      <c r="U438">
        <v>0.02</v>
      </c>
      <c r="V438" t="str">
        <f>IF(COUNTIF(eucalc_variables_proxies!A:A,B438)&gt;0,"yes","no")</f>
        <v>yes</v>
      </c>
      <c r="W438" s="198" t="s">
        <v>38</v>
      </c>
      <c r="AI438" s="9" t="s">
        <v>4147</v>
      </c>
      <c r="AJ438" s="9" t="s">
        <v>3013</v>
      </c>
      <c r="AO438" s="29"/>
      <c r="AP438" s="103" t="s">
        <v>4148</v>
      </c>
      <c r="AQ438" s="104" t="b">
        <v>1</v>
      </c>
      <c r="AR438" s="105"/>
      <c r="AS438" s="29"/>
      <c r="AT438" s="131" t="str" cm="1">
        <f t="array" ref="AT438">IFERROR(_xlfn.TEXTSPLIT(AR438,";",,FALSE),"")</f>
        <v/>
      </c>
      <c r="BJ438" s="132" t="str">
        <f t="shared" si="211"/>
        <v/>
      </c>
      <c r="BK438" s="132" t="str">
        <f t="shared" si="212"/>
        <v/>
      </c>
      <c r="BL438" s="132" t="str">
        <f t="shared" si="213"/>
        <v/>
      </c>
      <c r="BM438" s="132" t="str">
        <f t="shared" si="214"/>
        <v/>
      </c>
      <c r="BN438" s="132" t="str">
        <f t="shared" si="215"/>
        <v/>
      </c>
      <c r="BO438" s="132" t="str">
        <f t="shared" si="216"/>
        <v/>
      </c>
      <c r="BP438" s="132" t="str">
        <f t="shared" si="217"/>
        <v/>
      </c>
      <c r="BQ438" s="132" t="str">
        <f t="shared" si="218"/>
        <v/>
      </c>
      <c r="BR438" s="132" t="str">
        <f t="shared" si="219"/>
        <v/>
      </c>
      <c r="BS438" s="132" t="str">
        <f t="shared" si="220"/>
        <v/>
      </c>
      <c r="BT438" s="132" t="str">
        <f t="shared" si="221"/>
        <v/>
      </c>
      <c r="BU438" s="132" t="str">
        <f t="shared" si="222"/>
        <v/>
      </c>
      <c r="BV438" s="132" t="str">
        <f t="shared" si="223"/>
        <v/>
      </c>
      <c r="BW438" s="132" t="str">
        <f t="shared" si="224"/>
        <v/>
      </c>
      <c r="BX438" s="132" t="str">
        <f t="shared" si="225"/>
        <v/>
      </c>
      <c r="BY438" s="132" t="str">
        <f t="shared" si="226"/>
        <v/>
      </c>
      <c r="BZ438" t="str">
        <f t="shared" si="227"/>
        <v/>
      </c>
      <c r="CA438" t="str">
        <f t="shared" si="228"/>
        <v/>
      </c>
      <c r="CB438" t="str">
        <f t="shared" si="229"/>
        <v/>
      </c>
      <c r="CC438" t="str">
        <f t="shared" si="230"/>
        <v/>
      </c>
      <c r="CD438" t="str">
        <f t="shared" si="231"/>
        <v/>
      </c>
      <c r="CE438" t="str">
        <f t="shared" si="232"/>
        <v/>
      </c>
      <c r="CF438" t="str">
        <f t="shared" si="233"/>
        <v/>
      </c>
      <c r="CG438" t="str">
        <f t="shared" si="234"/>
        <v/>
      </c>
      <c r="CH438" t="str">
        <f t="shared" si="235"/>
        <v/>
      </c>
      <c r="CI438" t="str">
        <f t="shared" si="236"/>
        <v/>
      </c>
      <c r="CJ438" t="str">
        <f t="shared" si="237"/>
        <v/>
      </c>
      <c r="CK438" t="str">
        <f t="shared" si="238"/>
        <v/>
      </c>
      <c r="CL438" t="str">
        <f t="shared" si="239"/>
        <v/>
      </c>
      <c r="CM438" t="str">
        <f t="shared" si="240"/>
        <v/>
      </c>
      <c r="CN438" t="str">
        <f t="shared" si="241"/>
        <v/>
      </c>
      <c r="CO438" t="str">
        <f t="shared" si="242"/>
        <v/>
      </c>
    </row>
    <row r="439" spans="1:93" ht="20.7" customHeight="1">
      <c r="A439" t="s">
        <v>4052</v>
      </c>
      <c r="B439"/>
      <c r="C439" s="26"/>
      <c r="D439" s="27"/>
      <c r="E439" s="27" t="s">
        <v>61</v>
      </c>
      <c r="F439" t="s">
        <v>48</v>
      </c>
      <c r="G439" s="30" t="s">
        <v>903</v>
      </c>
      <c r="H439" s="29" t="s">
        <v>3355</v>
      </c>
      <c r="K439" s="28"/>
      <c r="M439" s="198" t="s">
        <v>1707</v>
      </c>
      <c r="R439" t="str">
        <f>IF(COUNTIF(soi_input_variables!A:A,B439)&gt;0,"yes","no")</f>
        <v>no</v>
      </c>
      <c r="S439" t="str">
        <f>IF(COUNTIF(midas_input_variables!A:A,B439)&gt;0,"yes","no")</f>
        <v>no</v>
      </c>
      <c r="T439" t="str">
        <f t="shared" si="247"/>
        <v>no</v>
      </c>
      <c r="U439">
        <v>0.02</v>
      </c>
      <c r="V439" t="str">
        <f>IF(COUNTIF(eucalc_variables_proxies!A:A,B439)&gt;0,"yes","no")</f>
        <v>no</v>
      </c>
      <c r="W439" s="198" t="s">
        <v>38</v>
      </c>
      <c r="AI439" s="9" t="s">
        <v>4149</v>
      </c>
      <c r="AJ439" t="s">
        <v>3018</v>
      </c>
      <c r="AO439" s="29"/>
      <c r="AP439" s="103" t="s">
        <v>4150</v>
      </c>
      <c r="AQ439" s="104" t="b">
        <v>1</v>
      </c>
      <c r="AR439" s="105"/>
      <c r="AS439" s="29"/>
      <c r="AT439" s="131" t="str" cm="1">
        <f t="array" ref="AT439">IFERROR(_xlfn.TEXTSPLIT(AR439,";",,FALSE),"")</f>
        <v/>
      </c>
      <c r="BJ439" s="132" t="str">
        <f t="shared" si="211"/>
        <v/>
      </c>
      <c r="BK439" s="132" t="str">
        <f t="shared" si="212"/>
        <v/>
      </c>
      <c r="BL439" s="132" t="str">
        <f t="shared" si="213"/>
        <v/>
      </c>
      <c r="BM439" s="132" t="str">
        <f t="shared" si="214"/>
        <v/>
      </c>
      <c r="BN439" s="132" t="str">
        <f t="shared" si="215"/>
        <v/>
      </c>
      <c r="BO439" s="132" t="str">
        <f t="shared" si="216"/>
        <v/>
      </c>
      <c r="BP439" s="132" t="str">
        <f t="shared" si="217"/>
        <v/>
      </c>
      <c r="BQ439" s="132" t="str">
        <f t="shared" si="218"/>
        <v/>
      </c>
      <c r="BR439" s="132" t="str">
        <f t="shared" si="219"/>
        <v/>
      </c>
      <c r="BS439" s="132" t="str">
        <f t="shared" si="220"/>
        <v/>
      </c>
      <c r="BT439" s="132" t="str">
        <f t="shared" si="221"/>
        <v/>
      </c>
      <c r="BU439" s="132" t="str">
        <f t="shared" si="222"/>
        <v/>
      </c>
      <c r="BV439" s="132" t="str">
        <f t="shared" si="223"/>
        <v/>
      </c>
      <c r="BW439" s="132" t="str">
        <f t="shared" si="224"/>
        <v/>
      </c>
      <c r="BX439" s="132" t="str">
        <f t="shared" si="225"/>
        <v/>
      </c>
      <c r="BY439" s="132" t="str">
        <f t="shared" si="226"/>
        <v/>
      </c>
      <c r="BZ439" t="str">
        <f t="shared" si="227"/>
        <v/>
      </c>
      <c r="CA439" t="str">
        <f t="shared" si="228"/>
        <v/>
      </c>
      <c r="CB439" t="str">
        <f t="shared" si="229"/>
        <v/>
      </c>
      <c r="CC439" t="str">
        <f t="shared" si="230"/>
        <v/>
      </c>
      <c r="CD439" t="str">
        <f t="shared" si="231"/>
        <v/>
      </c>
      <c r="CE439" t="str">
        <f t="shared" si="232"/>
        <v/>
      </c>
      <c r="CF439" t="str">
        <f t="shared" si="233"/>
        <v/>
      </c>
      <c r="CG439" t="str">
        <f t="shared" si="234"/>
        <v/>
      </c>
      <c r="CH439" t="str">
        <f t="shared" si="235"/>
        <v/>
      </c>
      <c r="CI439" t="str">
        <f t="shared" si="236"/>
        <v/>
      </c>
      <c r="CJ439" t="str">
        <f t="shared" si="237"/>
        <v/>
      </c>
      <c r="CK439" t="str">
        <f t="shared" si="238"/>
        <v/>
      </c>
      <c r="CL439" t="str">
        <f t="shared" si="239"/>
        <v/>
      </c>
      <c r="CM439" t="str">
        <f t="shared" si="240"/>
        <v/>
      </c>
      <c r="CN439" t="str">
        <f t="shared" si="241"/>
        <v/>
      </c>
      <c r="CO439" t="str">
        <f t="shared" si="242"/>
        <v/>
      </c>
    </row>
    <row r="440" spans="1:93" ht="20.7" customHeight="1">
      <c r="B440" s="97" t="s">
        <v>3822</v>
      </c>
      <c r="C440" s="26"/>
      <c r="D440" s="26" t="s">
        <v>4143</v>
      </c>
      <c r="E440" s="27" t="s">
        <v>61</v>
      </c>
      <c r="F440" t="s">
        <v>48</v>
      </c>
      <c r="G440" s="30" t="s">
        <v>903</v>
      </c>
      <c r="H440" s="29" t="s">
        <v>3355</v>
      </c>
      <c r="I440" t="s">
        <v>2698</v>
      </c>
      <c r="K440" s="28"/>
      <c r="M440" t="s">
        <v>38</v>
      </c>
      <c r="N440" s="1" t="str">
        <f>_xlfn.CONCAT(A439, "*", A480, "|/", A480, "+", A481)</f>
        <v>bld_emissions-CO2_heat_residential_electricity[Mt]*bld_emissions-CO2e_residential_sfh[Mt]|/bld_emissions-CO2e_residential_sfh[Mt]+bld_emissions-CO2e_residential_mfh[Mt]</v>
      </c>
      <c r="R440" t="str">
        <f>IF(COUNTIF(soi_input_variables!A:A,B440)&gt;0,"yes","no")</f>
        <v>no</v>
      </c>
      <c r="S440" t="str">
        <f>IF(COUNTIF(midas_input_variables!A:A,B440)&gt;0,"yes","no")</f>
        <v>yes</v>
      </c>
      <c r="T440" t="str">
        <f t="shared" si="247"/>
        <v>yes</v>
      </c>
      <c r="U440">
        <v>0.02</v>
      </c>
      <c r="V440" t="str">
        <f>IF(COUNTIF(eucalc_variables_proxies!A:A,B440)&gt;0,"yes","no")</f>
        <v>yes</v>
      </c>
      <c r="X440" t="s">
        <v>2988</v>
      </c>
      <c r="Y440" t="s">
        <v>3808</v>
      </c>
      <c r="AI440" s="9" t="s">
        <v>4151</v>
      </c>
      <c r="AJ440" t="s">
        <v>3018</v>
      </c>
      <c r="AO440" s="29"/>
      <c r="AP440" s="103" t="s">
        <v>4152</v>
      </c>
      <c r="AQ440" s="104" t="b">
        <v>1</v>
      </c>
      <c r="AR440" s="105"/>
      <c r="AS440" s="29"/>
      <c r="AT440" s="131" t="str" cm="1">
        <f t="array" ref="AT440">IFERROR(_xlfn.TEXTSPLIT(AR440,";",,FALSE),"")</f>
        <v/>
      </c>
      <c r="BJ440" s="132" t="str">
        <f t="shared" si="211"/>
        <v/>
      </c>
      <c r="BK440" s="132" t="str">
        <f t="shared" si="212"/>
        <v/>
      </c>
      <c r="BL440" s="132" t="str">
        <f t="shared" si="213"/>
        <v/>
      </c>
      <c r="BM440" s="132" t="str">
        <f t="shared" si="214"/>
        <v/>
      </c>
      <c r="BN440" s="132" t="str">
        <f t="shared" si="215"/>
        <v/>
      </c>
      <c r="BO440" s="132" t="str">
        <f t="shared" si="216"/>
        <v/>
      </c>
      <c r="BP440" s="132" t="str">
        <f t="shared" si="217"/>
        <v/>
      </c>
      <c r="BQ440" s="132" t="str">
        <f t="shared" si="218"/>
        <v/>
      </c>
      <c r="BR440" s="132" t="str">
        <f t="shared" si="219"/>
        <v/>
      </c>
      <c r="BS440" s="132" t="str">
        <f t="shared" si="220"/>
        <v/>
      </c>
      <c r="BT440" s="132" t="str">
        <f t="shared" si="221"/>
        <v/>
      </c>
      <c r="BU440" s="132" t="str">
        <f t="shared" si="222"/>
        <v/>
      </c>
      <c r="BV440" s="132" t="str">
        <f t="shared" si="223"/>
        <v/>
      </c>
      <c r="BW440" s="132" t="str">
        <f t="shared" si="224"/>
        <v/>
      </c>
      <c r="BX440" s="132" t="str">
        <f t="shared" si="225"/>
        <v/>
      </c>
      <c r="BY440" s="132" t="str">
        <f t="shared" si="226"/>
        <v/>
      </c>
      <c r="BZ440" t="str">
        <f t="shared" si="227"/>
        <v/>
      </c>
      <c r="CA440" t="str">
        <f t="shared" si="228"/>
        <v/>
      </c>
      <c r="CB440" t="str">
        <f t="shared" si="229"/>
        <v/>
      </c>
      <c r="CC440" t="str">
        <f t="shared" si="230"/>
        <v/>
      </c>
      <c r="CD440" t="str">
        <f t="shared" si="231"/>
        <v/>
      </c>
      <c r="CE440" t="str">
        <f t="shared" si="232"/>
        <v/>
      </c>
      <c r="CF440" t="str">
        <f t="shared" si="233"/>
        <v/>
      </c>
      <c r="CG440" t="str">
        <f t="shared" si="234"/>
        <v/>
      </c>
      <c r="CH440" t="str">
        <f t="shared" si="235"/>
        <v/>
      </c>
      <c r="CI440" t="str">
        <f t="shared" si="236"/>
        <v/>
      </c>
      <c r="CJ440" t="str">
        <f t="shared" si="237"/>
        <v/>
      </c>
      <c r="CK440" t="str">
        <f t="shared" si="238"/>
        <v/>
      </c>
      <c r="CL440" t="str">
        <f t="shared" si="239"/>
        <v/>
      </c>
      <c r="CM440" t="str">
        <f t="shared" si="240"/>
        <v/>
      </c>
      <c r="CN440" t="str">
        <f t="shared" si="241"/>
        <v/>
      </c>
      <c r="CO440" t="str">
        <f t="shared" si="242"/>
        <v/>
      </c>
    </row>
    <row r="441" spans="1:93" ht="20.7" customHeight="1">
      <c r="B441" s="97" t="s">
        <v>3825</v>
      </c>
      <c r="C441" s="26"/>
      <c r="D441" s="26" t="s">
        <v>4143</v>
      </c>
      <c r="E441" s="27" t="s">
        <v>61</v>
      </c>
      <c r="F441" t="s">
        <v>48</v>
      </c>
      <c r="G441" s="30" t="s">
        <v>903</v>
      </c>
      <c r="H441" s="29" t="s">
        <v>3355</v>
      </c>
      <c r="I441" t="s">
        <v>2698</v>
      </c>
      <c r="K441" s="28"/>
      <c r="M441" t="s">
        <v>38</v>
      </c>
      <c r="N441" s="1" t="str">
        <f>_xlfn.CONCAT(A439, "*", A481, "|/", A480, "+", A481)</f>
        <v>bld_emissions-CO2_heat_residential_electricity[Mt]*bld_emissions-CO2e_residential_mfh[Mt]|/bld_emissions-CO2e_residential_sfh[Mt]+bld_emissions-CO2e_residential_mfh[Mt]</v>
      </c>
      <c r="R441" t="str">
        <f>IF(COUNTIF(soi_input_variables!A:A,B441)&gt;0,"yes","no")</f>
        <v>no</v>
      </c>
      <c r="S441" t="str">
        <f>IF(COUNTIF(midas_input_variables!A:A,B441)&gt;0,"yes","no")</f>
        <v>yes</v>
      </c>
      <c r="T441" t="str">
        <f t="shared" si="168"/>
        <v>yes</v>
      </c>
      <c r="U441">
        <v>0.02</v>
      </c>
      <c r="V441" t="str">
        <f>IF(COUNTIF(eucalc_variables_proxies!A:A,B441)&gt;0,"yes","no")</f>
        <v>yes</v>
      </c>
      <c r="X441" t="s">
        <v>2988</v>
      </c>
      <c r="Y441" t="s">
        <v>3808</v>
      </c>
      <c r="AI441" s="9" t="s">
        <v>4153</v>
      </c>
      <c r="AJ441" t="s">
        <v>3018</v>
      </c>
      <c r="AO441" s="29"/>
      <c r="AP441" s="103" t="s">
        <v>4154</v>
      </c>
      <c r="AQ441" s="104" t="b">
        <v>1</v>
      </c>
      <c r="AR441" s="105"/>
      <c r="AS441" s="29"/>
      <c r="AT441" s="131" t="str" cm="1">
        <f t="array" ref="AT441">IFERROR(_xlfn.TEXTSPLIT(AR441,";",,FALSE),"")</f>
        <v/>
      </c>
      <c r="BJ441" s="132" t="str">
        <f t="shared" si="211"/>
        <v/>
      </c>
      <c r="BK441" s="132" t="str">
        <f t="shared" si="212"/>
        <v/>
      </c>
      <c r="BL441" s="132" t="str">
        <f t="shared" si="213"/>
        <v/>
      </c>
      <c r="BM441" s="132" t="str">
        <f t="shared" si="214"/>
        <v/>
      </c>
      <c r="BN441" s="132" t="str">
        <f t="shared" si="215"/>
        <v/>
      </c>
      <c r="BO441" s="132" t="str">
        <f t="shared" si="216"/>
        <v/>
      </c>
      <c r="BP441" s="132" t="str">
        <f t="shared" si="217"/>
        <v/>
      </c>
      <c r="BQ441" s="132" t="str">
        <f t="shared" si="218"/>
        <v/>
      </c>
      <c r="BR441" s="132" t="str">
        <f t="shared" si="219"/>
        <v/>
      </c>
      <c r="BS441" s="132" t="str">
        <f t="shared" si="220"/>
        <v/>
      </c>
      <c r="BT441" s="132" t="str">
        <f t="shared" si="221"/>
        <v/>
      </c>
      <c r="BU441" s="132" t="str">
        <f t="shared" si="222"/>
        <v/>
      </c>
      <c r="BV441" s="132" t="str">
        <f t="shared" si="223"/>
        <v/>
      </c>
      <c r="BW441" s="132" t="str">
        <f t="shared" si="224"/>
        <v/>
      </c>
      <c r="BX441" s="132" t="str">
        <f t="shared" si="225"/>
        <v/>
      </c>
      <c r="BY441" s="132" t="str">
        <f t="shared" si="226"/>
        <v/>
      </c>
      <c r="BZ441" t="str">
        <f t="shared" si="227"/>
        <v/>
      </c>
      <c r="CA441" t="str">
        <f t="shared" si="228"/>
        <v/>
      </c>
      <c r="CB441" t="str">
        <f t="shared" si="229"/>
        <v/>
      </c>
      <c r="CC441" t="str">
        <f t="shared" si="230"/>
        <v/>
      </c>
      <c r="CD441" t="str">
        <f t="shared" si="231"/>
        <v/>
      </c>
      <c r="CE441" t="str">
        <f t="shared" si="232"/>
        <v/>
      </c>
      <c r="CF441" t="str">
        <f t="shared" si="233"/>
        <v/>
      </c>
      <c r="CG441" t="str">
        <f t="shared" si="234"/>
        <v/>
      </c>
      <c r="CH441" t="str">
        <f t="shared" si="235"/>
        <v/>
      </c>
      <c r="CI441" t="str">
        <f t="shared" si="236"/>
        <v/>
      </c>
      <c r="CJ441" t="str">
        <f t="shared" si="237"/>
        <v/>
      </c>
      <c r="CK441" t="str">
        <f t="shared" si="238"/>
        <v/>
      </c>
      <c r="CL441" t="str">
        <f t="shared" si="239"/>
        <v/>
      </c>
      <c r="CM441" t="str">
        <f t="shared" si="240"/>
        <v/>
      </c>
      <c r="CN441" t="str">
        <f t="shared" si="241"/>
        <v/>
      </c>
      <c r="CO441" t="str">
        <f t="shared" si="242"/>
        <v/>
      </c>
    </row>
    <row r="442" spans="1:93" ht="17.100000000000001" customHeight="1">
      <c r="A442" t="s">
        <v>4076</v>
      </c>
      <c r="B442" s="97"/>
      <c r="C442" s="26" t="s">
        <v>4155</v>
      </c>
      <c r="D442" s="27"/>
      <c r="E442" s="27" t="s">
        <v>61</v>
      </c>
      <c r="F442" t="s">
        <v>48</v>
      </c>
      <c r="G442" s="30" t="s">
        <v>903</v>
      </c>
      <c r="H442" s="29" t="s">
        <v>3355</v>
      </c>
      <c r="K442" s="28"/>
      <c r="M442" t="s">
        <v>1707</v>
      </c>
      <c r="R442" t="str">
        <f>IF(COUNTIF(soi_input_variables!A:A,B442)&gt;0,"yes","no")</f>
        <v>no</v>
      </c>
      <c r="S442" t="str">
        <f>IF(COUNTIF(midas_input_variables!A:A,B442)&gt;0,"yes","no")</f>
        <v>no</v>
      </c>
      <c r="T442" t="str">
        <f t="shared" si="168"/>
        <v>no</v>
      </c>
      <c r="U442">
        <v>0.02</v>
      </c>
      <c r="V442" t="str">
        <f>IF(COUNTIF(eucalc_variables_proxies!A:A,B442)&gt;0,"yes","no")</f>
        <v>no</v>
      </c>
      <c r="AI442" s="9" t="s">
        <v>4156</v>
      </c>
      <c r="AJ442" t="s">
        <v>3018</v>
      </c>
      <c r="AO442" s="29"/>
      <c r="AP442" s="103" t="s">
        <v>4157</v>
      </c>
      <c r="AQ442" s="104" t="b">
        <v>1</v>
      </c>
      <c r="AR442" s="105"/>
      <c r="AS442" s="29"/>
      <c r="AT442" s="131" t="str" cm="1">
        <f t="array" ref="AT442">IFERROR(_xlfn.TEXTSPLIT(AR442,";",,FALSE),"")</f>
        <v/>
      </c>
      <c r="BJ442" s="132" t="str">
        <f t="shared" si="211"/>
        <v/>
      </c>
      <c r="BK442" s="132" t="str">
        <f t="shared" si="212"/>
        <v/>
      </c>
      <c r="BL442" s="132" t="str">
        <f t="shared" si="213"/>
        <v/>
      </c>
      <c r="BM442" s="132" t="str">
        <f t="shared" si="214"/>
        <v/>
      </c>
      <c r="BN442" s="132" t="str">
        <f t="shared" si="215"/>
        <v/>
      </c>
      <c r="BO442" s="132" t="str">
        <f t="shared" si="216"/>
        <v/>
      </c>
      <c r="BP442" s="132" t="str">
        <f t="shared" si="217"/>
        <v/>
      </c>
      <c r="BQ442" s="132" t="str">
        <f t="shared" si="218"/>
        <v/>
      </c>
      <c r="BR442" s="132" t="str">
        <f t="shared" si="219"/>
        <v/>
      </c>
      <c r="BS442" s="132" t="str">
        <f t="shared" si="220"/>
        <v/>
      </c>
      <c r="BT442" s="132" t="str">
        <f t="shared" si="221"/>
        <v/>
      </c>
      <c r="BU442" s="132" t="str">
        <f t="shared" si="222"/>
        <v/>
      </c>
      <c r="BV442" s="132" t="str">
        <f t="shared" si="223"/>
        <v/>
      </c>
      <c r="BW442" s="132" t="str">
        <f t="shared" si="224"/>
        <v/>
      </c>
      <c r="BX442" s="132" t="str">
        <f t="shared" si="225"/>
        <v/>
      </c>
      <c r="BY442" s="132" t="str">
        <f t="shared" si="226"/>
        <v/>
      </c>
      <c r="BZ442" t="str">
        <f t="shared" si="227"/>
        <v/>
      </c>
      <c r="CA442" t="str">
        <f t="shared" si="228"/>
        <v/>
      </c>
      <c r="CB442" t="str">
        <f t="shared" si="229"/>
        <v/>
      </c>
      <c r="CC442" t="str">
        <f t="shared" si="230"/>
        <v/>
      </c>
      <c r="CD442" t="str">
        <f t="shared" si="231"/>
        <v/>
      </c>
      <c r="CE442" t="str">
        <f t="shared" si="232"/>
        <v/>
      </c>
      <c r="CF442" t="str">
        <f t="shared" si="233"/>
        <v/>
      </c>
      <c r="CG442" t="str">
        <f t="shared" si="234"/>
        <v/>
      </c>
      <c r="CH442" t="str">
        <f t="shared" si="235"/>
        <v/>
      </c>
      <c r="CI442" t="str">
        <f t="shared" si="236"/>
        <v/>
      </c>
      <c r="CJ442" t="str">
        <f t="shared" si="237"/>
        <v/>
      </c>
      <c r="CK442" t="str">
        <f t="shared" si="238"/>
        <v/>
      </c>
      <c r="CL442" t="str">
        <f t="shared" si="239"/>
        <v/>
      </c>
      <c r="CM442" t="str">
        <f t="shared" si="240"/>
        <v/>
      </c>
      <c r="CN442" t="str">
        <f t="shared" si="241"/>
        <v/>
      </c>
      <c r="CO442" t="str">
        <f t="shared" si="242"/>
        <v/>
      </c>
    </row>
    <row r="443" spans="1:93" ht="17.100000000000001" customHeight="1">
      <c r="A443" t="s">
        <v>4042</v>
      </c>
      <c r="B443" s="198" t="s">
        <v>3860</v>
      </c>
      <c r="C443" s="26"/>
      <c r="D443" s="27"/>
      <c r="E443" s="27" t="s">
        <v>61</v>
      </c>
      <c r="F443" t="s">
        <v>48</v>
      </c>
      <c r="G443" s="30" t="s">
        <v>903</v>
      </c>
      <c r="H443" s="29" t="s">
        <v>3355</v>
      </c>
      <c r="I443" t="s">
        <v>4158</v>
      </c>
      <c r="K443" s="28"/>
      <c r="M443" s="198" t="s">
        <v>38</v>
      </c>
      <c r="R443" t="str">
        <f>IF(COUNTIF(soi_input_variables!A:A,B443)&gt;0,"yes","no")</f>
        <v>no</v>
      </c>
      <c r="S443" t="str">
        <f>IF(COUNTIF(midas_input_variables!A:A,B443)&gt;0,"yes","no")</f>
        <v>yes</v>
      </c>
      <c r="T443" t="str">
        <f t="shared" ref="T443:T447" si="248">IF(OR(R443="yes",S443="yes"),"yes","no")</f>
        <v>yes</v>
      </c>
      <c r="U443">
        <v>0.02</v>
      </c>
      <c r="V443" t="str">
        <f>IF(COUNTIF(eucalc_variables_proxies!A:A,B443)&gt;0,"yes","no")</f>
        <v>yes</v>
      </c>
      <c r="W443" t="s">
        <v>38</v>
      </c>
      <c r="AI443" s="9" t="s">
        <v>4159</v>
      </c>
      <c r="AJ443" t="s">
        <v>3018</v>
      </c>
      <c r="AO443" s="29"/>
      <c r="AP443" s="103" t="s">
        <v>4160</v>
      </c>
      <c r="AQ443" s="104" t="b">
        <v>1</v>
      </c>
      <c r="AR443" s="105"/>
      <c r="AS443" s="29"/>
      <c r="AT443" s="131" t="str" cm="1">
        <f t="array" ref="AT443">IFERROR(_xlfn.TEXTSPLIT(AR443,";",,FALSE),"")</f>
        <v/>
      </c>
      <c r="BJ443" s="132" t="str">
        <f t="shared" si="211"/>
        <v/>
      </c>
      <c r="BK443" s="132" t="str">
        <f t="shared" si="212"/>
        <v/>
      </c>
      <c r="BL443" s="132" t="str">
        <f t="shared" si="213"/>
        <v/>
      </c>
      <c r="BM443" s="132" t="str">
        <f t="shared" si="214"/>
        <v/>
      </c>
      <c r="BN443" s="132" t="str">
        <f t="shared" si="215"/>
        <v/>
      </c>
      <c r="BO443" s="132" t="str">
        <f t="shared" si="216"/>
        <v/>
      </c>
      <c r="BP443" s="132" t="str">
        <f t="shared" si="217"/>
        <v/>
      </c>
      <c r="BQ443" s="132" t="str">
        <f t="shared" si="218"/>
        <v/>
      </c>
      <c r="BR443" s="132" t="str">
        <f t="shared" si="219"/>
        <v/>
      </c>
      <c r="BS443" s="132" t="str">
        <f t="shared" si="220"/>
        <v/>
      </c>
      <c r="BT443" s="132" t="str">
        <f t="shared" si="221"/>
        <v/>
      </c>
      <c r="BU443" s="132" t="str">
        <f t="shared" si="222"/>
        <v/>
      </c>
      <c r="BV443" s="132" t="str">
        <f t="shared" si="223"/>
        <v/>
      </c>
      <c r="BW443" s="132" t="str">
        <f t="shared" si="224"/>
        <v/>
      </c>
      <c r="BX443" s="132" t="str">
        <f t="shared" si="225"/>
        <v/>
      </c>
      <c r="BY443" s="132" t="str">
        <f t="shared" si="226"/>
        <v/>
      </c>
      <c r="BZ443" t="str">
        <f t="shared" si="227"/>
        <v/>
      </c>
      <c r="CA443" t="str">
        <f t="shared" si="228"/>
        <v/>
      </c>
      <c r="CB443" t="str">
        <f t="shared" si="229"/>
        <v/>
      </c>
      <c r="CC443" t="str">
        <f t="shared" si="230"/>
        <v/>
      </c>
      <c r="CD443" t="str">
        <f t="shared" si="231"/>
        <v/>
      </c>
      <c r="CE443" t="str">
        <f t="shared" si="232"/>
        <v/>
      </c>
      <c r="CF443" t="str">
        <f t="shared" si="233"/>
        <v/>
      </c>
      <c r="CG443" t="str">
        <f t="shared" si="234"/>
        <v/>
      </c>
      <c r="CH443" t="str">
        <f t="shared" si="235"/>
        <v/>
      </c>
      <c r="CI443" t="str">
        <f t="shared" si="236"/>
        <v/>
      </c>
      <c r="CJ443" t="str">
        <f t="shared" si="237"/>
        <v/>
      </c>
      <c r="CK443" t="str">
        <f t="shared" si="238"/>
        <v/>
      </c>
      <c r="CL443" t="str">
        <f t="shared" si="239"/>
        <v/>
      </c>
      <c r="CM443" t="str">
        <f t="shared" si="240"/>
        <v/>
      </c>
      <c r="CN443" t="str">
        <f t="shared" si="241"/>
        <v/>
      </c>
      <c r="CO443" t="str">
        <f t="shared" si="242"/>
        <v/>
      </c>
    </row>
    <row r="444" spans="1:93" ht="17.100000000000001" customHeight="1">
      <c r="A444" t="s">
        <v>4058</v>
      </c>
      <c r="B444"/>
      <c r="C444" s="26"/>
      <c r="D444" s="27"/>
      <c r="E444" s="27" t="s">
        <v>61</v>
      </c>
      <c r="F444" t="s">
        <v>48</v>
      </c>
      <c r="G444" s="30" t="s">
        <v>903</v>
      </c>
      <c r="H444" s="29" t="s">
        <v>3355</v>
      </c>
      <c r="I444" t="s">
        <v>4158</v>
      </c>
      <c r="K444" s="28"/>
      <c r="M444" s="198" t="s">
        <v>1707</v>
      </c>
      <c r="R444" t="str">
        <f>IF(COUNTIF(soi_input_variables!A:A,B444)&gt;0,"yes","no")</f>
        <v>no</v>
      </c>
      <c r="S444" t="str">
        <f>IF(COUNTIF(midas_input_variables!A:A,B444)&gt;0,"yes","no")</f>
        <v>no</v>
      </c>
      <c r="T444" t="str">
        <f t="shared" si="248"/>
        <v>no</v>
      </c>
      <c r="U444">
        <v>0.02</v>
      </c>
      <c r="V444" t="str">
        <f>IF(COUNTIF(eucalc_variables_proxies!A:A,B444)&gt;0,"yes","no")</f>
        <v>no</v>
      </c>
      <c r="AI444" s="9" t="s">
        <v>4161</v>
      </c>
      <c r="AJ444" t="s">
        <v>3018</v>
      </c>
      <c r="AO444" s="29"/>
      <c r="AP444" s="103" t="s">
        <v>4162</v>
      </c>
      <c r="AQ444" s="104" t="b">
        <v>1</v>
      </c>
      <c r="AR444" s="105"/>
      <c r="AS444" s="29"/>
      <c r="AT444" s="131" t="str" cm="1">
        <f t="array" ref="AT444">IFERROR(_xlfn.TEXTSPLIT(AR444,";",,FALSE),"")</f>
        <v/>
      </c>
      <c r="BJ444" s="132" t="str">
        <f t="shared" si="211"/>
        <v/>
      </c>
      <c r="BK444" s="132" t="str">
        <f t="shared" si="212"/>
        <v/>
      </c>
      <c r="BL444" s="132" t="str">
        <f t="shared" si="213"/>
        <v/>
      </c>
      <c r="BM444" s="132" t="str">
        <f t="shared" si="214"/>
        <v/>
      </c>
      <c r="BN444" s="132" t="str">
        <f t="shared" si="215"/>
        <v/>
      </c>
      <c r="BO444" s="132" t="str">
        <f t="shared" si="216"/>
        <v/>
      </c>
      <c r="BP444" s="132" t="str">
        <f t="shared" si="217"/>
        <v/>
      </c>
      <c r="BQ444" s="132" t="str">
        <f t="shared" si="218"/>
        <v/>
      </c>
      <c r="BR444" s="132" t="str">
        <f t="shared" si="219"/>
        <v/>
      </c>
      <c r="BS444" s="132" t="str">
        <f t="shared" si="220"/>
        <v/>
      </c>
      <c r="BT444" s="132" t="str">
        <f t="shared" si="221"/>
        <v/>
      </c>
      <c r="BU444" s="132" t="str">
        <f t="shared" si="222"/>
        <v/>
      </c>
      <c r="BV444" s="132" t="str">
        <f t="shared" si="223"/>
        <v/>
      </c>
      <c r="BW444" s="132" t="str">
        <f t="shared" si="224"/>
        <v/>
      </c>
      <c r="BX444" s="132" t="str">
        <f t="shared" si="225"/>
        <v/>
      </c>
      <c r="BY444" s="132" t="str">
        <f t="shared" si="226"/>
        <v/>
      </c>
      <c r="BZ444" t="str">
        <f t="shared" si="227"/>
        <v/>
      </c>
      <c r="CA444" t="str">
        <f t="shared" si="228"/>
        <v/>
      </c>
      <c r="CB444" t="str">
        <f t="shared" si="229"/>
        <v/>
      </c>
      <c r="CC444" t="str">
        <f t="shared" si="230"/>
        <v/>
      </c>
      <c r="CD444" t="str">
        <f t="shared" si="231"/>
        <v/>
      </c>
      <c r="CE444" t="str">
        <f t="shared" si="232"/>
        <v/>
      </c>
      <c r="CF444" t="str">
        <f t="shared" si="233"/>
        <v/>
      </c>
      <c r="CG444" t="str">
        <f t="shared" si="234"/>
        <v/>
      </c>
      <c r="CH444" t="str">
        <f t="shared" si="235"/>
        <v/>
      </c>
      <c r="CI444" t="str">
        <f t="shared" si="236"/>
        <v/>
      </c>
      <c r="CJ444" t="str">
        <f t="shared" si="237"/>
        <v/>
      </c>
      <c r="CK444" t="str">
        <f t="shared" si="238"/>
        <v/>
      </c>
      <c r="CL444" t="str">
        <f t="shared" si="239"/>
        <v/>
      </c>
      <c r="CM444" t="str">
        <f t="shared" si="240"/>
        <v/>
      </c>
      <c r="CN444" t="str">
        <f t="shared" si="241"/>
        <v/>
      </c>
      <c r="CO444" t="str">
        <f t="shared" si="242"/>
        <v/>
      </c>
    </row>
    <row r="445" spans="1:93" ht="19.2" customHeight="1">
      <c r="B445" s="97" t="s">
        <v>3834</v>
      </c>
      <c r="C445" s="26"/>
      <c r="D445" s="27"/>
      <c r="E445" s="27" t="s">
        <v>61</v>
      </c>
      <c r="F445" t="s">
        <v>48</v>
      </c>
      <c r="G445" s="30" t="s">
        <v>903</v>
      </c>
      <c r="H445" s="29" t="s">
        <v>3355</v>
      </c>
      <c r="I445" t="s">
        <v>4158</v>
      </c>
      <c r="K445" s="28"/>
      <c r="M445" t="s">
        <v>38</v>
      </c>
      <c r="N445" s="1" t="str">
        <f>_xlfn.CONCAT(A444, "*", A480, "|/", A480, "+", A481)</f>
        <v>bld_emissions-CO2_residential_hot-water_electricity[Mt]*bld_emissions-CO2e_residential_sfh[Mt]|/bld_emissions-CO2e_residential_sfh[Mt]+bld_emissions-CO2e_residential_mfh[Mt]</v>
      </c>
      <c r="R445" t="str">
        <f>IF(COUNTIF(soi_input_variables!A:A,B445)&gt;0,"yes","no")</f>
        <v>no</v>
      </c>
      <c r="S445" t="str">
        <f>IF(COUNTIF(midas_input_variables!A:A,B445)&gt;0,"yes","no")</f>
        <v>yes</v>
      </c>
      <c r="T445" t="str">
        <f t="shared" si="248"/>
        <v>yes</v>
      </c>
      <c r="U445">
        <v>0.02</v>
      </c>
      <c r="V445" t="str">
        <f>IF(COUNTIF(eucalc_variables_proxies!A:A,B445)&gt;0,"yes","no")</f>
        <v>yes</v>
      </c>
      <c r="X445" t="s">
        <v>2988</v>
      </c>
      <c r="Y445" t="s">
        <v>3808</v>
      </c>
      <c r="AI445" s="9" t="s">
        <v>4163</v>
      </c>
      <c r="AJ445" t="s">
        <v>3018</v>
      </c>
      <c r="AO445" s="29"/>
      <c r="AP445" s="103" t="s">
        <v>4164</v>
      </c>
      <c r="AQ445" s="104" t="b">
        <v>1</v>
      </c>
      <c r="AR445" s="105"/>
      <c r="AS445" s="29"/>
      <c r="AT445" s="131" t="str" cm="1">
        <f t="array" ref="AT445">IFERROR(_xlfn.TEXTSPLIT(AR445,";",,FALSE),"")</f>
        <v/>
      </c>
      <c r="BJ445" s="132" t="str">
        <f t="shared" si="211"/>
        <v/>
      </c>
      <c r="BK445" s="132" t="str">
        <f t="shared" si="212"/>
        <v/>
      </c>
      <c r="BL445" s="132" t="str">
        <f t="shared" si="213"/>
        <v/>
      </c>
      <c r="BM445" s="132" t="str">
        <f t="shared" si="214"/>
        <v/>
      </c>
      <c r="BN445" s="132" t="str">
        <f t="shared" si="215"/>
        <v/>
      </c>
      <c r="BO445" s="132" t="str">
        <f t="shared" si="216"/>
        <v/>
      </c>
      <c r="BP445" s="132" t="str">
        <f t="shared" si="217"/>
        <v/>
      </c>
      <c r="BQ445" s="132" t="str">
        <f t="shared" si="218"/>
        <v/>
      </c>
      <c r="BR445" s="132" t="str">
        <f t="shared" si="219"/>
        <v/>
      </c>
      <c r="BS445" s="132" t="str">
        <f t="shared" si="220"/>
        <v/>
      </c>
      <c r="BT445" s="132" t="str">
        <f t="shared" si="221"/>
        <v/>
      </c>
      <c r="BU445" s="132" t="str">
        <f t="shared" si="222"/>
        <v/>
      </c>
      <c r="BV445" s="132" t="str">
        <f t="shared" si="223"/>
        <v/>
      </c>
      <c r="BW445" s="132" t="str">
        <f t="shared" si="224"/>
        <v/>
      </c>
      <c r="BX445" s="132" t="str">
        <f t="shared" si="225"/>
        <v/>
      </c>
      <c r="BY445" s="132" t="str">
        <f t="shared" si="226"/>
        <v/>
      </c>
      <c r="BZ445" t="str">
        <f t="shared" si="227"/>
        <v/>
      </c>
      <c r="CA445" t="str">
        <f t="shared" si="228"/>
        <v/>
      </c>
      <c r="CB445" t="str">
        <f t="shared" si="229"/>
        <v/>
      </c>
      <c r="CC445" t="str">
        <f t="shared" si="230"/>
        <v/>
      </c>
      <c r="CD445" t="str">
        <f t="shared" si="231"/>
        <v/>
      </c>
      <c r="CE445" t="str">
        <f t="shared" si="232"/>
        <v/>
      </c>
      <c r="CF445" t="str">
        <f t="shared" si="233"/>
        <v/>
      </c>
      <c r="CG445" t="str">
        <f t="shared" si="234"/>
        <v/>
      </c>
      <c r="CH445" t="str">
        <f t="shared" si="235"/>
        <v/>
      </c>
      <c r="CI445" t="str">
        <f t="shared" si="236"/>
        <v/>
      </c>
      <c r="CJ445" t="str">
        <f t="shared" si="237"/>
        <v/>
      </c>
      <c r="CK445" t="str">
        <f t="shared" si="238"/>
        <v/>
      </c>
      <c r="CL445" t="str">
        <f t="shared" si="239"/>
        <v/>
      </c>
      <c r="CM445" t="str">
        <f t="shared" si="240"/>
        <v/>
      </c>
      <c r="CN445" t="str">
        <f t="shared" si="241"/>
        <v/>
      </c>
      <c r="CO445" t="str">
        <f t="shared" si="242"/>
        <v/>
      </c>
    </row>
    <row r="446" spans="1:93" ht="17.100000000000001" customHeight="1">
      <c r="B446" s="97" t="s">
        <v>3838</v>
      </c>
      <c r="C446" s="26"/>
      <c r="D446" s="27"/>
      <c r="E446" s="27" t="s">
        <v>61</v>
      </c>
      <c r="F446" t="s">
        <v>48</v>
      </c>
      <c r="G446" s="30" t="s">
        <v>903</v>
      </c>
      <c r="H446" s="29" t="s">
        <v>3355</v>
      </c>
      <c r="I446" t="s">
        <v>4158</v>
      </c>
      <c r="K446" s="28"/>
      <c r="M446" t="s">
        <v>38</v>
      </c>
      <c r="N446" s="1" t="str">
        <f>_xlfn.CONCAT(A444, "*", A481, "|/", A480, "+", A481)</f>
        <v>bld_emissions-CO2_residential_hot-water_electricity[Mt]*bld_emissions-CO2e_residential_mfh[Mt]|/bld_emissions-CO2e_residential_sfh[Mt]+bld_emissions-CO2e_residential_mfh[Mt]</v>
      </c>
      <c r="R446" t="str">
        <f>IF(COUNTIF(soi_input_variables!A:A,B446)&gt;0,"yes","no")</f>
        <v>no</v>
      </c>
      <c r="S446" t="str">
        <f>IF(COUNTIF(midas_input_variables!A:A,B446)&gt;0,"yes","no")</f>
        <v>yes</v>
      </c>
      <c r="T446" t="str">
        <f t="shared" si="248"/>
        <v>yes</v>
      </c>
      <c r="U446">
        <v>0.02</v>
      </c>
      <c r="V446" t="str">
        <f>IF(COUNTIF(eucalc_variables_proxies!A:A,B446)&gt;0,"yes","no")</f>
        <v>yes</v>
      </c>
      <c r="X446" t="s">
        <v>2988</v>
      </c>
      <c r="Y446" t="s">
        <v>3808</v>
      </c>
      <c r="AI446" s="9" t="s">
        <v>4165</v>
      </c>
      <c r="AJ446" t="s">
        <v>3023</v>
      </c>
      <c r="AO446" s="29"/>
      <c r="AP446" s="103" t="s">
        <v>4166</v>
      </c>
      <c r="AQ446" s="104" t="b">
        <v>1</v>
      </c>
      <c r="AR446" s="105"/>
      <c r="AS446" s="29"/>
      <c r="AT446" s="131" t="str" cm="1">
        <f t="array" ref="AT446">IFERROR(_xlfn.TEXTSPLIT(AR446,";",,FALSE),"")</f>
        <v/>
      </c>
      <c r="BJ446" s="132" t="str">
        <f t="shared" si="211"/>
        <v/>
      </c>
      <c r="BK446" s="132" t="str">
        <f t="shared" si="212"/>
        <v/>
      </c>
      <c r="BL446" s="132" t="str">
        <f t="shared" si="213"/>
        <v/>
      </c>
      <c r="BM446" s="132" t="str">
        <f t="shared" si="214"/>
        <v/>
      </c>
      <c r="BN446" s="132" t="str">
        <f t="shared" si="215"/>
        <v/>
      </c>
      <c r="BO446" s="132" t="str">
        <f t="shared" si="216"/>
        <v/>
      </c>
      <c r="BP446" s="132" t="str">
        <f t="shared" si="217"/>
        <v/>
      </c>
      <c r="BQ446" s="132" t="str">
        <f t="shared" si="218"/>
        <v/>
      </c>
      <c r="BR446" s="132" t="str">
        <f t="shared" si="219"/>
        <v/>
      </c>
      <c r="BS446" s="132" t="str">
        <f t="shared" si="220"/>
        <v/>
      </c>
      <c r="BT446" s="132" t="str">
        <f t="shared" si="221"/>
        <v/>
      </c>
      <c r="BU446" s="132" t="str">
        <f t="shared" si="222"/>
        <v/>
      </c>
      <c r="BV446" s="132" t="str">
        <f t="shared" si="223"/>
        <v/>
      </c>
      <c r="BW446" s="132" t="str">
        <f t="shared" si="224"/>
        <v/>
      </c>
      <c r="BX446" s="132" t="str">
        <f t="shared" si="225"/>
        <v/>
      </c>
      <c r="BY446" s="132" t="str">
        <f t="shared" si="226"/>
        <v/>
      </c>
      <c r="BZ446" t="str">
        <f t="shared" si="227"/>
        <v/>
      </c>
      <c r="CA446" t="str">
        <f t="shared" si="228"/>
        <v/>
      </c>
      <c r="CB446" t="str">
        <f t="shared" si="229"/>
        <v/>
      </c>
      <c r="CC446" t="str">
        <f t="shared" si="230"/>
        <v/>
      </c>
      <c r="CD446" t="str">
        <f t="shared" si="231"/>
        <v/>
      </c>
      <c r="CE446" t="str">
        <f t="shared" si="232"/>
        <v/>
      </c>
      <c r="CF446" t="str">
        <f t="shared" si="233"/>
        <v/>
      </c>
      <c r="CG446" t="str">
        <f t="shared" si="234"/>
        <v/>
      </c>
      <c r="CH446" t="str">
        <f t="shared" si="235"/>
        <v/>
      </c>
      <c r="CI446" t="str">
        <f t="shared" si="236"/>
        <v/>
      </c>
      <c r="CJ446" t="str">
        <f t="shared" si="237"/>
        <v/>
      </c>
      <c r="CK446" t="str">
        <f t="shared" si="238"/>
        <v/>
      </c>
      <c r="CL446" t="str">
        <f t="shared" si="239"/>
        <v/>
      </c>
      <c r="CM446" t="str">
        <f t="shared" si="240"/>
        <v/>
      </c>
      <c r="CN446" t="str">
        <f t="shared" si="241"/>
        <v/>
      </c>
      <c r="CO446" t="str">
        <f t="shared" si="242"/>
        <v/>
      </c>
    </row>
    <row r="447" spans="1:93" ht="16.5" customHeight="1">
      <c r="A447" t="s">
        <v>4079</v>
      </c>
      <c r="B447" s="97"/>
      <c r="C447" s="26" t="s">
        <v>4167</v>
      </c>
      <c r="D447" s="27"/>
      <c r="E447" s="27" t="s">
        <v>61</v>
      </c>
      <c r="F447" t="s">
        <v>48</v>
      </c>
      <c r="G447" s="30" t="s">
        <v>903</v>
      </c>
      <c r="H447" s="29" t="s">
        <v>3355</v>
      </c>
      <c r="I447" t="s">
        <v>2151</v>
      </c>
      <c r="K447" s="28"/>
      <c r="M447" t="s">
        <v>1707</v>
      </c>
      <c r="R447" t="str">
        <f>IF(COUNTIF(soi_input_variables!A:A,B447)&gt;0,"yes","no")</f>
        <v>no</v>
      </c>
      <c r="S447" t="str">
        <f>IF(COUNTIF(midas_input_variables!A:A,B447)&gt;0,"yes","no")</f>
        <v>no</v>
      </c>
      <c r="T447" t="str">
        <f t="shared" si="248"/>
        <v>no</v>
      </c>
      <c r="U447">
        <v>0.02</v>
      </c>
      <c r="V447" t="str">
        <f>IF(COUNTIF(eucalc_variables_proxies!A:A,B447)&gt;0,"yes","no")</f>
        <v>no</v>
      </c>
      <c r="AI447" s="9" t="s">
        <v>4168</v>
      </c>
      <c r="AJ447" t="s">
        <v>3023</v>
      </c>
      <c r="AO447" s="29"/>
      <c r="AP447" s="103" t="s">
        <v>4169</v>
      </c>
      <c r="AQ447" s="104" t="b">
        <v>1</v>
      </c>
      <c r="AR447" s="105"/>
      <c r="AS447" s="29"/>
      <c r="AT447" s="131" t="str" cm="1">
        <f t="array" ref="AT447">IFERROR(_xlfn.TEXTSPLIT(AR447,";",,FALSE),"")</f>
        <v/>
      </c>
      <c r="BJ447" s="132" t="str">
        <f t="shared" si="211"/>
        <v/>
      </c>
      <c r="BK447" s="132" t="str">
        <f t="shared" si="212"/>
        <v/>
      </c>
      <c r="BL447" s="132" t="str">
        <f t="shared" si="213"/>
        <v/>
      </c>
      <c r="BM447" s="132" t="str">
        <f t="shared" si="214"/>
        <v/>
      </c>
      <c r="BN447" s="132" t="str">
        <f t="shared" si="215"/>
        <v/>
      </c>
      <c r="BO447" s="132" t="str">
        <f t="shared" si="216"/>
        <v/>
      </c>
      <c r="BP447" s="132" t="str">
        <f t="shared" si="217"/>
        <v/>
      </c>
      <c r="BQ447" s="132" t="str">
        <f t="shared" si="218"/>
        <v/>
      </c>
      <c r="BR447" s="132" t="str">
        <f t="shared" si="219"/>
        <v/>
      </c>
      <c r="BS447" s="132" t="str">
        <f t="shared" si="220"/>
        <v/>
      </c>
      <c r="BT447" s="132" t="str">
        <f t="shared" si="221"/>
        <v/>
      </c>
      <c r="BU447" s="132" t="str">
        <f t="shared" si="222"/>
        <v/>
      </c>
      <c r="BV447" s="132" t="str">
        <f t="shared" si="223"/>
        <v/>
      </c>
      <c r="BW447" s="132" t="str">
        <f t="shared" si="224"/>
        <v/>
      </c>
      <c r="BX447" s="132" t="str">
        <f t="shared" si="225"/>
        <v/>
      </c>
      <c r="BY447" s="132" t="str">
        <f t="shared" si="226"/>
        <v/>
      </c>
      <c r="BZ447" t="str">
        <f t="shared" si="227"/>
        <v/>
      </c>
      <c r="CA447" t="str">
        <f t="shared" si="228"/>
        <v/>
      </c>
      <c r="CB447" t="str">
        <f t="shared" si="229"/>
        <v/>
      </c>
      <c r="CC447" t="str">
        <f t="shared" si="230"/>
        <v/>
      </c>
      <c r="CD447" t="str">
        <f t="shared" si="231"/>
        <v/>
      </c>
      <c r="CE447" t="str">
        <f t="shared" si="232"/>
        <v/>
      </c>
      <c r="CF447" t="str">
        <f t="shared" si="233"/>
        <v/>
      </c>
      <c r="CG447" t="str">
        <f t="shared" si="234"/>
        <v/>
      </c>
      <c r="CH447" t="str">
        <f t="shared" si="235"/>
        <v/>
      </c>
      <c r="CI447" t="str">
        <f t="shared" si="236"/>
        <v/>
      </c>
      <c r="CJ447" t="str">
        <f t="shared" si="237"/>
        <v/>
      </c>
      <c r="CK447" t="str">
        <f t="shared" si="238"/>
        <v/>
      </c>
      <c r="CL447" t="str">
        <f t="shared" si="239"/>
        <v/>
      </c>
      <c r="CM447" t="str">
        <f t="shared" si="240"/>
        <v/>
      </c>
      <c r="CN447" t="str">
        <f t="shared" si="241"/>
        <v/>
      </c>
      <c r="CO447" t="str">
        <f t="shared" si="242"/>
        <v/>
      </c>
    </row>
    <row r="448" spans="1:93" ht="16.5" customHeight="1">
      <c r="A448" t="s">
        <v>4044</v>
      </c>
      <c r="B448" s="198" t="s">
        <v>3845</v>
      </c>
      <c r="C448" s="26"/>
      <c r="D448" s="27"/>
      <c r="E448" s="27" t="s">
        <v>61</v>
      </c>
      <c r="F448" t="s">
        <v>48</v>
      </c>
      <c r="G448" s="30" t="s">
        <v>903</v>
      </c>
      <c r="H448" s="29" t="s">
        <v>3355</v>
      </c>
      <c r="I448" t="s">
        <v>2151</v>
      </c>
      <c r="K448" s="28"/>
      <c r="M448" t="s">
        <v>38</v>
      </c>
      <c r="R448" t="str">
        <f>IF(COUNTIF(soi_input_variables!A:A,B448)&gt;0,"yes","no")</f>
        <v>no</v>
      </c>
      <c r="S448" t="str">
        <f>IF(COUNTIF(midas_input_variables!A:A,B448)&gt;0,"yes","no")</f>
        <v>yes</v>
      </c>
      <c r="T448" t="str">
        <f t="shared" ref="T448:T453" si="249">IF(OR(R448="yes",S448="yes"),"yes","no")</f>
        <v>yes</v>
      </c>
      <c r="U448">
        <v>0.02</v>
      </c>
      <c r="V448" t="str">
        <f>IF(COUNTIF(eucalc_variables_proxies!A:A,B448)&gt;0,"yes","no")</f>
        <v>yes</v>
      </c>
      <c r="W448" t="s">
        <v>38</v>
      </c>
      <c r="AI448" s="9" t="s">
        <v>4170</v>
      </c>
      <c r="AJ448" t="s">
        <v>3023</v>
      </c>
      <c r="AO448" s="29"/>
      <c r="AP448" s="103" t="s">
        <v>4171</v>
      </c>
      <c r="AQ448" s="104" t="b">
        <v>1</v>
      </c>
      <c r="AR448" s="105"/>
      <c r="AS448" s="29"/>
      <c r="AT448" s="131" t="str" cm="1">
        <f t="array" ref="AT448">IFERROR(_xlfn.TEXTSPLIT(AR448,";",,FALSE),"")</f>
        <v/>
      </c>
      <c r="BJ448" s="132" t="str">
        <f t="shared" si="211"/>
        <v/>
      </c>
      <c r="BK448" s="132" t="str">
        <f t="shared" si="212"/>
        <v/>
      </c>
      <c r="BL448" s="132" t="str">
        <f t="shared" si="213"/>
        <v/>
      </c>
      <c r="BM448" s="132" t="str">
        <f t="shared" si="214"/>
        <v/>
      </c>
      <c r="BN448" s="132" t="str">
        <f t="shared" si="215"/>
        <v/>
      </c>
      <c r="BO448" s="132" t="str">
        <f t="shared" si="216"/>
        <v/>
      </c>
      <c r="BP448" s="132" t="str">
        <f t="shared" si="217"/>
        <v/>
      </c>
      <c r="BQ448" s="132" t="str">
        <f t="shared" si="218"/>
        <v/>
      </c>
      <c r="BR448" s="132" t="str">
        <f t="shared" si="219"/>
        <v/>
      </c>
      <c r="BS448" s="132" t="str">
        <f t="shared" si="220"/>
        <v/>
      </c>
      <c r="BT448" s="132" t="str">
        <f t="shared" si="221"/>
        <v/>
      </c>
      <c r="BU448" s="132" t="str">
        <f t="shared" si="222"/>
        <v/>
      </c>
      <c r="BV448" s="132" t="str">
        <f t="shared" si="223"/>
        <v/>
      </c>
      <c r="BW448" s="132" t="str">
        <f t="shared" si="224"/>
        <v/>
      </c>
      <c r="BX448" s="132" t="str">
        <f t="shared" si="225"/>
        <v/>
      </c>
      <c r="BY448" s="132" t="str">
        <f t="shared" si="226"/>
        <v/>
      </c>
      <c r="BZ448" t="str">
        <f t="shared" si="227"/>
        <v/>
      </c>
      <c r="CA448" t="str">
        <f t="shared" si="228"/>
        <v/>
      </c>
      <c r="CB448" t="str">
        <f t="shared" si="229"/>
        <v/>
      </c>
      <c r="CC448" t="str">
        <f t="shared" si="230"/>
        <v/>
      </c>
      <c r="CD448" t="str">
        <f t="shared" si="231"/>
        <v/>
      </c>
      <c r="CE448" t="str">
        <f t="shared" si="232"/>
        <v/>
      </c>
      <c r="CF448" t="str">
        <f t="shared" si="233"/>
        <v/>
      </c>
      <c r="CG448" t="str">
        <f t="shared" si="234"/>
        <v/>
      </c>
      <c r="CH448" t="str">
        <f t="shared" si="235"/>
        <v/>
      </c>
      <c r="CI448" t="str">
        <f t="shared" si="236"/>
        <v/>
      </c>
      <c r="CJ448" t="str">
        <f t="shared" si="237"/>
        <v/>
      </c>
      <c r="CK448" t="str">
        <f t="shared" si="238"/>
        <v/>
      </c>
      <c r="CL448" t="str">
        <f t="shared" si="239"/>
        <v/>
      </c>
      <c r="CM448" t="str">
        <f t="shared" si="240"/>
        <v/>
      </c>
      <c r="CN448" t="str">
        <f t="shared" si="241"/>
        <v/>
      </c>
      <c r="CO448" t="str">
        <f t="shared" si="242"/>
        <v/>
      </c>
    </row>
    <row r="449" spans="1:93" ht="16.5" customHeight="1">
      <c r="A449" t="s">
        <v>4061</v>
      </c>
      <c r="B449"/>
      <c r="C449" s="26"/>
      <c r="D449" s="27"/>
      <c r="E449" s="27" t="s">
        <v>61</v>
      </c>
      <c r="F449" t="s">
        <v>48</v>
      </c>
      <c r="G449" s="30" t="s">
        <v>903</v>
      </c>
      <c r="H449" s="29" t="s">
        <v>3355</v>
      </c>
      <c r="I449" t="s">
        <v>2151</v>
      </c>
      <c r="K449" s="28"/>
      <c r="M449" s="198" t="s">
        <v>1707</v>
      </c>
      <c r="R449" t="str">
        <f>IF(COUNTIF(soi_input_variables!A:A,B449)&gt;0,"yes","no")</f>
        <v>no</v>
      </c>
      <c r="S449" t="str">
        <f>IF(COUNTIF(midas_input_variables!A:A,B449)&gt;0,"yes","no")</f>
        <v>no</v>
      </c>
      <c r="T449" t="str">
        <f t="shared" si="249"/>
        <v>no</v>
      </c>
      <c r="U449">
        <v>0.02</v>
      </c>
      <c r="V449" t="str">
        <f>IF(COUNTIF(eucalc_variables_proxies!A:A,B449)&gt;0,"yes","no")</f>
        <v>no</v>
      </c>
      <c r="W449" t="s">
        <v>38</v>
      </c>
      <c r="AI449" s="9" t="s">
        <v>4172</v>
      </c>
      <c r="AJ449" t="s">
        <v>3023</v>
      </c>
      <c r="AO449" s="29"/>
      <c r="AP449" s="103" t="s">
        <v>4173</v>
      </c>
      <c r="AQ449" s="104" t="b">
        <v>1</v>
      </c>
      <c r="AR449" s="105"/>
      <c r="AS449" s="29"/>
      <c r="AT449" s="131" t="str" cm="1">
        <f t="array" ref="AT449">IFERROR(_xlfn.TEXTSPLIT(AR449,";",,FALSE),"")</f>
        <v/>
      </c>
      <c r="BJ449" s="132" t="str">
        <f t="shared" si="211"/>
        <v/>
      </c>
      <c r="BK449" s="132" t="str">
        <f t="shared" si="212"/>
        <v/>
      </c>
      <c r="BL449" s="132" t="str">
        <f t="shared" si="213"/>
        <v/>
      </c>
      <c r="BM449" s="132" t="str">
        <f t="shared" si="214"/>
        <v/>
      </c>
      <c r="BN449" s="132" t="str">
        <f t="shared" si="215"/>
        <v/>
      </c>
      <c r="BO449" s="132" t="str">
        <f t="shared" si="216"/>
        <v/>
      </c>
      <c r="BP449" s="132" t="str">
        <f t="shared" si="217"/>
        <v/>
      </c>
      <c r="BQ449" s="132" t="str">
        <f t="shared" si="218"/>
        <v/>
      </c>
      <c r="BR449" s="132" t="str">
        <f t="shared" si="219"/>
        <v/>
      </c>
      <c r="BS449" s="132" t="str">
        <f t="shared" si="220"/>
        <v/>
      </c>
      <c r="BT449" s="132" t="str">
        <f t="shared" si="221"/>
        <v/>
      </c>
      <c r="BU449" s="132" t="str">
        <f t="shared" si="222"/>
        <v/>
      </c>
      <c r="BV449" s="132" t="str">
        <f t="shared" si="223"/>
        <v/>
      </c>
      <c r="BW449" s="132" t="str">
        <f t="shared" si="224"/>
        <v/>
      </c>
      <c r="BX449" s="132" t="str">
        <f t="shared" si="225"/>
        <v/>
      </c>
      <c r="BY449" s="132" t="str">
        <f t="shared" si="226"/>
        <v/>
      </c>
      <c r="BZ449" t="str">
        <f t="shared" si="227"/>
        <v/>
      </c>
      <c r="CA449" t="str">
        <f t="shared" si="228"/>
        <v/>
      </c>
      <c r="CB449" t="str">
        <f t="shared" si="229"/>
        <v/>
      </c>
      <c r="CC449" t="str">
        <f t="shared" si="230"/>
        <v/>
      </c>
      <c r="CD449" t="str">
        <f t="shared" si="231"/>
        <v/>
      </c>
      <c r="CE449" t="str">
        <f t="shared" si="232"/>
        <v/>
      </c>
      <c r="CF449" t="str">
        <f t="shared" si="233"/>
        <v/>
      </c>
      <c r="CG449" t="str">
        <f t="shared" si="234"/>
        <v/>
      </c>
      <c r="CH449" t="str">
        <f t="shared" si="235"/>
        <v/>
      </c>
      <c r="CI449" t="str">
        <f t="shared" si="236"/>
        <v/>
      </c>
      <c r="CJ449" t="str">
        <f t="shared" si="237"/>
        <v/>
      </c>
      <c r="CK449" t="str">
        <f t="shared" si="238"/>
        <v/>
      </c>
      <c r="CL449" t="str">
        <f t="shared" si="239"/>
        <v/>
      </c>
      <c r="CM449" t="str">
        <f t="shared" si="240"/>
        <v/>
      </c>
      <c r="CN449" t="str">
        <f t="shared" si="241"/>
        <v/>
      </c>
      <c r="CO449" t="str">
        <f t="shared" si="242"/>
        <v/>
      </c>
    </row>
    <row r="450" spans="1:93" ht="16.5" customHeight="1">
      <c r="B450" s="97" t="s">
        <v>3864</v>
      </c>
      <c r="C450" s="26"/>
      <c r="D450" s="27"/>
      <c r="E450" s="27" t="s">
        <v>61</v>
      </c>
      <c r="F450" t="s">
        <v>48</v>
      </c>
      <c r="G450" s="30" t="s">
        <v>903</v>
      </c>
      <c r="H450" s="29" t="s">
        <v>3355</v>
      </c>
      <c r="I450" t="s">
        <v>2151</v>
      </c>
      <c r="K450" s="28"/>
      <c r="M450" t="s">
        <v>38</v>
      </c>
      <c r="N450" s="1" t="str">
        <f>_xlfn.CONCAT(A449, "*", A480, "|/", A480, "+", A481)</f>
        <v>bld_emissions-CO2_residential_lighting_electricity[Mt]*bld_emissions-CO2e_residential_sfh[Mt]|/bld_emissions-CO2e_residential_sfh[Mt]+bld_emissions-CO2e_residential_mfh[Mt]</v>
      </c>
      <c r="R450" t="str">
        <f>IF(COUNTIF(soi_input_variables!A:A,B450)&gt;0,"yes","no")</f>
        <v>no</v>
      </c>
      <c r="S450" t="str">
        <f>IF(COUNTIF(midas_input_variables!A:A,B450)&gt;0,"yes","no")</f>
        <v>yes</v>
      </c>
      <c r="T450" t="str">
        <f t="shared" si="249"/>
        <v>yes</v>
      </c>
      <c r="U450">
        <v>0.02</v>
      </c>
      <c r="V450" t="str">
        <f>IF(COUNTIF(eucalc_variables_proxies!A:A,B450)&gt;0,"yes","no")</f>
        <v>yes</v>
      </c>
      <c r="X450" t="s">
        <v>2988</v>
      </c>
      <c r="Y450" t="s">
        <v>3808</v>
      </c>
      <c r="AI450" s="9" t="s">
        <v>4174</v>
      </c>
      <c r="AJ450" t="s">
        <v>3023</v>
      </c>
      <c r="AO450" s="29"/>
      <c r="AP450" s="103" t="s">
        <v>4175</v>
      </c>
      <c r="AQ450" s="104" t="b">
        <v>1</v>
      </c>
      <c r="AR450" s="105"/>
      <c r="AS450" s="29"/>
      <c r="AT450" s="131" t="str" cm="1">
        <f t="array" ref="AT450">IFERROR(_xlfn.TEXTSPLIT(AR450,";",,FALSE),"")</f>
        <v/>
      </c>
      <c r="BJ450" s="132" t="str">
        <f t="shared" ref="BJ450:BJ513" si="250">IF(LEN(AT450)&gt;0,VALUE(AT450),"")</f>
        <v/>
      </c>
      <c r="BK450" s="132" t="str">
        <f t="shared" ref="BK450:BK513" si="251">IF(LEN(AU450)&gt;0,VALUE(AU450),"")</f>
        <v/>
      </c>
      <c r="BL450" s="132" t="str">
        <f t="shared" ref="BL450:BL513" si="252">IF(LEN(AV450)&gt;0,VALUE(AV450),"")</f>
        <v/>
      </c>
      <c r="BM450" s="132" t="str">
        <f t="shared" ref="BM450:BM513" si="253">IF(LEN(AW450)&gt;0,VALUE(AW450),"")</f>
        <v/>
      </c>
      <c r="BN450" s="132" t="str">
        <f t="shared" ref="BN450:BN513" si="254">IF(LEN(AX450)&gt;0,VALUE(AX450),"")</f>
        <v/>
      </c>
      <c r="BO450" s="132" t="str">
        <f t="shared" ref="BO450:BO513" si="255">IF(LEN(AY450)&gt;0,VALUE(AY450),"")</f>
        <v/>
      </c>
      <c r="BP450" s="132" t="str">
        <f t="shared" ref="BP450:BP513" si="256">IF(LEN(AZ450)&gt;0,VALUE(AZ450),"")</f>
        <v/>
      </c>
      <c r="BQ450" s="132" t="str">
        <f t="shared" ref="BQ450:BQ513" si="257">IF(LEN(BA450)&gt;0,VALUE(BA450),"")</f>
        <v/>
      </c>
      <c r="BR450" s="132" t="str">
        <f t="shared" ref="BR450:BR513" si="258">IF(LEN(BB450)&gt;0,VALUE(BB450),"")</f>
        <v/>
      </c>
      <c r="BS450" s="132" t="str">
        <f t="shared" ref="BS450:BS513" si="259">IF(LEN(BC450)&gt;0,VALUE(BC450),"")</f>
        <v/>
      </c>
      <c r="BT450" s="132" t="str">
        <f t="shared" ref="BT450:BT513" si="260">IF(LEN(BD450)&gt;0,VALUE(BD450),"")</f>
        <v/>
      </c>
      <c r="BU450" s="132" t="str">
        <f t="shared" ref="BU450:BU513" si="261">IF(LEN(BE450)&gt;0,VALUE(BE450),"")</f>
        <v/>
      </c>
      <c r="BV450" s="132" t="str">
        <f t="shared" ref="BV450:BV513" si="262">IF(LEN(BF450)&gt;0,VALUE(BF450),"")</f>
        <v/>
      </c>
      <c r="BW450" s="132" t="str">
        <f t="shared" ref="BW450:BW513" si="263">IF(LEN(BG450)&gt;0,VALUE(BG450),"")</f>
        <v/>
      </c>
      <c r="BX450" s="132" t="str">
        <f t="shared" ref="BX450:BX513" si="264">IF(LEN(BH450)&gt;0,VALUE(BH450),"")</f>
        <v/>
      </c>
      <c r="BY450" s="132" t="str">
        <f t="shared" ref="BY450:BY513" si="265">IF(LEN(BI450)&gt;0,VALUE(BI450),"")</f>
        <v/>
      </c>
      <c r="BZ450" t="str">
        <f t="shared" ref="BZ450:BZ513" si="266" xml:space="preserve"> IF(LEN(BJ450)&gt;0,VLOOKUP(BJ450,$AO:$AP,2,FALSE),"")</f>
        <v/>
      </c>
      <c r="CA450" t="str">
        <f t="shared" ref="CA450:CA513" si="267" xml:space="preserve"> IF(LEN(BK450)&gt;0,VLOOKUP(BK450,$AO:$AP,2,FALSE),"")</f>
        <v/>
      </c>
      <c r="CB450" t="str">
        <f t="shared" ref="CB450:CB513" si="268" xml:space="preserve"> IF(LEN(BL450)&gt;0,VLOOKUP(BL450,$AO:$AP,2,FALSE),"")</f>
        <v/>
      </c>
      <c r="CC450" t="str">
        <f t="shared" ref="CC450:CC513" si="269" xml:space="preserve"> IF(LEN(BM450)&gt;0,VLOOKUP(BM450,$AO:$AP,2,FALSE),"")</f>
        <v/>
      </c>
      <c r="CD450" t="str">
        <f t="shared" ref="CD450:CD513" si="270" xml:space="preserve"> IF(LEN(BN450)&gt;0,VLOOKUP(BN450,$AO:$AP,2,FALSE),"")</f>
        <v/>
      </c>
      <c r="CE450" t="str">
        <f t="shared" ref="CE450:CE513" si="271" xml:space="preserve"> IF(LEN(BO450)&gt;0,VLOOKUP(BO450,$AO:$AP,2,FALSE),"")</f>
        <v/>
      </c>
      <c r="CF450" t="str">
        <f t="shared" ref="CF450:CF513" si="272" xml:space="preserve"> IF(LEN(BP450)&gt;0,VLOOKUP(BP450,$AO:$AP,2,FALSE),"")</f>
        <v/>
      </c>
      <c r="CG450" t="str">
        <f t="shared" ref="CG450:CG513" si="273" xml:space="preserve"> IF(LEN(BQ450)&gt;0,VLOOKUP(BQ450,$AO:$AP,2,FALSE),"")</f>
        <v/>
      </c>
      <c r="CH450" t="str">
        <f t="shared" ref="CH450:CH513" si="274" xml:space="preserve"> IF(LEN(BR450)&gt;0,VLOOKUP(BR450,$AO:$AP,2,FALSE),"")</f>
        <v/>
      </c>
      <c r="CI450" t="str">
        <f t="shared" ref="CI450:CI513" si="275" xml:space="preserve"> IF(LEN(BS450)&gt;0,VLOOKUP(BS450,$AO:$AP,2,FALSE),"")</f>
        <v/>
      </c>
      <c r="CJ450" t="str">
        <f t="shared" ref="CJ450:CJ513" si="276" xml:space="preserve"> IF(LEN(BT450)&gt;0,VLOOKUP(BT450,$AO:$AP,2,FALSE),"")</f>
        <v/>
      </c>
      <c r="CK450" t="str">
        <f t="shared" ref="CK450:CK513" si="277" xml:space="preserve"> IF(LEN(BU450)&gt;0,VLOOKUP(BU450,$AO:$AP,2,FALSE),"")</f>
        <v/>
      </c>
      <c r="CL450" t="str">
        <f t="shared" ref="CL450:CL513" si="278" xml:space="preserve"> IF(LEN(BV450)&gt;0,VLOOKUP(BV450,$AO:$AP,2,FALSE),"")</f>
        <v/>
      </c>
      <c r="CM450" t="str">
        <f t="shared" ref="CM450:CM513" si="279" xml:space="preserve"> IF(LEN(BW450)&gt;0,VLOOKUP(BW450,$AO:$AP,2,FALSE),"")</f>
        <v/>
      </c>
      <c r="CN450" t="str">
        <f t="shared" ref="CN450:CN513" si="280" xml:space="preserve"> IF(LEN(BX450)&gt;0,VLOOKUP(BX450,$AO:$AP,2,FALSE),"")</f>
        <v/>
      </c>
      <c r="CO450" t="str">
        <f t="shared" ref="CO450:CO513" si="281" xml:space="preserve"> IF(LEN(BY450)&gt;0,VLOOKUP(BY450,$AO:$AP,2,FALSE),"")</f>
        <v/>
      </c>
    </row>
    <row r="451" spans="1:93" ht="16.5" customHeight="1">
      <c r="B451" s="97" t="s">
        <v>3842</v>
      </c>
      <c r="C451" s="26"/>
      <c r="D451" s="27"/>
      <c r="E451" s="27" t="s">
        <v>61</v>
      </c>
      <c r="F451" t="s">
        <v>48</v>
      </c>
      <c r="G451" s="30" t="s">
        <v>903</v>
      </c>
      <c r="H451" s="29" t="s">
        <v>3355</v>
      </c>
      <c r="I451" t="s">
        <v>2151</v>
      </c>
      <c r="K451" s="28"/>
      <c r="M451" t="s">
        <v>38</v>
      </c>
      <c r="N451" s="1" t="str">
        <f>_xlfn.CONCAT(A449, "*", A481, "|/", A480, "+", A481)</f>
        <v>bld_emissions-CO2_residential_lighting_electricity[Mt]*bld_emissions-CO2e_residential_mfh[Mt]|/bld_emissions-CO2e_residential_sfh[Mt]+bld_emissions-CO2e_residential_mfh[Mt]</v>
      </c>
      <c r="R451" t="str">
        <f>IF(COUNTIF(soi_input_variables!A:A,B451)&gt;0,"yes","no")</f>
        <v>no</v>
      </c>
      <c r="S451" t="str">
        <f>IF(COUNTIF(midas_input_variables!A:A,B451)&gt;0,"yes","no")</f>
        <v>yes</v>
      </c>
      <c r="T451" t="str">
        <f t="shared" si="249"/>
        <v>yes</v>
      </c>
      <c r="U451">
        <v>0.02</v>
      </c>
      <c r="V451" t="str">
        <f>IF(COUNTIF(eucalc_variables_proxies!A:A,B451)&gt;0,"yes","no")</f>
        <v>yes</v>
      </c>
      <c r="X451" t="s">
        <v>2988</v>
      </c>
      <c r="Y451" t="s">
        <v>3808</v>
      </c>
      <c r="AI451" s="9" t="s">
        <v>4176</v>
      </c>
      <c r="AJ451" t="s">
        <v>3023</v>
      </c>
      <c r="AO451" s="29"/>
      <c r="AP451" s="103" t="s">
        <v>4177</v>
      </c>
      <c r="AQ451" s="104" t="b">
        <v>1</v>
      </c>
      <c r="AR451" s="105"/>
      <c r="AS451" s="29"/>
      <c r="AT451" s="131" t="str" cm="1">
        <f t="array" ref="AT451">IFERROR(_xlfn.TEXTSPLIT(AR451,";",,FALSE),"")</f>
        <v/>
      </c>
      <c r="BJ451" s="132" t="str">
        <f t="shared" si="250"/>
        <v/>
      </c>
      <c r="BK451" s="132" t="str">
        <f t="shared" si="251"/>
        <v/>
      </c>
      <c r="BL451" s="132" t="str">
        <f t="shared" si="252"/>
        <v/>
      </c>
      <c r="BM451" s="132" t="str">
        <f t="shared" si="253"/>
        <v/>
      </c>
      <c r="BN451" s="132" t="str">
        <f t="shared" si="254"/>
        <v/>
      </c>
      <c r="BO451" s="132" t="str">
        <f t="shared" si="255"/>
        <v/>
      </c>
      <c r="BP451" s="132" t="str">
        <f t="shared" si="256"/>
        <v/>
      </c>
      <c r="BQ451" s="132" t="str">
        <f t="shared" si="257"/>
        <v/>
      </c>
      <c r="BR451" s="132" t="str">
        <f t="shared" si="258"/>
        <v/>
      </c>
      <c r="BS451" s="132" t="str">
        <f t="shared" si="259"/>
        <v/>
      </c>
      <c r="BT451" s="132" t="str">
        <f t="shared" si="260"/>
        <v/>
      </c>
      <c r="BU451" s="132" t="str">
        <f t="shared" si="261"/>
        <v/>
      </c>
      <c r="BV451" s="132" t="str">
        <f t="shared" si="262"/>
        <v/>
      </c>
      <c r="BW451" s="132" t="str">
        <f t="shared" si="263"/>
        <v/>
      </c>
      <c r="BX451" s="132" t="str">
        <f t="shared" si="264"/>
        <v/>
      </c>
      <c r="BY451" s="132" t="str">
        <f t="shared" si="265"/>
        <v/>
      </c>
      <c r="BZ451" t="str">
        <f t="shared" si="266"/>
        <v/>
      </c>
      <c r="CA451" t="str">
        <f t="shared" si="267"/>
        <v/>
      </c>
      <c r="CB451" t="str">
        <f t="shared" si="268"/>
        <v/>
      </c>
      <c r="CC451" t="str">
        <f t="shared" si="269"/>
        <v/>
      </c>
      <c r="CD451" t="str">
        <f t="shared" si="270"/>
        <v/>
      </c>
      <c r="CE451" t="str">
        <f t="shared" si="271"/>
        <v/>
      </c>
      <c r="CF451" t="str">
        <f t="shared" si="272"/>
        <v/>
      </c>
      <c r="CG451" t="str">
        <f t="shared" si="273"/>
        <v/>
      </c>
      <c r="CH451" t="str">
        <f t="shared" si="274"/>
        <v/>
      </c>
      <c r="CI451" t="str">
        <f t="shared" si="275"/>
        <v/>
      </c>
      <c r="CJ451" t="str">
        <f t="shared" si="276"/>
        <v/>
      </c>
      <c r="CK451" t="str">
        <f t="shared" si="277"/>
        <v/>
      </c>
      <c r="CL451" t="str">
        <f t="shared" si="278"/>
        <v/>
      </c>
      <c r="CM451" t="str">
        <f t="shared" si="279"/>
        <v/>
      </c>
      <c r="CN451" t="str">
        <f t="shared" si="280"/>
        <v/>
      </c>
      <c r="CO451" t="str">
        <f t="shared" si="281"/>
        <v/>
      </c>
    </row>
    <row r="452" spans="1:93" ht="16.2" customHeight="1">
      <c r="A452" t="s">
        <v>4035</v>
      </c>
      <c r="B452" s="97"/>
      <c r="C452" s="26" t="s">
        <v>4178</v>
      </c>
      <c r="D452" s="27"/>
      <c r="E452" s="27" t="s">
        <v>61</v>
      </c>
      <c r="F452" t="s">
        <v>48</v>
      </c>
      <c r="G452" s="30"/>
      <c r="H452" s="29"/>
      <c r="K452" s="28"/>
      <c r="M452" t="s">
        <v>1707</v>
      </c>
      <c r="R452" t="str">
        <f>IF(COUNTIF(soi_input_variables!A:A,B452)&gt;0,"yes","no")</f>
        <v>no</v>
      </c>
      <c r="S452" t="str">
        <f>IF(COUNTIF(midas_input_variables!A:A,B452)&gt;0,"yes","no")</f>
        <v>no</v>
      </c>
      <c r="T452" t="str">
        <f t="shared" si="249"/>
        <v>no</v>
      </c>
      <c r="U452">
        <v>0.02</v>
      </c>
      <c r="V452" t="str">
        <f>IF(COUNTIF(eucalc_variables_proxies!A:A,B452)&gt;0,"yes","no")</f>
        <v>no</v>
      </c>
      <c r="AI452" s="9" t="s">
        <v>4179</v>
      </c>
      <c r="AJ452" t="s">
        <v>3023</v>
      </c>
      <c r="AO452" s="29"/>
      <c r="AP452" s="103" t="s">
        <v>4180</v>
      </c>
      <c r="AQ452" s="104" t="b">
        <v>1</v>
      </c>
      <c r="AR452" s="105"/>
      <c r="AS452" s="29"/>
      <c r="AT452" s="131" t="str" cm="1">
        <f t="array" ref="AT452">IFERROR(_xlfn.TEXTSPLIT(AR452,";",,FALSE),"")</f>
        <v/>
      </c>
      <c r="BJ452" s="132" t="str">
        <f t="shared" si="250"/>
        <v/>
      </c>
      <c r="BK452" s="132" t="str">
        <f t="shared" si="251"/>
        <v/>
      </c>
      <c r="BL452" s="132" t="str">
        <f t="shared" si="252"/>
        <v/>
      </c>
      <c r="BM452" s="132" t="str">
        <f t="shared" si="253"/>
        <v/>
      </c>
      <c r="BN452" s="132" t="str">
        <f t="shared" si="254"/>
        <v/>
      </c>
      <c r="BO452" s="132" t="str">
        <f t="shared" si="255"/>
        <v/>
      </c>
      <c r="BP452" s="132" t="str">
        <f t="shared" si="256"/>
        <v/>
      </c>
      <c r="BQ452" s="132" t="str">
        <f t="shared" si="257"/>
        <v/>
      </c>
      <c r="BR452" s="132" t="str">
        <f t="shared" si="258"/>
        <v/>
      </c>
      <c r="BS452" s="132" t="str">
        <f t="shared" si="259"/>
        <v/>
      </c>
      <c r="BT452" s="132" t="str">
        <f t="shared" si="260"/>
        <v/>
      </c>
      <c r="BU452" s="132" t="str">
        <f t="shared" si="261"/>
        <v/>
      </c>
      <c r="BV452" s="132" t="str">
        <f t="shared" si="262"/>
        <v/>
      </c>
      <c r="BW452" s="132" t="str">
        <f t="shared" si="263"/>
        <v/>
      </c>
      <c r="BX452" s="132" t="str">
        <f t="shared" si="264"/>
        <v/>
      </c>
      <c r="BY452" s="132" t="str">
        <f t="shared" si="265"/>
        <v/>
      </c>
      <c r="BZ452" t="str">
        <f t="shared" si="266"/>
        <v/>
      </c>
      <c r="CA452" t="str">
        <f t="shared" si="267"/>
        <v/>
      </c>
      <c r="CB452" t="str">
        <f t="shared" si="268"/>
        <v/>
      </c>
      <c r="CC452" t="str">
        <f t="shared" si="269"/>
        <v/>
      </c>
      <c r="CD452" t="str">
        <f t="shared" si="270"/>
        <v/>
      </c>
      <c r="CE452" t="str">
        <f t="shared" si="271"/>
        <v/>
      </c>
      <c r="CF452" t="str">
        <f t="shared" si="272"/>
        <v/>
      </c>
      <c r="CG452" t="str">
        <f t="shared" si="273"/>
        <v/>
      </c>
      <c r="CH452" t="str">
        <f t="shared" si="274"/>
        <v/>
      </c>
      <c r="CI452" t="str">
        <f t="shared" si="275"/>
        <v/>
      </c>
      <c r="CJ452" t="str">
        <f t="shared" si="276"/>
        <v/>
      </c>
      <c r="CK452" t="str">
        <f t="shared" si="277"/>
        <v/>
      </c>
      <c r="CL452" t="str">
        <f t="shared" si="278"/>
        <v/>
      </c>
      <c r="CM452" t="str">
        <f t="shared" si="279"/>
        <v/>
      </c>
      <c r="CN452" t="str">
        <f t="shared" si="280"/>
        <v/>
      </c>
      <c r="CO452" t="str">
        <f t="shared" si="281"/>
        <v/>
      </c>
    </row>
    <row r="453" spans="1:93" ht="16.2" customHeight="1">
      <c r="B453" s="97" t="s">
        <v>3850</v>
      </c>
      <c r="C453" s="26"/>
      <c r="D453" s="27"/>
      <c r="E453" s="27" t="s">
        <v>61</v>
      </c>
      <c r="F453" t="s">
        <v>48</v>
      </c>
      <c r="G453" s="30" t="s">
        <v>903</v>
      </c>
      <c r="H453" s="29" t="s">
        <v>3355</v>
      </c>
      <c r="K453" s="28"/>
      <c r="M453" t="s">
        <v>38</v>
      </c>
      <c r="N453" s="1" t="str">
        <f>_xlfn.CONCAT(A452, "*", A480, "|/", A480, "+", A481, "+", A483, "+", A484, "+", A485, "+", A486, "+", A487, "+", A488)</f>
        <v>bld_emissions-CO2_non-elec_cooking[Mt]*bld_emissions-CO2e_residential_sfh[Mt]|/bld_emissions-CO2e_residential_sfh[Mt]+bld_emissions-CO2e_residential_mfh[Mt]+bld_emissions-CO2e_non-residential_education[Mt]+bld_emissions-CO2e_non-residential_health[Mt]+bld_emissions-CO2e_non-residential_hotels[Mt]+bld_emissions-CO2e_non-residential_offices[Mt]+bld_emissions-CO2e_non-residential_other[Mt]+bld_emissions-CO2e_non-residential_trade[Mt]</v>
      </c>
      <c r="R453" t="str">
        <f>IF(COUNTIF(soi_input_variables!A:A,B453)&gt;0,"yes","no")</f>
        <v>no</v>
      </c>
      <c r="S453" t="str">
        <f>IF(COUNTIF(midas_input_variables!A:A,B453)&gt;0,"yes","no")</f>
        <v>yes</v>
      </c>
      <c r="T453" t="str">
        <f t="shared" si="249"/>
        <v>yes</v>
      </c>
      <c r="U453">
        <v>0.02</v>
      </c>
      <c r="V453" t="str">
        <f>IF(COUNTIF(eucalc_variables_proxies!A:A,B453)&gt;0,"yes","no")</f>
        <v>yes</v>
      </c>
      <c r="X453" t="s">
        <v>2988</v>
      </c>
      <c r="Y453" t="s">
        <v>3808</v>
      </c>
      <c r="AI453" s="9" t="s">
        <v>4181</v>
      </c>
      <c r="AJ453" t="s">
        <v>3023</v>
      </c>
      <c r="AO453" s="29"/>
      <c r="AP453" s="103" t="s">
        <v>4182</v>
      </c>
      <c r="AQ453" s="104" t="b">
        <v>1</v>
      </c>
      <c r="AR453" s="105"/>
      <c r="AS453" s="29"/>
      <c r="AT453" s="131" t="str" cm="1">
        <f t="array" ref="AT453">IFERROR(_xlfn.TEXTSPLIT(AR453,";",,FALSE),"")</f>
        <v/>
      </c>
      <c r="BJ453" s="132" t="str">
        <f t="shared" si="250"/>
        <v/>
      </c>
      <c r="BK453" s="132" t="str">
        <f t="shared" si="251"/>
        <v/>
      </c>
      <c r="BL453" s="132" t="str">
        <f t="shared" si="252"/>
        <v/>
      </c>
      <c r="BM453" s="132" t="str">
        <f t="shared" si="253"/>
        <v/>
      </c>
      <c r="BN453" s="132" t="str">
        <f t="shared" si="254"/>
        <v/>
      </c>
      <c r="BO453" s="132" t="str">
        <f t="shared" si="255"/>
        <v/>
      </c>
      <c r="BP453" s="132" t="str">
        <f t="shared" si="256"/>
        <v/>
      </c>
      <c r="BQ453" s="132" t="str">
        <f t="shared" si="257"/>
        <v/>
      </c>
      <c r="BR453" s="132" t="str">
        <f t="shared" si="258"/>
        <v/>
      </c>
      <c r="BS453" s="132" t="str">
        <f t="shared" si="259"/>
        <v/>
      </c>
      <c r="BT453" s="132" t="str">
        <f t="shared" si="260"/>
        <v/>
      </c>
      <c r="BU453" s="132" t="str">
        <f t="shared" si="261"/>
        <v/>
      </c>
      <c r="BV453" s="132" t="str">
        <f t="shared" si="262"/>
        <v/>
      </c>
      <c r="BW453" s="132" t="str">
        <f t="shared" si="263"/>
        <v/>
      </c>
      <c r="BX453" s="132" t="str">
        <f t="shared" si="264"/>
        <v/>
      </c>
      <c r="BY453" s="132" t="str">
        <f t="shared" si="265"/>
        <v/>
      </c>
      <c r="BZ453" t="str">
        <f t="shared" si="266"/>
        <v/>
      </c>
      <c r="CA453" t="str">
        <f t="shared" si="267"/>
        <v/>
      </c>
      <c r="CB453" t="str">
        <f t="shared" si="268"/>
        <v/>
      </c>
      <c r="CC453" t="str">
        <f t="shared" si="269"/>
        <v/>
      </c>
      <c r="CD453" t="str">
        <f t="shared" si="270"/>
        <v/>
      </c>
      <c r="CE453" t="str">
        <f t="shared" si="271"/>
        <v/>
      </c>
      <c r="CF453" t="str">
        <f t="shared" si="272"/>
        <v/>
      </c>
      <c r="CG453" t="str">
        <f t="shared" si="273"/>
        <v/>
      </c>
      <c r="CH453" t="str">
        <f t="shared" si="274"/>
        <v/>
      </c>
      <c r="CI453" t="str">
        <f t="shared" si="275"/>
        <v/>
      </c>
      <c r="CJ453" t="str">
        <f t="shared" si="276"/>
        <v/>
      </c>
      <c r="CK453" t="str">
        <f t="shared" si="277"/>
        <v/>
      </c>
      <c r="CL453" t="str">
        <f t="shared" si="278"/>
        <v/>
      </c>
      <c r="CM453" t="str">
        <f t="shared" si="279"/>
        <v/>
      </c>
      <c r="CN453" t="str">
        <f t="shared" si="280"/>
        <v/>
      </c>
      <c r="CO453" t="str">
        <f t="shared" si="281"/>
        <v/>
      </c>
    </row>
    <row r="454" spans="1:93" ht="16.2" customHeight="1">
      <c r="B454" s="97" t="s">
        <v>3854</v>
      </c>
      <c r="C454" s="26"/>
      <c r="D454" s="27"/>
      <c r="E454" s="27" t="s">
        <v>61</v>
      </c>
      <c r="F454" t="s">
        <v>48</v>
      </c>
      <c r="G454" s="30" t="s">
        <v>903</v>
      </c>
      <c r="H454" s="29" t="s">
        <v>3355</v>
      </c>
      <c r="K454" s="28"/>
      <c r="M454" t="s">
        <v>38</v>
      </c>
      <c r="N454" s="1" t="str">
        <f>_xlfn.CONCAT(A452, "*", A481, "|/", A480, "+", A481, "+", A483, "+", A484, "+", A485, "+", A486, "+", A487, "+", A488)</f>
        <v>bld_emissions-CO2_non-elec_cooking[Mt]*bld_emissions-CO2e_residential_mfh[Mt]|/bld_emissions-CO2e_residential_sfh[Mt]+bld_emissions-CO2e_residential_mfh[Mt]+bld_emissions-CO2e_non-residential_education[Mt]+bld_emissions-CO2e_non-residential_health[Mt]+bld_emissions-CO2e_non-residential_hotels[Mt]+bld_emissions-CO2e_non-residential_offices[Mt]+bld_emissions-CO2e_non-residential_other[Mt]+bld_emissions-CO2e_non-residential_trade[Mt]</v>
      </c>
      <c r="R454" t="str">
        <f>IF(COUNTIF(soi_input_variables!A:A,B454)&gt;0,"yes","no")</f>
        <v>no</v>
      </c>
      <c r="S454" t="str">
        <f>IF(COUNTIF(midas_input_variables!A:A,B454)&gt;0,"yes","no")</f>
        <v>yes</v>
      </c>
      <c r="T454" t="str">
        <f t="shared" ref="T454:T540" si="282">IF(OR(R454="yes",S454="yes"),"yes","no")</f>
        <v>yes</v>
      </c>
      <c r="U454">
        <v>0.02</v>
      </c>
      <c r="V454" t="str">
        <f>IF(COUNTIF(eucalc_variables_proxies!A:A,B454)&gt;0,"yes","no")</f>
        <v>yes</v>
      </c>
      <c r="X454" t="s">
        <v>2988</v>
      </c>
      <c r="Y454" t="s">
        <v>3808</v>
      </c>
      <c r="AI454" s="9" t="s">
        <v>4183</v>
      </c>
      <c r="AJ454" t="s">
        <v>3023</v>
      </c>
      <c r="AO454" s="29"/>
      <c r="AP454" s="103" t="s">
        <v>4184</v>
      </c>
      <c r="AQ454" s="104" t="b">
        <v>1</v>
      </c>
      <c r="AR454" s="105"/>
      <c r="AS454" s="29"/>
      <c r="AT454" s="131" t="str" cm="1">
        <f t="array" ref="AT454">IFERROR(_xlfn.TEXTSPLIT(AR454,";",,FALSE),"")</f>
        <v/>
      </c>
      <c r="BJ454" s="132" t="str">
        <f t="shared" si="250"/>
        <v/>
      </c>
      <c r="BK454" s="132" t="str">
        <f t="shared" si="251"/>
        <v/>
      </c>
      <c r="BL454" s="132" t="str">
        <f t="shared" si="252"/>
        <v/>
      </c>
      <c r="BM454" s="132" t="str">
        <f t="shared" si="253"/>
        <v/>
      </c>
      <c r="BN454" s="132" t="str">
        <f t="shared" si="254"/>
        <v/>
      </c>
      <c r="BO454" s="132" t="str">
        <f t="shared" si="255"/>
        <v/>
      </c>
      <c r="BP454" s="132" t="str">
        <f t="shared" si="256"/>
        <v/>
      </c>
      <c r="BQ454" s="132" t="str">
        <f t="shared" si="257"/>
        <v/>
      </c>
      <c r="BR454" s="132" t="str">
        <f t="shared" si="258"/>
        <v/>
      </c>
      <c r="BS454" s="132" t="str">
        <f t="shared" si="259"/>
        <v/>
      </c>
      <c r="BT454" s="132" t="str">
        <f t="shared" si="260"/>
        <v/>
      </c>
      <c r="BU454" s="132" t="str">
        <f t="shared" si="261"/>
        <v/>
      </c>
      <c r="BV454" s="132" t="str">
        <f t="shared" si="262"/>
        <v/>
      </c>
      <c r="BW454" s="132" t="str">
        <f t="shared" si="263"/>
        <v/>
      </c>
      <c r="BX454" s="132" t="str">
        <f t="shared" si="264"/>
        <v/>
      </c>
      <c r="BY454" s="132" t="str">
        <f t="shared" si="265"/>
        <v/>
      </c>
      <c r="BZ454" t="str">
        <f t="shared" si="266"/>
        <v/>
      </c>
      <c r="CA454" t="str">
        <f t="shared" si="267"/>
        <v/>
      </c>
      <c r="CB454" t="str">
        <f t="shared" si="268"/>
        <v/>
      </c>
      <c r="CC454" t="str">
        <f t="shared" si="269"/>
        <v/>
      </c>
      <c r="CD454" t="str">
        <f t="shared" si="270"/>
        <v/>
      </c>
      <c r="CE454" t="str">
        <f t="shared" si="271"/>
        <v/>
      </c>
      <c r="CF454" t="str">
        <f t="shared" si="272"/>
        <v/>
      </c>
      <c r="CG454" t="str">
        <f t="shared" si="273"/>
        <v/>
      </c>
      <c r="CH454" t="str">
        <f t="shared" si="274"/>
        <v/>
      </c>
      <c r="CI454" t="str">
        <f t="shared" si="275"/>
        <v/>
      </c>
      <c r="CJ454" t="str">
        <f t="shared" si="276"/>
        <v/>
      </c>
      <c r="CK454" t="str">
        <f t="shared" si="277"/>
        <v/>
      </c>
      <c r="CL454" t="str">
        <f t="shared" si="278"/>
        <v/>
      </c>
      <c r="CM454" t="str">
        <f t="shared" si="279"/>
        <v/>
      </c>
      <c r="CN454" t="str">
        <f t="shared" si="280"/>
        <v/>
      </c>
      <c r="CO454" t="str">
        <f t="shared" si="281"/>
        <v/>
      </c>
    </row>
    <row r="455" spans="1:93" ht="16.2" customHeight="1">
      <c r="B455" s="97" t="s">
        <v>3857</v>
      </c>
      <c r="C455" s="26"/>
      <c r="D455" s="27"/>
      <c r="E455" s="27" t="s">
        <v>61</v>
      </c>
      <c r="F455" t="s">
        <v>48</v>
      </c>
      <c r="G455" s="30" t="s">
        <v>903</v>
      </c>
      <c r="H455" s="29" t="s">
        <v>3355</v>
      </c>
      <c r="K455" s="28"/>
      <c r="M455" t="s">
        <v>38</v>
      </c>
      <c r="N455" s="1" t="str">
        <f>_xlfn.CONCAT(A452, "|*", A483, "+", A484, "+", A485, "+", A486, "+", A487, "+", A488, "|/", A480, "+", A481, "+", A483, "+", A484, "+", A485, "+", A486, "+", A487, "+", A488)</f>
        <v>bld_emissions-CO2_non-elec_cooking[Mt]|*bld_emissions-CO2e_non-residential_education[Mt]+bld_emissions-CO2e_non-residential_health[Mt]+bld_emissions-CO2e_non-residential_hotels[Mt]+bld_emissions-CO2e_non-residential_offices[Mt]+bld_emissions-CO2e_non-residential_other[Mt]+bld_emissions-CO2e_non-residential_trade[Mt]|/bld_emissions-CO2e_residential_sfh[Mt]+bld_emissions-CO2e_residential_mfh[Mt]+bld_emissions-CO2e_non-residential_education[Mt]+bld_emissions-CO2e_non-residential_health[Mt]+bld_emissions-CO2e_non-residential_hotels[Mt]+bld_emissions-CO2e_non-residential_offices[Mt]+bld_emissions-CO2e_non-residential_other[Mt]+bld_emissions-CO2e_non-residential_trade[Mt]</v>
      </c>
      <c r="R455" t="str">
        <f>IF(COUNTIF(soi_input_variables!A:A,B455)&gt;0,"yes","no")</f>
        <v>no</v>
      </c>
      <c r="S455" t="str">
        <f>IF(COUNTIF(midas_input_variables!A:A,B455)&gt;0,"yes","no")</f>
        <v>yes</v>
      </c>
      <c r="T455" t="str">
        <f t="shared" si="282"/>
        <v>yes</v>
      </c>
      <c r="U455">
        <v>0.02</v>
      </c>
      <c r="V455" t="str">
        <f>IF(COUNTIF(eucalc_variables_proxies!A:A,B455)&gt;0,"yes","no")</f>
        <v>yes</v>
      </c>
      <c r="X455" t="s">
        <v>2988</v>
      </c>
      <c r="Y455" t="s">
        <v>3808</v>
      </c>
      <c r="AI455" s="9" t="s">
        <v>4185</v>
      </c>
      <c r="AJ455" t="s">
        <v>3023</v>
      </c>
      <c r="AO455" s="29"/>
      <c r="AP455" s="103" t="s">
        <v>4186</v>
      </c>
      <c r="AQ455" s="104" t="b">
        <v>1</v>
      </c>
      <c r="AR455" s="105"/>
      <c r="AS455" s="29"/>
      <c r="AT455" s="131" t="str" cm="1">
        <f t="array" ref="AT455">IFERROR(_xlfn.TEXTSPLIT(AR455,";",,FALSE),"")</f>
        <v/>
      </c>
      <c r="BJ455" s="132" t="str">
        <f t="shared" si="250"/>
        <v/>
      </c>
      <c r="BK455" s="132" t="str">
        <f t="shared" si="251"/>
        <v/>
      </c>
      <c r="BL455" s="132" t="str">
        <f t="shared" si="252"/>
        <v/>
      </c>
      <c r="BM455" s="132" t="str">
        <f t="shared" si="253"/>
        <v/>
      </c>
      <c r="BN455" s="132" t="str">
        <f t="shared" si="254"/>
        <v/>
      </c>
      <c r="BO455" s="132" t="str">
        <f t="shared" si="255"/>
        <v/>
      </c>
      <c r="BP455" s="132" t="str">
        <f t="shared" si="256"/>
        <v/>
      </c>
      <c r="BQ455" s="132" t="str">
        <f t="shared" si="257"/>
        <v/>
      </c>
      <c r="BR455" s="132" t="str">
        <f t="shared" si="258"/>
        <v/>
      </c>
      <c r="BS455" s="132" t="str">
        <f t="shared" si="259"/>
        <v/>
      </c>
      <c r="BT455" s="132" t="str">
        <f t="shared" si="260"/>
        <v/>
      </c>
      <c r="BU455" s="132" t="str">
        <f t="shared" si="261"/>
        <v/>
      </c>
      <c r="BV455" s="132" t="str">
        <f t="shared" si="262"/>
        <v/>
      </c>
      <c r="BW455" s="132" t="str">
        <f t="shared" si="263"/>
        <v/>
      </c>
      <c r="BX455" s="132" t="str">
        <f t="shared" si="264"/>
        <v/>
      </c>
      <c r="BY455" s="132" t="str">
        <f t="shared" si="265"/>
        <v/>
      </c>
      <c r="BZ455" t="str">
        <f t="shared" si="266"/>
        <v/>
      </c>
      <c r="CA455" t="str">
        <f t="shared" si="267"/>
        <v/>
      </c>
      <c r="CB455" t="str">
        <f t="shared" si="268"/>
        <v/>
      </c>
      <c r="CC455" t="str">
        <f t="shared" si="269"/>
        <v/>
      </c>
      <c r="CD455" t="str">
        <f t="shared" si="270"/>
        <v/>
      </c>
      <c r="CE455" t="str">
        <f t="shared" si="271"/>
        <v/>
      </c>
      <c r="CF455" t="str">
        <f t="shared" si="272"/>
        <v/>
      </c>
      <c r="CG455" t="str">
        <f t="shared" si="273"/>
        <v/>
      </c>
      <c r="CH455" t="str">
        <f t="shared" si="274"/>
        <v/>
      </c>
      <c r="CI455" t="str">
        <f t="shared" si="275"/>
        <v/>
      </c>
      <c r="CJ455" t="str">
        <f t="shared" si="276"/>
        <v/>
      </c>
      <c r="CK455" t="str">
        <f t="shared" si="277"/>
        <v/>
      </c>
      <c r="CL455" t="str">
        <f t="shared" si="278"/>
        <v/>
      </c>
      <c r="CM455" t="str">
        <f t="shared" si="279"/>
        <v/>
      </c>
      <c r="CN455" t="str">
        <f t="shared" si="280"/>
        <v/>
      </c>
      <c r="CO455" t="str">
        <f t="shared" si="281"/>
        <v/>
      </c>
    </row>
    <row r="456" spans="1:93" ht="15" customHeight="1">
      <c r="A456" t="s">
        <v>4030</v>
      </c>
      <c r="B456" s="97"/>
      <c r="C456" s="26" t="s">
        <v>4187</v>
      </c>
      <c r="D456" s="27" t="s">
        <v>4188</v>
      </c>
      <c r="E456" s="27" t="s">
        <v>61</v>
      </c>
      <c r="G456" s="30"/>
      <c r="H456" s="29"/>
      <c r="K456" s="28"/>
      <c r="M456" t="s">
        <v>1707</v>
      </c>
      <c r="R456" t="str">
        <f>IF(COUNTIF(soi_input_variables!A:A,B456)&gt;0,"yes","no")</f>
        <v>no</v>
      </c>
      <c r="S456" t="str">
        <f>IF(COUNTIF(midas_input_variables!A:A,B456)&gt;0,"yes","no")</f>
        <v>no</v>
      </c>
      <c r="T456" t="str">
        <f t="shared" si="282"/>
        <v>no</v>
      </c>
      <c r="V456" t="str">
        <f>IF(COUNTIF(eucalc_variables_proxies!A:A,B456)&gt;0,"yes","no")</f>
        <v>no</v>
      </c>
      <c r="AI456" s="9" t="s">
        <v>4189</v>
      </c>
      <c r="AJ456" t="s">
        <v>3023</v>
      </c>
      <c r="AO456" s="29"/>
      <c r="AP456" s="103" t="s">
        <v>4190</v>
      </c>
      <c r="AQ456" s="104" t="b">
        <v>1</v>
      </c>
      <c r="AR456" s="105"/>
      <c r="AS456" s="29"/>
      <c r="AT456" s="131" t="str" cm="1">
        <f t="array" ref="AT456">IFERROR(_xlfn.TEXTSPLIT(AR456,";",,FALSE),"")</f>
        <v/>
      </c>
      <c r="BJ456" s="132" t="str">
        <f t="shared" si="250"/>
        <v/>
      </c>
      <c r="BK456" s="132" t="str">
        <f t="shared" si="251"/>
        <v/>
      </c>
      <c r="BL456" s="132" t="str">
        <f t="shared" si="252"/>
        <v/>
      </c>
      <c r="BM456" s="132" t="str">
        <f t="shared" si="253"/>
        <v/>
      </c>
      <c r="BN456" s="132" t="str">
        <f t="shared" si="254"/>
        <v/>
      </c>
      <c r="BO456" s="132" t="str">
        <f t="shared" si="255"/>
        <v/>
      </c>
      <c r="BP456" s="132" t="str">
        <f t="shared" si="256"/>
        <v/>
      </c>
      <c r="BQ456" s="132" t="str">
        <f t="shared" si="257"/>
        <v/>
      </c>
      <c r="BR456" s="132" t="str">
        <f t="shared" si="258"/>
        <v/>
      </c>
      <c r="BS456" s="132" t="str">
        <f t="shared" si="259"/>
        <v/>
      </c>
      <c r="BT456" s="132" t="str">
        <f t="shared" si="260"/>
        <v/>
      </c>
      <c r="BU456" s="132" t="str">
        <f t="shared" si="261"/>
        <v/>
      </c>
      <c r="BV456" s="132" t="str">
        <f t="shared" si="262"/>
        <v/>
      </c>
      <c r="BW456" s="132" t="str">
        <f t="shared" si="263"/>
        <v/>
      </c>
      <c r="BX456" s="132" t="str">
        <f t="shared" si="264"/>
        <v/>
      </c>
      <c r="BY456" s="132" t="str">
        <f t="shared" si="265"/>
        <v/>
      </c>
      <c r="BZ456" t="str">
        <f t="shared" si="266"/>
        <v/>
      </c>
      <c r="CA456" t="str">
        <f t="shared" si="267"/>
        <v/>
      </c>
      <c r="CB456" t="str">
        <f t="shared" si="268"/>
        <v/>
      </c>
      <c r="CC456" t="str">
        <f t="shared" si="269"/>
        <v/>
      </c>
      <c r="CD456" t="str">
        <f t="shared" si="270"/>
        <v/>
      </c>
      <c r="CE456" t="str">
        <f t="shared" si="271"/>
        <v/>
      </c>
      <c r="CF456" t="str">
        <f t="shared" si="272"/>
        <v/>
      </c>
      <c r="CG456" t="str">
        <f t="shared" si="273"/>
        <v/>
      </c>
      <c r="CH456" t="str">
        <f t="shared" si="274"/>
        <v/>
      </c>
      <c r="CI456" t="str">
        <f t="shared" si="275"/>
        <v/>
      </c>
      <c r="CJ456" t="str">
        <f t="shared" si="276"/>
        <v/>
      </c>
      <c r="CK456" t="str">
        <f t="shared" si="277"/>
        <v/>
      </c>
      <c r="CL456" t="str">
        <f t="shared" si="278"/>
        <v/>
      </c>
      <c r="CM456" t="str">
        <f t="shared" si="279"/>
        <v/>
      </c>
      <c r="CN456" t="str">
        <f t="shared" si="280"/>
        <v/>
      </c>
      <c r="CO456" t="str">
        <f t="shared" si="281"/>
        <v/>
      </c>
    </row>
    <row r="457" spans="1:93" ht="15" customHeight="1">
      <c r="B457" s="97" t="s">
        <v>3869</v>
      </c>
      <c r="C457" s="26"/>
      <c r="D457" s="27"/>
      <c r="E457" s="27" t="s">
        <v>61</v>
      </c>
      <c r="F457" t="s">
        <v>48</v>
      </c>
      <c r="G457" s="30" t="s">
        <v>903</v>
      </c>
      <c r="H457" s="29" t="s">
        <v>3355</v>
      </c>
      <c r="I457" t="s">
        <v>2023</v>
      </c>
      <c r="K457" s="28"/>
      <c r="M457" t="s">
        <v>38</v>
      </c>
      <c r="N457" s="1" t="str">
        <f>_xlfn.CONCAT(A456, "*", A480, "|/", A480, "+", A481, "+", A483, "+", A484, "+", A485, "+", A486, "+", A487, "+", A488)</f>
        <v>bld_emissions-CO2_non-elec_hot-water[Mt]*bld_emissions-CO2e_residential_sfh[Mt]|/bld_emissions-CO2e_residential_sfh[Mt]+bld_emissions-CO2e_residential_mfh[Mt]+bld_emissions-CO2e_non-residential_education[Mt]+bld_emissions-CO2e_non-residential_health[Mt]+bld_emissions-CO2e_non-residential_hotels[Mt]+bld_emissions-CO2e_non-residential_offices[Mt]+bld_emissions-CO2e_non-residential_other[Mt]+bld_emissions-CO2e_non-residential_trade[Mt]</v>
      </c>
      <c r="O457" s="1" t="s">
        <v>4191</v>
      </c>
      <c r="R457" t="str">
        <f>IF(COUNTIF(soi_input_variables!A:A,B457)&gt;0,"yes","no")</f>
        <v>no</v>
      </c>
      <c r="S457" t="str">
        <f>IF(COUNTIF(midas_input_variables!A:A,B457)&gt;0,"yes","no")</f>
        <v>yes</v>
      </c>
      <c r="T457" t="str">
        <f t="shared" si="282"/>
        <v>yes</v>
      </c>
      <c r="U457">
        <v>0.02</v>
      </c>
      <c r="V457" t="str">
        <f>IF(COUNTIF(eucalc_variables_proxies!A:A,B457)&gt;0,"yes","no")</f>
        <v>yes</v>
      </c>
      <c r="X457" t="s">
        <v>2988</v>
      </c>
      <c r="Y457" t="s">
        <v>3808</v>
      </c>
      <c r="AI457" s="9" t="s">
        <v>4192</v>
      </c>
      <c r="AJ457" t="s">
        <v>3023</v>
      </c>
      <c r="AO457" s="105"/>
      <c r="AP457" s="103" t="s">
        <v>4193</v>
      </c>
      <c r="AQ457" s="104" t="b">
        <v>1</v>
      </c>
      <c r="AR457" s="105"/>
      <c r="AS457" s="105"/>
      <c r="AT457" s="131" t="str" cm="1">
        <f t="array" ref="AT457">IFERROR(_xlfn.TEXTSPLIT(AR457,";",,FALSE),"")</f>
        <v/>
      </c>
      <c r="BJ457" s="132" t="str">
        <f t="shared" si="250"/>
        <v/>
      </c>
      <c r="BK457" s="132" t="str">
        <f t="shared" si="251"/>
        <v/>
      </c>
      <c r="BL457" s="132" t="str">
        <f t="shared" si="252"/>
        <v/>
      </c>
      <c r="BM457" s="132" t="str">
        <f t="shared" si="253"/>
        <v/>
      </c>
      <c r="BN457" s="132" t="str">
        <f t="shared" si="254"/>
        <v/>
      </c>
      <c r="BO457" s="132" t="str">
        <f t="shared" si="255"/>
        <v/>
      </c>
      <c r="BP457" s="132" t="str">
        <f t="shared" si="256"/>
        <v/>
      </c>
      <c r="BQ457" s="132" t="str">
        <f t="shared" si="257"/>
        <v/>
      </c>
      <c r="BR457" s="132" t="str">
        <f t="shared" si="258"/>
        <v/>
      </c>
      <c r="BS457" s="132" t="str">
        <f t="shared" si="259"/>
        <v/>
      </c>
      <c r="BT457" s="132" t="str">
        <f t="shared" si="260"/>
        <v/>
      </c>
      <c r="BU457" s="132" t="str">
        <f t="shared" si="261"/>
        <v/>
      </c>
      <c r="BV457" s="132" t="str">
        <f t="shared" si="262"/>
        <v/>
      </c>
      <c r="BW457" s="132" t="str">
        <f t="shared" si="263"/>
        <v/>
      </c>
      <c r="BX457" s="132" t="str">
        <f t="shared" si="264"/>
        <v/>
      </c>
      <c r="BY457" s="132" t="str">
        <f t="shared" si="265"/>
        <v/>
      </c>
      <c r="BZ457" t="str">
        <f t="shared" si="266"/>
        <v/>
      </c>
      <c r="CA457" t="str">
        <f t="shared" si="267"/>
        <v/>
      </c>
      <c r="CB457" t="str">
        <f t="shared" si="268"/>
        <v/>
      </c>
      <c r="CC457" t="str">
        <f t="shared" si="269"/>
        <v/>
      </c>
      <c r="CD457" t="str">
        <f t="shared" si="270"/>
        <v/>
      </c>
      <c r="CE457" t="str">
        <f t="shared" si="271"/>
        <v/>
      </c>
      <c r="CF457" t="str">
        <f t="shared" si="272"/>
        <v/>
      </c>
      <c r="CG457" t="str">
        <f t="shared" si="273"/>
        <v/>
      </c>
      <c r="CH457" t="str">
        <f t="shared" si="274"/>
        <v/>
      </c>
      <c r="CI457" t="str">
        <f t="shared" si="275"/>
        <v/>
      </c>
      <c r="CJ457" t="str">
        <f t="shared" si="276"/>
        <v/>
      </c>
      <c r="CK457" t="str">
        <f t="shared" si="277"/>
        <v/>
      </c>
      <c r="CL457" t="str">
        <f t="shared" si="278"/>
        <v/>
      </c>
      <c r="CM457" t="str">
        <f t="shared" si="279"/>
        <v/>
      </c>
      <c r="CN457" t="str">
        <f t="shared" si="280"/>
        <v/>
      </c>
      <c r="CO457" t="str">
        <f t="shared" si="281"/>
        <v/>
      </c>
    </row>
    <row r="458" spans="1:93" ht="15" customHeight="1">
      <c r="B458" s="97" t="s">
        <v>3872</v>
      </c>
      <c r="C458" s="26"/>
      <c r="D458" s="27"/>
      <c r="E458" s="27" t="s">
        <v>61</v>
      </c>
      <c r="F458" t="s">
        <v>48</v>
      </c>
      <c r="G458" s="30" t="s">
        <v>903</v>
      </c>
      <c r="H458" s="29" t="s">
        <v>3355</v>
      </c>
      <c r="I458" t="s">
        <v>2023</v>
      </c>
      <c r="K458" s="28"/>
      <c r="M458" t="s">
        <v>38</v>
      </c>
      <c r="N458" s="1" t="str">
        <f>_xlfn.CONCAT(A456, "*", A481, "|/", A480, "+", A481, "+", A483, "+", A484, "+", A485, "+", A486, "+", A487, "+", A488)</f>
        <v>bld_emissions-CO2_non-elec_hot-water[Mt]*bld_emissions-CO2e_residential_mfh[Mt]|/bld_emissions-CO2e_residential_sfh[Mt]+bld_emissions-CO2e_residential_mfh[Mt]+bld_emissions-CO2e_non-residential_education[Mt]+bld_emissions-CO2e_non-residential_health[Mt]+bld_emissions-CO2e_non-residential_hotels[Mt]+bld_emissions-CO2e_non-residential_offices[Mt]+bld_emissions-CO2e_non-residential_other[Mt]+bld_emissions-CO2e_non-residential_trade[Mt]</v>
      </c>
      <c r="O458" s="1" t="s">
        <v>4191</v>
      </c>
      <c r="R458" t="str">
        <f>IF(COUNTIF(soi_input_variables!A:A,B458)&gt;0,"yes","no")</f>
        <v>no</v>
      </c>
      <c r="S458" t="str">
        <f>IF(COUNTIF(midas_input_variables!A:A,B458)&gt;0,"yes","no")</f>
        <v>yes</v>
      </c>
      <c r="T458" t="str">
        <f t="shared" si="282"/>
        <v>yes</v>
      </c>
      <c r="U458">
        <v>0.02</v>
      </c>
      <c r="V458" t="str">
        <f>IF(COUNTIF(eucalc_variables_proxies!A:A,B458)&gt;0,"yes","no")</f>
        <v>yes</v>
      </c>
      <c r="X458" t="s">
        <v>2988</v>
      </c>
      <c r="Y458" t="s">
        <v>3808</v>
      </c>
      <c r="AI458" s="9" t="s">
        <v>4194</v>
      </c>
      <c r="AJ458" t="s">
        <v>3023</v>
      </c>
      <c r="AO458" s="105"/>
      <c r="AP458" s="103" t="s">
        <v>4195</v>
      </c>
      <c r="AQ458" s="104" t="b">
        <v>1</v>
      </c>
      <c r="AR458" s="105"/>
      <c r="AS458" s="105"/>
      <c r="AT458" s="131" t="str" cm="1">
        <f t="array" ref="AT458">IFERROR(_xlfn.TEXTSPLIT(AR458,";",,FALSE),"")</f>
        <v/>
      </c>
      <c r="BJ458" s="132" t="str">
        <f t="shared" si="250"/>
        <v/>
      </c>
      <c r="BK458" s="132" t="str">
        <f t="shared" si="251"/>
        <v/>
      </c>
      <c r="BL458" s="132" t="str">
        <f t="shared" si="252"/>
        <v/>
      </c>
      <c r="BM458" s="132" t="str">
        <f t="shared" si="253"/>
        <v/>
      </c>
      <c r="BN458" s="132" t="str">
        <f t="shared" si="254"/>
        <v/>
      </c>
      <c r="BO458" s="132" t="str">
        <f t="shared" si="255"/>
        <v/>
      </c>
      <c r="BP458" s="132" t="str">
        <f t="shared" si="256"/>
        <v/>
      </c>
      <c r="BQ458" s="132" t="str">
        <f t="shared" si="257"/>
        <v/>
      </c>
      <c r="BR458" s="132" t="str">
        <f t="shared" si="258"/>
        <v/>
      </c>
      <c r="BS458" s="132" t="str">
        <f t="shared" si="259"/>
        <v/>
      </c>
      <c r="BT458" s="132" t="str">
        <f t="shared" si="260"/>
        <v/>
      </c>
      <c r="BU458" s="132" t="str">
        <f t="shared" si="261"/>
        <v/>
      </c>
      <c r="BV458" s="132" t="str">
        <f t="shared" si="262"/>
        <v/>
      </c>
      <c r="BW458" s="132" t="str">
        <f t="shared" si="263"/>
        <v/>
      </c>
      <c r="BX458" s="132" t="str">
        <f t="shared" si="264"/>
        <v/>
      </c>
      <c r="BY458" s="132" t="str">
        <f t="shared" si="265"/>
        <v/>
      </c>
      <c r="BZ458" t="str">
        <f t="shared" si="266"/>
        <v/>
      </c>
      <c r="CA458" t="str">
        <f t="shared" si="267"/>
        <v/>
      </c>
      <c r="CB458" t="str">
        <f t="shared" si="268"/>
        <v/>
      </c>
      <c r="CC458" t="str">
        <f t="shared" si="269"/>
        <v/>
      </c>
      <c r="CD458" t="str">
        <f t="shared" si="270"/>
        <v/>
      </c>
      <c r="CE458" t="str">
        <f t="shared" si="271"/>
        <v/>
      </c>
      <c r="CF458" t="str">
        <f t="shared" si="272"/>
        <v/>
      </c>
      <c r="CG458" t="str">
        <f t="shared" si="273"/>
        <v/>
      </c>
      <c r="CH458" t="str">
        <f t="shared" si="274"/>
        <v/>
      </c>
      <c r="CI458" t="str">
        <f t="shared" si="275"/>
        <v/>
      </c>
      <c r="CJ458" t="str">
        <f t="shared" si="276"/>
        <v/>
      </c>
      <c r="CK458" t="str">
        <f t="shared" si="277"/>
        <v/>
      </c>
      <c r="CL458" t="str">
        <f t="shared" si="278"/>
        <v/>
      </c>
      <c r="CM458" t="str">
        <f t="shared" si="279"/>
        <v/>
      </c>
      <c r="CN458" t="str">
        <f t="shared" si="280"/>
        <v/>
      </c>
      <c r="CO458" t="str">
        <f t="shared" si="281"/>
        <v/>
      </c>
    </row>
    <row r="459" spans="1:93" ht="15" customHeight="1">
      <c r="B459" s="97" t="s">
        <v>3875</v>
      </c>
      <c r="C459" s="26"/>
      <c r="D459" s="27"/>
      <c r="E459" s="27" t="s">
        <v>61</v>
      </c>
      <c r="F459" t="s">
        <v>48</v>
      </c>
      <c r="G459" s="30" t="s">
        <v>903</v>
      </c>
      <c r="H459" s="29" t="s">
        <v>3355</v>
      </c>
      <c r="I459" t="s">
        <v>2023</v>
      </c>
      <c r="K459" s="28"/>
      <c r="M459" t="s">
        <v>38</v>
      </c>
      <c r="N459" s="1" t="str">
        <f>_xlfn.CONCAT(A456, "|*", A483, "+", A484, "+", A485, "+", A486, "+", A487, "+", A488, "|/", A480, "+", A481, "+", A483, "+", A484, "+", A485, "+", A486, "+", A487, "+", A488)</f>
        <v>bld_emissions-CO2_non-elec_hot-water[Mt]|*bld_emissions-CO2e_non-residential_education[Mt]+bld_emissions-CO2e_non-residential_health[Mt]+bld_emissions-CO2e_non-residential_hotels[Mt]+bld_emissions-CO2e_non-residential_offices[Mt]+bld_emissions-CO2e_non-residential_other[Mt]+bld_emissions-CO2e_non-residential_trade[Mt]|/bld_emissions-CO2e_residential_sfh[Mt]+bld_emissions-CO2e_residential_mfh[Mt]+bld_emissions-CO2e_non-residential_education[Mt]+bld_emissions-CO2e_non-residential_health[Mt]+bld_emissions-CO2e_non-residential_hotels[Mt]+bld_emissions-CO2e_non-residential_offices[Mt]+bld_emissions-CO2e_non-residential_other[Mt]+bld_emissions-CO2e_non-residential_trade[Mt]</v>
      </c>
      <c r="O459" s="1" t="s">
        <v>4191</v>
      </c>
      <c r="R459" t="str">
        <f>IF(COUNTIF(soi_input_variables!A:A,B459)&gt;0,"yes","no")</f>
        <v>no</v>
      </c>
      <c r="S459" t="str">
        <f>IF(COUNTIF(midas_input_variables!A:A,B459)&gt;0,"yes","no")</f>
        <v>yes</v>
      </c>
      <c r="T459" t="str">
        <f t="shared" si="282"/>
        <v>yes</v>
      </c>
      <c r="U459">
        <v>0.02</v>
      </c>
      <c r="V459" t="str">
        <f>IF(COUNTIF(eucalc_variables_proxies!A:A,B459)&gt;0,"yes","no")</f>
        <v>yes</v>
      </c>
      <c r="X459" t="s">
        <v>2988</v>
      </c>
      <c r="Y459" t="s">
        <v>3808</v>
      </c>
      <c r="AI459" s="9" t="s">
        <v>4196</v>
      </c>
      <c r="AJ459" t="s">
        <v>3023</v>
      </c>
      <c r="AO459" s="105"/>
      <c r="AP459" s="103" t="s">
        <v>4197</v>
      </c>
      <c r="AQ459" s="104" t="b">
        <v>1</v>
      </c>
      <c r="AR459" s="105"/>
      <c r="AS459" s="105"/>
      <c r="AT459" s="131" t="str" cm="1">
        <f t="array" ref="AT459">IFERROR(_xlfn.TEXTSPLIT(AR459,";",,FALSE),"")</f>
        <v/>
      </c>
      <c r="BJ459" s="132" t="str">
        <f t="shared" si="250"/>
        <v/>
      </c>
      <c r="BK459" s="132" t="str">
        <f t="shared" si="251"/>
        <v/>
      </c>
      <c r="BL459" s="132" t="str">
        <f t="shared" si="252"/>
        <v/>
      </c>
      <c r="BM459" s="132" t="str">
        <f t="shared" si="253"/>
        <v/>
      </c>
      <c r="BN459" s="132" t="str">
        <f t="shared" si="254"/>
        <v/>
      </c>
      <c r="BO459" s="132" t="str">
        <f t="shared" si="255"/>
        <v/>
      </c>
      <c r="BP459" s="132" t="str">
        <f t="shared" si="256"/>
        <v/>
      </c>
      <c r="BQ459" s="132" t="str">
        <f t="shared" si="257"/>
        <v/>
      </c>
      <c r="BR459" s="132" t="str">
        <f t="shared" si="258"/>
        <v/>
      </c>
      <c r="BS459" s="132" t="str">
        <f t="shared" si="259"/>
        <v/>
      </c>
      <c r="BT459" s="132" t="str">
        <f t="shared" si="260"/>
        <v/>
      </c>
      <c r="BU459" s="132" t="str">
        <f t="shared" si="261"/>
        <v/>
      </c>
      <c r="BV459" s="132" t="str">
        <f t="shared" si="262"/>
        <v/>
      </c>
      <c r="BW459" s="132" t="str">
        <f t="shared" si="263"/>
        <v/>
      </c>
      <c r="BX459" s="132" t="str">
        <f t="shared" si="264"/>
        <v/>
      </c>
      <c r="BY459" s="132" t="str">
        <f t="shared" si="265"/>
        <v/>
      </c>
      <c r="BZ459" t="str">
        <f t="shared" si="266"/>
        <v/>
      </c>
      <c r="CA459" t="str">
        <f t="shared" si="267"/>
        <v/>
      </c>
      <c r="CB459" t="str">
        <f t="shared" si="268"/>
        <v/>
      </c>
      <c r="CC459" t="str">
        <f t="shared" si="269"/>
        <v/>
      </c>
      <c r="CD459" t="str">
        <f t="shared" si="270"/>
        <v/>
      </c>
      <c r="CE459" t="str">
        <f t="shared" si="271"/>
        <v/>
      </c>
      <c r="CF459" t="str">
        <f t="shared" si="272"/>
        <v/>
      </c>
      <c r="CG459" t="str">
        <f t="shared" si="273"/>
        <v/>
      </c>
      <c r="CH459" t="str">
        <f t="shared" si="274"/>
        <v/>
      </c>
      <c r="CI459" t="str">
        <f t="shared" si="275"/>
        <v/>
      </c>
      <c r="CJ459" t="str">
        <f t="shared" si="276"/>
        <v/>
      </c>
      <c r="CK459" t="str">
        <f t="shared" si="277"/>
        <v/>
      </c>
      <c r="CL459" t="str">
        <f t="shared" si="278"/>
        <v/>
      </c>
      <c r="CM459" t="str">
        <f t="shared" si="279"/>
        <v/>
      </c>
      <c r="CN459" t="str">
        <f t="shared" si="280"/>
        <v/>
      </c>
      <c r="CO459" t="str">
        <f t="shared" si="281"/>
        <v/>
      </c>
    </row>
    <row r="460" spans="1:93" ht="16.2" customHeight="1">
      <c r="A460" t="s">
        <v>4033</v>
      </c>
      <c r="B460" s="97" t="s">
        <v>3878</v>
      </c>
      <c r="C460" s="26" t="s">
        <v>4198</v>
      </c>
      <c r="D460" s="27"/>
      <c r="E460" s="27" t="s">
        <v>61</v>
      </c>
      <c r="F460" t="s">
        <v>48</v>
      </c>
      <c r="G460" s="30" t="s">
        <v>903</v>
      </c>
      <c r="H460" s="29" t="s">
        <v>3355</v>
      </c>
      <c r="I460" t="s">
        <v>4199</v>
      </c>
      <c r="K460" s="28"/>
      <c r="M460" t="s">
        <v>38</v>
      </c>
      <c r="O460" s="1" t="s">
        <v>4200</v>
      </c>
      <c r="R460" t="str">
        <f>IF(COUNTIF(soi_input_variables!A:A,B460)&gt;0,"yes","no")</f>
        <v>no</v>
      </c>
      <c r="S460" t="str">
        <f>IF(COUNTIF(midas_input_variables!A:A,B460)&gt;0,"yes","no")</f>
        <v>yes</v>
      </c>
      <c r="T460" t="str">
        <f t="shared" si="282"/>
        <v>yes</v>
      </c>
      <c r="U460">
        <v>0.02</v>
      </c>
      <c r="V460" t="str">
        <f>IF(COUNTIF(eucalc_variables_proxies!A:A,B460)&gt;0,"yes","no")</f>
        <v>yes</v>
      </c>
      <c r="X460" t="s">
        <v>2988</v>
      </c>
      <c r="Y460" t="s">
        <v>3808</v>
      </c>
      <c r="AI460" s="9" t="s">
        <v>4201</v>
      </c>
      <c r="AJ460" t="s">
        <v>3023</v>
      </c>
      <c r="AO460" s="105">
        <v>2301</v>
      </c>
      <c r="AP460" s="103" t="s">
        <v>4202</v>
      </c>
      <c r="AQ460" s="104" t="b">
        <v>1</v>
      </c>
      <c r="AR460" s="105"/>
      <c r="AS460" s="105">
        <v>2301</v>
      </c>
      <c r="AT460" s="131" t="str" cm="1">
        <f t="array" ref="AT460">IFERROR(_xlfn.TEXTSPLIT(AR460,";",,FALSE),"")</f>
        <v/>
      </c>
      <c r="BJ460" s="132" t="str">
        <f t="shared" si="250"/>
        <v/>
      </c>
      <c r="BK460" s="132" t="str">
        <f t="shared" si="251"/>
        <v/>
      </c>
      <c r="BL460" s="132" t="str">
        <f t="shared" si="252"/>
        <v/>
      </c>
      <c r="BM460" s="132" t="str">
        <f t="shared" si="253"/>
        <v/>
      </c>
      <c r="BN460" s="132" t="str">
        <f t="shared" si="254"/>
        <v/>
      </c>
      <c r="BO460" s="132" t="str">
        <f t="shared" si="255"/>
        <v/>
      </c>
      <c r="BP460" s="132" t="str">
        <f t="shared" si="256"/>
        <v/>
      </c>
      <c r="BQ460" s="132" t="str">
        <f t="shared" si="257"/>
        <v/>
      </c>
      <c r="BR460" s="132" t="str">
        <f t="shared" si="258"/>
        <v/>
      </c>
      <c r="BS460" s="132" t="str">
        <f t="shared" si="259"/>
        <v/>
      </c>
      <c r="BT460" s="132" t="str">
        <f t="shared" si="260"/>
        <v/>
      </c>
      <c r="BU460" s="132" t="str">
        <f t="shared" si="261"/>
        <v/>
      </c>
      <c r="BV460" s="132" t="str">
        <f t="shared" si="262"/>
        <v/>
      </c>
      <c r="BW460" s="132" t="str">
        <f t="shared" si="263"/>
        <v/>
      </c>
      <c r="BX460" s="132" t="str">
        <f t="shared" si="264"/>
        <v/>
      </c>
      <c r="BY460" s="132" t="str">
        <f t="shared" si="265"/>
        <v/>
      </c>
      <c r="BZ460" t="str">
        <f t="shared" si="266"/>
        <v/>
      </c>
      <c r="CA460" t="str">
        <f t="shared" si="267"/>
        <v/>
      </c>
      <c r="CB460" t="str">
        <f t="shared" si="268"/>
        <v/>
      </c>
      <c r="CC460" t="str">
        <f t="shared" si="269"/>
        <v/>
      </c>
      <c r="CD460" t="str">
        <f t="shared" si="270"/>
        <v/>
      </c>
      <c r="CE460" t="str">
        <f t="shared" si="271"/>
        <v/>
      </c>
      <c r="CF460" t="str">
        <f t="shared" si="272"/>
        <v/>
      </c>
      <c r="CG460" t="str">
        <f t="shared" si="273"/>
        <v/>
      </c>
      <c r="CH460" t="str">
        <f t="shared" si="274"/>
        <v/>
      </c>
      <c r="CI460" t="str">
        <f t="shared" si="275"/>
        <v/>
      </c>
      <c r="CJ460" t="str">
        <f t="shared" si="276"/>
        <v/>
      </c>
      <c r="CK460" t="str">
        <f t="shared" si="277"/>
        <v/>
      </c>
      <c r="CL460" t="str">
        <f t="shared" si="278"/>
        <v/>
      </c>
      <c r="CM460" t="str">
        <f t="shared" si="279"/>
        <v/>
      </c>
      <c r="CN460" t="str">
        <f t="shared" si="280"/>
        <v/>
      </c>
      <c r="CO460" t="str">
        <f t="shared" si="281"/>
        <v/>
      </c>
    </row>
    <row r="461" spans="1:93" ht="19.2" customHeight="1">
      <c r="A461" s="192" t="s">
        <v>4085</v>
      </c>
      <c r="B461" s="193" t="s">
        <v>4203</v>
      </c>
      <c r="C461" s="26" t="s">
        <v>4204</v>
      </c>
      <c r="D461" s="27"/>
      <c r="E461" s="27" t="s">
        <v>61</v>
      </c>
      <c r="F461" t="s">
        <v>48</v>
      </c>
      <c r="G461" s="30" t="s">
        <v>903</v>
      </c>
      <c r="H461" s="29" t="s">
        <v>3355</v>
      </c>
      <c r="I461" t="s">
        <v>2151</v>
      </c>
      <c r="K461" s="28"/>
      <c r="L461" t="s">
        <v>472</v>
      </c>
      <c r="M461" t="s">
        <v>1707</v>
      </c>
      <c r="Q461" s="1" t="s">
        <v>4205</v>
      </c>
      <c r="R461" t="str">
        <f>IF(COUNTIF(soi_input_variables!A:A,B461)&gt;0,"yes","no")</f>
        <v>no</v>
      </c>
      <c r="S461" t="str">
        <f>IF(COUNTIF(midas_input_variables!A:A,B461)&gt;0,"yes","no")</f>
        <v>no</v>
      </c>
      <c r="T461" t="str">
        <f t="shared" si="282"/>
        <v>no</v>
      </c>
      <c r="U461">
        <v>0.02</v>
      </c>
      <c r="V461" t="str">
        <f>IF(COUNTIF(eucalc_variables_proxies!A:A,B461)&gt;0,"yes","no")</f>
        <v>yes</v>
      </c>
      <c r="X461" t="s">
        <v>2988</v>
      </c>
      <c r="Y461" t="s">
        <v>3808</v>
      </c>
      <c r="AI461" s="9" t="s">
        <v>4206</v>
      </c>
      <c r="AJ461" t="s">
        <v>3023</v>
      </c>
      <c r="AO461" s="105">
        <v>2331</v>
      </c>
      <c r="AP461" s="103" t="s">
        <v>4207</v>
      </c>
      <c r="AQ461" s="104" t="b">
        <v>1</v>
      </c>
      <c r="AR461" s="105"/>
      <c r="AS461" s="105">
        <v>2331</v>
      </c>
      <c r="AT461" s="131" t="str" cm="1">
        <f t="array" ref="AT461">IFERROR(_xlfn.TEXTSPLIT(AR461,";",,FALSE),"")</f>
        <v/>
      </c>
      <c r="BJ461" s="132" t="str">
        <f t="shared" si="250"/>
        <v/>
      </c>
      <c r="BK461" s="132" t="str">
        <f t="shared" si="251"/>
        <v/>
      </c>
      <c r="BL461" s="132" t="str">
        <f t="shared" si="252"/>
        <v/>
      </c>
      <c r="BM461" s="132" t="str">
        <f t="shared" si="253"/>
        <v/>
      </c>
      <c r="BN461" s="132" t="str">
        <f t="shared" si="254"/>
        <v/>
      </c>
      <c r="BO461" s="132" t="str">
        <f t="shared" si="255"/>
        <v/>
      </c>
      <c r="BP461" s="132" t="str">
        <f t="shared" si="256"/>
        <v/>
      </c>
      <c r="BQ461" s="132" t="str">
        <f t="shared" si="257"/>
        <v/>
      </c>
      <c r="BR461" s="132" t="str">
        <f t="shared" si="258"/>
        <v/>
      </c>
      <c r="BS461" s="132" t="str">
        <f t="shared" si="259"/>
        <v/>
      </c>
      <c r="BT461" s="132" t="str">
        <f t="shared" si="260"/>
        <v/>
      </c>
      <c r="BU461" s="132" t="str">
        <f t="shared" si="261"/>
        <v/>
      </c>
      <c r="BV461" s="132" t="str">
        <f t="shared" si="262"/>
        <v/>
      </c>
      <c r="BW461" s="132" t="str">
        <f t="shared" si="263"/>
        <v/>
      </c>
      <c r="BX461" s="132" t="str">
        <f t="shared" si="264"/>
        <v/>
      </c>
      <c r="BY461" s="132" t="str">
        <f t="shared" si="265"/>
        <v/>
      </c>
      <c r="BZ461" t="str">
        <f t="shared" si="266"/>
        <v/>
      </c>
      <c r="CA461" t="str">
        <f t="shared" si="267"/>
        <v/>
      </c>
      <c r="CB461" t="str">
        <f t="shared" si="268"/>
        <v/>
      </c>
      <c r="CC461" t="str">
        <f t="shared" si="269"/>
        <v/>
      </c>
      <c r="CD461" t="str">
        <f t="shared" si="270"/>
        <v/>
      </c>
      <c r="CE461" t="str">
        <f t="shared" si="271"/>
        <v/>
      </c>
      <c r="CF461" t="str">
        <f t="shared" si="272"/>
        <v/>
      </c>
      <c r="CG461" t="str">
        <f t="shared" si="273"/>
        <v/>
      </c>
      <c r="CH461" t="str">
        <f t="shared" si="274"/>
        <v/>
      </c>
      <c r="CI461" t="str">
        <f t="shared" si="275"/>
        <v/>
      </c>
      <c r="CJ461" t="str">
        <f t="shared" si="276"/>
        <v/>
      </c>
      <c r="CK461" t="str">
        <f t="shared" si="277"/>
        <v/>
      </c>
      <c r="CL461" t="str">
        <f t="shared" si="278"/>
        <v/>
      </c>
      <c r="CM461" t="str">
        <f t="shared" si="279"/>
        <v/>
      </c>
      <c r="CN461" t="str">
        <f t="shared" si="280"/>
        <v/>
      </c>
      <c r="CO461" t="str">
        <f t="shared" si="281"/>
        <v/>
      </c>
    </row>
    <row r="462" spans="1:93" ht="17.100000000000001" customHeight="1">
      <c r="A462" t="s">
        <v>4082</v>
      </c>
      <c r="B462" s="97"/>
      <c r="C462" s="26" t="s">
        <v>4208</v>
      </c>
      <c r="D462" s="27"/>
      <c r="E462" s="27" t="s">
        <v>61</v>
      </c>
      <c r="F462" t="s">
        <v>48</v>
      </c>
      <c r="G462" s="30" t="s">
        <v>903</v>
      </c>
      <c r="H462" s="29" t="s">
        <v>3355</v>
      </c>
      <c r="I462" t="s">
        <v>4209</v>
      </c>
      <c r="K462" s="28"/>
      <c r="M462" t="s">
        <v>1707</v>
      </c>
      <c r="R462" t="str">
        <f>IF(COUNTIF(soi_input_variables!A:A,B462)&gt;0,"yes","no")</f>
        <v>no</v>
      </c>
      <c r="S462" t="str">
        <f>IF(COUNTIF(midas_input_variables!A:A,B462)&gt;0,"yes","no")</f>
        <v>no</v>
      </c>
      <c r="T462" t="str">
        <f t="shared" si="282"/>
        <v>no</v>
      </c>
      <c r="U462">
        <v>0.02</v>
      </c>
      <c r="V462" t="str">
        <f>IF(COUNTIF(eucalc_variables_proxies!A:A,B462)&gt;0,"yes","no")</f>
        <v>no</v>
      </c>
      <c r="AI462" s="9" t="s">
        <v>4210</v>
      </c>
      <c r="AJ462" t="s">
        <v>3023</v>
      </c>
      <c r="AO462" s="105">
        <v>2332</v>
      </c>
      <c r="AP462" s="103" t="s">
        <v>4211</v>
      </c>
      <c r="AQ462" s="104" t="b">
        <v>1</v>
      </c>
      <c r="AR462" s="105"/>
      <c r="AS462" s="105">
        <v>2332</v>
      </c>
      <c r="AT462" s="131" t="str" cm="1">
        <f t="array" ref="AT462">IFERROR(_xlfn.TEXTSPLIT(AR462,";",,FALSE),"")</f>
        <v/>
      </c>
      <c r="BJ462" s="132" t="str">
        <f t="shared" si="250"/>
        <v/>
      </c>
      <c r="BK462" s="132" t="str">
        <f t="shared" si="251"/>
        <v/>
      </c>
      <c r="BL462" s="132" t="str">
        <f t="shared" si="252"/>
        <v/>
      </c>
      <c r="BM462" s="132" t="str">
        <f t="shared" si="253"/>
        <v/>
      </c>
      <c r="BN462" s="132" t="str">
        <f t="shared" si="254"/>
        <v/>
      </c>
      <c r="BO462" s="132" t="str">
        <f t="shared" si="255"/>
        <v/>
      </c>
      <c r="BP462" s="132" t="str">
        <f t="shared" si="256"/>
        <v/>
      </c>
      <c r="BQ462" s="132" t="str">
        <f t="shared" si="257"/>
        <v/>
      </c>
      <c r="BR462" s="132" t="str">
        <f t="shared" si="258"/>
        <v/>
      </c>
      <c r="BS462" s="132" t="str">
        <f t="shared" si="259"/>
        <v/>
      </c>
      <c r="BT462" s="132" t="str">
        <f t="shared" si="260"/>
        <v/>
      </c>
      <c r="BU462" s="132" t="str">
        <f t="shared" si="261"/>
        <v/>
      </c>
      <c r="BV462" s="132" t="str">
        <f t="shared" si="262"/>
        <v/>
      </c>
      <c r="BW462" s="132" t="str">
        <f t="shared" si="263"/>
        <v/>
      </c>
      <c r="BX462" s="132" t="str">
        <f t="shared" si="264"/>
        <v/>
      </c>
      <c r="BY462" s="132" t="str">
        <f t="shared" si="265"/>
        <v/>
      </c>
      <c r="BZ462" t="str">
        <f t="shared" si="266"/>
        <v/>
      </c>
      <c r="CA462" t="str">
        <f t="shared" si="267"/>
        <v/>
      </c>
      <c r="CB462" t="str">
        <f t="shared" si="268"/>
        <v/>
      </c>
      <c r="CC462" t="str">
        <f t="shared" si="269"/>
        <v/>
      </c>
      <c r="CD462" t="str">
        <f t="shared" si="270"/>
        <v/>
      </c>
      <c r="CE462" t="str">
        <f t="shared" si="271"/>
        <v/>
      </c>
      <c r="CF462" t="str">
        <f t="shared" si="272"/>
        <v/>
      </c>
      <c r="CG462" t="str">
        <f t="shared" si="273"/>
        <v/>
      </c>
      <c r="CH462" t="str">
        <f t="shared" si="274"/>
        <v/>
      </c>
      <c r="CI462" t="str">
        <f t="shared" si="275"/>
        <v/>
      </c>
      <c r="CJ462" t="str">
        <f t="shared" si="276"/>
        <v/>
      </c>
      <c r="CK462" t="str">
        <f t="shared" si="277"/>
        <v/>
      </c>
      <c r="CL462" t="str">
        <f t="shared" si="278"/>
        <v/>
      </c>
      <c r="CM462" t="str">
        <f t="shared" si="279"/>
        <v/>
      </c>
      <c r="CN462" t="str">
        <f t="shared" si="280"/>
        <v/>
      </c>
      <c r="CO462" t="str">
        <f t="shared" si="281"/>
        <v/>
      </c>
    </row>
    <row r="463" spans="1:93" ht="17.100000000000001" customHeight="1">
      <c r="A463" t="s">
        <v>4047</v>
      </c>
      <c r="B463" t="s">
        <v>3892</v>
      </c>
      <c r="C463" s="26"/>
      <c r="D463" s="27"/>
      <c r="E463" s="27" t="s">
        <v>61</v>
      </c>
      <c r="F463" t="s">
        <v>48</v>
      </c>
      <c r="G463" s="30" t="s">
        <v>903</v>
      </c>
      <c r="H463" s="29" t="s">
        <v>3355</v>
      </c>
      <c r="I463" t="s">
        <v>4209</v>
      </c>
      <c r="K463" s="28"/>
      <c r="M463" s="198" t="s">
        <v>38</v>
      </c>
      <c r="R463" t="str">
        <f>IF(COUNTIF(soi_input_variables!A:A,B463)&gt;0,"yes","no")</f>
        <v>no</v>
      </c>
      <c r="S463" t="str">
        <f>IF(COUNTIF(midas_input_variables!A:A,B463)&gt;0,"yes","no")</f>
        <v>yes</v>
      </c>
      <c r="T463" t="str">
        <f t="shared" ref="T463:T466" si="283">IF(OR(R463="yes",S463="yes"),"yes","no")</f>
        <v>yes</v>
      </c>
      <c r="U463">
        <v>0.02</v>
      </c>
      <c r="V463" t="str">
        <f>IF(COUNTIF(eucalc_variables_proxies!A:A,B463)&gt;0,"yes","no")</f>
        <v>yes</v>
      </c>
      <c r="W463" t="s">
        <v>38</v>
      </c>
      <c r="AI463" s="9" t="s">
        <v>4212</v>
      </c>
      <c r="AJ463" t="s">
        <v>3028</v>
      </c>
      <c r="AO463" s="105">
        <v>2333</v>
      </c>
      <c r="AP463" s="103" t="s">
        <v>4213</v>
      </c>
      <c r="AQ463" s="104" t="b">
        <v>1</v>
      </c>
      <c r="AR463" s="105"/>
      <c r="AS463" s="105">
        <v>2333</v>
      </c>
      <c r="AT463" s="131" t="str" cm="1">
        <f t="array" ref="AT463">IFERROR(_xlfn.TEXTSPLIT(AR463,";",,FALSE),"")</f>
        <v/>
      </c>
      <c r="BJ463" s="132" t="str">
        <f t="shared" si="250"/>
        <v/>
      </c>
      <c r="BK463" s="132" t="str">
        <f t="shared" si="251"/>
        <v/>
      </c>
      <c r="BL463" s="132" t="str">
        <f t="shared" si="252"/>
        <v/>
      </c>
      <c r="BM463" s="132" t="str">
        <f t="shared" si="253"/>
        <v/>
      </c>
      <c r="BN463" s="132" t="str">
        <f t="shared" si="254"/>
        <v/>
      </c>
      <c r="BO463" s="132" t="str">
        <f t="shared" si="255"/>
        <v/>
      </c>
      <c r="BP463" s="132" t="str">
        <f t="shared" si="256"/>
        <v/>
      </c>
      <c r="BQ463" s="132" t="str">
        <f t="shared" si="257"/>
        <v/>
      </c>
      <c r="BR463" s="132" t="str">
        <f t="shared" si="258"/>
        <v/>
      </c>
      <c r="BS463" s="132" t="str">
        <f t="shared" si="259"/>
        <v/>
      </c>
      <c r="BT463" s="132" t="str">
        <f t="shared" si="260"/>
        <v/>
      </c>
      <c r="BU463" s="132" t="str">
        <f t="shared" si="261"/>
        <v/>
      </c>
      <c r="BV463" s="132" t="str">
        <f t="shared" si="262"/>
        <v/>
      </c>
      <c r="BW463" s="132" t="str">
        <f t="shared" si="263"/>
        <v/>
      </c>
      <c r="BX463" s="132" t="str">
        <f t="shared" si="264"/>
        <v/>
      </c>
      <c r="BY463" s="132" t="str">
        <f t="shared" si="265"/>
        <v/>
      </c>
      <c r="BZ463" t="str">
        <f t="shared" si="266"/>
        <v/>
      </c>
      <c r="CA463" t="str">
        <f t="shared" si="267"/>
        <v/>
      </c>
      <c r="CB463" t="str">
        <f t="shared" si="268"/>
        <v/>
      </c>
      <c r="CC463" t="str">
        <f t="shared" si="269"/>
        <v/>
      </c>
      <c r="CD463" t="str">
        <f t="shared" si="270"/>
        <v/>
      </c>
      <c r="CE463" t="str">
        <f t="shared" si="271"/>
        <v/>
      </c>
      <c r="CF463" t="str">
        <f t="shared" si="272"/>
        <v/>
      </c>
      <c r="CG463" t="str">
        <f t="shared" si="273"/>
        <v/>
      </c>
      <c r="CH463" t="str">
        <f t="shared" si="274"/>
        <v/>
      </c>
      <c r="CI463" t="str">
        <f t="shared" si="275"/>
        <v/>
      </c>
      <c r="CJ463" t="str">
        <f t="shared" si="276"/>
        <v/>
      </c>
      <c r="CK463" t="str">
        <f t="shared" si="277"/>
        <v/>
      </c>
      <c r="CL463" t="str">
        <f t="shared" si="278"/>
        <v/>
      </c>
      <c r="CM463" t="str">
        <f t="shared" si="279"/>
        <v/>
      </c>
      <c r="CN463" t="str">
        <f t="shared" si="280"/>
        <v/>
      </c>
      <c r="CO463" t="str">
        <f t="shared" si="281"/>
        <v/>
      </c>
    </row>
    <row r="464" spans="1:93" ht="17.100000000000001" customHeight="1">
      <c r="A464" t="s">
        <v>4063</v>
      </c>
      <c r="B464" s="97"/>
      <c r="C464" s="26"/>
      <c r="D464" s="27"/>
      <c r="E464" s="27" t="s">
        <v>61</v>
      </c>
      <c r="F464" t="s">
        <v>48</v>
      </c>
      <c r="G464" s="30" t="s">
        <v>903</v>
      </c>
      <c r="H464" s="29" t="s">
        <v>3355</v>
      </c>
      <c r="I464" t="s">
        <v>4209</v>
      </c>
      <c r="K464" s="28"/>
      <c r="M464" s="198" t="s">
        <v>1707</v>
      </c>
      <c r="R464" t="str">
        <f>IF(COUNTIF(soi_input_variables!A:A,B464)&gt;0,"yes","no")</f>
        <v>no</v>
      </c>
      <c r="S464" t="str">
        <f>IF(COUNTIF(midas_input_variables!A:A,B464)&gt;0,"yes","no")</f>
        <v>no</v>
      </c>
      <c r="T464" t="str">
        <f t="shared" si="283"/>
        <v>no</v>
      </c>
      <c r="U464">
        <v>0.02</v>
      </c>
      <c r="V464" t="str">
        <f>IF(COUNTIF(eucalc_variables_proxies!A:A,B464)&gt;0,"yes","no")</f>
        <v>no</v>
      </c>
      <c r="W464" t="s">
        <v>38</v>
      </c>
      <c r="AI464" s="9" t="s">
        <v>4214</v>
      </c>
      <c r="AJ464" t="s">
        <v>3028</v>
      </c>
      <c r="AO464" s="105">
        <v>2301</v>
      </c>
      <c r="AP464" s="103" t="s">
        <v>4215</v>
      </c>
      <c r="AQ464" s="104" t="b">
        <v>1</v>
      </c>
      <c r="AR464" s="105"/>
      <c r="AS464" s="105">
        <v>2301</v>
      </c>
      <c r="AT464" s="131" t="str" cm="1">
        <f t="array" ref="AT464">IFERROR(_xlfn.TEXTSPLIT(AR464,";",,FALSE),"")</f>
        <v/>
      </c>
      <c r="BJ464" s="132" t="str">
        <f t="shared" si="250"/>
        <v/>
      </c>
      <c r="BK464" s="132" t="str">
        <f t="shared" si="251"/>
        <v/>
      </c>
      <c r="BL464" s="132" t="str">
        <f t="shared" si="252"/>
        <v/>
      </c>
      <c r="BM464" s="132" t="str">
        <f t="shared" si="253"/>
        <v/>
      </c>
      <c r="BN464" s="132" t="str">
        <f t="shared" si="254"/>
        <v/>
      </c>
      <c r="BO464" s="132" t="str">
        <f t="shared" si="255"/>
        <v/>
      </c>
      <c r="BP464" s="132" t="str">
        <f t="shared" si="256"/>
        <v/>
      </c>
      <c r="BQ464" s="132" t="str">
        <f t="shared" si="257"/>
        <v/>
      </c>
      <c r="BR464" s="132" t="str">
        <f t="shared" si="258"/>
        <v/>
      </c>
      <c r="BS464" s="132" t="str">
        <f t="shared" si="259"/>
        <v/>
      </c>
      <c r="BT464" s="132" t="str">
        <f t="shared" si="260"/>
        <v/>
      </c>
      <c r="BU464" s="132" t="str">
        <f t="shared" si="261"/>
        <v/>
      </c>
      <c r="BV464" s="132" t="str">
        <f t="shared" si="262"/>
        <v/>
      </c>
      <c r="BW464" s="132" t="str">
        <f t="shared" si="263"/>
        <v/>
      </c>
      <c r="BX464" s="132" t="str">
        <f t="shared" si="264"/>
        <v/>
      </c>
      <c r="BY464" s="132" t="str">
        <f t="shared" si="265"/>
        <v/>
      </c>
      <c r="BZ464" t="str">
        <f t="shared" si="266"/>
        <v/>
      </c>
      <c r="CA464" t="str">
        <f t="shared" si="267"/>
        <v/>
      </c>
      <c r="CB464" t="str">
        <f t="shared" si="268"/>
        <v/>
      </c>
      <c r="CC464" t="str">
        <f t="shared" si="269"/>
        <v/>
      </c>
      <c r="CD464" t="str">
        <f t="shared" si="270"/>
        <v/>
      </c>
      <c r="CE464" t="str">
        <f t="shared" si="271"/>
        <v/>
      </c>
      <c r="CF464" t="str">
        <f t="shared" si="272"/>
        <v/>
      </c>
      <c r="CG464" t="str">
        <f t="shared" si="273"/>
        <v/>
      </c>
      <c r="CH464" t="str">
        <f t="shared" si="274"/>
        <v/>
      </c>
      <c r="CI464" t="str">
        <f t="shared" si="275"/>
        <v/>
      </c>
      <c r="CJ464" t="str">
        <f t="shared" si="276"/>
        <v/>
      </c>
      <c r="CK464" t="str">
        <f t="shared" si="277"/>
        <v/>
      </c>
      <c r="CL464" t="str">
        <f t="shared" si="278"/>
        <v/>
      </c>
      <c r="CM464" t="str">
        <f t="shared" si="279"/>
        <v/>
      </c>
      <c r="CN464" t="str">
        <f t="shared" si="280"/>
        <v/>
      </c>
      <c r="CO464" t="str">
        <f t="shared" si="281"/>
        <v/>
      </c>
    </row>
    <row r="465" spans="1:93" ht="17.100000000000001" customHeight="1">
      <c r="B465" s="97" t="s">
        <v>3886</v>
      </c>
      <c r="C465" s="26"/>
      <c r="D465" s="27"/>
      <c r="E465" s="27" t="s">
        <v>61</v>
      </c>
      <c r="F465" t="s">
        <v>48</v>
      </c>
      <c r="G465" s="30" t="s">
        <v>903</v>
      </c>
      <c r="H465" s="29" t="s">
        <v>3355</v>
      </c>
      <c r="I465" t="s">
        <v>4209</v>
      </c>
      <c r="K465" s="28"/>
      <c r="M465" t="s">
        <v>38</v>
      </c>
      <c r="N465" s="1" t="str">
        <f>_xlfn.CONCAT(A464, "*", A480, "|/", A480, "+", A481)</f>
        <v>bld_emissions-CO2_residential_space-cooling_electricity[Mt]*bld_emissions-CO2e_residential_sfh[Mt]|/bld_emissions-CO2e_residential_sfh[Mt]+bld_emissions-CO2e_residential_mfh[Mt]</v>
      </c>
      <c r="O465" s="1" t="s">
        <v>4216</v>
      </c>
      <c r="R465" t="str">
        <f>IF(COUNTIF(soi_input_variables!A:A,B465)&gt;0,"yes","no")</f>
        <v>no</v>
      </c>
      <c r="S465" t="str">
        <f>IF(COUNTIF(midas_input_variables!A:A,B465)&gt;0,"yes","no")</f>
        <v>yes</v>
      </c>
      <c r="T465" t="str">
        <f t="shared" si="283"/>
        <v>yes</v>
      </c>
      <c r="U465">
        <v>0.02</v>
      </c>
      <c r="V465" t="str">
        <f>IF(COUNTIF(eucalc_variables_proxies!A:A,B465)&gt;0,"yes","no")</f>
        <v>yes</v>
      </c>
      <c r="X465" t="s">
        <v>2988</v>
      </c>
      <c r="Y465" t="s">
        <v>3808</v>
      </c>
      <c r="AI465" s="9" t="s">
        <v>4217</v>
      </c>
      <c r="AJ465" t="s">
        <v>3028</v>
      </c>
      <c r="AO465" s="105">
        <v>2330</v>
      </c>
      <c r="AP465" s="103" t="s">
        <v>4218</v>
      </c>
      <c r="AQ465" s="104" t="b">
        <v>1</v>
      </c>
      <c r="AR465" s="105"/>
      <c r="AS465" s="105">
        <v>2330</v>
      </c>
      <c r="AT465" s="131" t="str" cm="1">
        <f t="array" ref="AT465">IFERROR(_xlfn.TEXTSPLIT(AR465,";",,FALSE),"")</f>
        <v/>
      </c>
      <c r="BJ465" s="132" t="str">
        <f t="shared" si="250"/>
        <v/>
      </c>
      <c r="BK465" s="132" t="str">
        <f t="shared" si="251"/>
        <v/>
      </c>
      <c r="BL465" s="132" t="str">
        <f t="shared" si="252"/>
        <v/>
      </c>
      <c r="BM465" s="132" t="str">
        <f t="shared" si="253"/>
        <v/>
      </c>
      <c r="BN465" s="132" t="str">
        <f t="shared" si="254"/>
        <v/>
      </c>
      <c r="BO465" s="132" t="str">
        <f t="shared" si="255"/>
        <v/>
      </c>
      <c r="BP465" s="132" t="str">
        <f t="shared" si="256"/>
        <v/>
      </c>
      <c r="BQ465" s="132" t="str">
        <f t="shared" si="257"/>
        <v/>
      </c>
      <c r="BR465" s="132" t="str">
        <f t="shared" si="258"/>
        <v/>
      </c>
      <c r="BS465" s="132" t="str">
        <f t="shared" si="259"/>
        <v/>
      </c>
      <c r="BT465" s="132" t="str">
        <f t="shared" si="260"/>
        <v/>
      </c>
      <c r="BU465" s="132" t="str">
        <f t="shared" si="261"/>
        <v/>
      </c>
      <c r="BV465" s="132" t="str">
        <f t="shared" si="262"/>
        <v/>
      </c>
      <c r="BW465" s="132" t="str">
        <f t="shared" si="263"/>
        <v/>
      </c>
      <c r="BX465" s="132" t="str">
        <f t="shared" si="264"/>
        <v/>
      </c>
      <c r="BY465" s="132" t="str">
        <f t="shared" si="265"/>
        <v/>
      </c>
      <c r="BZ465" t="str">
        <f t="shared" si="266"/>
        <v/>
      </c>
      <c r="CA465" t="str">
        <f t="shared" si="267"/>
        <v/>
      </c>
      <c r="CB465" t="str">
        <f t="shared" si="268"/>
        <v/>
      </c>
      <c r="CC465" t="str">
        <f t="shared" si="269"/>
        <v/>
      </c>
      <c r="CD465" t="str">
        <f t="shared" si="270"/>
        <v/>
      </c>
      <c r="CE465" t="str">
        <f t="shared" si="271"/>
        <v/>
      </c>
      <c r="CF465" t="str">
        <f t="shared" si="272"/>
        <v/>
      </c>
      <c r="CG465" t="str">
        <f t="shared" si="273"/>
        <v/>
      </c>
      <c r="CH465" t="str">
        <f t="shared" si="274"/>
        <v/>
      </c>
      <c r="CI465" t="str">
        <f t="shared" si="275"/>
        <v/>
      </c>
      <c r="CJ465" t="str">
        <f t="shared" si="276"/>
        <v/>
      </c>
      <c r="CK465" t="str">
        <f t="shared" si="277"/>
        <v/>
      </c>
      <c r="CL465" t="str">
        <f t="shared" si="278"/>
        <v/>
      </c>
      <c r="CM465" t="str">
        <f t="shared" si="279"/>
        <v/>
      </c>
      <c r="CN465" t="str">
        <f t="shared" si="280"/>
        <v/>
      </c>
      <c r="CO465" t="str">
        <f t="shared" si="281"/>
        <v/>
      </c>
    </row>
    <row r="466" spans="1:93" ht="17.100000000000001" customHeight="1">
      <c r="B466" s="97" t="s">
        <v>3889</v>
      </c>
      <c r="C466" s="26"/>
      <c r="D466" s="27"/>
      <c r="E466" s="27" t="s">
        <v>61</v>
      </c>
      <c r="F466" t="s">
        <v>48</v>
      </c>
      <c r="G466" s="30" t="s">
        <v>903</v>
      </c>
      <c r="H466" s="29" t="s">
        <v>3355</v>
      </c>
      <c r="I466" t="s">
        <v>4209</v>
      </c>
      <c r="K466" s="28"/>
      <c r="M466" t="s">
        <v>38</v>
      </c>
      <c r="N466" s="1" t="str">
        <f>_xlfn.CONCAT(A464, "*", A481, "|/", A480, "+", A481)</f>
        <v>bld_emissions-CO2_residential_space-cooling_electricity[Mt]*bld_emissions-CO2e_residential_mfh[Mt]|/bld_emissions-CO2e_residential_sfh[Mt]+bld_emissions-CO2e_residential_mfh[Mt]</v>
      </c>
      <c r="O466" s="1" t="s">
        <v>4216</v>
      </c>
      <c r="R466" t="str">
        <f>IF(COUNTIF(soi_input_variables!A:A,B466)&gt;0,"yes","no")</f>
        <v>no</v>
      </c>
      <c r="S466" t="str">
        <f>IF(COUNTIF(midas_input_variables!A:A,B466)&gt;0,"yes","no")</f>
        <v>yes</v>
      </c>
      <c r="T466" t="str">
        <f t="shared" si="283"/>
        <v>yes</v>
      </c>
      <c r="U466">
        <v>0.02</v>
      </c>
      <c r="V466" t="str">
        <f>IF(COUNTIF(eucalc_variables_proxies!A:A,B466)&gt;0,"yes","no")</f>
        <v>yes</v>
      </c>
      <c r="X466" t="s">
        <v>2988</v>
      </c>
      <c r="Y466" t="s">
        <v>3808</v>
      </c>
      <c r="AI466" s="9" t="s">
        <v>4219</v>
      </c>
      <c r="AJ466" t="s">
        <v>3028</v>
      </c>
      <c r="AO466" s="105">
        <v>2301</v>
      </c>
      <c r="AP466" s="103" t="s">
        <v>4220</v>
      </c>
      <c r="AQ466" s="104" t="b">
        <v>1</v>
      </c>
      <c r="AR466" s="105"/>
      <c r="AS466" s="105">
        <v>2301</v>
      </c>
      <c r="AT466" s="131" t="str" cm="1">
        <f t="array" ref="AT466">IFERROR(_xlfn.TEXTSPLIT(AR466,";",,FALSE),"")</f>
        <v/>
      </c>
      <c r="BJ466" s="132" t="str">
        <f t="shared" si="250"/>
        <v/>
      </c>
      <c r="BK466" s="132" t="str">
        <f t="shared" si="251"/>
        <v/>
      </c>
      <c r="BL466" s="132" t="str">
        <f t="shared" si="252"/>
        <v/>
      </c>
      <c r="BM466" s="132" t="str">
        <f t="shared" si="253"/>
        <v/>
      </c>
      <c r="BN466" s="132" t="str">
        <f t="shared" si="254"/>
        <v/>
      </c>
      <c r="BO466" s="132" t="str">
        <f t="shared" si="255"/>
        <v/>
      </c>
      <c r="BP466" s="132" t="str">
        <f t="shared" si="256"/>
        <v/>
      </c>
      <c r="BQ466" s="132" t="str">
        <f t="shared" si="257"/>
        <v/>
      </c>
      <c r="BR466" s="132" t="str">
        <f t="shared" si="258"/>
        <v/>
      </c>
      <c r="BS466" s="132" t="str">
        <f t="shared" si="259"/>
        <v/>
      </c>
      <c r="BT466" s="132" t="str">
        <f t="shared" si="260"/>
        <v/>
      </c>
      <c r="BU466" s="132" t="str">
        <f t="shared" si="261"/>
        <v/>
      </c>
      <c r="BV466" s="132" t="str">
        <f t="shared" si="262"/>
        <v/>
      </c>
      <c r="BW466" s="132" t="str">
        <f t="shared" si="263"/>
        <v/>
      </c>
      <c r="BX466" s="132" t="str">
        <f t="shared" si="264"/>
        <v/>
      </c>
      <c r="BY466" s="132" t="str">
        <f t="shared" si="265"/>
        <v/>
      </c>
      <c r="BZ466" t="str">
        <f t="shared" si="266"/>
        <v/>
      </c>
      <c r="CA466" t="str">
        <f t="shared" si="267"/>
        <v/>
      </c>
      <c r="CB466" t="str">
        <f t="shared" si="268"/>
        <v/>
      </c>
      <c r="CC466" t="str">
        <f t="shared" si="269"/>
        <v/>
      </c>
      <c r="CD466" t="str">
        <f t="shared" si="270"/>
        <v/>
      </c>
      <c r="CE466" t="str">
        <f t="shared" si="271"/>
        <v/>
      </c>
      <c r="CF466" t="str">
        <f t="shared" si="272"/>
        <v/>
      </c>
      <c r="CG466" t="str">
        <f t="shared" si="273"/>
        <v/>
      </c>
      <c r="CH466" t="str">
        <f t="shared" si="274"/>
        <v/>
      </c>
      <c r="CI466" t="str">
        <f t="shared" si="275"/>
        <v/>
      </c>
      <c r="CJ466" t="str">
        <f t="shared" si="276"/>
        <v/>
      </c>
      <c r="CK466" t="str">
        <f t="shared" si="277"/>
        <v/>
      </c>
      <c r="CL466" t="str">
        <f t="shared" si="278"/>
        <v/>
      </c>
      <c r="CM466" t="str">
        <f t="shared" si="279"/>
        <v/>
      </c>
      <c r="CN466" t="str">
        <f t="shared" si="280"/>
        <v/>
      </c>
      <c r="CO466" t="str">
        <f t="shared" si="281"/>
        <v/>
      </c>
    </row>
    <row r="467" spans="1:93" ht="17.100000000000001" customHeight="1">
      <c r="A467" t="s">
        <v>4221</v>
      </c>
      <c r="C467" s="26"/>
      <c r="D467" s="27"/>
      <c r="E467" s="27" t="s">
        <v>61</v>
      </c>
      <c r="F467" t="s">
        <v>48</v>
      </c>
      <c r="G467" s="30" t="s">
        <v>903</v>
      </c>
      <c r="H467" s="29" t="s">
        <v>3355</v>
      </c>
      <c r="I467" t="s">
        <v>2151</v>
      </c>
      <c r="K467" s="28"/>
      <c r="M467" s="198" t="s">
        <v>1707</v>
      </c>
      <c r="R467" t="str">
        <f>IF(COUNTIF(soi_input_variables!A:A,B467)&gt;0,"yes","no")</f>
        <v>no</v>
      </c>
      <c r="S467" t="str">
        <f>IF(COUNTIF(midas_input_variables!A:A,B467)&gt;0,"yes","no")</f>
        <v>no</v>
      </c>
      <c r="T467" t="str">
        <f t="shared" ref="T467:T470" si="284">IF(OR(R467="yes",S467="yes"),"yes","no")</f>
        <v>no</v>
      </c>
      <c r="U467">
        <v>0.02</v>
      </c>
      <c r="V467" t="str">
        <f>IF(COUNTIF(eucalc_variables_proxies!A:A,B467)&gt;0,"yes","no")</f>
        <v>no</v>
      </c>
      <c r="W467" t="s">
        <v>38</v>
      </c>
      <c r="AI467" s="9" t="s">
        <v>4222</v>
      </c>
      <c r="AJ467" t="s">
        <v>3028</v>
      </c>
      <c r="AO467" s="29"/>
      <c r="AP467" s="114" t="s">
        <v>4223</v>
      </c>
      <c r="AQ467" s="104" t="b">
        <v>0</v>
      </c>
      <c r="AR467" s="105" t="s">
        <v>4224</v>
      </c>
      <c r="AS467" s="29"/>
      <c r="AT467" s="131" t="str" cm="1">
        <f t="array" ref="AT467:AX467">IFERROR(_xlfn.TEXTSPLIT(AR467,";",,FALSE),"")</f>
        <v>2301</v>
      </c>
      <c r="AU467" s="131" t="str">
        <v>2330</v>
      </c>
      <c r="AV467" s="131" t="str">
        <v>2331</v>
      </c>
      <c r="AW467" s="131" t="str">
        <v>2332</v>
      </c>
      <c r="AX467" s="131" t="str">
        <v xml:space="preserve">2333 </v>
      </c>
      <c r="BJ467" s="132">
        <f t="shared" si="250"/>
        <v>2301</v>
      </c>
      <c r="BK467" s="132">
        <f t="shared" si="251"/>
        <v>2330</v>
      </c>
      <c r="BL467" s="132">
        <f t="shared" si="252"/>
        <v>2331</v>
      </c>
      <c r="BM467" s="132">
        <f t="shared" si="253"/>
        <v>2332</v>
      </c>
      <c r="BN467" s="132">
        <f t="shared" si="254"/>
        <v>2333</v>
      </c>
      <c r="BO467" s="132" t="str">
        <f t="shared" si="255"/>
        <v/>
      </c>
      <c r="BP467" s="132" t="str">
        <f t="shared" si="256"/>
        <v/>
      </c>
      <c r="BQ467" s="132" t="str">
        <f t="shared" si="257"/>
        <v/>
      </c>
      <c r="BR467" s="132" t="str">
        <f t="shared" si="258"/>
        <v/>
      </c>
      <c r="BS467" s="132" t="str">
        <f t="shared" si="259"/>
        <v/>
      </c>
      <c r="BT467" s="132" t="str">
        <f t="shared" si="260"/>
        <v/>
      </c>
      <c r="BU467" s="132" t="str">
        <f t="shared" si="261"/>
        <v/>
      </c>
      <c r="BV467" s="132" t="str">
        <f t="shared" si="262"/>
        <v/>
      </c>
      <c r="BW467" s="132" t="str">
        <f t="shared" si="263"/>
        <v/>
      </c>
      <c r="BX467" s="132" t="str">
        <f t="shared" si="264"/>
        <v/>
      </c>
      <c r="BY467" s="132" t="str">
        <f t="shared" si="265"/>
        <v/>
      </c>
      <c r="BZ467" t="str">
        <f t="shared" si="266"/>
        <v>dhg_energy-demand_added-district-heat_gas-ff-natural[TWh]</v>
      </c>
      <c r="CA467" t="str">
        <f t="shared" si="267"/>
        <v>dhg_energy-demand_added-district-heat_solid-bio[TWh]</v>
      </c>
      <c r="CB467" t="str">
        <f t="shared" si="268"/>
        <v>dhg_energy-demand_added-district-heat_heat-ambient[TWh]</v>
      </c>
      <c r="CC467" t="str">
        <f t="shared" si="269"/>
        <v>dhg_energy-demand_added-district-heat_heat-geothermal[TWh]</v>
      </c>
      <c r="CD467" t="str">
        <f t="shared" si="270"/>
        <v>dhg_energy-demand_added-district-heat_heat-solar[TWh]</v>
      </c>
      <c r="CE467" t="str">
        <f t="shared" si="271"/>
        <v/>
      </c>
      <c r="CF467" t="str">
        <f t="shared" si="272"/>
        <v/>
      </c>
      <c r="CG467" t="str">
        <f t="shared" si="273"/>
        <v/>
      </c>
      <c r="CH467" t="str">
        <f t="shared" si="274"/>
        <v/>
      </c>
      <c r="CI467" t="str">
        <f t="shared" si="275"/>
        <v/>
      </c>
      <c r="CJ467" t="str">
        <f t="shared" si="276"/>
        <v/>
      </c>
      <c r="CK467" t="str">
        <f t="shared" si="277"/>
        <v/>
      </c>
      <c r="CL467" t="str">
        <f t="shared" si="278"/>
        <v/>
      </c>
      <c r="CM467" t="str">
        <f t="shared" si="279"/>
        <v/>
      </c>
      <c r="CN467" t="str">
        <f t="shared" si="280"/>
        <v/>
      </c>
      <c r="CO467" t="str">
        <f t="shared" si="281"/>
        <v/>
      </c>
    </row>
    <row r="468" spans="1:93" ht="17.100000000000001" customHeight="1">
      <c r="B468" t="s">
        <v>4225</v>
      </c>
      <c r="C468" s="26"/>
      <c r="D468" s="27"/>
      <c r="E468" s="27" t="s">
        <v>61</v>
      </c>
      <c r="F468" t="s">
        <v>48</v>
      </c>
      <c r="G468" s="30" t="s">
        <v>903</v>
      </c>
      <c r="H468" s="29" t="s">
        <v>3355</v>
      </c>
      <c r="I468" t="s">
        <v>2151</v>
      </c>
      <c r="K468" s="28"/>
      <c r="M468" s="198" t="s">
        <v>1707</v>
      </c>
      <c r="N468" s="1" t="str">
        <f>_xlfn.CONCAT(A467, "*", A480, "|/", A480, "+", A481)</f>
        <v>bld_emissions-CO2e_residential_electricity[Mt]*bld_emissions-CO2e_residential_sfh[Mt]|/bld_emissions-CO2e_residential_sfh[Mt]+bld_emissions-CO2e_residential_mfh[Mt]</v>
      </c>
      <c r="R468" t="str">
        <f>IF(COUNTIF(soi_input_variables!A:A,B468)&gt;0,"yes","no")</f>
        <v>no</v>
      </c>
      <c r="S468" t="str">
        <f>IF(COUNTIF(midas_input_variables!A:A,B468)&gt;0,"yes","no")</f>
        <v>no</v>
      </c>
      <c r="T468" t="str">
        <f t="shared" si="284"/>
        <v>no</v>
      </c>
      <c r="U468">
        <v>0.02</v>
      </c>
      <c r="V468" t="str">
        <f>IF(COUNTIF(eucalc_variables_proxies!A:A,B468)&gt;0,"yes","no")</f>
        <v>no</v>
      </c>
      <c r="W468" t="s">
        <v>38</v>
      </c>
      <c r="AI468" s="9" t="s">
        <v>4226</v>
      </c>
      <c r="AJ468" t="s">
        <v>3028</v>
      </c>
      <c r="AO468" s="29"/>
      <c r="AP468" s="118" t="s">
        <v>4227</v>
      </c>
      <c r="AQ468" s="104" t="b">
        <v>0</v>
      </c>
      <c r="AR468" s="105" t="s">
        <v>4228</v>
      </c>
      <c r="AS468" s="29"/>
      <c r="AT468" s="131" t="str" cm="1">
        <f t="array" ref="AT468:AY468">IFERROR(_xlfn.TEXTSPLIT(AR468,";",,FALSE),"")</f>
        <v>2301</v>
      </c>
      <c r="AU468" s="131" t="str">
        <v>2330</v>
      </c>
      <c r="AV468" s="131" t="str">
        <v>2331</v>
      </c>
      <c r="AW468" s="131" t="str">
        <v>2332</v>
      </c>
      <c r="AX468" s="131" t="str">
        <v xml:space="preserve">2333 </v>
      </c>
      <c r="AY468" s="131" t="str">
        <v>2302</v>
      </c>
      <c r="BJ468" s="132">
        <f t="shared" si="250"/>
        <v>2301</v>
      </c>
      <c r="BK468" s="132">
        <f t="shared" si="251"/>
        <v>2330</v>
      </c>
      <c r="BL468" s="132">
        <f t="shared" si="252"/>
        <v>2331</v>
      </c>
      <c r="BM468" s="132">
        <f t="shared" si="253"/>
        <v>2332</v>
      </c>
      <c r="BN468" s="132">
        <f t="shared" si="254"/>
        <v>2333</v>
      </c>
      <c r="BO468" s="132">
        <f t="shared" si="255"/>
        <v>2302</v>
      </c>
      <c r="BP468" s="132" t="str">
        <f t="shared" si="256"/>
        <v/>
      </c>
      <c r="BQ468" s="132" t="str">
        <f t="shared" si="257"/>
        <v/>
      </c>
      <c r="BR468" s="132" t="str">
        <f t="shared" si="258"/>
        <v/>
      </c>
      <c r="BS468" s="132" t="str">
        <f t="shared" si="259"/>
        <v/>
      </c>
      <c r="BT468" s="132" t="str">
        <f t="shared" si="260"/>
        <v/>
      </c>
      <c r="BU468" s="132" t="str">
        <f t="shared" si="261"/>
        <v/>
      </c>
      <c r="BV468" s="132" t="str">
        <f t="shared" si="262"/>
        <v/>
      </c>
      <c r="BW468" s="132" t="str">
        <f t="shared" si="263"/>
        <v/>
      </c>
      <c r="BX468" s="132" t="str">
        <f t="shared" si="264"/>
        <v/>
      </c>
      <c r="BY468" s="132" t="str">
        <f t="shared" si="265"/>
        <v/>
      </c>
      <c r="BZ468" t="str">
        <f t="shared" si="266"/>
        <v>dhg_energy-demand_added-district-heat_gas-ff-natural[TWh]</v>
      </c>
      <c r="CA468" t="str">
        <f t="shared" si="267"/>
        <v>dhg_energy-demand_added-district-heat_solid-bio[TWh]</v>
      </c>
      <c r="CB468" t="str">
        <f t="shared" si="268"/>
        <v>dhg_energy-demand_added-district-heat_heat-ambient[TWh]</v>
      </c>
      <c r="CC468" t="str">
        <f t="shared" si="269"/>
        <v>dhg_energy-demand_added-district-heat_heat-geothermal[TWh]</v>
      </c>
      <c r="CD468" t="str">
        <f t="shared" si="270"/>
        <v>dhg_energy-demand_added-district-heat_heat-solar[TWh]</v>
      </c>
      <c r="CE468" t="str">
        <f t="shared" si="271"/>
        <v>dhg_energy-demand_heat-co-product-from-power[TWh]</v>
      </c>
      <c r="CF468" t="str">
        <f t="shared" si="272"/>
        <v/>
      </c>
      <c r="CG468" t="str">
        <f t="shared" si="273"/>
        <v/>
      </c>
      <c r="CH468" t="str">
        <f t="shared" si="274"/>
        <v/>
      </c>
      <c r="CI468" t="str">
        <f t="shared" si="275"/>
        <v/>
      </c>
      <c r="CJ468" t="str">
        <f t="shared" si="276"/>
        <v/>
      </c>
      <c r="CK468" t="str">
        <f t="shared" si="277"/>
        <v/>
      </c>
      <c r="CL468" t="str">
        <f t="shared" si="278"/>
        <v/>
      </c>
      <c r="CM468" t="str">
        <f t="shared" si="279"/>
        <v/>
      </c>
      <c r="CN468" t="str">
        <f t="shared" si="280"/>
        <v/>
      </c>
      <c r="CO468" t="str">
        <f t="shared" si="281"/>
        <v/>
      </c>
    </row>
    <row r="469" spans="1:93" ht="17.100000000000001" customHeight="1">
      <c r="B469" t="s">
        <v>4229</v>
      </c>
      <c r="C469" s="26"/>
      <c r="D469" s="27"/>
      <c r="E469" s="27" t="s">
        <v>61</v>
      </c>
      <c r="F469" t="s">
        <v>48</v>
      </c>
      <c r="G469" s="30" t="s">
        <v>903</v>
      </c>
      <c r="H469" s="29" t="s">
        <v>3355</v>
      </c>
      <c r="I469" t="s">
        <v>2151</v>
      </c>
      <c r="K469" s="28"/>
      <c r="M469" s="198" t="s">
        <v>1707</v>
      </c>
      <c r="N469" s="1" t="str">
        <f>_xlfn.CONCAT(A467, "*", A481, "|/", A480, "+", A481)</f>
        <v>bld_emissions-CO2e_residential_electricity[Mt]*bld_emissions-CO2e_residential_mfh[Mt]|/bld_emissions-CO2e_residential_sfh[Mt]+bld_emissions-CO2e_residential_mfh[Mt]</v>
      </c>
      <c r="R469" t="str">
        <f>IF(COUNTIF(soi_input_variables!A:A,B469)&gt;0,"yes","no")</f>
        <v>no</v>
      </c>
      <c r="S469" t="str">
        <f>IF(COUNTIF(midas_input_variables!A:A,B469)&gt;0,"yes","no")</f>
        <v>no</v>
      </c>
      <c r="T469" t="str">
        <f t="shared" si="284"/>
        <v>no</v>
      </c>
      <c r="U469">
        <v>0.02</v>
      </c>
      <c r="V469" t="str">
        <f>IF(COUNTIF(eucalc_variables_proxies!A:A,B469)&gt;0,"yes","no")</f>
        <v>no</v>
      </c>
      <c r="W469" t="s">
        <v>38</v>
      </c>
      <c r="AI469" s="9" t="s">
        <v>4230</v>
      </c>
      <c r="AJ469" t="s">
        <v>3033</v>
      </c>
      <c r="AO469" s="29"/>
      <c r="AP469" s="114" t="s">
        <v>4231</v>
      </c>
      <c r="AQ469" s="104" t="b">
        <v>0</v>
      </c>
      <c r="AR469" s="105" t="s">
        <v>4232</v>
      </c>
      <c r="AS469" s="29"/>
      <c r="AT469" s="131" t="str" cm="1">
        <f t="array" ref="AT469:AW469">IFERROR(_xlfn.TEXTSPLIT(AR469,";",,FALSE),"")</f>
        <v>2331</v>
      </c>
      <c r="AU469" s="131" t="str">
        <v>2332</v>
      </c>
      <c r="AV469" s="131" t="str">
        <v>2333</v>
      </c>
      <c r="AW469" s="131" t="str">
        <v xml:space="preserve"> 2330</v>
      </c>
      <c r="BJ469" s="132">
        <f t="shared" si="250"/>
        <v>2331</v>
      </c>
      <c r="BK469" s="132">
        <f t="shared" si="251"/>
        <v>2332</v>
      </c>
      <c r="BL469" s="132">
        <f t="shared" si="252"/>
        <v>2333</v>
      </c>
      <c r="BM469" s="132">
        <f t="shared" si="253"/>
        <v>2330</v>
      </c>
      <c r="BN469" s="132" t="str">
        <f t="shared" si="254"/>
        <v/>
      </c>
      <c r="BO469" s="132" t="str">
        <f t="shared" si="255"/>
        <v/>
      </c>
      <c r="BP469" s="132" t="str">
        <f t="shared" si="256"/>
        <v/>
      </c>
      <c r="BQ469" s="132" t="str">
        <f t="shared" si="257"/>
        <v/>
      </c>
      <c r="BR469" s="132" t="str">
        <f t="shared" si="258"/>
        <v/>
      </c>
      <c r="BS469" s="132" t="str">
        <f t="shared" si="259"/>
        <v/>
      </c>
      <c r="BT469" s="132" t="str">
        <f t="shared" si="260"/>
        <v/>
      </c>
      <c r="BU469" s="132" t="str">
        <f t="shared" si="261"/>
        <v/>
      </c>
      <c r="BV469" s="132" t="str">
        <f t="shared" si="262"/>
        <v/>
      </c>
      <c r="BW469" s="132" t="str">
        <f t="shared" si="263"/>
        <v/>
      </c>
      <c r="BX469" s="132" t="str">
        <f t="shared" si="264"/>
        <v/>
      </c>
      <c r="BY469" s="132" t="str">
        <f t="shared" si="265"/>
        <v/>
      </c>
      <c r="BZ469" t="str">
        <f t="shared" si="266"/>
        <v>dhg_energy-demand_added-district-heat_heat-ambient[TWh]</v>
      </c>
      <c r="CA469" t="str">
        <f t="shared" si="267"/>
        <v>dhg_energy-demand_added-district-heat_heat-geothermal[TWh]</v>
      </c>
      <c r="CB469" t="str">
        <f t="shared" si="268"/>
        <v>dhg_energy-demand_added-district-heat_heat-solar[TWh]</v>
      </c>
      <c r="CC469" t="str">
        <f t="shared" si="269"/>
        <v>dhg_energy-demand_added-district-heat_solid-bio[TWh]</v>
      </c>
      <c r="CD469" t="str">
        <f t="shared" si="270"/>
        <v/>
      </c>
      <c r="CE469" t="str">
        <f t="shared" si="271"/>
        <v/>
      </c>
      <c r="CF469" t="str">
        <f t="shared" si="272"/>
        <v/>
      </c>
      <c r="CG469" t="str">
        <f t="shared" si="273"/>
        <v/>
      </c>
      <c r="CH469" t="str">
        <f t="shared" si="274"/>
        <v/>
      </c>
      <c r="CI469" t="str">
        <f t="shared" si="275"/>
        <v/>
      </c>
      <c r="CJ469" t="str">
        <f t="shared" si="276"/>
        <v/>
      </c>
      <c r="CK469" t="str">
        <f t="shared" si="277"/>
        <v/>
      </c>
      <c r="CL469" t="str">
        <f t="shared" si="278"/>
        <v/>
      </c>
      <c r="CM469" t="str">
        <f t="shared" si="279"/>
        <v/>
      </c>
      <c r="CN469" t="str">
        <f t="shared" si="280"/>
        <v/>
      </c>
      <c r="CO469" t="str">
        <f t="shared" si="281"/>
        <v/>
      </c>
    </row>
    <row r="470" spans="1:93" ht="19.2" customHeight="1">
      <c r="A470" s="192" t="s">
        <v>4029</v>
      </c>
      <c r="B470" s="193" t="s">
        <v>3895</v>
      </c>
      <c r="C470" s="26" t="s">
        <v>4233</v>
      </c>
      <c r="D470" s="27"/>
      <c r="E470" s="27" t="s">
        <v>61</v>
      </c>
      <c r="F470" t="s">
        <v>48</v>
      </c>
      <c r="G470" s="30" t="s">
        <v>903</v>
      </c>
      <c r="H470" s="29" t="s">
        <v>1010</v>
      </c>
      <c r="K470" s="28"/>
      <c r="L470" t="s">
        <v>472</v>
      </c>
      <c r="M470" t="s">
        <v>38</v>
      </c>
      <c r="Q470" s="1" t="s">
        <v>4234</v>
      </c>
      <c r="R470" t="str">
        <f>IF(COUNTIF(soi_input_variables!A:A,B470)&gt;0,"yes","no")</f>
        <v>yes</v>
      </c>
      <c r="S470" t="str">
        <f>IF(COUNTIF(midas_input_variables!A:A,B470)&gt;0,"yes","no")</f>
        <v>no</v>
      </c>
      <c r="T470" t="str">
        <f t="shared" si="284"/>
        <v>yes</v>
      </c>
      <c r="U470">
        <v>0.02</v>
      </c>
      <c r="V470" t="str">
        <f>IF(COUNTIF(eucalc_variables_proxies!A:A,B470)&gt;0,"yes","no")</f>
        <v>no</v>
      </c>
      <c r="X470" t="s">
        <v>2943</v>
      </c>
      <c r="Y470" s="9" t="s">
        <v>3896</v>
      </c>
      <c r="AI470" s="9" t="s">
        <v>4235</v>
      </c>
      <c r="AJ470" t="s">
        <v>3033</v>
      </c>
      <c r="AO470" s="29"/>
      <c r="AP470" s="114" t="s">
        <v>4236</v>
      </c>
      <c r="AQ470" s="104" t="b">
        <v>0</v>
      </c>
      <c r="AR470" s="105">
        <v>2301</v>
      </c>
      <c r="AS470" s="29"/>
      <c r="AT470" s="131" t="str" cm="1">
        <f t="array" ref="AT470">IFERROR(_xlfn.TEXTSPLIT(AR470,";",,FALSE),"")</f>
        <v>2301</v>
      </c>
      <c r="BJ470" s="132">
        <f t="shared" si="250"/>
        <v>2301</v>
      </c>
      <c r="BK470" s="132" t="str">
        <f t="shared" si="251"/>
        <v/>
      </c>
      <c r="BL470" s="132" t="str">
        <f t="shared" si="252"/>
        <v/>
      </c>
      <c r="BM470" s="132" t="str">
        <f t="shared" si="253"/>
        <v/>
      </c>
      <c r="BN470" s="132" t="str">
        <f t="shared" si="254"/>
        <v/>
      </c>
      <c r="BO470" s="132" t="str">
        <f t="shared" si="255"/>
        <v/>
      </c>
      <c r="BP470" s="132" t="str">
        <f t="shared" si="256"/>
        <v/>
      </c>
      <c r="BQ470" s="132" t="str">
        <f t="shared" si="257"/>
        <v/>
      </c>
      <c r="BR470" s="132" t="str">
        <f t="shared" si="258"/>
        <v/>
      </c>
      <c r="BS470" s="132" t="str">
        <f t="shared" si="259"/>
        <v/>
      </c>
      <c r="BT470" s="132" t="str">
        <f t="shared" si="260"/>
        <v/>
      </c>
      <c r="BU470" s="132" t="str">
        <f t="shared" si="261"/>
        <v/>
      </c>
      <c r="BV470" s="132" t="str">
        <f t="shared" si="262"/>
        <v/>
      </c>
      <c r="BW470" s="132" t="str">
        <f t="shared" si="263"/>
        <v/>
      </c>
      <c r="BX470" s="132" t="str">
        <f t="shared" si="264"/>
        <v/>
      </c>
      <c r="BY470" s="132" t="str">
        <f t="shared" si="265"/>
        <v/>
      </c>
      <c r="BZ470" t="str">
        <f t="shared" si="266"/>
        <v>dhg_energy-demand_added-district-heat_gas-ff-natural[TWh]</v>
      </c>
      <c r="CA470" t="str">
        <f t="shared" si="267"/>
        <v/>
      </c>
      <c r="CB470" t="str">
        <f t="shared" si="268"/>
        <v/>
      </c>
      <c r="CC470" t="str">
        <f t="shared" si="269"/>
        <v/>
      </c>
      <c r="CD470" t="str">
        <f t="shared" si="270"/>
        <v/>
      </c>
      <c r="CE470" t="str">
        <f t="shared" si="271"/>
        <v/>
      </c>
      <c r="CF470" t="str">
        <f t="shared" si="272"/>
        <v/>
      </c>
      <c r="CG470" t="str">
        <f t="shared" si="273"/>
        <v/>
      </c>
      <c r="CH470" t="str">
        <f t="shared" si="274"/>
        <v/>
      </c>
      <c r="CI470" t="str">
        <f t="shared" si="275"/>
        <v/>
      </c>
      <c r="CJ470" t="str">
        <f t="shared" si="276"/>
        <v/>
      </c>
      <c r="CK470" t="str">
        <f t="shared" si="277"/>
        <v/>
      </c>
      <c r="CL470" t="str">
        <f t="shared" si="278"/>
        <v/>
      </c>
      <c r="CM470" t="str">
        <f t="shared" si="279"/>
        <v/>
      </c>
      <c r="CN470" t="str">
        <f t="shared" si="280"/>
        <v/>
      </c>
      <c r="CO470" t="str">
        <f t="shared" si="281"/>
        <v/>
      </c>
    </row>
    <row r="471" spans="1:93" ht="17.100000000000001" customHeight="1">
      <c r="A471" t="s">
        <v>3971</v>
      </c>
      <c r="B471" s="97" t="s">
        <v>3899</v>
      </c>
      <c r="C471" s="26" t="s">
        <v>3697</v>
      </c>
      <c r="D471" s="27"/>
      <c r="E471" s="27" t="s">
        <v>61</v>
      </c>
      <c r="F471" t="s">
        <v>48</v>
      </c>
      <c r="G471" s="30" t="s">
        <v>903</v>
      </c>
      <c r="H471" s="29" t="s">
        <v>1010</v>
      </c>
      <c r="I471" t="s">
        <v>453</v>
      </c>
      <c r="K471" s="28"/>
      <c r="M471" t="s">
        <v>38</v>
      </c>
      <c r="R471" t="str">
        <f>IF(COUNTIF(soi_input_variables!A:A,B471)&gt;0,"yes","no")</f>
        <v>no</v>
      </c>
      <c r="S471" t="str">
        <f>IF(COUNTIF(midas_input_variables!A:A,B471)&gt;0,"yes","no")</f>
        <v>no</v>
      </c>
      <c r="T471" t="str">
        <f t="shared" si="282"/>
        <v>no</v>
      </c>
      <c r="U471">
        <v>0.02</v>
      </c>
      <c r="V471" t="str">
        <f>IF(COUNTIF(eucalc_variables_proxies!A:A,B471)&gt;0,"yes","no")</f>
        <v>yes</v>
      </c>
      <c r="X471" t="s">
        <v>2943</v>
      </c>
      <c r="Y471" s="9" t="s">
        <v>3900</v>
      </c>
      <c r="AI471" s="9" t="s">
        <v>4237</v>
      </c>
      <c r="AJ471" t="s">
        <v>3033</v>
      </c>
      <c r="AO471" s="29"/>
      <c r="AP471" s="114" t="s">
        <v>4238</v>
      </c>
      <c r="AQ471" s="104" t="b">
        <v>0</v>
      </c>
      <c r="AR471" s="105">
        <v>2302</v>
      </c>
      <c r="AS471" s="29"/>
      <c r="AT471" s="131" t="str" cm="1">
        <f t="array" ref="AT471">IFERROR(_xlfn.TEXTSPLIT(AR471,";",,FALSE),"")</f>
        <v>2302</v>
      </c>
      <c r="BJ471" s="132">
        <f t="shared" si="250"/>
        <v>2302</v>
      </c>
      <c r="BK471" s="132" t="str">
        <f t="shared" si="251"/>
        <v/>
      </c>
      <c r="BL471" s="132" t="str">
        <f t="shared" si="252"/>
        <v/>
      </c>
      <c r="BM471" s="132" t="str">
        <f t="shared" si="253"/>
        <v/>
      </c>
      <c r="BN471" s="132" t="str">
        <f t="shared" si="254"/>
        <v/>
      </c>
      <c r="BO471" s="132" t="str">
        <f t="shared" si="255"/>
        <v/>
      </c>
      <c r="BP471" s="132" t="str">
        <f t="shared" si="256"/>
        <v/>
      </c>
      <c r="BQ471" s="132" t="str">
        <f t="shared" si="257"/>
        <v/>
      </c>
      <c r="BR471" s="132" t="str">
        <f t="shared" si="258"/>
        <v/>
      </c>
      <c r="BS471" s="132" t="str">
        <f t="shared" si="259"/>
        <v/>
      </c>
      <c r="BT471" s="132" t="str">
        <f t="shared" si="260"/>
        <v/>
      </c>
      <c r="BU471" s="132" t="str">
        <f t="shared" si="261"/>
        <v/>
      </c>
      <c r="BV471" s="132" t="str">
        <f t="shared" si="262"/>
        <v/>
      </c>
      <c r="BW471" s="132" t="str">
        <f t="shared" si="263"/>
        <v/>
      </c>
      <c r="BX471" s="132" t="str">
        <f t="shared" si="264"/>
        <v/>
      </c>
      <c r="BY471" s="132" t="str">
        <f t="shared" si="265"/>
        <v/>
      </c>
      <c r="BZ471" t="str">
        <f t="shared" si="266"/>
        <v>dhg_energy-demand_heat-co-product-from-power[TWh]</v>
      </c>
      <c r="CA471" t="str">
        <f t="shared" si="267"/>
        <v/>
      </c>
      <c r="CB471" t="str">
        <f t="shared" si="268"/>
        <v/>
      </c>
      <c r="CC471" t="str">
        <f t="shared" si="269"/>
        <v/>
      </c>
      <c r="CD471" t="str">
        <f t="shared" si="270"/>
        <v/>
      </c>
      <c r="CE471" t="str">
        <f t="shared" si="271"/>
        <v/>
      </c>
      <c r="CF471" t="str">
        <f t="shared" si="272"/>
        <v/>
      </c>
      <c r="CG471" t="str">
        <f t="shared" si="273"/>
        <v/>
      </c>
      <c r="CH471" t="str">
        <f t="shared" si="274"/>
        <v/>
      </c>
      <c r="CI471" t="str">
        <f t="shared" si="275"/>
        <v/>
      </c>
      <c r="CJ471" t="str">
        <f t="shared" si="276"/>
        <v/>
      </c>
      <c r="CK471" t="str">
        <f t="shared" si="277"/>
        <v/>
      </c>
      <c r="CL471" t="str">
        <f t="shared" si="278"/>
        <v/>
      </c>
      <c r="CM471" t="str">
        <f t="shared" si="279"/>
        <v/>
      </c>
      <c r="CN471" t="str">
        <f t="shared" si="280"/>
        <v/>
      </c>
      <c r="CO471" t="str">
        <f t="shared" si="281"/>
        <v/>
      </c>
    </row>
    <row r="472" spans="1:93" ht="17.100000000000001" customHeight="1">
      <c r="A472" t="s">
        <v>3973</v>
      </c>
      <c r="B472" s="97" t="s">
        <v>3903</v>
      </c>
      <c r="C472" s="26" t="s">
        <v>4239</v>
      </c>
      <c r="D472" s="27"/>
      <c r="E472" s="27" t="s">
        <v>61</v>
      </c>
      <c r="F472" t="s">
        <v>48</v>
      </c>
      <c r="G472" s="30" t="s">
        <v>903</v>
      </c>
      <c r="H472" s="29" t="s">
        <v>1010</v>
      </c>
      <c r="I472" t="s">
        <v>2698</v>
      </c>
      <c r="K472" s="28"/>
      <c r="M472" t="s">
        <v>38</v>
      </c>
      <c r="R472" t="str">
        <f>IF(COUNTIF(soi_input_variables!A:A,B472)&gt;0,"yes","no")</f>
        <v>no</v>
      </c>
      <c r="S472" t="str">
        <f>IF(COUNTIF(midas_input_variables!A:A,B472)&gt;0,"yes","no")</f>
        <v>no</v>
      </c>
      <c r="T472" t="str">
        <f t="shared" si="282"/>
        <v>no</v>
      </c>
      <c r="U472">
        <v>0.02</v>
      </c>
      <c r="V472" t="str">
        <f>IF(COUNTIF(eucalc_variables_proxies!A:A,B472)&gt;0,"yes","no")</f>
        <v>yes</v>
      </c>
      <c r="X472" t="s">
        <v>2943</v>
      </c>
      <c r="Y472" s="9" t="s">
        <v>3900</v>
      </c>
      <c r="AI472" s="9" t="s">
        <v>4240</v>
      </c>
      <c r="AJ472" t="s">
        <v>3033</v>
      </c>
      <c r="AO472" s="105">
        <v>2302</v>
      </c>
      <c r="AP472" s="103" t="s">
        <v>4241</v>
      </c>
      <c r="AQ472" s="104" t="b">
        <v>1</v>
      </c>
      <c r="AR472" s="105"/>
      <c r="AS472" s="105">
        <v>2302</v>
      </c>
      <c r="AT472" s="131" t="str" cm="1">
        <f t="array" ref="AT472">IFERROR(_xlfn.TEXTSPLIT(AR472,";",,FALSE),"")</f>
        <v/>
      </c>
      <c r="BJ472" s="132" t="str">
        <f t="shared" si="250"/>
        <v/>
      </c>
      <c r="BK472" s="132" t="str">
        <f t="shared" si="251"/>
        <v/>
      </c>
      <c r="BL472" s="132" t="str">
        <f t="shared" si="252"/>
        <v/>
      </c>
      <c r="BM472" s="132" t="str">
        <f t="shared" si="253"/>
        <v/>
      </c>
      <c r="BN472" s="132" t="str">
        <f t="shared" si="254"/>
        <v/>
      </c>
      <c r="BO472" s="132" t="str">
        <f t="shared" si="255"/>
        <v/>
      </c>
      <c r="BP472" s="132" t="str">
        <f t="shared" si="256"/>
        <v/>
      </c>
      <c r="BQ472" s="132" t="str">
        <f t="shared" si="257"/>
        <v/>
      </c>
      <c r="BR472" s="132" t="str">
        <f t="shared" si="258"/>
        <v/>
      </c>
      <c r="BS472" s="132" t="str">
        <f t="shared" si="259"/>
        <v/>
      </c>
      <c r="BT472" s="132" t="str">
        <f t="shared" si="260"/>
        <v/>
      </c>
      <c r="BU472" s="132" t="str">
        <f t="shared" si="261"/>
        <v/>
      </c>
      <c r="BV472" s="132" t="str">
        <f t="shared" si="262"/>
        <v/>
      </c>
      <c r="BW472" s="132" t="str">
        <f t="shared" si="263"/>
        <v/>
      </c>
      <c r="BX472" s="132" t="str">
        <f t="shared" si="264"/>
        <v/>
      </c>
      <c r="BY472" s="132" t="str">
        <f t="shared" si="265"/>
        <v/>
      </c>
      <c r="BZ472" t="str">
        <f t="shared" si="266"/>
        <v/>
      </c>
      <c r="CA472" t="str">
        <f t="shared" si="267"/>
        <v/>
      </c>
      <c r="CB472" t="str">
        <f t="shared" si="268"/>
        <v/>
      </c>
      <c r="CC472" t="str">
        <f t="shared" si="269"/>
        <v/>
      </c>
      <c r="CD472" t="str">
        <f t="shared" si="270"/>
        <v/>
      </c>
      <c r="CE472" t="str">
        <f t="shared" si="271"/>
        <v/>
      </c>
      <c r="CF472" t="str">
        <f t="shared" si="272"/>
        <v/>
      </c>
      <c r="CG472" t="str">
        <f t="shared" si="273"/>
        <v/>
      </c>
      <c r="CH472" t="str">
        <f t="shared" si="274"/>
        <v/>
      </c>
      <c r="CI472" t="str">
        <f t="shared" si="275"/>
        <v/>
      </c>
      <c r="CJ472" t="str">
        <f t="shared" si="276"/>
        <v/>
      </c>
      <c r="CK472" t="str">
        <f t="shared" si="277"/>
        <v/>
      </c>
      <c r="CL472" t="str">
        <f t="shared" si="278"/>
        <v/>
      </c>
      <c r="CM472" t="str">
        <f t="shared" si="279"/>
        <v/>
      </c>
      <c r="CN472" t="str">
        <f t="shared" si="280"/>
        <v/>
      </c>
      <c r="CO472" t="str">
        <f t="shared" si="281"/>
        <v/>
      </c>
    </row>
    <row r="473" spans="1:93" ht="18" customHeight="1">
      <c r="A473" t="s">
        <v>3976</v>
      </c>
      <c r="B473" s="97" t="s">
        <v>3907</v>
      </c>
      <c r="C473" s="26" t="s">
        <v>4242</v>
      </c>
      <c r="D473" s="27"/>
      <c r="E473" s="27" t="s">
        <v>61</v>
      </c>
      <c r="F473" t="s">
        <v>48</v>
      </c>
      <c r="G473" s="30" t="s">
        <v>903</v>
      </c>
      <c r="H473" s="29" t="s">
        <v>1010</v>
      </c>
      <c r="I473" t="s">
        <v>2698</v>
      </c>
      <c r="K473" s="28"/>
      <c r="M473" t="s">
        <v>38</v>
      </c>
      <c r="R473" t="str">
        <f>IF(COUNTIF(soi_input_variables!A:A,B473)&gt;0,"yes","no")</f>
        <v>no</v>
      </c>
      <c r="S473" t="str">
        <f>IF(COUNTIF(midas_input_variables!A:A,B473)&gt;0,"yes","no")</f>
        <v>no</v>
      </c>
      <c r="T473" t="str">
        <f t="shared" si="282"/>
        <v>no</v>
      </c>
      <c r="U473">
        <v>0.02</v>
      </c>
      <c r="V473" t="str">
        <f>IF(COUNTIF(eucalc_variables_proxies!A:A,B473)&gt;0,"yes","no")</f>
        <v>yes</v>
      </c>
      <c r="X473" t="s">
        <v>2943</v>
      </c>
      <c r="Y473" s="9" t="s">
        <v>3900</v>
      </c>
      <c r="AI473" s="9" t="s">
        <v>4243</v>
      </c>
      <c r="AJ473" t="s">
        <v>3033</v>
      </c>
      <c r="AO473" s="105">
        <v>2302</v>
      </c>
      <c r="AP473" s="103" t="s">
        <v>4244</v>
      </c>
      <c r="AQ473" s="104" t="b">
        <v>1</v>
      </c>
      <c r="AR473" s="105"/>
      <c r="AS473" s="105">
        <v>2302</v>
      </c>
      <c r="AT473" s="131" t="str" cm="1">
        <f t="array" ref="AT473">IFERROR(_xlfn.TEXTSPLIT(AR473,";",,FALSE),"")</f>
        <v/>
      </c>
      <c r="BJ473" s="132" t="str">
        <f t="shared" si="250"/>
        <v/>
      </c>
      <c r="BK473" s="132" t="str">
        <f t="shared" si="251"/>
        <v/>
      </c>
      <c r="BL473" s="132" t="str">
        <f t="shared" si="252"/>
        <v/>
      </c>
      <c r="BM473" s="132" t="str">
        <f t="shared" si="253"/>
        <v/>
      </c>
      <c r="BN473" s="132" t="str">
        <f t="shared" si="254"/>
        <v/>
      </c>
      <c r="BO473" s="132" t="str">
        <f t="shared" si="255"/>
        <v/>
      </c>
      <c r="BP473" s="132" t="str">
        <f t="shared" si="256"/>
        <v/>
      </c>
      <c r="BQ473" s="132" t="str">
        <f t="shared" si="257"/>
        <v/>
      </c>
      <c r="BR473" s="132" t="str">
        <f t="shared" si="258"/>
        <v/>
      </c>
      <c r="BS473" s="132" t="str">
        <f t="shared" si="259"/>
        <v/>
      </c>
      <c r="BT473" s="132" t="str">
        <f t="shared" si="260"/>
        <v/>
      </c>
      <c r="BU473" s="132" t="str">
        <f t="shared" si="261"/>
        <v/>
      </c>
      <c r="BV473" s="132" t="str">
        <f t="shared" si="262"/>
        <v/>
      </c>
      <c r="BW473" s="132" t="str">
        <f t="shared" si="263"/>
        <v/>
      </c>
      <c r="BX473" s="132" t="str">
        <f t="shared" si="264"/>
        <v/>
      </c>
      <c r="BY473" s="132" t="str">
        <f t="shared" si="265"/>
        <v/>
      </c>
      <c r="BZ473" t="str">
        <f t="shared" si="266"/>
        <v/>
      </c>
      <c r="CA473" t="str">
        <f t="shared" si="267"/>
        <v/>
      </c>
      <c r="CB473" t="str">
        <f t="shared" si="268"/>
        <v/>
      </c>
      <c r="CC473" t="str">
        <f t="shared" si="269"/>
        <v/>
      </c>
      <c r="CD473" t="str">
        <f t="shared" si="270"/>
        <v/>
      </c>
      <c r="CE473" t="str">
        <f t="shared" si="271"/>
        <v/>
      </c>
      <c r="CF473" t="str">
        <f t="shared" si="272"/>
        <v/>
      </c>
      <c r="CG473" t="str">
        <f t="shared" si="273"/>
        <v/>
      </c>
      <c r="CH473" t="str">
        <f t="shared" si="274"/>
        <v/>
      </c>
      <c r="CI473" t="str">
        <f t="shared" si="275"/>
        <v/>
      </c>
      <c r="CJ473" t="str">
        <f t="shared" si="276"/>
        <v/>
      </c>
      <c r="CK473" t="str">
        <f t="shared" si="277"/>
        <v/>
      </c>
      <c r="CL473" t="str">
        <f t="shared" si="278"/>
        <v/>
      </c>
      <c r="CM473" t="str">
        <f t="shared" si="279"/>
        <v/>
      </c>
      <c r="CN473" t="str">
        <f t="shared" si="280"/>
        <v/>
      </c>
      <c r="CO473" t="str">
        <f t="shared" si="281"/>
        <v/>
      </c>
    </row>
    <row r="474" spans="1:93" ht="15" customHeight="1">
      <c r="A474" t="s">
        <v>3978</v>
      </c>
      <c r="B474" s="97" t="s">
        <v>3909</v>
      </c>
      <c r="C474" s="26" t="s">
        <v>4245</v>
      </c>
      <c r="D474" s="27"/>
      <c r="E474" s="27" t="s">
        <v>61</v>
      </c>
      <c r="F474" t="s">
        <v>48</v>
      </c>
      <c r="G474" s="30" t="s">
        <v>903</v>
      </c>
      <c r="H474" s="29" t="s">
        <v>1010</v>
      </c>
      <c r="I474" t="s">
        <v>2698</v>
      </c>
      <c r="K474" s="28"/>
      <c r="M474" t="s">
        <v>38</v>
      </c>
      <c r="R474" t="str">
        <f>IF(COUNTIF(soi_input_variables!A:A,B474)&gt;0,"yes","no")</f>
        <v>no</v>
      </c>
      <c r="S474" t="str">
        <f>IF(COUNTIF(midas_input_variables!A:A,B474)&gt;0,"yes","no")</f>
        <v>no</v>
      </c>
      <c r="T474" t="str">
        <f t="shared" si="282"/>
        <v>no</v>
      </c>
      <c r="U474">
        <v>0.02</v>
      </c>
      <c r="V474" t="str">
        <f>IF(COUNTIF(eucalc_variables_proxies!A:A,B474)&gt;0,"yes","no")</f>
        <v>yes</v>
      </c>
      <c r="X474" t="s">
        <v>2943</v>
      </c>
      <c r="Y474" s="9" t="s">
        <v>3900</v>
      </c>
      <c r="AI474" s="9" t="s">
        <v>4246</v>
      </c>
      <c r="AJ474" t="s">
        <v>2943</v>
      </c>
      <c r="AK474" s="9" t="s">
        <v>2943</v>
      </c>
      <c r="AO474" s="105">
        <v>2303</v>
      </c>
      <c r="AP474" s="103" t="s">
        <v>4247</v>
      </c>
      <c r="AQ474" s="104" t="b">
        <v>1</v>
      </c>
      <c r="AR474" s="105"/>
      <c r="AS474" s="105">
        <v>2303</v>
      </c>
      <c r="AT474" s="131" t="str" cm="1">
        <f t="array" ref="AT474">IFERROR(_xlfn.TEXTSPLIT(AR474,";",,FALSE),"")</f>
        <v/>
      </c>
      <c r="BJ474" s="132" t="str">
        <f t="shared" si="250"/>
        <v/>
      </c>
      <c r="BK474" s="132" t="str">
        <f t="shared" si="251"/>
        <v/>
      </c>
      <c r="BL474" s="132" t="str">
        <f t="shared" si="252"/>
        <v/>
      </c>
      <c r="BM474" s="132" t="str">
        <f t="shared" si="253"/>
        <v/>
      </c>
      <c r="BN474" s="132" t="str">
        <f t="shared" si="254"/>
        <v/>
      </c>
      <c r="BO474" s="132" t="str">
        <f t="shared" si="255"/>
        <v/>
      </c>
      <c r="BP474" s="132" t="str">
        <f t="shared" si="256"/>
        <v/>
      </c>
      <c r="BQ474" s="132" t="str">
        <f t="shared" si="257"/>
        <v/>
      </c>
      <c r="BR474" s="132" t="str">
        <f t="shared" si="258"/>
        <v/>
      </c>
      <c r="BS474" s="132" t="str">
        <f t="shared" si="259"/>
        <v/>
      </c>
      <c r="BT474" s="132" t="str">
        <f t="shared" si="260"/>
        <v/>
      </c>
      <c r="BU474" s="132" t="str">
        <f t="shared" si="261"/>
        <v/>
      </c>
      <c r="BV474" s="132" t="str">
        <f t="shared" si="262"/>
        <v/>
      </c>
      <c r="BW474" s="132" t="str">
        <f t="shared" si="263"/>
        <v/>
      </c>
      <c r="BX474" s="132" t="str">
        <f t="shared" si="264"/>
        <v/>
      </c>
      <c r="BY474" s="132" t="str">
        <f t="shared" si="265"/>
        <v/>
      </c>
      <c r="BZ474" t="str">
        <f t="shared" si="266"/>
        <v/>
      </c>
      <c r="CA474" t="str">
        <f t="shared" si="267"/>
        <v/>
      </c>
      <c r="CB474" t="str">
        <f t="shared" si="268"/>
        <v/>
      </c>
      <c r="CC474" t="str">
        <f t="shared" si="269"/>
        <v/>
      </c>
      <c r="CD474" t="str">
        <f t="shared" si="270"/>
        <v/>
      </c>
      <c r="CE474" t="str">
        <f t="shared" si="271"/>
        <v/>
      </c>
      <c r="CF474" t="str">
        <f t="shared" si="272"/>
        <v/>
      </c>
      <c r="CG474" t="str">
        <f t="shared" si="273"/>
        <v/>
      </c>
      <c r="CH474" t="str">
        <f t="shared" si="274"/>
        <v/>
      </c>
      <c r="CI474" t="str">
        <f t="shared" si="275"/>
        <v/>
      </c>
      <c r="CJ474" t="str">
        <f t="shared" si="276"/>
        <v/>
      </c>
      <c r="CK474" t="str">
        <f t="shared" si="277"/>
        <v/>
      </c>
      <c r="CL474" t="str">
        <f t="shared" si="278"/>
        <v/>
      </c>
      <c r="CM474" t="str">
        <f t="shared" si="279"/>
        <v/>
      </c>
      <c r="CN474" t="str">
        <f t="shared" si="280"/>
        <v/>
      </c>
      <c r="CO474" t="str">
        <f t="shared" si="281"/>
        <v/>
      </c>
    </row>
    <row r="475" spans="1:93" ht="19.5" customHeight="1">
      <c r="A475" t="s">
        <v>3981</v>
      </c>
      <c r="B475" s="97" t="s">
        <v>3912</v>
      </c>
      <c r="C475" s="26" t="s">
        <v>4248</v>
      </c>
      <c r="D475" s="27"/>
      <c r="E475" s="27" t="s">
        <v>61</v>
      </c>
      <c r="F475" t="s">
        <v>48</v>
      </c>
      <c r="G475" s="30" t="s">
        <v>903</v>
      </c>
      <c r="H475" s="29" t="s">
        <v>1010</v>
      </c>
      <c r="I475" t="s">
        <v>448</v>
      </c>
      <c r="K475" s="28"/>
      <c r="M475" t="s">
        <v>38</v>
      </c>
      <c r="R475" t="str">
        <f>IF(COUNTIF(soi_input_variables!A:A,B475)&gt;0,"yes","no")</f>
        <v>no</v>
      </c>
      <c r="S475" t="str">
        <f>IF(COUNTIF(midas_input_variables!A:A,B475)&gt;0,"yes","no")</f>
        <v>no</v>
      </c>
      <c r="T475" t="str">
        <f t="shared" si="282"/>
        <v>no</v>
      </c>
      <c r="U475">
        <v>0.02</v>
      </c>
      <c r="V475" t="str">
        <f>IF(COUNTIF(eucalc_variables_proxies!A:A,B475)&gt;0,"yes","no")</f>
        <v>yes</v>
      </c>
      <c r="X475" t="s">
        <v>2943</v>
      </c>
      <c r="Y475" s="9" t="s">
        <v>3900</v>
      </c>
      <c r="AI475" s="9" t="s">
        <v>4249</v>
      </c>
      <c r="AJ475" t="s">
        <v>2988</v>
      </c>
      <c r="AK475" t="s">
        <v>4250</v>
      </c>
      <c r="AO475" s="105">
        <v>2304</v>
      </c>
      <c r="AP475" s="103" t="s">
        <v>4251</v>
      </c>
      <c r="AQ475" s="104" t="b">
        <v>1</v>
      </c>
      <c r="AR475" s="105"/>
      <c r="AS475" s="105">
        <v>2304</v>
      </c>
      <c r="AT475" s="131" t="str" cm="1">
        <f t="array" ref="AT475">IFERROR(_xlfn.TEXTSPLIT(AR475,";",,FALSE),"")</f>
        <v/>
      </c>
      <c r="BJ475" s="132" t="str">
        <f t="shared" si="250"/>
        <v/>
      </c>
      <c r="BK475" s="132" t="str">
        <f t="shared" si="251"/>
        <v/>
      </c>
      <c r="BL475" s="132" t="str">
        <f t="shared" si="252"/>
        <v/>
      </c>
      <c r="BM475" s="132" t="str">
        <f t="shared" si="253"/>
        <v/>
      </c>
      <c r="BN475" s="132" t="str">
        <f t="shared" si="254"/>
        <v/>
      </c>
      <c r="BO475" s="132" t="str">
        <f t="shared" si="255"/>
        <v/>
      </c>
      <c r="BP475" s="132" t="str">
        <f t="shared" si="256"/>
        <v/>
      </c>
      <c r="BQ475" s="132" t="str">
        <f t="shared" si="257"/>
        <v/>
      </c>
      <c r="BR475" s="132" t="str">
        <f t="shared" si="258"/>
        <v/>
      </c>
      <c r="BS475" s="132" t="str">
        <f t="shared" si="259"/>
        <v/>
      </c>
      <c r="BT475" s="132" t="str">
        <f t="shared" si="260"/>
        <v/>
      </c>
      <c r="BU475" s="132" t="str">
        <f t="shared" si="261"/>
        <v/>
      </c>
      <c r="BV475" s="132" t="str">
        <f t="shared" si="262"/>
        <v/>
      </c>
      <c r="BW475" s="132" t="str">
        <f t="shared" si="263"/>
        <v/>
      </c>
      <c r="BX475" s="132" t="str">
        <f t="shared" si="264"/>
        <v/>
      </c>
      <c r="BY475" s="132" t="str">
        <f t="shared" si="265"/>
        <v/>
      </c>
      <c r="BZ475" t="str">
        <f t="shared" si="266"/>
        <v/>
      </c>
      <c r="CA475" t="str">
        <f t="shared" si="267"/>
        <v/>
      </c>
      <c r="CB475" t="str">
        <f t="shared" si="268"/>
        <v/>
      </c>
      <c r="CC475" t="str">
        <f t="shared" si="269"/>
        <v/>
      </c>
      <c r="CD475" t="str">
        <f t="shared" si="270"/>
        <v/>
      </c>
      <c r="CE475" t="str">
        <f t="shared" si="271"/>
        <v/>
      </c>
      <c r="CF475" t="str">
        <f t="shared" si="272"/>
        <v/>
      </c>
      <c r="CG475" t="str">
        <f t="shared" si="273"/>
        <v/>
      </c>
      <c r="CH475" t="str">
        <f t="shared" si="274"/>
        <v/>
      </c>
      <c r="CI475" t="str">
        <f t="shared" si="275"/>
        <v/>
      </c>
      <c r="CJ475" t="str">
        <f t="shared" si="276"/>
        <v/>
      </c>
      <c r="CK475" t="str">
        <f t="shared" si="277"/>
        <v/>
      </c>
      <c r="CL475" t="str">
        <f t="shared" si="278"/>
        <v/>
      </c>
      <c r="CM475" t="str">
        <f t="shared" si="279"/>
        <v/>
      </c>
      <c r="CN475" t="str">
        <f t="shared" si="280"/>
        <v/>
      </c>
      <c r="CO475" t="str">
        <f t="shared" si="281"/>
        <v/>
      </c>
    </row>
    <row r="476" spans="1:93" ht="16.2" customHeight="1">
      <c r="A476" t="s">
        <v>3983</v>
      </c>
      <c r="B476" s="97" t="s">
        <v>3914</v>
      </c>
      <c r="C476" s="26" t="s">
        <v>4252</v>
      </c>
      <c r="D476" s="27"/>
      <c r="E476" s="27" t="s">
        <v>61</v>
      </c>
      <c r="F476" t="s">
        <v>48</v>
      </c>
      <c r="G476" s="30" t="s">
        <v>903</v>
      </c>
      <c r="H476" s="29" t="s">
        <v>3355</v>
      </c>
      <c r="K476" s="28"/>
      <c r="M476" t="s">
        <v>38</v>
      </c>
      <c r="R476" t="str">
        <f>IF(COUNTIF(soi_input_variables!A:A,B476)&gt;0,"yes","no")</f>
        <v>no</v>
      </c>
      <c r="S476" t="str">
        <f>IF(COUNTIF(midas_input_variables!A:A,B476)&gt;0,"yes","no")</f>
        <v>yes</v>
      </c>
      <c r="T476" t="str">
        <f t="shared" si="282"/>
        <v>yes</v>
      </c>
      <c r="U476">
        <v>0.02</v>
      </c>
      <c r="V476" t="str">
        <f>IF(COUNTIF(eucalc_variables_proxies!A:A,B476)&gt;0,"yes","no")</f>
        <v>yes</v>
      </c>
      <c r="X476" t="s">
        <v>2943</v>
      </c>
      <c r="Y476" s="9" t="s">
        <v>3896</v>
      </c>
      <c r="AI476" s="9" t="s">
        <v>4253</v>
      </c>
      <c r="AJ476" t="s">
        <v>2943</v>
      </c>
      <c r="AK476" t="s">
        <v>4254</v>
      </c>
      <c r="AO476" s="105">
        <v>2304</v>
      </c>
      <c r="AP476" s="103" t="s">
        <v>4255</v>
      </c>
      <c r="AQ476" s="104" t="b">
        <v>1</v>
      </c>
      <c r="AR476" s="105"/>
      <c r="AS476" s="105">
        <v>2304</v>
      </c>
      <c r="AT476" s="131" t="str" cm="1">
        <f t="array" ref="AT476">IFERROR(_xlfn.TEXTSPLIT(AR476,";",,FALSE),"")</f>
        <v/>
      </c>
      <c r="BJ476" s="132" t="str">
        <f t="shared" si="250"/>
        <v/>
      </c>
      <c r="BK476" s="132" t="str">
        <f t="shared" si="251"/>
        <v/>
      </c>
      <c r="BL476" s="132" t="str">
        <f t="shared" si="252"/>
        <v/>
      </c>
      <c r="BM476" s="132" t="str">
        <f t="shared" si="253"/>
        <v/>
      </c>
      <c r="BN476" s="132" t="str">
        <f t="shared" si="254"/>
        <v/>
      </c>
      <c r="BO476" s="132" t="str">
        <f t="shared" si="255"/>
        <v/>
      </c>
      <c r="BP476" s="132" t="str">
        <f t="shared" si="256"/>
        <v/>
      </c>
      <c r="BQ476" s="132" t="str">
        <f t="shared" si="257"/>
        <v/>
      </c>
      <c r="BR476" s="132" t="str">
        <f t="shared" si="258"/>
        <v/>
      </c>
      <c r="BS476" s="132" t="str">
        <f t="shared" si="259"/>
        <v/>
      </c>
      <c r="BT476" s="132" t="str">
        <f t="shared" si="260"/>
        <v/>
      </c>
      <c r="BU476" s="132" t="str">
        <f t="shared" si="261"/>
        <v/>
      </c>
      <c r="BV476" s="132" t="str">
        <f t="shared" si="262"/>
        <v/>
      </c>
      <c r="BW476" s="132" t="str">
        <f t="shared" si="263"/>
        <v/>
      </c>
      <c r="BX476" s="132" t="str">
        <f t="shared" si="264"/>
        <v/>
      </c>
      <c r="BY476" s="132" t="str">
        <f t="shared" si="265"/>
        <v/>
      </c>
      <c r="BZ476" t="str">
        <f t="shared" si="266"/>
        <v/>
      </c>
      <c r="CA476" t="str">
        <f t="shared" si="267"/>
        <v/>
      </c>
      <c r="CB476" t="str">
        <f t="shared" si="268"/>
        <v/>
      </c>
      <c r="CC476" t="str">
        <f t="shared" si="269"/>
        <v/>
      </c>
      <c r="CD476" t="str">
        <f t="shared" si="270"/>
        <v/>
      </c>
      <c r="CE476" t="str">
        <f t="shared" si="271"/>
        <v/>
      </c>
      <c r="CF476" t="str">
        <f t="shared" si="272"/>
        <v/>
      </c>
      <c r="CG476" t="str">
        <f t="shared" si="273"/>
        <v/>
      </c>
      <c r="CH476" t="str">
        <f t="shared" si="274"/>
        <v/>
      </c>
      <c r="CI476" t="str">
        <f t="shared" si="275"/>
        <v/>
      </c>
      <c r="CJ476" t="str">
        <f t="shared" si="276"/>
        <v/>
      </c>
      <c r="CK476" t="str">
        <f t="shared" si="277"/>
        <v/>
      </c>
      <c r="CL476" t="str">
        <f t="shared" si="278"/>
        <v/>
      </c>
      <c r="CM476" t="str">
        <f t="shared" si="279"/>
        <v/>
      </c>
      <c r="CN476" t="str">
        <f t="shared" si="280"/>
        <v/>
      </c>
      <c r="CO476" t="str">
        <f t="shared" si="281"/>
        <v/>
      </c>
    </row>
    <row r="477" spans="1:93" ht="14.7" customHeight="1">
      <c r="A477" t="s">
        <v>4020</v>
      </c>
      <c r="B477" s="97"/>
      <c r="C477" s="26" t="s">
        <v>4256</v>
      </c>
      <c r="D477" s="27"/>
      <c r="E477" s="27" t="s">
        <v>61</v>
      </c>
      <c r="G477" s="30"/>
      <c r="K477" s="28"/>
      <c r="M477" t="s">
        <v>1707</v>
      </c>
      <c r="R477" t="str">
        <f>IF(COUNTIF(soi_input_variables!A:A,B477)&gt;0,"yes","no")</f>
        <v>no</v>
      </c>
      <c r="S477" t="str">
        <f>IF(COUNTIF(midas_input_variables!A:A,B477)&gt;0,"yes","no")</f>
        <v>no</v>
      </c>
      <c r="T477" t="str">
        <f t="shared" si="282"/>
        <v>no</v>
      </c>
      <c r="V477" t="str">
        <f>IF(COUNTIF(eucalc_variables_proxies!A:A,B477)&gt;0,"yes","no")</f>
        <v>no</v>
      </c>
      <c r="AI477" s="9" t="s">
        <v>4257</v>
      </c>
      <c r="AJ477" t="s">
        <v>2943</v>
      </c>
      <c r="AK477" t="s">
        <v>4254</v>
      </c>
      <c r="AO477" s="105">
        <v>2304</v>
      </c>
      <c r="AP477" s="103" t="s">
        <v>4258</v>
      </c>
      <c r="AQ477" s="104" t="b">
        <v>1</v>
      </c>
      <c r="AR477" s="105"/>
      <c r="AS477" s="105">
        <v>2304</v>
      </c>
      <c r="AT477" s="131" t="str" cm="1">
        <f t="array" ref="AT477">IFERROR(_xlfn.TEXTSPLIT(AR477,";",,FALSE),"")</f>
        <v/>
      </c>
      <c r="BJ477" s="132" t="str">
        <f t="shared" si="250"/>
        <v/>
      </c>
      <c r="BK477" s="132" t="str">
        <f t="shared" si="251"/>
        <v/>
      </c>
      <c r="BL477" s="132" t="str">
        <f t="shared" si="252"/>
        <v/>
      </c>
      <c r="BM477" s="132" t="str">
        <f t="shared" si="253"/>
        <v/>
      </c>
      <c r="BN477" s="132" t="str">
        <f t="shared" si="254"/>
        <v/>
      </c>
      <c r="BO477" s="132" t="str">
        <f t="shared" si="255"/>
        <v/>
      </c>
      <c r="BP477" s="132" t="str">
        <f t="shared" si="256"/>
        <v/>
      </c>
      <c r="BQ477" s="132" t="str">
        <f t="shared" si="257"/>
        <v/>
      </c>
      <c r="BR477" s="132" t="str">
        <f t="shared" si="258"/>
        <v/>
      </c>
      <c r="BS477" s="132" t="str">
        <f t="shared" si="259"/>
        <v/>
      </c>
      <c r="BT477" s="132" t="str">
        <f t="shared" si="260"/>
        <v/>
      </c>
      <c r="BU477" s="132" t="str">
        <f t="shared" si="261"/>
        <v/>
      </c>
      <c r="BV477" s="132" t="str">
        <f t="shared" si="262"/>
        <v/>
      </c>
      <c r="BW477" s="132" t="str">
        <f t="shared" si="263"/>
        <v/>
      </c>
      <c r="BX477" s="132" t="str">
        <f t="shared" si="264"/>
        <v/>
      </c>
      <c r="BY477" s="132" t="str">
        <f t="shared" si="265"/>
        <v/>
      </c>
      <c r="BZ477" t="str">
        <f t="shared" si="266"/>
        <v/>
      </c>
      <c r="CA477" t="str">
        <f t="shared" si="267"/>
        <v/>
      </c>
      <c r="CB477" t="str">
        <f t="shared" si="268"/>
        <v/>
      </c>
      <c r="CC477" t="str">
        <f t="shared" si="269"/>
        <v/>
      </c>
      <c r="CD477" t="str">
        <f t="shared" si="270"/>
        <v/>
      </c>
      <c r="CE477" t="str">
        <f t="shared" si="271"/>
        <v/>
      </c>
      <c r="CF477" t="str">
        <f t="shared" si="272"/>
        <v/>
      </c>
      <c r="CG477" t="str">
        <f t="shared" si="273"/>
        <v/>
      </c>
      <c r="CH477" t="str">
        <f t="shared" si="274"/>
        <v/>
      </c>
      <c r="CI477" t="str">
        <f t="shared" si="275"/>
        <v/>
      </c>
      <c r="CJ477" t="str">
        <f t="shared" si="276"/>
        <v/>
      </c>
      <c r="CK477" t="str">
        <f t="shared" si="277"/>
        <v/>
      </c>
      <c r="CL477" t="str">
        <f t="shared" si="278"/>
        <v/>
      </c>
      <c r="CM477" t="str">
        <f t="shared" si="279"/>
        <v/>
      </c>
      <c r="CN477" t="str">
        <f t="shared" si="280"/>
        <v/>
      </c>
      <c r="CO477" t="str">
        <f t="shared" si="281"/>
        <v/>
      </c>
    </row>
    <row r="478" spans="1:93" ht="14.7" customHeight="1">
      <c r="B478" s="97" t="s">
        <v>3921</v>
      </c>
      <c r="C478" s="26"/>
      <c r="D478" s="27"/>
      <c r="E478" s="27" t="s">
        <v>61</v>
      </c>
      <c r="F478" t="s">
        <v>48</v>
      </c>
      <c r="G478" s="30" t="s">
        <v>903</v>
      </c>
      <c r="H478" s="29" t="s">
        <v>3355</v>
      </c>
      <c r="I478" t="s">
        <v>2698</v>
      </c>
      <c r="K478" s="28"/>
      <c r="M478" t="s">
        <v>38</v>
      </c>
      <c r="N478" s="1" t="str">
        <f>_xlfn.CONCAT(A477, "*", A480, "|/", A480, "+", A481)</f>
        <v>bld_emissions-CO2e_residential_heat[Mt]*bld_emissions-CO2e_residential_sfh[Mt]|/bld_emissions-CO2e_residential_sfh[Mt]+bld_emissions-CO2e_residential_mfh[Mt]</v>
      </c>
      <c r="O478" s="1" t="s">
        <v>4191</v>
      </c>
      <c r="R478" t="str">
        <f>IF(COUNTIF(soi_input_variables!A:A,B478)&gt;0,"yes","no")</f>
        <v>no</v>
      </c>
      <c r="S478" t="str">
        <f>IF(COUNTIF(midas_input_variables!A:A,B478)&gt;0,"yes","no")</f>
        <v>yes</v>
      </c>
      <c r="T478" t="str">
        <f t="shared" si="282"/>
        <v>yes</v>
      </c>
      <c r="U478">
        <v>0.02</v>
      </c>
      <c r="V478" t="str">
        <f>IF(COUNTIF(eucalc_variables_proxies!A:A,B478)&gt;0,"yes","no")</f>
        <v>yes</v>
      </c>
      <c r="X478" t="s">
        <v>2943</v>
      </c>
      <c r="Y478" s="9" t="s">
        <v>3896</v>
      </c>
      <c r="AI478" s="9" t="s">
        <v>4259</v>
      </c>
      <c r="AJ478" t="s">
        <v>2943</v>
      </c>
      <c r="AK478" t="s">
        <v>4254</v>
      </c>
      <c r="AO478" s="105">
        <v>2303</v>
      </c>
      <c r="AP478" s="103" t="s">
        <v>4260</v>
      </c>
      <c r="AQ478" s="104" t="b">
        <v>1</v>
      </c>
      <c r="AR478" s="105"/>
      <c r="AS478" s="105">
        <v>2303</v>
      </c>
      <c r="AT478" s="131" t="str" cm="1">
        <f t="array" ref="AT478">IFERROR(_xlfn.TEXTSPLIT(AR478,";",,FALSE),"")</f>
        <v/>
      </c>
      <c r="BJ478" s="132" t="str">
        <f t="shared" si="250"/>
        <v/>
      </c>
      <c r="BK478" s="132" t="str">
        <f t="shared" si="251"/>
        <v/>
      </c>
      <c r="BL478" s="132" t="str">
        <f t="shared" si="252"/>
        <v/>
      </c>
      <c r="BM478" s="132" t="str">
        <f t="shared" si="253"/>
        <v/>
      </c>
      <c r="BN478" s="132" t="str">
        <f t="shared" si="254"/>
        <v/>
      </c>
      <c r="BO478" s="132" t="str">
        <f t="shared" si="255"/>
        <v/>
      </c>
      <c r="BP478" s="132" t="str">
        <f t="shared" si="256"/>
        <v/>
      </c>
      <c r="BQ478" s="132" t="str">
        <f t="shared" si="257"/>
        <v/>
      </c>
      <c r="BR478" s="132" t="str">
        <f t="shared" si="258"/>
        <v/>
      </c>
      <c r="BS478" s="132" t="str">
        <f t="shared" si="259"/>
        <v/>
      </c>
      <c r="BT478" s="132" t="str">
        <f t="shared" si="260"/>
        <v/>
      </c>
      <c r="BU478" s="132" t="str">
        <f t="shared" si="261"/>
        <v/>
      </c>
      <c r="BV478" s="132" t="str">
        <f t="shared" si="262"/>
        <v/>
      </c>
      <c r="BW478" s="132" t="str">
        <f t="shared" si="263"/>
        <v/>
      </c>
      <c r="BX478" s="132" t="str">
        <f t="shared" si="264"/>
        <v/>
      </c>
      <c r="BY478" s="132" t="str">
        <f t="shared" si="265"/>
        <v/>
      </c>
      <c r="BZ478" t="str">
        <f t="shared" si="266"/>
        <v/>
      </c>
      <c r="CA478" t="str">
        <f t="shared" si="267"/>
        <v/>
      </c>
      <c r="CB478" t="str">
        <f t="shared" si="268"/>
        <v/>
      </c>
      <c r="CC478" t="str">
        <f t="shared" si="269"/>
        <v/>
      </c>
      <c r="CD478" t="str">
        <f t="shared" si="270"/>
        <v/>
      </c>
      <c r="CE478" t="str">
        <f t="shared" si="271"/>
        <v/>
      </c>
      <c r="CF478" t="str">
        <f t="shared" si="272"/>
        <v/>
      </c>
      <c r="CG478" t="str">
        <f t="shared" si="273"/>
        <v/>
      </c>
      <c r="CH478" t="str">
        <f t="shared" si="274"/>
        <v/>
      </c>
      <c r="CI478" t="str">
        <f t="shared" si="275"/>
        <v/>
      </c>
      <c r="CJ478" t="str">
        <f t="shared" si="276"/>
        <v/>
      </c>
      <c r="CK478" t="str">
        <f t="shared" si="277"/>
        <v/>
      </c>
      <c r="CL478" t="str">
        <f t="shared" si="278"/>
        <v/>
      </c>
      <c r="CM478" t="str">
        <f t="shared" si="279"/>
        <v/>
      </c>
      <c r="CN478" t="str">
        <f t="shared" si="280"/>
        <v/>
      </c>
      <c r="CO478" t="str">
        <f t="shared" si="281"/>
        <v/>
      </c>
    </row>
    <row r="479" spans="1:93" ht="14.7" customHeight="1">
      <c r="B479" s="97" t="s">
        <v>3923</v>
      </c>
      <c r="C479" s="26"/>
      <c r="D479" s="27"/>
      <c r="E479" s="27" t="s">
        <v>61</v>
      </c>
      <c r="F479" t="s">
        <v>48</v>
      </c>
      <c r="G479" s="30" t="s">
        <v>903</v>
      </c>
      <c r="H479" s="29" t="s">
        <v>3355</v>
      </c>
      <c r="I479" t="s">
        <v>2698</v>
      </c>
      <c r="K479" s="28"/>
      <c r="M479" t="s">
        <v>38</v>
      </c>
      <c r="N479" s="1" t="str">
        <f>_xlfn.CONCAT(A477, "*", A481, "|/", A480, "+", A481)</f>
        <v>bld_emissions-CO2e_residential_heat[Mt]*bld_emissions-CO2e_residential_mfh[Mt]|/bld_emissions-CO2e_residential_sfh[Mt]+bld_emissions-CO2e_residential_mfh[Mt]</v>
      </c>
      <c r="O479" s="1" t="s">
        <v>4191</v>
      </c>
      <c r="R479" t="str">
        <f>IF(COUNTIF(soi_input_variables!A:A,B479)&gt;0,"yes","no")</f>
        <v>no</v>
      </c>
      <c r="S479" t="str">
        <f>IF(COUNTIF(midas_input_variables!A:A,B479)&gt;0,"yes","no")</f>
        <v>yes</v>
      </c>
      <c r="T479" t="str">
        <f t="shared" si="282"/>
        <v>yes</v>
      </c>
      <c r="U479">
        <v>0.02</v>
      </c>
      <c r="V479" t="str">
        <f>IF(COUNTIF(eucalc_variables_proxies!A:A,B479)&gt;0,"yes","no")</f>
        <v>yes</v>
      </c>
      <c r="X479" t="s">
        <v>2943</v>
      </c>
      <c r="Y479" s="9" t="s">
        <v>3896</v>
      </c>
      <c r="AI479" s="9" t="s">
        <v>4261</v>
      </c>
      <c r="AJ479" t="s">
        <v>2943</v>
      </c>
      <c r="AK479" t="s">
        <v>4254</v>
      </c>
      <c r="AO479" s="105">
        <v>2303</v>
      </c>
      <c r="AP479" s="103" t="s">
        <v>4262</v>
      </c>
      <c r="AQ479" s="104" t="b">
        <v>1</v>
      </c>
      <c r="AR479" s="105"/>
      <c r="AS479" s="105">
        <v>2303</v>
      </c>
      <c r="AT479" s="131" t="str" cm="1">
        <f t="array" ref="AT479">IFERROR(_xlfn.TEXTSPLIT(AR479,";",,FALSE),"")</f>
        <v/>
      </c>
      <c r="BJ479" s="132" t="str">
        <f t="shared" si="250"/>
        <v/>
      </c>
      <c r="BK479" s="132" t="str">
        <f t="shared" si="251"/>
        <v/>
      </c>
      <c r="BL479" s="132" t="str">
        <f t="shared" si="252"/>
        <v/>
      </c>
      <c r="BM479" s="132" t="str">
        <f t="shared" si="253"/>
        <v/>
      </c>
      <c r="BN479" s="132" t="str">
        <f t="shared" si="254"/>
        <v/>
      </c>
      <c r="BO479" s="132" t="str">
        <f t="shared" si="255"/>
        <v/>
      </c>
      <c r="BP479" s="132" t="str">
        <f t="shared" si="256"/>
        <v/>
      </c>
      <c r="BQ479" s="132" t="str">
        <f t="shared" si="257"/>
        <v/>
      </c>
      <c r="BR479" s="132" t="str">
        <f t="shared" si="258"/>
        <v/>
      </c>
      <c r="BS479" s="132" t="str">
        <f t="shared" si="259"/>
        <v/>
      </c>
      <c r="BT479" s="132" t="str">
        <f t="shared" si="260"/>
        <v/>
      </c>
      <c r="BU479" s="132" t="str">
        <f t="shared" si="261"/>
        <v/>
      </c>
      <c r="BV479" s="132" t="str">
        <f t="shared" si="262"/>
        <v/>
      </c>
      <c r="BW479" s="132" t="str">
        <f t="shared" si="263"/>
        <v/>
      </c>
      <c r="BX479" s="132" t="str">
        <f t="shared" si="264"/>
        <v/>
      </c>
      <c r="BY479" s="132" t="str">
        <f t="shared" si="265"/>
        <v/>
      </c>
      <c r="BZ479" t="str">
        <f t="shared" si="266"/>
        <v/>
      </c>
      <c r="CA479" t="str">
        <f t="shared" si="267"/>
        <v/>
      </c>
      <c r="CB479" t="str">
        <f t="shared" si="268"/>
        <v/>
      </c>
      <c r="CC479" t="str">
        <f t="shared" si="269"/>
        <v/>
      </c>
      <c r="CD479" t="str">
        <f t="shared" si="270"/>
        <v/>
      </c>
      <c r="CE479" t="str">
        <f t="shared" si="271"/>
        <v/>
      </c>
      <c r="CF479" t="str">
        <f t="shared" si="272"/>
        <v/>
      </c>
      <c r="CG479" t="str">
        <f t="shared" si="273"/>
        <v/>
      </c>
      <c r="CH479" t="str">
        <f t="shared" si="274"/>
        <v/>
      </c>
      <c r="CI479" t="str">
        <f t="shared" si="275"/>
        <v/>
      </c>
      <c r="CJ479" t="str">
        <f t="shared" si="276"/>
        <v/>
      </c>
      <c r="CK479" t="str">
        <f t="shared" si="277"/>
        <v/>
      </c>
      <c r="CL479" t="str">
        <f t="shared" si="278"/>
        <v/>
      </c>
      <c r="CM479" t="str">
        <f t="shared" si="279"/>
        <v/>
      </c>
      <c r="CN479" t="str">
        <f t="shared" si="280"/>
        <v/>
      </c>
      <c r="CO479" t="str">
        <f t="shared" si="281"/>
        <v/>
      </c>
    </row>
    <row r="480" spans="1:93" ht="17.100000000000001" customHeight="1">
      <c r="A480" t="s">
        <v>4003</v>
      </c>
      <c r="B480" s="97" t="s">
        <v>3926</v>
      </c>
      <c r="C480" s="26" t="s">
        <v>3950</v>
      </c>
      <c r="D480" s="27"/>
      <c r="E480" s="27" t="s">
        <v>61</v>
      </c>
      <c r="F480" t="s">
        <v>48</v>
      </c>
      <c r="G480" s="30" t="s">
        <v>903</v>
      </c>
      <c r="H480" t="s">
        <v>1010</v>
      </c>
      <c r="K480" s="28"/>
      <c r="M480" t="s">
        <v>38</v>
      </c>
      <c r="R480" t="str">
        <f>IF(COUNTIF(soi_input_variables!A:A,B480)&gt;0,"yes","no")</f>
        <v>yes</v>
      </c>
      <c r="S480" t="str">
        <f>IF(COUNTIF(midas_input_variables!A:A,B480)&gt;0,"yes","no")</f>
        <v>no</v>
      </c>
      <c r="T480" t="str">
        <f t="shared" si="282"/>
        <v>yes</v>
      </c>
      <c r="U480">
        <v>0.02</v>
      </c>
      <c r="V480" t="str">
        <f>IF(COUNTIF(eucalc_variables_proxies!A:A,B480)&gt;0,"yes","no")</f>
        <v>yes</v>
      </c>
      <c r="X480" t="s">
        <v>2943</v>
      </c>
      <c r="Y480" s="9" t="s">
        <v>3896</v>
      </c>
      <c r="AI480" s="9" t="s">
        <v>4263</v>
      </c>
      <c r="AJ480" t="s">
        <v>2943</v>
      </c>
      <c r="AK480" t="s">
        <v>4254</v>
      </c>
      <c r="AO480" s="105">
        <v>2303</v>
      </c>
      <c r="AP480" s="103" t="s">
        <v>4264</v>
      </c>
      <c r="AQ480" s="104" t="b">
        <v>1</v>
      </c>
      <c r="AR480" s="105"/>
      <c r="AS480" s="105">
        <v>2303</v>
      </c>
      <c r="AT480" s="131" t="str" cm="1">
        <f t="array" ref="AT480">IFERROR(_xlfn.TEXTSPLIT(AR480,";",,FALSE),"")</f>
        <v/>
      </c>
      <c r="BJ480" s="132" t="str">
        <f t="shared" si="250"/>
        <v/>
      </c>
      <c r="BK480" s="132" t="str">
        <f t="shared" si="251"/>
        <v/>
      </c>
      <c r="BL480" s="132" t="str">
        <f t="shared" si="252"/>
        <v/>
      </c>
      <c r="BM480" s="132" t="str">
        <f t="shared" si="253"/>
        <v/>
      </c>
      <c r="BN480" s="132" t="str">
        <f t="shared" si="254"/>
        <v/>
      </c>
      <c r="BO480" s="132" t="str">
        <f t="shared" si="255"/>
        <v/>
      </c>
      <c r="BP480" s="132" t="str">
        <f t="shared" si="256"/>
        <v/>
      </c>
      <c r="BQ480" s="132" t="str">
        <f t="shared" si="257"/>
        <v/>
      </c>
      <c r="BR480" s="132" t="str">
        <f t="shared" si="258"/>
        <v/>
      </c>
      <c r="BS480" s="132" t="str">
        <f t="shared" si="259"/>
        <v/>
      </c>
      <c r="BT480" s="132" t="str">
        <f t="shared" si="260"/>
        <v/>
      </c>
      <c r="BU480" s="132" t="str">
        <f t="shared" si="261"/>
        <v/>
      </c>
      <c r="BV480" s="132" t="str">
        <f t="shared" si="262"/>
        <v/>
      </c>
      <c r="BW480" s="132" t="str">
        <f t="shared" si="263"/>
        <v/>
      </c>
      <c r="BX480" s="132" t="str">
        <f t="shared" si="264"/>
        <v/>
      </c>
      <c r="BY480" s="132" t="str">
        <f t="shared" si="265"/>
        <v/>
      </c>
      <c r="BZ480" t="str">
        <f t="shared" si="266"/>
        <v/>
      </c>
      <c r="CA480" t="str">
        <f t="shared" si="267"/>
        <v/>
      </c>
      <c r="CB480" t="str">
        <f t="shared" si="268"/>
        <v/>
      </c>
      <c r="CC480" t="str">
        <f t="shared" si="269"/>
        <v/>
      </c>
      <c r="CD480" t="str">
        <f t="shared" si="270"/>
        <v/>
      </c>
      <c r="CE480" t="str">
        <f t="shared" si="271"/>
        <v/>
      </c>
      <c r="CF480" t="str">
        <f t="shared" si="272"/>
        <v/>
      </c>
      <c r="CG480" t="str">
        <f t="shared" si="273"/>
        <v/>
      </c>
      <c r="CH480" t="str">
        <f t="shared" si="274"/>
        <v/>
      </c>
      <c r="CI480" t="str">
        <f t="shared" si="275"/>
        <v/>
      </c>
      <c r="CJ480" t="str">
        <f t="shared" si="276"/>
        <v/>
      </c>
      <c r="CK480" t="str">
        <f t="shared" si="277"/>
        <v/>
      </c>
      <c r="CL480" t="str">
        <f t="shared" si="278"/>
        <v/>
      </c>
      <c r="CM480" t="str">
        <f t="shared" si="279"/>
        <v/>
      </c>
      <c r="CN480" t="str">
        <f t="shared" si="280"/>
        <v/>
      </c>
      <c r="CO480" t="str">
        <f t="shared" si="281"/>
        <v/>
      </c>
    </row>
    <row r="481" spans="1:93" ht="16.5" customHeight="1">
      <c r="A481" t="s">
        <v>4000</v>
      </c>
      <c r="B481" s="97" t="s">
        <v>3928</v>
      </c>
      <c r="C481" s="26" t="s">
        <v>3916</v>
      </c>
      <c r="D481" s="27"/>
      <c r="E481" s="27" t="s">
        <v>61</v>
      </c>
      <c r="F481" t="s">
        <v>48</v>
      </c>
      <c r="G481" s="30" t="s">
        <v>903</v>
      </c>
      <c r="H481" t="s">
        <v>1010</v>
      </c>
      <c r="K481" s="28"/>
      <c r="M481" t="s">
        <v>38</v>
      </c>
      <c r="R481" t="str">
        <f>IF(COUNTIF(soi_input_variables!A:A,B481)&gt;0,"yes","no")</f>
        <v>yes</v>
      </c>
      <c r="S481" t="str">
        <f>IF(COUNTIF(midas_input_variables!A:A,B481)&gt;0,"yes","no")</f>
        <v>no</v>
      </c>
      <c r="T481" t="str">
        <f t="shared" si="282"/>
        <v>yes</v>
      </c>
      <c r="U481">
        <v>0.02</v>
      </c>
      <c r="V481" t="str">
        <f>IF(COUNTIF(eucalc_variables_proxies!A:A,B481)&gt;0,"yes","no")</f>
        <v>yes</v>
      </c>
      <c r="X481" t="s">
        <v>2943</v>
      </c>
      <c r="Y481" s="9" t="s">
        <v>3896</v>
      </c>
      <c r="AI481" s="9" t="s">
        <v>4265</v>
      </c>
      <c r="AJ481" t="s">
        <v>2943</v>
      </c>
      <c r="AK481" t="s">
        <v>4254</v>
      </c>
      <c r="AO481" s="29">
        <v>2305</v>
      </c>
      <c r="AP481" s="103" t="s">
        <v>4266</v>
      </c>
      <c r="AQ481" s="104" t="b">
        <v>1</v>
      </c>
      <c r="AR481" s="119"/>
      <c r="AS481" s="29">
        <v>2305</v>
      </c>
      <c r="AT481" s="131" t="str" cm="1">
        <f t="array" ref="AT481">IFERROR(_xlfn.TEXTSPLIT(AR481,";",,FALSE),"")</f>
        <v/>
      </c>
      <c r="BJ481" s="132" t="str">
        <f t="shared" si="250"/>
        <v/>
      </c>
      <c r="BK481" s="132" t="str">
        <f t="shared" si="251"/>
        <v/>
      </c>
      <c r="BL481" s="132" t="str">
        <f t="shared" si="252"/>
        <v/>
      </c>
      <c r="BM481" s="132" t="str">
        <f t="shared" si="253"/>
        <v/>
      </c>
      <c r="BN481" s="132" t="str">
        <f t="shared" si="254"/>
        <v/>
      </c>
      <c r="BO481" s="132" t="str">
        <f t="shared" si="255"/>
        <v/>
      </c>
      <c r="BP481" s="132" t="str">
        <f t="shared" si="256"/>
        <v/>
      </c>
      <c r="BQ481" s="132" t="str">
        <f t="shared" si="257"/>
        <v/>
      </c>
      <c r="BR481" s="132" t="str">
        <f t="shared" si="258"/>
        <v/>
      </c>
      <c r="BS481" s="132" t="str">
        <f t="shared" si="259"/>
        <v/>
      </c>
      <c r="BT481" s="132" t="str">
        <f t="shared" si="260"/>
        <v/>
      </c>
      <c r="BU481" s="132" t="str">
        <f t="shared" si="261"/>
        <v/>
      </c>
      <c r="BV481" s="132" t="str">
        <f t="shared" si="262"/>
        <v/>
      </c>
      <c r="BW481" s="132" t="str">
        <f t="shared" si="263"/>
        <v/>
      </c>
      <c r="BX481" s="132" t="str">
        <f t="shared" si="264"/>
        <v/>
      </c>
      <c r="BY481" s="132" t="str">
        <f t="shared" si="265"/>
        <v/>
      </c>
      <c r="BZ481" t="str">
        <f t="shared" si="266"/>
        <v/>
      </c>
      <c r="CA481" t="str">
        <f t="shared" si="267"/>
        <v/>
      </c>
      <c r="CB481" t="str">
        <f t="shared" si="268"/>
        <v/>
      </c>
      <c r="CC481" t="str">
        <f t="shared" si="269"/>
        <v/>
      </c>
      <c r="CD481" t="str">
        <f t="shared" si="270"/>
        <v/>
      </c>
      <c r="CE481" t="str">
        <f t="shared" si="271"/>
        <v/>
      </c>
      <c r="CF481" t="str">
        <f t="shared" si="272"/>
        <v/>
      </c>
      <c r="CG481" t="str">
        <f t="shared" si="273"/>
        <v/>
      </c>
      <c r="CH481" t="str">
        <f t="shared" si="274"/>
        <v/>
      </c>
      <c r="CI481" t="str">
        <f t="shared" si="275"/>
        <v/>
      </c>
      <c r="CJ481" t="str">
        <f t="shared" si="276"/>
        <v/>
      </c>
      <c r="CK481" t="str">
        <f t="shared" si="277"/>
        <v/>
      </c>
      <c r="CL481" t="str">
        <f t="shared" si="278"/>
        <v/>
      </c>
      <c r="CM481" t="str">
        <f t="shared" si="279"/>
        <v/>
      </c>
      <c r="CN481" t="str">
        <f t="shared" si="280"/>
        <v/>
      </c>
      <c r="CO481" t="str">
        <f t="shared" si="281"/>
        <v/>
      </c>
    </row>
    <row r="482" spans="1:93" ht="16.5" customHeight="1">
      <c r="A482" s="192" t="s">
        <v>4023</v>
      </c>
      <c r="B482" s="192" t="s">
        <v>4267</v>
      </c>
      <c r="C482" s="26"/>
      <c r="D482" s="27"/>
      <c r="E482" s="27" t="s">
        <v>61</v>
      </c>
      <c r="F482" t="s">
        <v>48</v>
      </c>
      <c r="G482" s="30" t="s">
        <v>903</v>
      </c>
      <c r="H482" t="s">
        <v>1010</v>
      </c>
      <c r="K482" s="28"/>
      <c r="L482" t="s">
        <v>472</v>
      </c>
      <c r="M482" s="198" t="s">
        <v>1707</v>
      </c>
      <c r="Q482" s="1" t="s">
        <v>4268</v>
      </c>
      <c r="R482" t="str">
        <f>IF(COUNTIF(soi_input_variables!A:A,B482)&gt;0,"yes","no")</f>
        <v>no</v>
      </c>
      <c r="S482" t="str">
        <f>IF(COUNTIF(midas_input_variables!A:A,B482)&gt;0,"yes","no")</f>
        <v>no</v>
      </c>
      <c r="T482" t="str">
        <f t="shared" ref="T482:T483" si="285">IF(OR(R482="yes",S482="yes"),"yes","no")</f>
        <v>no</v>
      </c>
      <c r="U482">
        <v>0.02</v>
      </c>
      <c r="V482" t="str">
        <f>IF(COUNTIF(eucalc_variables_proxies!A:A,B482)&gt;0,"yes","no")</f>
        <v>no</v>
      </c>
      <c r="W482" t="s">
        <v>38</v>
      </c>
      <c r="Y482" s="9"/>
      <c r="AI482" s="9" t="s">
        <v>4269</v>
      </c>
      <c r="AJ482" t="s">
        <v>2943</v>
      </c>
      <c r="AK482" t="s">
        <v>4254</v>
      </c>
      <c r="AO482" s="29">
        <v>2305</v>
      </c>
      <c r="AP482" s="103" t="s">
        <v>4270</v>
      </c>
      <c r="AQ482" s="104" t="b">
        <v>1</v>
      </c>
      <c r="AR482" s="119"/>
      <c r="AS482" s="29">
        <v>2305</v>
      </c>
      <c r="AT482" s="131" t="str" cm="1">
        <f t="array" ref="AT482">IFERROR(_xlfn.TEXTSPLIT(AR482,";",,FALSE),"")</f>
        <v/>
      </c>
      <c r="BJ482" s="132" t="str">
        <f t="shared" si="250"/>
        <v/>
      </c>
      <c r="BK482" s="132" t="str">
        <f t="shared" si="251"/>
        <v/>
      </c>
      <c r="BL482" s="132" t="str">
        <f t="shared" si="252"/>
        <v/>
      </c>
      <c r="BM482" s="132" t="str">
        <f t="shared" si="253"/>
        <v/>
      </c>
      <c r="BN482" s="132" t="str">
        <f t="shared" si="254"/>
        <v/>
      </c>
      <c r="BO482" s="132" t="str">
        <f t="shared" si="255"/>
        <v/>
      </c>
      <c r="BP482" s="132" t="str">
        <f t="shared" si="256"/>
        <v/>
      </c>
      <c r="BQ482" s="132" t="str">
        <f t="shared" si="257"/>
        <v/>
      </c>
      <c r="BR482" s="132" t="str">
        <f t="shared" si="258"/>
        <v/>
      </c>
      <c r="BS482" s="132" t="str">
        <f t="shared" si="259"/>
        <v/>
      </c>
      <c r="BT482" s="132" t="str">
        <f t="shared" si="260"/>
        <v/>
      </c>
      <c r="BU482" s="132" t="str">
        <f t="shared" si="261"/>
        <v/>
      </c>
      <c r="BV482" s="132" t="str">
        <f t="shared" si="262"/>
        <v/>
      </c>
      <c r="BW482" s="132" t="str">
        <f t="shared" si="263"/>
        <v/>
      </c>
      <c r="BX482" s="132" t="str">
        <f t="shared" si="264"/>
        <v/>
      </c>
      <c r="BY482" s="132" t="str">
        <f t="shared" si="265"/>
        <v/>
      </c>
      <c r="BZ482" t="str">
        <f t="shared" si="266"/>
        <v/>
      </c>
      <c r="CA482" t="str">
        <f t="shared" si="267"/>
        <v/>
      </c>
      <c r="CB482" t="str">
        <f t="shared" si="268"/>
        <v/>
      </c>
      <c r="CC482" t="str">
        <f t="shared" si="269"/>
        <v/>
      </c>
      <c r="CD482" t="str">
        <f t="shared" si="270"/>
        <v/>
      </c>
      <c r="CE482" t="str">
        <f t="shared" si="271"/>
        <v/>
      </c>
      <c r="CF482" t="str">
        <f t="shared" si="272"/>
        <v/>
      </c>
      <c r="CG482" t="str">
        <f t="shared" si="273"/>
        <v/>
      </c>
      <c r="CH482" t="str">
        <f t="shared" si="274"/>
        <v/>
      </c>
      <c r="CI482" t="str">
        <f t="shared" si="275"/>
        <v/>
      </c>
      <c r="CJ482" t="str">
        <f t="shared" si="276"/>
        <v/>
      </c>
      <c r="CK482" t="str">
        <f t="shared" si="277"/>
        <v/>
      </c>
      <c r="CL482" t="str">
        <f t="shared" si="278"/>
        <v/>
      </c>
      <c r="CM482" t="str">
        <f t="shared" si="279"/>
        <v/>
      </c>
      <c r="CN482" t="str">
        <f t="shared" si="280"/>
        <v/>
      </c>
      <c r="CO482" t="str">
        <f t="shared" si="281"/>
        <v/>
      </c>
    </row>
    <row r="483" spans="1:93" ht="17.100000000000001" customHeight="1">
      <c r="A483" t="s">
        <v>3985</v>
      </c>
      <c r="B483" s="97" t="s">
        <v>3931</v>
      </c>
      <c r="C483" s="26" t="s">
        <v>3920</v>
      </c>
      <c r="D483" s="27"/>
      <c r="E483" s="27" t="s">
        <v>61</v>
      </c>
      <c r="F483" t="s">
        <v>48</v>
      </c>
      <c r="G483" s="30" t="s">
        <v>903</v>
      </c>
      <c r="H483" t="s">
        <v>1010</v>
      </c>
      <c r="K483" s="28"/>
      <c r="M483" t="s">
        <v>38</v>
      </c>
      <c r="R483" t="str">
        <f>IF(COUNTIF(soi_input_variables!A:A,B483)&gt;0,"yes","no")</f>
        <v>yes</v>
      </c>
      <c r="S483" t="str">
        <f>IF(COUNTIF(midas_input_variables!A:A,B483)&gt;0,"yes","no")</f>
        <v>no</v>
      </c>
      <c r="T483" t="str">
        <f t="shared" si="285"/>
        <v>yes</v>
      </c>
      <c r="U483">
        <v>0.02</v>
      </c>
      <c r="V483" t="str">
        <f>IF(COUNTIF(eucalc_variables_proxies!A:A,B483)&gt;0,"yes","no")</f>
        <v>yes</v>
      </c>
      <c r="X483" t="s">
        <v>2943</v>
      </c>
      <c r="Y483" s="9" t="s">
        <v>3896</v>
      </c>
      <c r="AI483" s="9" t="s">
        <v>4271</v>
      </c>
      <c r="AJ483" t="s">
        <v>2943</v>
      </c>
      <c r="AK483" t="s">
        <v>4254</v>
      </c>
      <c r="AO483" s="120"/>
      <c r="AP483" s="103" t="s">
        <v>4272</v>
      </c>
      <c r="AQ483" s="104" t="b">
        <v>0</v>
      </c>
      <c r="AR483" s="105" t="s">
        <v>4273</v>
      </c>
      <c r="AS483" s="120"/>
      <c r="AT483" s="131" t="str" cm="1">
        <f t="array" ref="AT483:AV483">IFERROR(_xlfn.TEXTSPLIT(AR483,";",,FALSE),"")</f>
        <v>2303</v>
      </c>
      <c r="AU483" s="131" t="str">
        <v>2304</v>
      </c>
      <c r="AV483" s="131" t="str">
        <v>2305</v>
      </c>
      <c r="BJ483" s="132">
        <f t="shared" si="250"/>
        <v>2303</v>
      </c>
      <c r="BK483" s="132">
        <f t="shared" si="251"/>
        <v>2304</v>
      </c>
      <c r="BL483" s="132">
        <f t="shared" si="252"/>
        <v>2305</v>
      </c>
      <c r="BM483" s="132" t="str">
        <f t="shared" si="253"/>
        <v/>
      </c>
      <c r="BN483" s="132" t="str">
        <f t="shared" si="254"/>
        <v/>
      </c>
      <c r="BO483" s="132" t="str">
        <f t="shared" si="255"/>
        <v/>
      </c>
      <c r="BP483" s="132" t="str">
        <f t="shared" si="256"/>
        <v/>
      </c>
      <c r="BQ483" s="132" t="str">
        <f t="shared" si="257"/>
        <v/>
      </c>
      <c r="BR483" s="132" t="str">
        <f t="shared" si="258"/>
        <v/>
      </c>
      <c r="BS483" s="132" t="str">
        <f t="shared" si="259"/>
        <v/>
      </c>
      <c r="BT483" s="132" t="str">
        <f t="shared" si="260"/>
        <v/>
      </c>
      <c r="BU483" s="132" t="str">
        <f t="shared" si="261"/>
        <v/>
      </c>
      <c r="BV483" s="132" t="str">
        <f t="shared" si="262"/>
        <v/>
      </c>
      <c r="BW483" s="132" t="str">
        <f t="shared" si="263"/>
        <v/>
      </c>
      <c r="BX483" s="132" t="str">
        <f t="shared" si="264"/>
        <v/>
      </c>
      <c r="BY483" s="132" t="str">
        <f t="shared" si="265"/>
        <v/>
      </c>
      <c r="BZ483" t="str">
        <f t="shared" si="266"/>
        <v>dhg_emissions-CO2e_gas-ff-natural[Mt]</v>
      </c>
      <c r="CA483" t="str">
        <f t="shared" si="267"/>
        <v>dhg_emissions-CO2e_heat-ambient[Mt]</v>
      </c>
      <c r="CB483" t="str">
        <f t="shared" si="268"/>
        <v>dhg_emissions-CO2_heat-co-product-from-power[Mt]</v>
      </c>
      <c r="CC483" t="str">
        <f t="shared" si="269"/>
        <v/>
      </c>
      <c r="CD483" t="str">
        <f t="shared" si="270"/>
        <v/>
      </c>
      <c r="CE483" t="str">
        <f t="shared" si="271"/>
        <v/>
      </c>
      <c r="CF483" t="str">
        <f t="shared" si="272"/>
        <v/>
      </c>
      <c r="CG483" t="str">
        <f t="shared" si="273"/>
        <v/>
      </c>
      <c r="CH483" t="str">
        <f t="shared" si="274"/>
        <v/>
      </c>
      <c r="CI483" t="str">
        <f t="shared" si="275"/>
        <v/>
      </c>
      <c r="CJ483" t="str">
        <f t="shared" si="276"/>
        <v/>
      </c>
      <c r="CK483" t="str">
        <f t="shared" si="277"/>
        <v/>
      </c>
      <c r="CL483" t="str">
        <f t="shared" si="278"/>
        <v/>
      </c>
      <c r="CM483" t="str">
        <f t="shared" si="279"/>
        <v/>
      </c>
      <c r="CN483" t="str">
        <f t="shared" si="280"/>
        <v/>
      </c>
      <c r="CO483" t="str">
        <f t="shared" si="281"/>
        <v/>
      </c>
    </row>
    <row r="484" spans="1:93" ht="17.7" customHeight="1">
      <c r="A484" t="s">
        <v>3986</v>
      </c>
      <c r="B484" s="97" t="s">
        <v>3933</v>
      </c>
      <c r="C484" s="26" t="s">
        <v>3925</v>
      </c>
      <c r="D484" s="27"/>
      <c r="E484" s="27" t="s">
        <v>61</v>
      </c>
      <c r="F484" t="s">
        <v>48</v>
      </c>
      <c r="G484" s="30" t="s">
        <v>903</v>
      </c>
      <c r="H484" t="s">
        <v>1010</v>
      </c>
      <c r="K484" s="28"/>
      <c r="M484" t="s">
        <v>38</v>
      </c>
      <c r="R484" t="str">
        <f>IF(COUNTIF(soi_input_variables!A:A,B484)&gt;0,"yes","no")</f>
        <v>yes</v>
      </c>
      <c r="S484" t="str">
        <f>IF(COUNTIF(midas_input_variables!A:A,B484)&gt;0,"yes","no")</f>
        <v>no</v>
      </c>
      <c r="T484" t="str">
        <f t="shared" si="282"/>
        <v>yes</v>
      </c>
      <c r="U484">
        <v>0.02</v>
      </c>
      <c r="V484" t="str">
        <f>IF(COUNTIF(eucalc_variables_proxies!A:A,B484)&gt;0,"yes","no")</f>
        <v>yes</v>
      </c>
      <c r="X484" t="s">
        <v>2943</v>
      </c>
      <c r="Y484" s="9" t="s">
        <v>3896</v>
      </c>
      <c r="AI484" s="9" t="s">
        <v>4274</v>
      </c>
      <c r="AJ484" t="s">
        <v>2943</v>
      </c>
      <c r="AK484" t="s">
        <v>4254</v>
      </c>
      <c r="AO484" s="121"/>
      <c r="AP484" s="121" t="s">
        <v>4275</v>
      </c>
      <c r="AQ484" s="122" t="b">
        <v>0</v>
      </c>
      <c r="AR484" s="123" t="s">
        <v>4276</v>
      </c>
      <c r="AS484" s="121"/>
      <c r="AT484" s="131" t="str" cm="1">
        <f t="array" ref="AT484:AU484">IFERROR(_xlfn.TEXTSPLIT(AR484,";",,FALSE),"")</f>
        <v>2303</v>
      </c>
      <c r="AU484" s="131" t="str">
        <v>2304</v>
      </c>
      <c r="BJ484" s="132">
        <f t="shared" si="250"/>
        <v>2303</v>
      </c>
      <c r="BK484" s="132">
        <f t="shared" si="251"/>
        <v>2304</v>
      </c>
      <c r="BL484" s="132" t="str">
        <f t="shared" si="252"/>
        <v/>
      </c>
      <c r="BM484" s="132" t="str">
        <f t="shared" si="253"/>
        <v/>
      </c>
      <c r="BN484" s="132" t="str">
        <f t="shared" si="254"/>
        <v/>
      </c>
      <c r="BO484" s="132" t="str">
        <f t="shared" si="255"/>
        <v/>
      </c>
      <c r="BP484" s="132" t="str">
        <f t="shared" si="256"/>
        <v/>
      </c>
      <c r="BQ484" s="132" t="str">
        <f t="shared" si="257"/>
        <v/>
      </c>
      <c r="BR484" s="132" t="str">
        <f t="shared" si="258"/>
        <v/>
      </c>
      <c r="BS484" s="132" t="str">
        <f t="shared" si="259"/>
        <v/>
      </c>
      <c r="BT484" s="132" t="str">
        <f t="shared" si="260"/>
        <v/>
      </c>
      <c r="BU484" s="132" t="str">
        <f t="shared" si="261"/>
        <v/>
      </c>
      <c r="BV484" s="132" t="str">
        <f t="shared" si="262"/>
        <v/>
      </c>
      <c r="BW484" s="132" t="str">
        <f t="shared" si="263"/>
        <v/>
      </c>
      <c r="BX484" s="132" t="str">
        <f t="shared" si="264"/>
        <v/>
      </c>
      <c r="BY484" s="132" t="str">
        <f t="shared" si="265"/>
        <v/>
      </c>
      <c r="BZ484" t="str">
        <f t="shared" si="266"/>
        <v>dhg_emissions-CO2e_gas-ff-natural[Mt]</v>
      </c>
      <c r="CA484" t="str">
        <f t="shared" si="267"/>
        <v>dhg_emissions-CO2e_heat-ambient[Mt]</v>
      </c>
      <c r="CB484" t="str">
        <f t="shared" si="268"/>
        <v/>
      </c>
      <c r="CC484" t="str">
        <f t="shared" si="269"/>
        <v/>
      </c>
      <c r="CD484" t="str">
        <f t="shared" si="270"/>
        <v/>
      </c>
      <c r="CE484" t="str">
        <f t="shared" si="271"/>
        <v/>
      </c>
      <c r="CF484" t="str">
        <f t="shared" si="272"/>
        <v/>
      </c>
      <c r="CG484" t="str">
        <f t="shared" si="273"/>
        <v/>
      </c>
      <c r="CH484" t="str">
        <f t="shared" si="274"/>
        <v/>
      </c>
      <c r="CI484" t="str">
        <f t="shared" si="275"/>
        <v/>
      </c>
      <c r="CJ484" t="str">
        <f t="shared" si="276"/>
        <v/>
      </c>
      <c r="CK484" t="str">
        <f t="shared" si="277"/>
        <v/>
      </c>
      <c r="CL484" t="str">
        <f t="shared" si="278"/>
        <v/>
      </c>
      <c r="CM484" t="str">
        <f t="shared" si="279"/>
        <v/>
      </c>
      <c r="CN484" t="str">
        <f t="shared" si="280"/>
        <v/>
      </c>
      <c r="CO484" t="str">
        <f t="shared" si="281"/>
        <v/>
      </c>
    </row>
    <row r="485" spans="1:93" ht="15.6" customHeight="1">
      <c r="A485" t="s">
        <v>3990</v>
      </c>
      <c r="B485" s="97" t="s">
        <v>3936</v>
      </c>
      <c r="C485" s="26" t="s">
        <v>3930</v>
      </c>
      <c r="D485" s="27"/>
      <c r="E485" s="27" t="s">
        <v>61</v>
      </c>
      <c r="F485" t="s">
        <v>48</v>
      </c>
      <c r="G485" s="30" t="s">
        <v>903</v>
      </c>
      <c r="H485" t="s">
        <v>1010</v>
      </c>
      <c r="K485" s="28"/>
      <c r="M485" t="s">
        <v>38</v>
      </c>
      <c r="R485" t="str">
        <f>IF(COUNTIF(soi_input_variables!A:A,B485)&gt;0,"yes","no")</f>
        <v>yes</v>
      </c>
      <c r="S485" t="str">
        <f>IF(COUNTIF(midas_input_variables!A:A,B485)&gt;0,"yes","no")</f>
        <v>no</v>
      </c>
      <c r="T485" t="str">
        <f t="shared" si="282"/>
        <v>yes</v>
      </c>
      <c r="U485">
        <v>0.02</v>
      </c>
      <c r="V485" t="str">
        <f>IF(COUNTIF(eucalc_variables_proxies!A:A,B485)&gt;0,"yes","no")</f>
        <v>yes</v>
      </c>
      <c r="X485" t="s">
        <v>2943</v>
      </c>
      <c r="Y485" s="9" t="s">
        <v>3896</v>
      </c>
      <c r="AI485" s="9" t="s">
        <v>4277</v>
      </c>
      <c r="AJ485" t="s">
        <v>2943</v>
      </c>
      <c r="AK485" t="s">
        <v>4254</v>
      </c>
      <c r="AP485" s="29" t="s">
        <v>4278</v>
      </c>
      <c r="AQ485" s="122" t="b">
        <v>0</v>
      </c>
      <c r="AR485" s="29">
        <v>2304</v>
      </c>
      <c r="AT485" s="131" t="str" cm="1">
        <f t="array" ref="AT485">IFERROR(_xlfn.TEXTSPLIT(AR485,";",,FALSE),"")</f>
        <v>2304</v>
      </c>
      <c r="BJ485" s="132">
        <f t="shared" si="250"/>
        <v>2304</v>
      </c>
      <c r="BK485" s="132" t="str">
        <f t="shared" si="251"/>
        <v/>
      </c>
      <c r="BL485" s="132" t="str">
        <f t="shared" si="252"/>
        <v/>
      </c>
      <c r="BM485" s="132" t="str">
        <f t="shared" si="253"/>
        <v/>
      </c>
      <c r="BN485" s="132" t="str">
        <f t="shared" si="254"/>
        <v/>
      </c>
      <c r="BO485" s="132" t="str">
        <f t="shared" si="255"/>
        <v/>
      </c>
      <c r="BP485" s="132" t="str">
        <f t="shared" si="256"/>
        <v/>
      </c>
      <c r="BQ485" s="132" t="str">
        <f t="shared" si="257"/>
        <v/>
      </c>
      <c r="BR485" s="132" t="str">
        <f t="shared" si="258"/>
        <v/>
      </c>
      <c r="BS485" s="132" t="str">
        <f t="shared" si="259"/>
        <v/>
      </c>
      <c r="BT485" s="132" t="str">
        <f t="shared" si="260"/>
        <v/>
      </c>
      <c r="BU485" s="132" t="str">
        <f t="shared" si="261"/>
        <v/>
      </c>
      <c r="BV485" s="132" t="str">
        <f t="shared" si="262"/>
        <v/>
      </c>
      <c r="BW485" s="132" t="str">
        <f t="shared" si="263"/>
        <v/>
      </c>
      <c r="BX485" s="132" t="str">
        <f t="shared" si="264"/>
        <v/>
      </c>
      <c r="BY485" s="132" t="str">
        <f t="shared" si="265"/>
        <v/>
      </c>
      <c r="BZ485" t="str">
        <f t="shared" si="266"/>
        <v>dhg_emissions-CO2e_heat-ambient[Mt]</v>
      </c>
      <c r="CA485" t="str">
        <f t="shared" si="267"/>
        <v/>
      </c>
      <c r="CB485" t="str">
        <f t="shared" si="268"/>
        <v/>
      </c>
      <c r="CC485" t="str">
        <f t="shared" si="269"/>
        <v/>
      </c>
      <c r="CD485" t="str">
        <f t="shared" si="270"/>
        <v/>
      </c>
      <c r="CE485" t="str">
        <f t="shared" si="271"/>
        <v/>
      </c>
      <c r="CF485" t="str">
        <f t="shared" si="272"/>
        <v/>
      </c>
      <c r="CG485" t="str">
        <f t="shared" si="273"/>
        <v/>
      </c>
      <c r="CH485" t="str">
        <f t="shared" si="274"/>
        <v/>
      </c>
      <c r="CI485" t="str">
        <f t="shared" si="275"/>
        <v/>
      </c>
      <c r="CJ485" t="str">
        <f t="shared" si="276"/>
        <v/>
      </c>
      <c r="CK485" t="str">
        <f t="shared" si="277"/>
        <v/>
      </c>
      <c r="CL485" t="str">
        <f t="shared" si="278"/>
        <v/>
      </c>
      <c r="CM485" t="str">
        <f t="shared" si="279"/>
        <v/>
      </c>
      <c r="CN485" t="str">
        <f t="shared" si="280"/>
        <v/>
      </c>
      <c r="CO485" t="str">
        <f t="shared" si="281"/>
        <v/>
      </c>
    </row>
    <row r="486" spans="1:93" ht="16.5" customHeight="1">
      <c r="A486" t="s">
        <v>3992</v>
      </c>
      <c r="B486" s="97" t="s">
        <v>3938</v>
      </c>
      <c r="C486" s="26" t="s">
        <v>3935</v>
      </c>
      <c r="D486" s="27"/>
      <c r="E486" s="27" t="s">
        <v>61</v>
      </c>
      <c r="F486" t="s">
        <v>48</v>
      </c>
      <c r="G486" s="30" t="s">
        <v>903</v>
      </c>
      <c r="H486" t="s">
        <v>1010</v>
      </c>
      <c r="K486" s="28"/>
      <c r="M486" t="s">
        <v>38</v>
      </c>
      <c r="R486" t="str">
        <f>IF(COUNTIF(soi_input_variables!A:A,B486)&gt;0,"yes","no")</f>
        <v>yes</v>
      </c>
      <c r="S486" t="str">
        <f>IF(COUNTIF(midas_input_variables!A:A,B486)&gt;0,"yes","no")</f>
        <v>no</v>
      </c>
      <c r="T486" t="str">
        <f t="shared" si="282"/>
        <v>yes</v>
      </c>
      <c r="U486">
        <v>0.02</v>
      </c>
      <c r="V486" t="str">
        <f>IF(COUNTIF(eucalc_variables_proxies!A:A,B486)&gt;0,"yes","no")</f>
        <v>yes</v>
      </c>
      <c r="X486" t="s">
        <v>2943</v>
      </c>
      <c r="Y486" s="9" t="s">
        <v>3896</v>
      </c>
      <c r="AI486" s="9" t="s">
        <v>4279</v>
      </c>
      <c r="AJ486" t="s">
        <v>2943</v>
      </c>
      <c r="AK486" t="s">
        <v>4254</v>
      </c>
      <c r="AO486" s="29"/>
      <c r="AP486" s="103" t="s">
        <v>4280</v>
      </c>
      <c r="AQ486" s="104" t="b">
        <v>0</v>
      </c>
      <c r="AR486" s="105">
        <v>2303</v>
      </c>
      <c r="AS486" s="29"/>
      <c r="AT486" s="131" t="str" cm="1">
        <f t="array" ref="AT486">IFERROR(_xlfn.TEXTSPLIT(AR486,";",,FALSE),"")</f>
        <v>2303</v>
      </c>
      <c r="BJ486" s="132">
        <f t="shared" si="250"/>
        <v>2303</v>
      </c>
      <c r="BK486" s="132" t="str">
        <f t="shared" si="251"/>
        <v/>
      </c>
      <c r="BL486" s="132" t="str">
        <f t="shared" si="252"/>
        <v/>
      </c>
      <c r="BM486" s="132" t="str">
        <f t="shared" si="253"/>
        <v/>
      </c>
      <c r="BN486" s="132" t="str">
        <f t="shared" si="254"/>
        <v/>
      </c>
      <c r="BO486" s="132" t="str">
        <f t="shared" si="255"/>
        <v/>
      </c>
      <c r="BP486" s="132" t="str">
        <f t="shared" si="256"/>
        <v/>
      </c>
      <c r="BQ486" s="132" t="str">
        <f t="shared" si="257"/>
        <v/>
      </c>
      <c r="BR486" s="132" t="str">
        <f t="shared" si="258"/>
        <v/>
      </c>
      <c r="BS486" s="132" t="str">
        <f t="shared" si="259"/>
        <v/>
      </c>
      <c r="BT486" s="132" t="str">
        <f t="shared" si="260"/>
        <v/>
      </c>
      <c r="BU486" s="132" t="str">
        <f t="shared" si="261"/>
        <v/>
      </c>
      <c r="BV486" s="132" t="str">
        <f t="shared" si="262"/>
        <v/>
      </c>
      <c r="BW486" s="132" t="str">
        <f t="shared" si="263"/>
        <v/>
      </c>
      <c r="BX486" s="132" t="str">
        <f t="shared" si="264"/>
        <v/>
      </c>
      <c r="BY486" s="132" t="str">
        <f t="shared" si="265"/>
        <v/>
      </c>
      <c r="BZ486" t="str">
        <f t="shared" si="266"/>
        <v>dhg_emissions-CO2e_gas-ff-natural[Mt]</v>
      </c>
      <c r="CA486" t="str">
        <f t="shared" si="267"/>
        <v/>
      </c>
      <c r="CB486" t="str">
        <f t="shared" si="268"/>
        <v/>
      </c>
      <c r="CC486" t="str">
        <f t="shared" si="269"/>
        <v/>
      </c>
      <c r="CD486" t="str">
        <f t="shared" si="270"/>
        <v/>
      </c>
      <c r="CE486" t="str">
        <f t="shared" si="271"/>
        <v/>
      </c>
      <c r="CF486" t="str">
        <f t="shared" si="272"/>
        <v/>
      </c>
      <c r="CG486" t="str">
        <f t="shared" si="273"/>
        <v/>
      </c>
      <c r="CH486" t="str">
        <f t="shared" si="274"/>
        <v/>
      </c>
      <c r="CI486" t="str">
        <f t="shared" si="275"/>
        <v/>
      </c>
      <c r="CJ486" t="str">
        <f t="shared" si="276"/>
        <v/>
      </c>
      <c r="CK486" t="str">
        <f t="shared" si="277"/>
        <v/>
      </c>
      <c r="CL486" t="str">
        <f t="shared" si="278"/>
        <v/>
      </c>
      <c r="CM486" t="str">
        <f t="shared" si="279"/>
        <v/>
      </c>
      <c r="CN486" t="str">
        <f t="shared" si="280"/>
        <v/>
      </c>
      <c r="CO486" t="str">
        <f t="shared" si="281"/>
        <v/>
      </c>
    </row>
    <row r="487" spans="1:93" ht="18.600000000000001" customHeight="1">
      <c r="A487" t="s">
        <v>3995</v>
      </c>
      <c r="B487" s="97" t="s">
        <v>3941</v>
      </c>
      <c r="C487" s="26" t="s">
        <v>3940</v>
      </c>
      <c r="D487" s="27"/>
      <c r="E487" s="27" t="s">
        <v>61</v>
      </c>
      <c r="F487" t="s">
        <v>48</v>
      </c>
      <c r="G487" s="30" t="s">
        <v>903</v>
      </c>
      <c r="H487" t="s">
        <v>1010</v>
      </c>
      <c r="K487" s="28"/>
      <c r="M487" t="s">
        <v>38</v>
      </c>
      <c r="R487" t="str">
        <f>IF(COUNTIF(soi_input_variables!A:A,B487)&gt;0,"yes","no")</f>
        <v>yes</v>
      </c>
      <c r="S487" t="str">
        <f>IF(COUNTIF(midas_input_variables!A:A,B487)&gt;0,"yes","no")</f>
        <v>no</v>
      </c>
      <c r="T487" t="str">
        <f t="shared" si="282"/>
        <v>yes</v>
      </c>
      <c r="U487">
        <v>0.02</v>
      </c>
      <c r="V487" t="str">
        <f>IF(COUNTIF(eucalc_variables_proxies!A:A,B487)&gt;0,"yes","no")</f>
        <v>yes</v>
      </c>
      <c r="X487" t="s">
        <v>2943</v>
      </c>
      <c r="Y487" s="9" t="s">
        <v>3896</v>
      </c>
      <c r="AI487" s="9" t="s">
        <v>4281</v>
      </c>
      <c r="AJ487" t="s">
        <v>3038</v>
      </c>
      <c r="AO487" s="29"/>
      <c r="AP487" s="103" t="s">
        <v>4282</v>
      </c>
      <c r="AQ487" s="104" t="b">
        <v>0</v>
      </c>
      <c r="AR487" s="105">
        <v>2305</v>
      </c>
      <c r="AS487" s="29"/>
      <c r="AT487" s="131" t="str" cm="1">
        <f t="array" ref="AT487">IFERROR(_xlfn.TEXTSPLIT(AR487,";",,FALSE),"")</f>
        <v>2305</v>
      </c>
      <c r="BJ487" s="132">
        <f t="shared" si="250"/>
        <v>2305</v>
      </c>
      <c r="BK487" s="132" t="str">
        <f t="shared" si="251"/>
        <v/>
      </c>
      <c r="BL487" s="132" t="str">
        <f t="shared" si="252"/>
        <v/>
      </c>
      <c r="BM487" s="132" t="str">
        <f t="shared" si="253"/>
        <v/>
      </c>
      <c r="BN487" s="132" t="str">
        <f t="shared" si="254"/>
        <v/>
      </c>
      <c r="BO487" s="132" t="str">
        <f t="shared" si="255"/>
        <v/>
      </c>
      <c r="BP487" s="132" t="str">
        <f t="shared" si="256"/>
        <v/>
      </c>
      <c r="BQ487" s="132" t="str">
        <f t="shared" si="257"/>
        <v/>
      </c>
      <c r="BR487" s="132" t="str">
        <f t="shared" si="258"/>
        <v/>
      </c>
      <c r="BS487" s="132" t="str">
        <f t="shared" si="259"/>
        <v/>
      </c>
      <c r="BT487" s="132" t="str">
        <f t="shared" si="260"/>
        <v/>
      </c>
      <c r="BU487" s="132" t="str">
        <f t="shared" si="261"/>
        <v/>
      </c>
      <c r="BV487" s="132" t="str">
        <f t="shared" si="262"/>
        <v/>
      </c>
      <c r="BW487" s="132" t="str">
        <f t="shared" si="263"/>
        <v/>
      </c>
      <c r="BX487" s="132" t="str">
        <f t="shared" si="264"/>
        <v/>
      </c>
      <c r="BY487" s="132" t="str">
        <f t="shared" si="265"/>
        <v/>
      </c>
      <c r="BZ487" t="str">
        <f t="shared" si="266"/>
        <v>dhg_emissions-CO2_heat-co-product-from-power[Mt]</v>
      </c>
      <c r="CA487" t="str">
        <f t="shared" si="267"/>
        <v/>
      </c>
      <c r="CB487" t="str">
        <f t="shared" si="268"/>
        <v/>
      </c>
      <c r="CC487" t="str">
        <f t="shared" si="269"/>
        <v/>
      </c>
      <c r="CD487" t="str">
        <f t="shared" si="270"/>
        <v/>
      </c>
      <c r="CE487" t="str">
        <f t="shared" si="271"/>
        <v/>
      </c>
      <c r="CF487" t="str">
        <f t="shared" si="272"/>
        <v/>
      </c>
      <c r="CG487" t="str">
        <f t="shared" si="273"/>
        <v/>
      </c>
      <c r="CH487" t="str">
        <f t="shared" si="274"/>
        <v/>
      </c>
      <c r="CI487" t="str">
        <f t="shared" si="275"/>
        <v/>
      </c>
      <c r="CJ487" t="str">
        <f t="shared" si="276"/>
        <v/>
      </c>
      <c r="CK487" t="str">
        <f t="shared" si="277"/>
        <v/>
      </c>
      <c r="CL487" t="str">
        <f t="shared" si="278"/>
        <v/>
      </c>
      <c r="CM487" t="str">
        <f t="shared" si="279"/>
        <v/>
      </c>
      <c r="CN487" t="str">
        <f t="shared" si="280"/>
        <v/>
      </c>
      <c r="CO487" t="str">
        <f t="shared" si="281"/>
        <v/>
      </c>
    </row>
    <row r="488" spans="1:93" ht="17.7" customHeight="1">
      <c r="A488" t="s">
        <v>3996</v>
      </c>
      <c r="B488" s="97" t="s">
        <v>3943</v>
      </c>
      <c r="C488" s="26" t="s">
        <v>3945</v>
      </c>
      <c r="D488" s="27"/>
      <c r="E488" s="27" t="s">
        <v>61</v>
      </c>
      <c r="F488" t="s">
        <v>48</v>
      </c>
      <c r="G488" s="30" t="s">
        <v>903</v>
      </c>
      <c r="H488" t="s">
        <v>1010</v>
      </c>
      <c r="K488" s="28"/>
      <c r="M488" t="s">
        <v>38</v>
      </c>
      <c r="R488" t="str">
        <f>IF(COUNTIF(soi_input_variables!A:A,B488)&gt;0,"yes","no")</f>
        <v>yes</v>
      </c>
      <c r="S488" t="str">
        <f>IF(COUNTIF(midas_input_variables!A:A,B488)&gt;0,"yes","no")</f>
        <v>no</v>
      </c>
      <c r="T488" t="str">
        <f t="shared" si="282"/>
        <v>yes</v>
      </c>
      <c r="U488">
        <v>0.02</v>
      </c>
      <c r="V488" t="str">
        <f>IF(COUNTIF(eucalc_variables_proxies!A:A,B488)&gt;0,"yes","no")</f>
        <v>yes</v>
      </c>
      <c r="X488" t="s">
        <v>2943</v>
      </c>
      <c r="Y488" s="9" t="s">
        <v>3896</v>
      </c>
      <c r="AI488" s="9" t="s">
        <v>4283</v>
      </c>
      <c r="AJ488" t="s">
        <v>3038</v>
      </c>
      <c r="AO488" s="105"/>
      <c r="AP488" s="103" t="s">
        <v>4284</v>
      </c>
      <c r="AQ488" s="104" t="b">
        <v>1</v>
      </c>
      <c r="AR488" s="105"/>
      <c r="AS488" s="105"/>
      <c r="AT488" s="131" t="str" cm="1">
        <f t="array" ref="AT488">IFERROR(_xlfn.TEXTSPLIT(AR488,";",,FALSE),"")</f>
        <v/>
      </c>
      <c r="BJ488" s="132" t="str">
        <f t="shared" si="250"/>
        <v/>
      </c>
      <c r="BK488" s="132" t="str">
        <f t="shared" si="251"/>
        <v/>
      </c>
      <c r="BL488" s="132" t="str">
        <f t="shared" si="252"/>
        <v/>
      </c>
      <c r="BM488" s="132" t="str">
        <f t="shared" si="253"/>
        <v/>
      </c>
      <c r="BN488" s="132" t="str">
        <f t="shared" si="254"/>
        <v/>
      </c>
      <c r="BO488" s="132" t="str">
        <f t="shared" si="255"/>
        <v/>
      </c>
      <c r="BP488" s="132" t="str">
        <f t="shared" si="256"/>
        <v/>
      </c>
      <c r="BQ488" s="132" t="str">
        <f t="shared" si="257"/>
        <v/>
      </c>
      <c r="BR488" s="132" t="str">
        <f t="shared" si="258"/>
        <v/>
      </c>
      <c r="BS488" s="132" t="str">
        <f t="shared" si="259"/>
        <v/>
      </c>
      <c r="BT488" s="132" t="str">
        <f t="shared" si="260"/>
        <v/>
      </c>
      <c r="BU488" s="132" t="str">
        <f t="shared" si="261"/>
        <v/>
      </c>
      <c r="BV488" s="132" t="str">
        <f t="shared" si="262"/>
        <v/>
      </c>
      <c r="BW488" s="132" t="str">
        <f t="shared" si="263"/>
        <v/>
      </c>
      <c r="BX488" s="132" t="str">
        <f t="shared" si="264"/>
        <v/>
      </c>
      <c r="BY488" s="132" t="str">
        <f t="shared" si="265"/>
        <v/>
      </c>
      <c r="BZ488" t="str">
        <f t="shared" si="266"/>
        <v/>
      </c>
      <c r="CA488" t="str">
        <f t="shared" si="267"/>
        <v/>
      </c>
      <c r="CB488" t="str">
        <f t="shared" si="268"/>
        <v/>
      </c>
      <c r="CC488" t="str">
        <f t="shared" si="269"/>
        <v/>
      </c>
      <c r="CD488" t="str">
        <f t="shared" si="270"/>
        <v/>
      </c>
      <c r="CE488" t="str">
        <f t="shared" si="271"/>
        <v/>
      </c>
      <c r="CF488" t="str">
        <f t="shared" si="272"/>
        <v/>
      </c>
      <c r="CG488" t="str">
        <f t="shared" si="273"/>
        <v/>
      </c>
      <c r="CH488" t="str">
        <f t="shared" si="274"/>
        <v/>
      </c>
      <c r="CI488" t="str">
        <f t="shared" si="275"/>
        <v/>
      </c>
      <c r="CJ488" t="str">
        <f t="shared" si="276"/>
        <v/>
      </c>
      <c r="CK488" t="str">
        <f t="shared" si="277"/>
        <v/>
      </c>
      <c r="CL488" t="str">
        <f t="shared" si="278"/>
        <v/>
      </c>
      <c r="CM488" t="str">
        <f t="shared" si="279"/>
        <v/>
      </c>
      <c r="CN488" t="str">
        <f t="shared" si="280"/>
        <v/>
      </c>
      <c r="CO488" t="str">
        <f t="shared" si="281"/>
        <v/>
      </c>
    </row>
    <row r="489" spans="1:93" ht="17.7" customHeight="1">
      <c r="A489" s="192" t="s">
        <v>4014</v>
      </c>
      <c r="B489" s="192" t="s">
        <v>4285</v>
      </c>
      <c r="C489" s="26"/>
      <c r="D489" s="27"/>
      <c r="E489" s="27" t="s">
        <v>61</v>
      </c>
      <c r="F489" t="s">
        <v>48</v>
      </c>
      <c r="G489" s="30" t="s">
        <v>903</v>
      </c>
      <c r="H489" t="s">
        <v>1010</v>
      </c>
      <c r="K489" s="28"/>
      <c r="L489" t="s">
        <v>472</v>
      </c>
      <c r="M489" s="198" t="s">
        <v>1707</v>
      </c>
      <c r="Q489" s="1" t="s">
        <v>4286</v>
      </c>
      <c r="R489" t="str">
        <f>IF(COUNTIF(soi_input_variables!A:A,B489)&gt;0,"yes","no")</f>
        <v>no</v>
      </c>
      <c r="S489" t="str">
        <f>IF(COUNTIF(midas_input_variables!A:A,B489)&gt;0,"yes","no")</f>
        <v>no</v>
      </c>
      <c r="T489" t="str">
        <f t="shared" ref="T489" si="286">IF(OR(R489="yes",S489="yes"),"yes","no")</f>
        <v>no</v>
      </c>
      <c r="U489">
        <v>0.02</v>
      </c>
      <c r="V489" t="str">
        <f>IF(COUNTIF(eucalc_variables_proxies!A:A,B489)&gt;0,"yes","no")</f>
        <v>no</v>
      </c>
      <c r="W489" t="s">
        <v>38</v>
      </c>
      <c r="Y489" s="9"/>
      <c r="AI489" s="9" t="s">
        <v>4287</v>
      </c>
      <c r="AJ489" t="s">
        <v>3038</v>
      </c>
      <c r="AO489" s="105"/>
      <c r="AP489" s="103" t="s">
        <v>4288</v>
      </c>
      <c r="AQ489" s="104" t="b">
        <v>1</v>
      </c>
      <c r="AR489" s="105"/>
      <c r="AS489" s="105"/>
      <c r="AT489" s="131" t="str" cm="1">
        <f t="array" ref="AT489">IFERROR(_xlfn.TEXTSPLIT(AR489,";",,FALSE),"")</f>
        <v/>
      </c>
      <c r="BJ489" s="132" t="str">
        <f t="shared" si="250"/>
        <v/>
      </c>
      <c r="BK489" s="132" t="str">
        <f t="shared" si="251"/>
        <v/>
      </c>
      <c r="BL489" s="132" t="str">
        <f t="shared" si="252"/>
        <v/>
      </c>
      <c r="BM489" s="132" t="str">
        <f t="shared" si="253"/>
        <v/>
      </c>
      <c r="BN489" s="132" t="str">
        <f t="shared" si="254"/>
        <v/>
      </c>
      <c r="BO489" s="132" t="str">
        <f t="shared" si="255"/>
        <v/>
      </c>
      <c r="BP489" s="132" t="str">
        <f t="shared" si="256"/>
        <v/>
      </c>
      <c r="BQ489" s="132" t="str">
        <f t="shared" si="257"/>
        <v/>
      </c>
      <c r="BR489" s="132" t="str">
        <f t="shared" si="258"/>
        <v/>
      </c>
      <c r="BS489" s="132" t="str">
        <f t="shared" si="259"/>
        <v/>
      </c>
      <c r="BT489" s="132" t="str">
        <f t="shared" si="260"/>
        <v/>
      </c>
      <c r="BU489" s="132" t="str">
        <f t="shared" si="261"/>
        <v/>
      </c>
      <c r="BV489" s="132" t="str">
        <f t="shared" si="262"/>
        <v/>
      </c>
      <c r="BW489" s="132" t="str">
        <f t="shared" si="263"/>
        <v/>
      </c>
      <c r="BX489" s="132" t="str">
        <f t="shared" si="264"/>
        <v/>
      </c>
      <c r="BY489" s="132" t="str">
        <f t="shared" si="265"/>
        <v/>
      </c>
      <c r="BZ489" t="str">
        <f t="shared" si="266"/>
        <v/>
      </c>
      <c r="CA489" t="str">
        <f t="shared" si="267"/>
        <v/>
      </c>
      <c r="CB489" t="str">
        <f t="shared" si="268"/>
        <v/>
      </c>
      <c r="CC489" t="str">
        <f t="shared" si="269"/>
        <v/>
      </c>
      <c r="CD489" t="str">
        <f t="shared" si="270"/>
        <v/>
      </c>
      <c r="CE489" t="str">
        <f t="shared" si="271"/>
        <v/>
      </c>
      <c r="CF489" t="str">
        <f t="shared" si="272"/>
        <v/>
      </c>
      <c r="CG489" t="str">
        <f t="shared" si="273"/>
        <v/>
      </c>
      <c r="CH489" t="str">
        <f t="shared" si="274"/>
        <v/>
      </c>
      <c r="CI489" t="str">
        <f t="shared" si="275"/>
        <v/>
      </c>
      <c r="CJ489" t="str">
        <f t="shared" si="276"/>
        <v/>
      </c>
      <c r="CK489" t="str">
        <f t="shared" si="277"/>
        <v/>
      </c>
      <c r="CL489" t="str">
        <f t="shared" si="278"/>
        <v/>
      </c>
      <c r="CM489" t="str">
        <f t="shared" si="279"/>
        <v/>
      </c>
      <c r="CN489" t="str">
        <f t="shared" si="280"/>
        <v/>
      </c>
      <c r="CO489" t="str">
        <f t="shared" si="281"/>
        <v/>
      </c>
    </row>
    <row r="490" spans="1:93" ht="15.6" customHeight="1">
      <c r="A490" s="192" t="s">
        <v>4012</v>
      </c>
      <c r="B490" s="193" t="s">
        <v>3917</v>
      </c>
      <c r="C490" s="26" t="s">
        <v>4289</v>
      </c>
      <c r="D490" s="27"/>
      <c r="E490" s="27" t="s">
        <v>61</v>
      </c>
      <c r="F490" t="s">
        <v>48</v>
      </c>
      <c r="G490" s="30" t="s">
        <v>903</v>
      </c>
      <c r="H490" s="29" t="s">
        <v>3355</v>
      </c>
      <c r="I490" t="s">
        <v>2698</v>
      </c>
      <c r="K490" s="28"/>
      <c r="L490" t="s">
        <v>472</v>
      </c>
      <c r="M490" t="s">
        <v>38</v>
      </c>
      <c r="O490" s="1" t="s">
        <v>4191</v>
      </c>
      <c r="Q490" s="1" t="s">
        <v>4290</v>
      </c>
      <c r="R490" t="str">
        <f>IF(COUNTIF(soi_input_variables!A:A,B490)&gt;0,"yes","no")</f>
        <v>no</v>
      </c>
      <c r="S490" t="str">
        <f>IF(COUNTIF(midas_input_variables!A:A,B490)&gt;0,"yes","no")</f>
        <v>yes</v>
      </c>
      <c r="T490" t="str">
        <f>IF(OR(R490="yes",S490="yes"),"yes","no")</f>
        <v>yes</v>
      </c>
      <c r="U490">
        <v>0.02</v>
      </c>
      <c r="V490" t="str">
        <f>IF(COUNTIF(eucalc_variables_proxies!A:A,B490)&gt;0,"yes","no")</f>
        <v>yes</v>
      </c>
      <c r="X490" t="s">
        <v>2943</v>
      </c>
      <c r="Y490" s="9" t="s">
        <v>3896</v>
      </c>
      <c r="AI490" s="9" t="s">
        <v>4291</v>
      </c>
      <c r="AJ490" t="s">
        <v>3038</v>
      </c>
      <c r="AO490" s="105"/>
      <c r="AP490" s="103" t="s">
        <v>4292</v>
      </c>
      <c r="AQ490" s="104" t="b">
        <v>1</v>
      </c>
      <c r="AR490" s="105"/>
      <c r="AS490" s="105"/>
      <c r="AT490" s="131" t="str" cm="1">
        <f t="array" ref="AT490">IFERROR(_xlfn.TEXTSPLIT(AR490,";",,FALSE),"")</f>
        <v/>
      </c>
      <c r="BJ490" s="132" t="str">
        <f t="shared" si="250"/>
        <v/>
      </c>
      <c r="BK490" s="132" t="str">
        <f t="shared" si="251"/>
        <v/>
      </c>
      <c r="BL490" s="132" t="str">
        <f t="shared" si="252"/>
        <v/>
      </c>
      <c r="BM490" s="132" t="str">
        <f t="shared" si="253"/>
        <v/>
      </c>
      <c r="BN490" s="132" t="str">
        <f t="shared" si="254"/>
        <v/>
      </c>
      <c r="BO490" s="132" t="str">
        <f t="shared" si="255"/>
        <v/>
      </c>
      <c r="BP490" s="132" t="str">
        <f t="shared" si="256"/>
        <v/>
      </c>
      <c r="BQ490" s="132" t="str">
        <f t="shared" si="257"/>
        <v/>
      </c>
      <c r="BR490" s="132" t="str">
        <f t="shared" si="258"/>
        <v/>
      </c>
      <c r="BS490" s="132" t="str">
        <f t="shared" si="259"/>
        <v/>
      </c>
      <c r="BT490" s="132" t="str">
        <f t="shared" si="260"/>
        <v/>
      </c>
      <c r="BU490" s="132" t="str">
        <f t="shared" si="261"/>
        <v/>
      </c>
      <c r="BV490" s="132" t="str">
        <f t="shared" si="262"/>
        <v/>
      </c>
      <c r="BW490" s="132" t="str">
        <f t="shared" si="263"/>
        <v/>
      </c>
      <c r="BX490" s="132" t="str">
        <f t="shared" si="264"/>
        <v/>
      </c>
      <c r="BY490" s="132" t="str">
        <f t="shared" si="265"/>
        <v/>
      </c>
      <c r="BZ490" t="str">
        <f t="shared" si="266"/>
        <v/>
      </c>
      <c r="CA490" t="str">
        <f t="shared" si="267"/>
        <v/>
      </c>
      <c r="CB490" t="str">
        <f t="shared" si="268"/>
        <v/>
      </c>
      <c r="CC490" t="str">
        <f t="shared" si="269"/>
        <v/>
      </c>
      <c r="CD490" t="str">
        <f t="shared" si="270"/>
        <v/>
      </c>
      <c r="CE490" t="str">
        <f t="shared" si="271"/>
        <v/>
      </c>
      <c r="CF490" t="str">
        <f t="shared" si="272"/>
        <v/>
      </c>
      <c r="CG490" t="str">
        <f t="shared" si="273"/>
        <v/>
      </c>
      <c r="CH490" t="str">
        <f t="shared" si="274"/>
        <v/>
      </c>
      <c r="CI490" t="str">
        <f t="shared" si="275"/>
        <v/>
      </c>
      <c r="CJ490" t="str">
        <f t="shared" si="276"/>
        <v/>
      </c>
      <c r="CK490" t="str">
        <f t="shared" si="277"/>
        <v/>
      </c>
      <c r="CL490" t="str">
        <f t="shared" si="278"/>
        <v/>
      </c>
      <c r="CM490" t="str">
        <f t="shared" si="279"/>
        <v/>
      </c>
      <c r="CN490" t="str">
        <f t="shared" si="280"/>
        <v/>
      </c>
      <c r="CO490" t="str">
        <f t="shared" si="281"/>
        <v/>
      </c>
    </row>
    <row r="491" spans="1:93" ht="15.6" customHeight="1">
      <c r="A491" t="s">
        <v>4048</v>
      </c>
      <c r="B491" t="s">
        <v>4293</v>
      </c>
      <c r="C491" s="26"/>
      <c r="D491" s="27"/>
      <c r="E491" s="27" t="s">
        <v>61</v>
      </c>
      <c r="F491" t="s">
        <v>48</v>
      </c>
      <c r="G491" s="30" t="s">
        <v>903</v>
      </c>
      <c r="H491" s="29" t="s">
        <v>3355</v>
      </c>
      <c r="K491" s="28"/>
      <c r="M491" s="198" t="s">
        <v>1707</v>
      </c>
      <c r="R491" t="str">
        <f>IF(COUNTIF(soi_input_variables!A:A,B491)&gt;0,"yes","no")</f>
        <v>no</v>
      </c>
      <c r="S491" t="str">
        <f>IF(COUNTIF(midas_input_variables!A:A,B491)&gt;0,"yes","no")</f>
        <v>no</v>
      </c>
      <c r="T491" t="str">
        <f t="shared" ref="T491:T493" si="287">IF(OR(R491="yes",S491="yes"),"yes","no")</f>
        <v>no</v>
      </c>
      <c r="U491">
        <v>0.02</v>
      </c>
      <c r="V491" t="str">
        <f>IF(COUNTIF(eucalc_variables_proxies!A:A,B491)&gt;0,"yes","no")</f>
        <v>no</v>
      </c>
      <c r="W491" t="s">
        <v>38</v>
      </c>
      <c r="Y491" s="9"/>
      <c r="AI491" s="9" t="s">
        <v>4294</v>
      </c>
      <c r="AJ491" t="s">
        <v>3038</v>
      </c>
      <c r="AO491" s="105"/>
      <c r="AP491" s="103" t="s">
        <v>4295</v>
      </c>
      <c r="AQ491" s="104" t="b">
        <v>1</v>
      </c>
      <c r="AR491" s="105"/>
      <c r="AS491" s="105"/>
      <c r="AT491" s="131" t="str" cm="1">
        <f t="array" ref="AT491">IFERROR(_xlfn.TEXTSPLIT(AR491,";",,FALSE),"")</f>
        <v/>
      </c>
      <c r="BJ491" s="132" t="str">
        <f t="shared" si="250"/>
        <v/>
      </c>
      <c r="BK491" s="132" t="str">
        <f t="shared" si="251"/>
        <v/>
      </c>
      <c r="BL491" s="132" t="str">
        <f t="shared" si="252"/>
        <v/>
      </c>
      <c r="BM491" s="132" t="str">
        <f t="shared" si="253"/>
        <v/>
      </c>
      <c r="BN491" s="132" t="str">
        <f t="shared" si="254"/>
        <v/>
      </c>
      <c r="BO491" s="132" t="str">
        <f t="shared" si="255"/>
        <v/>
      </c>
      <c r="BP491" s="132" t="str">
        <f t="shared" si="256"/>
        <v/>
      </c>
      <c r="BQ491" s="132" t="str">
        <f t="shared" si="257"/>
        <v/>
      </c>
      <c r="BR491" s="132" t="str">
        <f t="shared" si="258"/>
        <v/>
      </c>
      <c r="BS491" s="132" t="str">
        <f t="shared" si="259"/>
        <v/>
      </c>
      <c r="BT491" s="132" t="str">
        <f t="shared" si="260"/>
        <v/>
      </c>
      <c r="BU491" s="132" t="str">
        <f t="shared" si="261"/>
        <v/>
      </c>
      <c r="BV491" s="132" t="str">
        <f t="shared" si="262"/>
        <v/>
      </c>
      <c r="BW491" s="132" t="str">
        <f t="shared" si="263"/>
        <v/>
      </c>
      <c r="BX491" s="132" t="str">
        <f t="shared" si="264"/>
        <v/>
      </c>
      <c r="BY491" s="132" t="str">
        <f t="shared" si="265"/>
        <v/>
      </c>
      <c r="BZ491" t="str">
        <f t="shared" si="266"/>
        <v/>
      </c>
      <c r="CA491" t="str">
        <f t="shared" si="267"/>
        <v/>
      </c>
      <c r="CB491" t="str">
        <f t="shared" si="268"/>
        <v/>
      </c>
      <c r="CC491" t="str">
        <f t="shared" si="269"/>
        <v/>
      </c>
      <c r="CD491" t="str">
        <f t="shared" si="270"/>
        <v/>
      </c>
      <c r="CE491" t="str">
        <f t="shared" si="271"/>
        <v/>
      </c>
      <c r="CF491" t="str">
        <f t="shared" si="272"/>
        <v/>
      </c>
      <c r="CG491" t="str">
        <f t="shared" si="273"/>
        <v/>
      </c>
      <c r="CH491" t="str">
        <f t="shared" si="274"/>
        <v/>
      </c>
      <c r="CI491" t="str">
        <f t="shared" si="275"/>
        <v/>
      </c>
      <c r="CJ491" t="str">
        <f t="shared" si="276"/>
        <v/>
      </c>
      <c r="CK491" t="str">
        <f t="shared" si="277"/>
        <v/>
      </c>
      <c r="CL491" t="str">
        <f t="shared" si="278"/>
        <v/>
      </c>
      <c r="CM491" t="str">
        <f t="shared" si="279"/>
        <v/>
      </c>
      <c r="CN491" t="str">
        <f t="shared" si="280"/>
        <v/>
      </c>
      <c r="CO491" t="str">
        <f t="shared" si="281"/>
        <v/>
      </c>
    </row>
    <row r="492" spans="1:93" ht="14.7" customHeight="1">
      <c r="A492" t="s">
        <v>4005</v>
      </c>
      <c r="B492" s="97" t="s">
        <v>3946</v>
      </c>
      <c r="C492" s="26" t="s">
        <v>4296</v>
      </c>
      <c r="D492" s="27"/>
      <c r="E492" s="27" t="s">
        <v>61</v>
      </c>
      <c r="F492" t="s">
        <v>48</v>
      </c>
      <c r="G492" s="30" t="s">
        <v>903</v>
      </c>
      <c r="H492" s="29" t="s">
        <v>3355</v>
      </c>
      <c r="I492" t="s">
        <v>967</v>
      </c>
      <c r="K492" s="28"/>
      <c r="M492" t="s">
        <v>38</v>
      </c>
      <c r="R492" t="str">
        <f>IF(COUNTIF(soi_input_variables!A:A,B492)&gt;0,"yes","no")</f>
        <v>no</v>
      </c>
      <c r="S492" t="str">
        <f>IF(COUNTIF(midas_input_variables!A:A,B492)&gt;0,"yes","no")</f>
        <v>no</v>
      </c>
      <c r="T492" t="str">
        <f t="shared" si="287"/>
        <v>no</v>
      </c>
      <c r="U492">
        <v>0.02</v>
      </c>
      <c r="V492" t="str">
        <f>IF(COUNTIF(eucalc_variables_proxies!A:A,B492)&gt;0,"yes","no")</f>
        <v>yes</v>
      </c>
      <c r="X492" t="s">
        <v>2943</v>
      </c>
      <c r="Y492" s="9" t="s">
        <v>3896</v>
      </c>
      <c r="AI492" s="9" t="s">
        <v>4297</v>
      </c>
      <c r="AJ492" t="s">
        <v>3038</v>
      </c>
      <c r="AO492" s="105"/>
      <c r="AP492" s="103" t="s">
        <v>4298</v>
      </c>
      <c r="AQ492" s="104" t="b">
        <v>1</v>
      </c>
      <c r="AR492" s="105"/>
      <c r="AS492" s="105"/>
      <c r="AT492" s="131" t="str" cm="1">
        <f t="array" ref="AT492">IFERROR(_xlfn.TEXTSPLIT(AR492,";",,FALSE),"")</f>
        <v/>
      </c>
      <c r="BJ492" s="132" t="str">
        <f t="shared" si="250"/>
        <v/>
      </c>
      <c r="BK492" s="132" t="str">
        <f t="shared" si="251"/>
        <v/>
      </c>
      <c r="BL492" s="132" t="str">
        <f t="shared" si="252"/>
        <v/>
      </c>
      <c r="BM492" s="132" t="str">
        <f t="shared" si="253"/>
        <v/>
      </c>
      <c r="BN492" s="132" t="str">
        <f t="shared" si="254"/>
        <v/>
      </c>
      <c r="BO492" s="132" t="str">
        <f t="shared" si="255"/>
        <v/>
      </c>
      <c r="BP492" s="132" t="str">
        <f t="shared" si="256"/>
        <v/>
      </c>
      <c r="BQ492" s="132" t="str">
        <f t="shared" si="257"/>
        <v/>
      </c>
      <c r="BR492" s="132" t="str">
        <f t="shared" si="258"/>
        <v/>
      </c>
      <c r="BS492" s="132" t="str">
        <f t="shared" si="259"/>
        <v/>
      </c>
      <c r="BT492" s="132" t="str">
        <f t="shared" si="260"/>
        <v/>
      </c>
      <c r="BU492" s="132" t="str">
        <f t="shared" si="261"/>
        <v/>
      </c>
      <c r="BV492" s="132" t="str">
        <f t="shared" si="262"/>
        <v/>
      </c>
      <c r="BW492" s="132" t="str">
        <f t="shared" si="263"/>
        <v/>
      </c>
      <c r="BX492" s="132" t="str">
        <f t="shared" si="264"/>
        <v/>
      </c>
      <c r="BY492" s="132" t="str">
        <f t="shared" si="265"/>
        <v/>
      </c>
      <c r="BZ492" t="str">
        <f t="shared" si="266"/>
        <v/>
      </c>
      <c r="CA492" t="str">
        <f t="shared" si="267"/>
        <v/>
      </c>
      <c r="CB492" t="str">
        <f t="shared" si="268"/>
        <v/>
      </c>
      <c r="CC492" t="str">
        <f t="shared" si="269"/>
        <v/>
      </c>
      <c r="CD492" t="str">
        <f t="shared" si="270"/>
        <v/>
      </c>
      <c r="CE492" t="str">
        <f t="shared" si="271"/>
        <v/>
      </c>
      <c r="CF492" t="str">
        <f t="shared" si="272"/>
        <v/>
      </c>
      <c r="CG492" t="str">
        <f t="shared" si="273"/>
        <v/>
      </c>
      <c r="CH492" t="str">
        <f t="shared" si="274"/>
        <v/>
      </c>
      <c r="CI492" t="str">
        <f t="shared" si="275"/>
        <v/>
      </c>
      <c r="CJ492" t="str">
        <f t="shared" si="276"/>
        <v/>
      </c>
      <c r="CK492" t="str">
        <f t="shared" si="277"/>
        <v/>
      </c>
      <c r="CL492" t="str">
        <f t="shared" si="278"/>
        <v/>
      </c>
      <c r="CM492" t="str">
        <f t="shared" si="279"/>
        <v/>
      </c>
      <c r="CN492" t="str">
        <f t="shared" si="280"/>
        <v/>
      </c>
      <c r="CO492" t="str">
        <f t="shared" si="281"/>
        <v/>
      </c>
    </row>
    <row r="493" spans="1:93" ht="15.6" customHeight="1">
      <c r="A493" t="s">
        <v>4007</v>
      </c>
      <c r="B493" s="97" t="s">
        <v>3948</v>
      </c>
      <c r="C493" s="26" t="s">
        <v>3738</v>
      </c>
      <c r="D493" s="27"/>
      <c r="E493" s="27" t="s">
        <v>61</v>
      </c>
      <c r="F493" t="s">
        <v>48</v>
      </c>
      <c r="G493" s="30" t="s">
        <v>903</v>
      </c>
      <c r="H493" t="s">
        <v>1010</v>
      </c>
      <c r="I493" t="s">
        <v>435</v>
      </c>
      <c r="K493" s="28"/>
      <c r="M493" t="s">
        <v>38</v>
      </c>
      <c r="R493" t="str">
        <f>IF(COUNTIF(soi_input_variables!A:A,B493)&gt;0,"yes","no")</f>
        <v>no</v>
      </c>
      <c r="S493" t="str">
        <f>IF(COUNTIF(midas_input_variables!A:A,B493)&gt;0,"yes","no")</f>
        <v>no</v>
      </c>
      <c r="T493" t="str">
        <f t="shared" si="287"/>
        <v>no</v>
      </c>
      <c r="U493">
        <v>0.02</v>
      </c>
      <c r="V493" t="str">
        <f>IF(COUNTIF(eucalc_variables_proxies!A:A,B493)&gt;0,"yes","no")</f>
        <v>yes</v>
      </c>
      <c r="X493" t="s">
        <v>2943</v>
      </c>
      <c r="Y493" s="9" t="s">
        <v>3896</v>
      </c>
      <c r="AI493" s="9" t="s">
        <v>4299</v>
      </c>
      <c r="AJ493" t="s">
        <v>3038</v>
      </c>
      <c r="AO493" s="29"/>
      <c r="AP493" s="103" t="s">
        <v>4300</v>
      </c>
      <c r="AQ493" s="104" t="b">
        <v>1</v>
      </c>
      <c r="AR493" s="105"/>
      <c r="AS493" s="29"/>
      <c r="AT493" s="131" t="str" cm="1">
        <f t="array" ref="AT493">IFERROR(_xlfn.TEXTSPLIT(AR493,";",,FALSE),"")</f>
        <v/>
      </c>
      <c r="BJ493" s="132" t="str">
        <f t="shared" si="250"/>
        <v/>
      </c>
      <c r="BK493" s="132" t="str">
        <f t="shared" si="251"/>
        <v/>
      </c>
      <c r="BL493" s="132" t="str">
        <f t="shared" si="252"/>
        <v/>
      </c>
      <c r="BM493" s="132" t="str">
        <f t="shared" si="253"/>
        <v/>
      </c>
      <c r="BN493" s="132" t="str">
        <f t="shared" si="254"/>
        <v/>
      </c>
      <c r="BO493" s="132" t="str">
        <f t="shared" si="255"/>
        <v/>
      </c>
      <c r="BP493" s="132" t="str">
        <f t="shared" si="256"/>
        <v/>
      </c>
      <c r="BQ493" s="132" t="str">
        <f t="shared" si="257"/>
        <v/>
      </c>
      <c r="BR493" s="132" t="str">
        <f t="shared" si="258"/>
        <v/>
      </c>
      <c r="BS493" s="132" t="str">
        <f t="shared" si="259"/>
        <v/>
      </c>
      <c r="BT493" s="132" t="str">
        <f t="shared" si="260"/>
        <v/>
      </c>
      <c r="BU493" s="132" t="str">
        <f t="shared" si="261"/>
        <v/>
      </c>
      <c r="BV493" s="132" t="str">
        <f t="shared" si="262"/>
        <v/>
      </c>
      <c r="BW493" s="132" t="str">
        <f t="shared" si="263"/>
        <v/>
      </c>
      <c r="BX493" s="132" t="str">
        <f t="shared" si="264"/>
        <v/>
      </c>
      <c r="BY493" s="132" t="str">
        <f t="shared" si="265"/>
        <v/>
      </c>
      <c r="BZ493" t="str">
        <f t="shared" si="266"/>
        <v/>
      </c>
      <c r="CA493" t="str">
        <f t="shared" si="267"/>
        <v/>
      </c>
      <c r="CB493" t="str">
        <f t="shared" si="268"/>
        <v/>
      </c>
      <c r="CC493" t="str">
        <f t="shared" si="269"/>
        <v/>
      </c>
      <c r="CD493" t="str">
        <f t="shared" si="270"/>
        <v/>
      </c>
      <c r="CE493" t="str">
        <f t="shared" si="271"/>
        <v/>
      </c>
      <c r="CF493" t="str">
        <f t="shared" si="272"/>
        <v/>
      </c>
      <c r="CG493" t="str">
        <f t="shared" si="273"/>
        <v/>
      </c>
      <c r="CH493" t="str">
        <f t="shared" si="274"/>
        <v/>
      </c>
      <c r="CI493" t="str">
        <f t="shared" si="275"/>
        <v/>
      </c>
      <c r="CJ493" t="str">
        <f t="shared" si="276"/>
        <v/>
      </c>
      <c r="CK493" t="str">
        <f t="shared" si="277"/>
        <v/>
      </c>
      <c r="CL493" t="str">
        <f t="shared" si="278"/>
        <v/>
      </c>
      <c r="CM493" t="str">
        <f t="shared" si="279"/>
        <v/>
      </c>
      <c r="CN493" t="str">
        <f t="shared" si="280"/>
        <v/>
      </c>
      <c r="CO493" t="str">
        <f t="shared" si="281"/>
        <v/>
      </c>
    </row>
    <row r="494" spans="1:93" ht="15.6" customHeight="1">
      <c r="A494" t="s">
        <v>3696</v>
      </c>
      <c r="B494" t="s">
        <v>4301</v>
      </c>
      <c r="C494" s="26"/>
      <c r="D494" s="27"/>
      <c r="E494" s="27" t="s">
        <v>61</v>
      </c>
      <c r="F494" t="s">
        <v>48</v>
      </c>
      <c r="G494" s="30" t="s">
        <v>903</v>
      </c>
      <c r="H494" t="s">
        <v>1010</v>
      </c>
      <c r="K494" s="28"/>
      <c r="M494" s="198" t="s">
        <v>1707</v>
      </c>
      <c r="R494" t="str">
        <f>IF(COUNTIF(soi_input_variables!A:A,B494)&gt;0,"yes","no")</f>
        <v>no</v>
      </c>
      <c r="S494" t="str">
        <f>IF(COUNTIF(midas_input_variables!A:A,B494)&gt;0,"yes","no")</f>
        <v>no</v>
      </c>
      <c r="T494" t="str">
        <f t="shared" ref="T494:T495" si="288">IF(OR(R494="yes",S494="yes"),"yes","no")</f>
        <v>no</v>
      </c>
      <c r="U494">
        <v>0.02</v>
      </c>
      <c r="V494" t="str">
        <f>IF(COUNTIF(eucalc_variables_proxies!A:A,B494)&gt;0,"yes","no")</f>
        <v>no</v>
      </c>
      <c r="W494" s="198" t="s">
        <v>38</v>
      </c>
      <c r="Y494" s="9"/>
      <c r="AI494" s="9" t="s">
        <v>4302</v>
      </c>
      <c r="AJ494" t="s">
        <v>3038</v>
      </c>
      <c r="AO494" s="29"/>
      <c r="AP494" s="103" t="s">
        <v>4303</v>
      </c>
      <c r="AQ494" s="104" t="b">
        <v>1</v>
      </c>
      <c r="AR494" s="105"/>
      <c r="AS494" s="29"/>
      <c r="AT494" s="131" t="str" cm="1">
        <f t="array" ref="AT494">IFERROR(_xlfn.TEXTSPLIT(AR494,";",,FALSE),"")</f>
        <v/>
      </c>
      <c r="BJ494" s="132" t="str">
        <f t="shared" si="250"/>
        <v/>
      </c>
      <c r="BK494" s="132" t="str">
        <f t="shared" si="251"/>
        <v/>
      </c>
      <c r="BL494" s="132" t="str">
        <f t="shared" si="252"/>
        <v/>
      </c>
      <c r="BM494" s="132" t="str">
        <f t="shared" si="253"/>
        <v/>
      </c>
      <c r="BN494" s="132" t="str">
        <f t="shared" si="254"/>
        <v/>
      </c>
      <c r="BO494" s="132" t="str">
        <f t="shared" si="255"/>
        <v/>
      </c>
      <c r="BP494" s="132" t="str">
        <f t="shared" si="256"/>
        <v/>
      </c>
      <c r="BQ494" s="132" t="str">
        <f t="shared" si="257"/>
        <v/>
      </c>
      <c r="BR494" s="132" t="str">
        <f t="shared" si="258"/>
        <v/>
      </c>
      <c r="BS494" s="132" t="str">
        <f t="shared" si="259"/>
        <v/>
      </c>
      <c r="BT494" s="132" t="str">
        <f t="shared" si="260"/>
        <v/>
      </c>
      <c r="BU494" s="132" t="str">
        <f t="shared" si="261"/>
        <v/>
      </c>
      <c r="BV494" s="132" t="str">
        <f t="shared" si="262"/>
        <v/>
      </c>
      <c r="BW494" s="132" t="str">
        <f t="shared" si="263"/>
        <v/>
      </c>
      <c r="BX494" s="132" t="str">
        <f t="shared" si="264"/>
        <v/>
      </c>
      <c r="BY494" s="132" t="str">
        <f t="shared" si="265"/>
        <v/>
      </c>
      <c r="BZ494" t="str">
        <f t="shared" si="266"/>
        <v/>
      </c>
      <c r="CA494" t="str">
        <f t="shared" si="267"/>
        <v/>
      </c>
      <c r="CB494" t="str">
        <f t="shared" si="268"/>
        <v/>
      </c>
      <c r="CC494" t="str">
        <f t="shared" si="269"/>
        <v/>
      </c>
      <c r="CD494" t="str">
        <f t="shared" si="270"/>
        <v/>
      </c>
      <c r="CE494" t="str">
        <f t="shared" si="271"/>
        <v/>
      </c>
      <c r="CF494" t="str">
        <f t="shared" si="272"/>
        <v/>
      </c>
      <c r="CG494" t="str">
        <f t="shared" si="273"/>
        <v/>
      </c>
      <c r="CH494" t="str">
        <f t="shared" si="274"/>
        <v/>
      </c>
      <c r="CI494" t="str">
        <f t="shared" si="275"/>
        <v/>
      </c>
      <c r="CJ494" t="str">
        <f t="shared" si="276"/>
        <v/>
      </c>
      <c r="CK494" t="str">
        <f t="shared" si="277"/>
        <v/>
      </c>
      <c r="CL494" t="str">
        <f t="shared" si="278"/>
        <v/>
      </c>
      <c r="CM494" t="str">
        <f t="shared" si="279"/>
        <v/>
      </c>
      <c r="CN494" t="str">
        <f t="shared" si="280"/>
        <v/>
      </c>
      <c r="CO494" t="str">
        <f t="shared" si="281"/>
        <v/>
      </c>
    </row>
    <row r="495" spans="1:93" ht="15.6" customHeight="1">
      <c r="A495" t="s">
        <v>3700</v>
      </c>
      <c r="B495" t="s">
        <v>3808</v>
      </c>
      <c r="C495" s="26"/>
      <c r="D495" s="27"/>
      <c r="E495" s="27" t="s">
        <v>61</v>
      </c>
      <c r="F495" t="s">
        <v>48</v>
      </c>
      <c r="G495" s="30" t="s">
        <v>903</v>
      </c>
      <c r="H495" t="s">
        <v>1010</v>
      </c>
      <c r="K495" s="28"/>
      <c r="M495" s="198" t="s">
        <v>1707</v>
      </c>
      <c r="R495" t="str">
        <f>IF(COUNTIF(soi_input_variables!A:A,B495)&gt;0,"yes","no")</f>
        <v>no</v>
      </c>
      <c r="S495" t="str">
        <f>IF(COUNTIF(midas_input_variables!A:A,B495)&gt;0,"yes","no")</f>
        <v>no</v>
      </c>
      <c r="T495" t="str">
        <f t="shared" si="288"/>
        <v>no</v>
      </c>
      <c r="U495">
        <v>0.02</v>
      </c>
      <c r="V495" t="str">
        <f>IF(COUNTIF(eucalc_variables_proxies!A:A,B495)&gt;0,"yes","no")</f>
        <v>no</v>
      </c>
      <c r="W495" s="198" t="s">
        <v>38</v>
      </c>
      <c r="Y495" s="9"/>
      <c r="AI495" s="9" t="s">
        <v>4304</v>
      </c>
      <c r="AJ495" t="s">
        <v>3038</v>
      </c>
      <c r="AO495" s="29"/>
      <c r="AP495" s="103" t="s">
        <v>4305</v>
      </c>
      <c r="AQ495" s="104" t="b">
        <v>1</v>
      </c>
      <c r="AR495" s="105"/>
      <c r="AS495" s="29"/>
      <c r="AT495" s="131" t="str" cm="1">
        <f t="array" ref="AT495">IFERROR(_xlfn.TEXTSPLIT(AR495,";",,FALSE),"")</f>
        <v/>
      </c>
      <c r="BJ495" s="132" t="str">
        <f t="shared" si="250"/>
        <v/>
      </c>
      <c r="BK495" s="132" t="str">
        <f t="shared" si="251"/>
        <v/>
      </c>
      <c r="BL495" s="132" t="str">
        <f t="shared" si="252"/>
        <v/>
      </c>
      <c r="BM495" s="132" t="str">
        <f t="shared" si="253"/>
        <v/>
      </c>
      <c r="BN495" s="132" t="str">
        <f t="shared" si="254"/>
        <v/>
      </c>
      <c r="BO495" s="132" t="str">
        <f t="shared" si="255"/>
        <v/>
      </c>
      <c r="BP495" s="132" t="str">
        <f t="shared" si="256"/>
        <v/>
      </c>
      <c r="BQ495" s="132" t="str">
        <f t="shared" si="257"/>
        <v/>
      </c>
      <c r="BR495" s="132" t="str">
        <f t="shared" si="258"/>
        <v/>
      </c>
      <c r="BS495" s="132" t="str">
        <f t="shared" si="259"/>
        <v/>
      </c>
      <c r="BT495" s="132" t="str">
        <f t="shared" si="260"/>
        <v/>
      </c>
      <c r="BU495" s="132" t="str">
        <f t="shared" si="261"/>
        <v/>
      </c>
      <c r="BV495" s="132" t="str">
        <f t="shared" si="262"/>
        <v/>
      </c>
      <c r="BW495" s="132" t="str">
        <f t="shared" si="263"/>
        <v/>
      </c>
      <c r="BX495" s="132" t="str">
        <f t="shared" si="264"/>
        <v/>
      </c>
      <c r="BY495" s="132" t="str">
        <f t="shared" si="265"/>
        <v/>
      </c>
      <c r="BZ495" t="str">
        <f t="shared" si="266"/>
        <v/>
      </c>
      <c r="CA495" t="str">
        <f t="shared" si="267"/>
        <v/>
      </c>
      <c r="CB495" t="str">
        <f t="shared" si="268"/>
        <v/>
      </c>
      <c r="CC495" t="str">
        <f t="shared" si="269"/>
        <v/>
      </c>
      <c r="CD495" t="str">
        <f t="shared" si="270"/>
        <v/>
      </c>
      <c r="CE495" t="str">
        <f t="shared" si="271"/>
        <v/>
      </c>
      <c r="CF495" t="str">
        <f t="shared" si="272"/>
        <v/>
      </c>
      <c r="CG495" t="str">
        <f t="shared" si="273"/>
        <v/>
      </c>
      <c r="CH495" t="str">
        <f t="shared" si="274"/>
        <v/>
      </c>
      <c r="CI495" t="str">
        <f t="shared" si="275"/>
        <v/>
      </c>
      <c r="CJ495" t="str">
        <f t="shared" si="276"/>
        <v/>
      </c>
      <c r="CK495" t="str">
        <f t="shared" si="277"/>
        <v/>
      </c>
      <c r="CL495" t="str">
        <f t="shared" si="278"/>
        <v/>
      </c>
      <c r="CM495" t="str">
        <f t="shared" si="279"/>
        <v/>
      </c>
      <c r="CN495" t="str">
        <f t="shared" si="280"/>
        <v/>
      </c>
      <c r="CO495" t="str">
        <f t="shared" si="281"/>
        <v/>
      </c>
    </row>
    <row r="496" spans="1:93" ht="15.6" customHeight="1">
      <c r="A496" t="s">
        <v>3704</v>
      </c>
      <c r="B496" t="s">
        <v>4306</v>
      </c>
      <c r="C496" s="26"/>
      <c r="D496" s="27"/>
      <c r="E496" s="27" t="s">
        <v>61</v>
      </c>
      <c r="F496" t="s">
        <v>48</v>
      </c>
      <c r="G496" s="30" t="s">
        <v>903</v>
      </c>
      <c r="H496" t="s">
        <v>1010</v>
      </c>
      <c r="K496" s="28"/>
      <c r="M496" s="198" t="s">
        <v>1707</v>
      </c>
      <c r="R496" t="str">
        <f>IF(COUNTIF(soi_input_variables!A:A,B496)&gt;0,"yes","no")</f>
        <v>no</v>
      </c>
      <c r="S496" t="str">
        <f>IF(COUNTIF(midas_input_variables!A:A,B496)&gt;0,"yes","no")</f>
        <v>no</v>
      </c>
      <c r="T496" t="str">
        <f t="shared" ref="T496:T497" si="289">IF(OR(R496="yes",S496="yes"),"yes","no")</f>
        <v>no</v>
      </c>
      <c r="U496">
        <v>0.02</v>
      </c>
      <c r="V496" t="str">
        <f>IF(COUNTIF(eucalc_variables_proxies!A:A,B496)&gt;0,"yes","no")</f>
        <v>no</v>
      </c>
      <c r="W496" s="198" t="s">
        <v>38</v>
      </c>
      <c r="Y496" s="9"/>
      <c r="AI496" s="9" t="s">
        <v>4307</v>
      </c>
      <c r="AJ496" t="s">
        <v>3038</v>
      </c>
      <c r="AO496" s="29"/>
      <c r="AP496" s="103" t="s">
        <v>4308</v>
      </c>
      <c r="AQ496" s="104" t="b">
        <v>1</v>
      </c>
      <c r="AR496" s="105"/>
      <c r="AS496" s="29"/>
      <c r="AT496" s="131" t="str" cm="1">
        <f t="array" ref="AT496">IFERROR(_xlfn.TEXTSPLIT(AR496,";",,FALSE),"")</f>
        <v/>
      </c>
      <c r="BJ496" s="132" t="str">
        <f t="shared" si="250"/>
        <v/>
      </c>
      <c r="BK496" s="132" t="str">
        <f t="shared" si="251"/>
        <v/>
      </c>
      <c r="BL496" s="132" t="str">
        <f t="shared" si="252"/>
        <v/>
      </c>
      <c r="BM496" s="132" t="str">
        <f t="shared" si="253"/>
        <v/>
      </c>
      <c r="BN496" s="132" t="str">
        <f t="shared" si="254"/>
        <v/>
      </c>
      <c r="BO496" s="132" t="str">
        <f t="shared" si="255"/>
        <v/>
      </c>
      <c r="BP496" s="132" t="str">
        <f t="shared" si="256"/>
        <v/>
      </c>
      <c r="BQ496" s="132" t="str">
        <f t="shared" si="257"/>
        <v/>
      </c>
      <c r="BR496" s="132" t="str">
        <f t="shared" si="258"/>
        <v/>
      </c>
      <c r="BS496" s="132" t="str">
        <f t="shared" si="259"/>
        <v/>
      </c>
      <c r="BT496" s="132" t="str">
        <f t="shared" si="260"/>
        <v/>
      </c>
      <c r="BU496" s="132" t="str">
        <f t="shared" si="261"/>
        <v/>
      </c>
      <c r="BV496" s="132" t="str">
        <f t="shared" si="262"/>
        <v/>
      </c>
      <c r="BW496" s="132" t="str">
        <f t="shared" si="263"/>
        <v/>
      </c>
      <c r="BX496" s="132" t="str">
        <f t="shared" si="264"/>
        <v/>
      </c>
      <c r="BY496" s="132" t="str">
        <f t="shared" si="265"/>
        <v/>
      </c>
      <c r="BZ496" t="str">
        <f t="shared" si="266"/>
        <v/>
      </c>
      <c r="CA496" t="str">
        <f t="shared" si="267"/>
        <v/>
      </c>
      <c r="CB496" t="str">
        <f t="shared" si="268"/>
        <v/>
      </c>
      <c r="CC496" t="str">
        <f t="shared" si="269"/>
        <v/>
      </c>
      <c r="CD496" t="str">
        <f t="shared" si="270"/>
        <v/>
      </c>
      <c r="CE496" t="str">
        <f t="shared" si="271"/>
        <v/>
      </c>
      <c r="CF496" t="str">
        <f t="shared" si="272"/>
        <v/>
      </c>
      <c r="CG496" t="str">
        <f t="shared" si="273"/>
        <v/>
      </c>
      <c r="CH496" t="str">
        <f t="shared" si="274"/>
        <v/>
      </c>
      <c r="CI496" t="str">
        <f t="shared" si="275"/>
        <v/>
      </c>
      <c r="CJ496" t="str">
        <f t="shared" si="276"/>
        <v/>
      </c>
      <c r="CK496" t="str">
        <f t="shared" si="277"/>
        <v/>
      </c>
      <c r="CL496" t="str">
        <f t="shared" si="278"/>
        <v/>
      </c>
      <c r="CM496" t="str">
        <f t="shared" si="279"/>
        <v/>
      </c>
      <c r="CN496" t="str">
        <f t="shared" si="280"/>
        <v/>
      </c>
      <c r="CO496" t="str">
        <f t="shared" si="281"/>
        <v/>
      </c>
    </row>
    <row r="497" spans="1:93" ht="15.6" customHeight="1">
      <c r="A497" s="192" t="s">
        <v>4025</v>
      </c>
      <c r="B497" s="192" t="s">
        <v>4309</v>
      </c>
      <c r="C497" s="26"/>
      <c r="D497" s="27"/>
      <c r="E497" s="27" t="s">
        <v>61</v>
      </c>
      <c r="F497" t="s">
        <v>48</v>
      </c>
      <c r="G497" s="30" t="s">
        <v>903</v>
      </c>
      <c r="H497" t="s">
        <v>1010</v>
      </c>
      <c r="K497" s="28"/>
      <c r="L497" t="s">
        <v>472</v>
      </c>
      <c r="M497" s="198" t="s">
        <v>1707</v>
      </c>
      <c r="Q497" s="1" t="s">
        <v>4234</v>
      </c>
      <c r="R497" t="str">
        <f>IF(COUNTIF(soi_input_variables!A:A,B497)&gt;0,"yes","no")</f>
        <v>no</v>
      </c>
      <c r="S497" t="str">
        <f>IF(COUNTIF(midas_input_variables!A:A,B497)&gt;0,"yes","no")</f>
        <v>no</v>
      </c>
      <c r="T497" t="str">
        <f t="shared" si="289"/>
        <v>no</v>
      </c>
      <c r="U497">
        <v>0.02</v>
      </c>
      <c r="V497" t="str">
        <f>IF(COUNTIF(eucalc_variables_proxies!A:A,B497)&gt;0,"yes","no")</f>
        <v>no</v>
      </c>
      <c r="W497" s="198" t="s">
        <v>38</v>
      </c>
      <c r="Y497" s="9"/>
      <c r="AI497" s="9" t="s">
        <v>4310</v>
      </c>
      <c r="AJ497" t="s">
        <v>3038</v>
      </c>
      <c r="AO497" s="29"/>
      <c r="AP497" s="103" t="s">
        <v>4311</v>
      </c>
      <c r="AQ497" s="104" t="b">
        <v>1</v>
      </c>
      <c r="AR497" s="105"/>
      <c r="AS497" s="29"/>
      <c r="AT497" s="131" t="str" cm="1">
        <f t="array" ref="AT497">IFERROR(_xlfn.TEXTSPLIT(AR497,";",,FALSE),"")</f>
        <v/>
      </c>
      <c r="BJ497" s="132" t="str">
        <f t="shared" si="250"/>
        <v/>
      </c>
      <c r="BK497" s="132" t="str">
        <f t="shared" si="251"/>
        <v/>
      </c>
      <c r="BL497" s="132" t="str">
        <f t="shared" si="252"/>
        <v/>
      </c>
      <c r="BM497" s="132" t="str">
        <f t="shared" si="253"/>
        <v/>
      </c>
      <c r="BN497" s="132" t="str">
        <f t="shared" si="254"/>
        <v/>
      </c>
      <c r="BO497" s="132" t="str">
        <f t="shared" si="255"/>
        <v/>
      </c>
      <c r="BP497" s="132" t="str">
        <f t="shared" si="256"/>
        <v/>
      </c>
      <c r="BQ497" s="132" t="str">
        <f t="shared" si="257"/>
        <v/>
      </c>
      <c r="BR497" s="132" t="str">
        <f t="shared" si="258"/>
        <v/>
      </c>
      <c r="BS497" s="132" t="str">
        <f t="shared" si="259"/>
        <v/>
      </c>
      <c r="BT497" s="132" t="str">
        <f t="shared" si="260"/>
        <v/>
      </c>
      <c r="BU497" s="132" t="str">
        <f t="shared" si="261"/>
        <v/>
      </c>
      <c r="BV497" s="132" t="str">
        <f t="shared" si="262"/>
        <v/>
      </c>
      <c r="BW497" s="132" t="str">
        <f t="shared" si="263"/>
        <v/>
      </c>
      <c r="BX497" s="132" t="str">
        <f t="shared" si="264"/>
        <v/>
      </c>
      <c r="BY497" s="132" t="str">
        <f t="shared" si="265"/>
        <v/>
      </c>
      <c r="BZ497" t="str">
        <f t="shared" si="266"/>
        <v/>
      </c>
      <c r="CA497" t="str">
        <f t="shared" si="267"/>
        <v/>
      </c>
      <c r="CB497" t="str">
        <f t="shared" si="268"/>
        <v/>
      </c>
      <c r="CC497" t="str">
        <f t="shared" si="269"/>
        <v/>
      </c>
      <c r="CD497" t="str">
        <f t="shared" si="270"/>
        <v/>
      </c>
      <c r="CE497" t="str">
        <f t="shared" si="271"/>
        <v/>
      </c>
      <c r="CF497" t="str">
        <f t="shared" si="272"/>
        <v/>
      </c>
      <c r="CG497" t="str">
        <f t="shared" si="273"/>
        <v/>
      </c>
      <c r="CH497" t="str">
        <f t="shared" si="274"/>
        <v/>
      </c>
      <c r="CI497" t="str">
        <f t="shared" si="275"/>
        <v/>
      </c>
      <c r="CJ497" t="str">
        <f t="shared" si="276"/>
        <v/>
      </c>
      <c r="CK497" t="str">
        <f t="shared" si="277"/>
        <v/>
      </c>
      <c r="CL497" t="str">
        <f t="shared" si="278"/>
        <v/>
      </c>
      <c r="CM497" t="str">
        <f t="shared" si="279"/>
        <v/>
      </c>
      <c r="CN497" t="str">
        <f t="shared" si="280"/>
        <v/>
      </c>
      <c r="CO497" t="str">
        <f t="shared" si="281"/>
        <v/>
      </c>
    </row>
    <row r="498" spans="1:93" ht="15.6" customHeight="1">
      <c r="A498" s="192" t="s">
        <v>4018</v>
      </c>
      <c r="B498" s="192" t="s">
        <v>4312</v>
      </c>
      <c r="C498" s="26"/>
      <c r="D498" s="27"/>
      <c r="E498" s="27" t="s">
        <v>61</v>
      </c>
      <c r="F498" t="s">
        <v>48</v>
      </c>
      <c r="G498" s="30" t="s">
        <v>903</v>
      </c>
      <c r="H498" t="s">
        <v>1010</v>
      </c>
      <c r="K498" s="28"/>
      <c r="L498" t="s">
        <v>472</v>
      </c>
      <c r="M498" s="198" t="s">
        <v>1707</v>
      </c>
      <c r="Q498" s="1" t="s">
        <v>4268</v>
      </c>
      <c r="R498" t="str">
        <f>IF(COUNTIF(soi_input_variables!A:A,B498)&gt;0,"yes","no")</f>
        <v>no</v>
      </c>
      <c r="S498" t="str">
        <f>IF(COUNTIF(midas_input_variables!A:A,B498)&gt;0,"yes","no")</f>
        <v>no</v>
      </c>
      <c r="T498" t="str">
        <f t="shared" ref="T498:T499" si="290">IF(OR(R498="yes",S498="yes"),"yes","no")</f>
        <v>no</v>
      </c>
      <c r="U498">
        <v>0.02</v>
      </c>
      <c r="V498" t="str">
        <f>IF(COUNTIF(eucalc_variables_proxies!A:A,B498)&gt;0,"yes","no")</f>
        <v>no</v>
      </c>
      <c r="W498" s="198" t="s">
        <v>38</v>
      </c>
      <c r="Y498" s="9"/>
      <c r="AI498" s="9" t="s">
        <v>4313</v>
      </c>
      <c r="AJ498" t="s">
        <v>3038</v>
      </c>
      <c r="AO498" s="29"/>
      <c r="AP498" s="103" t="s">
        <v>4314</v>
      </c>
      <c r="AQ498" s="104" t="b">
        <v>1</v>
      </c>
      <c r="AR498" s="105"/>
      <c r="AS498" s="29"/>
      <c r="AT498" s="131" t="str" cm="1">
        <f t="array" ref="AT498">IFERROR(_xlfn.TEXTSPLIT(AR498,";",,FALSE),"")</f>
        <v/>
      </c>
      <c r="BJ498" s="132" t="str">
        <f t="shared" si="250"/>
        <v/>
      </c>
      <c r="BK498" s="132" t="str">
        <f t="shared" si="251"/>
        <v/>
      </c>
      <c r="BL498" s="132" t="str">
        <f t="shared" si="252"/>
        <v/>
      </c>
      <c r="BM498" s="132" t="str">
        <f t="shared" si="253"/>
        <v/>
      </c>
      <c r="BN498" s="132" t="str">
        <f t="shared" si="254"/>
        <v/>
      </c>
      <c r="BO498" s="132" t="str">
        <f t="shared" si="255"/>
        <v/>
      </c>
      <c r="BP498" s="132" t="str">
        <f t="shared" si="256"/>
        <v/>
      </c>
      <c r="BQ498" s="132" t="str">
        <f t="shared" si="257"/>
        <v/>
      </c>
      <c r="BR498" s="132" t="str">
        <f t="shared" si="258"/>
        <v/>
      </c>
      <c r="BS498" s="132" t="str">
        <f t="shared" si="259"/>
        <v/>
      </c>
      <c r="BT498" s="132" t="str">
        <f t="shared" si="260"/>
        <v/>
      </c>
      <c r="BU498" s="132" t="str">
        <f t="shared" si="261"/>
        <v/>
      </c>
      <c r="BV498" s="132" t="str">
        <f t="shared" si="262"/>
        <v/>
      </c>
      <c r="BW498" s="132" t="str">
        <f t="shared" si="263"/>
        <v/>
      </c>
      <c r="BX498" s="132" t="str">
        <f t="shared" si="264"/>
        <v/>
      </c>
      <c r="BY498" s="132" t="str">
        <f t="shared" si="265"/>
        <v/>
      </c>
      <c r="BZ498" t="str">
        <f t="shared" si="266"/>
        <v/>
      </c>
      <c r="CA498" t="str">
        <f t="shared" si="267"/>
        <v/>
      </c>
      <c r="CB498" t="str">
        <f t="shared" si="268"/>
        <v/>
      </c>
      <c r="CC498" t="str">
        <f t="shared" si="269"/>
        <v/>
      </c>
      <c r="CD498" t="str">
        <f t="shared" si="270"/>
        <v/>
      </c>
      <c r="CE498" t="str">
        <f t="shared" si="271"/>
        <v/>
      </c>
      <c r="CF498" t="str">
        <f t="shared" si="272"/>
        <v/>
      </c>
      <c r="CG498" t="str">
        <f t="shared" si="273"/>
        <v/>
      </c>
      <c r="CH498" t="str">
        <f t="shared" si="274"/>
        <v/>
      </c>
      <c r="CI498" t="str">
        <f t="shared" si="275"/>
        <v/>
      </c>
      <c r="CJ498" t="str">
        <f t="shared" si="276"/>
        <v/>
      </c>
      <c r="CK498" t="str">
        <f t="shared" si="277"/>
        <v/>
      </c>
      <c r="CL498" t="str">
        <f t="shared" si="278"/>
        <v/>
      </c>
      <c r="CM498" t="str">
        <f t="shared" si="279"/>
        <v/>
      </c>
      <c r="CN498" t="str">
        <f t="shared" si="280"/>
        <v/>
      </c>
      <c r="CO498" t="str">
        <f t="shared" si="281"/>
        <v/>
      </c>
    </row>
    <row r="499" spans="1:93" ht="15.6" customHeight="1">
      <c r="A499" s="192" t="s">
        <v>4009</v>
      </c>
      <c r="B499" s="192" t="s">
        <v>4315</v>
      </c>
      <c r="C499" s="26"/>
      <c r="D499" s="27"/>
      <c r="E499" s="27" t="s">
        <v>61</v>
      </c>
      <c r="F499" t="s">
        <v>48</v>
      </c>
      <c r="G499" s="30" t="s">
        <v>903</v>
      </c>
      <c r="H499" t="s">
        <v>1010</v>
      </c>
      <c r="K499" s="28"/>
      <c r="L499" t="s">
        <v>472</v>
      </c>
      <c r="M499" s="198" t="s">
        <v>1707</v>
      </c>
      <c r="Q499" s="1" t="s">
        <v>4316</v>
      </c>
      <c r="R499" t="str">
        <f>IF(COUNTIF(soi_input_variables!A:A,B499)&gt;0,"yes","no")</f>
        <v>no</v>
      </c>
      <c r="S499" t="str">
        <f>IF(COUNTIF(midas_input_variables!A:A,B499)&gt;0,"yes","no")</f>
        <v>no</v>
      </c>
      <c r="T499" t="str">
        <f t="shared" si="290"/>
        <v>no</v>
      </c>
      <c r="U499">
        <v>0.02</v>
      </c>
      <c r="V499" t="str">
        <f>IF(COUNTIF(eucalc_variables_proxies!A:A,B499)&gt;0,"yes","no")</f>
        <v>no</v>
      </c>
      <c r="W499" s="198" t="s">
        <v>38</v>
      </c>
      <c r="Y499" s="9"/>
      <c r="AI499" s="9" t="s">
        <v>4317</v>
      </c>
      <c r="AJ499" t="s">
        <v>3043</v>
      </c>
      <c r="AO499" s="29"/>
      <c r="AP499" s="103" t="s">
        <v>4318</v>
      </c>
      <c r="AQ499" s="104" t="b">
        <v>1</v>
      </c>
      <c r="AR499" s="105"/>
      <c r="AS499" s="29"/>
      <c r="AT499" s="131" t="str" cm="1">
        <f t="array" ref="AT499">IFERROR(_xlfn.TEXTSPLIT(AR499,";",,FALSE),"")</f>
        <v/>
      </c>
      <c r="BJ499" s="132" t="str">
        <f t="shared" si="250"/>
        <v/>
      </c>
      <c r="BK499" s="132" t="str">
        <f t="shared" si="251"/>
        <v/>
      </c>
      <c r="BL499" s="132" t="str">
        <f t="shared" si="252"/>
        <v/>
      </c>
      <c r="BM499" s="132" t="str">
        <f t="shared" si="253"/>
        <v/>
      </c>
      <c r="BN499" s="132" t="str">
        <f t="shared" si="254"/>
        <v/>
      </c>
      <c r="BO499" s="132" t="str">
        <f t="shared" si="255"/>
        <v/>
      </c>
      <c r="BP499" s="132" t="str">
        <f t="shared" si="256"/>
        <v/>
      </c>
      <c r="BQ499" s="132" t="str">
        <f t="shared" si="257"/>
        <v/>
      </c>
      <c r="BR499" s="132" t="str">
        <f t="shared" si="258"/>
        <v/>
      </c>
      <c r="BS499" s="132" t="str">
        <f t="shared" si="259"/>
        <v/>
      </c>
      <c r="BT499" s="132" t="str">
        <f t="shared" si="260"/>
        <v/>
      </c>
      <c r="BU499" s="132" t="str">
        <f t="shared" si="261"/>
        <v/>
      </c>
      <c r="BV499" s="132" t="str">
        <f t="shared" si="262"/>
        <v/>
      </c>
      <c r="BW499" s="132" t="str">
        <f t="shared" si="263"/>
        <v/>
      </c>
      <c r="BX499" s="132" t="str">
        <f t="shared" si="264"/>
        <v/>
      </c>
      <c r="BY499" s="132" t="str">
        <f t="shared" si="265"/>
        <v/>
      </c>
      <c r="BZ499" t="str">
        <f t="shared" si="266"/>
        <v/>
      </c>
      <c r="CA499" t="str">
        <f t="shared" si="267"/>
        <v/>
      </c>
      <c r="CB499" t="str">
        <f t="shared" si="268"/>
        <v/>
      </c>
      <c r="CC499" t="str">
        <f t="shared" si="269"/>
        <v/>
      </c>
      <c r="CD499" t="str">
        <f t="shared" si="270"/>
        <v/>
      </c>
      <c r="CE499" t="str">
        <f t="shared" si="271"/>
        <v/>
      </c>
      <c r="CF499" t="str">
        <f t="shared" si="272"/>
        <v/>
      </c>
      <c r="CG499" t="str">
        <f t="shared" si="273"/>
        <v/>
      </c>
      <c r="CH499" t="str">
        <f t="shared" si="274"/>
        <v/>
      </c>
      <c r="CI499" t="str">
        <f t="shared" si="275"/>
        <v/>
      </c>
      <c r="CJ499" t="str">
        <f t="shared" si="276"/>
        <v/>
      </c>
      <c r="CK499" t="str">
        <f t="shared" si="277"/>
        <v/>
      </c>
      <c r="CL499" t="str">
        <f t="shared" si="278"/>
        <v/>
      </c>
      <c r="CM499" t="str">
        <f t="shared" si="279"/>
        <v/>
      </c>
      <c r="CN499" t="str">
        <f t="shared" si="280"/>
        <v/>
      </c>
      <c r="CO499" t="str">
        <f t="shared" si="281"/>
        <v/>
      </c>
    </row>
    <row r="500" spans="1:93" ht="15.6" customHeight="1">
      <c r="A500" s="192" t="s">
        <v>4319</v>
      </c>
      <c r="B500" s="192" t="s">
        <v>4320</v>
      </c>
      <c r="C500" s="26"/>
      <c r="D500" s="27"/>
      <c r="E500" s="27" t="s">
        <v>1163</v>
      </c>
      <c r="F500" t="s">
        <v>48</v>
      </c>
      <c r="G500" s="30" t="s">
        <v>903</v>
      </c>
      <c r="K500" s="28"/>
      <c r="L500" t="s">
        <v>472</v>
      </c>
      <c r="M500" s="198" t="s">
        <v>1707</v>
      </c>
      <c r="Q500" s="1" t="s">
        <v>4321</v>
      </c>
      <c r="R500" t="str">
        <f>IF(COUNTIF(soi_input_variables!A:A,B500)&gt;0,"yes","no")</f>
        <v>no</v>
      </c>
      <c r="S500" t="str">
        <f>IF(COUNTIF(midas_input_variables!A:A,B500)&gt;0,"yes","no")</f>
        <v>no</v>
      </c>
      <c r="T500" t="str">
        <f t="shared" ref="T500:T501" si="291">IF(OR(R500="yes",S500="yes"),"yes","no")</f>
        <v>no</v>
      </c>
      <c r="U500">
        <v>0.02</v>
      </c>
      <c r="V500" t="str">
        <f>IF(COUNTIF(eucalc_variables_proxies!A:A,B500)&gt;0,"yes","no")</f>
        <v>no</v>
      </c>
      <c r="W500" s="198" t="s">
        <v>38</v>
      </c>
      <c r="Y500" s="9"/>
      <c r="AI500" s="9" t="s">
        <v>4322</v>
      </c>
      <c r="AJ500" t="s">
        <v>3043</v>
      </c>
      <c r="AO500" s="29"/>
      <c r="AP500" s="103" t="s">
        <v>4323</v>
      </c>
      <c r="AQ500" s="104" t="b">
        <v>1</v>
      </c>
      <c r="AR500" s="105"/>
      <c r="AS500" s="29"/>
      <c r="AT500" s="131" t="str" cm="1">
        <f t="array" ref="AT500">IFERROR(_xlfn.TEXTSPLIT(AR500,";",,FALSE),"")</f>
        <v/>
      </c>
      <c r="BJ500" s="132" t="str">
        <f t="shared" si="250"/>
        <v/>
      </c>
      <c r="BK500" s="132" t="str">
        <f t="shared" si="251"/>
        <v/>
      </c>
      <c r="BL500" s="132" t="str">
        <f t="shared" si="252"/>
        <v/>
      </c>
      <c r="BM500" s="132" t="str">
        <f t="shared" si="253"/>
        <v/>
      </c>
      <c r="BN500" s="132" t="str">
        <f t="shared" si="254"/>
        <v/>
      </c>
      <c r="BO500" s="132" t="str">
        <f t="shared" si="255"/>
        <v/>
      </c>
      <c r="BP500" s="132" t="str">
        <f t="shared" si="256"/>
        <v/>
      </c>
      <c r="BQ500" s="132" t="str">
        <f t="shared" si="257"/>
        <v/>
      </c>
      <c r="BR500" s="132" t="str">
        <f t="shared" si="258"/>
        <v/>
      </c>
      <c r="BS500" s="132" t="str">
        <f t="shared" si="259"/>
        <v/>
      </c>
      <c r="BT500" s="132" t="str">
        <f t="shared" si="260"/>
        <v/>
      </c>
      <c r="BU500" s="132" t="str">
        <f t="shared" si="261"/>
        <v/>
      </c>
      <c r="BV500" s="132" t="str">
        <f t="shared" si="262"/>
        <v/>
      </c>
      <c r="BW500" s="132" t="str">
        <f t="shared" si="263"/>
        <v/>
      </c>
      <c r="BX500" s="132" t="str">
        <f t="shared" si="264"/>
        <v/>
      </c>
      <c r="BY500" s="132" t="str">
        <f t="shared" si="265"/>
        <v/>
      </c>
      <c r="BZ500" t="str">
        <f t="shared" si="266"/>
        <v/>
      </c>
      <c r="CA500" t="str">
        <f t="shared" si="267"/>
        <v/>
      </c>
      <c r="CB500" t="str">
        <f t="shared" si="268"/>
        <v/>
      </c>
      <c r="CC500" t="str">
        <f t="shared" si="269"/>
        <v/>
      </c>
      <c r="CD500" t="str">
        <f t="shared" si="270"/>
        <v/>
      </c>
      <c r="CE500" t="str">
        <f t="shared" si="271"/>
        <v/>
      </c>
      <c r="CF500" t="str">
        <f t="shared" si="272"/>
        <v/>
      </c>
      <c r="CG500" t="str">
        <f t="shared" si="273"/>
        <v/>
      </c>
      <c r="CH500" t="str">
        <f t="shared" si="274"/>
        <v/>
      </c>
      <c r="CI500" t="str">
        <f t="shared" si="275"/>
        <v/>
      </c>
      <c r="CJ500" t="str">
        <f t="shared" si="276"/>
        <v/>
      </c>
      <c r="CK500" t="str">
        <f t="shared" si="277"/>
        <v/>
      </c>
      <c r="CL500" t="str">
        <f t="shared" si="278"/>
        <v/>
      </c>
      <c r="CM500" t="str">
        <f t="shared" si="279"/>
        <v/>
      </c>
      <c r="CN500" t="str">
        <f t="shared" si="280"/>
        <v/>
      </c>
      <c r="CO500" t="str">
        <f t="shared" si="281"/>
        <v/>
      </c>
    </row>
    <row r="501" spans="1:93" ht="15.6" customHeight="1">
      <c r="A501" s="205" t="s">
        <v>3835</v>
      </c>
      <c r="B501" s="193" t="s">
        <v>3013</v>
      </c>
      <c r="C501" s="26" t="s">
        <v>4233</v>
      </c>
      <c r="D501" s="27"/>
      <c r="E501" s="27" t="s">
        <v>2890</v>
      </c>
      <c r="F501" t="s">
        <v>48</v>
      </c>
      <c r="G501" s="30" t="s">
        <v>903</v>
      </c>
      <c r="H501" t="s">
        <v>526</v>
      </c>
      <c r="I501" t="s">
        <v>337</v>
      </c>
      <c r="K501" s="28"/>
      <c r="L501" t="s">
        <v>472</v>
      </c>
      <c r="M501" t="s">
        <v>38</v>
      </c>
      <c r="Q501" s="1" t="s">
        <v>4324</v>
      </c>
      <c r="R501" t="str">
        <f>IF(COUNTIF(soi_input_variables!A:A,B501)&gt;0,"yes","no")</f>
        <v>yes</v>
      </c>
      <c r="S501" t="str">
        <f>IF(COUNTIF(midas_input_variables!A:A,B501)&gt;0,"yes","no")</f>
        <v>no</v>
      </c>
      <c r="T501" t="str">
        <f t="shared" si="291"/>
        <v>yes</v>
      </c>
      <c r="V501" t="str">
        <f>IF(COUNTIF(eucalc_variables_proxies!A:A,B501)&gt;0,"yes","no")</f>
        <v>no</v>
      </c>
      <c r="X501" s="9" t="s">
        <v>3013</v>
      </c>
      <c r="AI501" s="9" t="s">
        <v>4325</v>
      </c>
      <c r="AJ501" t="s">
        <v>3043</v>
      </c>
      <c r="AO501" s="29"/>
      <c r="AP501" s="103" t="s">
        <v>4326</v>
      </c>
      <c r="AQ501" s="104" t="b">
        <v>1</v>
      </c>
      <c r="AR501" s="105"/>
      <c r="AS501" s="29"/>
      <c r="AT501" s="131" t="str" cm="1">
        <f t="array" ref="AT501">IFERROR(_xlfn.TEXTSPLIT(AR501,";",,FALSE),"")</f>
        <v/>
      </c>
      <c r="BJ501" s="132" t="str">
        <f t="shared" si="250"/>
        <v/>
      </c>
      <c r="BK501" s="132" t="str">
        <f t="shared" si="251"/>
        <v/>
      </c>
      <c r="BL501" s="132" t="str">
        <f t="shared" si="252"/>
        <v/>
      </c>
      <c r="BM501" s="132" t="str">
        <f t="shared" si="253"/>
        <v/>
      </c>
      <c r="BN501" s="132" t="str">
        <f t="shared" si="254"/>
        <v/>
      </c>
      <c r="BO501" s="132" t="str">
        <f t="shared" si="255"/>
        <v/>
      </c>
      <c r="BP501" s="132" t="str">
        <f t="shared" si="256"/>
        <v/>
      </c>
      <c r="BQ501" s="132" t="str">
        <f t="shared" si="257"/>
        <v/>
      </c>
      <c r="BR501" s="132" t="str">
        <f t="shared" si="258"/>
        <v/>
      </c>
      <c r="BS501" s="132" t="str">
        <f t="shared" si="259"/>
        <v/>
      </c>
      <c r="BT501" s="132" t="str">
        <f t="shared" si="260"/>
        <v/>
      </c>
      <c r="BU501" s="132" t="str">
        <f t="shared" si="261"/>
        <v/>
      </c>
      <c r="BV501" s="132" t="str">
        <f t="shared" si="262"/>
        <v/>
      </c>
      <c r="BW501" s="132" t="str">
        <f t="shared" si="263"/>
        <v/>
      </c>
      <c r="BX501" s="132" t="str">
        <f t="shared" si="264"/>
        <v/>
      </c>
      <c r="BY501" s="132" t="str">
        <f t="shared" si="265"/>
        <v/>
      </c>
      <c r="BZ501" t="str">
        <f t="shared" si="266"/>
        <v/>
      </c>
      <c r="CA501" t="str">
        <f t="shared" si="267"/>
        <v/>
      </c>
      <c r="CB501" t="str">
        <f t="shared" si="268"/>
        <v/>
      </c>
      <c r="CC501" t="str">
        <f t="shared" si="269"/>
        <v/>
      </c>
      <c r="CD501" t="str">
        <f t="shared" si="270"/>
        <v/>
      </c>
      <c r="CE501" t="str">
        <f t="shared" si="271"/>
        <v/>
      </c>
      <c r="CF501" t="str">
        <f t="shared" si="272"/>
        <v/>
      </c>
      <c r="CG501" t="str">
        <f t="shared" si="273"/>
        <v/>
      </c>
      <c r="CH501" t="str">
        <f t="shared" si="274"/>
        <v/>
      </c>
      <c r="CI501" t="str">
        <f t="shared" si="275"/>
        <v/>
      </c>
      <c r="CJ501" t="str">
        <f t="shared" si="276"/>
        <v/>
      </c>
      <c r="CK501" t="str">
        <f t="shared" si="277"/>
        <v/>
      </c>
      <c r="CL501" t="str">
        <f t="shared" si="278"/>
        <v/>
      </c>
      <c r="CM501" t="str">
        <f t="shared" si="279"/>
        <v/>
      </c>
      <c r="CN501" t="str">
        <f t="shared" si="280"/>
        <v/>
      </c>
      <c r="CO501" t="str">
        <f t="shared" si="281"/>
        <v/>
      </c>
    </row>
    <row r="502" spans="1:93" ht="15.6" customHeight="1">
      <c r="A502" s="192" t="s">
        <v>3765</v>
      </c>
      <c r="B502" s="192" t="s">
        <v>4327</v>
      </c>
      <c r="C502" s="26"/>
      <c r="D502" s="27"/>
      <c r="E502" s="27" t="s">
        <v>2890</v>
      </c>
      <c r="F502" t="s">
        <v>48</v>
      </c>
      <c r="G502" s="30" t="s">
        <v>4328</v>
      </c>
      <c r="H502" t="s">
        <v>526</v>
      </c>
      <c r="I502" t="s">
        <v>337</v>
      </c>
      <c r="K502" s="28"/>
      <c r="L502" t="s">
        <v>472</v>
      </c>
      <c r="M502" s="198" t="s">
        <v>1707</v>
      </c>
      <c r="Q502" s="1" t="s">
        <v>4329</v>
      </c>
      <c r="R502" t="str">
        <f>IF(COUNTIF(soi_input_variables!A:A,B502)&gt;0,"yes","no")</f>
        <v>no</v>
      </c>
      <c r="S502" t="str">
        <f>IF(COUNTIF(midas_input_variables!A:A,B502)&gt;0,"yes","no")</f>
        <v>no</v>
      </c>
      <c r="T502" t="str">
        <f t="shared" ref="T502:T503" si="292">IF(OR(R502="yes",S502="yes"),"yes","no")</f>
        <v>no</v>
      </c>
      <c r="U502">
        <f t="shared" ref="U502:U511" si="293">0.0005</f>
        <v>5.0000000000000001E-4</v>
      </c>
      <c r="V502" t="str">
        <f>IF(COUNTIF(eucalc_variables_proxies!A:A,B502)&gt;0,"yes","no")</f>
        <v>no</v>
      </c>
      <c r="W502" t="s">
        <v>38</v>
      </c>
      <c r="X502" s="9"/>
      <c r="AI502" s="9" t="s">
        <v>4330</v>
      </c>
      <c r="AJ502" t="s">
        <v>3043</v>
      </c>
      <c r="AO502" s="29"/>
      <c r="AP502" s="103" t="s">
        <v>4331</v>
      </c>
      <c r="AQ502" s="104" t="b">
        <v>1</v>
      </c>
      <c r="AR502" s="105"/>
      <c r="AS502" s="29"/>
      <c r="AT502" s="131" t="str" cm="1">
        <f t="array" ref="AT502">IFERROR(_xlfn.TEXTSPLIT(AR502,";",,FALSE),"")</f>
        <v/>
      </c>
      <c r="BJ502" s="132" t="str">
        <f t="shared" si="250"/>
        <v/>
      </c>
      <c r="BK502" s="132" t="str">
        <f t="shared" si="251"/>
        <v/>
      </c>
      <c r="BL502" s="132" t="str">
        <f t="shared" si="252"/>
        <v/>
      </c>
      <c r="BM502" s="132" t="str">
        <f t="shared" si="253"/>
        <v/>
      </c>
      <c r="BN502" s="132" t="str">
        <f t="shared" si="254"/>
        <v/>
      </c>
      <c r="BO502" s="132" t="str">
        <f t="shared" si="255"/>
        <v/>
      </c>
      <c r="BP502" s="132" t="str">
        <f t="shared" si="256"/>
        <v/>
      </c>
      <c r="BQ502" s="132" t="str">
        <f t="shared" si="257"/>
        <v/>
      </c>
      <c r="BR502" s="132" t="str">
        <f t="shared" si="258"/>
        <v/>
      </c>
      <c r="BS502" s="132" t="str">
        <f t="shared" si="259"/>
        <v/>
      </c>
      <c r="BT502" s="132" t="str">
        <f t="shared" si="260"/>
        <v/>
      </c>
      <c r="BU502" s="132" t="str">
        <f t="shared" si="261"/>
        <v/>
      </c>
      <c r="BV502" s="132" t="str">
        <f t="shared" si="262"/>
        <v/>
      </c>
      <c r="BW502" s="132" t="str">
        <f t="shared" si="263"/>
        <v/>
      </c>
      <c r="BX502" s="132" t="str">
        <f t="shared" si="264"/>
        <v/>
      </c>
      <c r="BY502" s="132" t="str">
        <f t="shared" si="265"/>
        <v/>
      </c>
      <c r="BZ502" t="str">
        <f t="shared" si="266"/>
        <v/>
      </c>
      <c r="CA502" t="str">
        <f t="shared" si="267"/>
        <v/>
      </c>
      <c r="CB502" t="str">
        <f t="shared" si="268"/>
        <v/>
      </c>
      <c r="CC502" t="str">
        <f t="shared" si="269"/>
        <v/>
      </c>
      <c r="CD502" t="str">
        <f t="shared" si="270"/>
        <v/>
      </c>
      <c r="CE502" t="str">
        <f t="shared" si="271"/>
        <v/>
      </c>
      <c r="CF502" t="str">
        <f t="shared" si="272"/>
        <v/>
      </c>
      <c r="CG502" t="str">
        <f t="shared" si="273"/>
        <v/>
      </c>
      <c r="CH502" t="str">
        <f t="shared" si="274"/>
        <v/>
      </c>
      <c r="CI502" t="str">
        <f t="shared" si="275"/>
        <v/>
      </c>
      <c r="CJ502" t="str">
        <f t="shared" si="276"/>
        <v/>
      </c>
      <c r="CK502" t="str">
        <f t="shared" si="277"/>
        <v/>
      </c>
      <c r="CL502" t="str">
        <f t="shared" si="278"/>
        <v/>
      </c>
      <c r="CM502" t="str">
        <f t="shared" si="279"/>
        <v/>
      </c>
      <c r="CN502" t="str">
        <f t="shared" si="280"/>
        <v/>
      </c>
      <c r="CO502" t="str">
        <f t="shared" si="281"/>
        <v/>
      </c>
    </row>
    <row r="503" spans="1:93" ht="15.6" customHeight="1">
      <c r="A503" s="192" t="s">
        <v>3768</v>
      </c>
      <c r="B503" s="192" t="s">
        <v>4332</v>
      </c>
      <c r="C503" s="26"/>
      <c r="D503" s="27"/>
      <c r="E503" s="27" t="s">
        <v>2890</v>
      </c>
      <c r="F503" t="s">
        <v>48</v>
      </c>
      <c r="G503" s="30" t="s">
        <v>4328</v>
      </c>
      <c r="H503" t="s">
        <v>526</v>
      </c>
      <c r="I503" t="s">
        <v>4333</v>
      </c>
      <c r="K503" s="28"/>
      <c r="L503" t="s">
        <v>472</v>
      </c>
      <c r="M503" s="198" t="s">
        <v>1707</v>
      </c>
      <c r="Q503" s="1" t="s">
        <v>4334</v>
      </c>
      <c r="R503" t="str">
        <f>IF(COUNTIF(soi_input_variables!A:A,B503)&gt;0,"yes","no")</f>
        <v>no</v>
      </c>
      <c r="S503" t="str">
        <f>IF(COUNTIF(midas_input_variables!A:A,B503)&gt;0,"yes","no")</f>
        <v>no</v>
      </c>
      <c r="T503" t="str">
        <f t="shared" si="292"/>
        <v>no</v>
      </c>
      <c r="U503">
        <f t="shared" si="293"/>
        <v>5.0000000000000001E-4</v>
      </c>
      <c r="V503" t="str">
        <f>IF(COUNTIF(eucalc_variables_proxies!A:A,B503)&gt;0,"yes","no")</f>
        <v>no</v>
      </c>
      <c r="W503" t="s">
        <v>38</v>
      </c>
      <c r="X503" s="9"/>
      <c r="AI503" s="9" t="s">
        <v>4335</v>
      </c>
      <c r="AJ503" t="s">
        <v>3043</v>
      </c>
      <c r="AO503" s="29"/>
      <c r="AP503" s="103" t="s">
        <v>4336</v>
      </c>
      <c r="AQ503" s="104" t="b">
        <v>1</v>
      </c>
      <c r="AR503" s="105"/>
      <c r="AS503" s="29"/>
      <c r="AT503" s="131" t="str" cm="1">
        <f t="array" ref="AT503">IFERROR(_xlfn.TEXTSPLIT(AR503,";",,FALSE),"")</f>
        <v/>
      </c>
      <c r="BJ503" s="132" t="str">
        <f t="shared" si="250"/>
        <v/>
      </c>
      <c r="BK503" s="132" t="str">
        <f t="shared" si="251"/>
        <v/>
      </c>
      <c r="BL503" s="132" t="str">
        <f t="shared" si="252"/>
        <v/>
      </c>
      <c r="BM503" s="132" t="str">
        <f t="shared" si="253"/>
        <v/>
      </c>
      <c r="BN503" s="132" t="str">
        <f t="shared" si="254"/>
        <v/>
      </c>
      <c r="BO503" s="132" t="str">
        <f t="shared" si="255"/>
        <v/>
      </c>
      <c r="BP503" s="132" t="str">
        <f t="shared" si="256"/>
        <v/>
      </c>
      <c r="BQ503" s="132" t="str">
        <f t="shared" si="257"/>
        <v/>
      </c>
      <c r="BR503" s="132" t="str">
        <f t="shared" si="258"/>
        <v/>
      </c>
      <c r="BS503" s="132" t="str">
        <f t="shared" si="259"/>
        <v/>
      </c>
      <c r="BT503" s="132" t="str">
        <f t="shared" si="260"/>
        <v/>
      </c>
      <c r="BU503" s="132" t="str">
        <f t="shared" si="261"/>
        <v/>
      </c>
      <c r="BV503" s="132" t="str">
        <f t="shared" si="262"/>
        <v/>
      </c>
      <c r="BW503" s="132" t="str">
        <f t="shared" si="263"/>
        <v/>
      </c>
      <c r="BX503" s="132" t="str">
        <f t="shared" si="264"/>
        <v/>
      </c>
      <c r="BY503" s="132" t="str">
        <f t="shared" si="265"/>
        <v/>
      </c>
      <c r="BZ503" t="str">
        <f t="shared" si="266"/>
        <v/>
      </c>
      <c r="CA503" t="str">
        <f t="shared" si="267"/>
        <v/>
      </c>
      <c r="CB503" t="str">
        <f t="shared" si="268"/>
        <v/>
      </c>
      <c r="CC503" t="str">
        <f t="shared" si="269"/>
        <v/>
      </c>
      <c r="CD503" t="str">
        <f t="shared" si="270"/>
        <v/>
      </c>
      <c r="CE503" t="str">
        <f t="shared" si="271"/>
        <v/>
      </c>
      <c r="CF503" t="str">
        <f t="shared" si="272"/>
        <v/>
      </c>
      <c r="CG503" t="str">
        <f t="shared" si="273"/>
        <v/>
      </c>
      <c r="CH503" t="str">
        <f t="shared" si="274"/>
        <v/>
      </c>
      <c r="CI503" t="str">
        <f t="shared" si="275"/>
        <v/>
      </c>
      <c r="CJ503" t="str">
        <f t="shared" si="276"/>
        <v/>
      </c>
      <c r="CK503" t="str">
        <f t="shared" si="277"/>
        <v/>
      </c>
      <c r="CL503" t="str">
        <f t="shared" si="278"/>
        <v/>
      </c>
      <c r="CM503" t="str">
        <f t="shared" si="279"/>
        <v/>
      </c>
      <c r="CN503" t="str">
        <f t="shared" si="280"/>
        <v/>
      </c>
      <c r="CO503" t="str">
        <f t="shared" si="281"/>
        <v/>
      </c>
    </row>
    <row r="504" spans="1:93" ht="15.6" customHeight="1">
      <c r="A504" s="198" t="s">
        <v>4337</v>
      </c>
      <c r="B504" t="s">
        <v>4338</v>
      </c>
      <c r="C504" s="26"/>
      <c r="D504" s="27"/>
      <c r="E504" s="27" t="s">
        <v>2890</v>
      </c>
      <c r="F504" t="s">
        <v>48</v>
      </c>
      <c r="G504" s="30" t="s">
        <v>903</v>
      </c>
      <c r="H504" t="s">
        <v>526</v>
      </c>
      <c r="I504" t="s">
        <v>4339</v>
      </c>
      <c r="K504" s="28"/>
      <c r="M504" s="198" t="s">
        <v>1707</v>
      </c>
      <c r="R504" t="str">
        <f>IF(COUNTIF(soi_input_variables!A:A,B504)&gt;0,"yes","no")</f>
        <v>no</v>
      </c>
      <c r="S504" t="str">
        <f>IF(COUNTIF(midas_input_variables!A:A,B504)&gt;0,"yes","no")</f>
        <v>no</v>
      </c>
      <c r="T504" t="str">
        <f t="shared" ref="T504:T511" si="294">IF(OR(R504="yes",S504="yes"),"yes","no")</f>
        <v>no</v>
      </c>
      <c r="U504">
        <f t="shared" si="293"/>
        <v>5.0000000000000001E-4</v>
      </c>
      <c r="V504" t="str">
        <f>IF(COUNTIF(eucalc_variables_proxies!A:A,B504)&gt;0,"yes","no")</f>
        <v>no</v>
      </c>
      <c r="W504" t="s">
        <v>38</v>
      </c>
      <c r="X504" s="9"/>
      <c r="AI504" s="9" t="s">
        <v>4340</v>
      </c>
      <c r="AJ504" t="s">
        <v>3043</v>
      </c>
      <c r="AO504" s="29"/>
      <c r="AP504" s="103" t="s">
        <v>4341</v>
      </c>
      <c r="AQ504" s="104" t="b">
        <v>1</v>
      </c>
      <c r="AR504" s="105"/>
      <c r="AS504" s="29"/>
      <c r="AT504" s="131" t="str" cm="1">
        <f t="array" ref="AT504">IFERROR(_xlfn.TEXTSPLIT(AR504,";",,FALSE),"")</f>
        <v/>
      </c>
      <c r="BJ504" s="132" t="str">
        <f t="shared" si="250"/>
        <v/>
      </c>
      <c r="BK504" s="132" t="str">
        <f t="shared" si="251"/>
        <v/>
      </c>
      <c r="BL504" s="132" t="str">
        <f t="shared" si="252"/>
        <v/>
      </c>
      <c r="BM504" s="132" t="str">
        <f t="shared" si="253"/>
        <v/>
      </c>
      <c r="BN504" s="132" t="str">
        <f t="shared" si="254"/>
        <v/>
      </c>
      <c r="BO504" s="132" t="str">
        <f t="shared" si="255"/>
        <v/>
      </c>
      <c r="BP504" s="132" t="str">
        <f t="shared" si="256"/>
        <v/>
      </c>
      <c r="BQ504" s="132" t="str">
        <f t="shared" si="257"/>
        <v/>
      </c>
      <c r="BR504" s="132" t="str">
        <f t="shared" si="258"/>
        <v/>
      </c>
      <c r="BS504" s="132" t="str">
        <f t="shared" si="259"/>
        <v/>
      </c>
      <c r="BT504" s="132" t="str">
        <f t="shared" si="260"/>
        <v/>
      </c>
      <c r="BU504" s="132" t="str">
        <f t="shared" si="261"/>
        <v/>
      </c>
      <c r="BV504" s="132" t="str">
        <f t="shared" si="262"/>
        <v/>
      </c>
      <c r="BW504" s="132" t="str">
        <f t="shared" si="263"/>
        <v/>
      </c>
      <c r="BX504" s="132" t="str">
        <f t="shared" si="264"/>
        <v/>
      </c>
      <c r="BY504" s="132" t="str">
        <f t="shared" si="265"/>
        <v/>
      </c>
      <c r="BZ504" t="str">
        <f t="shared" si="266"/>
        <v/>
      </c>
      <c r="CA504" t="str">
        <f t="shared" si="267"/>
        <v/>
      </c>
      <c r="CB504" t="str">
        <f t="shared" si="268"/>
        <v/>
      </c>
      <c r="CC504" t="str">
        <f t="shared" si="269"/>
        <v/>
      </c>
      <c r="CD504" t="str">
        <f t="shared" si="270"/>
        <v/>
      </c>
      <c r="CE504" t="str">
        <f t="shared" si="271"/>
        <v/>
      </c>
      <c r="CF504" t="str">
        <f t="shared" si="272"/>
        <v/>
      </c>
      <c r="CG504" t="str">
        <f t="shared" si="273"/>
        <v/>
      </c>
      <c r="CH504" t="str">
        <f t="shared" si="274"/>
        <v/>
      </c>
      <c r="CI504" t="str">
        <f t="shared" si="275"/>
        <v/>
      </c>
      <c r="CJ504" t="str">
        <f t="shared" si="276"/>
        <v/>
      </c>
      <c r="CK504" t="str">
        <f t="shared" si="277"/>
        <v/>
      </c>
      <c r="CL504" t="str">
        <f t="shared" si="278"/>
        <v/>
      </c>
      <c r="CM504" t="str">
        <f t="shared" si="279"/>
        <v/>
      </c>
      <c r="CN504" t="str">
        <f t="shared" si="280"/>
        <v/>
      </c>
      <c r="CO504" t="str">
        <f t="shared" si="281"/>
        <v/>
      </c>
    </row>
    <row r="505" spans="1:93" ht="15.6" customHeight="1">
      <c r="A505" t="s">
        <v>3897</v>
      </c>
      <c r="B505" t="s">
        <v>4342</v>
      </c>
      <c r="C505" s="26"/>
      <c r="D505" s="27"/>
      <c r="E505" s="27" t="s">
        <v>2890</v>
      </c>
      <c r="F505" t="s">
        <v>48</v>
      </c>
      <c r="G505" s="30" t="s">
        <v>903</v>
      </c>
      <c r="H505" t="s">
        <v>526</v>
      </c>
      <c r="I505" s="198" t="s">
        <v>4333</v>
      </c>
      <c r="K505" s="28"/>
      <c r="M505" s="198" t="s">
        <v>1707</v>
      </c>
      <c r="R505" t="str">
        <f>IF(COUNTIF(soi_input_variables!A:A,B505)&gt;0,"yes","no")</f>
        <v>no</v>
      </c>
      <c r="S505" t="str">
        <f>IF(COUNTIF(midas_input_variables!A:A,B505)&gt;0,"yes","no")</f>
        <v>no</v>
      </c>
      <c r="T505" t="str">
        <f t="shared" ref="T505:T509" si="295">IF(OR(R505="yes",S505="yes"),"yes","no")</f>
        <v>no</v>
      </c>
      <c r="U505">
        <f t="shared" si="293"/>
        <v>5.0000000000000001E-4</v>
      </c>
      <c r="V505" t="str">
        <f>IF(COUNTIF(eucalc_variables_proxies!A:A,B505)&gt;0,"yes","no")</f>
        <v>no</v>
      </c>
      <c r="W505" t="s">
        <v>38</v>
      </c>
      <c r="X505" s="9"/>
      <c r="AI505" s="9" t="s">
        <v>4343</v>
      </c>
      <c r="AJ505" t="s">
        <v>3043</v>
      </c>
      <c r="AO505" s="29"/>
      <c r="AP505" s="103" t="s">
        <v>4344</v>
      </c>
      <c r="AQ505" s="104" t="b">
        <v>1</v>
      </c>
      <c r="AR505" s="105"/>
      <c r="AS505" s="29"/>
      <c r="AT505" s="131" t="str" cm="1">
        <f t="array" ref="AT505">IFERROR(_xlfn.TEXTSPLIT(AR505,";",,FALSE),"")</f>
        <v/>
      </c>
      <c r="BJ505" s="132" t="str">
        <f t="shared" si="250"/>
        <v/>
      </c>
      <c r="BK505" s="132" t="str">
        <f t="shared" si="251"/>
        <v/>
      </c>
      <c r="BL505" s="132" t="str">
        <f t="shared" si="252"/>
        <v/>
      </c>
      <c r="BM505" s="132" t="str">
        <f t="shared" si="253"/>
        <v/>
      </c>
      <c r="BN505" s="132" t="str">
        <f t="shared" si="254"/>
        <v/>
      </c>
      <c r="BO505" s="132" t="str">
        <f t="shared" si="255"/>
        <v/>
      </c>
      <c r="BP505" s="132" t="str">
        <f t="shared" si="256"/>
        <v/>
      </c>
      <c r="BQ505" s="132" t="str">
        <f t="shared" si="257"/>
        <v/>
      </c>
      <c r="BR505" s="132" t="str">
        <f t="shared" si="258"/>
        <v/>
      </c>
      <c r="BS505" s="132" t="str">
        <f t="shared" si="259"/>
        <v/>
      </c>
      <c r="BT505" s="132" t="str">
        <f t="shared" si="260"/>
        <v/>
      </c>
      <c r="BU505" s="132" t="str">
        <f t="shared" si="261"/>
        <v/>
      </c>
      <c r="BV505" s="132" t="str">
        <f t="shared" si="262"/>
        <v/>
      </c>
      <c r="BW505" s="132" t="str">
        <f t="shared" si="263"/>
        <v/>
      </c>
      <c r="BX505" s="132" t="str">
        <f t="shared" si="264"/>
        <v/>
      </c>
      <c r="BY505" s="132" t="str">
        <f t="shared" si="265"/>
        <v/>
      </c>
      <c r="BZ505" t="str">
        <f t="shared" si="266"/>
        <v/>
      </c>
      <c r="CA505" t="str">
        <f t="shared" si="267"/>
        <v/>
      </c>
      <c r="CB505" t="str">
        <f t="shared" si="268"/>
        <v/>
      </c>
      <c r="CC505" t="str">
        <f t="shared" si="269"/>
        <v/>
      </c>
      <c r="CD505" t="str">
        <f t="shared" si="270"/>
        <v/>
      </c>
      <c r="CE505" t="str">
        <f t="shared" si="271"/>
        <v/>
      </c>
      <c r="CF505" t="str">
        <f t="shared" si="272"/>
        <v/>
      </c>
      <c r="CG505" t="str">
        <f t="shared" si="273"/>
        <v/>
      </c>
      <c r="CH505" t="str">
        <f t="shared" si="274"/>
        <v/>
      </c>
      <c r="CI505" t="str">
        <f t="shared" si="275"/>
        <v/>
      </c>
      <c r="CJ505" t="str">
        <f t="shared" si="276"/>
        <v/>
      </c>
      <c r="CK505" t="str">
        <f t="shared" si="277"/>
        <v/>
      </c>
      <c r="CL505" t="str">
        <f t="shared" si="278"/>
        <v/>
      </c>
      <c r="CM505" t="str">
        <f t="shared" si="279"/>
        <v/>
      </c>
      <c r="CN505" t="str">
        <f t="shared" si="280"/>
        <v/>
      </c>
      <c r="CO505" t="str">
        <f t="shared" si="281"/>
        <v/>
      </c>
    </row>
    <row r="506" spans="1:93" ht="15.6" customHeight="1">
      <c r="A506" s="192" t="s">
        <v>3812</v>
      </c>
      <c r="B506" s="192" t="s">
        <v>4345</v>
      </c>
      <c r="C506" s="26"/>
      <c r="D506" s="27"/>
      <c r="E506" s="27" t="s">
        <v>2890</v>
      </c>
      <c r="F506" t="s">
        <v>48</v>
      </c>
      <c r="G506" s="30" t="s">
        <v>903</v>
      </c>
      <c r="H506" t="s">
        <v>526</v>
      </c>
      <c r="I506" s="198"/>
      <c r="K506" s="28"/>
      <c r="L506" t="s">
        <v>472</v>
      </c>
      <c r="M506" s="198" t="s">
        <v>1707</v>
      </c>
      <c r="Q506" s="1" t="s">
        <v>4346</v>
      </c>
      <c r="R506" t="str">
        <f>IF(COUNTIF(soi_input_variables!A:A,B506)&gt;0,"yes","no")</f>
        <v>no</v>
      </c>
      <c r="S506" t="str">
        <f>IF(COUNTIF(midas_input_variables!A:A,B506)&gt;0,"yes","no")</f>
        <v>no</v>
      </c>
      <c r="T506" t="str">
        <f t="shared" si="295"/>
        <v>no</v>
      </c>
      <c r="U506">
        <f t="shared" si="293"/>
        <v>5.0000000000000001E-4</v>
      </c>
      <c r="V506" t="str">
        <f>IF(COUNTIF(eucalc_variables_proxies!A:A,B506)&gt;0,"yes","no")</f>
        <v>no</v>
      </c>
      <c r="W506" t="s">
        <v>38</v>
      </c>
      <c r="X506" s="9"/>
      <c r="AI506" s="9" t="s">
        <v>4347</v>
      </c>
      <c r="AJ506" t="s">
        <v>3043</v>
      </c>
      <c r="AO506" s="29"/>
      <c r="AP506" s="103" t="s">
        <v>4348</v>
      </c>
      <c r="AQ506" s="104" t="b">
        <v>1</v>
      </c>
      <c r="AR506" s="105"/>
      <c r="AS506" s="29"/>
      <c r="AT506" s="131" t="str" cm="1">
        <f t="array" ref="AT506">IFERROR(_xlfn.TEXTSPLIT(AR506,";",,FALSE),"")</f>
        <v/>
      </c>
      <c r="BJ506" s="132" t="str">
        <f t="shared" si="250"/>
        <v/>
      </c>
      <c r="BK506" s="132" t="str">
        <f t="shared" si="251"/>
        <v/>
      </c>
      <c r="BL506" s="132" t="str">
        <f t="shared" si="252"/>
        <v/>
      </c>
      <c r="BM506" s="132" t="str">
        <f t="shared" si="253"/>
        <v/>
      </c>
      <c r="BN506" s="132" t="str">
        <f t="shared" si="254"/>
        <v/>
      </c>
      <c r="BO506" s="132" t="str">
        <f t="shared" si="255"/>
        <v/>
      </c>
      <c r="BP506" s="132" t="str">
        <f t="shared" si="256"/>
        <v/>
      </c>
      <c r="BQ506" s="132" t="str">
        <f t="shared" si="257"/>
        <v/>
      </c>
      <c r="BR506" s="132" t="str">
        <f t="shared" si="258"/>
        <v/>
      </c>
      <c r="BS506" s="132" t="str">
        <f t="shared" si="259"/>
        <v/>
      </c>
      <c r="BT506" s="132" t="str">
        <f t="shared" si="260"/>
        <v/>
      </c>
      <c r="BU506" s="132" t="str">
        <f t="shared" si="261"/>
        <v/>
      </c>
      <c r="BV506" s="132" t="str">
        <f t="shared" si="262"/>
        <v/>
      </c>
      <c r="BW506" s="132" t="str">
        <f t="shared" si="263"/>
        <v/>
      </c>
      <c r="BX506" s="132" t="str">
        <f t="shared" si="264"/>
        <v/>
      </c>
      <c r="BY506" s="132" t="str">
        <f t="shared" si="265"/>
        <v/>
      </c>
      <c r="BZ506" t="str">
        <f t="shared" si="266"/>
        <v/>
      </c>
      <c r="CA506" t="str">
        <f t="shared" si="267"/>
        <v/>
      </c>
      <c r="CB506" t="str">
        <f t="shared" si="268"/>
        <v/>
      </c>
      <c r="CC506" t="str">
        <f t="shared" si="269"/>
        <v/>
      </c>
      <c r="CD506" t="str">
        <f t="shared" si="270"/>
        <v/>
      </c>
      <c r="CE506" t="str">
        <f t="shared" si="271"/>
        <v/>
      </c>
      <c r="CF506" t="str">
        <f t="shared" si="272"/>
        <v/>
      </c>
      <c r="CG506" t="str">
        <f t="shared" si="273"/>
        <v/>
      </c>
      <c r="CH506" t="str">
        <f t="shared" si="274"/>
        <v/>
      </c>
      <c r="CI506" t="str">
        <f t="shared" si="275"/>
        <v/>
      </c>
      <c r="CJ506" t="str">
        <f t="shared" si="276"/>
        <v/>
      </c>
      <c r="CK506" t="str">
        <f t="shared" si="277"/>
        <v/>
      </c>
      <c r="CL506" t="str">
        <f t="shared" si="278"/>
        <v/>
      </c>
      <c r="CM506" t="str">
        <f t="shared" si="279"/>
        <v/>
      </c>
      <c r="CN506" t="str">
        <f t="shared" si="280"/>
        <v/>
      </c>
      <c r="CO506" t="str">
        <f t="shared" si="281"/>
        <v/>
      </c>
    </row>
    <row r="507" spans="1:93" ht="15.6" customHeight="1">
      <c r="A507" t="s">
        <v>4349</v>
      </c>
      <c r="B507" t="s">
        <v>4350</v>
      </c>
      <c r="C507" s="26"/>
      <c r="D507" s="27"/>
      <c r="E507" s="27" t="s">
        <v>2890</v>
      </c>
      <c r="F507" t="s">
        <v>48</v>
      </c>
      <c r="G507" s="30" t="s">
        <v>903</v>
      </c>
      <c r="H507" t="s">
        <v>526</v>
      </c>
      <c r="I507" s="198"/>
      <c r="K507" s="28"/>
      <c r="M507" s="198" t="s">
        <v>1707</v>
      </c>
      <c r="R507" t="str">
        <f>IF(COUNTIF(soi_input_variables!A:A,B507)&gt;0,"yes","no")</f>
        <v>no</v>
      </c>
      <c r="S507" t="str">
        <f>IF(COUNTIF(midas_input_variables!A:A,B507)&gt;0,"yes","no")</f>
        <v>no</v>
      </c>
      <c r="T507" t="str">
        <f t="shared" si="295"/>
        <v>no</v>
      </c>
      <c r="U507">
        <f t="shared" si="293"/>
        <v>5.0000000000000001E-4</v>
      </c>
      <c r="V507" t="str">
        <f>IF(COUNTIF(eucalc_variables_proxies!A:A,B507)&gt;0,"yes","no")</f>
        <v>no</v>
      </c>
      <c r="W507" t="s">
        <v>38</v>
      </c>
      <c r="X507" s="9"/>
      <c r="AI507" s="9" t="s">
        <v>4351</v>
      </c>
      <c r="AJ507" t="s">
        <v>3043</v>
      </c>
      <c r="AO507" s="29"/>
      <c r="AP507" s="103" t="s">
        <v>4352</v>
      </c>
      <c r="AQ507" s="104" t="b">
        <v>1</v>
      </c>
      <c r="AR507" s="105"/>
      <c r="AS507" s="29"/>
      <c r="AT507" s="131" t="str" cm="1">
        <f t="array" ref="AT507">IFERROR(_xlfn.TEXTSPLIT(AR507,";",,FALSE),"")</f>
        <v/>
      </c>
      <c r="BJ507" s="132" t="str">
        <f t="shared" si="250"/>
        <v/>
      </c>
      <c r="BK507" s="132" t="str">
        <f t="shared" si="251"/>
        <v/>
      </c>
      <c r="BL507" s="132" t="str">
        <f t="shared" si="252"/>
        <v/>
      </c>
      <c r="BM507" s="132" t="str">
        <f t="shared" si="253"/>
        <v/>
      </c>
      <c r="BN507" s="132" t="str">
        <f t="shared" si="254"/>
        <v/>
      </c>
      <c r="BO507" s="132" t="str">
        <f t="shared" si="255"/>
        <v/>
      </c>
      <c r="BP507" s="132" t="str">
        <f t="shared" si="256"/>
        <v/>
      </c>
      <c r="BQ507" s="132" t="str">
        <f t="shared" si="257"/>
        <v/>
      </c>
      <c r="BR507" s="132" t="str">
        <f t="shared" si="258"/>
        <v/>
      </c>
      <c r="BS507" s="132" t="str">
        <f t="shared" si="259"/>
        <v/>
      </c>
      <c r="BT507" s="132" t="str">
        <f t="shared" si="260"/>
        <v/>
      </c>
      <c r="BU507" s="132" t="str">
        <f t="shared" si="261"/>
        <v/>
      </c>
      <c r="BV507" s="132" t="str">
        <f t="shared" si="262"/>
        <v/>
      </c>
      <c r="BW507" s="132" t="str">
        <f t="shared" si="263"/>
        <v/>
      </c>
      <c r="BX507" s="132" t="str">
        <f t="shared" si="264"/>
        <v/>
      </c>
      <c r="BY507" s="132" t="str">
        <f t="shared" si="265"/>
        <v/>
      </c>
      <c r="BZ507" t="str">
        <f t="shared" si="266"/>
        <v/>
      </c>
      <c r="CA507" t="str">
        <f t="shared" si="267"/>
        <v/>
      </c>
      <c r="CB507" t="str">
        <f t="shared" si="268"/>
        <v/>
      </c>
      <c r="CC507" t="str">
        <f t="shared" si="269"/>
        <v/>
      </c>
      <c r="CD507" t="str">
        <f t="shared" si="270"/>
        <v/>
      </c>
      <c r="CE507" t="str">
        <f t="shared" si="271"/>
        <v/>
      </c>
      <c r="CF507" t="str">
        <f t="shared" si="272"/>
        <v/>
      </c>
      <c r="CG507" t="str">
        <f t="shared" si="273"/>
        <v/>
      </c>
      <c r="CH507" t="str">
        <f t="shared" si="274"/>
        <v/>
      </c>
      <c r="CI507" t="str">
        <f t="shared" si="275"/>
        <v/>
      </c>
      <c r="CJ507" t="str">
        <f t="shared" si="276"/>
        <v/>
      </c>
      <c r="CK507" t="str">
        <f t="shared" si="277"/>
        <v/>
      </c>
      <c r="CL507" t="str">
        <f t="shared" si="278"/>
        <v/>
      </c>
      <c r="CM507" t="str">
        <f t="shared" si="279"/>
        <v/>
      </c>
      <c r="CN507" t="str">
        <f t="shared" si="280"/>
        <v/>
      </c>
      <c r="CO507" t="str">
        <f t="shared" si="281"/>
        <v/>
      </c>
    </row>
    <row r="508" spans="1:93" ht="15.6" customHeight="1">
      <c r="A508" s="198" t="s">
        <v>3839</v>
      </c>
      <c r="B508" t="s">
        <v>4353</v>
      </c>
      <c r="C508" s="26"/>
      <c r="D508" s="27"/>
      <c r="E508" s="27" t="s">
        <v>2890</v>
      </c>
      <c r="F508" t="s">
        <v>48</v>
      </c>
      <c r="G508" s="30" t="s">
        <v>903</v>
      </c>
      <c r="H508" t="s">
        <v>526</v>
      </c>
      <c r="I508" s="198"/>
      <c r="K508" s="28"/>
      <c r="M508" s="198" t="s">
        <v>1707</v>
      </c>
      <c r="R508" t="str">
        <f>IF(COUNTIF(soi_input_variables!A:A,B508)&gt;0,"yes","no")</f>
        <v>no</v>
      </c>
      <c r="S508" t="str">
        <f>IF(COUNTIF(midas_input_variables!A:A,B508)&gt;0,"yes","no")</f>
        <v>no</v>
      </c>
      <c r="T508" t="str">
        <f t="shared" si="295"/>
        <v>no</v>
      </c>
      <c r="V508" t="str">
        <f>IF(COUNTIF(eucalc_variables_proxies!A:A,B508)&gt;0,"yes","no")</f>
        <v>no</v>
      </c>
      <c r="W508" t="s">
        <v>38</v>
      </c>
      <c r="X508" s="9"/>
      <c r="AI508" s="9" t="s">
        <v>4354</v>
      </c>
      <c r="AJ508" t="s">
        <v>3043</v>
      </c>
      <c r="AO508" s="29"/>
      <c r="AP508" s="103" t="s">
        <v>4355</v>
      </c>
      <c r="AQ508" s="104" t="b">
        <v>1</v>
      </c>
      <c r="AR508" s="105"/>
      <c r="AS508" s="29"/>
      <c r="AT508" s="131" t="str" cm="1">
        <f t="array" ref="AT508">IFERROR(_xlfn.TEXTSPLIT(AR508,";",,FALSE),"")</f>
        <v/>
      </c>
      <c r="BJ508" s="132" t="str">
        <f t="shared" si="250"/>
        <v/>
      </c>
      <c r="BK508" s="132" t="str">
        <f t="shared" si="251"/>
        <v/>
      </c>
      <c r="BL508" s="132" t="str">
        <f t="shared" si="252"/>
        <v/>
      </c>
      <c r="BM508" s="132" t="str">
        <f t="shared" si="253"/>
        <v/>
      </c>
      <c r="BN508" s="132" t="str">
        <f t="shared" si="254"/>
        <v/>
      </c>
      <c r="BO508" s="132" t="str">
        <f t="shared" si="255"/>
        <v/>
      </c>
      <c r="BP508" s="132" t="str">
        <f t="shared" si="256"/>
        <v/>
      </c>
      <c r="BQ508" s="132" t="str">
        <f t="shared" si="257"/>
        <v/>
      </c>
      <c r="BR508" s="132" t="str">
        <f t="shared" si="258"/>
        <v/>
      </c>
      <c r="BS508" s="132" t="str">
        <f t="shared" si="259"/>
        <v/>
      </c>
      <c r="BT508" s="132" t="str">
        <f t="shared" si="260"/>
        <v/>
      </c>
      <c r="BU508" s="132" t="str">
        <f t="shared" si="261"/>
        <v/>
      </c>
      <c r="BV508" s="132" t="str">
        <f t="shared" si="262"/>
        <v/>
      </c>
      <c r="BW508" s="132" t="str">
        <f t="shared" si="263"/>
        <v/>
      </c>
      <c r="BX508" s="132" t="str">
        <f t="shared" si="264"/>
        <v/>
      </c>
      <c r="BY508" s="132" t="str">
        <f t="shared" si="265"/>
        <v/>
      </c>
      <c r="BZ508" t="str">
        <f t="shared" si="266"/>
        <v/>
      </c>
      <c r="CA508" t="str">
        <f t="shared" si="267"/>
        <v/>
      </c>
      <c r="CB508" t="str">
        <f t="shared" si="268"/>
        <v/>
      </c>
      <c r="CC508" t="str">
        <f t="shared" si="269"/>
        <v/>
      </c>
      <c r="CD508" t="str">
        <f t="shared" si="270"/>
        <v/>
      </c>
      <c r="CE508" t="str">
        <f t="shared" si="271"/>
        <v/>
      </c>
      <c r="CF508" t="str">
        <f t="shared" si="272"/>
        <v/>
      </c>
      <c r="CG508" t="str">
        <f t="shared" si="273"/>
        <v/>
      </c>
      <c r="CH508" t="str">
        <f t="shared" si="274"/>
        <v/>
      </c>
      <c r="CI508" t="str">
        <f t="shared" si="275"/>
        <v/>
      </c>
      <c r="CJ508" t="str">
        <f t="shared" si="276"/>
        <v/>
      </c>
      <c r="CK508" t="str">
        <f t="shared" si="277"/>
        <v/>
      </c>
      <c r="CL508" t="str">
        <f t="shared" si="278"/>
        <v/>
      </c>
      <c r="CM508" t="str">
        <f t="shared" si="279"/>
        <v/>
      </c>
      <c r="CN508" t="str">
        <f t="shared" si="280"/>
        <v/>
      </c>
      <c r="CO508" t="str">
        <f t="shared" si="281"/>
        <v/>
      </c>
    </row>
    <row r="509" spans="1:93" ht="15.6" customHeight="1">
      <c r="A509" t="s">
        <v>3893</v>
      </c>
      <c r="B509" t="s">
        <v>4356</v>
      </c>
      <c r="C509" s="26"/>
      <c r="D509" s="27"/>
      <c r="E509" s="27" t="s">
        <v>2890</v>
      </c>
      <c r="F509" t="s">
        <v>48</v>
      </c>
      <c r="G509" s="30" t="s">
        <v>903</v>
      </c>
      <c r="H509" t="s">
        <v>526</v>
      </c>
      <c r="I509" t="s">
        <v>4357</v>
      </c>
      <c r="K509" s="28"/>
      <c r="M509" s="198" t="s">
        <v>1707</v>
      </c>
      <c r="R509" t="str">
        <f>IF(COUNTIF(soi_input_variables!A:A,B509)&gt;0,"yes","no")</f>
        <v>no</v>
      </c>
      <c r="S509" t="str">
        <f>IF(COUNTIF(midas_input_variables!A:A,B509)&gt;0,"yes","no")</f>
        <v>no</v>
      </c>
      <c r="T509" t="str">
        <f t="shared" si="295"/>
        <v>no</v>
      </c>
      <c r="U509">
        <f t="shared" si="293"/>
        <v>5.0000000000000001E-4</v>
      </c>
      <c r="V509" t="str">
        <f>IF(COUNTIF(eucalc_variables_proxies!A:A,B509)&gt;0,"yes","no")</f>
        <v>no</v>
      </c>
      <c r="W509" t="s">
        <v>38</v>
      </c>
      <c r="X509" s="9"/>
      <c r="AI509" s="9" t="s">
        <v>4358</v>
      </c>
      <c r="AJ509" t="s">
        <v>3043</v>
      </c>
      <c r="AO509" s="29"/>
      <c r="AP509" s="103" t="s">
        <v>4359</v>
      </c>
      <c r="AQ509" s="104" t="b">
        <v>1</v>
      </c>
      <c r="AR509" s="105"/>
      <c r="AS509" s="29"/>
      <c r="AT509" s="131" t="str" cm="1">
        <f t="array" ref="AT509">IFERROR(_xlfn.TEXTSPLIT(AR509,";",,FALSE),"")</f>
        <v/>
      </c>
      <c r="BJ509" s="132" t="str">
        <f t="shared" si="250"/>
        <v/>
      </c>
      <c r="BK509" s="132" t="str">
        <f t="shared" si="251"/>
        <v/>
      </c>
      <c r="BL509" s="132" t="str">
        <f t="shared" si="252"/>
        <v/>
      </c>
      <c r="BM509" s="132" t="str">
        <f t="shared" si="253"/>
        <v/>
      </c>
      <c r="BN509" s="132" t="str">
        <f t="shared" si="254"/>
        <v/>
      </c>
      <c r="BO509" s="132" t="str">
        <f t="shared" si="255"/>
        <v/>
      </c>
      <c r="BP509" s="132" t="str">
        <f t="shared" si="256"/>
        <v/>
      </c>
      <c r="BQ509" s="132" t="str">
        <f t="shared" si="257"/>
        <v/>
      </c>
      <c r="BR509" s="132" t="str">
        <f t="shared" si="258"/>
        <v/>
      </c>
      <c r="BS509" s="132" t="str">
        <f t="shared" si="259"/>
        <v/>
      </c>
      <c r="BT509" s="132" t="str">
        <f t="shared" si="260"/>
        <v/>
      </c>
      <c r="BU509" s="132" t="str">
        <f t="shared" si="261"/>
        <v/>
      </c>
      <c r="BV509" s="132" t="str">
        <f t="shared" si="262"/>
        <v/>
      </c>
      <c r="BW509" s="132" t="str">
        <f t="shared" si="263"/>
        <v/>
      </c>
      <c r="BX509" s="132" t="str">
        <f t="shared" si="264"/>
        <v/>
      </c>
      <c r="BY509" s="132" t="str">
        <f t="shared" si="265"/>
        <v/>
      </c>
      <c r="BZ509" t="str">
        <f t="shared" si="266"/>
        <v/>
      </c>
      <c r="CA509" t="str">
        <f t="shared" si="267"/>
        <v/>
      </c>
      <c r="CB509" t="str">
        <f t="shared" si="268"/>
        <v/>
      </c>
      <c r="CC509" t="str">
        <f t="shared" si="269"/>
        <v/>
      </c>
      <c r="CD509" t="str">
        <f t="shared" si="270"/>
        <v/>
      </c>
      <c r="CE509" t="str">
        <f t="shared" si="271"/>
        <v/>
      </c>
      <c r="CF509" t="str">
        <f t="shared" si="272"/>
        <v/>
      </c>
      <c r="CG509" t="str">
        <f t="shared" si="273"/>
        <v/>
      </c>
      <c r="CH509" t="str">
        <f t="shared" si="274"/>
        <v/>
      </c>
      <c r="CI509" t="str">
        <f t="shared" si="275"/>
        <v/>
      </c>
      <c r="CJ509" t="str">
        <f t="shared" si="276"/>
        <v/>
      </c>
      <c r="CK509" t="str">
        <f t="shared" si="277"/>
        <v/>
      </c>
      <c r="CL509" t="str">
        <f t="shared" si="278"/>
        <v/>
      </c>
      <c r="CM509" t="str">
        <f t="shared" si="279"/>
        <v/>
      </c>
      <c r="CN509" t="str">
        <f t="shared" si="280"/>
        <v/>
      </c>
      <c r="CO509" t="str">
        <f t="shared" si="281"/>
        <v/>
      </c>
    </row>
    <row r="510" spans="1:93" ht="19.2" customHeight="1">
      <c r="A510" t="s">
        <v>3858</v>
      </c>
      <c r="B510" s="97" t="s">
        <v>3952</v>
      </c>
      <c r="C510" s="26" t="s">
        <v>4360</v>
      </c>
      <c r="D510" s="26" t="s">
        <v>4361</v>
      </c>
      <c r="E510" s="27" t="s">
        <v>2890</v>
      </c>
      <c r="F510" t="s">
        <v>48</v>
      </c>
      <c r="G510" s="30" t="s">
        <v>903</v>
      </c>
      <c r="H510" t="s">
        <v>526</v>
      </c>
      <c r="I510" t="s">
        <v>4362</v>
      </c>
      <c r="K510" s="28"/>
      <c r="M510" t="s">
        <v>38</v>
      </c>
      <c r="R510" t="str">
        <f>IF(COUNTIF(soi_input_variables!A:A,B510)&gt;0,"yes","no")</f>
        <v>yes</v>
      </c>
      <c r="S510" t="str">
        <f>IF(COUNTIF(midas_input_variables!A:A,B510)&gt;0,"yes","no")</f>
        <v>no</v>
      </c>
      <c r="T510" t="str">
        <f t="shared" si="294"/>
        <v>yes</v>
      </c>
      <c r="U510">
        <f t="shared" si="293"/>
        <v>5.0000000000000001E-4</v>
      </c>
      <c r="V510" t="str">
        <f>IF(COUNTIF(eucalc_variables_proxies!A:A,B510)&gt;0,"yes","no")</f>
        <v>yes</v>
      </c>
      <c r="X510" s="9" t="s">
        <v>3013</v>
      </c>
      <c r="AI510" s="9" t="s">
        <v>4363</v>
      </c>
      <c r="AJ510" t="s">
        <v>3043</v>
      </c>
      <c r="AO510" s="29"/>
      <c r="AP510" s="103" t="s">
        <v>4364</v>
      </c>
      <c r="AQ510" s="104" t="b">
        <v>1</v>
      </c>
      <c r="AR510" s="105"/>
      <c r="AS510" s="29"/>
      <c r="AT510" s="131" t="str" cm="1">
        <f t="array" ref="AT510">IFERROR(_xlfn.TEXTSPLIT(AR510,";",,FALSE),"")</f>
        <v/>
      </c>
      <c r="BJ510" s="132" t="str">
        <f t="shared" si="250"/>
        <v/>
      </c>
      <c r="BK510" s="132" t="str">
        <f t="shared" si="251"/>
        <v/>
      </c>
      <c r="BL510" s="132" t="str">
        <f t="shared" si="252"/>
        <v/>
      </c>
      <c r="BM510" s="132" t="str">
        <f t="shared" si="253"/>
        <v/>
      </c>
      <c r="BN510" s="132" t="str">
        <f t="shared" si="254"/>
        <v/>
      </c>
      <c r="BO510" s="132" t="str">
        <f t="shared" si="255"/>
        <v/>
      </c>
      <c r="BP510" s="132" t="str">
        <f t="shared" si="256"/>
        <v/>
      </c>
      <c r="BQ510" s="132" t="str">
        <f t="shared" si="257"/>
        <v/>
      </c>
      <c r="BR510" s="132" t="str">
        <f t="shared" si="258"/>
        <v/>
      </c>
      <c r="BS510" s="132" t="str">
        <f t="shared" si="259"/>
        <v/>
      </c>
      <c r="BT510" s="132" t="str">
        <f t="shared" si="260"/>
        <v/>
      </c>
      <c r="BU510" s="132" t="str">
        <f t="shared" si="261"/>
        <v/>
      </c>
      <c r="BV510" s="132" t="str">
        <f t="shared" si="262"/>
        <v/>
      </c>
      <c r="BW510" s="132" t="str">
        <f t="shared" si="263"/>
        <v/>
      </c>
      <c r="BX510" s="132" t="str">
        <f t="shared" si="264"/>
        <v/>
      </c>
      <c r="BY510" s="132" t="str">
        <f t="shared" si="265"/>
        <v/>
      </c>
      <c r="BZ510" t="str">
        <f t="shared" si="266"/>
        <v/>
      </c>
      <c r="CA510" t="str">
        <f t="shared" si="267"/>
        <v/>
      </c>
      <c r="CB510" t="str">
        <f t="shared" si="268"/>
        <v/>
      </c>
      <c r="CC510" t="str">
        <f t="shared" si="269"/>
        <v/>
      </c>
      <c r="CD510" t="str">
        <f t="shared" si="270"/>
        <v/>
      </c>
      <c r="CE510" t="str">
        <f t="shared" si="271"/>
        <v/>
      </c>
      <c r="CF510" t="str">
        <f t="shared" si="272"/>
        <v/>
      </c>
      <c r="CG510" t="str">
        <f t="shared" si="273"/>
        <v/>
      </c>
      <c r="CH510" t="str">
        <f t="shared" si="274"/>
        <v/>
      </c>
      <c r="CI510" t="str">
        <f t="shared" si="275"/>
        <v/>
      </c>
      <c r="CJ510" t="str">
        <f t="shared" si="276"/>
        <v/>
      </c>
      <c r="CK510" t="str">
        <f t="shared" si="277"/>
        <v/>
      </c>
      <c r="CL510" t="str">
        <f t="shared" si="278"/>
        <v/>
      </c>
      <c r="CM510" t="str">
        <f t="shared" si="279"/>
        <v/>
      </c>
      <c r="CN510" t="str">
        <f t="shared" si="280"/>
        <v/>
      </c>
      <c r="CO510" t="str">
        <f t="shared" si="281"/>
        <v/>
      </c>
    </row>
    <row r="511" spans="1:93" ht="16.5" customHeight="1">
      <c r="A511" t="s">
        <v>3867</v>
      </c>
      <c r="B511" s="97" t="s">
        <v>3955</v>
      </c>
      <c r="C511" s="26" t="s">
        <v>3697</v>
      </c>
      <c r="D511" s="26" t="s">
        <v>4365</v>
      </c>
      <c r="E511" s="27" t="s">
        <v>2890</v>
      </c>
      <c r="F511" t="s">
        <v>48</v>
      </c>
      <c r="G511" s="30" t="s">
        <v>903</v>
      </c>
      <c r="H511" t="s">
        <v>526</v>
      </c>
      <c r="I511" t="s">
        <v>4366</v>
      </c>
      <c r="K511" s="28"/>
      <c r="M511" t="s">
        <v>38</v>
      </c>
      <c r="R511" t="str">
        <f>IF(COUNTIF(soi_input_variables!A:A,B511)&gt;0,"yes","no")</f>
        <v>no</v>
      </c>
      <c r="S511" t="str">
        <f>IF(COUNTIF(midas_input_variables!A:A,B511)&gt;0,"yes","no")</f>
        <v>no</v>
      </c>
      <c r="T511" t="str">
        <f t="shared" si="294"/>
        <v>no</v>
      </c>
      <c r="U511">
        <f t="shared" si="293"/>
        <v>5.0000000000000001E-4</v>
      </c>
      <c r="V511" t="str">
        <f>IF(COUNTIF(eucalc_variables_proxies!A:A,B511)&gt;0,"yes","no")</f>
        <v>yes</v>
      </c>
      <c r="X511" s="9" t="s">
        <v>3013</v>
      </c>
      <c r="AI511" s="9" t="s">
        <v>4367</v>
      </c>
      <c r="AJ511" t="s">
        <v>3043</v>
      </c>
      <c r="AO511" s="29"/>
      <c r="AP511" s="103" t="s">
        <v>4368</v>
      </c>
      <c r="AQ511" s="104" t="b">
        <v>1</v>
      </c>
      <c r="AR511" s="105"/>
      <c r="AS511" s="29"/>
      <c r="AT511" s="131" t="str" cm="1">
        <f t="array" ref="AT511">IFERROR(_xlfn.TEXTSPLIT(AR511,";",,FALSE),"")</f>
        <v/>
      </c>
      <c r="BJ511" s="132" t="str">
        <f t="shared" si="250"/>
        <v/>
      </c>
      <c r="BK511" s="132" t="str">
        <f t="shared" si="251"/>
        <v/>
      </c>
      <c r="BL511" s="132" t="str">
        <f t="shared" si="252"/>
        <v/>
      </c>
      <c r="BM511" s="132" t="str">
        <f t="shared" si="253"/>
        <v/>
      </c>
      <c r="BN511" s="132" t="str">
        <f t="shared" si="254"/>
        <v/>
      </c>
      <c r="BO511" s="132" t="str">
        <f t="shared" si="255"/>
        <v/>
      </c>
      <c r="BP511" s="132" t="str">
        <f t="shared" si="256"/>
        <v/>
      </c>
      <c r="BQ511" s="132" t="str">
        <f t="shared" si="257"/>
        <v/>
      </c>
      <c r="BR511" s="132" t="str">
        <f t="shared" si="258"/>
        <v/>
      </c>
      <c r="BS511" s="132" t="str">
        <f t="shared" si="259"/>
        <v/>
      </c>
      <c r="BT511" s="132" t="str">
        <f t="shared" si="260"/>
        <v/>
      </c>
      <c r="BU511" s="132" t="str">
        <f t="shared" si="261"/>
        <v/>
      </c>
      <c r="BV511" s="132" t="str">
        <f t="shared" si="262"/>
        <v/>
      </c>
      <c r="BW511" s="132" t="str">
        <f t="shared" si="263"/>
        <v/>
      </c>
      <c r="BX511" s="132" t="str">
        <f t="shared" si="264"/>
        <v/>
      </c>
      <c r="BY511" s="132" t="str">
        <f t="shared" si="265"/>
        <v/>
      </c>
      <c r="BZ511" t="str">
        <f t="shared" si="266"/>
        <v/>
      </c>
      <c r="CA511" t="str">
        <f t="shared" si="267"/>
        <v/>
      </c>
      <c r="CB511" t="str">
        <f t="shared" si="268"/>
        <v/>
      </c>
      <c r="CC511" t="str">
        <f t="shared" si="269"/>
        <v/>
      </c>
      <c r="CD511" t="str">
        <f t="shared" si="270"/>
        <v/>
      </c>
      <c r="CE511" t="str">
        <f t="shared" si="271"/>
        <v/>
      </c>
      <c r="CF511" t="str">
        <f t="shared" si="272"/>
        <v/>
      </c>
      <c r="CG511" t="str">
        <f t="shared" si="273"/>
        <v/>
      </c>
      <c r="CH511" t="str">
        <f t="shared" si="274"/>
        <v/>
      </c>
      <c r="CI511" t="str">
        <f t="shared" si="275"/>
        <v/>
      </c>
      <c r="CJ511" t="str">
        <f t="shared" si="276"/>
        <v/>
      </c>
      <c r="CK511" t="str">
        <f t="shared" si="277"/>
        <v/>
      </c>
      <c r="CL511" t="str">
        <f t="shared" si="278"/>
        <v/>
      </c>
      <c r="CM511" t="str">
        <f t="shared" si="279"/>
        <v/>
      </c>
      <c r="CN511" t="str">
        <f t="shared" si="280"/>
        <v/>
      </c>
      <c r="CO511" t="str">
        <f t="shared" si="281"/>
        <v/>
      </c>
    </row>
    <row r="512" spans="1:93" ht="18" customHeight="1">
      <c r="A512" t="s">
        <v>3870</v>
      </c>
      <c r="B512" s="97" t="s">
        <v>3957</v>
      </c>
      <c r="C512" s="26" t="s">
        <v>4239</v>
      </c>
      <c r="D512" s="26" t="s">
        <v>4365</v>
      </c>
      <c r="E512" s="27" t="s">
        <v>2890</v>
      </c>
      <c r="F512" t="s">
        <v>48</v>
      </c>
      <c r="G512" s="30" t="s">
        <v>903</v>
      </c>
      <c r="H512" t="s">
        <v>526</v>
      </c>
      <c r="I512" t="s">
        <v>4369</v>
      </c>
      <c r="K512" s="28"/>
      <c r="M512" t="s">
        <v>38</v>
      </c>
      <c r="R512" t="str">
        <f>IF(COUNTIF(soi_input_variables!A:A,B512)&gt;0,"yes","no")</f>
        <v>yes</v>
      </c>
      <c r="S512" t="str">
        <f>IF(COUNTIF(midas_input_variables!A:A,B512)&gt;0,"yes","no")</f>
        <v>yes</v>
      </c>
      <c r="T512" t="str">
        <f t="shared" si="282"/>
        <v>yes</v>
      </c>
      <c r="U512">
        <f t="shared" ref="U512:U514" si="296">0.0005</f>
        <v>5.0000000000000001E-4</v>
      </c>
      <c r="V512" t="str">
        <f>IF(COUNTIF(eucalc_variables_proxies!A:A,B512)&gt;0,"yes","no")</f>
        <v>yes</v>
      </c>
      <c r="X512" s="9" t="s">
        <v>3013</v>
      </c>
      <c r="AI512" s="9" t="s">
        <v>4370</v>
      </c>
      <c r="AJ512" t="s">
        <v>3043</v>
      </c>
      <c r="AO512" s="29"/>
      <c r="AP512" s="103" t="s">
        <v>4371</v>
      </c>
      <c r="AQ512" s="104" t="b">
        <v>1</v>
      </c>
      <c r="AR512" s="105"/>
      <c r="AS512" s="29"/>
      <c r="AT512" s="131" t="str" cm="1">
        <f t="array" ref="AT512">IFERROR(_xlfn.TEXTSPLIT(AR512,";",,FALSE),"")</f>
        <v/>
      </c>
      <c r="BJ512" s="132" t="str">
        <f t="shared" si="250"/>
        <v/>
      </c>
      <c r="BK512" s="132" t="str">
        <f t="shared" si="251"/>
        <v/>
      </c>
      <c r="BL512" s="132" t="str">
        <f t="shared" si="252"/>
        <v/>
      </c>
      <c r="BM512" s="132" t="str">
        <f t="shared" si="253"/>
        <v/>
      </c>
      <c r="BN512" s="132" t="str">
        <f t="shared" si="254"/>
        <v/>
      </c>
      <c r="BO512" s="132" t="str">
        <f t="shared" si="255"/>
        <v/>
      </c>
      <c r="BP512" s="132" t="str">
        <f t="shared" si="256"/>
        <v/>
      </c>
      <c r="BQ512" s="132" t="str">
        <f t="shared" si="257"/>
        <v/>
      </c>
      <c r="BR512" s="132" t="str">
        <f t="shared" si="258"/>
        <v/>
      </c>
      <c r="BS512" s="132" t="str">
        <f t="shared" si="259"/>
        <v/>
      </c>
      <c r="BT512" s="132" t="str">
        <f t="shared" si="260"/>
        <v/>
      </c>
      <c r="BU512" s="132" t="str">
        <f t="shared" si="261"/>
        <v/>
      </c>
      <c r="BV512" s="132" t="str">
        <f t="shared" si="262"/>
        <v/>
      </c>
      <c r="BW512" s="132" t="str">
        <f t="shared" si="263"/>
        <v/>
      </c>
      <c r="BX512" s="132" t="str">
        <f t="shared" si="264"/>
        <v/>
      </c>
      <c r="BY512" s="132" t="str">
        <f t="shared" si="265"/>
        <v/>
      </c>
      <c r="BZ512" t="str">
        <f t="shared" si="266"/>
        <v/>
      </c>
      <c r="CA512" t="str">
        <f t="shared" si="267"/>
        <v/>
      </c>
      <c r="CB512" t="str">
        <f t="shared" si="268"/>
        <v/>
      </c>
      <c r="CC512" t="str">
        <f t="shared" si="269"/>
        <v/>
      </c>
      <c r="CD512" t="str">
        <f t="shared" si="270"/>
        <v/>
      </c>
      <c r="CE512" t="str">
        <f t="shared" si="271"/>
        <v/>
      </c>
      <c r="CF512" t="str">
        <f t="shared" si="272"/>
        <v/>
      </c>
      <c r="CG512" t="str">
        <f t="shared" si="273"/>
        <v/>
      </c>
      <c r="CH512" t="str">
        <f t="shared" si="274"/>
        <v/>
      </c>
      <c r="CI512" t="str">
        <f t="shared" si="275"/>
        <v/>
      </c>
      <c r="CJ512" t="str">
        <f t="shared" si="276"/>
        <v/>
      </c>
      <c r="CK512" t="str">
        <f t="shared" si="277"/>
        <v/>
      </c>
      <c r="CL512" t="str">
        <f t="shared" si="278"/>
        <v/>
      </c>
      <c r="CM512" t="str">
        <f t="shared" si="279"/>
        <v/>
      </c>
      <c r="CN512" t="str">
        <f t="shared" si="280"/>
        <v/>
      </c>
      <c r="CO512" t="str">
        <f t="shared" si="281"/>
        <v/>
      </c>
    </row>
    <row r="513" spans="1:93" ht="16.5" customHeight="1">
      <c r="A513" t="s">
        <v>3873</v>
      </c>
      <c r="B513" s="97" t="s">
        <v>3960</v>
      </c>
      <c r="C513" s="26" t="s">
        <v>4242</v>
      </c>
      <c r="D513" s="26" t="s">
        <v>4365</v>
      </c>
      <c r="E513" s="27" t="s">
        <v>2890</v>
      </c>
      <c r="F513" t="s">
        <v>48</v>
      </c>
      <c r="G513" s="30" t="s">
        <v>903</v>
      </c>
      <c r="H513" t="s">
        <v>526</v>
      </c>
      <c r="I513" t="s">
        <v>4372</v>
      </c>
      <c r="K513" s="28"/>
      <c r="M513" t="s">
        <v>38</v>
      </c>
      <c r="R513" t="str">
        <f>IF(COUNTIF(soi_input_variables!A:A,B513)&gt;0,"yes","no")</f>
        <v>yes</v>
      </c>
      <c r="S513" t="str">
        <f>IF(COUNTIF(midas_input_variables!A:A,B513)&gt;0,"yes","no")</f>
        <v>yes</v>
      </c>
      <c r="T513" t="str">
        <f t="shared" si="282"/>
        <v>yes</v>
      </c>
      <c r="U513">
        <f t="shared" si="296"/>
        <v>5.0000000000000001E-4</v>
      </c>
      <c r="V513" t="str">
        <f>IF(COUNTIF(eucalc_variables_proxies!A:A,B513)&gt;0,"yes","no")</f>
        <v>yes</v>
      </c>
      <c r="X513" s="9" t="s">
        <v>3013</v>
      </c>
      <c r="AI513" s="9" t="s">
        <v>4373</v>
      </c>
      <c r="AJ513" t="s">
        <v>2943</v>
      </c>
      <c r="AK513" s="9" t="s">
        <v>4374</v>
      </c>
      <c r="AO513" s="29"/>
      <c r="AP513" s="103" t="s">
        <v>4375</v>
      </c>
      <c r="AQ513" s="104" t="b">
        <v>1</v>
      </c>
      <c r="AR513" s="105"/>
      <c r="AS513" s="29"/>
      <c r="AT513" s="131" t="str" cm="1">
        <f t="array" ref="AT513">IFERROR(_xlfn.TEXTSPLIT(AR513,";",,FALSE),"")</f>
        <v/>
      </c>
      <c r="BJ513" s="132" t="str">
        <f t="shared" si="250"/>
        <v/>
      </c>
      <c r="BK513" s="132" t="str">
        <f t="shared" si="251"/>
        <v/>
      </c>
      <c r="BL513" s="132" t="str">
        <f t="shared" si="252"/>
        <v/>
      </c>
      <c r="BM513" s="132" t="str">
        <f t="shared" si="253"/>
        <v/>
      </c>
      <c r="BN513" s="132" t="str">
        <f t="shared" si="254"/>
        <v/>
      </c>
      <c r="BO513" s="132" t="str">
        <f t="shared" si="255"/>
        <v/>
      </c>
      <c r="BP513" s="132" t="str">
        <f t="shared" si="256"/>
        <v/>
      </c>
      <c r="BQ513" s="132" t="str">
        <f t="shared" si="257"/>
        <v/>
      </c>
      <c r="BR513" s="132" t="str">
        <f t="shared" si="258"/>
        <v/>
      </c>
      <c r="BS513" s="132" t="str">
        <f t="shared" si="259"/>
        <v/>
      </c>
      <c r="BT513" s="132" t="str">
        <f t="shared" si="260"/>
        <v/>
      </c>
      <c r="BU513" s="132" t="str">
        <f t="shared" si="261"/>
        <v/>
      </c>
      <c r="BV513" s="132" t="str">
        <f t="shared" si="262"/>
        <v/>
      </c>
      <c r="BW513" s="132" t="str">
        <f t="shared" si="263"/>
        <v/>
      </c>
      <c r="BX513" s="132" t="str">
        <f t="shared" si="264"/>
        <v/>
      </c>
      <c r="BY513" s="132" t="str">
        <f t="shared" si="265"/>
        <v/>
      </c>
      <c r="BZ513" t="str">
        <f t="shared" si="266"/>
        <v/>
      </c>
      <c r="CA513" t="str">
        <f t="shared" si="267"/>
        <v/>
      </c>
      <c r="CB513" t="str">
        <f t="shared" si="268"/>
        <v/>
      </c>
      <c r="CC513" t="str">
        <f t="shared" si="269"/>
        <v/>
      </c>
      <c r="CD513" t="str">
        <f t="shared" si="270"/>
        <v/>
      </c>
      <c r="CE513" t="str">
        <f t="shared" si="271"/>
        <v/>
      </c>
      <c r="CF513" t="str">
        <f t="shared" si="272"/>
        <v/>
      </c>
      <c r="CG513" t="str">
        <f t="shared" si="273"/>
        <v/>
      </c>
      <c r="CH513" t="str">
        <f t="shared" si="274"/>
        <v/>
      </c>
      <c r="CI513" t="str">
        <f t="shared" si="275"/>
        <v/>
      </c>
      <c r="CJ513" t="str">
        <f t="shared" si="276"/>
        <v/>
      </c>
      <c r="CK513" t="str">
        <f t="shared" si="277"/>
        <v/>
      </c>
      <c r="CL513" t="str">
        <f t="shared" si="278"/>
        <v/>
      </c>
      <c r="CM513" t="str">
        <f t="shared" si="279"/>
        <v/>
      </c>
      <c r="CN513" t="str">
        <f t="shared" si="280"/>
        <v/>
      </c>
      <c r="CO513" t="str">
        <f t="shared" si="281"/>
        <v/>
      </c>
    </row>
    <row r="514" spans="1:93" ht="16.5" customHeight="1">
      <c r="A514" t="s">
        <v>3876</v>
      </c>
      <c r="B514" s="97" t="s">
        <v>3962</v>
      </c>
      <c r="C514" s="26" t="s">
        <v>4245</v>
      </c>
      <c r="D514" s="26" t="s">
        <v>4365</v>
      </c>
      <c r="E514" s="27" t="s">
        <v>2890</v>
      </c>
      <c r="F514" t="s">
        <v>48</v>
      </c>
      <c r="G514" s="30" t="s">
        <v>903</v>
      </c>
      <c r="H514" t="s">
        <v>526</v>
      </c>
      <c r="I514" t="s">
        <v>4372</v>
      </c>
      <c r="K514" s="28"/>
      <c r="M514" t="s">
        <v>38</v>
      </c>
      <c r="R514" t="str">
        <f>IF(COUNTIF(soi_input_variables!A:A,B514)&gt;0,"yes","no")</f>
        <v>yes</v>
      </c>
      <c r="S514" t="str">
        <f>IF(COUNTIF(midas_input_variables!A:A,B514)&gt;0,"yes","no")</f>
        <v>yes</v>
      </c>
      <c r="T514" t="str">
        <f t="shared" si="282"/>
        <v>yes</v>
      </c>
      <c r="U514">
        <f t="shared" si="296"/>
        <v>5.0000000000000001E-4</v>
      </c>
      <c r="V514" t="str">
        <f>IF(COUNTIF(eucalc_variables_proxies!A:A,B514)&gt;0,"yes","no")</f>
        <v>yes</v>
      </c>
      <c r="X514" s="9" t="s">
        <v>3013</v>
      </c>
      <c r="AI514" s="9" t="s">
        <v>4376</v>
      </c>
      <c r="AJ514" t="s">
        <v>2943</v>
      </c>
      <c r="AK514" s="9" t="s">
        <v>4374</v>
      </c>
      <c r="AO514" s="29"/>
      <c r="AP514" s="124" t="s">
        <v>4377</v>
      </c>
      <c r="AQ514" s="104" t="b">
        <v>1</v>
      </c>
      <c r="AR514" s="105"/>
      <c r="AS514" s="29"/>
      <c r="AT514" s="131" t="str" cm="1">
        <f t="array" ref="AT514">IFERROR(_xlfn.TEXTSPLIT(AR514,";",,FALSE),"")</f>
        <v/>
      </c>
      <c r="BJ514" s="132" t="str">
        <f t="shared" ref="BJ514:BJ577" si="297">IF(LEN(AT514)&gt;0,VALUE(AT514),"")</f>
        <v/>
      </c>
      <c r="BK514" s="132" t="str">
        <f t="shared" ref="BK514:BK577" si="298">IF(LEN(AU514)&gt;0,VALUE(AU514),"")</f>
        <v/>
      </c>
      <c r="BL514" s="132" t="str">
        <f t="shared" ref="BL514:BL577" si="299">IF(LEN(AV514)&gt;0,VALUE(AV514),"")</f>
        <v/>
      </c>
      <c r="BM514" s="132" t="str">
        <f t="shared" ref="BM514:BM577" si="300">IF(LEN(AW514)&gt;0,VALUE(AW514),"")</f>
        <v/>
      </c>
      <c r="BN514" s="132" t="str">
        <f t="shared" ref="BN514:BN577" si="301">IF(LEN(AX514)&gt;0,VALUE(AX514),"")</f>
        <v/>
      </c>
      <c r="BO514" s="132" t="str">
        <f t="shared" ref="BO514:BO577" si="302">IF(LEN(AY514)&gt;0,VALUE(AY514),"")</f>
        <v/>
      </c>
      <c r="BP514" s="132" t="str">
        <f t="shared" ref="BP514:BP577" si="303">IF(LEN(AZ514)&gt;0,VALUE(AZ514),"")</f>
        <v/>
      </c>
      <c r="BQ514" s="132" t="str">
        <f t="shared" ref="BQ514:BQ577" si="304">IF(LEN(BA514)&gt;0,VALUE(BA514),"")</f>
        <v/>
      </c>
      <c r="BR514" s="132" t="str">
        <f t="shared" ref="BR514:BR577" si="305">IF(LEN(BB514)&gt;0,VALUE(BB514),"")</f>
        <v/>
      </c>
      <c r="BS514" s="132" t="str">
        <f t="shared" ref="BS514:BS577" si="306">IF(LEN(BC514)&gt;0,VALUE(BC514),"")</f>
        <v/>
      </c>
      <c r="BT514" s="132" t="str">
        <f t="shared" ref="BT514:BT577" si="307">IF(LEN(BD514)&gt;0,VALUE(BD514),"")</f>
        <v/>
      </c>
      <c r="BU514" s="132" t="str">
        <f t="shared" ref="BU514:BU577" si="308">IF(LEN(BE514)&gt;0,VALUE(BE514),"")</f>
        <v/>
      </c>
      <c r="BV514" s="132" t="str">
        <f t="shared" ref="BV514:BV577" si="309">IF(LEN(BF514)&gt;0,VALUE(BF514),"")</f>
        <v/>
      </c>
      <c r="BW514" s="132" t="str">
        <f t="shared" ref="BW514:BW577" si="310">IF(LEN(BG514)&gt;0,VALUE(BG514),"")</f>
        <v/>
      </c>
      <c r="BX514" s="132" t="str">
        <f t="shared" ref="BX514:BX577" si="311">IF(LEN(BH514)&gt;0,VALUE(BH514),"")</f>
        <v/>
      </c>
      <c r="BY514" s="132" t="str">
        <f t="shared" ref="BY514:BY577" si="312">IF(LEN(BI514)&gt;0,VALUE(BI514),"")</f>
        <v/>
      </c>
      <c r="BZ514" t="str">
        <f t="shared" ref="BZ514:BZ577" si="313" xml:space="preserve"> IF(LEN(BJ514)&gt;0,VLOOKUP(BJ514,$AO:$AP,2,FALSE),"")</f>
        <v/>
      </c>
      <c r="CA514" t="str">
        <f t="shared" ref="CA514:CA577" si="314" xml:space="preserve"> IF(LEN(BK514)&gt;0,VLOOKUP(BK514,$AO:$AP,2,FALSE),"")</f>
        <v/>
      </c>
      <c r="CB514" t="str">
        <f t="shared" ref="CB514:CB577" si="315" xml:space="preserve"> IF(LEN(BL514)&gt;0,VLOOKUP(BL514,$AO:$AP,2,FALSE),"")</f>
        <v/>
      </c>
      <c r="CC514" t="str">
        <f t="shared" ref="CC514:CC577" si="316" xml:space="preserve"> IF(LEN(BM514)&gt;0,VLOOKUP(BM514,$AO:$AP,2,FALSE),"")</f>
        <v/>
      </c>
      <c r="CD514" t="str">
        <f t="shared" ref="CD514:CD577" si="317" xml:space="preserve"> IF(LEN(BN514)&gt;0,VLOOKUP(BN514,$AO:$AP,2,FALSE),"")</f>
        <v/>
      </c>
      <c r="CE514" t="str">
        <f t="shared" ref="CE514:CE577" si="318" xml:space="preserve"> IF(LEN(BO514)&gt;0,VLOOKUP(BO514,$AO:$AP,2,FALSE),"")</f>
        <v/>
      </c>
      <c r="CF514" t="str">
        <f t="shared" ref="CF514:CF577" si="319" xml:space="preserve"> IF(LEN(BP514)&gt;0,VLOOKUP(BP514,$AO:$AP,2,FALSE),"")</f>
        <v/>
      </c>
      <c r="CG514" t="str">
        <f t="shared" ref="CG514:CG577" si="320" xml:space="preserve"> IF(LEN(BQ514)&gt;0,VLOOKUP(BQ514,$AO:$AP,2,FALSE),"")</f>
        <v/>
      </c>
      <c r="CH514" t="str">
        <f t="shared" ref="CH514:CH577" si="321" xml:space="preserve"> IF(LEN(BR514)&gt;0,VLOOKUP(BR514,$AO:$AP,2,FALSE),"")</f>
        <v/>
      </c>
      <c r="CI514" t="str">
        <f t="shared" ref="CI514:CI577" si="322" xml:space="preserve"> IF(LEN(BS514)&gt;0,VLOOKUP(BS514,$AO:$AP,2,FALSE),"")</f>
        <v/>
      </c>
      <c r="CJ514" t="str">
        <f t="shared" ref="CJ514:CJ577" si="323" xml:space="preserve"> IF(LEN(BT514)&gt;0,VLOOKUP(BT514,$AO:$AP,2,FALSE),"")</f>
        <v/>
      </c>
      <c r="CK514" t="str">
        <f t="shared" ref="CK514:CK577" si="324" xml:space="preserve"> IF(LEN(BU514)&gt;0,VLOOKUP(BU514,$AO:$AP,2,FALSE),"")</f>
        <v/>
      </c>
      <c r="CL514" t="str">
        <f t="shared" ref="CL514:CL577" si="325" xml:space="preserve"> IF(LEN(BV514)&gt;0,VLOOKUP(BV514,$AO:$AP,2,FALSE),"")</f>
        <v/>
      </c>
      <c r="CM514" t="str">
        <f t="shared" ref="CM514:CM577" si="326" xml:space="preserve"> IF(LEN(BW514)&gt;0,VLOOKUP(BW514,$AO:$AP,2,FALSE),"")</f>
        <v/>
      </c>
      <c r="CN514" t="str">
        <f t="shared" ref="CN514:CN577" si="327" xml:space="preserve"> IF(LEN(BX514)&gt;0,VLOOKUP(BX514,$AO:$AP,2,FALSE),"")</f>
        <v/>
      </c>
      <c r="CO514" t="str">
        <f t="shared" ref="CO514:CO577" si="328" xml:space="preserve"> IF(LEN(BY514)&gt;0,VLOOKUP(BY514,$AO:$AP,2,FALSE),"")</f>
        <v/>
      </c>
    </row>
    <row r="515" spans="1:93" ht="16.5" customHeight="1">
      <c r="A515" t="s">
        <v>3879</v>
      </c>
      <c r="B515" s="97" t="s">
        <v>3965</v>
      </c>
      <c r="C515" s="26" t="s">
        <v>4378</v>
      </c>
      <c r="D515" s="26" t="s">
        <v>4365</v>
      </c>
      <c r="E515" s="27" t="s">
        <v>2890</v>
      </c>
      <c r="F515" t="s">
        <v>48</v>
      </c>
      <c r="G515" s="30" t="s">
        <v>903</v>
      </c>
      <c r="H515" t="s">
        <v>526</v>
      </c>
      <c r="I515" t="s">
        <v>4379</v>
      </c>
      <c r="K515" s="28"/>
      <c r="M515" t="s">
        <v>38</v>
      </c>
      <c r="R515" t="str">
        <f>IF(COUNTIF(soi_input_variables!A:A,B515)&gt;0,"yes","no")</f>
        <v>yes</v>
      </c>
      <c r="S515" t="str">
        <f>IF(COUNTIF(midas_input_variables!A:A,B515)&gt;0,"yes","no")</f>
        <v>no</v>
      </c>
      <c r="T515" t="str">
        <f t="shared" si="282"/>
        <v>yes</v>
      </c>
      <c r="V515" t="str">
        <f>IF(COUNTIF(eucalc_variables_proxies!A:A,B515)&gt;0,"yes","no")</f>
        <v>yes</v>
      </c>
      <c r="X515" s="9" t="s">
        <v>3013</v>
      </c>
      <c r="AI515" s="9" t="s">
        <v>4380</v>
      </c>
      <c r="AJ515" t="s">
        <v>2943</v>
      </c>
      <c r="AK515" s="9" t="s">
        <v>4374</v>
      </c>
      <c r="AO515" s="29"/>
      <c r="AP515" s="124" t="s">
        <v>4381</v>
      </c>
      <c r="AQ515" s="104" t="b">
        <v>1</v>
      </c>
      <c r="AR515" s="105"/>
      <c r="AS515" s="29"/>
      <c r="AT515" s="131" t="str" cm="1">
        <f t="array" ref="AT515">IFERROR(_xlfn.TEXTSPLIT(AR515,";",,FALSE),"")</f>
        <v/>
      </c>
      <c r="BJ515" s="132" t="str">
        <f t="shared" si="297"/>
        <v/>
      </c>
      <c r="BK515" s="132" t="str">
        <f t="shared" si="298"/>
        <v/>
      </c>
      <c r="BL515" s="132" t="str">
        <f t="shared" si="299"/>
        <v/>
      </c>
      <c r="BM515" s="132" t="str">
        <f t="shared" si="300"/>
        <v/>
      </c>
      <c r="BN515" s="132" t="str">
        <f t="shared" si="301"/>
        <v/>
      </c>
      <c r="BO515" s="132" t="str">
        <f t="shared" si="302"/>
        <v/>
      </c>
      <c r="BP515" s="132" t="str">
        <f t="shared" si="303"/>
        <v/>
      </c>
      <c r="BQ515" s="132" t="str">
        <f t="shared" si="304"/>
        <v/>
      </c>
      <c r="BR515" s="132" t="str">
        <f t="shared" si="305"/>
        <v/>
      </c>
      <c r="BS515" s="132" t="str">
        <f t="shared" si="306"/>
        <v/>
      </c>
      <c r="BT515" s="132" t="str">
        <f t="shared" si="307"/>
        <v/>
      </c>
      <c r="BU515" s="132" t="str">
        <f t="shared" si="308"/>
        <v/>
      </c>
      <c r="BV515" s="132" t="str">
        <f t="shared" si="309"/>
        <v/>
      </c>
      <c r="BW515" s="132" t="str">
        <f t="shared" si="310"/>
        <v/>
      </c>
      <c r="BX515" s="132" t="str">
        <f t="shared" si="311"/>
        <v/>
      </c>
      <c r="BY515" s="132" t="str">
        <f t="shared" si="312"/>
        <v/>
      </c>
      <c r="BZ515" t="str">
        <f t="shared" si="313"/>
        <v/>
      </c>
      <c r="CA515" t="str">
        <f t="shared" si="314"/>
        <v/>
      </c>
      <c r="CB515" t="str">
        <f t="shared" si="315"/>
        <v/>
      </c>
      <c r="CC515" t="str">
        <f t="shared" si="316"/>
        <v/>
      </c>
      <c r="CD515" t="str">
        <f t="shared" si="317"/>
        <v/>
      </c>
      <c r="CE515" t="str">
        <f t="shared" si="318"/>
        <v/>
      </c>
      <c r="CF515" t="str">
        <f t="shared" si="319"/>
        <v/>
      </c>
      <c r="CG515" t="str">
        <f t="shared" si="320"/>
        <v/>
      </c>
      <c r="CH515" t="str">
        <f t="shared" si="321"/>
        <v/>
      </c>
      <c r="CI515" t="str">
        <f t="shared" si="322"/>
        <v/>
      </c>
      <c r="CJ515" t="str">
        <f t="shared" si="323"/>
        <v/>
      </c>
      <c r="CK515" t="str">
        <f t="shared" si="324"/>
        <v/>
      </c>
      <c r="CL515" t="str">
        <f t="shared" si="325"/>
        <v/>
      </c>
      <c r="CM515" t="str">
        <f t="shared" si="326"/>
        <v/>
      </c>
      <c r="CN515" t="str">
        <f t="shared" si="327"/>
        <v/>
      </c>
      <c r="CO515" t="str">
        <f t="shared" si="328"/>
        <v/>
      </c>
    </row>
    <row r="516" spans="1:93" ht="19.5" customHeight="1">
      <c r="A516" s="198" t="s">
        <v>3882</v>
      </c>
      <c r="B516" s="97" t="s">
        <v>3967</v>
      </c>
      <c r="C516" s="26" t="s">
        <v>4248</v>
      </c>
      <c r="D516" s="26" t="s">
        <v>4365</v>
      </c>
      <c r="E516" s="27" t="s">
        <v>2890</v>
      </c>
      <c r="F516" t="s">
        <v>48</v>
      </c>
      <c r="G516" s="30" t="s">
        <v>903</v>
      </c>
      <c r="H516" t="s">
        <v>526</v>
      </c>
      <c r="I516" t="s">
        <v>4339</v>
      </c>
      <c r="K516" s="28"/>
      <c r="M516" t="s">
        <v>38</v>
      </c>
      <c r="R516" t="str">
        <f>IF(COUNTIF(soi_input_variables!A:A,B516)&gt;0,"yes","no")</f>
        <v>no</v>
      </c>
      <c r="S516" t="str">
        <f>IF(COUNTIF(midas_input_variables!A:A,B516)&gt;0,"yes","no")</f>
        <v>no</v>
      </c>
      <c r="T516" t="str">
        <f t="shared" si="282"/>
        <v>no</v>
      </c>
      <c r="V516" t="str">
        <f>IF(COUNTIF(eucalc_variables_proxies!A:A,B516)&gt;0,"yes","no")</f>
        <v>yes</v>
      </c>
      <c r="X516" s="9" t="s">
        <v>3013</v>
      </c>
      <c r="AI516" s="9" t="s">
        <v>4382</v>
      </c>
      <c r="AJ516" t="s">
        <v>2943</v>
      </c>
      <c r="AK516" s="9" t="s">
        <v>4374</v>
      </c>
      <c r="AO516" s="29"/>
      <c r="AP516" s="124" t="s">
        <v>4383</v>
      </c>
      <c r="AQ516" s="104" t="b">
        <v>1</v>
      </c>
      <c r="AR516" s="105"/>
      <c r="AS516" s="29"/>
      <c r="AT516" s="131" t="str" cm="1">
        <f t="array" ref="AT516">IFERROR(_xlfn.TEXTSPLIT(AR516,";",,FALSE),"")</f>
        <v/>
      </c>
      <c r="BJ516" s="132" t="str">
        <f t="shared" si="297"/>
        <v/>
      </c>
      <c r="BK516" s="132" t="str">
        <f t="shared" si="298"/>
        <v/>
      </c>
      <c r="BL516" s="132" t="str">
        <f t="shared" si="299"/>
        <v/>
      </c>
      <c r="BM516" s="132" t="str">
        <f t="shared" si="300"/>
        <v/>
      </c>
      <c r="BN516" s="132" t="str">
        <f t="shared" si="301"/>
        <v/>
      </c>
      <c r="BO516" s="132" t="str">
        <f t="shared" si="302"/>
        <v/>
      </c>
      <c r="BP516" s="132" t="str">
        <f t="shared" si="303"/>
        <v/>
      </c>
      <c r="BQ516" s="132" t="str">
        <f t="shared" si="304"/>
        <v/>
      </c>
      <c r="BR516" s="132" t="str">
        <f t="shared" si="305"/>
        <v/>
      </c>
      <c r="BS516" s="132" t="str">
        <f t="shared" si="306"/>
        <v/>
      </c>
      <c r="BT516" s="132" t="str">
        <f t="shared" si="307"/>
        <v/>
      </c>
      <c r="BU516" s="132" t="str">
        <f t="shared" si="308"/>
        <v/>
      </c>
      <c r="BV516" s="132" t="str">
        <f t="shared" si="309"/>
        <v/>
      </c>
      <c r="BW516" s="132" t="str">
        <f t="shared" si="310"/>
        <v/>
      </c>
      <c r="BX516" s="132" t="str">
        <f t="shared" si="311"/>
        <v/>
      </c>
      <c r="BY516" s="132" t="str">
        <f t="shared" si="312"/>
        <v/>
      </c>
      <c r="BZ516" t="str">
        <f t="shared" si="313"/>
        <v/>
      </c>
      <c r="CA516" t="str">
        <f t="shared" si="314"/>
        <v/>
      </c>
      <c r="CB516" t="str">
        <f t="shared" si="315"/>
        <v/>
      </c>
      <c r="CC516" t="str">
        <f t="shared" si="316"/>
        <v/>
      </c>
      <c r="CD516" t="str">
        <f t="shared" si="317"/>
        <v/>
      </c>
      <c r="CE516" t="str">
        <f t="shared" si="318"/>
        <v/>
      </c>
      <c r="CF516" t="str">
        <f t="shared" si="319"/>
        <v/>
      </c>
      <c r="CG516" t="str">
        <f t="shared" si="320"/>
        <v/>
      </c>
      <c r="CH516" t="str">
        <f t="shared" si="321"/>
        <v/>
      </c>
      <c r="CI516" t="str">
        <f t="shared" si="322"/>
        <v/>
      </c>
      <c r="CJ516" t="str">
        <f t="shared" si="323"/>
        <v/>
      </c>
      <c r="CK516" t="str">
        <f t="shared" si="324"/>
        <v/>
      </c>
      <c r="CL516" t="str">
        <f t="shared" si="325"/>
        <v/>
      </c>
      <c r="CM516" t="str">
        <f t="shared" si="326"/>
        <v/>
      </c>
      <c r="CN516" t="str">
        <f t="shared" si="327"/>
        <v/>
      </c>
      <c r="CO516" t="str">
        <f t="shared" si="328"/>
        <v/>
      </c>
    </row>
    <row r="517" spans="1:93" ht="17.7" customHeight="1">
      <c r="A517" t="s">
        <v>3884</v>
      </c>
      <c r="B517" s="97" t="s">
        <v>3970</v>
      </c>
      <c r="C517" s="26" t="s">
        <v>4296</v>
      </c>
      <c r="D517" s="26" t="s">
        <v>4365</v>
      </c>
      <c r="E517" s="27" t="s">
        <v>2890</v>
      </c>
      <c r="F517" t="s">
        <v>48</v>
      </c>
      <c r="G517" s="30" t="s">
        <v>903</v>
      </c>
      <c r="H517" t="s">
        <v>526</v>
      </c>
      <c r="I517" t="s">
        <v>4379</v>
      </c>
      <c r="K517" s="28"/>
      <c r="M517" t="s">
        <v>38</v>
      </c>
      <c r="R517" t="str">
        <f>IF(COUNTIF(soi_input_variables!A:A,B517)&gt;0,"yes","no")</f>
        <v>yes</v>
      </c>
      <c r="S517" t="str">
        <f>IF(COUNTIF(midas_input_variables!A:A,B517)&gt;0,"yes","no")</f>
        <v>yes</v>
      </c>
      <c r="T517" t="str">
        <f t="shared" si="282"/>
        <v>yes</v>
      </c>
      <c r="U517">
        <f>0.0005</f>
        <v>5.0000000000000001E-4</v>
      </c>
      <c r="V517" t="str">
        <f>IF(COUNTIF(eucalc_variables_proxies!A:A,B517)&gt;0,"yes","no")</f>
        <v>yes</v>
      </c>
      <c r="X517" s="9" t="s">
        <v>3013</v>
      </c>
      <c r="AI517" s="9" t="s">
        <v>4374</v>
      </c>
      <c r="AJ517" t="s">
        <v>2943</v>
      </c>
      <c r="AK517" t="s">
        <v>2943</v>
      </c>
      <c r="AO517" s="29"/>
      <c r="AP517" s="124" t="s">
        <v>4384</v>
      </c>
      <c r="AQ517" s="104" t="b">
        <v>1</v>
      </c>
      <c r="AR517" s="105"/>
      <c r="AS517" s="29"/>
      <c r="AT517" s="131" t="str" cm="1">
        <f t="array" ref="AT517">IFERROR(_xlfn.TEXTSPLIT(AR517,";",,FALSE),"")</f>
        <v/>
      </c>
      <c r="BJ517" s="132" t="str">
        <f t="shared" si="297"/>
        <v/>
      </c>
      <c r="BK517" s="132" t="str">
        <f t="shared" si="298"/>
        <v/>
      </c>
      <c r="BL517" s="132" t="str">
        <f t="shared" si="299"/>
        <v/>
      </c>
      <c r="BM517" s="132" t="str">
        <f t="shared" si="300"/>
        <v/>
      </c>
      <c r="BN517" s="132" t="str">
        <f t="shared" si="301"/>
        <v/>
      </c>
      <c r="BO517" s="132" t="str">
        <f t="shared" si="302"/>
        <v/>
      </c>
      <c r="BP517" s="132" t="str">
        <f t="shared" si="303"/>
        <v/>
      </c>
      <c r="BQ517" s="132" t="str">
        <f t="shared" si="304"/>
        <v/>
      </c>
      <c r="BR517" s="132" t="str">
        <f t="shared" si="305"/>
        <v/>
      </c>
      <c r="BS517" s="132" t="str">
        <f t="shared" si="306"/>
        <v/>
      </c>
      <c r="BT517" s="132" t="str">
        <f t="shared" si="307"/>
        <v/>
      </c>
      <c r="BU517" s="132" t="str">
        <f t="shared" si="308"/>
        <v/>
      </c>
      <c r="BV517" s="132" t="str">
        <f t="shared" si="309"/>
        <v/>
      </c>
      <c r="BW517" s="132" t="str">
        <f t="shared" si="310"/>
        <v/>
      </c>
      <c r="BX517" s="132" t="str">
        <f t="shared" si="311"/>
        <v/>
      </c>
      <c r="BY517" s="132" t="str">
        <f t="shared" si="312"/>
        <v/>
      </c>
      <c r="BZ517" t="str">
        <f t="shared" si="313"/>
        <v/>
      </c>
      <c r="CA517" t="str">
        <f t="shared" si="314"/>
        <v/>
      </c>
      <c r="CB517" t="str">
        <f t="shared" si="315"/>
        <v/>
      </c>
      <c r="CC517" t="str">
        <f t="shared" si="316"/>
        <v/>
      </c>
      <c r="CD517" t="str">
        <f t="shared" si="317"/>
        <v/>
      </c>
      <c r="CE517" t="str">
        <f t="shared" si="318"/>
        <v/>
      </c>
      <c r="CF517" t="str">
        <f t="shared" si="319"/>
        <v/>
      </c>
      <c r="CG517" t="str">
        <f t="shared" si="320"/>
        <v/>
      </c>
      <c r="CH517" t="str">
        <f t="shared" si="321"/>
        <v/>
      </c>
      <c r="CI517" t="str">
        <f t="shared" si="322"/>
        <v/>
      </c>
      <c r="CJ517" t="str">
        <f t="shared" si="323"/>
        <v/>
      </c>
      <c r="CK517" t="str">
        <f t="shared" si="324"/>
        <v/>
      </c>
      <c r="CL517" t="str">
        <f t="shared" si="325"/>
        <v/>
      </c>
      <c r="CM517" t="str">
        <f t="shared" si="326"/>
        <v/>
      </c>
      <c r="CN517" t="str">
        <f t="shared" si="327"/>
        <v/>
      </c>
      <c r="CO517" t="str">
        <f t="shared" si="328"/>
        <v/>
      </c>
    </row>
    <row r="518" spans="1:93" ht="19.2" customHeight="1">
      <c r="A518" t="s">
        <v>3887</v>
      </c>
      <c r="B518" s="97" t="s">
        <v>3972</v>
      </c>
      <c r="C518" s="26" t="s">
        <v>3738</v>
      </c>
      <c r="D518" s="26" t="s">
        <v>4365</v>
      </c>
      <c r="E518" s="27" t="s">
        <v>2890</v>
      </c>
      <c r="F518" t="s">
        <v>48</v>
      </c>
      <c r="G518" s="30" t="s">
        <v>903</v>
      </c>
      <c r="H518" t="s">
        <v>526</v>
      </c>
      <c r="I518" t="s">
        <v>4385</v>
      </c>
      <c r="K518" s="28"/>
      <c r="M518" t="s">
        <v>38</v>
      </c>
      <c r="R518" t="str">
        <f>IF(COUNTIF(soi_input_variables!A:A,B518)&gt;0,"yes","no")</f>
        <v>no</v>
      </c>
      <c r="S518" t="str">
        <f>IF(COUNTIF(midas_input_variables!A:A,B518)&gt;0,"yes","no")</f>
        <v>no</v>
      </c>
      <c r="T518" t="str">
        <f t="shared" si="282"/>
        <v>no</v>
      </c>
      <c r="V518" t="str">
        <f>IF(COUNTIF(eucalc_variables_proxies!A:A,B518)&gt;0,"yes","no")</f>
        <v>yes</v>
      </c>
      <c r="X518" s="9" t="s">
        <v>3013</v>
      </c>
      <c r="AI518" s="9" t="s">
        <v>4386</v>
      </c>
      <c r="AJ518" t="s">
        <v>2993</v>
      </c>
      <c r="AO518" s="29"/>
      <c r="AP518" s="103" t="s">
        <v>4387</v>
      </c>
      <c r="AQ518" s="104" t="b">
        <v>1</v>
      </c>
      <c r="AR518" s="105"/>
      <c r="AS518" s="29"/>
      <c r="AT518" s="131" t="str" cm="1">
        <f t="array" ref="AT518">IFERROR(_xlfn.TEXTSPLIT(AR518,";",,FALSE),"")</f>
        <v/>
      </c>
      <c r="BJ518" s="132" t="str">
        <f t="shared" si="297"/>
        <v/>
      </c>
      <c r="BK518" s="132" t="str">
        <f t="shared" si="298"/>
        <v/>
      </c>
      <c r="BL518" s="132" t="str">
        <f t="shared" si="299"/>
        <v/>
      </c>
      <c r="BM518" s="132" t="str">
        <f t="shared" si="300"/>
        <v/>
      </c>
      <c r="BN518" s="132" t="str">
        <f t="shared" si="301"/>
        <v/>
      </c>
      <c r="BO518" s="132" t="str">
        <f t="shared" si="302"/>
        <v/>
      </c>
      <c r="BP518" s="132" t="str">
        <f t="shared" si="303"/>
        <v/>
      </c>
      <c r="BQ518" s="132" t="str">
        <f t="shared" si="304"/>
        <v/>
      </c>
      <c r="BR518" s="132" t="str">
        <f t="shared" si="305"/>
        <v/>
      </c>
      <c r="BS518" s="132" t="str">
        <f t="shared" si="306"/>
        <v/>
      </c>
      <c r="BT518" s="132" t="str">
        <f t="shared" si="307"/>
        <v/>
      </c>
      <c r="BU518" s="132" t="str">
        <f t="shared" si="308"/>
        <v/>
      </c>
      <c r="BV518" s="132" t="str">
        <f t="shared" si="309"/>
        <v/>
      </c>
      <c r="BW518" s="132" t="str">
        <f t="shared" si="310"/>
        <v/>
      </c>
      <c r="BX518" s="132" t="str">
        <f t="shared" si="311"/>
        <v/>
      </c>
      <c r="BY518" s="132" t="str">
        <f t="shared" si="312"/>
        <v/>
      </c>
      <c r="BZ518" t="str">
        <f t="shared" si="313"/>
        <v/>
      </c>
      <c r="CA518" t="str">
        <f t="shared" si="314"/>
        <v/>
      </c>
      <c r="CB518" t="str">
        <f t="shared" si="315"/>
        <v/>
      </c>
      <c r="CC518" t="str">
        <f t="shared" si="316"/>
        <v/>
      </c>
      <c r="CD518" t="str">
        <f t="shared" si="317"/>
        <v/>
      </c>
      <c r="CE518" t="str">
        <f t="shared" si="318"/>
        <v/>
      </c>
      <c r="CF518" t="str">
        <f t="shared" si="319"/>
        <v/>
      </c>
      <c r="CG518" t="str">
        <f t="shared" si="320"/>
        <v/>
      </c>
      <c r="CH518" t="str">
        <f t="shared" si="321"/>
        <v/>
      </c>
      <c r="CI518" t="str">
        <f t="shared" si="322"/>
        <v/>
      </c>
      <c r="CJ518" t="str">
        <f t="shared" si="323"/>
        <v/>
      </c>
      <c r="CK518" t="str">
        <f t="shared" si="324"/>
        <v/>
      </c>
      <c r="CL518" t="str">
        <f t="shared" si="325"/>
        <v/>
      </c>
      <c r="CM518" t="str">
        <f t="shared" si="326"/>
        <v/>
      </c>
      <c r="CN518" t="str">
        <f t="shared" si="327"/>
        <v/>
      </c>
      <c r="CO518" t="str">
        <f t="shared" si="328"/>
        <v/>
      </c>
    </row>
    <row r="519" spans="1:93" ht="20.100000000000001" customHeight="1">
      <c r="A519" t="s">
        <v>3890</v>
      </c>
      <c r="B519" s="97" t="s">
        <v>3975</v>
      </c>
      <c r="C519" s="26" t="s">
        <v>4388</v>
      </c>
      <c r="D519" s="26" t="s">
        <v>4365</v>
      </c>
      <c r="E519" s="27" t="s">
        <v>2890</v>
      </c>
      <c r="F519" t="s">
        <v>48</v>
      </c>
      <c r="G519" s="30" t="s">
        <v>903</v>
      </c>
      <c r="H519" t="s">
        <v>526</v>
      </c>
      <c r="I519" t="s">
        <v>4389</v>
      </c>
      <c r="K519" s="28"/>
      <c r="M519" t="s">
        <v>38</v>
      </c>
      <c r="R519" t="str">
        <f>IF(COUNTIF(soi_input_variables!A:A,B519)&gt;0,"yes","no")</f>
        <v>yes</v>
      </c>
      <c r="S519" t="str">
        <f>IF(COUNTIF(midas_input_variables!A:A,B519)&gt;0,"yes","no")</f>
        <v>no</v>
      </c>
      <c r="T519" t="str">
        <f t="shared" si="282"/>
        <v>yes</v>
      </c>
      <c r="V519" t="str">
        <f>IF(COUNTIF(eucalc_variables_proxies!A:A,B519)&gt;0,"yes","no")</f>
        <v>yes</v>
      </c>
      <c r="X519" s="9" t="s">
        <v>3013</v>
      </c>
      <c r="AI519" s="9" t="s">
        <v>4390</v>
      </c>
      <c r="AJ519" t="s">
        <v>2993</v>
      </c>
      <c r="AO519" s="29"/>
      <c r="AP519" s="103" t="s">
        <v>4391</v>
      </c>
      <c r="AQ519" s="104" t="b">
        <v>1</v>
      </c>
      <c r="AR519" s="105"/>
      <c r="AS519" s="29"/>
      <c r="AT519" s="131" t="str" cm="1">
        <f t="array" ref="AT519">IFERROR(_xlfn.TEXTSPLIT(AR519,";",,FALSE),"")</f>
        <v/>
      </c>
      <c r="BJ519" s="132" t="str">
        <f t="shared" si="297"/>
        <v/>
      </c>
      <c r="BK519" s="132" t="str">
        <f t="shared" si="298"/>
        <v/>
      </c>
      <c r="BL519" s="132" t="str">
        <f t="shared" si="299"/>
        <v/>
      </c>
      <c r="BM519" s="132" t="str">
        <f t="shared" si="300"/>
        <v/>
      </c>
      <c r="BN519" s="132" t="str">
        <f t="shared" si="301"/>
        <v/>
      </c>
      <c r="BO519" s="132" t="str">
        <f t="shared" si="302"/>
        <v/>
      </c>
      <c r="BP519" s="132" t="str">
        <f t="shared" si="303"/>
        <v/>
      </c>
      <c r="BQ519" s="132" t="str">
        <f t="shared" si="304"/>
        <v/>
      </c>
      <c r="BR519" s="132" t="str">
        <f t="shared" si="305"/>
        <v/>
      </c>
      <c r="BS519" s="132" t="str">
        <f t="shared" si="306"/>
        <v/>
      </c>
      <c r="BT519" s="132" t="str">
        <f t="shared" si="307"/>
        <v/>
      </c>
      <c r="BU519" s="132" t="str">
        <f t="shared" si="308"/>
        <v/>
      </c>
      <c r="BV519" s="132" t="str">
        <f t="shared" si="309"/>
        <v/>
      </c>
      <c r="BW519" s="132" t="str">
        <f t="shared" si="310"/>
        <v/>
      </c>
      <c r="BX519" s="132" t="str">
        <f t="shared" si="311"/>
        <v/>
      </c>
      <c r="BY519" s="132" t="str">
        <f t="shared" si="312"/>
        <v/>
      </c>
      <c r="BZ519" t="str">
        <f t="shared" si="313"/>
        <v/>
      </c>
      <c r="CA519" t="str">
        <f t="shared" si="314"/>
        <v/>
      </c>
      <c r="CB519" t="str">
        <f t="shared" si="315"/>
        <v/>
      </c>
      <c r="CC519" t="str">
        <f t="shared" si="316"/>
        <v/>
      </c>
      <c r="CD519" t="str">
        <f t="shared" si="317"/>
        <v/>
      </c>
      <c r="CE519" t="str">
        <f t="shared" si="318"/>
        <v/>
      </c>
      <c r="CF519" t="str">
        <f t="shared" si="319"/>
        <v/>
      </c>
      <c r="CG519" t="str">
        <f t="shared" si="320"/>
        <v/>
      </c>
      <c r="CH519" t="str">
        <f t="shared" si="321"/>
        <v/>
      </c>
      <c r="CI519" t="str">
        <f t="shared" si="322"/>
        <v/>
      </c>
      <c r="CJ519" t="str">
        <f t="shared" si="323"/>
        <v/>
      </c>
      <c r="CK519" t="str">
        <f t="shared" si="324"/>
        <v/>
      </c>
      <c r="CL519" t="str">
        <f t="shared" si="325"/>
        <v/>
      </c>
      <c r="CM519" t="str">
        <f t="shared" si="326"/>
        <v/>
      </c>
      <c r="CN519" t="str">
        <f t="shared" si="327"/>
        <v/>
      </c>
      <c r="CO519" t="str">
        <f t="shared" si="328"/>
        <v/>
      </c>
    </row>
    <row r="520" spans="1:93" ht="20.100000000000001" customHeight="1">
      <c r="A520" t="s">
        <v>4392</v>
      </c>
      <c r="B520" t="s">
        <v>4393</v>
      </c>
      <c r="C520" s="26"/>
      <c r="D520" s="26"/>
      <c r="E520" s="27" t="s">
        <v>2890</v>
      </c>
      <c r="F520" t="s">
        <v>48</v>
      </c>
      <c r="G520" s="30" t="s">
        <v>903</v>
      </c>
      <c r="H520" t="s">
        <v>526</v>
      </c>
      <c r="I520" t="s">
        <v>337</v>
      </c>
      <c r="K520" s="28"/>
      <c r="M520" s="198" t="s">
        <v>1707</v>
      </c>
      <c r="R520" t="str">
        <f>IF(COUNTIF(soi_input_variables!A:A,B520)&gt;0,"yes","no")</f>
        <v>no</v>
      </c>
      <c r="S520" t="str">
        <f>IF(COUNTIF(midas_input_variables!A:A,B520)&gt;0,"yes","no")</f>
        <v>no</v>
      </c>
      <c r="T520" t="str">
        <f t="shared" ref="T520" si="329">IF(OR(R520="yes",S520="yes"),"yes","no")</f>
        <v>no</v>
      </c>
      <c r="V520" t="str">
        <f>IF(COUNTIF(eucalc_variables_proxies!A:A,B520)&gt;0,"yes","no")</f>
        <v>no</v>
      </c>
      <c r="W520" s="198" t="s">
        <v>38</v>
      </c>
      <c r="X520" s="9"/>
      <c r="AI520" s="9" t="s">
        <v>4394</v>
      </c>
      <c r="AJ520" t="s">
        <v>2993</v>
      </c>
      <c r="AO520" s="29" t="s">
        <v>4395</v>
      </c>
      <c r="AP520" s="103" t="s">
        <v>4396</v>
      </c>
      <c r="AQ520" s="104" t="b">
        <v>1</v>
      </c>
      <c r="AR520" s="105"/>
      <c r="AS520" s="29"/>
      <c r="AT520" s="131" t="str" cm="1">
        <f t="array" ref="AT520">IFERROR(_xlfn.TEXTSPLIT(AR520,";",,FALSE),"")</f>
        <v/>
      </c>
      <c r="BJ520" s="132" t="str">
        <f t="shared" si="297"/>
        <v/>
      </c>
      <c r="BK520" s="132" t="str">
        <f t="shared" si="298"/>
        <v/>
      </c>
      <c r="BL520" s="132" t="str">
        <f t="shared" si="299"/>
        <v/>
      </c>
      <c r="BM520" s="132" t="str">
        <f t="shared" si="300"/>
        <v/>
      </c>
      <c r="BN520" s="132" t="str">
        <f t="shared" si="301"/>
        <v/>
      </c>
      <c r="BO520" s="132" t="str">
        <f t="shared" si="302"/>
        <v/>
      </c>
      <c r="BP520" s="132" t="str">
        <f t="shared" si="303"/>
        <v/>
      </c>
      <c r="BQ520" s="132" t="str">
        <f t="shared" si="304"/>
        <v/>
      </c>
      <c r="BR520" s="132" t="str">
        <f t="shared" si="305"/>
        <v/>
      </c>
      <c r="BS520" s="132" t="str">
        <f t="shared" si="306"/>
        <v/>
      </c>
      <c r="BT520" s="132" t="str">
        <f t="shared" si="307"/>
        <v/>
      </c>
      <c r="BU520" s="132" t="str">
        <f t="shared" si="308"/>
        <v/>
      </c>
      <c r="BV520" s="132" t="str">
        <f t="shared" si="309"/>
        <v/>
      </c>
      <c r="BW520" s="132" t="str">
        <f t="shared" si="310"/>
        <v/>
      </c>
      <c r="BX520" s="132" t="str">
        <f t="shared" si="311"/>
        <v/>
      </c>
      <c r="BY520" s="132" t="str">
        <f t="shared" si="312"/>
        <v/>
      </c>
      <c r="BZ520" t="str">
        <f t="shared" si="313"/>
        <v/>
      </c>
      <c r="CA520" t="str">
        <f t="shared" si="314"/>
        <v/>
      </c>
      <c r="CB520" t="str">
        <f t="shared" si="315"/>
        <v/>
      </c>
      <c r="CC520" t="str">
        <f t="shared" si="316"/>
        <v/>
      </c>
      <c r="CD520" t="str">
        <f t="shared" si="317"/>
        <v/>
      </c>
      <c r="CE520" t="str">
        <f t="shared" si="318"/>
        <v/>
      </c>
      <c r="CF520" t="str">
        <f t="shared" si="319"/>
        <v/>
      </c>
      <c r="CG520" t="str">
        <f t="shared" si="320"/>
        <v/>
      </c>
      <c r="CH520" t="str">
        <f t="shared" si="321"/>
        <v/>
      </c>
      <c r="CI520" t="str">
        <f t="shared" si="322"/>
        <v/>
      </c>
      <c r="CJ520" t="str">
        <f t="shared" si="323"/>
        <v/>
      </c>
      <c r="CK520" t="str">
        <f t="shared" si="324"/>
        <v/>
      </c>
      <c r="CL520" t="str">
        <f t="shared" si="325"/>
        <v/>
      </c>
      <c r="CM520" t="str">
        <f t="shared" si="326"/>
        <v/>
      </c>
      <c r="CN520" t="str">
        <f t="shared" si="327"/>
        <v/>
      </c>
      <c r="CO520" t="str">
        <f t="shared" si="328"/>
        <v/>
      </c>
    </row>
    <row r="521" spans="1:93" ht="20.100000000000001" customHeight="1">
      <c r="A521" t="s">
        <v>4397</v>
      </c>
      <c r="B521" t="s">
        <v>4398</v>
      </c>
      <c r="C521" s="26"/>
      <c r="D521" s="26"/>
      <c r="E521" s="27" t="s">
        <v>2890</v>
      </c>
      <c r="F521" t="s">
        <v>48</v>
      </c>
      <c r="G521" s="30" t="s">
        <v>903</v>
      </c>
      <c r="H521" t="s">
        <v>526</v>
      </c>
      <c r="I521" t="s">
        <v>337</v>
      </c>
      <c r="K521" s="28"/>
      <c r="M521" s="198" t="s">
        <v>1707</v>
      </c>
      <c r="R521" t="str">
        <f>IF(COUNTIF(soi_input_variables!A:A,B521)&gt;0,"yes","no")</f>
        <v>no</v>
      </c>
      <c r="S521" t="str">
        <f>IF(COUNTIF(midas_input_variables!A:A,B521)&gt;0,"yes","no")</f>
        <v>no</v>
      </c>
      <c r="T521" t="str">
        <f t="shared" ref="T521:T524" si="330">IF(OR(R521="yes",S521="yes"),"yes","no")</f>
        <v>no</v>
      </c>
      <c r="V521" t="str">
        <f>IF(COUNTIF(eucalc_variables_proxies!A:A,B521)&gt;0,"yes","no")</f>
        <v>no</v>
      </c>
      <c r="W521" s="198" t="s">
        <v>38</v>
      </c>
      <c r="X521" s="9"/>
      <c r="AI521" s="9" t="s">
        <v>4399</v>
      </c>
      <c r="AJ521" t="s">
        <v>2993</v>
      </c>
      <c r="AO521" s="29"/>
      <c r="AP521" s="103" t="s">
        <v>4400</v>
      </c>
      <c r="AQ521" s="104" t="b">
        <v>1</v>
      </c>
      <c r="AR521" s="105"/>
      <c r="AS521" s="29"/>
      <c r="AT521" s="131" t="str" cm="1">
        <f t="array" ref="AT521">IFERROR(_xlfn.TEXTSPLIT(AR521,";",,FALSE),"")</f>
        <v/>
      </c>
      <c r="BJ521" s="132" t="str">
        <f t="shared" si="297"/>
        <v/>
      </c>
      <c r="BK521" s="132" t="str">
        <f t="shared" si="298"/>
        <v/>
      </c>
      <c r="BL521" s="132" t="str">
        <f t="shared" si="299"/>
        <v/>
      </c>
      <c r="BM521" s="132" t="str">
        <f t="shared" si="300"/>
        <v/>
      </c>
      <c r="BN521" s="132" t="str">
        <f t="shared" si="301"/>
        <v/>
      </c>
      <c r="BO521" s="132" t="str">
        <f t="shared" si="302"/>
        <v/>
      </c>
      <c r="BP521" s="132" t="str">
        <f t="shared" si="303"/>
        <v/>
      </c>
      <c r="BQ521" s="132" t="str">
        <f t="shared" si="304"/>
        <v/>
      </c>
      <c r="BR521" s="132" t="str">
        <f t="shared" si="305"/>
        <v/>
      </c>
      <c r="BS521" s="132" t="str">
        <f t="shared" si="306"/>
        <v/>
      </c>
      <c r="BT521" s="132" t="str">
        <f t="shared" si="307"/>
        <v/>
      </c>
      <c r="BU521" s="132" t="str">
        <f t="shared" si="308"/>
        <v/>
      </c>
      <c r="BV521" s="132" t="str">
        <f t="shared" si="309"/>
        <v/>
      </c>
      <c r="BW521" s="132" t="str">
        <f t="shared" si="310"/>
        <v/>
      </c>
      <c r="BX521" s="132" t="str">
        <f t="shared" si="311"/>
        <v/>
      </c>
      <c r="BY521" s="132" t="str">
        <f t="shared" si="312"/>
        <v/>
      </c>
      <c r="BZ521" t="str">
        <f t="shared" si="313"/>
        <v/>
      </c>
      <c r="CA521" t="str">
        <f t="shared" si="314"/>
        <v/>
      </c>
      <c r="CB521" t="str">
        <f t="shared" si="315"/>
        <v/>
      </c>
      <c r="CC521" t="str">
        <f t="shared" si="316"/>
        <v/>
      </c>
      <c r="CD521" t="str">
        <f t="shared" si="317"/>
        <v/>
      </c>
      <c r="CE521" t="str">
        <f t="shared" si="318"/>
        <v/>
      </c>
      <c r="CF521" t="str">
        <f t="shared" si="319"/>
        <v/>
      </c>
      <c r="CG521" t="str">
        <f t="shared" si="320"/>
        <v/>
      </c>
      <c r="CH521" t="str">
        <f t="shared" si="321"/>
        <v/>
      </c>
      <c r="CI521" t="str">
        <f t="shared" si="322"/>
        <v/>
      </c>
      <c r="CJ521" t="str">
        <f t="shared" si="323"/>
        <v/>
      </c>
      <c r="CK521" t="str">
        <f t="shared" si="324"/>
        <v/>
      </c>
      <c r="CL521" t="str">
        <f t="shared" si="325"/>
        <v/>
      </c>
      <c r="CM521" t="str">
        <f t="shared" si="326"/>
        <v/>
      </c>
      <c r="CN521" t="str">
        <f t="shared" si="327"/>
        <v/>
      </c>
      <c r="CO521" t="str">
        <f t="shared" si="328"/>
        <v/>
      </c>
    </row>
    <row r="522" spans="1:93" ht="20.100000000000001" customHeight="1">
      <c r="A522" t="s">
        <v>4401</v>
      </c>
      <c r="B522" t="s">
        <v>4402</v>
      </c>
      <c r="C522" s="26"/>
      <c r="D522" s="26"/>
      <c r="E522" s="27" t="s">
        <v>1163</v>
      </c>
      <c r="F522" t="s">
        <v>48</v>
      </c>
      <c r="G522" s="30" t="s">
        <v>903</v>
      </c>
      <c r="K522" s="28"/>
      <c r="M522" s="198" t="s">
        <v>1707</v>
      </c>
      <c r="R522" t="str">
        <f>IF(COUNTIF(soi_input_variables!A:A,B522)&gt;0,"yes","no")</f>
        <v>no</v>
      </c>
      <c r="S522" t="str">
        <f>IF(COUNTIF(midas_input_variables!A:A,B522)&gt;0,"yes","no")</f>
        <v>no</v>
      </c>
      <c r="T522" t="str">
        <f t="shared" si="330"/>
        <v>no</v>
      </c>
      <c r="V522" t="str">
        <f>IF(COUNTIF(eucalc_variables_proxies!A:A,B522)&gt;0,"yes","no")</f>
        <v>no</v>
      </c>
      <c r="W522" s="198" t="s">
        <v>38</v>
      </c>
      <c r="X522" s="9"/>
      <c r="AI522" s="9" t="s">
        <v>4403</v>
      </c>
      <c r="AJ522" t="s">
        <v>3048</v>
      </c>
      <c r="AO522" s="29"/>
      <c r="AP522" s="103" t="s">
        <v>4404</v>
      </c>
      <c r="AQ522" s="104" t="b">
        <v>1</v>
      </c>
      <c r="AR522" s="105"/>
      <c r="AS522" s="29"/>
      <c r="AT522" s="131" t="str" cm="1">
        <f t="array" ref="AT522">IFERROR(_xlfn.TEXTSPLIT(AR522,";",,FALSE),"")</f>
        <v/>
      </c>
      <c r="BJ522" s="132" t="str">
        <f t="shared" si="297"/>
        <v/>
      </c>
      <c r="BK522" s="132" t="str">
        <f t="shared" si="298"/>
        <v/>
      </c>
      <c r="BL522" s="132" t="str">
        <f t="shared" si="299"/>
        <v/>
      </c>
      <c r="BM522" s="132" t="str">
        <f t="shared" si="300"/>
        <v/>
      </c>
      <c r="BN522" s="132" t="str">
        <f t="shared" si="301"/>
        <v/>
      </c>
      <c r="BO522" s="132" t="str">
        <f t="shared" si="302"/>
        <v/>
      </c>
      <c r="BP522" s="132" t="str">
        <f t="shared" si="303"/>
        <v/>
      </c>
      <c r="BQ522" s="132" t="str">
        <f t="shared" si="304"/>
        <v/>
      </c>
      <c r="BR522" s="132" t="str">
        <f t="shared" si="305"/>
        <v/>
      </c>
      <c r="BS522" s="132" t="str">
        <f t="shared" si="306"/>
        <v/>
      </c>
      <c r="BT522" s="132" t="str">
        <f t="shared" si="307"/>
        <v/>
      </c>
      <c r="BU522" s="132" t="str">
        <f t="shared" si="308"/>
        <v/>
      </c>
      <c r="BV522" s="132" t="str">
        <f t="shared" si="309"/>
        <v/>
      </c>
      <c r="BW522" s="132" t="str">
        <f t="shared" si="310"/>
        <v/>
      </c>
      <c r="BX522" s="132" t="str">
        <f t="shared" si="311"/>
        <v/>
      </c>
      <c r="BY522" s="132" t="str">
        <f t="shared" si="312"/>
        <v/>
      </c>
      <c r="BZ522" t="str">
        <f t="shared" si="313"/>
        <v/>
      </c>
      <c r="CA522" t="str">
        <f t="shared" si="314"/>
        <v/>
      </c>
      <c r="CB522" t="str">
        <f t="shared" si="315"/>
        <v/>
      </c>
      <c r="CC522" t="str">
        <f t="shared" si="316"/>
        <v/>
      </c>
      <c r="CD522" t="str">
        <f t="shared" si="317"/>
        <v/>
      </c>
      <c r="CE522" t="str">
        <f t="shared" si="318"/>
        <v/>
      </c>
      <c r="CF522" t="str">
        <f t="shared" si="319"/>
        <v/>
      </c>
      <c r="CG522" t="str">
        <f t="shared" si="320"/>
        <v/>
      </c>
      <c r="CH522" t="str">
        <f t="shared" si="321"/>
        <v/>
      </c>
      <c r="CI522" t="str">
        <f t="shared" si="322"/>
        <v/>
      </c>
      <c r="CJ522" t="str">
        <f t="shared" si="323"/>
        <v/>
      </c>
      <c r="CK522" t="str">
        <f t="shared" si="324"/>
        <v/>
      </c>
      <c r="CL522" t="str">
        <f t="shared" si="325"/>
        <v/>
      </c>
      <c r="CM522" t="str">
        <f t="shared" si="326"/>
        <v/>
      </c>
      <c r="CN522" t="str">
        <f t="shared" si="327"/>
        <v/>
      </c>
      <c r="CO522" t="str">
        <f t="shared" si="328"/>
        <v/>
      </c>
    </row>
    <row r="523" spans="1:93" ht="19.5" customHeight="1">
      <c r="A523" t="s">
        <v>3815</v>
      </c>
      <c r="B523" s="97" t="s">
        <v>3977</v>
      </c>
      <c r="C523" s="26" t="s">
        <v>4405</v>
      </c>
      <c r="D523" s="27"/>
      <c r="E523" s="27" t="s">
        <v>2890</v>
      </c>
      <c r="F523" t="s">
        <v>48</v>
      </c>
      <c r="G523" s="30" t="s">
        <v>903</v>
      </c>
      <c r="H523" t="s">
        <v>526</v>
      </c>
      <c r="I523" t="s">
        <v>337</v>
      </c>
      <c r="K523" s="28"/>
      <c r="M523" t="s">
        <v>38</v>
      </c>
      <c r="R523" t="str">
        <f>IF(COUNTIF(soi_input_variables!A:A,B523)&gt;0,"yes","no")</f>
        <v>no</v>
      </c>
      <c r="S523" t="str">
        <f>IF(COUNTIF(midas_input_variables!A:A,B523)&gt;0,"yes","no")</f>
        <v>no</v>
      </c>
      <c r="T523" t="str">
        <f t="shared" si="330"/>
        <v>no</v>
      </c>
      <c r="V523" t="str">
        <f>IF(COUNTIF(eucalc_variables_proxies!A:A,B523)&gt;0,"yes","no")</f>
        <v>yes</v>
      </c>
      <c r="X523" s="9" t="s">
        <v>3013</v>
      </c>
      <c r="AI523" s="9" t="s">
        <v>4406</v>
      </c>
      <c r="AJ523" t="s">
        <v>3048</v>
      </c>
      <c r="AO523" s="29"/>
      <c r="AP523" s="103" t="s">
        <v>4407</v>
      </c>
      <c r="AQ523" s="104" t="b">
        <v>1</v>
      </c>
      <c r="AR523" s="105"/>
      <c r="AS523" s="29"/>
      <c r="AT523" s="131" t="str" cm="1">
        <f t="array" ref="AT523">IFERROR(_xlfn.TEXTSPLIT(AR523,";",,FALSE),"")</f>
        <v/>
      </c>
      <c r="BJ523" s="132" t="str">
        <f t="shared" si="297"/>
        <v/>
      </c>
      <c r="BK523" s="132" t="str">
        <f t="shared" si="298"/>
        <v/>
      </c>
      <c r="BL523" s="132" t="str">
        <f t="shared" si="299"/>
        <v/>
      </c>
      <c r="BM523" s="132" t="str">
        <f t="shared" si="300"/>
        <v/>
      </c>
      <c r="BN523" s="132" t="str">
        <f t="shared" si="301"/>
        <v/>
      </c>
      <c r="BO523" s="132" t="str">
        <f t="shared" si="302"/>
        <v/>
      </c>
      <c r="BP523" s="132" t="str">
        <f t="shared" si="303"/>
        <v/>
      </c>
      <c r="BQ523" s="132" t="str">
        <f t="shared" si="304"/>
        <v/>
      </c>
      <c r="BR523" s="132" t="str">
        <f t="shared" si="305"/>
        <v/>
      </c>
      <c r="BS523" s="132" t="str">
        <f t="shared" si="306"/>
        <v/>
      </c>
      <c r="BT523" s="132" t="str">
        <f t="shared" si="307"/>
        <v/>
      </c>
      <c r="BU523" s="132" t="str">
        <f t="shared" si="308"/>
        <v/>
      </c>
      <c r="BV523" s="132" t="str">
        <f t="shared" si="309"/>
        <v/>
      </c>
      <c r="BW523" s="132" t="str">
        <f t="shared" si="310"/>
        <v/>
      </c>
      <c r="BX523" s="132" t="str">
        <f t="shared" si="311"/>
        <v/>
      </c>
      <c r="BY523" s="132" t="str">
        <f t="shared" si="312"/>
        <v/>
      </c>
      <c r="BZ523" t="str">
        <f t="shared" si="313"/>
        <v/>
      </c>
      <c r="CA523" t="str">
        <f t="shared" si="314"/>
        <v/>
      </c>
      <c r="CB523" t="str">
        <f t="shared" si="315"/>
        <v/>
      </c>
      <c r="CC523" t="str">
        <f t="shared" si="316"/>
        <v/>
      </c>
      <c r="CD523" t="str">
        <f t="shared" si="317"/>
        <v/>
      </c>
      <c r="CE523" t="str">
        <f t="shared" si="318"/>
        <v/>
      </c>
      <c r="CF523" t="str">
        <f t="shared" si="319"/>
        <v/>
      </c>
      <c r="CG523" t="str">
        <f t="shared" si="320"/>
        <v/>
      </c>
      <c r="CH523" t="str">
        <f t="shared" si="321"/>
        <v/>
      </c>
      <c r="CI523" t="str">
        <f t="shared" si="322"/>
        <v/>
      </c>
      <c r="CJ523" t="str">
        <f t="shared" si="323"/>
        <v/>
      </c>
      <c r="CK523" t="str">
        <f t="shared" si="324"/>
        <v/>
      </c>
      <c r="CL523" t="str">
        <f t="shared" si="325"/>
        <v/>
      </c>
      <c r="CM523" t="str">
        <f t="shared" si="326"/>
        <v/>
      </c>
      <c r="CN523" t="str">
        <f t="shared" si="327"/>
        <v/>
      </c>
      <c r="CO523" t="str">
        <f t="shared" si="328"/>
        <v/>
      </c>
    </row>
    <row r="524" spans="1:93" ht="18" customHeight="1">
      <c r="A524" t="s">
        <v>3817</v>
      </c>
      <c r="B524" s="97" t="s">
        <v>3980</v>
      </c>
      <c r="C524" s="26" t="s">
        <v>4408</v>
      </c>
      <c r="D524" s="27"/>
      <c r="E524" s="27" t="s">
        <v>2890</v>
      </c>
      <c r="F524" t="s">
        <v>48</v>
      </c>
      <c r="G524" s="30" t="s">
        <v>903</v>
      </c>
      <c r="H524" t="s">
        <v>526</v>
      </c>
      <c r="I524" t="s">
        <v>337</v>
      </c>
      <c r="K524" s="28"/>
      <c r="M524" t="s">
        <v>38</v>
      </c>
      <c r="R524" t="str">
        <f>IF(COUNTIF(soi_input_variables!A:A,B524)&gt;0,"yes","no")</f>
        <v>no</v>
      </c>
      <c r="S524" t="str">
        <f>IF(COUNTIF(midas_input_variables!A:A,B524)&gt;0,"yes","no")</f>
        <v>no</v>
      </c>
      <c r="T524" t="str">
        <f t="shared" si="330"/>
        <v>no</v>
      </c>
      <c r="V524" t="str">
        <f>IF(COUNTIF(eucalc_variables_proxies!A:A,B524)&gt;0,"yes","no")</f>
        <v>yes</v>
      </c>
      <c r="X524" s="9" t="s">
        <v>3013</v>
      </c>
      <c r="AI524" s="9" t="s">
        <v>4409</v>
      </c>
      <c r="AJ524" t="s">
        <v>3048</v>
      </c>
      <c r="AO524" s="29"/>
      <c r="AP524" s="103" t="s">
        <v>4410</v>
      </c>
      <c r="AQ524" s="104" t="b">
        <v>1</v>
      </c>
      <c r="AR524" s="105"/>
      <c r="AS524" s="29"/>
      <c r="AT524" s="131" t="str" cm="1">
        <f t="array" ref="AT524">IFERROR(_xlfn.TEXTSPLIT(AR524,";",,FALSE),"")</f>
        <v/>
      </c>
      <c r="BJ524" s="132" t="str">
        <f t="shared" si="297"/>
        <v/>
      </c>
      <c r="BK524" s="132" t="str">
        <f t="shared" si="298"/>
        <v/>
      </c>
      <c r="BL524" s="132" t="str">
        <f t="shared" si="299"/>
        <v/>
      </c>
      <c r="BM524" s="132" t="str">
        <f t="shared" si="300"/>
        <v/>
      </c>
      <c r="BN524" s="132" t="str">
        <f t="shared" si="301"/>
        <v/>
      </c>
      <c r="BO524" s="132" t="str">
        <f t="shared" si="302"/>
        <v/>
      </c>
      <c r="BP524" s="132" t="str">
        <f t="shared" si="303"/>
        <v/>
      </c>
      <c r="BQ524" s="132" t="str">
        <f t="shared" si="304"/>
        <v/>
      </c>
      <c r="BR524" s="132" t="str">
        <f t="shared" si="305"/>
        <v/>
      </c>
      <c r="BS524" s="132" t="str">
        <f t="shared" si="306"/>
        <v/>
      </c>
      <c r="BT524" s="132" t="str">
        <f t="shared" si="307"/>
        <v/>
      </c>
      <c r="BU524" s="132" t="str">
        <f t="shared" si="308"/>
        <v/>
      </c>
      <c r="BV524" s="132" t="str">
        <f t="shared" si="309"/>
        <v/>
      </c>
      <c r="BW524" s="132" t="str">
        <f t="shared" si="310"/>
        <v/>
      </c>
      <c r="BX524" s="132" t="str">
        <f t="shared" si="311"/>
        <v/>
      </c>
      <c r="BY524" s="132" t="str">
        <f t="shared" si="312"/>
        <v/>
      </c>
      <c r="BZ524" t="str">
        <f t="shared" si="313"/>
        <v/>
      </c>
      <c r="CA524" t="str">
        <f t="shared" si="314"/>
        <v/>
      </c>
      <c r="CB524" t="str">
        <f t="shared" si="315"/>
        <v/>
      </c>
      <c r="CC524" t="str">
        <f t="shared" si="316"/>
        <v/>
      </c>
      <c r="CD524" t="str">
        <f t="shared" si="317"/>
        <v/>
      </c>
      <c r="CE524" t="str">
        <f t="shared" si="318"/>
        <v/>
      </c>
      <c r="CF524" t="str">
        <f t="shared" si="319"/>
        <v/>
      </c>
      <c r="CG524" t="str">
        <f t="shared" si="320"/>
        <v/>
      </c>
      <c r="CH524" t="str">
        <f t="shared" si="321"/>
        <v/>
      </c>
      <c r="CI524" t="str">
        <f t="shared" si="322"/>
        <v/>
      </c>
      <c r="CJ524" t="str">
        <f t="shared" si="323"/>
        <v/>
      </c>
      <c r="CK524" t="str">
        <f t="shared" si="324"/>
        <v/>
      </c>
      <c r="CL524" t="str">
        <f t="shared" si="325"/>
        <v/>
      </c>
      <c r="CM524" t="str">
        <f t="shared" si="326"/>
        <v/>
      </c>
      <c r="CN524" t="str">
        <f t="shared" si="327"/>
        <v/>
      </c>
      <c r="CO524" t="str">
        <f t="shared" si="328"/>
        <v/>
      </c>
    </row>
    <row r="525" spans="1:93" ht="19.2" customHeight="1">
      <c r="A525" t="s">
        <v>3820</v>
      </c>
      <c r="B525" s="97" t="s">
        <v>3982</v>
      </c>
      <c r="C525" s="26" t="s">
        <v>4411</v>
      </c>
      <c r="D525" s="27"/>
      <c r="E525" s="27" t="s">
        <v>2890</v>
      </c>
      <c r="F525" t="s">
        <v>48</v>
      </c>
      <c r="G525" s="30" t="s">
        <v>903</v>
      </c>
      <c r="H525" t="s">
        <v>526</v>
      </c>
      <c r="I525" t="s">
        <v>337</v>
      </c>
      <c r="K525" s="28"/>
      <c r="M525" t="s">
        <v>38</v>
      </c>
      <c r="R525" t="str">
        <f>IF(COUNTIF(soi_input_variables!A:A,B525)&gt;0,"yes","no")</f>
        <v>no</v>
      </c>
      <c r="S525" t="str">
        <f>IF(COUNTIF(midas_input_variables!A:A,B525)&gt;0,"yes","no")</f>
        <v>no</v>
      </c>
      <c r="T525" t="str">
        <f t="shared" si="282"/>
        <v>no</v>
      </c>
      <c r="V525" t="str">
        <f>IF(COUNTIF(eucalc_variables_proxies!A:A,B525)&gt;0,"yes","no")</f>
        <v>yes</v>
      </c>
      <c r="X525" s="9" t="s">
        <v>3013</v>
      </c>
      <c r="AI525" s="9" t="s">
        <v>4412</v>
      </c>
      <c r="AJ525" t="s">
        <v>3048</v>
      </c>
      <c r="AO525" s="29"/>
      <c r="AP525" s="103" t="s">
        <v>4413</v>
      </c>
      <c r="AQ525" s="104" t="b">
        <v>1</v>
      </c>
      <c r="AR525" s="105"/>
      <c r="AS525" s="29"/>
      <c r="AT525" s="131" t="str" cm="1">
        <f t="array" ref="AT525">IFERROR(_xlfn.TEXTSPLIT(AR525,";",,FALSE),"")</f>
        <v/>
      </c>
      <c r="BJ525" s="132" t="str">
        <f t="shared" si="297"/>
        <v/>
      </c>
      <c r="BK525" s="132" t="str">
        <f t="shared" si="298"/>
        <v/>
      </c>
      <c r="BL525" s="132" t="str">
        <f t="shared" si="299"/>
        <v/>
      </c>
      <c r="BM525" s="132" t="str">
        <f t="shared" si="300"/>
        <v/>
      </c>
      <c r="BN525" s="132" t="str">
        <f t="shared" si="301"/>
        <v/>
      </c>
      <c r="BO525" s="132" t="str">
        <f t="shared" si="302"/>
        <v/>
      </c>
      <c r="BP525" s="132" t="str">
        <f t="shared" si="303"/>
        <v/>
      </c>
      <c r="BQ525" s="132" t="str">
        <f t="shared" si="304"/>
        <v/>
      </c>
      <c r="BR525" s="132" t="str">
        <f t="shared" si="305"/>
        <v/>
      </c>
      <c r="BS525" s="132" t="str">
        <f t="shared" si="306"/>
        <v/>
      </c>
      <c r="BT525" s="132" t="str">
        <f t="shared" si="307"/>
        <v/>
      </c>
      <c r="BU525" s="132" t="str">
        <f t="shared" si="308"/>
        <v/>
      </c>
      <c r="BV525" s="132" t="str">
        <f t="shared" si="309"/>
        <v/>
      </c>
      <c r="BW525" s="132" t="str">
        <f t="shared" si="310"/>
        <v/>
      </c>
      <c r="BX525" s="132" t="str">
        <f t="shared" si="311"/>
        <v/>
      </c>
      <c r="BY525" s="132" t="str">
        <f t="shared" si="312"/>
        <v/>
      </c>
      <c r="BZ525" t="str">
        <f t="shared" si="313"/>
        <v/>
      </c>
      <c r="CA525" t="str">
        <f t="shared" si="314"/>
        <v/>
      </c>
      <c r="CB525" t="str">
        <f t="shared" si="315"/>
        <v/>
      </c>
      <c r="CC525" t="str">
        <f t="shared" si="316"/>
        <v/>
      </c>
      <c r="CD525" t="str">
        <f t="shared" si="317"/>
        <v/>
      </c>
      <c r="CE525" t="str">
        <f t="shared" si="318"/>
        <v/>
      </c>
      <c r="CF525" t="str">
        <f t="shared" si="319"/>
        <v/>
      </c>
      <c r="CG525" t="str">
        <f t="shared" si="320"/>
        <v/>
      </c>
      <c r="CH525" t="str">
        <f t="shared" si="321"/>
        <v/>
      </c>
      <c r="CI525" t="str">
        <f t="shared" si="322"/>
        <v/>
      </c>
      <c r="CJ525" t="str">
        <f t="shared" si="323"/>
        <v/>
      </c>
      <c r="CK525" t="str">
        <f t="shared" si="324"/>
        <v/>
      </c>
      <c r="CL525" t="str">
        <f t="shared" si="325"/>
        <v/>
      </c>
      <c r="CM525" t="str">
        <f t="shared" si="326"/>
        <v/>
      </c>
      <c r="CN525" t="str">
        <f t="shared" si="327"/>
        <v/>
      </c>
      <c r="CO525" t="str">
        <f t="shared" si="328"/>
        <v/>
      </c>
    </row>
    <row r="526" spans="1:93" ht="16.5" customHeight="1">
      <c r="A526" t="s">
        <v>3708</v>
      </c>
      <c r="B526" s="97" t="s">
        <v>4414</v>
      </c>
      <c r="C526" s="26" t="s">
        <v>4415</v>
      </c>
      <c r="D526" s="27"/>
      <c r="E526" s="27" t="s">
        <v>2890</v>
      </c>
      <c r="F526" t="s">
        <v>48</v>
      </c>
      <c r="G526" s="30" t="s">
        <v>903</v>
      </c>
      <c r="H526" t="s">
        <v>526</v>
      </c>
      <c r="I526" t="s">
        <v>4357</v>
      </c>
      <c r="K526" s="28"/>
      <c r="M526" t="s">
        <v>38</v>
      </c>
      <c r="R526" t="str">
        <f>IF(COUNTIF(soi_input_variables!A:A,B526)&gt;0,"yes","no")</f>
        <v>no</v>
      </c>
      <c r="S526" t="str">
        <f>IF(COUNTIF(midas_input_variables!A:A,B526)&gt;0,"yes","no")</f>
        <v>no</v>
      </c>
      <c r="T526" t="str">
        <f t="shared" si="282"/>
        <v>no</v>
      </c>
      <c r="V526" t="str">
        <f>IF(COUNTIF(eucalc_variables_proxies!A:A,B526)&gt;0,"yes","no")</f>
        <v>yes</v>
      </c>
      <c r="AI526" s="9" t="s">
        <v>4416</v>
      </c>
      <c r="AJ526" t="s">
        <v>3048</v>
      </c>
      <c r="AO526" s="29"/>
      <c r="AP526" s="103" t="s">
        <v>4417</v>
      </c>
      <c r="AQ526" s="104" t="b">
        <v>1</v>
      </c>
      <c r="AR526" s="105"/>
      <c r="AS526" s="29"/>
      <c r="AT526" s="131" t="str" cm="1">
        <f t="array" ref="AT526">IFERROR(_xlfn.TEXTSPLIT(AR526,";",,FALSE),"")</f>
        <v/>
      </c>
      <c r="BJ526" s="132" t="str">
        <f t="shared" si="297"/>
        <v/>
      </c>
      <c r="BK526" s="132" t="str">
        <f t="shared" si="298"/>
        <v/>
      </c>
      <c r="BL526" s="132" t="str">
        <f t="shared" si="299"/>
        <v/>
      </c>
      <c r="BM526" s="132" t="str">
        <f t="shared" si="300"/>
        <v/>
      </c>
      <c r="BN526" s="132" t="str">
        <f t="shared" si="301"/>
        <v/>
      </c>
      <c r="BO526" s="132" t="str">
        <f t="shared" si="302"/>
        <v/>
      </c>
      <c r="BP526" s="132" t="str">
        <f t="shared" si="303"/>
        <v/>
      </c>
      <c r="BQ526" s="132" t="str">
        <f t="shared" si="304"/>
        <v/>
      </c>
      <c r="BR526" s="132" t="str">
        <f t="shared" si="305"/>
        <v/>
      </c>
      <c r="BS526" s="132" t="str">
        <f t="shared" si="306"/>
        <v/>
      </c>
      <c r="BT526" s="132" t="str">
        <f t="shared" si="307"/>
        <v/>
      </c>
      <c r="BU526" s="132" t="str">
        <f t="shared" si="308"/>
        <v/>
      </c>
      <c r="BV526" s="132" t="str">
        <f t="shared" si="309"/>
        <v/>
      </c>
      <c r="BW526" s="132" t="str">
        <f t="shared" si="310"/>
        <v/>
      </c>
      <c r="BX526" s="132" t="str">
        <f t="shared" si="311"/>
        <v/>
      </c>
      <c r="BY526" s="132" t="str">
        <f t="shared" si="312"/>
        <v/>
      </c>
      <c r="BZ526" t="str">
        <f t="shared" si="313"/>
        <v/>
      </c>
      <c r="CA526" t="str">
        <f t="shared" si="314"/>
        <v/>
      </c>
      <c r="CB526" t="str">
        <f t="shared" si="315"/>
        <v/>
      </c>
      <c r="CC526" t="str">
        <f t="shared" si="316"/>
        <v/>
      </c>
      <c r="CD526" t="str">
        <f t="shared" si="317"/>
        <v/>
      </c>
      <c r="CE526" t="str">
        <f t="shared" si="318"/>
        <v/>
      </c>
      <c r="CF526" t="str">
        <f t="shared" si="319"/>
        <v/>
      </c>
      <c r="CG526" t="str">
        <f t="shared" si="320"/>
        <v/>
      </c>
      <c r="CH526" t="str">
        <f t="shared" si="321"/>
        <v/>
      </c>
      <c r="CI526" t="str">
        <f t="shared" si="322"/>
        <v/>
      </c>
      <c r="CJ526" t="str">
        <f t="shared" si="323"/>
        <v/>
      </c>
      <c r="CK526" t="str">
        <f t="shared" si="324"/>
        <v/>
      </c>
      <c r="CL526" t="str">
        <f t="shared" si="325"/>
        <v/>
      </c>
      <c r="CM526" t="str">
        <f t="shared" si="326"/>
        <v/>
      </c>
      <c r="CN526" t="str">
        <f t="shared" si="327"/>
        <v/>
      </c>
      <c r="CO526" t="str">
        <f t="shared" si="328"/>
        <v/>
      </c>
    </row>
    <row r="527" spans="1:93" ht="15" customHeight="1">
      <c r="A527" t="s">
        <v>3862</v>
      </c>
      <c r="B527" s="97"/>
      <c r="C527" s="26" t="s">
        <v>4135</v>
      </c>
      <c r="D527" s="27"/>
      <c r="E527" s="27" t="s">
        <v>2890</v>
      </c>
      <c r="G527" s="30"/>
      <c r="K527" s="28"/>
      <c r="M527" t="s">
        <v>1707</v>
      </c>
      <c r="R527" t="str">
        <f>IF(COUNTIF(soi_input_variables!A:A,B527)&gt;0,"yes","no")</f>
        <v>no</v>
      </c>
      <c r="S527" t="str">
        <f>IF(COUNTIF(midas_input_variables!A:A,B527)&gt;0,"yes","no")</f>
        <v>no</v>
      </c>
      <c r="T527" t="str">
        <f t="shared" si="282"/>
        <v>no</v>
      </c>
      <c r="V527" t="str">
        <f>IF(COUNTIF(eucalc_variables_proxies!A:A,B527)&gt;0,"yes","no")</f>
        <v>no</v>
      </c>
      <c r="AI527" s="9" t="s">
        <v>4418</v>
      </c>
      <c r="AJ527" t="s">
        <v>3048</v>
      </c>
      <c r="AO527" s="29"/>
      <c r="AP527" s="103" t="s">
        <v>4419</v>
      </c>
      <c r="AQ527" s="104" t="b">
        <v>1</v>
      </c>
      <c r="AR527" s="105"/>
      <c r="AS527" s="29"/>
      <c r="AT527" s="131" t="str" cm="1">
        <f t="array" ref="AT527">IFERROR(_xlfn.TEXTSPLIT(AR527,";",,FALSE),"")</f>
        <v/>
      </c>
      <c r="BJ527" s="132" t="str">
        <f t="shared" si="297"/>
        <v/>
      </c>
      <c r="BK527" s="132" t="str">
        <f t="shared" si="298"/>
        <v/>
      </c>
      <c r="BL527" s="132" t="str">
        <f t="shared" si="299"/>
        <v/>
      </c>
      <c r="BM527" s="132" t="str">
        <f t="shared" si="300"/>
        <v/>
      </c>
      <c r="BN527" s="132" t="str">
        <f t="shared" si="301"/>
        <v/>
      </c>
      <c r="BO527" s="132" t="str">
        <f t="shared" si="302"/>
        <v/>
      </c>
      <c r="BP527" s="132" t="str">
        <f t="shared" si="303"/>
        <v/>
      </c>
      <c r="BQ527" s="132" t="str">
        <f t="shared" si="304"/>
        <v/>
      </c>
      <c r="BR527" s="132" t="str">
        <f t="shared" si="305"/>
        <v/>
      </c>
      <c r="BS527" s="132" t="str">
        <f t="shared" si="306"/>
        <v/>
      </c>
      <c r="BT527" s="132" t="str">
        <f t="shared" si="307"/>
        <v/>
      </c>
      <c r="BU527" s="132" t="str">
        <f t="shared" si="308"/>
        <v/>
      </c>
      <c r="BV527" s="132" t="str">
        <f t="shared" si="309"/>
        <v/>
      </c>
      <c r="BW527" s="132" t="str">
        <f t="shared" si="310"/>
        <v/>
      </c>
      <c r="BX527" s="132" t="str">
        <f t="shared" si="311"/>
        <v/>
      </c>
      <c r="BY527" s="132" t="str">
        <f t="shared" si="312"/>
        <v/>
      </c>
      <c r="BZ527" t="str">
        <f t="shared" si="313"/>
        <v/>
      </c>
      <c r="CA527" t="str">
        <f t="shared" si="314"/>
        <v/>
      </c>
      <c r="CB527" t="str">
        <f t="shared" si="315"/>
        <v/>
      </c>
      <c r="CC527" t="str">
        <f t="shared" si="316"/>
        <v/>
      </c>
      <c r="CD527" t="str">
        <f t="shared" si="317"/>
        <v/>
      </c>
      <c r="CE527" t="str">
        <f t="shared" si="318"/>
        <v/>
      </c>
      <c r="CF527" t="str">
        <f t="shared" si="319"/>
        <v/>
      </c>
      <c r="CG527" t="str">
        <f t="shared" si="320"/>
        <v/>
      </c>
      <c r="CH527" t="str">
        <f t="shared" si="321"/>
        <v/>
      </c>
      <c r="CI527" t="str">
        <f t="shared" si="322"/>
        <v/>
      </c>
      <c r="CJ527" t="str">
        <f t="shared" si="323"/>
        <v/>
      </c>
      <c r="CK527" t="str">
        <f t="shared" si="324"/>
        <v/>
      </c>
      <c r="CL527" t="str">
        <f t="shared" si="325"/>
        <v/>
      </c>
      <c r="CM527" t="str">
        <f t="shared" si="326"/>
        <v/>
      </c>
      <c r="CN527" t="str">
        <f t="shared" si="327"/>
        <v/>
      </c>
      <c r="CO527" t="str">
        <f t="shared" si="328"/>
        <v/>
      </c>
    </row>
    <row r="528" spans="1:93" ht="15" customHeight="1">
      <c r="B528" s="97" t="s">
        <v>3988</v>
      </c>
      <c r="C528" s="26"/>
      <c r="D528" s="27"/>
      <c r="E528" s="27" t="s">
        <v>2890</v>
      </c>
      <c r="F528" t="s">
        <v>48</v>
      </c>
      <c r="G528" s="30" t="s">
        <v>903</v>
      </c>
      <c r="H528" t="s">
        <v>526</v>
      </c>
      <c r="I528" t="s">
        <v>4357</v>
      </c>
      <c r="K528" s="28" t="s">
        <v>3816</v>
      </c>
      <c r="M528" t="s">
        <v>38</v>
      </c>
      <c r="N528" s="1" t="str">
        <f>_xlfn.CONCAT(A527, "*", A594, "|/", A594, "+", A595)</f>
        <v>bld_energy-demand_cooking_electricity[TWh]*bld_energy-demand_residential_sfh[TWh]|/bld_energy-demand_residential_sfh[TWh]+bld_energy-demand_residential_mfh[TWh]</v>
      </c>
      <c r="R528" t="str">
        <f>IF(COUNTIF(soi_input_variables!A:A,B528)&gt;0,"yes","no")</f>
        <v>yes</v>
      </c>
      <c r="S528" t="str">
        <f>IF(COUNTIF(midas_input_variables!A:A,B528)&gt;0,"yes","no")</f>
        <v>yes</v>
      </c>
      <c r="T528" t="str">
        <f t="shared" si="282"/>
        <v>yes</v>
      </c>
      <c r="U528">
        <f t="shared" ref="U528:U530" si="331">0.0005</f>
        <v>5.0000000000000001E-4</v>
      </c>
      <c r="V528" t="str">
        <f>IF(COUNTIF(eucalc_variables_proxies!A:A,B528)&gt;0,"yes","no")</f>
        <v>yes</v>
      </c>
      <c r="X528" s="9" t="s">
        <v>3013</v>
      </c>
      <c r="Y528" t="s">
        <v>3989</v>
      </c>
      <c r="AI528" s="9" t="s">
        <v>4420</v>
      </c>
      <c r="AJ528" t="s">
        <v>3048</v>
      </c>
      <c r="AO528" s="29"/>
      <c r="AP528" s="103" t="s">
        <v>4421</v>
      </c>
      <c r="AQ528" s="104" t="b">
        <v>1</v>
      </c>
      <c r="AR528" s="105"/>
      <c r="AS528" s="29"/>
      <c r="AT528" s="131" t="str" cm="1">
        <f t="array" ref="AT528">IFERROR(_xlfn.TEXTSPLIT(AR528,";",,FALSE),"")</f>
        <v/>
      </c>
      <c r="BJ528" s="132" t="str">
        <f t="shared" si="297"/>
        <v/>
      </c>
      <c r="BK528" s="132" t="str">
        <f t="shared" si="298"/>
        <v/>
      </c>
      <c r="BL528" s="132" t="str">
        <f t="shared" si="299"/>
        <v/>
      </c>
      <c r="BM528" s="132" t="str">
        <f t="shared" si="300"/>
        <v/>
      </c>
      <c r="BN528" s="132" t="str">
        <f t="shared" si="301"/>
        <v/>
      </c>
      <c r="BO528" s="132" t="str">
        <f t="shared" si="302"/>
        <v/>
      </c>
      <c r="BP528" s="132" t="str">
        <f t="shared" si="303"/>
        <v/>
      </c>
      <c r="BQ528" s="132" t="str">
        <f t="shared" si="304"/>
        <v/>
      </c>
      <c r="BR528" s="132" t="str">
        <f t="shared" si="305"/>
        <v/>
      </c>
      <c r="BS528" s="132" t="str">
        <f t="shared" si="306"/>
        <v/>
      </c>
      <c r="BT528" s="132" t="str">
        <f t="shared" si="307"/>
        <v/>
      </c>
      <c r="BU528" s="132" t="str">
        <f t="shared" si="308"/>
        <v/>
      </c>
      <c r="BV528" s="132" t="str">
        <f t="shared" si="309"/>
        <v/>
      </c>
      <c r="BW528" s="132" t="str">
        <f t="shared" si="310"/>
        <v/>
      </c>
      <c r="BX528" s="132" t="str">
        <f t="shared" si="311"/>
        <v/>
      </c>
      <c r="BY528" s="132" t="str">
        <f t="shared" si="312"/>
        <v/>
      </c>
      <c r="BZ528" t="str">
        <f t="shared" si="313"/>
        <v/>
      </c>
      <c r="CA528" t="str">
        <f t="shared" si="314"/>
        <v/>
      </c>
      <c r="CB528" t="str">
        <f t="shared" si="315"/>
        <v/>
      </c>
      <c r="CC528" t="str">
        <f t="shared" si="316"/>
        <v/>
      </c>
      <c r="CD528" t="str">
        <f t="shared" si="317"/>
        <v/>
      </c>
      <c r="CE528" t="str">
        <f t="shared" si="318"/>
        <v/>
      </c>
      <c r="CF528" t="str">
        <f t="shared" si="319"/>
        <v/>
      </c>
      <c r="CG528" t="str">
        <f t="shared" si="320"/>
        <v/>
      </c>
      <c r="CH528" t="str">
        <f t="shared" si="321"/>
        <v/>
      </c>
      <c r="CI528" t="str">
        <f t="shared" si="322"/>
        <v/>
      </c>
      <c r="CJ528" t="str">
        <f t="shared" si="323"/>
        <v/>
      </c>
      <c r="CK528" t="str">
        <f t="shared" si="324"/>
        <v/>
      </c>
      <c r="CL528" t="str">
        <f t="shared" si="325"/>
        <v/>
      </c>
      <c r="CM528" t="str">
        <f t="shared" si="326"/>
        <v/>
      </c>
      <c r="CN528" t="str">
        <f t="shared" si="327"/>
        <v/>
      </c>
      <c r="CO528" t="str">
        <f t="shared" si="328"/>
        <v/>
      </c>
    </row>
    <row r="529" spans="1:93" ht="17.100000000000001" customHeight="1">
      <c r="B529" s="97" t="s">
        <v>3991</v>
      </c>
      <c r="C529" s="26"/>
      <c r="D529" s="27"/>
      <c r="E529" s="27" t="s">
        <v>2890</v>
      </c>
      <c r="F529" t="s">
        <v>48</v>
      </c>
      <c r="G529" s="30" t="s">
        <v>903</v>
      </c>
      <c r="H529" t="s">
        <v>526</v>
      </c>
      <c r="I529" t="s">
        <v>4357</v>
      </c>
      <c r="K529" s="28" t="s">
        <v>3819</v>
      </c>
      <c r="M529" t="s">
        <v>38</v>
      </c>
      <c r="N529" s="1" t="str">
        <f>_xlfn.CONCAT(A527, "*", A595, "|/", A594, "+", A595)</f>
        <v>bld_energy-demand_cooking_electricity[TWh]*bld_energy-demand_residential_mfh[TWh]|/bld_energy-demand_residential_sfh[TWh]+bld_energy-demand_residential_mfh[TWh]</v>
      </c>
      <c r="R529" t="str">
        <f>IF(COUNTIF(soi_input_variables!A:A,B529)&gt;0,"yes","no")</f>
        <v>yes</v>
      </c>
      <c r="S529" t="str">
        <f>IF(COUNTIF(midas_input_variables!A:A,B529)&gt;0,"yes","no")</f>
        <v>yes</v>
      </c>
      <c r="T529" t="str">
        <f t="shared" si="282"/>
        <v>yes</v>
      </c>
      <c r="U529">
        <f t="shared" si="331"/>
        <v>5.0000000000000001E-4</v>
      </c>
      <c r="V529" t="str">
        <f>IF(COUNTIF(eucalc_variables_proxies!A:A,B529)&gt;0,"yes","no")</f>
        <v>yes</v>
      </c>
      <c r="X529" s="9" t="s">
        <v>3013</v>
      </c>
      <c r="Y529" t="s">
        <v>3989</v>
      </c>
      <c r="AI529" s="9" t="s">
        <v>4422</v>
      </c>
      <c r="AJ529" t="s">
        <v>3048</v>
      </c>
      <c r="AO529" s="29"/>
      <c r="AP529" s="103" t="s">
        <v>4423</v>
      </c>
      <c r="AQ529" s="104" t="b">
        <v>1</v>
      </c>
      <c r="AR529" s="105"/>
      <c r="AS529" s="29"/>
      <c r="AT529" s="131" t="str" cm="1">
        <f t="array" ref="AT529">IFERROR(_xlfn.TEXTSPLIT(AR529,";",,FALSE),"")</f>
        <v/>
      </c>
      <c r="BJ529" s="132" t="str">
        <f t="shared" si="297"/>
        <v/>
      </c>
      <c r="BK529" s="132" t="str">
        <f t="shared" si="298"/>
        <v/>
      </c>
      <c r="BL529" s="132" t="str">
        <f t="shared" si="299"/>
        <v/>
      </c>
      <c r="BM529" s="132" t="str">
        <f t="shared" si="300"/>
        <v/>
      </c>
      <c r="BN529" s="132" t="str">
        <f t="shared" si="301"/>
        <v/>
      </c>
      <c r="BO529" s="132" t="str">
        <f t="shared" si="302"/>
        <v/>
      </c>
      <c r="BP529" s="132" t="str">
        <f t="shared" si="303"/>
        <v/>
      </c>
      <c r="BQ529" s="132" t="str">
        <f t="shared" si="304"/>
        <v/>
      </c>
      <c r="BR529" s="132" t="str">
        <f t="shared" si="305"/>
        <v/>
      </c>
      <c r="BS529" s="132" t="str">
        <f t="shared" si="306"/>
        <v/>
      </c>
      <c r="BT529" s="132" t="str">
        <f t="shared" si="307"/>
        <v/>
      </c>
      <c r="BU529" s="132" t="str">
        <f t="shared" si="308"/>
        <v/>
      </c>
      <c r="BV529" s="132" t="str">
        <f t="shared" si="309"/>
        <v/>
      </c>
      <c r="BW529" s="132" t="str">
        <f t="shared" si="310"/>
        <v/>
      </c>
      <c r="BX529" s="132" t="str">
        <f t="shared" si="311"/>
        <v/>
      </c>
      <c r="BY529" s="132" t="str">
        <f t="shared" si="312"/>
        <v/>
      </c>
      <c r="BZ529" t="str">
        <f t="shared" si="313"/>
        <v/>
      </c>
      <c r="CA529" t="str">
        <f t="shared" si="314"/>
        <v/>
      </c>
      <c r="CB529" t="str">
        <f t="shared" si="315"/>
        <v/>
      </c>
      <c r="CC529" t="str">
        <f t="shared" si="316"/>
        <v/>
      </c>
      <c r="CD529" t="str">
        <f t="shared" si="317"/>
        <v/>
      </c>
      <c r="CE529" t="str">
        <f t="shared" si="318"/>
        <v/>
      </c>
      <c r="CF529" t="str">
        <f t="shared" si="319"/>
        <v/>
      </c>
      <c r="CG529" t="str">
        <f t="shared" si="320"/>
        <v/>
      </c>
      <c r="CH529" t="str">
        <f t="shared" si="321"/>
        <v/>
      </c>
      <c r="CI529" t="str">
        <f t="shared" si="322"/>
        <v/>
      </c>
      <c r="CJ529" t="str">
        <f t="shared" si="323"/>
        <v/>
      </c>
      <c r="CK529" t="str">
        <f t="shared" si="324"/>
        <v/>
      </c>
      <c r="CL529" t="str">
        <f t="shared" si="325"/>
        <v/>
      </c>
      <c r="CM529" t="str">
        <f t="shared" si="326"/>
        <v/>
      </c>
      <c r="CN529" t="str">
        <f t="shared" si="327"/>
        <v/>
      </c>
      <c r="CO529" t="str">
        <f t="shared" si="328"/>
        <v/>
      </c>
    </row>
    <row r="530" spans="1:93" ht="15.6" customHeight="1">
      <c r="A530" s="198" t="s">
        <v>3722</v>
      </c>
      <c r="B530" s="97" t="s">
        <v>3994</v>
      </c>
      <c r="C530" s="26" t="s">
        <v>4424</v>
      </c>
      <c r="D530" s="27"/>
      <c r="E530" s="27" t="s">
        <v>2890</v>
      </c>
      <c r="F530" t="s">
        <v>48</v>
      </c>
      <c r="G530" s="30" t="s">
        <v>903</v>
      </c>
      <c r="H530" t="s">
        <v>526</v>
      </c>
      <c r="I530" t="s">
        <v>4425</v>
      </c>
      <c r="K530" s="28"/>
      <c r="M530" t="s">
        <v>38</v>
      </c>
      <c r="R530" t="str">
        <f>IF(COUNTIF(soi_input_variables!A:A,B530)&gt;0,"yes","no")</f>
        <v>yes</v>
      </c>
      <c r="S530" t="str">
        <f>IF(COUNTIF(midas_input_variables!A:A,B530)&gt;0,"yes","no")</f>
        <v>no</v>
      </c>
      <c r="T530" t="str">
        <f t="shared" si="282"/>
        <v>yes</v>
      </c>
      <c r="U530">
        <f t="shared" si="331"/>
        <v>5.0000000000000001E-4</v>
      </c>
      <c r="V530" t="str">
        <f>IF(COUNTIF(eucalc_variables_proxies!A:A,B530)&gt;0,"yes","no")</f>
        <v>yes</v>
      </c>
      <c r="X530" s="9" t="s">
        <v>3013</v>
      </c>
      <c r="Y530" t="s">
        <v>3989</v>
      </c>
      <c r="AI530" s="9" t="s">
        <v>4426</v>
      </c>
      <c r="AJ530" t="s">
        <v>3048</v>
      </c>
      <c r="AO530" s="29"/>
      <c r="AP530" s="103" t="s">
        <v>4427</v>
      </c>
      <c r="AQ530" s="104" t="b">
        <v>1</v>
      </c>
      <c r="AR530" s="105"/>
      <c r="AS530" s="29"/>
      <c r="AT530" s="131" t="str" cm="1">
        <f t="array" ref="AT530">IFERROR(_xlfn.TEXTSPLIT(AR530,";",,FALSE),"")</f>
        <v/>
      </c>
      <c r="BJ530" s="132" t="str">
        <f t="shared" si="297"/>
        <v/>
      </c>
      <c r="BK530" s="132" t="str">
        <f t="shared" si="298"/>
        <v/>
      </c>
      <c r="BL530" s="132" t="str">
        <f t="shared" si="299"/>
        <v/>
      </c>
      <c r="BM530" s="132" t="str">
        <f t="shared" si="300"/>
        <v/>
      </c>
      <c r="BN530" s="132" t="str">
        <f t="shared" si="301"/>
        <v/>
      </c>
      <c r="BO530" s="132" t="str">
        <f t="shared" si="302"/>
        <v/>
      </c>
      <c r="BP530" s="132" t="str">
        <f t="shared" si="303"/>
        <v/>
      </c>
      <c r="BQ530" s="132" t="str">
        <f t="shared" si="304"/>
        <v/>
      </c>
      <c r="BR530" s="132" t="str">
        <f t="shared" si="305"/>
        <v/>
      </c>
      <c r="BS530" s="132" t="str">
        <f t="shared" si="306"/>
        <v/>
      </c>
      <c r="BT530" s="132" t="str">
        <f t="shared" si="307"/>
        <v/>
      </c>
      <c r="BU530" s="132" t="str">
        <f t="shared" si="308"/>
        <v/>
      </c>
      <c r="BV530" s="132" t="str">
        <f t="shared" si="309"/>
        <v/>
      </c>
      <c r="BW530" s="132" t="str">
        <f t="shared" si="310"/>
        <v/>
      </c>
      <c r="BX530" s="132" t="str">
        <f t="shared" si="311"/>
        <v/>
      </c>
      <c r="BY530" s="132" t="str">
        <f t="shared" si="312"/>
        <v/>
      </c>
      <c r="BZ530" t="str">
        <f t="shared" si="313"/>
        <v/>
      </c>
      <c r="CA530" t="str">
        <f t="shared" si="314"/>
        <v/>
      </c>
      <c r="CB530" t="str">
        <f t="shared" si="315"/>
        <v/>
      </c>
      <c r="CC530" t="str">
        <f t="shared" si="316"/>
        <v/>
      </c>
      <c r="CD530" t="str">
        <f t="shared" si="317"/>
        <v/>
      </c>
      <c r="CE530" t="str">
        <f t="shared" si="318"/>
        <v/>
      </c>
      <c r="CF530" t="str">
        <f t="shared" si="319"/>
        <v/>
      </c>
      <c r="CG530" t="str">
        <f t="shared" si="320"/>
        <v/>
      </c>
      <c r="CH530" t="str">
        <f t="shared" si="321"/>
        <v/>
      </c>
      <c r="CI530" t="str">
        <f t="shared" si="322"/>
        <v/>
      </c>
      <c r="CJ530" t="str">
        <f t="shared" si="323"/>
        <v/>
      </c>
      <c r="CK530" t="str">
        <f t="shared" si="324"/>
        <v/>
      </c>
      <c r="CL530" t="str">
        <f t="shared" si="325"/>
        <v/>
      </c>
      <c r="CM530" t="str">
        <f t="shared" si="326"/>
        <v/>
      </c>
      <c r="CN530" t="str">
        <f t="shared" si="327"/>
        <v/>
      </c>
      <c r="CO530" t="str">
        <f t="shared" si="328"/>
        <v/>
      </c>
    </row>
    <row r="531" spans="1:93" ht="15.6" customHeight="1">
      <c r="A531" t="s">
        <v>4428</v>
      </c>
      <c r="B531" s="97" t="s">
        <v>3998</v>
      </c>
      <c r="C531" s="26" t="s">
        <v>4429</v>
      </c>
      <c r="E531" s="27" t="s">
        <v>338</v>
      </c>
      <c r="K531" s="28"/>
      <c r="M531" t="s">
        <v>1707</v>
      </c>
      <c r="R531" t="str">
        <f>IF(COUNTIF(soi_input_variables!A:A,B531)&gt;0,"yes","no")</f>
        <v>no</v>
      </c>
      <c r="S531" t="str">
        <f>IF(COUNTIF(midas_input_variables!A:A,B531)&gt;0,"yes","no")</f>
        <v>yes</v>
      </c>
      <c r="T531" t="str">
        <f t="shared" si="282"/>
        <v>yes</v>
      </c>
      <c r="V531" t="str">
        <f>IF(COUNTIF(eucalc_variables_proxies!A:A,B531)&gt;0,"yes","no")</f>
        <v>yes</v>
      </c>
      <c r="AI531" s="9" t="s">
        <v>4430</v>
      </c>
      <c r="AJ531" t="s">
        <v>3048</v>
      </c>
      <c r="AO531" s="29"/>
      <c r="AP531" s="103" t="s">
        <v>4431</v>
      </c>
      <c r="AQ531" s="104" t="b">
        <v>1</v>
      </c>
      <c r="AR531" s="105"/>
      <c r="AS531" s="29"/>
      <c r="AT531" s="131" t="str" cm="1">
        <f t="array" ref="AT531">IFERROR(_xlfn.TEXTSPLIT(AR531,";",,FALSE),"")</f>
        <v/>
      </c>
      <c r="BJ531" s="132" t="str">
        <f t="shared" si="297"/>
        <v/>
      </c>
      <c r="BK531" s="132" t="str">
        <f t="shared" si="298"/>
        <v/>
      </c>
      <c r="BL531" s="132" t="str">
        <f t="shared" si="299"/>
        <v/>
      </c>
      <c r="BM531" s="132" t="str">
        <f t="shared" si="300"/>
        <v/>
      </c>
      <c r="BN531" s="132" t="str">
        <f t="shared" si="301"/>
        <v/>
      </c>
      <c r="BO531" s="132" t="str">
        <f t="shared" si="302"/>
        <v/>
      </c>
      <c r="BP531" s="132" t="str">
        <f t="shared" si="303"/>
        <v/>
      </c>
      <c r="BQ531" s="132" t="str">
        <f t="shared" si="304"/>
        <v/>
      </c>
      <c r="BR531" s="132" t="str">
        <f t="shared" si="305"/>
        <v/>
      </c>
      <c r="BS531" s="132" t="str">
        <f t="shared" si="306"/>
        <v/>
      </c>
      <c r="BT531" s="132" t="str">
        <f t="shared" si="307"/>
        <v/>
      </c>
      <c r="BU531" s="132" t="str">
        <f t="shared" si="308"/>
        <v/>
      </c>
      <c r="BV531" s="132" t="str">
        <f t="shared" si="309"/>
        <v/>
      </c>
      <c r="BW531" s="132" t="str">
        <f t="shared" si="310"/>
        <v/>
      </c>
      <c r="BX531" s="132" t="str">
        <f t="shared" si="311"/>
        <v/>
      </c>
      <c r="BY531" s="132" t="str">
        <f t="shared" si="312"/>
        <v/>
      </c>
      <c r="BZ531" t="str">
        <f t="shared" si="313"/>
        <v/>
      </c>
      <c r="CA531" t="str">
        <f t="shared" si="314"/>
        <v/>
      </c>
      <c r="CB531" t="str">
        <f t="shared" si="315"/>
        <v/>
      </c>
      <c r="CC531" t="str">
        <f t="shared" si="316"/>
        <v/>
      </c>
      <c r="CD531" t="str">
        <f t="shared" si="317"/>
        <v/>
      </c>
      <c r="CE531" t="str">
        <f t="shared" si="318"/>
        <v/>
      </c>
      <c r="CF531" t="str">
        <f t="shared" si="319"/>
        <v/>
      </c>
      <c r="CG531" t="str">
        <f t="shared" si="320"/>
        <v/>
      </c>
      <c r="CH531" t="str">
        <f t="shared" si="321"/>
        <v/>
      </c>
      <c r="CI531" t="str">
        <f t="shared" si="322"/>
        <v/>
      </c>
      <c r="CJ531" t="str">
        <f t="shared" si="323"/>
        <v/>
      </c>
      <c r="CK531" t="str">
        <f t="shared" si="324"/>
        <v/>
      </c>
      <c r="CL531" t="str">
        <f t="shared" si="325"/>
        <v/>
      </c>
      <c r="CM531" t="str">
        <f t="shared" si="326"/>
        <v/>
      </c>
      <c r="CN531" t="str">
        <f t="shared" si="327"/>
        <v/>
      </c>
      <c r="CO531" t="str">
        <f t="shared" si="328"/>
        <v/>
      </c>
    </row>
    <row r="532" spans="1:93" ht="15.6" customHeight="1">
      <c r="B532" s="193" t="s">
        <v>3998</v>
      </c>
      <c r="C532" s="26"/>
      <c r="D532" s="26" t="s">
        <v>4429</v>
      </c>
      <c r="E532" s="27" t="s">
        <v>2890</v>
      </c>
      <c r="F532" t="s">
        <v>48</v>
      </c>
      <c r="G532" s="30" t="s">
        <v>903</v>
      </c>
      <c r="H532" t="s">
        <v>526</v>
      </c>
      <c r="I532" t="s">
        <v>4425</v>
      </c>
      <c r="K532" s="28" t="s">
        <v>4146</v>
      </c>
      <c r="L532" t="s">
        <v>472</v>
      </c>
      <c r="M532" t="s">
        <v>38</v>
      </c>
      <c r="N532" s="1" t="str">
        <f>_xlfn.CONCAT( "0.000001", "*", A531)</f>
        <v>0.000001*bld_energy-demand_heat_non-residential_electricity[TWh]</v>
      </c>
      <c r="Q532" s="1" t="s">
        <v>4432</v>
      </c>
      <c r="R532" t="str">
        <f>IF(COUNTIF(soi_input_variables!A:A,B532)&gt;0,"yes","no")</f>
        <v>no</v>
      </c>
      <c r="S532" t="str">
        <f>IF(COUNTIF(midas_input_variables!A:A,B532)&gt;0,"yes","no")</f>
        <v>yes</v>
      </c>
      <c r="T532" t="str">
        <f t="shared" si="282"/>
        <v>yes</v>
      </c>
      <c r="U532">
        <f>0.0005</f>
        <v>5.0000000000000001E-4</v>
      </c>
      <c r="V532" t="str">
        <f>IF(COUNTIF(eucalc_variables_proxies!A:A,B532)&gt;0,"yes","no")</f>
        <v>yes</v>
      </c>
      <c r="X532" s="9" t="s">
        <v>3013</v>
      </c>
      <c r="Y532" t="s">
        <v>3989</v>
      </c>
      <c r="AI532" s="9" t="s">
        <v>4433</v>
      </c>
      <c r="AJ532" t="s">
        <v>3053</v>
      </c>
      <c r="AO532" s="29"/>
      <c r="AP532" s="103" t="s">
        <v>4434</v>
      </c>
      <c r="AQ532" s="104" t="b">
        <v>1</v>
      </c>
      <c r="AR532" s="105"/>
      <c r="AS532" s="29"/>
      <c r="AT532" s="131" t="str" cm="1">
        <f t="array" ref="AT532">IFERROR(_xlfn.TEXTSPLIT(AR532,";",,FALSE),"")</f>
        <v/>
      </c>
      <c r="BJ532" s="132" t="str">
        <f t="shared" si="297"/>
        <v/>
      </c>
      <c r="BK532" s="132" t="str">
        <f t="shared" si="298"/>
        <v/>
      </c>
      <c r="BL532" s="132" t="str">
        <f t="shared" si="299"/>
        <v/>
      </c>
      <c r="BM532" s="132" t="str">
        <f t="shared" si="300"/>
        <v/>
      </c>
      <c r="BN532" s="132" t="str">
        <f t="shared" si="301"/>
        <v/>
      </c>
      <c r="BO532" s="132" t="str">
        <f t="shared" si="302"/>
        <v/>
      </c>
      <c r="BP532" s="132" t="str">
        <f t="shared" si="303"/>
        <v/>
      </c>
      <c r="BQ532" s="132" t="str">
        <f t="shared" si="304"/>
        <v/>
      </c>
      <c r="BR532" s="132" t="str">
        <f t="shared" si="305"/>
        <v/>
      </c>
      <c r="BS532" s="132" t="str">
        <f t="shared" si="306"/>
        <v/>
      </c>
      <c r="BT532" s="132" t="str">
        <f t="shared" si="307"/>
        <v/>
      </c>
      <c r="BU532" s="132" t="str">
        <f t="shared" si="308"/>
        <v/>
      </c>
      <c r="BV532" s="132" t="str">
        <f t="shared" si="309"/>
        <v/>
      </c>
      <c r="BW532" s="132" t="str">
        <f t="shared" si="310"/>
        <v/>
      </c>
      <c r="BX532" s="132" t="str">
        <f t="shared" si="311"/>
        <v/>
      </c>
      <c r="BY532" s="132" t="str">
        <f t="shared" si="312"/>
        <v/>
      </c>
      <c r="BZ532" t="str">
        <f t="shared" si="313"/>
        <v/>
      </c>
      <c r="CA532" t="str">
        <f t="shared" si="314"/>
        <v/>
      </c>
      <c r="CB532" t="str">
        <f t="shared" si="315"/>
        <v/>
      </c>
      <c r="CC532" t="str">
        <f t="shared" si="316"/>
        <v/>
      </c>
      <c r="CD532" t="str">
        <f t="shared" si="317"/>
        <v/>
      </c>
      <c r="CE532" t="str">
        <f t="shared" si="318"/>
        <v/>
      </c>
      <c r="CF532" t="str">
        <f t="shared" si="319"/>
        <v/>
      </c>
      <c r="CG532" t="str">
        <f t="shared" si="320"/>
        <v/>
      </c>
      <c r="CH532" t="str">
        <f t="shared" si="321"/>
        <v/>
      </c>
      <c r="CI532" t="str">
        <f t="shared" si="322"/>
        <v/>
      </c>
      <c r="CJ532" t="str">
        <f t="shared" si="323"/>
        <v/>
      </c>
      <c r="CK532" t="str">
        <f t="shared" si="324"/>
        <v/>
      </c>
      <c r="CL532" t="str">
        <f t="shared" si="325"/>
        <v/>
      </c>
      <c r="CM532" t="str">
        <f t="shared" si="326"/>
        <v/>
      </c>
      <c r="CN532" t="str">
        <f t="shared" si="327"/>
        <v/>
      </c>
      <c r="CO532" t="str">
        <f t="shared" si="328"/>
        <v/>
      </c>
    </row>
    <row r="533" spans="1:93" ht="18" customHeight="1">
      <c r="A533" t="s">
        <v>4435</v>
      </c>
      <c r="B533" s="97"/>
      <c r="C533" s="26" t="s">
        <v>4436</v>
      </c>
      <c r="D533" s="26"/>
      <c r="E533" s="27" t="s">
        <v>338</v>
      </c>
      <c r="G533" s="30"/>
      <c r="K533" s="28"/>
      <c r="M533" t="s">
        <v>1707</v>
      </c>
      <c r="R533" t="str">
        <f>IF(COUNTIF(soi_input_variables!A:A,B533)&gt;0,"yes","no")</f>
        <v>no</v>
      </c>
      <c r="S533" t="str">
        <f>IF(COUNTIF(midas_input_variables!A:A,B533)&gt;0,"yes","no")</f>
        <v>no</v>
      </c>
      <c r="T533" t="str">
        <f t="shared" si="282"/>
        <v>no</v>
      </c>
      <c r="V533" t="str">
        <f>IF(COUNTIF(eucalc_variables_proxies!A:A,B533)&gt;0,"yes","no")</f>
        <v>no</v>
      </c>
      <c r="AI533" s="9" t="s">
        <v>4437</v>
      </c>
      <c r="AJ533" t="s">
        <v>3048</v>
      </c>
      <c r="AO533" s="29"/>
      <c r="AP533" s="103" t="s">
        <v>4438</v>
      </c>
      <c r="AQ533" s="104" t="b">
        <v>1</v>
      </c>
      <c r="AR533" s="105"/>
      <c r="AS533" s="29"/>
      <c r="AT533" s="131" t="str" cm="1">
        <f t="array" ref="AT533">IFERROR(_xlfn.TEXTSPLIT(AR533,";",,FALSE),"")</f>
        <v/>
      </c>
      <c r="BJ533" s="132" t="str">
        <f t="shared" si="297"/>
        <v/>
      </c>
      <c r="BK533" s="132" t="str">
        <f t="shared" si="298"/>
        <v/>
      </c>
      <c r="BL533" s="132" t="str">
        <f t="shared" si="299"/>
        <v/>
      </c>
      <c r="BM533" s="132" t="str">
        <f t="shared" si="300"/>
        <v/>
      </c>
      <c r="BN533" s="132" t="str">
        <f t="shared" si="301"/>
        <v/>
      </c>
      <c r="BO533" s="132" t="str">
        <f t="shared" si="302"/>
        <v/>
      </c>
      <c r="BP533" s="132" t="str">
        <f t="shared" si="303"/>
        <v/>
      </c>
      <c r="BQ533" s="132" t="str">
        <f t="shared" si="304"/>
        <v/>
      </c>
      <c r="BR533" s="132" t="str">
        <f t="shared" si="305"/>
        <v/>
      </c>
      <c r="BS533" s="132" t="str">
        <f t="shared" si="306"/>
        <v/>
      </c>
      <c r="BT533" s="132" t="str">
        <f t="shared" si="307"/>
        <v/>
      </c>
      <c r="BU533" s="132" t="str">
        <f t="shared" si="308"/>
        <v/>
      </c>
      <c r="BV533" s="132" t="str">
        <f t="shared" si="309"/>
        <v/>
      </c>
      <c r="BW533" s="132" t="str">
        <f t="shared" si="310"/>
        <v/>
      </c>
      <c r="BX533" s="132" t="str">
        <f t="shared" si="311"/>
        <v/>
      </c>
      <c r="BY533" s="132" t="str">
        <f t="shared" si="312"/>
        <v/>
      </c>
      <c r="BZ533" t="str">
        <f t="shared" si="313"/>
        <v/>
      </c>
      <c r="CA533" t="str">
        <f t="shared" si="314"/>
        <v/>
      </c>
      <c r="CB533" t="str">
        <f t="shared" si="315"/>
        <v/>
      </c>
      <c r="CC533" t="str">
        <f t="shared" si="316"/>
        <v/>
      </c>
      <c r="CD533" t="str">
        <f t="shared" si="317"/>
        <v/>
      </c>
      <c r="CE533" t="str">
        <f t="shared" si="318"/>
        <v/>
      </c>
      <c r="CF533" t="str">
        <f t="shared" si="319"/>
        <v/>
      </c>
      <c r="CG533" t="str">
        <f t="shared" si="320"/>
        <v/>
      </c>
      <c r="CH533" t="str">
        <f t="shared" si="321"/>
        <v/>
      </c>
      <c r="CI533" t="str">
        <f t="shared" si="322"/>
        <v/>
      </c>
      <c r="CJ533" t="str">
        <f t="shared" si="323"/>
        <v/>
      </c>
      <c r="CK533" t="str">
        <f t="shared" si="324"/>
        <v/>
      </c>
      <c r="CL533" t="str">
        <f t="shared" si="325"/>
        <v/>
      </c>
      <c r="CM533" t="str">
        <f t="shared" si="326"/>
        <v/>
      </c>
      <c r="CN533" t="str">
        <f t="shared" si="327"/>
        <v/>
      </c>
      <c r="CO533" t="str">
        <f t="shared" si="328"/>
        <v/>
      </c>
    </row>
    <row r="534" spans="1:93" ht="16.2" customHeight="1">
      <c r="B534" s="97" t="s">
        <v>4002</v>
      </c>
      <c r="C534" s="26"/>
      <c r="D534" s="26"/>
      <c r="E534" s="27" t="s">
        <v>2890</v>
      </c>
      <c r="F534" t="s">
        <v>48</v>
      </c>
      <c r="G534" s="30" t="s">
        <v>903</v>
      </c>
      <c r="H534" t="s">
        <v>526</v>
      </c>
      <c r="I534" t="s">
        <v>4425</v>
      </c>
      <c r="K534" s="28" t="s">
        <v>3822</v>
      </c>
      <c r="M534" t="s">
        <v>38</v>
      </c>
      <c r="N534" s="1" t="str">
        <f>_xlfn.CONCAT(A594, "|/", A594, "+", A595, "|*", "0.000001", "*", A533)</f>
        <v>bld_energy-demand_residential_sfh[TWh]|/bld_energy-demand_residential_sfh[TWh]+bld_energy-demand_residential_mfh[TWh]|*0.000001*bld_energy-demand_heat_residential_electricity[TWh]</v>
      </c>
      <c r="R534" t="str">
        <f>IF(COUNTIF(soi_input_variables!A:A,B534)&gt;0,"yes","no")</f>
        <v>yes</v>
      </c>
      <c r="S534" t="str">
        <f>IF(COUNTIF(midas_input_variables!A:A,B534)&gt;0,"yes","no")</f>
        <v>yes</v>
      </c>
      <c r="T534" t="str">
        <f t="shared" si="282"/>
        <v>yes</v>
      </c>
      <c r="U534">
        <f t="shared" ref="U534:U535" si="332">0.0005</f>
        <v>5.0000000000000001E-4</v>
      </c>
      <c r="V534" t="str">
        <f>IF(COUNTIF(eucalc_variables_proxies!A:A,B534)&gt;0,"yes","no")</f>
        <v>yes</v>
      </c>
      <c r="X534" s="9" t="s">
        <v>3013</v>
      </c>
      <c r="Y534" t="s">
        <v>3989</v>
      </c>
      <c r="AI534" s="9" t="s">
        <v>4439</v>
      </c>
      <c r="AJ534" t="s">
        <v>3048</v>
      </c>
      <c r="AO534" s="29"/>
      <c r="AP534" s="103" t="s">
        <v>4440</v>
      </c>
      <c r="AQ534" s="104" t="b">
        <v>1</v>
      </c>
      <c r="AR534" s="105"/>
      <c r="AS534" s="29"/>
      <c r="AT534" s="131" t="str" cm="1">
        <f t="array" ref="AT534">IFERROR(_xlfn.TEXTSPLIT(AR534,";",,FALSE),"")</f>
        <v/>
      </c>
      <c r="BJ534" s="132" t="str">
        <f t="shared" si="297"/>
        <v/>
      </c>
      <c r="BK534" s="132" t="str">
        <f t="shared" si="298"/>
        <v/>
      </c>
      <c r="BL534" s="132" t="str">
        <f t="shared" si="299"/>
        <v/>
      </c>
      <c r="BM534" s="132" t="str">
        <f t="shared" si="300"/>
        <v/>
      </c>
      <c r="BN534" s="132" t="str">
        <f t="shared" si="301"/>
        <v/>
      </c>
      <c r="BO534" s="132" t="str">
        <f t="shared" si="302"/>
        <v/>
      </c>
      <c r="BP534" s="132" t="str">
        <f t="shared" si="303"/>
        <v/>
      </c>
      <c r="BQ534" s="132" t="str">
        <f t="shared" si="304"/>
        <v/>
      </c>
      <c r="BR534" s="132" t="str">
        <f t="shared" si="305"/>
        <v/>
      </c>
      <c r="BS534" s="132" t="str">
        <f t="shared" si="306"/>
        <v/>
      </c>
      <c r="BT534" s="132" t="str">
        <f t="shared" si="307"/>
        <v/>
      </c>
      <c r="BU534" s="132" t="str">
        <f t="shared" si="308"/>
        <v/>
      </c>
      <c r="BV534" s="132" t="str">
        <f t="shared" si="309"/>
        <v/>
      </c>
      <c r="BW534" s="132" t="str">
        <f t="shared" si="310"/>
        <v/>
      </c>
      <c r="BX534" s="132" t="str">
        <f t="shared" si="311"/>
        <v/>
      </c>
      <c r="BY534" s="132" t="str">
        <f t="shared" si="312"/>
        <v/>
      </c>
      <c r="BZ534" t="str">
        <f t="shared" si="313"/>
        <v/>
      </c>
      <c r="CA534" t="str">
        <f t="shared" si="314"/>
        <v/>
      </c>
      <c r="CB534" t="str">
        <f t="shared" si="315"/>
        <v/>
      </c>
      <c r="CC534" t="str">
        <f t="shared" si="316"/>
        <v/>
      </c>
      <c r="CD534" t="str">
        <f t="shared" si="317"/>
        <v/>
      </c>
      <c r="CE534" t="str">
        <f t="shared" si="318"/>
        <v/>
      </c>
      <c r="CF534" t="str">
        <f t="shared" si="319"/>
        <v/>
      </c>
      <c r="CG534" t="str">
        <f t="shared" si="320"/>
        <v/>
      </c>
      <c r="CH534" t="str">
        <f t="shared" si="321"/>
        <v/>
      </c>
      <c r="CI534" t="str">
        <f t="shared" si="322"/>
        <v/>
      </c>
      <c r="CJ534" t="str">
        <f t="shared" si="323"/>
        <v/>
      </c>
      <c r="CK534" t="str">
        <f t="shared" si="324"/>
        <v/>
      </c>
      <c r="CL534" t="str">
        <f t="shared" si="325"/>
        <v/>
      </c>
      <c r="CM534" t="str">
        <f t="shared" si="326"/>
        <v/>
      </c>
      <c r="CN534" t="str">
        <f t="shared" si="327"/>
        <v/>
      </c>
      <c r="CO534" t="str">
        <f t="shared" si="328"/>
        <v/>
      </c>
    </row>
    <row r="535" spans="1:93" ht="17.7" customHeight="1">
      <c r="B535" s="97" t="s">
        <v>4004</v>
      </c>
      <c r="C535" s="26"/>
      <c r="D535" s="26"/>
      <c r="E535" s="27" t="s">
        <v>2890</v>
      </c>
      <c r="F535" t="s">
        <v>48</v>
      </c>
      <c r="G535" s="30" t="s">
        <v>903</v>
      </c>
      <c r="H535" t="s">
        <v>526</v>
      </c>
      <c r="I535" t="s">
        <v>4425</v>
      </c>
      <c r="K535" s="28" t="s">
        <v>3825</v>
      </c>
      <c r="M535" t="s">
        <v>38</v>
      </c>
      <c r="N535" s="1" t="str">
        <f>_xlfn.CONCAT(A595, "|/", A594, "+", A595, "|*", "0.000001", "*", A533)</f>
        <v>bld_energy-demand_residential_mfh[TWh]|/bld_energy-demand_residential_sfh[TWh]+bld_energy-demand_residential_mfh[TWh]|*0.000001*bld_energy-demand_heat_residential_electricity[TWh]</v>
      </c>
      <c r="R535" t="str">
        <f>IF(COUNTIF(soi_input_variables!A:A,B535)&gt;0,"yes","no")</f>
        <v>yes</v>
      </c>
      <c r="S535" t="str">
        <f>IF(COUNTIF(midas_input_variables!A:A,B535)&gt;0,"yes","no")</f>
        <v>yes</v>
      </c>
      <c r="T535" t="str">
        <f t="shared" si="282"/>
        <v>yes</v>
      </c>
      <c r="U535">
        <f t="shared" si="332"/>
        <v>5.0000000000000001E-4</v>
      </c>
      <c r="V535" t="str">
        <f>IF(COUNTIF(eucalc_variables_proxies!A:A,B535)&gt;0,"yes","no")</f>
        <v>yes</v>
      </c>
      <c r="X535" s="9" t="s">
        <v>3013</v>
      </c>
      <c r="Y535" t="s">
        <v>3989</v>
      </c>
      <c r="AI535" s="9" t="s">
        <v>4441</v>
      </c>
      <c r="AJ535" t="s">
        <v>3048</v>
      </c>
      <c r="AO535" s="29"/>
      <c r="AP535" s="103" t="s">
        <v>4442</v>
      </c>
      <c r="AQ535" s="104" t="b">
        <v>1</v>
      </c>
      <c r="AR535" s="105"/>
      <c r="AS535" s="29"/>
      <c r="AT535" s="131" t="str" cm="1">
        <f t="array" ref="AT535">IFERROR(_xlfn.TEXTSPLIT(AR535,";",,FALSE),"")</f>
        <v/>
      </c>
      <c r="BJ535" s="132" t="str">
        <f t="shared" si="297"/>
        <v/>
      </c>
      <c r="BK535" s="132" t="str">
        <f t="shared" si="298"/>
        <v/>
      </c>
      <c r="BL535" s="132" t="str">
        <f t="shared" si="299"/>
        <v/>
      </c>
      <c r="BM535" s="132" t="str">
        <f t="shared" si="300"/>
        <v/>
      </c>
      <c r="BN535" s="132" t="str">
        <f t="shared" si="301"/>
        <v/>
      </c>
      <c r="BO535" s="132" t="str">
        <f t="shared" si="302"/>
        <v/>
      </c>
      <c r="BP535" s="132" t="str">
        <f t="shared" si="303"/>
        <v/>
      </c>
      <c r="BQ535" s="132" t="str">
        <f t="shared" si="304"/>
        <v/>
      </c>
      <c r="BR535" s="132" t="str">
        <f t="shared" si="305"/>
        <v/>
      </c>
      <c r="BS535" s="132" t="str">
        <f t="shared" si="306"/>
        <v/>
      </c>
      <c r="BT535" s="132" t="str">
        <f t="shared" si="307"/>
        <v/>
      </c>
      <c r="BU535" s="132" t="str">
        <f t="shared" si="308"/>
        <v/>
      </c>
      <c r="BV535" s="132" t="str">
        <f t="shared" si="309"/>
        <v/>
      </c>
      <c r="BW535" s="132" t="str">
        <f t="shared" si="310"/>
        <v/>
      </c>
      <c r="BX535" s="132" t="str">
        <f t="shared" si="311"/>
        <v/>
      </c>
      <c r="BY535" s="132" t="str">
        <f t="shared" si="312"/>
        <v/>
      </c>
      <c r="BZ535" t="str">
        <f t="shared" si="313"/>
        <v/>
      </c>
      <c r="CA535" t="str">
        <f t="shared" si="314"/>
        <v/>
      </c>
      <c r="CB535" t="str">
        <f t="shared" si="315"/>
        <v/>
      </c>
      <c r="CC535" t="str">
        <f t="shared" si="316"/>
        <v/>
      </c>
      <c r="CD535" t="str">
        <f t="shared" si="317"/>
        <v/>
      </c>
      <c r="CE535" t="str">
        <f t="shared" si="318"/>
        <v/>
      </c>
      <c r="CF535" t="str">
        <f t="shared" si="319"/>
        <v/>
      </c>
      <c r="CG535" t="str">
        <f t="shared" si="320"/>
        <v/>
      </c>
      <c r="CH535" t="str">
        <f t="shared" si="321"/>
        <v/>
      </c>
      <c r="CI535" t="str">
        <f t="shared" si="322"/>
        <v/>
      </c>
      <c r="CJ535" t="str">
        <f t="shared" si="323"/>
        <v/>
      </c>
      <c r="CK535" t="str">
        <f t="shared" si="324"/>
        <v/>
      </c>
      <c r="CL535" t="str">
        <f t="shared" si="325"/>
        <v/>
      </c>
      <c r="CM535" t="str">
        <f t="shared" si="326"/>
        <v/>
      </c>
      <c r="CN535" t="str">
        <f t="shared" si="327"/>
        <v/>
      </c>
      <c r="CO535" t="str">
        <f t="shared" si="328"/>
        <v/>
      </c>
    </row>
    <row r="536" spans="1:93" ht="16.2" customHeight="1">
      <c r="A536" t="s">
        <v>3779</v>
      </c>
      <c r="B536" s="97"/>
      <c r="C536" s="26" t="s">
        <v>4443</v>
      </c>
      <c r="D536" s="27"/>
      <c r="E536" s="27" t="s">
        <v>2890</v>
      </c>
      <c r="G536" s="30"/>
      <c r="K536" s="28"/>
      <c r="M536" t="s">
        <v>1707</v>
      </c>
      <c r="R536" t="str">
        <f>IF(COUNTIF(soi_input_variables!A:A,B536)&gt;0,"yes","no")</f>
        <v>no</v>
      </c>
      <c r="S536" t="str">
        <f>IF(COUNTIF(midas_input_variables!A:A,B536)&gt;0,"yes","no")</f>
        <v>no</v>
      </c>
      <c r="T536" t="str">
        <f t="shared" si="282"/>
        <v>no</v>
      </c>
      <c r="V536" t="str">
        <f>IF(COUNTIF(eucalc_variables_proxies!A:A,B536)&gt;0,"yes","no")</f>
        <v>no</v>
      </c>
      <c r="AI536" s="9" t="s">
        <v>4444</v>
      </c>
      <c r="AJ536" t="s">
        <v>3048</v>
      </c>
      <c r="AO536" s="29"/>
      <c r="AP536" s="103" t="s">
        <v>4445</v>
      </c>
      <c r="AQ536" s="104" t="b">
        <v>1</v>
      </c>
      <c r="AR536" s="105"/>
      <c r="AS536" s="29"/>
      <c r="AT536" s="131" t="str" cm="1">
        <f t="array" ref="AT536">IFERROR(_xlfn.TEXTSPLIT(AR536,";",,FALSE),"")</f>
        <v/>
      </c>
      <c r="BJ536" s="132" t="str">
        <f t="shared" si="297"/>
        <v/>
      </c>
      <c r="BK536" s="132" t="str">
        <f t="shared" si="298"/>
        <v/>
      </c>
      <c r="BL536" s="132" t="str">
        <f t="shared" si="299"/>
        <v/>
      </c>
      <c r="BM536" s="132" t="str">
        <f t="shared" si="300"/>
        <v/>
      </c>
      <c r="BN536" s="132" t="str">
        <f t="shared" si="301"/>
        <v/>
      </c>
      <c r="BO536" s="132" t="str">
        <f t="shared" si="302"/>
        <v/>
      </c>
      <c r="BP536" s="132" t="str">
        <f t="shared" si="303"/>
        <v/>
      </c>
      <c r="BQ536" s="132" t="str">
        <f t="shared" si="304"/>
        <v/>
      </c>
      <c r="BR536" s="132" t="str">
        <f t="shared" si="305"/>
        <v/>
      </c>
      <c r="BS536" s="132" t="str">
        <f t="shared" si="306"/>
        <v/>
      </c>
      <c r="BT536" s="132" t="str">
        <f t="shared" si="307"/>
        <v/>
      </c>
      <c r="BU536" s="132" t="str">
        <f t="shared" si="308"/>
        <v/>
      </c>
      <c r="BV536" s="132" t="str">
        <f t="shared" si="309"/>
        <v/>
      </c>
      <c r="BW536" s="132" t="str">
        <f t="shared" si="310"/>
        <v/>
      </c>
      <c r="BX536" s="132" t="str">
        <f t="shared" si="311"/>
        <v/>
      </c>
      <c r="BY536" s="132" t="str">
        <f t="shared" si="312"/>
        <v/>
      </c>
      <c r="BZ536" t="str">
        <f t="shared" si="313"/>
        <v/>
      </c>
      <c r="CA536" t="str">
        <f t="shared" si="314"/>
        <v/>
      </c>
      <c r="CB536" t="str">
        <f t="shared" si="315"/>
        <v/>
      </c>
      <c r="CC536" t="str">
        <f t="shared" si="316"/>
        <v/>
      </c>
      <c r="CD536" t="str">
        <f t="shared" si="317"/>
        <v/>
      </c>
      <c r="CE536" t="str">
        <f t="shared" si="318"/>
        <v/>
      </c>
      <c r="CF536" t="str">
        <f t="shared" si="319"/>
        <v/>
      </c>
      <c r="CG536" t="str">
        <f t="shared" si="320"/>
        <v/>
      </c>
      <c r="CH536" t="str">
        <f t="shared" si="321"/>
        <v/>
      </c>
      <c r="CI536" t="str">
        <f t="shared" si="322"/>
        <v/>
      </c>
      <c r="CJ536" t="str">
        <f t="shared" si="323"/>
        <v/>
      </c>
      <c r="CK536" t="str">
        <f t="shared" si="324"/>
        <v/>
      </c>
      <c r="CL536" t="str">
        <f t="shared" si="325"/>
        <v/>
      </c>
      <c r="CM536" t="str">
        <f t="shared" si="326"/>
        <v/>
      </c>
      <c r="CN536" t="str">
        <f t="shared" si="327"/>
        <v/>
      </c>
      <c r="CO536" t="str">
        <f t="shared" si="328"/>
        <v/>
      </c>
    </row>
    <row r="537" spans="1:93" ht="16.2" customHeight="1">
      <c r="B537" s="97" t="s">
        <v>4008</v>
      </c>
      <c r="C537" s="26"/>
      <c r="D537" s="27"/>
      <c r="E537" s="27" t="s">
        <v>2890</v>
      </c>
      <c r="F537" t="s">
        <v>48</v>
      </c>
      <c r="G537" s="30" t="s">
        <v>903</v>
      </c>
      <c r="H537" t="s">
        <v>526</v>
      </c>
      <c r="I537" t="s">
        <v>4372</v>
      </c>
      <c r="K537" s="28"/>
      <c r="M537" t="s">
        <v>38</v>
      </c>
      <c r="N537" s="1" t="str">
        <f>_xlfn.CONCAT(A536, "*", A594, "|/", A594, "+", A595)</f>
        <v>bld_energy-demand_heat-renewable[TWh]*bld_energy-demand_residential_sfh[TWh]|/bld_energy-demand_residential_sfh[TWh]+bld_energy-demand_residential_mfh[TWh]</v>
      </c>
      <c r="R537" t="str">
        <f>IF(COUNTIF(soi_input_variables!A:A,B537)&gt;0,"yes","no")</f>
        <v>no</v>
      </c>
      <c r="S537" t="str">
        <f>IF(COUNTIF(midas_input_variables!A:A,B537)&gt;0,"yes","no")</f>
        <v>yes</v>
      </c>
      <c r="T537" t="str">
        <f t="shared" si="282"/>
        <v>yes</v>
      </c>
      <c r="U537">
        <f t="shared" ref="U537:U556" si="333">0.0005</f>
        <v>5.0000000000000001E-4</v>
      </c>
      <c r="V537" t="str">
        <f>IF(COUNTIF(eucalc_variables_proxies!A:A,B537)&gt;0,"yes","no")</f>
        <v>yes</v>
      </c>
      <c r="X537" s="9" t="s">
        <v>3013</v>
      </c>
      <c r="Y537" t="s">
        <v>3989</v>
      </c>
      <c r="AI537" s="9" t="s">
        <v>4446</v>
      </c>
      <c r="AJ537" t="s">
        <v>3058</v>
      </c>
      <c r="AO537" s="29"/>
      <c r="AP537" s="103" t="s">
        <v>4447</v>
      </c>
      <c r="AQ537" s="104" t="b">
        <v>1</v>
      </c>
      <c r="AR537" s="105"/>
      <c r="AS537" s="29"/>
      <c r="AT537" s="131" t="str" cm="1">
        <f t="array" ref="AT537">IFERROR(_xlfn.TEXTSPLIT(AR537,";",,FALSE),"")</f>
        <v/>
      </c>
      <c r="BJ537" s="132" t="str">
        <f t="shared" si="297"/>
        <v/>
      </c>
      <c r="BK537" s="132" t="str">
        <f t="shared" si="298"/>
        <v/>
      </c>
      <c r="BL537" s="132" t="str">
        <f t="shared" si="299"/>
        <v/>
      </c>
      <c r="BM537" s="132" t="str">
        <f t="shared" si="300"/>
        <v/>
      </c>
      <c r="BN537" s="132" t="str">
        <f t="shared" si="301"/>
        <v/>
      </c>
      <c r="BO537" s="132" t="str">
        <f t="shared" si="302"/>
        <v/>
      </c>
      <c r="BP537" s="132" t="str">
        <f t="shared" si="303"/>
        <v/>
      </c>
      <c r="BQ537" s="132" t="str">
        <f t="shared" si="304"/>
        <v/>
      </c>
      <c r="BR537" s="132" t="str">
        <f t="shared" si="305"/>
        <v/>
      </c>
      <c r="BS537" s="132" t="str">
        <f t="shared" si="306"/>
        <v/>
      </c>
      <c r="BT537" s="132" t="str">
        <f t="shared" si="307"/>
        <v/>
      </c>
      <c r="BU537" s="132" t="str">
        <f t="shared" si="308"/>
        <v/>
      </c>
      <c r="BV537" s="132" t="str">
        <f t="shared" si="309"/>
        <v/>
      </c>
      <c r="BW537" s="132" t="str">
        <f t="shared" si="310"/>
        <v/>
      </c>
      <c r="BX537" s="132" t="str">
        <f t="shared" si="311"/>
        <v/>
      </c>
      <c r="BY537" s="132" t="str">
        <f t="shared" si="312"/>
        <v/>
      </c>
      <c r="BZ537" t="str">
        <f t="shared" si="313"/>
        <v/>
      </c>
      <c r="CA537" t="str">
        <f t="shared" si="314"/>
        <v/>
      </c>
      <c r="CB537" t="str">
        <f t="shared" si="315"/>
        <v/>
      </c>
      <c r="CC537" t="str">
        <f t="shared" si="316"/>
        <v/>
      </c>
      <c r="CD537" t="str">
        <f t="shared" si="317"/>
        <v/>
      </c>
      <c r="CE537" t="str">
        <f t="shared" si="318"/>
        <v/>
      </c>
      <c r="CF537" t="str">
        <f t="shared" si="319"/>
        <v/>
      </c>
      <c r="CG537" t="str">
        <f t="shared" si="320"/>
        <v/>
      </c>
      <c r="CH537" t="str">
        <f t="shared" si="321"/>
        <v/>
      </c>
      <c r="CI537" t="str">
        <f t="shared" si="322"/>
        <v/>
      </c>
      <c r="CJ537" t="str">
        <f t="shared" si="323"/>
        <v/>
      </c>
      <c r="CK537" t="str">
        <f t="shared" si="324"/>
        <v/>
      </c>
      <c r="CL537" t="str">
        <f t="shared" si="325"/>
        <v/>
      </c>
      <c r="CM537" t="str">
        <f t="shared" si="326"/>
        <v/>
      </c>
      <c r="CN537" t="str">
        <f t="shared" si="327"/>
        <v/>
      </c>
      <c r="CO537" t="str">
        <f t="shared" si="328"/>
        <v/>
      </c>
    </row>
    <row r="538" spans="1:93" ht="16.2" customHeight="1">
      <c r="B538" s="97" t="s">
        <v>4011</v>
      </c>
      <c r="C538" s="26"/>
      <c r="D538" s="27"/>
      <c r="E538" s="27" t="s">
        <v>2890</v>
      </c>
      <c r="F538" t="s">
        <v>48</v>
      </c>
      <c r="G538" s="30" t="s">
        <v>903</v>
      </c>
      <c r="H538" t="s">
        <v>526</v>
      </c>
      <c r="I538" t="s">
        <v>4372</v>
      </c>
      <c r="K538" s="28"/>
      <c r="M538" t="s">
        <v>38</v>
      </c>
      <c r="N538" s="1" t="str">
        <f>_xlfn.CONCAT(A536, "*", A595, "|/", A594, "+", A595)</f>
        <v>bld_energy-demand_heat-renewable[TWh]*bld_energy-demand_residential_mfh[TWh]|/bld_energy-demand_residential_sfh[TWh]+bld_energy-demand_residential_mfh[TWh]</v>
      </c>
      <c r="R538" t="str">
        <f>IF(COUNTIF(soi_input_variables!A:A,B538)&gt;0,"yes","no")</f>
        <v>no</v>
      </c>
      <c r="S538" t="str">
        <f>IF(COUNTIF(midas_input_variables!A:A,B538)&gt;0,"yes","no")</f>
        <v>yes</v>
      </c>
      <c r="T538" t="str">
        <f t="shared" si="282"/>
        <v>yes</v>
      </c>
      <c r="U538">
        <f t="shared" si="333"/>
        <v>5.0000000000000001E-4</v>
      </c>
      <c r="V538" t="str">
        <f>IF(COUNTIF(eucalc_variables_proxies!A:A,B538)&gt;0,"yes","no")</f>
        <v>yes</v>
      </c>
      <c r="X538" s="9" t="s">
        <v>3013</v>
      </c>
      <c r="Y538" t="s">
        <v>3989</v>
      </c>
      <c r="AI538" s="9" t="s">
        <v>4448</v>
      </c>
      <c r="AJ538" t="s">
        <v>3058</v>
      </c>
      <c r="AO538" s="29"/>
      <c r="AP538" s="103" t="s">
        <v>4449</v>
      </c>
      <c r="AQ538" s="104" t="b">
        <v>1</v>
      </c>
      <c r="AR538" s="105"/>
      <c r="AS538" s="29"/>
      <c r="AT538" s="131" t="str" cm="1">
        <f t="array" ref="AT538">IFERROR(_xlfn.TEXTSPLIT(AR538,";",,FALSE),"")</f>
        <v/>
      </c>
      <c r="BJ538" s="132" t="str">
        <f t="shared" si="297"/>
        <v/>
      </c>
      <c r="BK538" s="132" t="str">
        <f t="shared" si="298"/>
        <v/>
      </c>
      <c r="BL538" s="132" t="str">
        <f t="shared" si="299"/>
        <v/>
      </c>
      <c r="BM538" s="132" t="str">
        <f t="shared" si="300"/>
        <v/>
      </c>
      <c r="BN538" s="132" t="str">
        <f t="shared" si="301"/>
        <v/>
      </c>
      <c r="BO538" s="132" t="str">
        <f t="shared" si="302"/>
        <v/>
      </c>
      <c r="BP538" s="132" t="str">
        <f t="shared" si="303"/>
        <v/>
      </c>
      <c r="BQ538" s="132" t="str">
        <f t="shared" si="304"/>
        <v/>
      </c>
      <c r="BR538" s="132" t="str">
        <f t="shared" si="305"/>
        <v/>
      </c>
      <c r="BS538" s="132" t="str">
        <f t="shared" si="306"/>
        <v/>
      </c>
      <c r="BT538" s="132" t="str">
        <f t="shared" si="307"/>
        <v/>
      </c>
      <c r="BU538" s="132" t="str">
        <f t="shared" si="308"/>
        <v/>
      </c>
      <c r="BV538" s="132" t="str">
        <f t="shared" si="309"/>
        <v/>
      </c>
      <c r="BW538" s="132" t="str">
        <f t="shared" si="310"/>
        <v/>
      </c>
      <c r="BX538" s="132" t="str">
        <f t="shared" si="311"/>
        <v/>
      </c>
      <c r="BY538" s="132" t="str">
        <f t="shared" si="312"/>
        <v/>
      </c>
      <c r="BZ538" t="str">
        <f t="shared" si="313"/>
        <v/>
      </c>
      <c r="CA538" t="str">
        <f t="shared" si="314"/>
        <v/>
      </c>
      <c r="CB538" t="str">
        <f t="shared" si="315"/>
        <v/>
      </c>
      <c r="CC538" t="str">
        <f t="shared" si="316"/>
        <v/>
      </c>
      <c r="CD538" t="str">
        <f t="shared" si="317"/>
        <v/>
      </c>
      <c r="CE538" t="str">
        <f t="shared" si="318"/>
        <v/>
      </c>
      <c r="CF538" t="str">
        <f t="shared" si="319"/>
        <v/>
      </c>
      <c r="CG538" t="str">
        <f t="shared" si="320"/>
        <v/>
      </c>
      <c r="CH538" t="str">
        <f t="shared" si="321"/>
        <v/>
      </c>
      <c r="CI538" t="str">
        <f t="shared" si="322"/>
        <v/>
      </c>
      <c r="CJ538" t="str">
        <f t="shared" si="323"/>
        <v/>
      </c>
      <c r="CK538" t="str">
        <f t="shared" si="324"/>
        <v/>
      </c>
      <c r="CL538" t="str">
        <f t="shared" si="325"/>
        <v/>
      </c>
      <c r="CM538" t="str">
        <f t="shared" si="326"/>
        <v/>
      </c>
      <c r="CN538" t="str">
        <f t="shared" si="327"/>
        <v/>
      </c>
      <c r="CO538" t="str">
        <f t="shared" si="328"/>
        <v/>
      </c>
    </row>
    <row r="539" spans="1:93" ht="17.7" customHeight="1">
      <c r="A539" t="s">
        <v>3726</v>
      </c>
      <c r="B539" s="97" t="s">
        <v>4017</v>
      </c>
      <c r="C539" s="26" t="s">
        <v>3697</v>
      </c>
      <c r="D539" s="27"/>
      <c r="E539" s="27" t="s">
        <v>2890</v>
      </c>
      <c r="F539" t="s">
        <v>48</v>
      </c>
      <c r="G539" s="30" t="s">
        <v>903</v>
      </c>
      <c r="H539" t="s">
        <v>526</v>
      </c>
      <c r="I539" t="s">
        <v>4450</v>
      </c>
      <c r="K539" s="28"/>
      <c r="M539" t="s">
        <v>38</v>
      </c>
      <c r="R539" t="str">
        <f>IF(COUNTIF(soi_input_variables!A:A,B539)&gt;0,"yes","no")</f>
        <v>no</v>
      </c>
      <c r="S539" t="str">
        <f>IF(COUNTIF(midas_input_variables!A:A,B539)&gt;0,"yes","no")</f>
        <v>no</v>
      </c>
      <c r="T539" t="str">
        <f t="shared" si="282"/>
        <v>no</v>
      </c>
      <c r="U539">
        <f t="shared" si="333"/>
        <v>5.0000000000000001E-4</v>
      </c>
      <c r="V539" t="str">
        <f>IF(COUNTIF(eucalc_variables_proxies!A:A,B539)&gt;0,"yes","no")</f>
        <v>yes</v>
      </c>
      <c r="X539" s="9" t="s">
        <v>3013</v>
      </c>
      <c r="Y539" t="s">
        <v>3989</v>
      </c>
      <c r="AI539" s="9" t="s">
        <v>4451</v>
      </c>
      <c r="AJ539" t="s">
        <v>3058</v>
      </c>
      <c r="AO539" s="29"/>
      <c r="AP539" s="103" t="s">
        <v>4452</v>
      </c>
      <c r="AQ539" s="104" t="b">
        <v>1</v>
      </c>
      <c r="AR539" s="105"/>
      <c r="AS539" s="29"/>
      <c r="AT539" s="131" t="str" cm="1">
        <f t="array" ref="AT539">IFERROR(_xlfn.TEXTSPLIT(AR539,";",,FALSE),"")</f>
        <v/>
      </c>
      <c r="BJ539" s="132" t="str">
        <f t="shared" si="297"/>
        <v/>
      </c>
      <c r="BK539" s="132" t="str">
        <f t="shared" si="298"/>
        <v/>
      </c>
      <c r="BL539" s="132" t="str">
        <f t="shared" si="299"/>
        <v/>
      </c>
      <c r="BM539" s="132" t="str">
        <f t="shared" si="300"/>
        <v/>
      </c>
      <c r="BN539" s="132" t="str">
        <f t="shared" si="301"/>
        <v/>
      </c>
      <c r="BO539" s="132" t="str">
        <f t="shared" si="302"/>
        <v/>
      </c>
      <c r="BP539" s="132" t="str">
        <f t="shared" si="303"/>
        <v/>
      </c>
      <c r="BQ539" s="132" t="str">
        <f t="shared" si="304"/>
        <v/>
      </c>
      <c r="BR539" s="132" t="str">
        <f t="shared" si="305"/>
        <v/>
      </c>
      <c r="BS539" s="132" t="str">
        <f t="shared" si="306"/>
        <v/>
      </c>
      <c r="BT539" s="132" t="str">
        <f t="shared" si="307"/>
        <v/>
      </c>
      <c r="BU539" s="132" t="str">
        <f t="shared" si="308"/>
        <v/>
      </c>
      <c r="BV539" s="132" t="str">
        <f t="shared" si="309"/>
        <v/>
      </c>
      <c r="BW539" s="132" t="str">
        <f t="shared" si="310"/>
        <v/>
      </c>
      <c r="BX539" s="132" t="str">
        <f t="shared" si="311"/>
        <v/>
      </c>
      <c r="BY539" s="132" t="str">
        <f t="shared" si="312"/>
        <v/>
      </c>
      <c r="BZ539" t="str">
        <f t="shared" si="313"/>
        <v/>
      </c>
      <c r="CA539" t="str">
        <f t="shared" si="314"/>
        <v/>
      </c>
      <c r="CB539" t="str">
        <f t="shared" si="315"/>
        <v/>
      </c>
      <c r="CC539" t="str">
        <f t="shared" si="316"/>
        <v/>
      </c>
      <c r="CD539" t="str">
        <f t="shared" si="317"/>
        <v/>
      </c>
      <c r="CE539" t="str">
        <f t="shared" si="318"/>
        <v/>
      </c>
      <c r="CF539" t="str">
        <f t="shared" si="319"/>
        <v/>
      </c>
      <c r="CG539" t="str">
        <f t="shared" si="320"/>
        <v/>
      </c>
      <c r="CH539" t="str">
        <f t="shared" si="321"/>
        <v/>
      </c>
      <c r="CI539" t="str">
        <f t="shared" si="322"/>
        <v/>
      </c>
      <c r="CJ539" t="str">
        <f t="shared" si="323"/>
        <v/>
      </c>
      <c r="CK539" t="str">
        <f t="shared" si="324"/>
        <v/>
      </c>
      <c r="CL539" t="str">
        <f t="shared" si="325"/>
        <v/>
      </c>
      <c r="CM539" t="str">
        <f t="shared" si="326"/>
        <v/>
      </c>
      <c r="CN539" t="str">
        <f t="shared" si="327"/>
        <v/>
      </c>
      <c r="CO539" t="str">
        <f t="shared" si="328"/>
        <v/>
      </c>
    </row>
    <row r="540" spans="1:93" ht="18" customHeight="1">
      <c r="A540" t="s">
        <v>3752</v>
      </c>
      <c r="B540" s="97" t="s">
        <v>4019</v>
      </c>
      <c r="C540" s="26" t="s">
        <v>3738</v>
      </c>
      <c r="D540" s="27"/>
      <c r="E540" s="27" t="s">
        <v>2890</v>
      </c>
      <c r="F540" t="s">
        <v>48</v>
      </c>
      <c r="G540" s="30" t="s">
        <v>903</v>
      </c>
      <c r="H540" t="s">
        <v>526</v>
      </c>
      <c r="I540" t="s">
        <v>4453</v>
      </c>
      <c r="K540" s="28"/>
      <c r="M540" t="s">
        <v>38</v>
      </c>
      <c r="R540" t="str">
        <f>IF(COUNTIF(soi_input_variables!A:A,B540)&gt;0,"yes","no")</f>
        <v>no</v>
      </c>
      <c r="S540" t="str">
        <f>IF(COUNTIF(midas_input_variables!A:A,B540)&gt;0,"yes","no")</f>
        <v>no</v>
      </c>
      <c r="T540" t="str">
        <f t="shared" si="282"/>
        <v>no</v>
      </c>
      <c r="U540">
        <f t="shared" si="333"/>
        <v>5.0000000000000001E-4</v>
      </c>
      <c r="V540" t="str">
        <f>IF(COUNTIF(eucalc_variables_proxies!A:A,B540)&gt;0,"yes","no")</f>
        <v>yes</v>
      </c>
      <c r="X540" s="9" t="s">
        <v>3013</v>
      </c>
      <c r="Y540" t="s">
        <v>3989</v>
      </c>
      <c r="AI540" s="9" t="s">
        <v>4454</v>
      </c>
      <c r="AJ540" t="s">
        <v>3058</v>
      </c>
      <c r="AO540" s="29"/>
      <c r="AP540" s="103" t="s">
        <v>4455</v>
      </c>
      <c r="AQ540" s="104" t="b">
        <v>1</v>
      </c>
      <c r="AR540" s="105"/>
      <c r="AS540" s="29"/>
      <c r="AT540" s="131" t="str" cm="1">
        <f t="array" ref="AT540">IFERROR(_xlfn.TEXTSPLIT(AR540,";",,FALSE),"")</f>
        <v/>
      </c>
      <c r="BJ540" s="132" t="str">
        <f t="shared" si="297"/>
        <v/>
      </c>
      <c r="BK540" s="132" t="str">
        <f t="shared" si="298"/>
        <v/>
      </c>
      <c r="BL540" s="132" t="str">
        <f t="shared" si="299"/>
        <v/>
      </c>
      <c r="BM540" s="132" t="str">
        <f t="shared" si="300"/>
        <v/>
      </c>
      <c r="BN540" s="132" t="str">
        <f t="shared" si="301"/>
        <v/>
      </c>
      <c r="BO540" s="132" t="str">
        <f t="shared" si="302"/>
        <v/>
      </c>
      <c r="BP540" s="132" t="str">
        <f t="shared" si="303"/>
        <v/>
      </c>
      <c r="BQ540" s="132" t="str">
        <f t="shared" si="304"/>
        <v/>
      </c>
      <c r="BR540" s="132" t="str">
        <f t="shared" si="305"/>
        <v/>
      </c>
      <c r="BS540" s="132" t="str">
        <f t="shared" si="306"/>
        <v/>
      </c>
      <c r="BT540" s="132" t="str">
        <f t="shared" si="307"/>
        <v/>
      </c>
      <c r="BU540" s="132" t="str">
        <f t="shared" si="308"/>
        <v/>
      </c>
      <c r="BV540" s="132" t="str">
        <f t="shared" si="309"/>
        <v/>
      </c>
      <c r="BW540" s="132" t="str">
        <f t="shared" si="310"/>
        <v/>
      </c>
      <c r="BX540" s="132" t="str">
        <f t="shared" si="311"/>
        <v/>
      </c>
      <c r="BY540" s="132" t="str">
        <f t="shared" si="312"/>
        <v/>
      </c>
      <c r="BZ540" t="str">
        <f t="shared" si="313"/>
        <v/>
      </c>
      <c r="CA540" t="str">
        <f t="shared" si="314"/>
        <v/>
      </c>
      <c r="CB540" t="str">
        <f t="shared" si="315"/>
        <v/>
      </c>
      <c r="CC540" t="str">
        <f t="shared" si="316"/>
        <v/>
      </c>
      <c r="CD540" t="str">
        <f t="shared" si="317"/>
        <v/>
      </c>
      <c r="CE540" t="str">
        <f t="shared" si="318"/>
        <v/>
      </c>
      <c r="CF540" t="str">
        <f t="shared" si="319"/>
        <v/>
      </c>
      <c r="CG540" t="str">
        <f t="shared" si="320"/>
        <v/>
      </c>
      <c r="CH540" t="str">
        <f t="shared" si="321"/>
        <v/>
      </c>
      <c r="CI540" t="str">
        <f t="shared" si="322"/>
        <v/>
      </c>
      <c r="CJ540" t="str">
        <f t="shared" si="323"/>
        <v/>
      </c>
      <c r="CK540" t="str">
        <f t="shared" si="324"/>
        <v/>
      </c>
      <c r="CL540" t="str">
        <f t="shared" si="325"/>
        <v/>
      </c>
      <c r="CM540" t="str">
        <f t="shared" si="326"/>
        <v/>
      </c>
      <c r="CN540" t="str">
        <f t="shared" si="327"/>
        <v/>
      </c>
      <c r="CO540" t="str">
        <f t="shared" si="328"/>
        <v/>
      </c>
    </row>
    <row r="541" spans="1:93" ht="17.7" customHeight="1">
      <c r="A541" t="s">
        <v>3737</v>
      </c>
      <c r="B541" s="97" t="s">
        <v>4022</v>
      </c>
      <c r="C541" s="26" t="s">
        <v>4248</v>
      </c>
      <c r="D541" s="27"/>
      <c r="E541" s="27" t="s">
        <v>2890</v>
      </c>
      <c r="F541" t="s">
        <v>48</v>
      </c>
      <c r="G541" s="30" t="s">
        <v>903</v>
      </c>
      <c r="H541" t="s">
        <v>526</v>
      </c>
      <c r="I541" t="s">
        <v>4456</v>
      </c>
      <c r="K541" s="28"/>
      <c r="M541" t="s">
        <v>38</v>
      </c>
      <c r="R541" t="str">
        <f>IF(COUNTIF(soi_input_variables!A:A,B541)&gt;0,"yes","no")</f>
        <v>no</v>
      </c>
      <c r="S541" t="str">
        <f>IF(COUNTIF(midas_input_variables!A:A,B541)&gt;0,"yes","no")</f>
        <v>no</v>
      </c>
      <c r="T541" t="str">
        <f t="shared" ref="T541:T633" si="334">IF(OR(R541="yes",S541="yes"),"yes","no")</f>
        <v>no</v>
      </c>
      <c r="U541">
        <f t="shared" si="333"/>
        <v>5.0000000000000001E-4</v>
      </c>
      <c r="V541" t="str">
        <f>IF(COUNTIF(eucalc_variables_proxies!A:A,B541)&gt;0,"yes","no")</f>
        <v>yes</v>
      </c>
      <c r="X541" s="9" t="s">
        <v>3013</v>
      </c>
      <c r="AI541" s="9" t="s">
        <v>4457</v>
      </c>
      <c r="AJ541" t="s">
        <v>3058</v>
      </c>
      <c r="AO541" s="29"/>
      <c r="AP541" s="103" t="s">
        <v>4458</v>
      </c>
      <c r="AQ541" s="104" t="b">
        <v>1</v>
      </c>
      <c r="AR541" s="105"/>
      <c r="AS541" s="29"/>
      <c r="AT541" s="131" t="str" cm="1">
        <f t="array" ref="AT541">IFERROR(_xlfn.TEXTSPLIT(AR541,";",,FALSE),"")</f>
        <v/>
      </c>
      <c r="BJ541" s="132" t="str">
        <f t="shared" si="297"/>
        <v/>
      </c>
      <c r="BK541" s="132" t="str">
        <f t="shared" si="298"/>
        <v/>
      </c>
      <c r="BL541" s="132" t="str">
        <f t="shared" si="299"/>
        <v/>
      </c>
      <c r="BM541" s="132" t="str">
        <f t="shared" si="300"/>
        <v/>
      </c>
      <c r="BN541" s="132" t="str">
        <f t="shared" si="301"/>
        <v/>
      </c>
      <c r="BO541" s="132" t="str">
        <f t="shared" si="302"/>
        <v/>
      </c>
      <c r="BP541" s="132" t="str">
        <f t="shared" si="303"/>
        <v/>
      </c>
      <c r="BQ541" s="132" t="str">
        <f t="shared" si="304"/>
        <v/>
      </c>
      <c r="BR541" s="132" t="str">
        <f t="shared" si="305"/>
        <v/>
      </c>
      <c r="BS541" s="132" t="str">
        <f t="shared" si="306"/>
        <v/>
      </c>
      <c r="BT541" s="132" t="str">
        <f t="shared" si="307"/>
        <v/>
      </c>
      <c r="BU541" s="132" t="str">
        <f t="shared" si="308"/>
        <v/>
      </c>
      <c r="BV541" s="132" t="str">
        <f t="shared" si="309"/>
        <v/>
      </c>
      <c r="BW541" s="132" t="str">
        <f t="shared" si="310"/>
        <v/>
      </c>
      <c r="BX541" s="132" t="str">
        <f t="shared" si="311"/>
        <v/>
      </c>
      <c r="BY541" s="132" t="str">
        <f t="shared" si="312"/>
        <v/>
      </c>
      <c r="BZ541" t="str">
        <f t="shared" si="313"/>
        <v/>
      </c>
      <c r="CA541" t="str">
        <f t="shared" si="314"/>
        <v/>
      </c>
      <c r="CB541" t="str">
        <f t="shared" si="315"/>
        <v/>
      </c>
      <c r="CC541" t="str">
        <f t="shared" si="316"/>
        <v/>
      </c>
      <c r="CD541" t="str">
        <f t="shared" si="317"/>
        <v/>
      </c>
      <c r="CE541" t="str">
        <f t="shared" si="318"/>
        <v/>
      </c>
      <c r="CF541" t="str">
        <f t="shared" si="319"/>
        <v/>
      </c>
      <c r="CG541" t="str">
        <f t="shared" si="320"/>
        <v/>
      </c>
      <c r="CH541" t="str">
        <f t="shared" si="321"/>
        <v/>
      </c>
      <c r="CI541" t="str">
        <f t="shared" si="322"/>
        <v/>
      </c>
      <c r="CJ541" t="str">
        <f t="shared" si="323"/>
        <v/>
      </c>
      <c r="CK541" t="str">
        <f t="shared" si="324"/>
        <v/>
      </c>
      <c r="CL541" t="str">
        <f t="shared" si="325"/>
        <v/>
      </c>
      <c r="CM541" t="str">
        <f t="shared" si="326"/>
        <v/>
      </c>
      <c r="CN541" t="str">
        <f t="shared" si="327"/>
        <v/>
      </c>
      <c r="CO541" t="str">
        <f t="shared" si="328"/>
        <v/>
      </c>
    </row>
    <row r="542" spans="1:93" ht="17.7" customHeight="1">
      <c r="A542" s="205" t="s">
        <v>3759</v>
      </c>
      <c r="B542" s="192" t="s">
        <v>4459</v>
      </c>
      <c r="C542" s="26"/>
      <c r="D542" s="27"/>
      <c r="E542" s="27" t="s">
        <v>2890</v>
      </c>
      <c r="F542" t="s">
        <v>48</v>
      </c>
      <c r="G542" s="30" t="s">
        <v>903</v>
      </c>
      <c r="H542" t="s">
        <v>526</v>
      </c>
      <c r="K542" s="28"/>
      <c r="L542" t="s">
        <v>472</v>
      </c>
      <c r="M542" s="198" t="s">
        <v>1707</v>
      </c>
      <c r="Q542" s="1" t="s">
        <v>4460</v>
      </c>
      <c r="R542" t="str">
        <f>IF(COUNTIF(soi_input_variables!A:A,B542)&gt;0,"yes","no")</f>
        <v>no</v>
      </c>
      <c r="S542" t="str">
        <f>IF(COUNTIF(midas_input_variables!A:A,B542)&gt;0,"yes","no")</f>
        <v>no</v>
      </c>
      <c r="T542" t="str">
        <f t="shared" ref="T542:T548" si="335">IF(OR(R542="yes",S542="yes"),"yes","no")</f>
        <v>no</v>
      </c>
      <c r="U542">
        <f t="shared" si="333"/>
        <v>5.0000000000000001E-4</v>
      </c>
      <c r="V542" t="str">
        <f>IF(COUNTIF(eucalc_variables_proxies!A:A,B542)&gt;0,"yes","no")</f>
        <v>no</v>
      </c>
      <c r="W542" t="s">
        <v>38</v>
      </c>
      <c r="X542" s="9"/>
      <c r="AI542" s="9"/>
      <c r="AO542" s="29"/>
      <c r="AP542" s="103" t="s">
        <v>4461</v>
      </c>
      <c r="AQ542" s="104" t="b">
        <v>1</v>
      </c>
      <c r="AR542" s="105"/>
      <c r="AS542" s="29"/>
      <c r="AT542" s="131" t="str" cm="1">
        <f t="array" ref="AT542">IFERROR(_xlfn.TEXTSPLIT(AR542,";",,FALSE),"")</f>
        <v/>
      </c>
      <c r="BJ542" s="132" t="str">
        <f t="shared" si="297"/>
        <v/>
      </c>
      <c r="BK542" s="132" t="str">
        <f t="shared" si="298"/>
        <v/>
      </c>
      <c r="BL542" s="132" t="str">
        <f t="shared" si="299"/>
        <v/>
      </c>
      <c r="BM542" s="132" t="str">
        <f t="shared" si="300"/>
        <v/>
      </c>
      <c r="BN542" s="132" t="str">
        <f t="shared" si="301"/>
        <v/>
      </c>
      <c r="BO542" s="132" t="str">
        <f t="shared" si="302"/>
        <v/>
      </c>
      <c r="BP542" s="132" t="str">
        <f t="shared" si="303"/>
        <v/>
      </c>
      <c r="BQ542" s="132" t="str">
        <f t="shared" si="304"/>
        <v/>
      </c>
      <c r="BR542" s="132" t="str">
        <f t="shared" si="305"/>
        <v/>
      </c>
      <c r="BS542" s="132" t="str">
        <f t="shared" si="306"/>
        <v/>
      </c>
      <c r="BT542" s="132" t="str">
        <f t="shared" si="307"/>
        <v/>
      </c>
      <c r="BU542" s="132" t="str">
        <f t="shared" si="308"/>
        <v/>
      </c>
      <c r="BV542" s="132" t="str">
        <f t="shared" si="309"/>
        <v/>
      </c>
      <c r="BW542" s="132" t="str">
        <f t="shared" si="310"/>
        <v/>
      </c>
      <c r="BX542" s="132" t="str">
        <f t="shared" si="311"/>
        <v/>
      </c>
      <c r="BY542" s="132" t="str">
        <f t="shared" si="312"/>
        <v/>
      </c>
      <c r="BZ542" t="str">
        <f t="shared" si="313"/>
        <v/>
      </c>
      <c r="CA542" t="str">
        <f t="shared" si="314"/>
        <v/>
      </c>
      <c r="CB542" t="str">
        <f t="shared" si="315"/>
        <v/>
      </c>
      <c r="CC542" t="str">
        <f t="shared" si="316"/>
        <v/>
      </c>
      <c r="CD542" t="str">
        <f t="shared" si="317"/>
        <v/>
      </c>
      <c r="CE542" t="str">
        <f t="shared" si="318"/>
        <v/>
      </c>
      <c r="CF542" t="str">
        <f t="shared" si="319"/>
        <v/>
      </c>
      <c r="CG542" t="str">
        <f t="shared" si="320"/>
        <v/>
      </c>
      <c r="CH542" t="str">
        <f t="shared" si="321"/>
        <v/>
      </c>
      <c r="CI542" t="str">
        <f t="shared" si="322"/>
        <v/>
      </c>
      <c r="CJ542" t="str">
        <f t="shared" si="323"/>
        <v/>
      </c>
      <c r="CK542" t="str">
        <f t="shared" si="324"/>
        <v/>
      </c>
      <c r="CL542" t="str">
        <f t="shared" si="325"/>
        <v/>
      </c>
      <c r="CM542" t="str">
        <f t="shared" si="326"/>
        <v/>
      </c>
      <c r="CN542" t="str">
        <f t="shared" si="327"/>
        <v/>
      </c>
      <c r="CO542" t="str">
        <f t="shared" si="328"/>
        <v/>
      </c>
    </row>
    <row r="543" spans="1:93" ht="17.7" customHeight="1">
      <c r="A543" s="192" t="s">
        <v>3764</v>
      </c>
      <c r="B543" s="192" t="s">
        <v>4024</v>
      </c>
      <c r="C543" s="26"/>
      <c r="D543" s="27"/>
      <c r="E543" s="27" t="s">
        <v>2890</v>
      </c>
      <c r="F543" t="s">
        <v>48</v>
      </c>
      <c r="G543" s="30" t="s">
        <v>903</v>
      </c>
      <c r="H543" t="s">
        <v>526</v>
      </c>
      <c r="K543" s="28"/>
      <c r="L543" t="s">
        <v>472</v>
      </c>
      <c r="M543" s="198" t="s">
        <v>1707</v>
      </c>
      <c r="Q543" s="1" t="s">
        <v>4462</v>
      </c>
      <c r="R543" t="str">
        <f>IF(COUNTIF(soi_input_variables!A:A,B543)&gt;0,"yes","no")</f>
        <v>no</v>
      </c>
      <c r="S543" t="str">
        <f>IF(COUNTIF(midas_input_variables!A:A,B543)&gt;0,"yes","no")</f>
        <v>no</v>
      </c>
      <c r="T543" t="str">
        <f t="shared" si="335"/>
        <v>no</v>
      </c>
      <c r="U543">
        <f t="shared" si="333"/>
        <v>5.0000000000000001E-4</v>
      </c>
      <c r="V543" t="str">
        <f>IF(COUNTIF(eucalc_variables_proxies!A:A,B543)&gt;0,"yes","no")</f>
        <v>no</v>
      </c>
      <c r="W543" t="s">
        <v>38</v>
      </c>
      <c r="X543" s="9"/>
      <c r="AI543" s="9" t="s">
        <v>4463</v>
      </c>
      <c r="AJ543" t="s">
        <v>3063</v>
      </c>
      <c r="AO543" s="29"/>
      <c r="AP543" s="103" t="s">
        <v>4464</v>
      </c>
      <c r="AQ543" s="104" t="b">
        <v>1</v>
      </c>
      <c r="AR543" s="105"/>
      <c r="AS543" s="29"/>
      <c r="AT543" s="131" t="str" cm="1">
        <f t="array" ref="AT543">IFERROR(_xlfn.TEXTSPLIT(AR543,";",,FALSE),"")</f>
        <v/>
      </c>
      <c r="BJ543" s="132" t="str">
        <f t="shared" si="297"/>
        <v/>
      </c>
      <c r="BK543" s="132" t="str">
        <f t="shared" si="298"/>
        <v/>
      </c>
      <c r="BL543" s="132" t="str">
        <f t="shared" si="299"/>
        <v/>
      </c>
      <c r="BM543" s="132" t="str">
        <f t="shared" si="300"/>
        <v/>
      </c>
      <c r="BN543" s="132" t="str">
        <f t="shared" si="301"/>
        <v/>
      </c>
      <c r="BO543" s="132" t="str">
        <f t="shared" si="302"/>
        <v/>
      </c>
      <c r="BP543" s="132" t="str">
        <f t="shared" si="303"/>
        <v/>
      </c>
      <c r="BQ543" s="132" t="str">
        <f t="shared" si="304"/>
        <v/>
      </c>
      <c r="BR543" s="132" t="str">
        <f t="shared" si="305"/>
        <v/>
      </c>
      <c r="BS543" s="132" t="str">
        <f t="shared" si="306"/>
        <v/>
      </c>
      <c r="BT543" s="132" t="str">
        <f t="shared" si="307"/>
        <v/>
      </c>
      <c r="BU543" s="132" t="str">
        <f t="shared" si="308"/>
        <v/>
      </c>
      <c r="BV543" s="132" t="str">
        <f t="shared" si="309"/>
        <v/>
      </c>
      <c r="BW543" s="132" t="str">
        <f t="shared" si="310"/>
        <v/>
      </c>
      <c r="BX543" s="132" t="str">
        <f t="shared" si="311"/>
        <v/>
      </c>
      <c r="BY543" s="132" t="str">
        <f t="shared" si="312"/>
        <v/>
      </c>
      <c r="BZ543" t="str">
        <f t="shared" si="313"/>
        <v/>
      </c>
      <c r="CA543" t="str">
        <f t="shared" si="314"/>
        <v/>
      </c>
      <c r="CB543" t="str">
        <f t="shared" si="315"/>
        <v/>
      </c>
      <c r="CC543" t="str">
        <f t="shared" si="316"/>
        <v/>
      </c>
      <c r="CD543" t="str">
        <f t="shared" si="317"/>
        <v/>
      </c>
      <c r="CE543" t="str">
        <f t="shared" si="318"/>
        <v/>
      </c>
      <c r="CF543" t="str">
        <f t="shared" si="319"/>
        <v/>
      </c>
      <c r="CG543" t="str">
        <f t="shared" si="320"/>
        <v/>
      </c>
      <c r="CH543" t="str">
        <f t="shared" si="321"/>
        <v/>
      </c>
      <c r="CI543" t="str">
        <f t="shared" si="322"/>
        <v/>
      </c>
      <c r="CJ543" t="str">
        <f t="shared" si="323"/>
        <v/>
      </c>
      <c r="CK543" t="str">
        <f t="shared" si="324"/>
        <v/>
      </c>
      <c r="CL543" t="str">
        <f t="shared" si="325"/>
        <v/>
      </c>
      <c r="CM543" t="str">
        <f t="shared" si="326"/>
        <v/>
      </c>
      <c r="CN543" t="str">
        <f t="shared" si="327"/>
        <v/>
      </c>
      <c r="CO543" t="str">
        <f t="shared" si="328"/>
        <v/>
      </c>
    </row>
    <row r="544" spans="1:93" ht="17.7" customHeight="1">
      <c r="A544" s="192" t="s">
        <v>3773</v>
      </c>
      <c r="B544" s="192" t="s">
        <v>4465</v>
      </c>
      <c r="C544" s="26"/>
      <c r="D544" s="27"/>
      <c r="E544" s="27" t="s">
        <v>2890</v>
      </c>
      <c r="F544" t="s">
        <v>48</v>
      </c>
      <c r="G544" s="30" t="s">
        <v>903</v>
      </c>
      <c r="H544" t="s">
        <v>526</v>
      </c>
      <c r="K544" s="28"/>
      <c r="L544" t="s">
        <v>472</v>
      </c>
      <c r="M544" s="198" t="s">
        <v>1707</v>
      </c>
      <c r="Q544" s="1" t="s">
        <v>4466</v>
      </c>
      <c r="R544" t="str">
        <f>IF(COUNTIF(soi_input_variables!A:A,B544)&gt;0,"yes","no")</f>
        <v>no</v>
      </c>
      <c r="S544" t="str">
        <f>IF(COUNTIF(midas_input_variables!A:A,B544)&gt;0,"yes","no")</f>
        <v>no</v>
      </c>
      <c r="T544" t="str">
        <f t="shared" si="335"/>
        <v>no</v>
      </c>
      <c r="U544">
        <f t="shared" si="333"/>
        <v>5.0000000000000001E-4</v>
      </c>
      <c r="V544" t="str">
        <f>IF(COUNTIF(eucalc_variables_proxies!A:A,B544)&gt;0,"yes","no")</f>
        <v>no</v>
      </c>
      <c r="W544" t="s">
        <v>38</v>
      </c>
      <c r="X544" s="9"/>
      <c r="AI544" s="9"/>
      <c r="AO544" s="29"/>
      <c r="AP544" s="103" t="s">
        <v>4467</v>
      </c>
      <c r="AQ544" s="104" t="b">
        <v>1</v>
      </c>
      <c r="AR544" s="105"/>
      <c r="AS544" s="29"/>
      <c r="AT544" s="131" t="str" cm="1">
        <f t="array" ref="AT544">IFERROR(_xlfn.TEXTSPLIT(AR544,";",,FALSE),"")</f>
        <v/>
      </c>
      <c r="BJ544" s="132" t="str">
        <f t="shared" si="297"/>
        <v/>
      </c>
      <c r="BK544" s="132" t="str">
        <f t="shared" si="298"/>
        <v/>
      </c>
      <c r="BL544" s="132" t="str">
        <f t="shared" si="299"/>
        <v/>
      </c>
      <c r="BM544" s="132" t="str">
        <f t="shared" si="300"/>
        <v/>
      </c>
      <c r="BN544" s="132" t="str">
        <f t="shared" si="301"/>
        <v/>
      </c>
      <c r="BO544" s="132" t="str">
        <f t="shared" si="302"/>
        <v/>
      </c>
      <c r="BP544" s="132" t="str">
        <f t="shared" si="303"/>
        <v/>
      </c>
      <c r="BQ544" s="132" t="str">
        <f t="shared" si="304"/>
        <v/>
      </c>
      <c r="BR544" s="132" t="str">
        <f t="shared" si="305"/>
        <v/>
      </c>
      <c r="BS544" s="132" t="str">
        <f t="shared" si="306"/>
        <v/>
      </c>
      <c r="BT544" s="132" t="str">
        <f t="shared" si="307"/>
        <v/>
      </c>
      <c r="BU544" s="132" t="str">
        <f t="shared" si="308"/>
        <v/>
      </c>
      <c r="BV544" s="132" t="str">
        <f t="shared" si="309"/>
        <v/>
      </c>
      <c r="BW544" s="132" t="str">
        <f t="shared" si="310"/>
        <v/>
      </c>
      <c r="BX544" s="132" t="str">
        <f t="shared" si="311"/>
        <v/>
      </c>
      <c r="BY544" s="132" t="str">
        <f t="shared" si="312"/>
        <v/>
      </c>
      <c r="BZ544" t="str">
        <f t="shared" si="313"/>
        <v/>
      </c>
      <c r="CA544" t="str">
        <f t="shared" si="314"/>
        <v/>
      </c>
      <c r="CB544" t="str">
        <f t="shared" si="315"/>
        <v/>
      </c>
      <c r="CC544" t="str">
        <f t="shared" si="316"/>
        <v/>
      </c>
      <c r="CD544" t="str">
        <f t="shared" si="317"/>
        <v/>
      </c>
      <c r="CE544" t="str">
        <f t="shared" si="318"/>
        <v/>
      </c>
      <c r="CF544" t="str">
        <f t="shared" si="319"/>
        <v/>
      </c>
      <c r="CG544" t="str">
        <f t="shared" si="320"/>
        <v/>
      </c>
      <c r="CH544" t="str">
        <f t="shared" si="321"/>
        <v/>
      </c>
      <c r="CI544" t="str">
        <f t="shared" si="322"/>
        <v/>
      </c>
      <c r="CJ544" t="str">
        <f t="shared" si="323"/>
        <v/>
      </c>
      <c r="CK544" t="str">
        <f t="shared" si="324"/>
        <v/>
      </c>
      <c r="CL544" t="str">
        <f t="shared" si="325"/>
        <v/>
      </c>
      <c r="CM544" t="str">
        <f t="shared" si="326"/>
        <v/>
      </c>
      <c r="CN544" t="str">
        <f t="shared" si="327"/>
        <v/>
      </c>
      <c r="CO544" t="str">
        <f t="shared" si="328"/>
        <v/>
      </c>
    </row>
    <row r="545" spans="1:93" ht="17.7" customHeight="1">
      <c r="A545" s="192" t="s">
        <v>3784</v>
      </c>
      <c r="B545" s="192" t="s">
        <v>4468</v>
      </c>
      <c r="C545" s="26"/>
      <c r="D545" s="27"/>
      <c r="E545" s="27" t="s">
        <v>2890</v>
      </c>
      <c r="F545" t="s">
        <v>48</v>
      </c>
      <c r="G545" s="30" t="s">
        <v>903</v>
      </c>
      <c r="H545" t="s">
        <v>526</v>
      </c>
      <c r="K545" s="28"/>
      <c r="L545" t="s">
        <v>472</v>
      </c>
      <c r="M545" s="198" t="s">
        <v>1707</v>
      </c>
      <c r="Q545" s="1" t="s">
        <v>4469</v>
      </c>
      <c r="R545" t="str">
        <f>IF(COUNTIF(soi_input_variables!A:A,B545)&gt;0,"yes","no")</f>
        <v>no</v>
      </c>
      <c r="S545" t="str">
        <f>IF(COUNTIF(midas_input_variables!A:A,B545)&gt;0,"yes","no")</f>
        <v>no</v>
      </c>
      <c r="T545" t="str">
        <f t="shared" si="335"/>
        <v>no</v>
      </c>
      <c r="U545">
        <f t="shared" si="333"/>
        <v>5.0000000000000001E-4</v>
      </c>
      <c r="V545" t="str">
        <f>IF(COUNTIF(eucalc_variables_proxies!A:A,B545)&gt;0,"yes","no")</f>
        <v>no</v>
      </c>
      <c r="W545" t="s">
        <v>38</v>
      </c>
      <c r="X545" s="9"/>
      <c r="AI545" s="9" t="s">
        <v>4470</v>
      </c>
      <c r="AJ545" t="s">
        <v>3063</v>
      </c>
      <c r="AO545" s="29"/>
      <c r="AP545" s="103" t="s">
        <v>4471</v>
      </c>
      <c r="AQ545" s="104" t="b">
        <v>1</v>
      </c>
      <c r="AR545" s="105"/>
      <c r="AS545" s="29"/>
      <c r="AT545" s="131" t="str" cm="1">
        <f t="array" ref="AT545">IFERROR(_xlfn.TEXTSPLIT(AR545,";",,FALSE),"")</f>
        <v/>
      </c>
      <c r="BJ545" s="132" t="str">
        <f t="shared" si="297"/>
        <v/>
      </c>
      <c r="BK545" s="132" t="str">
        <f t="shared" si="298"/>
        <v/>
      </c>
      <c r="BL545" s="132" t="str">
        <f t="shared" si="299"/>
        <v/>
      </c>
      <c r="BM545" s="132" t="str">
        <f t="shared" si="300"/>
        <v/>
      </c>
      <c r="BN545" s="132" t="str">
        <f t="shared" si="301"/>
        <v/>
      </c>
      <c r="BO545" s="132" t="str">
        <f t="shared" si="302"/>
        <v/>
      </c>
      <c r="BP545" s="132" t="str">
        <f t="shared" si="303"/>
        <v/>
      </c>
      <c r="BQ545" s="132" t="str">
        <f t="shared" si="304"/>
        <v/>
      </c>
      <c r="BR545" s="132" t="str">
        <f t="shared" si="305"/>
        <v/>
      </c>
      <c r="BS545" s="132" t="str">
        <f t="shared" si="306"/>
        <v/>
      </c>
      <c r="BT545" s="132" t="str">
        <f t="shared" si="307"/>
        <v/>
      </c>
      <c r="BU545" s="132" t="str">
        <f t="shared" si="308"/>
        <v/>
      </c>
      <c r="BV545" s="132" t="str">
        <f t="shared" si="309"/>
        <v/>
      </c>
      <c r="BW545" s="132" t="str">
        <f t="shared" si="310"/>
        <v/>
      </c>
      <c r="BX545" s="132" t="str">
        <f t="shared" si="311"/>
        <v/>
      </c>
      <c r="BY545" s="132" t="str">
        <f t="shared" si="312"/>
        <v/>
      </c>
      <c r="BZ545" t="str">
        <f t="shared" si="313"/>
        <v/>
      </c>
      <c r="CA545" t="str">
        <f t="shared" si="314"/>
        <v/>
      </c>
      <c r="CB545" t="str">
        <f t="shared" si="315"/>
        <v/>
      </c>
      <c r="CC545" t="str">
        <f t="shared" si="316"/>
        <v/>
      </c>
      <c r="CD545" t="str">
        <f t="shared" si="317"/>
        <v/>
      </c>
      <c r="CE545" t="str">
        <f t="shared" si="318"/>
        <v/>
      </c>
      <c r="CF545" t="str">
        <f t="shared" si="319"/>
        <v/>
      </c>
      <c r="CG545" t="str">
        <f t="shared" si="320"/>
        <v/>
      </c>
      <c r="CH545" t="str">
        <f t="shared" si="321"/>
        <v/>
      </c>
      <c r="CI545" t="str">
        <f t="shared" si="322"/>
        <v/>
      </c>
      <c r="CJ545" t="str">
        <f t="shared" si="323"/>
        <v/>
      </c>
      <c r="CK545" t="str">
        <f t="shared" si="324"/>
        <v/>
      </c>
      <c r="CL545" t="str">
        <f t="shared" si="325"/>
        <v/>
      </c>
      <c r="CM545" t="str">
        <f t="shared" si="326"/>
        <v/>
      </c>
      <c r="CN545" t="str">
        <f t="shared" si="327"/>
        <v/>
      </c>
      <c r="CO545" t="str">
        <f t="shared" si="328"/>
        <v/>
      </c>
    </row>
    <row r="546" spans="1:93" ht="17.7" customHeight="1">
      <c r="A546" s="192" t="s">
        <v>3711</v>
      </c>
      <c r="B546" s="192" t="s">
        <v>4472</v>
      </c>
      <c r="C546" s="26"/>
      <c r="D546" s="27"/>
      <c r="E546" s="27" t="s">
        <v>2890</v>
      </c>
      <c r="F546" t="s">
        <v>48</v>
      </c>
      <c r="G546" s="30" t="s">
        <v>903</v>
      </c>
      <c r="H546" t="s">
        <v>526</v>
      </c>
      <c r="K546" s="28"/>
      <c r="L546" t="s">
        <v>472</v>
      </c>
      <c r="M546" s="198" t="s">
        <v>1707</v>
      </c>
      <c r="Q546" s="1" t="s">
        <v>4473</v>
      </c>
      <c r="R546" t="str">
        <f>IF(COUNTIF(soi_input_variables!A:A,B546)&gt;0,"yes","no")</f>
        <v>no</v>
      </c>
      <c r="S546" t="str">
        <f>IF(COUNTIF(midas_input_variables!A:A,B546)&gt;0,"yes","no")</f>
        <v>no</v>
      </c>
      <c r="T546" t="str">
        <f t="shared" si="335"/>
        <v>no</v>
      </c>
      <c r="U546">
        <f t="shared" si="333"/>
        <v>5.0000000000000001E-4</v>
      </c>
      <c r="V546" t="str">
        <f>IF(COUNTIF(eucalc_variables_proxies!A:A,B546)&gt;0,"yes","no")</f>
        <v>no</v>
      </c>
      <c r="W546" t="s">
        <v>38</v>
      </c>
      <c r="X546" s="9"/>
      <c r="AI546" s="9" t="s">
        <v>4474</v>
      </c>
      <c r="AJ546" t="s">
        <v>3068</v>
      </c>
      <c r="AO546" s="29"/>
      <c r="AP546" s="103" t="s">
        <v>4475</v>
      </c>
      <c r="AQ546" s="104" t="b">
        <v>1</v>
      </c>
      <c r="AR546" s="105"/>
      <c r="AS546" s="29"/>
      <c r="AT546" s="131" t="str" cm="1">
        <f t="array" ref="AT546">IFERROR(_xlfn.TEXTSPLIT(AR546,";",,FALSE),"")</f>
        <v/>
      </c>
      <c r="BJ546" s="132" t="str">
        <f t="shared" si="297"/>
        <v/>
      </c>
      <c r="BK546" s="132" t="str">
        <f t="shared" si="298"/>
        <v/>
      </c>
      <c r="BL546" s="132" t="str">
        <f t="shared" si="299"/>
        <v/>
      </c>
      <c r="BM546" s="132" t="str">
        <f t="shared" si="300"/>
        <v/>
      </c>
      <c r="BN546" s="132" t="str">
        <f t="shared" si="301"/>
        <v/>
      </c>
      <c r="BO546" s="132" t="str">
        <f t="shared" si="302"/>
        <v/>
      </c>
      <c r="BP546" s="132" t="str">
        <f t="shared" si="303"/>
        <v/>
      </c>
      <c r="BQ546" s="132" t="str">
        <f t="shared" si="304"/>
        <v/>
      </c>
      <c r="BR546" s="132" t="str">
        <f t="shared" si="305"/>
        <v/>
      </c>
      <c r="BS546" s="132" t="str">
        <f t="shared" si="306"/>
        <v/>
      </c>
      <c r="BT546" s="132" t="str">
        <f t="shared" si="307"/>
        <v/>
      </c>
      <c r="BU546" s="132" t="str">
        <f t="shared" si="308"/>
        <v/>
      </c>
      <c r="BV546" s="132" t="str">
        <f t="shared" si="309"/>
        <v/>
      </c>
      <c r="BW546" s="132" t="str">
        <f t="shared" si="310"/>
        <v/>
      </c>
      <c r="BX546" s="132" t="str">
        <f t="shared" si="311"/>
        <v/>
      </c>
      <c r="BY546" s="132" t="str">
        <f t="shared" si="312"/>
        <v/>
      </c>
      <c r="BZ546" t="str">
        <f t="shared" si="313"/>
        <v/>
      </c>
      <c r="CA546" t="str">
        <f t="shared" si="314"/>
        <v/>
      </c>
      <c r="CB546" t="str">
        <f t="shared" si="315"/>
        <v/>
      </c>
      <c r="CC546" t="str">
        <f t="shared" si="316"/>
        <v/>
      </c>
      <c r="CD546" t="str">
        <f t="shared" si="317"/>
        <v/>
      </c>
      <c r="CE546" t="str">
        <f t="shared" si="318"/>
        <v/>
      </c>
      <c r="CF546" t="str">
        <f t="shared" si="319"/>
        <v/>
      </c>
      <c r="CG546" t="str">
        <f t="shared" si="320"/>
        <v/>
      </c>
      <c r="CH546" t="str">
        <f t="shared" si="321"/>
        <v/>
      </c>
      <c r="CI546" t="str">
        <f t="shared" si="322"/>
        <v/>
      </c>
      <c r="CJ546" t="str">
        <f t="shared" si="323"/>
        <v/>
      </c>
      <c r="CK546" t="str">
        <f t="shared" si="324"/>
        <v/>
      </c>
      <c r="CL546" t="str">
        <f t="shared" si="325"/>
        <v/>
      </c>
      <c r="CM546" t="str">
        <f t="shared" si="326"/>
        <v/>
      </c>
      <c r="CN546" t="str">
        <f t="shared" si="327"/>
        <v/>
      </c>
      <c r="CO546" t="str">
        <f t="shared" si="328"/>
        <v/>
      </c>
    </row>
    <row r="547" spans="1:93" ht="17.7" customHeight="1">
      <c r="A547" s="192" t="s">
        <v>3717</v>
      </c>
      <c r="B547" s="192" t="s">
        <v>4476</v>
      </c>
      <c r="C547" s="26"/>
      <c r="D547" s="27"/>
      <c r="E547" s="27" t="s">
        <v>2890</v>
      </c>
      <c r="F547" t="s">
        <v>48</v>
      </c>
      <c r="G547" s="30" t="s">
        <v>903</v>
      </c>
      <c r="H547" t="s">
        <v>526</v>
      </c>
      <c r="K547" s="28"/>
      <c r="L547" t="s">
        <v>472</v>
      </c>
      <c r="M547" s="198" t="s">
        <v>1707</v>
      </c>
      <c r="Q547" s="1" t="s">
        <v>4477</v>
      </c>
      <c r="R547" t="str">
        <f>IF(COUNTIF(soi_input_variables!A:A,B547)&gt;0,"yes","no")</f>
        <v>no</v>
      </c>
      <c r="S547" t="str">
        <f>IF(COUNTIF(midas_input_variables!A:A,B547)&gt;0,"yes","no")</f>
        <v>no</v>
      </c>
      <c r="T547" t="str">
        <f t="shared" si="335"/>
        <v>no</v>
      </c>
      <c r="U547">
        <f t="shared" si="333"/>
        <v>5.0000000000000001E-4</v>
      </c>
      <c r="V547" t="str">
        <f>IF(COUNTIF(eucalc_variables_proxies!A:A,B547)&gt;0,"yes","no")</f>
        <v>no</v>
      </c>
      <c r="W547" t="s">
        <v>38</v>
      </c>
      <c r="X547" s="9"/>
      <c r="AI547" s="9" t="s">
        <v>4478</v>
      </c>
      <c r="AJ547" t="s">
        <v>3068</v>
      </c>
      <c r="AO547" s="29"/>
      <c r="AP547" s="103" t="s">
        <v>4479</v>
      </c>
      <c r="AQ547" s="104" t="b">
        <v>1</v>
      </c>
      <c r="AR547" s="105"/>
      <c r="AS547" s="29"/>
      <c r="AT547" s="131" t="str" cm="1">
        <f t="array" ref="AT547">IFERROR(_xlfn.TEXTSPLIT(AR547,";",,FALSE),"")</f>
        <v/>
      </c>
      <c r="BJ547" s="132" t="str">
        <f t="shared" si="297"/>
        <v/>
      </c>
      <c r="BK547" s="132" t="str">
        <f t="shared" si="298"/>
        <v/>
      </c>
      <c r="BL547" s="132" t="str">
        <f t="shared" si="299"/>
        <v/>
      </c>
      <c r="BM547" s="132" t="str">
        <f t="shared" si="300"/>
        <v/>
      </c>
      <c r="BN547" s="132" t="str">
        <f t="shared" si="301"/>
        <v/>
      </c>
      <c r="BO547" s="132" t="str">
        <f t="shared" si="302"/>
        <v/>
      </c>
      <c r="BP547" s="132" t="str">
        <f t="shared" si="303"/>
        <v/>
      </c>
      <c r="BQ547" s="132" t="str">
        <f t="shared" si="304"/>
        <v/>
      </c>
      <c r="BR547" s="132" t="str">
        <f t="shared" si="305"/>
        <v/>
      </c>
      <c r="BS547" s="132" t="str">
        <f t="shared" si="306"/>
        <v/>
      </c>
      <c r="BT547" s="132" t="str">
        <f t="shared" si="307"/>
        <v/>
      </c>
      <c r="BU547" s="132" t="str">
        <f t="shared" si="308"/>
        <v/>
      </c>
      <c r="BV547" s="132" t="str">
        <f t="shared" si="309"/>
        <v/>
      </c>
      <c r="BW547" s="132" t="str">
        <f t="shared" si="310"/>
        <v/>
      </c>
      <c r="BX547" s="132" t="str">
        <f t="shared" si="311"/>
        <v/>
      </c>
      <c r="BY547" s="132" t="str">
        <f t="shared" si="312"/>
        <v/>
      </c>
      <c r="BZ547" t="str">
        <f t="shared" si="313"/>
        <v/>
      </c>
      <c r="CA547" t="str">
        <f t="shared" si="314"/>
        <v/>
      </c>
      <c r="CB547" t="str">
        <f t="shared" si="315"/>
        <v/>
      </c>
      <c r="CC547" t="str">
        <f t="shared" si="316"/>
        <v/>
      </c>
      <c r="CD547" t="str">
        <f t="shared" si="317"/>
        <v/>
      </c>
      <c r="CE547" t="str">
        <f t="shared" si="318"/>
        <v/>
      </c>
      <c r="CF547" t="str">
        <f t="shared" si="319"/>
        <v/>
      </c>
      <c r="CG547" t="str">
        <f t="shared" si="320"/>
        <v/>
      </c>
      <c r="CH547" t="str">
        <f t="shared" si="321"/>
        <v/>
      </c>
      <c r="CI547" t="str">
        <f t="shared" si="322"/>
        <v/>
      </c>
      <c r="CJ547" t="str">
        <f t="shared" si="323"/>
        <v/>
      </c>
      <c r="CK547" t="str">
        <f t="shared" si="324"/>
        <v/>
      </c>
      <c r="CL547" t="str">
        <f t="shared" si="325"/>
        <v/>
      </c>
      <c r="CM547" t="str">
        <f t="shared" si="326"/>
        <v/>
      </c>
      <c r="CN547" t="str">
        <f t="shared" si="327"/>
        <v/>
      </c>
      <c r="CO547" t="str">
        <f t="shared" si="328"/>
        <v/>
      </c>
    </row>
    <row r="548" spans="1:93" ht="17.7" customHeight="1">
      <c r="A548" t="s">
        <v>3744</v>
      </c>
      <c r="B548" t="s">
        <v>4480</v>
      </c>
      <c r="C548" s="26"/>
      <c r="D548" s="27"/>
      <c r="E548" s="27" t="s">
        <v>2890</v>
      </c>
      <c r="F548" t="s">
        <v>48</v>
      </c>
      <c r="G548" s="30" t="s">
        <v>903</v>
      </c>
      <c r="H548" t="s">
        <v>526</v>
      </c>
      <c r="K548" s="28"/>
      <c r="M548" s="198" t="s">
        <v>38</v>
      </c>
      <c r="R548" t="str">
        <f>IF(COUNTIF(soi_input_variables!A:A,B548)&gt;0,"yes","no")</f>
        <v>no</v>
      </c>
      <c r="S548" t="str">
        <f>IF(COUNTIF(midas_input_variables!A:A,B548)&gt;0,"yes","no")</f>
        <v>no</v>
      </c>
      <c r="T548" t="str">
        <f t="shared" si="335"/>
        <v>no</v>
      </c>
      <c r="U548">
        <f t="shared" si="333"/>
        <v>5.0000000000000001E-4</v>
      </c>
      <c r="V548" t="str">
        <f>IF(COUNTIF(eucalc_variables_proxies!A:A,B548)&gt;0,"yes","no")</f>
        <v>yes</v>
      </c>
      <c r="W548" t="s">
        <v>38</v>
      </c>
      <c r="X548" s="9"/>
      <c r="AI548" s="9" t="s">
        <v>4481</v>
      </c>
      <c r="AJ548" t="s">
        <v>3068</v>
      </c>
      <c r="AO548" s="29"/>
      <c r="AP548" s="103" t="s">
        <v>4482</v>
      </c>
      <c r="AQ548" s="104" t="b">
        <v>1</v>
      </c>
      <c r="AR548" s="105"/>
      <c r="AS548" s="29"/>
      <c r="AT548" s="131" t="str" cm="1">
        <f t="array" ref="AT548">IFERROR(_xlfn.TEXTSPLIT(AR548,";",,FALSE),"")</f>
        <v/>
      </c>
      <c r="BJ548" s="132" t="str">
        <f t="shared" si="297"/>
        <v/>
      </c>
      <c r="BK548" s="132" t="str">
        <f t="shared" si="298"/>
        <v/>
      </c>
      <c r="BL548" s="132" t="str">
        <f t="shared" si="299"/>
        <v/>
      </c>
      <c r="BM548" s="132" t="str">
        <f t="shared" si="300"/>
        <v/>
      </c>
      <c r="BN548" s="132" t="str">
        <f t="shared" si="301"/>
        <v/>
      </c>
      <c r="BO548" s="132" t="str">
        <f t="shared" si="302"/>
        <v/>
      </c>
      <c r="BP548" s="132" t="str">
        <f t="shared" si="303"/>
        <v/>
      </c>
      <c r="BQ548" s="132" t="str">
        <f t="shared" si="304"/>
        <v/>
      </c>
      <c r="BR548" s="132" t="str">
        <f t="shared" si="305"/>
        <v/>
      </c>
      <c r="BS548" s="132" t="str">
        <f t="shared" si="306"/>
        <v/>
      </c>
      <c r="BT548" s="132" t="str">
        <f t="shared" si="307"/>
        <v/>
      </c>
      <c r="BU548" s="132" t="str">
        <f t="shared" si="308"/>
        <v/>
      </c>
      <c r="BV548" s="132" t="str">
        <f t="shared" si="309"/>
        <v/>
      </c>
      <c r="BW548" s="132" t="str">
        <f t="shared" si="310"/>
        <v/>
      </c>
      <c r="BX548" s="132" t="str">
        <f t="shared" si="311"/>
        <v/>
      </c>
      <c r="BY548" s="132" t="str">
        <f t="shared" si="312"/>
        <v/>
      </c>
      <c r="BZ548" t="str">
        <f t="shared" si="313"/>
        <v/>
      </c>
      <c r="CA548" t="str">
        <f t="shared" si="314"/>
        <v/>
      </c>
      <c r="CB548" t="str">
        <f t="shared" si="315"/>
        <v/>
      </c>
      <c r="CC548" t="str">
        <f t="shared" si="316"/>
        <v/>
      </c>
      <c r="CD548" t="str">
        <f t="shared" si="317"/>
        <v/>
      </c>
      <c r="CE548" t="str">
        <f t="shared" si="318"/>
        <v/>
      </c>
      <c r="CF548" t="str">
        <f t="shared" si="319"/>
        <v/>
      </c>
      <c r="CG548" t="str">
        <f t="shared" si="320"/>
        <v/>
      </c>
      <c r="CH548" t="str">
        <f t="shared" si="321"/>
        <v/>
      </c>
      <c r="CI548" t="str">
        <f t="shared" si="322"/>
        <v/>
      </c>
      <c r="CJ548" t="str">
        <f t="shared" si="323"/>
        <v/>
      </c>
      <c r="CK548" t="str">
        <f t="shared" si="324"/>
        <v/>
      </c>
      <c r="CL548" t="str">
        <f t="shared" si="325"/>
        <v/>
      </c>
      <c r="CM548" t="str">
        <f t="shared" si="326"/>
        <v/>
      </c>
      <c r="CN548" t="str">
        <f t="shared" si="327"/>
        <v/>
      </c>
      <c r="CO548" t="str">
        <f t="shared" si="328"/>
        <v/>
      </c>
    </row>
    <row r="549" spans="1:93" ht="17.7" customHeight="1">
      <c r="A549" t="s">
        <v>3741</v>
      </c>
      <c r="B549" t="s">
        <v>4483</v>
      </c>
      <c r="C549" s="26"/>
      <c r="D549" s="27"/>
      <c r="E549" s="27" t="s">
        <v>2890</v>
      </c>
      <c r="F549" t="s">
        <v>48</v>
      </c>
      <c r="G549" s="30" t="s">
        <v>903</v>
      </c>
      <c r="H549" t="s">
        <v>526</v>
      </c>
      <c r="K549" s="28"/>
      <c r="M549" s="198" t="s">
        <v>38</v>
      </c>
      <c r="R549" t="str">
        <f>IF(COUNTIF(soi_input_variables!A:A,B549)&gt;0,"yes","no")</f>
        <v>no</v>
      </c>
      <c r="S549" t="str">
        <f>IF(COUNTIF(midas_input_variables!A:A,B549)&gt;0,"yes","no")</f>
        <v>no</v>
      </c>
      <c r="T549" t="str">
        <f t="shared" ref="T549:T551" si="336">IF(OR(R549="yes",S549="yes"),"yes","no")</f>
        <v>no</v>
      </c>
      <c r="U549">
        <f t="shared" si="333"/>
        <v>5.0000000000000001E-4</v>
      </c>
      <c r="V549" t="str">
        <f>IF(COUNTIF(eucalc_variables_proxies!A:A,B549)&gt;0,"yes","no")</f>
        <v>yes</v>
      </c>
      <c r="W549" t="s">
        <v>38</v>
      </c>
      <c r="X549" s="9"/>
      <c r="AI549" s="9" t="s">
        <v>4484</v>
      </c>
      <c r="AJ549" t="s">
        <v>3068</v>
      </c>
      <c r="AO549" s="29"/>
      <c r="AP549" s="103" t="s">
        <v>4485</v>
      </c>
      <c r="AQ549" s="104" t="b">
        <v>1</v>
      </c>
      <c r="AR549" s="105"/>
      <c r="AS549" s="29"/>
      <c r="AT549" s="131" t="str" cm="1">
        <f t="array" ref="AT549">IFERROR(_xlfn.TEXTSPLIT(AR549,";",,FALSE),"")</f>
        <v/>
      </c>
      <c r="BJ549" s="132" t="str">
        <f t="shared" si="297"/>
        <v/>
      </c>
      <c r="BK549" s="132" t="str">
        <f t="shared" si="298"/>
        <v/>
      </c>
      <c r="BL549" s="132" t="str">
        <f t="shared" si="299"/>
        <v/>
      </c>
      <c r="BM549" s="132" t="str">
        <f t="shared" si="300"/>
        <v/>
      </c>
      <c r="BN549" s="132" t="str">
        <f t="shared" si="301"/>
        <v/>
      </c>
      <c r="BO549" s="132" t="str">
        <f t="shared" si="302"/>
        <v/>
      </c>
      <c r="BP549" s="132" t="str">
        <f t="shared" si="303"/>
        <v/>
      </c>
      <c r="BQ549" s="132" t="str">
        <f t="shared" si="304"/>
        <v/>
      </c>
      <c r="BR549" s="132" t="str">
        <f t="shared" si="305"/>
        <v/>
      </c>
      <c r="BS549" s="132" t="str">
        <f t="shared" si="306"/>
        <v/>
      </c>
      <c r="BT549" s="132" t="str">
        <f t="shared" si="307"/>
        <v/>
      </c>
      <c r="BU549" s="132" t="str">
        <f t="shared" si="308"/>
        <v/>
      </c>
      <c r="BV549" s="132" t="str">
        <f t="shared" si="309"/>
        <v/>
      </c>
      <c r="BW549" s="132" t="str">
        <f t="shared" si="310"/>
        <v/>
      </c>
      <c r="BX549" s="132" t="str">
        <f t="shared" si="311"/>
        <v/>
      </c>
      <c r="BY549" s="132" t="str">
        <f t="shared" si="312"/>
        <v/>
      </c>
      <c r="BZ549" t="str">
        <f t="shared" si="313"/>
        <v/>
      </c>
      <c r="CA549" t="str">
        <f t="shared" si="314"/>
        <v/>
      </c>
      <c r="CB549" t="str">
        <f t="shared" si="315"/>
        <v/>
      </c>
      <c r="CC549" t="str">
        <f t="shared" si="316"/>
        <v/>
      </c>
      <c r="CD549" t="str">
        <f t="shared" si="317"/>
        <v/>
      </c>
      <c r="CE549" t="str">
        <f t="shared" si="318"/>
        <v/>
      </c>
      <c r="CF549" t="str">
        <f t="shared" si="319"/>
        <v/>
      </c>
      <c r="CG549" t="str">
        <f t="shared" si="320"/>
        <v/>
      </c>
      <c r="CH549" t="str">
        <f t="shared" si="321"/>
        <v/>
      </c>
      <c r="CI549" t="str">
        <f t="shared" si="322"/>
        <v/>
      </c>
      <c r="CJ549" t="str">
        <f t="shared" si="323"/>
        <v/>
      </c>
      <c r="CK549" t="str">
        <f t="shared" si="324"/>
        <v/>
      </c>
      <c r="CL549" t="str">
        <f t="shared" si="325"/>
        <v/>
      </c>
      <c r="CM549" t="str">
        <f t="shared" si="326"/>
        <v/>
      </c>
      <c r="CN549" t="str">
        <f t="shared" si="327"/>
        <v/>
      </c>
      <c r="CO549" t="str">
        <f t="shared" si="328"/>
        <v/>
      </c>
    </row>
    <row r="550" spans="1:93" ht="17.7" customHeight="1">
      <c r="A550" t="s">
        <v>3756</v>
      </c>
      <c r="B550" t="s">
        <v>4486</v>
      </c>
      <c r="C550" s="26"/>
      <c r="D550" s="27"/>
      <c r="E550" s="27" t="s">
        <v>2890</v>
      </c>
      <c r="F550" t="s">
        <v>48</v>
      </c>
      <c r="G550" s="30" t="s">
        <v>903</v>
      </c>
      <c r="H550" t="s">
        <v>526</v>
      </c>
      <c r="K550" s="28"/>
      <c r="M550" s="198" t="s">
        <v>38</v>
      </c>
      <c r="R550" t="str">
        <f>IF(COUNTIF(soi_input_variables!A:A,B550)&gt;0,"yes","no")</f>
        <v>no</v>
      </c>
      <c r="S550" t="str">
        <f>IF(COUNTIF(midas_input_variables!A:A,B550)&gt;0,"yes","no")</f>
        <v>no</v>
      </c>
      <c r="T550" t="str">
        <f t="shared" si="336"/>
        <v>no</v>
      </c>
      <c r="U550">
        <f t="shared" si="333"/>
        <v>5.0000000000000001E-4</v>
      </c>
      <c r="V550" t="str">
        <f>IF(COUNTIF(eucalc_variables_proxies!A:A,B550)&gt;0,"yes","no")</f>
        <v>yes</v>
      </c>
      <c r="W550" t="s">
        <v>38</v>
      </c>
      <c r="X550" s="9"/>
      <c r="AI550" s="9" t="s">
        <v>4487</v>
      </c>
      <c r="AJ550" t="s">
        <v>3068</v>
      </c>
      <c r="AO550" s="29"/>
      <c r="AP550" s="103" t="s">
        <v>4488</v>
      </c>
      <c r="AQ550" s="104" t="b">
        <v>1</v>
      </c>
      <c r="AR550" s="105"/>
      <c r="AS550" s="29"/>
      <c r="AT550" s="131" t="str" cm="1">
        <f t="array" ref="AT550">IFERROR(_xlfn.TEXTSPLIT(AR550,";",,FALSE),"")</f>
        <v/>
      </c>
      <c r="BJ550" s="132" t="str">
        <f t="shared" si="297"/>
        <v/>
      </c>
      <c r="BK550" s="132" t="str">
        <f t="shared" si="298"/>
        <v/>
      </c>
      <c r="BL550" s="132" t="str">
        <f t="shared" si="299"/>
        <v/>
      </c>
      <c r="BM550" s="132" t="str">
        <f t="shared" si="300"/>
        <v/>
      </c>
      <c r="BN550" s="132" t="str">
        <f t="shared" si="301"/>
        <v/>
      </c>
      <c r="BO550" s="132" t="str">
        <f t="shared" si="302"/>
        <v/>
      </c>
      <c r="BP550" s="132" t="str">
        <f t="shared" si="303"/>
        <v/>
      </c>
      <c r="BQ550" s="132" t="str">
        <f t="shared" si="304"/>
        <v/>
      </c>
      <c r="BR550" s="132" t="str">
        <f t="shared" si="305"/>
        <v/>
      </c>
      <c r="BS550" s="132" t="str">
        <f t="shared" si="306"/>
        <v/>
      </c>
      <c r="BT550" s="132" t="str">
        <f t="shared" si="307"/>
        <v/>
      </c>
      <c r="BU550" s="132" t="str">
        <f t="shared" si="308"/>
        <v/>
      </c>
      <c r="BV550" s="132" t="str">
        <f t="shared" si="309"/>
        <v/>
      </c>
      <c r="BW550" s="132" t="str">
        <f t="shared" si="310"/>
        <v/>
      </c>
      <c r="BX550" s="132" t="str">
        <f t="shared" si="311"/>
        <v/>
      </c>
      <c r="BY550" s="132" t="str">
        <f t="shared" si="312"/>
        <v/>
      </c>
      <c r="BZ550" t="str">
        <f t="shared" si="313"/>
        <v/>
      </c>
      <c r="CA550" t="str">
        <f t="shared" si="314"/>
        <v/>
      </c>
      <c r="CB550" t="str">
        <f t="shared" si="315"/>
        <v/>
      </c>
      <c r="CC550" t="str">
        <f t="shared" si="316"/>
        <v/>
      </c>
      <c r="CD550" t="str">
        <f t="shared" si="317"/>
        <v/>
      </c>
      <c r="CE550" t="str">
        <f t="shared" si="318"/>
        <v/>
      </c>
      <c r="CF550" t="str">
        <f t="shared" si="319"/>
        <v/>
      </c>
      <c r="CG550" t="str">
        <f t="shared" si="320"/>
        <v/>
      </c>
      <c r="CH550" t="str">
        <f t="shared" si="321"/>
        <v/>
      </c>
      <c r="CI550" t="str">
        <f t="shared" si="322"/>
        <v/>
      </c>
      <c r="CJ550" t="str">
        <f t="shared" si="323"/>
        <v/>
      </c>
      <c r="CK550" t="str">
        <f t="shared" si="324"/>
        <v/>
      </c>
      <c r="CL550" t="str">
        <f t="shared" si="325"/>
        <v/>
      </c>
      <c r="CM550" t="str">
        <f t="shared" si="326"/>
        <v/>
      </c>
      <c r="CN550" t="str">
        <f t="shared" si="327"/>
        <v/>
      </c>
      <c r="CO550" t="str">
        <f t="shared" si="328"/>
        <v/>
      </c>
    </row>
    <row r="551" spans="1:93" ht="17.7" customHeight="1">
      <c r="A551" s="192" t="s">
        <v>3787</v>
      </c>
      <c r="B551" s="192" t="s">
        <v>4489</v>
      </c>
      <c r="C551" s="26"/>
      <c r="D551" s="27"/>
      <c r="E551" s="27" t="s">
        <v>2890</v>
      </c>
      <c r="F551" t="s">
        <v>48</v>
      </c>
      <c r="G551" s="30" t="s">
        <v>903</v>
      </c>
      <c r="H551" t="s">
        <v>526</v>
      </c>
      <c r="K551" s="28"/>
      <c r="L551" s="198" t="s">
        <v>472</v>
      </c>
      <c r="M551" s="198" t="s">
        <v>1707</v>
      </c>
      <c r="Q551" s="1" t="s">
        <v>4490</v>
      </c>
      <c r="R551" t="str">
        <f>IF(COUNTIF(soi_input_variables!A:A,B551)&gt;0,"yes","no")</f>
        <v>no</v>
      </c>
      <c r="S551" t="str">
        <f>IF(COUNTIF(midas_input_variables!A:A,B551)&gt;0,"yes","no")</f>
        <v>no</v>
      </c>
      <c r="T551" t="str">
        <f t="shared" si="336"/>
        <v>no</v>
      </c>
      <c r="U551">
        <f t="shared" si="333"/>
        <v>5.0000000000000001E-4</v>
      </c>
      <c r="V551" t="str">
        <f>IF(COUNTIF(eucalc_variables_proxies!A:A,B551)&gt;0,"yes","no")</f>
        <v>no</v>
      </c>
      <c r="W551" t="s">
        <v>38</v>
      </c>
      <c r="X551" s="9"/>
      <c r="AI551" s="9" t="s">
        <v>4491</v>
      </c>
      <c r="AJ551" t="s">
        <v>3068</v>
      </c>
      <c r="AO551" s="29"/>
      <c r="AP551" s="103" t="s">
        <v>4492</v>
      </c>
      <c r="AQ551" s="104" t="b">
        <v>1</v>
      </c>
      <c r="AR551" s="105"/>
      <c r="AS551" s="29"/>
      <c r="AT551" s="131" t="str" cm="1">
        <f t="array" ref="AT551">IFERROR(_xlfn.TEXTSPLIT(AR551,";",,FALSE),"")</f>
        <v/>
      </c>
      <c r="BJ551" s="132" t="str">
        <f t="shared" si="297"/>
        <v/>
      </c>
      <c r="BK551" s="132" t="str">
        <f t="shared" si="298"/>
        <v/>
      </c>
      <c r="BL551" s="132" t="str">
        <f t="shared" si="299"/>
        <v/>
      </c>
      <c r="BM551" s="132" t="str">
        <f t="shared" si="300"/>
        <v/>
      </c>
      <c r="BN551" s="132" t="str">
        <f t="shared" si="301"/>
        <v/>
      </c>
      <c r="BO551" s="132" t="str">
        <f t="shared" si="302"/>
        <v/>
      </c>
      <c r="BP551" s="132" t="str">
        <f t="shared" si="303"/>
        <v/>
      </c>
      <c r="BQ551" s="132" t="str">
        <f t="shared" si="304"/>
        <v/>
      </c>
      <c r="BR551" s="132" t="str">
        <f t="shared" si="305"/>
        <v/>
      </c>
      <c r="BS551" s="132" t="str">
        <f t="shared" si="306"/>
        <v/>
      </c>
      <c r="BT551" s="132" t="str">
        <f t="shared" si="307"/>
        <v/>
      </c>
      <c r="BU551" s="132" t="str">
        <f t="shared" si="308"/>
        <v/>
      </c>
      <c r="BV551" s="132" t="str">
        <f t="shared" si="309"/>
        <v/>
      </c>
      <c r="BW551" s="132" t="str">
        <f t="shared" si="310"/>
        <v/>
      </c>
      <c r="BX551" s="132" t="str">
        <f t="shared" si="311"/>
        <v/>
      </c>
      <c r="BY551" s="132" t="str">
        <f t="shared" si="312"/>
        <v/>
      </c>
      <c r="BZ551" t="str">
        <f t="shared" si="313"/>
        <v/>
      </c>
      <c r="CA551" t="str">
        <f t="shared" si="314"/>
        <v/>
      </c>
      <c r="CB551" t="str">
        <f t="shared" si="315"/>
        <v/>
      </c>
      <c r="CC551" t="str">
        <f t="shared" si="316"/>
        <v/>
      </c>
      <c r="CD551" t="str">
        <f t="shared" si="317"/>
        <v/>
      </c>
      <c r="CE551" t="str">
        <f t="shared" si="318"/>
        <v/>
      </c>
      <c r="CF551" t="str">
        <f t="shared" si="319"/>
        <v/>
      </c>
      <c r="CG551" t="str">
        <f t="shared" si="320"/>
        <v/>
      </c>
      <c r="CH551" t="str">
        <f t="shared" si="321"/>
        <v/>
      </c>
      <c r="CI551" t="str">
        <f t="shared" si="322"/>
        <v/>
      </c>
      <c r="CJ551" t="str">
        <f t="shared" si="323"/>
        <v/>
      </c>
      <c r="CK551" t="str">
        <f t="shared" si="324"/>
        <v/>
      </c>
      <c r="CL551" t="str">
        <f t="shared" si="325"/>
        <v/>
      </c>
      <c r="CM551" t="str">
        <f t="shared" si="326"/>
        <v/>
      </c>
      <c r="CN551" t="str">
        <f t="shared" si="327"/>
        <v/>
      </c>
      <c r="CO551" t="str">
        <f t="shared" si="328"/>
        <v/>
      </c>
    </row>
    <row r="552" spans="1:93" ht="18.600000000000001" customHeight="1">
      <c r="A552" s="192" t="s">
        <v>3730</v>
      </c>
      <c r="B552" s="193" t="s">
        <v>4493</v>
      </c>
      <c r="C552" s="26" t="s">
        <v>4494</v>
      </c>
      <c r="D552" s="27"/>
      <c r="E552" s="27" t="s">
        <v>2890</v>
      </c>
      <c r="F552" t="s">
        <v>48</v>
      </c>
      <c r="G552" s="30" t="s">
        <v>4328</v>
      </c>
      <c r="H552" t="s">
        <v>526</v>
      </c>
      <c r="I552" t="s">
        <v>4369</v>
      </c>
      <c r="K552" s="28"/>
      <c r="L552" s="198" t="s">
        <v>472</v>
      </c>
      <c r="M552" s="198" t="s">
        <v>1707</v>
      </c>
      <c r="Q552" s="1" t="s">
        <v>4495</v>
      </c>
      <c r="R552" t="str">
        <f>IF(COUNTIF(soi_input_variables!A:A,B552)&gt;0,"yes","no")</f>
        <v>no</v>
      </c>
      <c r="S552" t="str">
        <f>IF(COUNTIF(midas_input_variables!A:A,B552)&gt;0,"yes","no")</f>
        <v>no</v>
      </c>
      <c r="T552" t="str">
        <f>IF(OR(R552="yes",S552="yes"),"yes","no")</f>
        <v>no</v>
      </c>
      <c r="U552">
        <f t="shared" si="333"/>
        <v>5.0000000000000001E-4</v>
      </c>
      <c r="V552" t="str">
        <f>IF(COUNTIF(eucalc_variables_proxies!A:A,B552)&gt;0,"yes","no")</f>
        <v>no</v>
      </c>
      <c r="W552" t="s">
        <v>38</v>
      </c>
      <c r="X552" s="9" t="s">
        <v>3013</v>
      </c>
      <c r="Y552" t="s">
        <v>3989</v>
      </c>
      <c r="AI552" s="9" t="s">
        <v>4496</v>
      </c>
      <c r="AJ552" t="s">
        <v>3068</v>
      </c>
      <c r="AO552" s="29"/>
      <c r="AP552" s="103" t="s">
        <v>4497</v>
      </c>
      <c r="AQ552" s="104" t="b">
        <v>1</v>
      </c>
      <c r="AR552" s="105"/>
      <c r="AS552" s="29"/>
      <c r="AT552" s="131" t="str" cm="1">
        <f t="array" ref="AT552">IFERROR(_xlfn.TEXTSPLIT(AR552,";",,FALSE),"")</f>
        <v/>
      </c>
      <c r="BJ552" s="132" t="str">
        <f t="shared" si="297"/>
        <v/>
      </c>
      <c r="BK552" s="132" t="str">
        <f t="shared" si="298"/>
        <v/>
      </c>
      <c r="BL552" s="132" t="str">
        <f t="shared" si="299"/>
        <v/>
      </c>
      <c r="BM552" s="132" t="str">
        <f t="shared" si="300"/>
        <v/>
      </c>
      <c r="BN552" s="132" t="str">
        <f t="shared" si="301"/>
        <v/>
      </c>
      <c r="BO552" s="132" t="str">
        <f t="shared" si="302"/>
        <v/>
      </c>
      <c r="BP552" s="132" t="str">
        <f t="shared" si="303"/>
        <v/>
      </c>
      <c r="BQ552" s="132" t="str">
        <f t="shared" si="304"/>
        <v/>
      </c>
      <c r="BR552" s="132" t="str">
        <f t="shared" si="305"/>
        <v/>
      </c>
      <c r="BS552" s="132" t="str">
        <f t="shared" si="306"/>
        <v/>
      </c>
      <c r="BT552" s="132" t="str">
        <f t="shared" si="307"/>
        <v/>
      </c>
      <c r="BU552" s="132" t="str">
        <f t="shared" si="308"/>
        <v/>
      </c>
      <c r="BV552" s="132" t="str">
        <f t="shared" si="309"/>
        <v/>
      </c>
      <c r="BW552" s="132" t="str">
        <f t="shared" si="310"/>
        <v/>
      </c>
      <c r="BX552" s="132" t="str">
        <f t="shared" si="311"/>
        <v/>
      </c>
      <c r="BY552" s="132" t="str">
        <f t="shared" si="312"/>
        <v/>
      </c>
      <c r="BZ552" t="str">
        <f t="shared" si="313"/>
        <v/>
      </c>
      <c r="CA552" t="str">
        <f t="shared" si="314"/>
        <v/>
      </c>
      <c r="CB552" t="str">
        <f t="shared" si="315"/>
        <v/>
      </c>
      <c r="CC552" t="str">
        <f t="shared" si="316"/>
        <v/>
      </c>
      <c r="CD552" t="str">
        <f t="shared" si="317"/>
        <v/>
      </c>
      <c r="CE552" t="str">
        <f t="shared" si="318"/>
        <v/>
      </c>
      <c r="CF552" t="str">
        <f t="shared" si="319"/>
        <v/>
      </c>
      <c r="CG552" t="str">
        <f t="shared" si="320"/>
        <v/>
      </c>
      <c r="CH552" t="str">
        <f t="shared" si="321"/>
        <v/>
      </c>
      <c r="CI552" t="str">
        <f t="shared" si="322"/>
        <v/>
      </c>
      <c r="CJ552" t="str">
        <f t="shared" si="323"/>
        <v/>
      </c>
      <c r="CK552" t="str">
        <f t="shared" si="324"/>
        <v/>
      </c>
      <c r="CL552" t="str">
        <f t="shared" si="325"/>
        <v/>
      </c>
      <c r="CM552" t="str">
        <f t="shared" si="326"/>
        <v/>
      </c>
      <c r="CN552" t="str">
        <f t="shared" si="327"/>
        <v/>
      </c>
      <c r="CO552" t="str">
        <f t="shared" si="328"/>
        <v/>
      </c>
    </row>
    <row r="553" spans="1:93" ht="17.7" customHeight="1">
      <c r="A553" s="198" t="s">
        <v>3728</v>
      </c>
      <c r="B553" t="s">
        <v>4498</v>
      </c>
      <c r="C553" s="26"/>
      <c r="D553" s="27"/>
      <c r="E553" s="27" t="s">
        <v>2890</v>
      </c>
      <c r="F553" t="s">
        <v>48</v>
      </c>
      <c r="G553" s="30" t="s">
        <v>903</v>
      </c>
      <c r="H553" t="s">
        <v>526</v>
      </c>
      <c r="K553" s="28"/>
      <c r="M553" s="198" t="s">
        <v>38</v>
      </c>
      <c r="R553" t="str">
        <f>IF(COUNTIF(soi_input_variables!A:A,B553)&gt;0,"yes","no")</f>
        <v>no</v>
      </c>
      <c r="S553" t="str">
        <f>IF(COUNTIF(midas_input_variables!A:A,B553)&gt;0,"yes","no")</f>
        <v>no</v>
      </c>
      <c r="T553" t="str">
        <f t="shared" ref="T553:T557" si="337">IF(OR(R553="yes",S553="yes"),"yes","no")</f>
        <v>no</v>
      </c>
      <c r="U553">
        <f t="shared" si="333"/>
        <v>5.0000000000000001E-4</v>
      </c>
      <c r="V553" t="str">
        <f>IF(COUNTIF(eucalc_variables_proxies!A:A,B553)&gt;0,"yes","no")</f>
        <v>yes</v>
      </c>
      <c r="W553" t="s">
        <v>38</v>
      </c>
      <c r="X553" s="9"/>
      <c r="AI553" s="9" t="s">
        <v>4499</v>
      </c>
      <c r="AJ553" t="s">
        <v>3068</v>
      </c>
      <c r="AO553" s="29"/>
      <c r="AP553" s="103" t="s">
        <v>4500</v>
      </c>
      <c r="AQ553" s="104" t="b">
        <v>1</v>
      </c>
      <c r="AR553" s="105"/>
      <c r="AS553" s="29"/>
      <c r="AT553" s="131" t="str" cm="1">
        <f t="array" ref="AT553">IFERROR(_xlfn.TEXTSPLIT(AR553,";",,FALSE),"")</f>
        <v/>
      </c>
      <c r="BJ553" s="132" t="str">
        <f t="shared" si="297"/>
        <v/>
      </c>
      <c r="BK553" s="132" t="str">
        <f t="shared" si="298"/>
        <v/>
      </c>
      <c r="BL553" s="132" t="str">
        <f t="shared" si="299"/>
        <v/>
      </c>
      <c r="BM553" s="132" t="str">
        <f t="shared" si="300"/>
        <v/>
      </c>
      <c r="BN553" s="132" t="str">
        <f t="shared" si="301"/>
        <v/>
      </c>
      <c r="BO553" s="132" t="str">
        <f t="shared" si="302"/>
        <v/>
      </c>
      <c r="BP553" s="132" t="str">
        <f t="shared" si="303"/>
        <v/>
      </c>
      <c r="BQ553" s="132" t="str">
        <f t="shared" si="304"/>
        <v/>
      </c>
      <c r="BR553" s="132" t="str">
        <f t="shared" si="305"/>
        <v/>
      </c>
      <c r="BS553" s="132" t="str">
        <f t="shared" si="306"/>
        <v/>
      </c>
      <c r="BT553" s="132" t="str">
        <f t="shared" si="307"/>
        <v/>
      </c>
      <c r="BU553" s="132" t="str">
        <f t="shared" si="308"/>
        <v/>
      </c>
      <c r="BV553" s="132" t="str">
        <f t="shared" si="309"/>
        <v/>
      </c>
      <c r="BW553" s="132" t="str">
        <f t="shared" si="310"/>
        <v/>
      </c>
      <c r="BX553" s="132" t="str">
        <f t="shared" si="311"/>
        <v/>
      </c>
      <c r="BY553" s="132" t="str">
        <f t="shared" si="312"/>
        <v/>
      </c>
      <c r="BZ553" t="str">
        <f t="shared" si="313"/>
        <v/>
      </c>
      <c r="CA553" t="str">
        <f t="shared" si="314"/>
        <v/>
      </c>
      <c r="CB553" t="str">
        <f t="shared" si="315"/>
        <v/>
      </c>
      <c r="CC553" t="str">
        <f t="shared" si="316"/>
        <v/>
      </c>
      <c r="CD553" t="str">
        <f t="shared" si="317"/>
        <v/>
      </c>
      <c r="CE553" t="str">
        <f t="shared" si="318"/>
        <v/>
      </c>
      <c r="CF553" t="str">
        <f t="shared" si="319"/>
        <v/>
      </c>
      <c r="CG553" t="str">
        <f t="shared" si="320"/>
        <v/>
      </c>
      <c r="CH553" t="str">
        <f t="shared" si="321"/>
        <v/>
      </c>
      <c r="CI553" t="str">
        <f t="shared" si="322"/>
        <v/>
      </c>
      <c r="CJ553" t="str">
        <f t="shared" si="323"/>
        <v/>
      </c>
      <c r="CK553" t="str">
        <f t="shared" si="324"/>
        <v/>
      </c>
      <c r="CL553" t="str">
        <f t="shared" si="325"/>
        <v/>
      </c>
      <c r="CM553" t="str">
        <f t="shared" si="326"/>
        <v/>
      </c>
      <c r="CN553" t="str">
        <f t="shared" si="327"/>
        <v/>
      </c>
      <c r="CO553" t="str">
        <f t="shared" si="328"/>
        <v/>
      </c>
    </row>
    <row r="554" spans="1:93" ht="17.7" customHeight="1">
      <c r="A554" t="s">
        <v>3733</v>
      </c>
      <c r="B554" t="s">
        <v>4501</v>
      </c>
      <c r="C554" s="26"/>
      <c r="D554" s="27"/>
      <c r="E554" s="27" t="s">
        <v>2890</v>
      </c>
      <c r="F554" t="s">
        <v>48</v>
      </c>
      <c r="G554" s="30" t="s">
        <v>903</v>
      </c>
      <c r="H554" t="s">
        <v>526</v>
      </c>
      <c r="K554" s="28"/>
      <c r="M554" s="198" t="s">
        <v>38</v>
      </c>
      <c r="R554" t="str">
        <f>IF(COUNTIF(soi_input_variables!A:A,B554)&gt;0,"yes","no")</f>
        <v>no</v>
      </c>
      <c r="S554" t="str">
        <f>IF(COUNTIF(midas_input_variables!A:A,B554)&gt;0,"yes","no")</f>
        <v>no</v>
      </c>
      <c r="T554" t="str">
        <f t="shared" si="337"/>
        <v>no</v>
      </c>
      <c r="U554">
        <f t="shared" si="333"/>
        <v>5.0000000000000001E-4</v>
      </c>
      <c r="V554" t="str">
        <f>IF(COUNTIF(eucalc_variables_proxies!A:A,B554)&gt;0,"yes","no")</f>
        <v>yes</v>
      </c>
      <c r="W554" t="s">
        <v>38</v>
      </c>
      <c r="X554" s="9"/>
      <c r="AI554" s="9" t="s">
        <v>4502</v>
      </c>
      <c r="AJ554" t="s">
        <v>3068</v>
      </c>
      <c r="AO554" s="29">
        <v>5</v>
      </c>
      <c r="AP554" s="103" t="s">
        <v>4503</v>
      </c>
      <c r="AQ554" s="104" t="b">
        <v>1</v>
      </c>
      <c r="AR554" s="105"/>
      <c r="AS554" s="29">
        <v>5</v>
      </c>
      <c r="AT554" s="131" t="str" cm="1">
        <f t="array" ref="AT554">IFERROR(_xlfn.TEXTSPLIT(AR554,";",,FALSE),"")</f>
        <v/>
      </c>
      <c r="BJ554" s="132" t="str">
        <f t="shared" si="297"/>
        <v/>
      </c>
      <c r="BK554" s="132" t="str">
        <f t="shared" si="298"/>
        <v/>
      </c>
      <c r="BL554" s="132" t="str">
        <f t="shared" si="299"/>
        <v/>
      </c>
      <c r="BM554" s="132" t="str">
        <f t="shared" si="300"/>
        <v/>
      </c>
      <c r="BN554" s="132" t="str">
        <f t="shared" si="301"/>
        <v/>
      </c>
      <c r="BO554" s="132" t="str">
        <f t="shared" si="302"/>
        <v/>
      </c>
      <c r="BP554" s="132" t="str">
        <f t="shared" si="303"/>
        <v/>
      </c>
      <c r="BQ554" s="132" t="str">
        <f t="shared" si="304"/>
        <v/>
      </c>
      <c r="BR554" s="132" t="str">
        <f t="shared" si="305"/>
        <v/>
      </c>
      <c r="BS554" s="132" t="str">
        <f t="shared" si="306"/>
        <v/>
      </c>
      <c r="BT554" s="132" t="str">
        <f t="shared" si="307"/>
        <v/>
      </c>
      <c r="BU554" s="132" t="str">
        <f t="shared" si="308"/>
        <v/>
      </c>
      <c r="BV554" s="132" t="str">
        <f t="shared" si="309"/>
        <v/>
      </c>
      <c r="BW554" s="132" t="str">
        <f t="shared" si="310"/>
        <v/>
      </c>
      <c r="BX554" s="132" t="str">
        <f t="shared" si="311"/>
        <v/>
      </c>
      <c r="BY554" s="132" t="str">
        <f t="shared" si="312"/>
        <v/>
      </c>
      <c r="BZ554" t="str">
        <f t="shared" si="313"/>
        <v/>
      </c>
      <c r="CA554" t="str">
        <f t="shared" si="314"/>
        <v/>
      </c>
      <c r="CB554" t="str">
        <f t="shared" si="315"/>
        <v/>
      </c>
      <c r="CC554" t="str">
        <f t="shared" si="316"/>
        <v/>
      </c>
      <c r="CD554" t="str">
        <f t="shared" si="317"/>
        <v/>
      </c>
      <c r="CE554" t="str">
        <f t="shared" si="318"/>
        <v/>
      </c>
      <c r="CF554" t="str">
        <f t="shared" si="319"/>
        <v/>
      </c>
      <c r="CG554" t="str">
        <f t="shared" si="320"/>
        <v/>
      </c>
      <c r="CH554" t="str">
        <f t="shared" si="321"/>
        <v/>
      </c>
      <c r="CI554" t="str">
        <f t="shared" si="322"/>
        <v/>
      </c>
      <c r="CJ554" t="str">
        <f t="shared" si="323"/>
        <v/>
      </c>
      <c r="CK554" t="str">
        <f t="shared" si="324"/>
        <v/>
      </c>
      <c r="CL554" t="str">
        <f t="shared" si="325"/>
        <v/>
      </c>
      <c r="CM554" t="str">
        <f t="shared" si="326"/>
        <v/>
      </c>
      <c r="CN554" t="str">
        <f t="shared" si="327"/>
        <v/>
      </c>
      <c r="CO554" t="str">
        <f t="shared" si="328"/>
        <v/>
      </c>
    </row>
    <row r="555" spans="1:93" ht="17.7" customHeight="1">
      <c r="A555" t="s">
        <v>3735</v>
      </c>
      <c r="B555" t="s">
        <v>4504</v>
      </c>
      <c r="C555" s="26"/>
      <c r="D555" s="27"/>
      <c r="E555" s="27" t="s">
        <v>2890</v>
      </c>
      <c r="F555" t="s">
        <v>48</v>
      </c>
      <c r="G555" s="30" t="s">
        <v>903</v>
      </c>
      <c r="H555" t="s">
        <v>526</v>
      </c>
      <c r="K555" s="28"/>
      <c r="M555" s="198" t="s">
        <v>38</v>
      </c>
      <c r="R555" t="str">
        <f>IF(COUNTIF(soi_input_variables!A:A,B555)&gt;0,"yes","no")</f>
        <v>no</v>
      </c>
      <c r="S555" t="str">
        <f>IF(COUNTIF(midas_input_variables!A:A,B555)&gt;0,"yes","no")</f>
        <v>no</v>
      </c>
      <c r="T555" t="str">
        <f t="shared" si="337"/>
        <v>no</v>
      </c>
      <c r="U555">
        <f t="shared" si="333"/>
        <v>5.0000000000000001E-4</v>
      </c>
      <c r="V555" t="str">
        <f>IF(COUNTIF(eucalc_variables_proxies!A:A,B555)&gt;0,"yes","no")</f>
        <v>yes</v>
      </c>
      <c r="W555" t="s">
        <v>38</v>
      </c>
      <c r="X555" s="9"/>
      <c r="AI555" s="9" t="s">
        <v>4505</v>
      </c>
      <c r="AJ555" t="s">
        <v>3068</v>
      </c>
      <c r="AO555" s="29">
        <v>5</v>
      </c>
      <c r="AP555" s="103" t="s">
        <v>4506</v>
      </c>
      <c r="AQ555" s="104" t="b">
        <v>1</v>
      </c>
      <c r="AR555" s="105"/>
      <c r="AS555" s="29">
        <v>5</v>
      </c>
      <c r="AT555" s="131" t="str" cm="1">
        <f t="array" ref="AT555">IFERROR(_xlfn.TEXTSPLIT(AR555,";",,FALSE),"")</f>
        <v/>
      </c>
      <c r="BJ555" s="132" t="str">
        <f t="shared" si="297"/>
        <v/>
      </c>
      <c r="BK555" s="132" t="str">
        <f t="shared" si="298"/>
        <v/>
      </c>
      <c r="BL555" s="132" t="str">
        <f t="shared" si="299"/>
        <v/>
      </c>
      <c r="BM555" s="132" t="str">
        <f t="shared" si="300"/>
        <v/>
      </c>
      <c r="BN555" s="132" t="str">
        <f t="shared" si="301"/>
        <v/>
      </c>
      <c r="BO555" s="132" t="str">
        <f t="shared" si="302"/>
        <v/>
      </c>
      <c r="BP555" s="132" t="str">
        <f t="shared" si="303"/>
        <v/>
      </c>
      <c r="BQ555" s="132" t="str">
        <f t="shared" si="304"/>
        <v/>
      </c>
      <c r="BR555" s="132" t="str">
        <f t="shared" si="305"/>
        <v/>
      </c>
      <c r="BS555" s="132" t="str">
        <f t="shared" si="306"/>
        <v/>
      </c>
      <c r="BT555" s="132" t="str">
        <f t="shared" si="307"/>
        <v/>
      </c>
      <c r="BU555" s="132" t="str">
        <f t="shared" si="308"/>
        <v/>
      </c>
      <c r="BV555" s="132" t="str">
        <f t="shared" si="309"/>
        <v/>
      </c>
      <c r="BW555" s="132" t="str">
        <f t="shared" si="310"/>
        <v/>
      </c>
      <c r="BX555" s="132" t="str">
        <f t="shared" si="311"/>
        <v/>
      </c>
      <c r="BY555" s="132" t="str">
        <f t="shared" si="312"/>
        <v/>
      </c>
      <c r="BZ555" t="str">
        <f t="shared" si="313"/>
        <v/>
      </c>
      <c r="CA555" t="str">
        <f t="shared" si="314"/>
        <v/>
      </c>
      <c r="CB555" t="str">
        <f t="shared" si="315"/>
        <v/>
      </c>
      <c r="CC555" t="str">
        <f t="shared" si="316"/>
        <v/>
      </c>
      <c r="CD555" t="str">
        <f t="shared" si="317"/>
        <v/>
      </c>
      <c r="CE555" t="str">
        <f t="shared" si="318"/>
        <v/>
      </c>
      <c r="CF555" t="str">
        <f t="shared" si="319"/>
        <v/>
      </c>
      <c r="CG555" t="str">
        <f t="shared" si="320"/>
        <v/>
      </c>
      <c r="CH555" t="str">
        <f t="shared" si="321"/>
        <v/>
      </c>
      <c r="CI555" t="str">
        <f t="shared" si="322"/>
        <v/>
      </c>
      <c r="CJ555" t="str">
        <f t="shared" si="323"/>
        <v/>
      </c>
      <c r="CK555" t="str">
        <f t="shared" si="324"/>
        <v/>
      </c>
      <c r="CL555" t="str">
        <f t="shared" si="325"/>
        <v/>
      </c>
      <c r="CM555" t="str">
        <f t="shared" si="326"/>
        <v/>
      </c>
      <c r="CN555" t="str">
        <f t="shared" si="327"/>
        <v/>
      </c>
      <c r="CO555" t="str">
        <f t="shared" si="328"/>
        <v/>
      </c>
    </row>
    <row r="556" spans="1:93" ht="17.7" customHeight="1">
      <c r="A556" t="s">
        <v>3748</v>
      </c>
      <c r="B556" t="s">
        <v>4507</v>
      </c>
      <c r="C556" s="26"/>
      <c r="D556" s="27"/>
      <c r="E556" s="27" t="s">
        <v>2890</v>
      </c>
      <c r="F556" t="s">
        <v>48</v>
      </c>
      <c r="G556" s="30" t="s">
        <v>903</v>
      </c>
      <c r="H556" t="s">
        <v>526</v>
      </c>
      <c r="K556" s="28"/>
      <c r="M556" s="198" t="s">
        <v>38</v>
      </c>
      <c r="R556" t="str">
        <f>IF(COUNTIF(soi_input_variables!A:A,B556)&gt;0,"yes","no")</f>
        <v>no</v>
      </c>
      <c r="S556" t="str">
        <f>IF(COUNTIF(midas_input_variables!A:A,B556)&gt;0,"yes","no")</f>
        <v>no</v>
      </c>
      <c r="T556" t="str">
        <f t="shared" si="337"/>
        <v>no</v>
      </c>
      <c r="U556">
        <f t="shared" si="333"/>
        <v>5.0000000000000001E-4</v>
      </c>
      <c r="V556" t="str">
        <f>IF(COUNTIF(eucalc_variables_proxies!A:A,B556)&gt;0,"yes","no")</f>
        <v>yes</v>
      </c>
      <c r="W556" t="s">
        <v>38</v>
      </c>
      <c r="X556" s="9"/>
      <c r="AI556" s="9" t="s">
        <v>4508</v>
      </c>
      <c r="AJ556" t="s">
        <v>3068</v>
      </c>
      <c r="AO556" s="29">
        <v>5</v>
      </c>
      <c r="AP556" s="103" t="s">
        <v>4509</v>
      </c>
      <c r="AQ556" s="104" t="b">
        <v>1</v>
      </c>
      <c r="AR556" s="105"/>
      <c r="AS556" s="29">
        <v>5</v>
      </c>
      <c r="AT556" s="131" t="str" cm="1">
        <f t="array" ref="AT556">IFERROR(_xlfn.TEXTSPLIT(AR556,";",,FALSE),"")</f>
        <v/>
      </c>
      <c r="BJ556" s="132" t="str">
        <f t="shared" si="297"/>
        <v/>
      </c>
      <c r="BK556" s="132" t="str">
        <f t="shared" si="298"/>
        <v/>
      </c>
      <c r="BL556" s="132" t="str">
        <f t="shared" si="299"/>
        <v/>
      </c>
      <c r="BM556" s="132" t="str">
        <f t="shared" si="300"/>
        <v/>
      </c>
      <c r="BN556" s="132" t="str">
        <f t="shared" si="301"/>
        <v/>
      </c>
      <c r="BO556" s="132" t="str">
        <f t="shared" si="302"/>
        <v/>
      </c>
      <c r="BP556" s="132" t="str">
        <f t="shared" si="303"/>
        <v/>
      </c>
      <c r="BQ556" s="132" t="str">
        <f t="shared" si="304"/>
        <v/>
      </c>
      <c r="BR556" s="132" t="str">
        <f t="shared" si="305"/>
        <v/>
      </c>
      <c r="BS556" s="132" t="str">
        <f t="shared" si="306"/>
        <v/>
      </c>
      <c r="BT556" s="132" t="str">
        <f t="shared" si="307"/>
        <v/>
      </c>
      <c r="BU556" s="132" t="str">
        <f t="shared" si="308"/>
        <v/>
      </c>
      <c r="BV556" s="132" t="str">
        <f t="shared" si="309"/>
        <v/>
      </c>
      <c r="BW556" s="132" t="str">
        <f t="shared" si="310"/>
        <v/>
      </c>
      <c r="BX556" s="132" t="str">
        <f t="shared" si="311"/>
        <v/>
      </c>
      <c r="BY556" s="132" t="str">
        <f t="shared" si="312"/>
        <v/>
      </c>
      <c r="BZ556" t="str">
        <f t="shared" si="313"/>
        <v/>
      </c>
      <c r="CA556" t="str">
        <f t="shared" si="314"/>
        <v/>
      </c>
      <c r="CB556" t="str">
        <f t="shared" si="315"/>
        <v/>
      </c>
      <c r="CC556" t="str">
        <f t="shared" si="316"/>
        <v/>
      </c>
      <c r="CD556" t="str">
        <f t="shared" si="317"/>
        <v/>
      </c>
      <c r="CE556" t="str">
        <f t="shared" si="318"/>
        <v/>
      </c>
      <c r="CF556" t="str">
        <f t="shared" si="319"/>
        <v/>
      </c>
      <c r="CG556" t="str">
        <f t="shared" si="320"/>
        <v/>
      </c>
      <c r="CH556" t="str">
        <f t="shared" si="321"/>
        <v/>
      </c>
      <c r="CI556" t="str">
        <f t="shared" si="322"/>
        <v/>
      </c>
      <c r="CJ556" t="str">
        <f t="shared" si="323"/>
        <v/>
      </c>
      <c r="CK556" t="str">
        <f t="shared" si="324"/>
        <v/>
      </c>
      <c r="CL556" t="str">
        <f t="shared" si="325"/>
        <v/>
      </c>
      <c r="CM556" t="str">
        <f t="shared" si="326"/>
        <v/>
      </c>
      <c r="CN556" t="str">
        <f t="shared" si="327"/>
        <v/>
      </c>
      <c r="CO556" t="str">
        <f t="shared" si="328"/>
        <v/>
      </c>
    </row>
    <row r="557" spans="1:93" ht="17.7" customHeight="1">
      <c r="A557" t="s">
        <v>3843</v>
      </c>
      <c r="B557" s="97" t="s">
        <v>4028</v>
      </c>
      <c r="C557" s="26" t="s">
        <v>4155</v>
      </c>
      <c r="D557" s="27"/>
      <c r="E557" s="27" t="s">
        <v>2890</v>
      </c>
      <c r="F557" t="s">
        <v>48</v>
      </c>
      <c r="G557" s="30" t="s">
        <v>903</v>
      </c>
      <c r="H557" t="s">
        <v>526</v>
      </c>
      <c r="I557" t="s">
        <v>4510</v>
      </c>
      <c r="K557" s="28"/>
      <c r="M557" t="s">
        <v>38</v>
      </c>
      <c r="R557" t="str">
        <f>IF(COUNTIF(soi_input_variables!A:A,B557)&gt;0,"yes","no")</f>
        <v>yes</v>
      </c>
      <c r="S557" t="str">
        <f>IF(COUNTIF(midas_input_variables!A:A,B557)&gt;0,"yes","no")</f>
        <v>no</v>
      </c>
      <c r="T557" t="str">
        <f t="shared" si="337"/>
        <v>yes</v>
      </c>
      <c r="U557">
        <f>0.0005</f>
        <v>5.0000000000000001E-4</v>
      </c>
      <c r="V557" t="str">
        <f>IF(COUNTIF(eucalc_variables_proxies!A:A,B557)&gt;0,"yes","no")</f>
        <v>yes</v>
      </c>
      <c r="X557" s="9" t="s">
        <v>3013</v>
      </c>
      <c r="AI557" s="9" t="s">
        <v>4511</v>
      </c>
      <c r="AJ557" t="s">
        <v>3068</v>
      </c>
      <c r="AO557" s="29">
        <v>5</v>
      </c>
      <c r="AP557" s="103" t="s">
        <v>4512</v>
      </c>
      <c r="AQ557" s="104" t="b">
        <v>1</v>
      </c>
      <c r="AR557" s="105"/>
      <c r="AS557" s="29">
        <v>5</v>
      </c>
      <c r="AT557" s="131" t="str" cm="1">
        <f t="array" ref="AT557">IFERROR(_xlfn.TEXTSPLIT(AR557,";",,FALSE),"")</f>
        <v/>
      </c>
      <c r="BJ557" s="132" t="str">
        <f t="shared" si="297"/>
        <v/>
      </c>
      <c r="BK557" s="132" t="str">
        <f t="shared" si="298"/>
        <v/>
      </c>
      <c r="BL557" s="132" t="str">
        <f t="shared" si="299"/>
        <v/>
      </c>
      <c r="BM557" s="132" t="str">
        <f t="shared" si="300"/>
        <v/>
      </c>
      <c r="BN557" s="132" t="str">
        <f t="shared" si="301"/>
        <v/>
      </c>
      <c r="BO557" s="132" t="str">
        <f t="shared" si="302"/>
        <v/>
      </c>
      <c r="BP557" s="132" t="str">
        <f t="shared" si="303"/>
        <v/>
      </c>
      <c r="BQ557" s="132" t="str">
        <f t="shared" si="304"/>
        <v/>
      </c>
      <c r="BR557" s="132" t="str">
        <f t="shared" si="305"/>
        <v/>
      </c>
      <c r="BS557" s="132" t="str">
        <f t="shared" si="306"/>
        <v/>
      </c>
      <c r="BT557" s="132" t="str">
        <f t="shared" si="307"/>
        <v/>
      </c>
      <c r="BU557" s="132" t="str">
        <f t="shared" si="308"/>
        <v/>
      </c>
      <c r="BV557" s="132" t="str">
        <f t="shared" si="309"/>
        <v/>
      </c>
      <c r="BW557" s="132" t="str">
        <f t="shared" si="310"/>
        <v/>
      </c>
      <c r="BX557" s="132" t="str">
        <f t="shared" si="311"/>
        <v/>
      </c>
      <c r="BY557" s="132" t="str">
        <f t="shared" si="312"/>
        <v/>
      </c>
      <c r="BZ557" t="str">
        <f t="shared" si="313"/>
        <v/>
      </c>
      <c r="CA557" t="str">
        <f t="shared" si="314"/>
        <v/>
      </c>
      <c r="CB557" t="str">
        <f t="shared" si="315"/>
        <v/>
      </c>
      <c r="CC557" t="str">
        <f t="shared" si="316"/>
        <v/>
      </c>
      <c r="CD557" t="str">
        <f t="shared" si="317"/>
        <v/>
      </c>
      <c r="CE557" t="str">
        <f t="shared" si="318"/>
        <v/>
      </c>
      <c r="CF557" t="str">
        <f t="shared" si="319"/>
        <v/>
      </c>
      <c r="CG557" t="str">
        <f t="shared" si="320"/>
        <v/>
      </c>
      <c r="CH557" t="str">
        <f t="shared" si="321"/>
        <v/>
      </c>
      <c r="CI557" t="str">
        <f t="shared" si="322"/>
        <v/>
      </c>
      <c r="CJ557" t="str">
        <f t="shared" si="323"/>
        <v/>
      </c>
      <c r="CK557" t="str">
        <f t="shared" si="324"/>
        <v/>
      </c>
      <c r="CL557" t="str">
        <f t="shared" si="325"/>
        <v/>
      </c>
      <c r="CM557" t="str">
        <f t="shared" si="326"/>
        <v/>
      </c>
      <c r="CN557" t="str">
        <f t="shared" si="327"/>
        <v/>
      </c>
      <c r="CO557" t="str">
        <f t="shared" si="328"/>
        <v/>
      </c>
    </row>
    <row r="558" spans="1:93" ht="19.2" customHeight="1">
      <c r="A558" t="s">
        <v>3861</v>
      </c>
      <c r="B558" s="97"/>
      <c r="C558" s="26" t="s">
        <v>4167</v>
      </c>
      <c r="D558" s="27"/>
      <c r="E558" s="27" t="s">
        <v>2890</v>
      </c>
      <c r="G558" s="30"/>
      <c r="K558" s="28"/>
      <c r="M558" t="s">
        <v>1707</v>
      </c>
      <c r="R558" t="str">
        <f>IF(COUNTIF(soi_input_variables!A:A,B558)&gt;0,"yes","no")</f>
        <v>no</v>
      </c>
      <c r="S558" t="str">
        <f>IF(COUNTIF(midas_input_variables!A:A,B558)&gt;0,"yes","no")</f>
        <v>no</v>
      </c>
      <c r="T558" t="str">
        <f t="shared" si="334"/>
        <v>no</v>
      </c>
      <c r="V558" t="str">
        <f>IF(COUNTIF(eucalc_variables_proxies!A:A,B558)&gt;0,"yes","no")</f>
        <v>no</v>
      </c>
      <c r="AI558" s="9" t="s">
        <v>4513</v>
      </c>
      <c r="AJ558" t="s">
        <v>3068</v>
      </c>
      <c r="AO558" s="29">
        <v>5</v>
      </c>
      <c r="AP558" s="103" t="s">
        <v>4514</v>
      </c>
      <c r="AQ558" s="104" t="b">
        <v>1</v>
      </c>
      <c r="AR558" s="105"/>
      <c r="AS558" s="29">
        <v>5</v>
      </c>
      <c r="AT558" s="131" t="str" cm="1">
        <f t="array" ref="AT558">IFERROR(_xlfn.TEXTSPLIT(AR558,";",,FALSE),"")</f>
        <v/>
      </c>
      <c r="BJ558" s="132" t="str">
        <f t="shared" si="297"/>
        <v/>
      </c>
      <c r="BK558" s="132" t="str">
        <f t="shared" si="298"/>
        <v/>
      </c>
      <c r="BL558" s="132" t="str">
        <f t="shared" si="299"/>
        <v/>
      </c>
      <c r="BM558" s="132" t="str">
        <f t="shared" si="300"/>
        <v/>
      </c>
      <c r="BN558" s="132" t="str">
        <f t="shared" si="301"/>
        <v/>
      </c>
      <c r="BO558" s="132" t="str">
        <f t="shared" si="302"/>
        <v/>
      </c>
      <c r="BP558" s="132" t="str">
        <f t="shared" si="303"/>
        <v/>
      </c>
      <c r="BQ558" s="132" t="str">
        <f t="shared" si="304"/>
        <v/>
      </c>
      <c r="BR558" s="132" t="str">
        <f t="shared" si="305"/>
        <v/>
      </c>
      <c r="BS558" s="132" t="str">
        <f t="shared" si="306"/>
        <v/>
      </c>
      <c r="BT558" s="132" t="str">
        <f t="shared" si="307"/>
        <v/>
      </c>
      <c r="BU558" s="132" t="str">
        <f t="shared" si="308"/>
        <v/>
      </c>
      <c r="BV558" s="132" t="str">
        <f t="shared" si="309"/>
        <v/>
      </c>
      <c r="BW558" s="132" t="str">
        <f t="shared" si="310"/>
        <v/>
      </c>
      <c r="BX558" s="132" t="str">
        <f t="shared" si="311"/>
        <v/>
      </c>
      <c r="BY558" s="132" t="str">
        <f t="shared" si="312"/>
        <v/>
      </c>
      <c r="BZ558" t="str">
        <f t="shared" si="313"/>
        <v/>
      </c>
      <c r="CA558" t="str">
        <f t="shared" si="314"/>
        <v/>
      </c>
      <c r="CB558" t="str">
        <f t="shared" si="315"/>
        <v/>
      </c>
      <c r="CC558" t="str">
        <f t="shared" si="316"/>
        <v/>
      </c>
      <c r="CD558" t="str">
        <f t="shared" si="317"/>
        <v/>
      </c>
      <c r="CE558" t="str">
        <f t="shared" si="318"/>
        <v/>
      </c>
      <c r="CF558" t="str">
        <f t="shared" si="319"/>
        <v/>
      </c>
      <c r="CG558" t="str">
        <f t="shared" si="320"/>
        <v/>
      </c>
      <c r="CH558" t="str">
        <f t="shared" si="321"/>
        <v/>
      </c>
      <c r="CI558" t="str">
        <f t="shared" si="322"/>
        <v/>
      </c>
      <c r="CJ558" t="str">
        <f t="shared" si="323"/>
        <v/>
      </c>
      <c r="CK558" t="str">
        <f t="shared" si="324"/>
        <v/>
      </c>
      <c r="CL558" t="str">
        <f t="shared" si="325"/>
        <v/>
      </c>
      <c r="CM558" t="str">
        <f t="shared" si="326"/>
        <v/>
      </c>
      <c r="CN558" t="str">
        <f t="shared" si="327"/>
        <v/>
      </c>
      <c r="CO558" t="str">
        <f t="shared" si="328"/>
        <v/>
      </c>
    </row>
    <row r="559" spans="1:93" ht="19.2" customHeight="1">
      <c r="B559" s="97" t="s">
        <v>4032</v>
      </c>
      <c r="C559" s="26"/>
      <c r="D559" s="27"/>
      <c r="E559" s="27" t="s">
        <v>2890</v>
      </c>
      <c r="F559" t="s">
        <v>48</v>
      </c>
      <c r="G559" s="30" t="s">
        <v>903</v>
      </c>
      <c r="H559" t="s">
        <v>526</v>
      </c>
      <c r="I559" t="s">
        <v>4357</v>
      </c>
      <c r="K559" s="28" t="s">
        <v>3864</v>
      </c>
      <c r="M559" t="s">
        <v>38</v>
      </c>
      <c r="N559" s="1" t="str">
        <f>_xlfn.CONCAT(A558, "*", A594, "|/", A594, "+", A595, "+", A596, "+", A597, "+", A598, "+", A599, "+", A600, "+", A601)</f>
        <v>bld_energy-demand_lighting_electricity[TWh]*bld_energy-demand_residential_sfh[TWh]|/bld_energy-demand_residential_sfh[TWh]+bld_energy-demand_residential_mfh[TWh]+bld_energy-demand_non-residential_education[TWh]+bld_energy-demand_non-residential_health[TWh]+bld_energy-demand_non-residential_hotels[TWh]+bld_energy-demand_non-residential_offices[TWh]+bld_energy-demand_non-residential_trade[TWh]+bld_energy-demand_non-residential_other[TWh]</v>
      </c>
      <c r="R559" t="str">
        <f>IF(COUNTIF(soi_input_variables!A:A,B559)&gt;0,"yes","no")</f>
        <v>yes</v>
      </c>
      <c r="S559" t="str">
        <f>IF(COUNTIF(midas_input_variables!A:A,B559)&gt;0,"yes","no")</f>
        <v>yes</v>
      </c>
      <c r="T559" t="str">
        <f t="shared" si="334"/>
        <v>yes</v>
      </c>
      <c r="U559">
        <f t="shared" ref="U559:U561" si="338">0.0005</f>
        <v>5.0000000000000001E-4</v>
      </c>
      <c r="V559" t="str">
        <f>IF(COUNTIF(eucalc_variables_proxies!A:A,B559)&gt;0,"yes","no")</f>
        <v>yes</v>
      </c>
      <c r="X559" s="9" t="s">
        <v>3013</v>
      </c>
      <c r="AI559" s="9" t="s">
        <v>4515</v>
      </c>
      <c r="AJ559" t="s">
        <v>3073</v>
      </c>
      <c r="AO559" s="29">
        <v>5</v>
      </c>
      <c r="AP559" s="103" t="s">
        <v>4516</v>
      </c>
      <c r="AQ559" s="104" t="b">
        <v>1</v>
      </c>
      <c r="AR559" s="105"/>
      <c r="AS559" s="29">
        <v>5</v>
      </c>
      <c r="AT559" s="131" t="str" cm="1">
        <f t="array" ref="AT559">IFERROR(_xlfn.TEXTSPLIT(AR559,";",,FALSE),"")</f>
        <v/>
      </c>
      <c r="BJ559" s="132" t="str">
        <f t="shared" si="297"/>
        <v/>
      </c>
      <c r="BK559" s="132" t="str">
        <f t="shared" si="298"/>
        <v/>
      </c>
      <c r="BL559" s="132" t="str">
        <f t="shared" si="299"/>
        <v/>
      </c>
      <c r="BM559" s="132" t="str">
        <f t="shared" si="300"/>
        <v/>
      </c>
      <c r="BN559" s="132" t="str">
        <f t="shared" si="301"/>
        <v/>
      </c>
      <c r="BO559" s="132" t="str">
        <f t="shared" si="302"/>
        <v/>
      </c>
      <c r="BP559" s="132" t="str">
        <f t="shared" si="303"/>
        <v/>
      </c>
      <c r="BQ559" s="132" t="str">
        <f t="shared" si="304"/>
        <v/>
      </c>
      <c r="BR559" s="132" t="str">
        <f t="shared" si="305"/>
        <v/>
      </c>
      <c r="BS559" s="132" t="str">
        <f t="shared" si="306"/>
        <v/>
      </c>
      <c r="BT559" s="132" t="str">
        <f t="shared" si="307"/>
        <v/>
      </c>
      <c r="BU559" s="132" t="str">
        <f t="shared" si="308"/>
        <v/>
      </c>
      <c r="BV559" s="132" t="str">
        <f t="shared" si="309"/>
        <v/>
      </c>
      <c r="BW559" s="132" t="str">
        <f t="shared" si="310"/>
        <v/>
      </c>
      <c r="BX559" s="132" t="str">
        <f t="shared" si="311"/>
        <v/>
      </c>
      <c r="BY559" s="132" t="str">
        <f t="shared" si="312"/>
        <v/>
      </c>
      <c r="BZ559" t="str">
        <f t="shared" si="313"/>
        <v/>
      </c>
      <c r="CA559" t="str">
        <f t="shared" si="314"/>
        <v/>
      </c>
      <c r="CB559" t="str">
        <f t="shared" si="315"/>
        <v/>
      </c>
      <c r="CC559" t="str">
        <f t="shared" si="316"/>
        <v/>
      </c>
      <c r="CD559" t="str">
        <f t="shared" si="317"/>
        <v/>
      </c>
      <c r="CE559" t="str">
        <f t="shared" si="318"/>
        <v/>
      </c>
      <c r="CF559" t="str">
        <f t="shared" si="319"/>
        <v/>
      </c>
      <c r="CG559" t="str">
        <f t="shared" si="320"/>
        <v/>
      </c>
      <c r="CH559" t="str">
        <f t="shared" si="321"/>
        <v/>
      </c>
      <c r="CI559" t="str">
        <f t="shared" si="322"/>
        <v/>
      </c>
      <c r="CJ559" t="str">
        <f t="shared" si="323"/>
        <v/>
      </c>
      <c r="CK559" t="str">
        <f t="shared" si="324"/>
        <v/>
      </c>
      <c r="CL559" t="str">
        <f t="shared" si="325"/>
        <v/>
      </c>
      <c r="CM559" t="str">
        <f t="shared" si="326"/>
        <v/>
      </c>
      <c r="CN559" t="str">
        <f t="shared" si="327"/>
        <v/>
      </c>
      <c r="CO559" t="str">
        <f t="shared" si="328"/>
        <v/>
      </c>
    </row>
    <row r="560" spans="1:93" ht="19.2" customHeight="1">
      <c r="B560" s="97" t="s">
        <v>4034</v>
      </c>
      <c r="C560" s="26"/>
      <c r="D560" s="27"/>
      <c r="E560" s="27" t="s">
        <v>2890</v>
      </c>
      <c r="F560" t="s">
        <v>48</v>
      </c>
      <c r="G560" s="30" t="s">
        <v>903</v>
      </c>
      <c r="H560" t="s">
        <v>526</v>
      </c>
      <c r="I560" t="s">
        <v>4357</v>
      </c>
      <c r="K560" s="28" t="s">
        <v>3842</v>
      </c>
      <c r="M560" t="s">
        <v>38</v>
      </c>
      <c r="N560" s="1" t="str">
        <f>_xlfn.CONCAT(A558, "*", A595, "|/", A594, "+", A595, "+", A596, "+", A597, "+", A598, "+", A599, "+", A600, "+", A601)</f>
        <v>bld_energy-demand_lighting_electricity[TWh]*bld_energy-demand_residential_mfh[TWh]|/bld_energy-demand_residential_sfh[TWh]+bld_energy-demand_residential_mfh[TWh]+bld_energy-demand_non-residential_education[TWh]+bld_energy-demand_non-residential_health[TWh]+bld_energy-demand_non-residential_hotels[TWh]+bld_energy-demand_non-residential_offices[TWh]+bld_energy-demand_non-residential_trade[TWh]+bld_energy-demand_non-residential_other[TWh]</v>
      </c>
      <c r="R560" t="str">
        <f>IF(COUNTIF(soi_input_variables!A:A,B560)&gt;0,"yes","no")</f>
        <v>yes</v>
      </c>
      <c r="S560" t="str">
        <f>IF(COUNTIF(midas_input_variables!A:A,B560)&gt;0,"yes","no")</f>
        <v>yes</v>
      </c>
      <c r="T560" t="str">
        <f t="shared" si="334"/>
        <v>yes</v>
      </c>
      <c r="U560">
        <f t="shared" si="338"/>
        <v>5.0000000000000001E-4</v>
      </c>
      <c r="V560" t="str">
        <f>IF(COUNTIF(eucalc_variables_proxies!A:A,B560)&gt;0,"yes","no")</f>
        <v>yes</v>
      </c>
      <c r="X560" s="9" t="s">
        <v>3013</v>
      </c>
      <c r="AI560" s="9" t="s">
        <v>4517</v>
      </c>
      <c r="AJ560" t="s">
        <v>3073</v>
      </c>
      <c r="AO560" s="29">
        <v>5</v>
      </c>
      <c r="AP560" s="103" t="s">
        <v>4518</v>
      </c>
      <c r="AQ560" s="104" t="b">
        <v>1</v>
      </c>
      <c r="AR560" s="105"/>
      <c r="AS560" s="29">
        <v>5</v>
      </c>
      <c r="AT560" s="131" t="str" cm="1">
        <f t="array" ref="AT560">IFERROR(_xlfn.TEXTSPLIT(AR560,";",,FALSE),"")</f>
        <v/>
      </c>
      <c r="BJ560" s="132" t="str">
        <f t="shared" si="297"/>
        <v/>
      </c>
      <c r="BK560" s="132" t="str">
        <f t="shared" si="298"/>
        <v/>
      </c>
      <c r="BL560" s="132" t="str">
        <f t="shared" si="299"/>
        <v/>
      </c>
      <c r="BM560" s="132" t="str">
        <f t="shared" si="300"/>
        <v/>
      </c>
      <c r="BN560" s="132" t="str">
        <f t="shared" si="301"/>
        <v/>
      </c>
      <c r="BO560" s="132" t="str">
        <f t="shared" si="302"/>
        <v/>
      </c>
      <c r="BP560" s="132" t="str">
        <f t="shared" si="303"/>
        <v/>
      </c>
      <c r="BQ560" s="132" t="str">
        <f t="shared" si="304"/>
        <v/>
      </c>
      <c r="BR560" s="132" t="str">
        <f t="shared" si="305"/>
        <v/>
      </c>
      <c r="BS560" s="132" t="str">
        <f t="shared" si="306"/>
        <v/>
      </c>
      <c r="BT560" s="132" t="str">
        <f t="shared" si="307"/>
        <v/>
      </c>
      <c r="BU560" s="132" t="str">
        <f t="shared" si="308"/>
        <v/>
      </c>
      <c r="BV560" s="132" t="str">
        <f t="shared" si="309"/>
        <v/>
      </c>
      <c r="BW560" s="132" t="str">
        <f t="shared" si="310"/>
        <v/>
      </c>
      <c r="BX560" s="132" t="str">
        <f t="shared" si="311"/>
        <v/>
      </c>
      <c r="BY560" s="132" t="str">
        <f t="shared" si="312"/>
        <v/>
      </c>
      <c r="BZ560" t="str">
        <f t="shared" si="313"/>
        <v/>
      </c>
      <c r="CA560" t="str">
        <f t="shared" si="314"/>
        <v/>
      </c>
      <c r="CB560" t="str">
        <f t="shared" si="315"/>
        <v/>
      </c>
      <c r="CC560" t="str">
        <f t="shared" si="316"/>
        <v/>
      </c>
      <c r="CD560" t="str">
        <f t="shared" si="317"/>
        <v/>
      </c>
      <c r="CE560" t="str">
        <f t="shared" si="318"/>
        <v/>
      </c>
      <c r="CF560" t="str">
        <f t="shared" si="319"/>
        <v/>
      </c>
      <c r="CG560" t="str">
        <f t="shared" si="320"/>
        <v/>
      </c>
      <c r="CH560" t="str">
        <f t="shared" si="321"/>
        <v/>
      </c>
      <c r="CI560" t="str">
        <f t="shared" si="322"/>
        <v/>
      </c>
      <c r="CJ560" t="str">
        <f t="shared" si="323"/>
        <v/>
      </c>
      <c r="CK560" t="str">
        <f t="shared" si="324"/>
        <v/>
      </c>
      <c r="CL560" t="str">
        <f t="shared" si="325"/>
        <v/>
      </c>
      <c r="CM560" t="str">
        <f t="shared" si="326"/>
        <v/>
      </c>
      <c r="CN560" t="str">
        <f t="shared" si="327"/>
        <v/>
      </c>
      <c r="CO560" t="str">
        <f t="shared" si="328"/>
        <v/>
      </c>
    </row>
    <row r="561" spans="1:93" ht="19.2" customHeight="1">
      <c r="B561" s="97" t="s">
        <v>4037</v>
      </c>
      <c r="C561" s="26"/>
      <c r="D561" s="27"/>
      <c r="E561" s="27" t="s">
        <v>2890</v>
      </c>
      <c r="F561" t="s">
        <v>48</v>
      </c>
      <c r="G561" s="30" t="s">
        <v>903</v>
      </c>
      <c r="H561" t="s">
        <v>526</v>
      </c>
      <c r="I561" t="s">
        <v>4357</v>
      </c>
      <c r="K561" s="28" t="s">
        <v>3845</v>
      </c>
      <c r="M561" t="s">
        <v>38</v>
      </c>
      <c r="N561" s="1" t="str">
        <f>_xlfn.CONCAT(A558, "|*", A596, "+", A597, "+", A598, "+", A599, "+", A600, "+", A601, "|/", A594, "+", A595, "+", A596, "+", A597, "+", A598, "+", A599, "+", A600, "+", A601)</f>
        <v>bld_energy-demand_lighting_electricity[TWh]|*bld_energy-demand_non-residential_education[TWh]+bld_energy-demand_non-residential_health[TWh]+bld_energy-demand_non-residential_hotels[TWh]+bld_energy-demand_non-residential_offices[TWh]+bld_energy-demand_non-residential_trade[TWh]+bld_energy-demand_non-residential_other[TWh]|/bld_energy-demand_residential_sfh[TWh]+bld_energy-demand_residential_mfh[TWh]+bld_energy-demand_non-residential_education[TWh]+bld_energy-demand_non-residential_health[TWh]+bld_energy-demand_non-residential_hotels[TWh]+bld_energy-demand_non-residential_offices[TWh]+bld_energy-demand_non-residential_trade[TWh]+bld_energy-demand_non-residential_other[TWh]</v>
      </c>
      <c r="R561" t="str">
        <f>IF(COUNTIF(soi_input_variables!A:A,B561)&gt;0,"yes","no")</f>
        <v>yes</v>
      </c>
      <c r="S561" t="str">
        <f>IF(COUNTIF(midas_input_variables!A:A,B561)&gt;0,"yes","no")</f>
        <v>yes</v>
      </c>
      <c r="T561" t="str">
        <f t="shared" si="334"/>
        <v>yes</v>
      </c>
      <c r="U561">
        <f t="shared" si="338"/>
        <v>5.0000000000000001E-4</v>
      </c>
      <c r="V561" t="str">
        <f>IF(COUNTIF(eucalc_variables_proxies!A:A,B561)&gt;0,"yes","no")</f>
        <v>yes</v>
      </c>
      <c r="X561" s="9" t="s">
        <v>3013</v>
      </c>
      <c r="AI561" s="9" t="s">
        <v>4519</v>
      </c>
      <c r="AJ561" t="s">
        <v>3073</v>
      </c>
      <c r="AO561" s="29">
        <v>5</v>
      </c>
      <c r="AP561" s="103" t="s">
        <v>4520</v>
      </c>
      <c r="AQ561" s="104" t="b">
        <v>1</v>
      </c>
      <c r="AR561" s="105"/>
      <c r="AS561" s="29">
        <v>5</v>
      </c>
      <c r="AT561" s="131" t="str" cm="1">
        <f t="array" ref="AT561">IFERROR(_xlfn.TEXTSPLIT(AR561,";",,FALSE),"")</f>
        <v/>
      </c>
      <c r="BJ561" s="132" t="str">
        <f t="shared" si="297"/>
        <v/>
      </c>
      <c r="BK561" s="132" t="str">
        <f t="shared" si="298"/>
        <v/>
      </c>
      <c r="BL561" s="132" t="str">
        <f t="shared" si="299"/>
        <v/>
      </c>
      <c r="BM561" s="132" t="str">
        <f t="shared" si="300"/>
        <v/>
      </c>
      <c r="BN561" s="132" t="str">
        <f t="shared" si="301"/>
        <v/>
      </c>
      <c r="BO561" s="132" t="str">
        <f t="shared" si="302"/>
        <v/>
      </c>
      <c r="BP561" s="132" t="str">
        <f t="shared" si="303"/>
        <v/>
      </c>
      <c r="BQ561" s="132" t="str">
        <f t="shared" si="304"/>
        <v/>
      </c>
      <c r="BR561" s="132" t="str">
        <f t="shared" si="305"/>
        <v/>
      </c>
      <c r="BS561" s="132" t="str">
        <f t="shared" si="306"/>
        <v/>
      </c>
      <c r="BT561" s="132" t="str">
        <f t="shared" si="307"/>
        <v/>
      </c>
      <c r="BU561" s="132" t="str">
        <f t="shared" si="308"/>
        <v/>
      </c>
      <c r="BV561" s="132" t="str">
        <f t="shared" si="309"/>
        <v/>
      </c>
      <c r="BW561" s="132" t="str">
        <f t="shared" si="310"/>
        <v/>
      </c>
      <c r="BX561" s="132" t="str">
        <f t="shared" si="311"/>
        <v/>
      </c>
      <c r="BY561" s="132" t="str">
        <f t="shared" si="312"/>
        <v/>
      </c>
      <c r="BZ561" t="str">
        <f t="shared" si="313"/>
        <v/>
      </c>
      <c r="CA561" t="str">
        <f t="shared" si="314"/>
        <v/>
      </c>
      <c r="CB561" t="str">
        <f t="shared" si="315"/>
        <v/>
      </c>
      <c r="CC561" t="str">
        <f t="shared" si="316"/>
        <v/>
      </c>
      <c r="CD561" t="str">
        <f t="shared" si="317"/>
        <v/>
      </c>
      <c r="CE561" t="str">
        <f t="shared" si="318"/>
        <v/>
      </c>
      <c r="CF561" t="str">
        <f t="shared" si="319"/>
        <v/>
      </c>
      <c r="CG561" t="str">
        <f t="shared" si="320"/>
        <v/>
      </c>
      <c r="CH561" t="str">
        <f t="shared" si="321"/>
        <v/>
      </c>
      <c r="CI561" t="str">
        <f t="shared" si="322"/>
        <v/>
      </c>
      <c r="CJ561" t="str">
        <f t="shared" si="323"/>
        <v/>
      </c>
      <c r="CK561" t="str">
        <f t="shared" si="324"/>
        <v/>
      </c>
      <c r="CL561" t="str">
        <f t="shared" si="325"/>
        <v/>
      </c>
      <c r="CM561" t="str">
        <f t="shared" si="326"/>
        <v/>
      </c>
      <c r="CN561" t="str">
        <f t="shared" si="327"/>
        <v/>
      </c>
      <c r="CO561" t="str">
        <f t="shared" si="328"/>
        <v/>
      </c>
    </row>
    <row r="562" spans="1:93" ht="21.6" customHeight="1">
      <c r="A562" t="s">
        <v>3848</v>
      </c>
      <c r="B562" s="97"/>
      <c r="C562" s="26" t="s">
        <v>4178</v>
      </c>
      <c r="D562" s="27"/>
      <c r="E562" s="27" t="s">
        <v>2890</v>
      </c>
      <c r="G562" s="30"/>
      <c r="K562" s="28"/>
      <c r="M562" t="s">
        <v>1707</v>
      </c>
      <c r="R562" t="str">
        <f>IF(COUNTIF(soi_input_variables!A:A,B562)&gt;0,"yes","no")</f>
        <v>no</v>
      </c>
      <c r="S562" t="str">
        <f>IF(COUNTIF(midas_input_variables!A:A,B562)&gt;0,"yes","no")</f>
        <v>no</v>
      </c>
      <c r="T562" t="str">
        <f t="shared" si="334"/>
        <v>no</v>
      </c>
      <c r="V562" t="str">
        <f>IF(COUNTIF(eucalc_variables_proxies!A:A,B562)&gt;0,"yes","no")</f>
        <v>no</v>
      </c>
      <c r="AI562" s="9" t="s">
        <v>4521</v>
      </c>
      <c r="AJ562" t="s">
        <v>3073</v>
      </c>
      <c r="AO562" s="29">
        <v>5</v>
      </c>
      <c r="AP562" s="103" t="s">
        <v>4522</v>
      </c>
      <c r="AQ562" s="104" t="b">
        <v>1</v>
      </c>
      <c r="AR562" s="105"/>
      <c r="AS562" s="29">
        <v>5</v>
      </c>
      <c r="AT562" s="131" t="str" cm="1">
        <f t="array" ref="AT562">IFERROR(_xlfn.TEXTSPLIT(AR562,";",,FALSE),"")</f>
        <v/>
      </c>
      <c r="BJ562" s="132" t="str">
        <f t="shared" si="297"/>
        <v/>
      </c>
      <c r="BK562" s="132" t="str">
        <f t="shared" si="298"/>
        <v/>
      </c>
      <c r="BL562" s="132" t="str">
        <f t="shared" si="299"/>
        <v/>
      </c>
      <c r="BM562" s="132" t="str">
        <f t="shared" si="300"/>
        <v/>
      </c>
      <c r="BN562" s="132" t="str">
        <f t="shared" si="301"/>
        <v/>
      </c>
      <c r="BO562" s="132" t="str">
        <f t="shared" si="302"/>
        <v/>
      </c>
      <c r="BP562" s="132" t="str">
        <f t="shared" si="303"/>
        <v/>
      </c>
      <c r="BQ562" s="132" t="str">
        <f t="shared" si="304"/>
        <v/>
      </c>
      <c r="BR562" s="132" t="str">
        <f t="shared" si="305"/>
        <v/>
      </c>
      <c r="BS562" s="132" t="str">
        <f t="shared" si="306"/>
        <v/>
      </c>
      <c r="BT562" s="132" t="str">
        <f t="shared" si="307"/>
        <v/>
      </c>
      <c r="BU562" s="132" t="str">
        <f t="shared" si="308"/>
        <v/>
      </c>
      <c r="BV562" s="132" t="str">
        <f t="shared" si="309"/>
        <v/>
      </c>
      <c r="BW562" s="132" t="str">
        <f t="shared" si="310"/>
        <v/>
      </c>
      <c r="BX562" s="132" t="str">
        <f t="shared" si="311"/>
        <v/>
      </c>
      <c r="BY562" s="132" t="str">
        <f t="shared" si="312"/>
        <v/>
      </c>
      <c r="BZ562" t="str">
        <f t="shared" si="313"/>
        <v/>
      </c>
      <c r="CA562" t="str">
        <f t="shared" si="314"/>
        <v/>
      </c>
      <c r="CB562" t="str">
        <f t="shared" si="315"/>
        <v/>
      </c>
      <c r="CC562" t="str">
        <f t="shared" si="316"/>
        <v/>
      </c>
      <c r="CD562" t="str">
        <f t="shared" si="317"/>
        <v/>
      </c>
      <c r="CE562" t="str">
        <f t="shared" si="318"/>
        <v/>
      </c>
      <c r="CF562" t="str">
        <f t="shared" si="319"/>
        <v/>
      </c>
      <c r="CG562" t="str">
        <f t="shared" si="320"/>
        <v/>
      </c>
      <c r="CH562" t="str">
        <f t="shared" si="321"/>
        <v/>
      </c>
      <c r="CI562" t="str">
        <f t="shared" si="322"/>
        <v/>
      </c>
      <c r="CJ562" t="str">
        <f t="shared" si="323"/>
        <v/>
      </c>
      <c r="CK562" t="str">
        <f t="shared" si="324"/>
        <v/>
      </c>
      <c r="CL562" t="str">
        <f t="shared" si="325"/>
        <v/>
      </c>
      <c r="CM562" t="str">
        <f t="shared" si="326"/>
        <v/>
      </c>
      <c r="CN562" t="str">
        <f t="shared" si="327"/>
        <v/>
      </c>
      <c r="CO562" t="str">
        <f t="shared" si="328"/>
        <v/>
      </c>
    </row>
    <row r="563" spans="1:93" ht="17.7" customHeight="1">
      <c r="B563" s="97" t="s">
        <v>4041</v>
      </c>
      <c r="C563" s="26"/>
      <c r="D563" s="27"/>
      <c r="E563" s="27" t="s">
        <v>2890</v>
      </c>
      <c r="F563" t="s">
        <v>48</v>
      </c>
      <c r="G563" s="30" t="s">
        <v>903</v>
      </c>
      <c r="H563" t="s">
        <v>526</v>
      </c>
      <c r="I563" t="s">
        <v>337</v>
      </c>
      <c r="K563" s="28" t="s">
        <v>3850</v>
      </c>
      <c r="M563" t="s">
        <v>38</v>
      </c>
      <c r="N563" s="1" t="str">
        <f>_xlfn.CONCAT(A562, "*", A594, "|/", A594, "+", A595, "+", A596, "+", A597, "+", A598, "+", A599, "+", A600, "+", A601)</f>
        <v>bld_energy-demand_non-elec_cooking[TWh]*bld_energy-demand_residential_sfh[TWh]|/bld_energy-demand_residential_sfh[TWh]+bld_energy-demand_residential_mfh[TWh]+bld_energy-demand_non-residential_education[TWh]+bld_energy-demand_non-residential_health[TWh]+bld_energy-demand_non-residential_hotels[TWh]+bld_energy-demand_non-residential_offices[TWh]+bld_energy-demand_non-residential_trade[TWh]+bld_energy-demand_non-residential_other[TWh]</v>
      </c>
      <c r="R563" t="str">
        <f>IF(COUNTIF(soi_input_variables!A:A,B563)&gt;0,"yes","no")</f>
        <v>no</v>
      </c>
      <c r="S563" t="str">
        <f>IF(COUNTIF(midas_input_variables!A:A,B563)&gt;0,"yes","no")</f>
        <v>yes</v>
      </c>
      <c r="T563" t="str">
        <f t="shared" si="334"/>
        <v>yes</v>
      </c>
      <c r="U563">
        <f t="shared" ref="U563:U565" si="339">0.0005</f>
        <v>5.0000000000000001E-4</v>
      </c>
      <c r="V563" t="str">
        <f>IF(COUNTIF(eucalc_variables_proxies!A:A,B563)&gt;0,"yes","no")</f>
        <v>yes</v>
      </c>
      <c r="X563" s="9" t="s">
        <v>3013</v>
      </c>
      <c r="AI563" s="9" t="s">
        <v>4523</v>
      </c>
      <c r="AJ563" t="s">
        <v>3073</v>
      </c>
      <c r="AO563" s="29">
        <v>5</v>
      </c>
      <c r="AP563" s="103" t="s">
        <v>4524</v>
      </c>
      <c r="AQ563" s="104" t="b">
        <v>1</v>
      </c>
      <c r="AR563" s="105"/>
      <c r="AS563" s="29">
        <v>5</v>
      </c>
      <c r="AT563" s="131" t="str" cm="1">
        <f t="array" ref="AT563">IFERROR(_xlfn.TEXTSPLIT(AR563,";",,FALSE),"")</f>
        <v/>
      </c>
      <c r="BJ563" s="132" t="str">
        <f t="shared" si="297"/>
        <v/>
      </c>
      <c r="BK563" s="132" t="str">
        <f t="shared" si="298"/>
        <v/>
      </c>
      <c r="BL563" s="132" t="str">
        <f t="shared" si="299"/>
        <v/>
      </c>
      <c r="BM563" s="132" t="str">
        <f t="shared" si="300"/>
        <v/>
      </c>
      <c r="BN563" s="132" t="str">
        <f t="shared" si="301"/>
        <v/>
      </c>
      <c r="BO563" s="132" t="str">
        <f t="shared" si="302"/>
        <v/>
      </c>
      <c r="BP563" s="132" t="str">
        <f t="shared" si="303"/>
        <v/>
      </c>
      <c r="BQ563" s="132" t="str">
        <f t="shared" si="304"/>
        <v/>
      </c>
      <c r="BR563" s="132" t="str">
        <f t="shared" si="305"/>
        <v/>
      </c>
      <c r="BS563" s="132" t="str">
        <f t="shared" si="306"/>
        <v/>
      </c>
      <c r="BT563" s="132" t="str">
        <f t="shared" si="307"/>
        <v/>
      </c>
      <c r="BU563" s="132" t="str">
        <f t="shared" si="308"/>
        <v/>
      </c>
      <c r="BV563" s="132" t="str">
        <f t="shared" si="309"/>
        <v/>
      </c>
      <c r="BW563" s="132" t="str">
        <f t="shared" si="310"/>
        <v/>
      </c>
      <c r="BX563" s="132" t="str">
        <f t="shared" si="311"/>
        <v/>
      </c>
      <c r="BY563" s="132" t="str">
        <f t="shared" si="312"/>
        <v/>
      </c>
      <c r="BZ563" t="str">
        <f t="shared" si="313"/>
        <v/>
      </c>
      <c r="CA563" t="str">
        <f t="shared" si="314"/>
        <v/>
      </c>
      <c r="CB563" t="str">
        <f t="shared" si="315"/>
        <v/>
      </c>
      <c r="CC563" t="str">
        <f t="shared" si="316"/>
        <v/>
      </c>
      <c r="CD563" t="str">
        <f t="shared" si="317"/>
        <v/>
      </c>
      <c r="CE563" t="str">
        <f t="shared" si="318"/>
        <v/>
      </c>
      <c r="CF563" t="str">
        <f t="shared" si="319"/>
        <v/>
      </c>
      <c r="CG563" t="str">
        <f t="shared" si="320"/>
        <v/>
      </c>
      <c r="CH563" t="str">
        <f t="shared" si="321"/>
        <v/>
      </c>
      <c r="CI563" t="str">
        <f t="shared" si="322"/>
        <v/>
      </c>
      <c r="CJ563" t="str">
        <f t="shared" si="323"/>
        <v/>
      </c>
      <c r="CK563" t="str">
        <f t="shared" si="324"/>
        <v/>
      </c>
      <c r="CL563" t="str">
        <f t="shared" si="325"/>
        <v/>
      </c>
      <c r="CM563" t="str">
        <f t="shared" si="326"/>
        <v/>
      </c>
      <c r="CN563" t="str">
        <f t="shared" si="327"/>
        <v/>
      </c>
      <c r="CO563" t="str">
        <f t="shared" si="328"/>
        <v/>
      </c>
    </row>
    <row r="564" spans="1:93" ht="21.6" customHeight="1">
      <c r="B564" s="97" t="s">
        <v>4043</v>
      </c>
      <c r="C564" s="26"/>
      <c r="D564" s="27"/>
      <c r="E564" s="27" t="s">
        <v>2890</v>
      </c>
      <c r="F564" t="s">
        <v>48</v>
      </c>
      <c r="G564" s="30" t="s">
        <v>903</v>
      </c>
      <c r="H564" t="s">
        <v>526</v>
      </c>
      <c r="I564" t="s">
        <v>337</v>
      </c>
      <c r="K564" s="28" t="s">
        <v>3854</v>
      </c>
      <c r="M564" t="s">
        <v>38</v>
      </c>
      <c r="N564" s="1" t="str">
        <f>_xlfn.CONCAT(A562, "*", A595, "|/", A594, "+", A595, "+", A596, "+", A597, "+", A598, "+", A599, "+", A600, "+", A601)</f>
        <v>bld_energy-demand_non-elec_cooking[TWh]*bld_energy-demand_residential_mfh[TWh]|/bld_energy-demand_residential_sfh[TWh]+bld_energy-demand_residential_mfh[TWh]+bld_energy-demand_non-residential_education[TWh]+bld_energy-demand_non-residential_health[TWh]+bld_energy-demand_non-residential_hotels[TWh]+bld_energy-demand_non-residential_offices[TWh]+bld_energy-demand_non-residential_trade[TWh]+bld_energy-demand_non-residential_other[TWh]</v>
      </c>
      <c r="R564" t="str">
        <f>IF(COUNTIF(soi_input_variables!A:A,B564)&gt;0,"yes","no")</f>
        <v>no</v>
      </c>
      <c r="S564" t="str">
        <f>IF(COUNTIF(midas_input_variables!A:A,B564)&gt;0,"yes","no")</f>
        <v>yes</v>
      </c>
      <c r="T564" t="str">
        <f t="shared" si="334"/>
        <v>yes</v>
      </c>
      <c r="U564">
        <f t="shared" si="339"/>
        <v>5.0000000000000001E-4</v>
      </c>
      <c r="V564" t="str">
        <f>IF(COUNTIF(eucalc_variables_proxies!A:A,B564)&gt;0,"yes","no")</f>
        <v>yes</v>
      </c>
      <c r="X564" s="9" t="s">
        <v>3013</v>
      </c>
      <c r="AI564" s="9" t="s">
        <v>4525</v>
      </c>
      <c r="AJ564" t="s">
        <v>3078</v>
      </c>
      <c r="AO564" s="29">
        <v>5</v>
      </c>
      <c r="AP564" s="103" t="s">
        <v>4526</v>
      </c>
      <c r="AQ564" s="104" t="b">
        <v>1</v>
      </c>
      <c r="AR564" s="105"/>
      <c r="AS564" s="29">
        <v>5</v>
      </c>
      <c r="AT564" s="131" t="str" cm="1">
        <f t="array" ref="AT564">IFERROR(_xlfn.TEXTSPLIT(AR564,";",,FALSE),"")</f>
        <v/>
      </c>
      <c r="BJ564" s="132" t="str">
        <f t="shared" si="297"/>
        <v/>
      </c>
      <c r="BK564" s="132" t="str">
        <f t="shared" si="298"/>
        <v/>
      </c>
      <c r="BL564" s="132" t="str">
        <f t="shared" si="299"/>
        <v/>
      </c>
      <c r="BM564" s="132" t="str">
        <f t="shared" si="300"/>
        <v/>
      </c>
      <c r="BN564" s="132" t="str">
        <f t="shared" si="301"/>
        <v/>
      </c>
      <c r="BO564" s="132" t="str">
        <f t="shared" si="302"/>
        <v/>
      </c>
      <c r="BP564" s="132" t="str">
        <f t="shared" si="303"/>
        <v/>
      </c>
      <c r="BQ564" s="132" t="str">
        <f t="shared" si="304"/>
        <v/>
      </c>
      <c r="BR564" s="132" t="str">
        <f t="shared" si="305"/>
        <v/>
      </c>
      <c r="BS564" s="132" t="str">
        <f t="shared" si="306"/>
        <v/>
      </c>
      <c r="BT564" s="132" t="str">
        <f t="shared" si="307"/>
        <v/>
      </c>
      <c r="BU564" s="132" t="str">
        <f t="shared" si="308"/>
        <v/>
      </c>
      <c r="BV564" s="132" t="str">
        <f t="shared" si="309"/>
        <v/>
      </c>
      <c r="BW564" s="132" t="str">
        <f t="shared" si="310"/>
        <v/>
      </c>
      <c r="BX564" s="132" t="str">
        <f t="shared" si="311"/>
        <v/>
      </c>
      <c r="BY564" s="132" t="str">
        <f t="shared" si="312"/>
        <v/>
      </c>
      <c r="BZ564" t="str">
        <f t="shared" si="313"/>
        <v/>
      </c>
      <c r="CA564" t="str">
        <f t="shared" si="314"/>
        <v/>
      </c>
      <c r="CB564" t="str">
        <f t="shared" si="315"/>
        <v/>
      </c>
      <c r="CC564" t="str">
        <f t="shared" si="316"/>
        <v/>
      </c>
      <c r="CD564" t="str">
        <f t="shared" si="317"/>
        <v/>
      </c>
      <c r="CE564" t="str">
        <f t="shared" si="318"/>
        <v/>
      </c>
      <c r="CF564" t="str">
        <f t="shared" si="319"/>
        <v/>
      </c>
      <c r="CG564" t="str">
        <f t="shared" si="320"/>
        <v/>
      </c>
      <c r="CH564" t="str">
        <f t="shared" si="321"/>
        <v/>
      </c>
      <c r="CI564" t="str">
        <f t="shared" si="322"/>
        <v/>
      </c>
      <c r="CJ564" t="str">
        <f t="shared" si="323"/>
        <v/>
      </c>
      <c r="CK564" t="str">
        <f t="shared" si="324"/>
        <v/>
      </c>
      <c r="CL564" t="str">
        <f t="shared" si="325"/>
        <v/>
      </c>
      <c r="CM564" t="str">
        <f t="shared" si="326"/>
        <v/>
      </c>
      <c r="CN564" t="str">
        <f t="shared" si="327"/>
        <v/>
      </c>
      <c r="CO564" t="str">
        <f t="shared" si="328"/>
        <v/>
      </c>
    </row>
    <row r="565" spans="1:93" ht="21.6" customHeight="1">
      <c r="B565" s="97" t="s">
        <v>4046</v>
      </c>
      <c r="C565" s="26"/>
      <c r="D565" s="27"/>
      <c r="E565" s="27" t="s">
        <v>2890</v>
      </c>
      <c r="F565" t="s">
        <v>48</v>
      </c>
      <c r="G565" s="30" t="s">
        <v>903</v>
      </c>
      <c r="H565" t="s">
        <v>526</v>
      </c>
      <c r="I565" t="s">
        <v>337</v>
      </c>
      <c r="K565" s="28" t="s">
        <v>3857</v>
      </c>
      <c r="M565" t="s">
        <v>38</v>
      </c>
      <c r="N565" s="1" t="str">
        <f>_xlfn.CONCAT(A562, "|*", A596, "+", A597, "+", A598, "+", A599, "+", A600, "+", A601, "|/", A594, "+", A595, "+", A596, "+", A597, "+", A598, "+", A599, "+", A600, "+", A601)</f>
        <v>bld_energy-demand_non-elec_cooking[TWh]|*bld_energy-demand_non-residential_education[TWh]+bld_energy-demand_non-residential_health[TWh]+bld_energy-demand_non-residential_hotels[TWh]+bld_energy-demand_non-residential_offices[TWh]+bld_energy-demand_non-residential_trade[TWh]+bld_energy-demand_non-residential_other[TWh]|/bld_energy-demand_residential_sfh[TWh]+bld_energy-demand_residential_mfh[TWh]+bld_energy-demand_non-residential_education[TWh]+bld_energy-demand_non-residential_health[TWh]+bld_energy-demand_non-residential_hotels[TWh]+bld_energy-demand_non-residential_offices[TWh]+bld_energy-demand_non-residential_trade[TWh]+bld_energy-demand_non-residential_other[TWh]</v>
      </c>
      <c r="R565" t="str">
        <f>IF(COUNTIF(soi_input_variables!A:A,B565)&gt;0,"yes","no")</f>
        <v>no</v>
      </c>
      <c r="S565" t="str">
        <f>IF(COUNTIF(midas_input_variables!A:A,B565)&gt;0,"yes","no")</f>
        <v>yes</v>
      </c>
      <c r="T565" t="str">
        <f t="shared" si="334"/>
        <v>yes</v>
      </c>
      <c r="U565">
        <f t="shared" si="339"/>
        <v>5.0000000000000001E-4</v>
      </c>
      <c r="V565" t="str">
        <f>IF(COUNTIF(eucalc_variables_proxies!A:A,B565)&gt;0,"yes","no")</f>
        <v>yes</v>
      </c>
      <c r="X565" s="9" t="s">
        <v>3013</v>
      </c>
      <c r="AI565" s="9" t="s">
        <v>4527</v>
      </c>
      <c r="AJ565" t="s">
        <v>3078</v>
      </c>
      <c r="AO565" s="29">
        <v>5</v>
      </c>
      <c r="AP565" s="103" t="s">
        <v>4528</v>
      </c>
      <c r="AQ565" s="104" t="b">
        <v>1</v>
      </c>
      <c r="AR565" s="105"/>
      <c r="AS565" s="29">
        <v>5</v>
      </c>
      <c r="AT565" s="131" t="str" cm="1">
        <f t="array" ref="AT565">IFERROR(_xlfn.TEXTSPLIT(AR565,";",,FALSE),"")</f>
        <v/>
      </c>
      <c r="BJ565" s="132" t="str">
        <f t="shared" si="297"/>
        <v/>
      </c>
      <c r="BK565" s="132" t="str">
        <f t="shared" si="298"/>
        <v/>
      </c>
      <c r="BL565" s="132" t="str">
        <f t="shared" si="299"/>
        <v/>
      </c>
      <c r="BM565" s="132" t="str">
        <f t="shared" si="300"/>
        <v/>
      </c>
      <c r="BN565" s="132" t="str">
        <f t="shared" si="301"/>
        <v/>
      </c>
      <c r="BO565" s="132" t="str">
        <f t="shared" si="302"/>
        <v/>
      </c>
      <c r="BP565" s="132" t="str">
        <f t="shared" si="303"/>
        <v/>
      </c>
      <c r="BQ565" s="132" t="str">
        <f t="shared" si="304"/>
        <v/>
      </c>
      <c r="BR565" s="132" t="str">
        <f t="shared" si="305"/>
        <v/>
      </c>
      <c r="BS565" s="132" t="str">
        <f t="shared" si="306"/>
        <v/>
      </c>
      <c r="BT565" s="132" t="str">
        <f t="shared" si="307"/>
        <v/>
      </c>
      <c r="BU565" s="132" t="str">
        <f t="shared" si="308"/>
        <v/>
      </c>
      <c r="BV565" s="132" t="str">
        <f t="shared" si="309"/>
        <v/>
      </c>
      <c r="BW565" s="132" t="str">
        <f t="shared" si="310"/>
        <v/>
      </c>
      <c r="BX565" s="132" t="str">
        <f t="shared" si="311"/>
        <v/>
      </c>
      <c r="BY565" s="132" t="str">
        <f t="shared" si="312"/>
        <v/>
      </c>
      <c r="BZ565" t="str">
        <f t="shared" si="313"/>
        <v/>
      </c>
      <c r="CA565" t="str">
        <f t="shared" si="314"/>
        <v/>
      </c>
      <c r="CB565" t="str">
        <f t="shared" si="315"/>
        <v/>
      </c>
      <c r="CC565" t="str">
        <f t="shared" si="316"/>
        <v/>
      </c>
      <c r="CD565" t="str">
        <f t="shared" si="317"/>
        <v/>
      </c>
      <c r="CE565" t="str">
        <f t="shared" si="318"/>
        <v/>
      </c>
      <c r="CF565" t="str">
        <f t="shared" si="319"/>
        <v/>
      </c>
      <c r="CG565" t="str">
        <f t="shared" si="320"/>
        <v/>
      </c>
      <c r="CH565" t="str">
        <f t="shared" si="321"/>
        <v/>
      </c>
      <c r="CI565" t="str">
        <f t="shared" si="322"/>
        <v/>
      </c>
      <c r="CJ565" t="str">
        <f t="shared" si="323"/>
        <v/>
      </c>
      <c r="CK565" t="str">
        <f t="shared" si="324"/>
        <v/>
      </c>
      <c r="CL565" t="str">
        <f t="shared" si="325"/>
        <v/>
      </c>
      <c r="CM565" t="str">
        <f t="shared" si="326"/>
        <v/>
      </c>
      <c r="CN565" t="str">
        <f t="shared" si="327"/>
        <v/>
      </c>
      <c r="CO565" t="str">
        <f t="shared" si="328"/>
        <v/>
      </c>
    </row>
    <row r="566" spans="1:93" ht="18" customHeight="1">
      <c r="A566" t="s">
        <v>3851</v>
      </c>
      <c r="B566" s="97"/>
      <c r="C566" s="26" t="s">
        <v>4187</v>
      </c>
      <c r="D566" s="27"/>
      <c r="E566" s="27" t="s">
        <v>2890</v>
      </c>
      <c r="G566" s="30"/>
      <c r="K566" s="28"/>
      <c r="M566" t="s">
        <v>1707</v>
      </c>
      <c r="R566" t="str">
        <f>IF(COUNTIF(soi_input_variables!A:A,B566)&gt;0,"yes","no")</f>
        <v>no</v>
      </c>
      <c r="S566" t="str">
        <f>IF(COUNTIF(midas_input_variables!A:A,B566)&gt;0,"yes","no")</f>
        <v>no</v>
      </c>
      <c r="T566" t="str">
        <f t="shared" si="334"/>
        <v>no</v>
      </c>
      <c r="V566" t="str">
        <f>IF(COUNTIF(eucalc_variables_proxies!A:A,B566)&gt;0,"yes","no")</f>
        <v>no</v>
      </c>
      <c r="AI566" s="9" t="s">
        <v>4529</v>
      </c>
      <c r="AJ566" t="s">
        <v>2943</v>
      </c>
      <c r="AK566" s="9" t="s">
        <v>4529</v>
      </c>
      <c r="AO566" s="29">
        <v>5</v>
      </c>
      <c r="AP566" s="103" t="s">
        <v>4530</v>
      </c>
      <c r="AQ566" s="104" t="b">
        <v>1</v>
      </c>
      <c r="AR566" s="105"/>
      <c r="AS566" s="29">
        <v>5</v>
      </c>
      <c r="AT566" s="131" t="str" cm="1">
        <f t="array" ref="AT566">IFERROR(_xlfn.TEXTSPLIT(AR566,";",,FALSE),"")</f>
        <v/>
      </c>
      <c r="BJ566" s="132" t="str">
        <f t="shared" si="297"/>
        <v/>
      </c>
      <c r="BK566" s="132" t="str">
        <f t="shared" si="298"/>
        <v/>
      </c>
      <c r="BL566" s="132" t="str">
        <f t="shared" si="299"/>
        <v/>
      </c>
      <c r="BM566" s="132" t="str">
        <f t="shared" si="300"/>
        <v/>
      </c>
      <c r="BN566" s="132" t="str">
        <f t="shared" si="301"/>
        <v/>
      </c>
      <c r="BO566" s="132" t="str">
        <f t="shared" si="302"/>
        <v/>
      </c>
      <c r="BP566" s="132" t="str">
        <f t="shared" si="303"/>
        <v/>
      </c>
      <c r="BQ566" s="132" t="str">
        <f t="shared" si="304"/>
        <v/>
      </c>
      <c r="BR566" s="132" t="str">
        <f t="shared" si="305"/>
        <v/>
      </c>
      <c r="BS566" s="132" t="str">
        <f t="shared" si="306"/>
        <v/>
      </c>
      <c r="BT566" s="132" t="str">
        <f t="shared" si="307"/>
        <v/>
      </c>
      <c r="BU566" s="132" t="str">
        <f t="shared" si="308"/>
        <v/>
      </c>
      <c r="BV566" s="132" t="str">
        <f t="shared" si="309"/>
        <v/>
      </c>
      <c r="BW566" s="132" t="str">
        <f t="shared" si="310"/>
        <v/>
      </c>
      <c r="BX566" s="132" t="str">
        <f t="shared" si="311"/>
        <v/>
      </c>
      <c r="BY566" s="132" t="str">
        <f t="shared" si="312"/>
        <v/>
      </c>
      <c r="BZ566" t="str">
        <f t="shared" si="313"/>
        <v/>
      </c>
      <c r="CA566" t="str">
        <f t="shared" si="314"/>
        <v/>
      </c>
      <c r="CB566" t="str">
        <f t="shared" si="315"/>
        <v/>
      </c>
      <c r="CC566" t="str">
        <f t="shared" si="316"/>
        <v/>
      </c>
      <c r="CD566" t="str">
        <f t="shared" si="317"/>
        <v/>
      </c>
      <c r="CE566" t="str">
        <f t="shared" si="318"/>
        <v/>
      </c>
      <c r="CF566" t="str">
        <f t="shared" si="319"/>
        <v/>
      </c>
      <c r="CG566" t="str">
        <f t="shared" si="320"/>
        <v/>
      </c>
      <c r="CH566" t="str">
        <f t="shared" si="321"/>
        <v/>
      </c>
      <c r="CI566" t="str">
        <f t="shared" si="322"/>
        <v/>
      </c>
      <c r="CJ566" t="str">
        <f t="shared" si="323"/>
        <v/>
      </c>
      <c r="CK566" t="str">
        <f t="shared" si="324"/>
        <v/>
      </c>
      <c r="CL566" t="str">
        <f t="shared" si="325"/>
        <v/>
      </c>
      <c r="CM566" t="str">
        <f t="shared" si="326"/>
        <v/>
      </c>
      <c r="CN566" t="str">
        <f t="shared" si="327"/>
        <v/>
      </c>
      <c r="CO566" t="str">
        <f t="shared" si="328"/>
        <v/>
      </c>
    </row>
    <row r="567" spans="1:93" ht="21.6" customHeight="1">
      <c r="B567" s="97" t="s">
        <v>4051</v>
      </c>
      <c r="C567" s="26"/>
      <c r="D567" s="27"/>
      <c r="E567" s="27" t="s">
        <v>2890</v>
      </c>
      <c r="F567" t="s">
        <v>48</v>
      </c>
      <c r="G567" s="30" t="s">
        <v>903</v>
      </c>
      <c r="H567" t="s">
        <v>526</v>
      </c>
      <c r="I567" t="s">
        <v>4531</v>
      </c>
      <c r="K567" s="28" t="s">
        <v>3869</v>
      </c>
      <c r="M567" t="s">
        <v>38</v>
      </c>
      <c r="N567" s="1" t="str">
        <f>_xlfn.CONCAT(A566, "*", A594, "|/", A594, "+", A595, "+", A596, "+", A597, "+", A598, "+", A599, "+", A600, "+", A601)</f>
        <v>bld_energy-demand_non-elec_hot-water[TWh]*bld_energy-demand_residential_sfh[TWh]|/bld_energy-demand_residential_sfh[TWh]+bld_energy-demand_residential_mfh[TWh]+bld_energy-demand_non-residential_education[TWh]+bld_energy-demand_non-residential_health[TWh]+bld_energy-demand_non-residential_hotels[TWh]+bld_energy-demand_non-residential_offices[TWh]+bld_energy-demand_non-residential_trade[TWh]+bld_energy-demand_non-residential_other[TWh]</v>
      </c>
      <c r="R567" t="str">
        <f>IF(COUNTIF(soi_input_variables!A:A,B567)&gt;0,"yes","no")</f>
        <v>yes</v>
      </c>
      <c r="S567" t="str">
        <f>IF(COUNTIF(midas_input_variables!A:A,B567)&gt;0,"yes","no")</f>
        <v>yes</v>
      </c>
      <c r="T567" t="str">
        <f t="shared" si="334"/>
        <v>yes</v>
      </c>
      <c r="U567">
        <f t="shared" ref="U567:U569" si="340">0.0005</f>
        <v>5.0000000000000001E-4</v>
      </c>
      <c r="V567" t="str">
        <f>IF(COUNTIF(eucalc_variables_proxies!A:A,B567)&gt;0,"yes","no")</f>
        <v>yes</v>
      </c>
      <c r="X567" s="9" t="s">
        <v>3013</v>
      </c>
      <c r="AI567" s="9" t="s">
        <v>4532</v>
      </c>
      <c r="AJ567" t="s">
        <v>3082</v>
      </c>
      <c r="AO567" s="29"/>
      <c r="AP567" s="103" t="s">
        <v>4533</v>
      </c>
      <c r="AQ567" s="104" t="b">
        <v>0</v>
      </c>
      <c r="AR567" s="105">
        <v>5</v>
      </c>
      <c r="AS567" s="29"/>
      <c r="AT567" s="131" t="str" cm="1">
        <f t="array" ref="AT567">IFERROR(_xlfn.TEXTSPLIT(AR567,";",,FALSE),"")</f>
        <v>5</v>
      </c>
      <c r="BJ567" s="132">
        <f t="shared" si="297"/>
        <v>5</v>
      </c>
      <c r="BK567" s="132" t="str">
        <f t="shared" si="298"/>
        <v/>
      </c>
      <c r="BL567" s="132" t="str">
        <f t="shared" si="299"/>
        <v/>
      </c>
      <c r="BM567" s="132" t="str">
        <f t="shared" si="300"/>
        <v/>
      </c>
      <c r="BN567" s="132" t="str">
        <f t="shared" si="301"/>
        <v/>
      </c>
      <c r="BO567" s="132" t="str">
        <f t="shared" si="302"/>
        <v/>
      </c>
      <c r="BP567" s="132" t="str">
        <f t="shared" si="303"/>
        <v/>
      </c>
      <c r="BQ567" s="132" t="str">
        <f t="shared" si="304"/>
        <v/>
      </c>
      <c r="BR567" s="132" t="str">
        <f t="shared" si="305"/>
        <v/>
      </c>
      <c r="BS567" s="132" t="str">
        <f t="shared" si="306"/>
        <v/>
      </c>
      <c r="BT567" s="132" t="str">
        <f t="shared" si="307"/>
        <v/>
      </c>
      <c r="BU567" s="132" t="str">
        <f t="shared" si="308"/>
        <v/>
      </c>
      <c r="BV567" s="132" t="str">
        <f t="shared" si="309"/>
        <v/>
      </c>
      <c r="BW567" s="132" t="str">
        <f t="shared" si="310"/>
        <v/>
      </c>
      <c r="BX567" s="132" t="str">
        <f t="shared" si="311"/>
        <v/>
      </c>
      <c r="BY567" s="132" t="str">
        <f t="shared" si="312"/>
        <v/>
      </c>
      <c r="BZ567" t="str">
        <f t="shared" si="313"/>
        <v>elc_energy-production_electricity_bio_mass[TWh]</v>
      </c>
      <c r="CA567" t="str">
        <f t="shared" si="314"/>
        <v/>
      </c>
      <c r="CB567" t="str">
        <f t="shared" si="315"/>
        <v/>
      </c>
      <c r="CC567" t="str">
        <f t="shared" si="316"/>
        <v/>
      </c>
      <c r="CD567" t="str">
        <f t="shared" si="317"/>
        <v/>
      </c>
      <c r="CE567" t="str">
        <f t="shared" si="318"/>
        <v/>
      </c>
      <c r="CF567" t="str">
        <f t="shared" si="319"/>
        <v/>
      </c>
      <c r="CG567" t="str">
        <f t="shared" si="320"/>
        <v/>
      </c>
      <c r="CH567" t="str">
        <f t="shared" si="321"/>
        <v/>
      </c>
      <c r="CI567" t="str">
        <f t="shared" si="322"/>
        <v/>
      </c>
      <c r="CJ567" t="str">
        <f t="shared" si="323"/>
        <v/>
      </c>
      <c r="CK567" t="str">
        <f t="shared" si="324"/>
        <v/>
      </c>
      <c r="CL567" t="str">
        <f t="shared" si="325"/>
        <v/>
      </c>
      <c r="CM567" t="str">
        <f t="shared" si="326"/>
        <v/>
      </c>
      <c r="CN567" t="str">
        <f t="shared" si="327"/>
        <v/>
      </c>
      <c r="CO567" t="str">
        <f t="shared" si="328"/>
        <v/>
      </c>
    </row>
    <row r="568" spans="1:93" ht="18.600000000000001" customHeight="1">
      <c r="B568" s="97" t="s">
        <v>4053</v>
      </c>
      <c r="C568" s="26"/>
      <c r="D568" s="27"/>
      <c r="E568" s="27" t="s">
        <v>2890</v>
      </c>
      <c r="F568" t="s">
        <v>48</v>
      </c>
      <c r="G568" s="30" t="s">
        <v>903</v>
      </c>
      <c r="H568" t="s">
        <v>526</v>
      </c>
      <c r="I568" t="s">
        <v>4531</v>
      </c>
      <c r="K568" s="28" t="s">
        <v>3872</v>
      </c>
      <c r="M568" t="s">
        <v>38</v>
      </c>
      <c r="N568" s="1" t="str">
        <f>_xlfn.CONCAT(A566, "*", A595, "|/", A594, "+", A595, "+", A596, "+", A597, "+", A598, "+", A599, "+", A600, "+", A601)</f>
        <v>bld_energy-demand_non-elec_hot-water[TWh]*bld_energy-demand_residential_mfh[TWh]|/bld_energy-demand_residential_sfh[TWh]+bld_energy-demand_residential_mfh[TWh]+bld_energy-demand_non-residential_education[TWh]+bld_energy-demand_non-residential_health[TWh]+bld_energy-demand_non-residential_hotels[TWh]+bld_energy-demand_non-residential_offices[TWh]+bld_energy-demand_non-residential_trade[TWh]+bld_energy-demand_non-residential_other[TWh]</v>
      </c>
      <c r="R568" t="str">
        <f>IF(COUNTIF(soi_input_variables!A:A,B568)&gt;0,"yes","no")</f>
        <v>yes</v>
      </c>
      <c r="S568" t="str">
        <f>IF(COUNTIF(midas_input_variables!A:A,B568)&gt;0,"yes","no")</f>
        <v>yes</v>
      </c>
      <c r="T568" t="str">
        <f t="shared" si="334"/>
        <v>yes</v>
      </c>
      <c r="U568">
        <f t="shared" si="340"/>
        <v>5.0000000000000001E-4</v>
      </c>
      <c r="V568" t="str">
        <f>IF(COUNTIF(eucalc_variables_proxies!A:A,B568)&gt;0,"yes","no")</f>
        <v>yes</v>
      </c>
      <c r="X568" s="9" t="s">
        <v>3013</v>
      </c>
      <c r="AI568" s="9" t="s">
        <v>4534</v>
      </c>
      <c r="AJ568" t="s">
        <v>3082</v>
      </c>
      <c r="AO568" s="29">
        <v>5101</v>
      </c>
      <c r="AP568" s="124" t="s">
        <v>4535</v>
      </c>
      <c r="AQ568" s="104" t="b">
        <v>1</v>
      </c>
      <c r="AR568" s="105"/>
      <c r="AS568" s="29">
        <v>5101</v>
      </c>
      <c r="AT568" s="131" t="str" cm="1">
        <f t="array" ref="AT568">IFERROR(_xlfn.TEXTSPLIT(AR568,";",,FALSE),"")</f>
        <v/>
      </c>
      <c r="BJ568" s="132" t="str">
        <f t="shared" si="297"/>
        <v/>
      </c>
      <c r="BK568" s="132" t="str">
        <f t="shared" si="298"/>
        <v/>
      </c>
      <c r="BL568" s="132" t="str">
        <f t="shared" si="299"/>
        <v/>
      </c>
      <c r="BM568" s="132" t="str">
        <f t="shared" si="300"/>
        <v/>
      </c>
      <c r="BN568" s="132" t="str">
        <f t="shared" si="301"/>
        <v/>
      </c>
      <c r="BO568" s="132" t="str">
        <f t="shared" si="302"/>
        <v/>
      </c>
      <c r="BP568" s="132" t="str">
        <f t="shared" si="303"/>
        <v/>
      </c>
      <c r="BQ568" s="132" t="str">
        <f t="shared" si="304"/>
        <v/>
      </c>
      <c r="BR568" s="132" t="str">
        <f t="shared" si="305"/>
        <v/>
      </c>
      <c r="BS568" s="132" t="str">
        <f t="shared" si="306"/>
        <v/>
      </c>
      <c r="BT568" s="132" t="str">
        <f t="shared" si="307"/>
        <v/>
      </c>
      <c r="BU568" s="132" t="str">
        <f t="shared" si="308"/>
        <v/>
      </c>
      <c r="BV568" s="132" t="str">
        <f t="shared" si="309"/>
        <v/>
      </c>
      <c r="BW568" s="132" t="str">
        <f t="shared" si="310"/>
        <v/>
      </c>
      <c r="BX568" s="132" t="str">
        <f t="shared" si="311"/>
        <v/>
      </c>
      <c r="BY568" s="132" t="str">
        <f t="shared" si="312"/>
        <v/>
      </c>
      <c r="BZ568" t="str">
        <f t="shared" si="313"/>
        <v/>
      </c>
      <c r="CA568" t="str">
        <f t="shared" si="314"/>
        <v/>
      </c>
      <c r="CB568" t="str">
        <f t="shared" si="315"/>
        <v/>
      </c>
      <c r="CC568" t="str">
        <f t="shared" si="316"/>
        <v/>
      </c>
      <c r="CD568" t="str">
        <f t="shared" si="317"/>
        <v/>
      </c>
      <c r="CE568" t="str">
        <f t="shared" si="318"/>
        <v/>
      </c>
      <c r="CF568" t="str">
        <f t="shared" si="319"/>
        <v/>
      </c>
      <c r="CG568" t="str">
        <f t="shared" si="320"/>
        <v/>
      </c>
      <c r="CH568" t="str">
        <f t="shared" si="321"/>
        <v/>
      </c>
      <c r="CI568" t="str">
        <f t="shared" si="322"/>
        <v/>
      </c>
      <c r="CJ568" t="str">
        <f t="shared" si="323"/>
        <v/>
      </c>
      <c r="CK568" t="str">
        <f t="shared" si="324"/>
        <v/>
      </c>
      <c r="CL568" t="str">
        <f t="shared" si="325"/>
        <v/>
      </c>
      <c r="CM568" t="str">
        <f t="shared" si="326"/>
        <v/>
      </c>
      <c r="CN568" t="str">
        <f t="shared" si="327"/>
        <v/>
      </c>
      <c r="CO568" t="str">
        <f t="shared" si="328"/>
        <v/>
      </c>
    </row>
    <row r="569" spans="1:93" ht="16.2" customHeight="1">
      <c r="B569" s="97" t="s">
        <v>4056</v>
      </c>
      <c r="C569" s="26"/>
      <c r="D569" s="27"/>
      <c r="E569" s="27" t="s">
        <v>2890</v>
      </c>
      <c r="F569" t="s">
        <v>48</v>
      </c>
      <c r="G569" s="30" t="s">
        <v>903</v>
      </c>
      <c r="H569" t="s">
        <v>526</v>
      </c>
      <c r="I569" t="s">
        <v>4531</v>
      </c>
      <c r="K569" s="28" t="s">
        <v>3875</v>
      </c>
      <c r="M569" t="s">
        <v>38</v>
      </c>
      <c r="N569" s="1" t="str">
        <f>_xlfn.CONCAT(A566, "|*", A596, "+", A597, "+", A598, "+", A599, "+", A600, "+", A601, "|/", A594, "+", A595, "+", A596, "+", A597, "+", A598, "+", A599, "+", A600, "+", A601)</f>
        <v>bld_energy-demand_non-elec_hot-water[TWh]|*bld_energy-demand_non-residential_education[TWh]+bld_energy-demand_non-residential_health[TWh]+bld_energy-demand_non-residential_hotels[TWh]+bld_energy-demand_non-residential_offices[TWh]+bld_energy-demand_non-residential_trade[TWh]+bld_energy-demand_non-residential_other[TWh]|/bld_energy-demand_residential_sfh[TWh]+bld_energy-demand_residential_mfh[TWh]+bld_energy-demand_non-residential_education[TWh]+bld_energy-demand_non-residential_health[TWh]+bld_energy-demand_non-residential_hotels[TWh]+bld_energy-demand_non-residential_offices[TWh]+bld_energy-demand_non-residential_trade[TWh]+bld_energy-demand_non-residential_other[TWh]</v>
      </c>
      <c r="R569" t="str">
        <f>IF(COUNTIF(soi_input_variables!A:A,B569)&gt;0,"yes","no")</f>
        <v>no</v>
      </c>
      <c r="S569" t="str">
        <f>IF(COUNTIF(midas_input_variables!A:A,B569)&gt;0,"yes","no")</f>
        <v>yes</v>
      </c>
      <c r="T569" t="str">
        <f t="shared" si="334"/>
        <v>yes</v>
      </c>
      <c r="U569">
        <f t="shared" si="340"/>
        <v>5.0000000000000001E-4</v>
      </c>
      <c r="V569" t="str">
        <f>IF(COUNTIF(eucalc_variables_proxies!A:A,B569)&gt;0,"yes","no")</f>
        <v>yes</v>
      </c>
      <c r="X569" s="9" t="s">
        <v>3013</v>
      </c>
      <c r="AI569" s="9" t="s">
        <v>3086</v>
      </c>
      <c r="AJ569" t="s">
        <v>3086</v>
      </c>
      <c r="AK569" t="s">
        <v>3086</v>
      </c>
      <c r="AO569" s="29">
        <v>5101</v>
      </c>
      <c r="AP569" s="124" t="s">
        <v>4536</v>
      </c>
      <c r="AQ569" s="104" t="b">
        <v>1</v>
      </c>
      <c r="AR569" s="105"/>
      <c r="AS569" s="29">
        <v>5101</v>
      </c>
      <c r="AT569" s="131" t="str" cm="1">
        <f t="array" ref="AT569">IFERROR(_xlfn.TEXTSPLIT(AR569,";",,FALSE),"")</f>
        <v/>
      </c>
      <c r="BJ569" s="132" t="str">
        <f t="shared" si="297"/>
        <v/>
      </c>
      <c r="BK569" s="132" t="str">
        <f t="shared" si="298"/>
        <v/>
      </c>
      <c r="BL569" s="132" t="str">
        <f t="shared" si="299"/>
        <v/>
      </c>
      <c r="BM569" s="132" t="str">
        <f t="shared" si="300"/>
        <v/>
      </c>
      <c r="BN569" s="132" t="str">
        <f t="shared" si="301"/>
        <v/>
      </c>
      <c r="BO569" s="132" t="str">
        <f t="shared" si="302"/>
        <v/>
      </c>
      <c r="BP569" s="132" t="str">
        <f t="shared" si="303"/>
        <v/>
      </c>
      <c r="BQ569" s="132" t="str">
        <f t="shared" si="304"/>
        <v/>
      </c>
      <c r="BR569" s="132" t="str">
        <f t="shared" si="305"/>
        <v/>
      </c>
      <c r="BS569" s="132" t="str">
        <f t="shared" si="306"/>
        <v/>
      </c>
      <c r="BT569" s="132" t="str">
        <f t="shared" si="307"/>
        <v/>
      </c>
      <c r="BU569" s="132" t="str">
        <f t="shared" si="308"/>
        <v/>
      </c>
      <c r="BV569" s="132" t="str">
        <f t="shared" si="309"/>
        <v/>
      </c>
      <c r="BW569" s="132" t="str">
        <f t="shared" si="310"/>
        <v/>
      </c>
      <c r="BX569" s="132" t="str">
        <f t="shared" si="311"/>
        <v/>
      </c>
      <c r="BY569" s="132" t="str">
        <f t="shared" si="312"/>
        <v/>
      </c>
      <c r="BZ569" t="str">
        <f t="shared" si="313"/>
        <v/>
      </c>
      <c r="CA569" t="str">
        <f t="shared" si="314"/>
        <v/>
      </c>
      <c r="CB569" t="str">
        <f t="shared" si="315"/>
        <v/>
      </c>
      <c r="CC569" t="str">
        <f t="shared" si="316"/>
        <v/>
      </c>
      <c r="CD569" t="str">
        <f t="shared" si="317"/>
        <v/>
      </c>
      <c r="CE569" t="str">
        <f t="shared" si="318"/>
        <v/>
      </c>
      <c r="CF569" t="str">
        <f t="shared" si="319"/>
        <v/>
      </c>
      <c r="CG569" t="str">
        <f t="shared" si="320"/>
        <v/>
      </c>
      <c r="CH569" t="str">
        <f t="shared" si="321"/>
        <v/>
      </c>
      <c r="CI569" t="str">
        <f t="shared" si="322"/>
        <v/>
      </c>
      <c r="CJ569" t="str">
        <f t="shared" si="323"/>
        <v/>
      </c>
      <c r="CK569" t="str">
        <f t="shared" si="324"/>
        <v/>
      </c>
      <c r="CL569" t="str">
        <f t="shared" si="325"/>
        <v/>
      </c>
      <c r="CM569" t="str">
        <f t="shared" si="326"/>
        <v/>
      </c>
      <c r="CN569" t="str">
        <f t="shared" si="327"/>
        <v/>
      </c>
      <c r="CO569" t="str">
        <f t="shared" si="328"/>
        <v/>
      </c>
    </row>
    <row r="570" spans="1:93" ht="18" customHeight="1">
      <c r="A570" t="s">
        <v>3855</v>
      </c>
      <c r="B570" s="97"/>
      <c r="C570" s="26" t="s">
        <v>4198</v>
      </c>
      <c r="D570" s="27"/>
      <c r="E570" s="27" t="s">
        <v>2890</v>
      </c>
      <c r="G570" s="30"/>
      <c r="K570" s="28"/>
      <c r="M570" t="s">
        <v>1707</v>
      </c>
      <c r="R570" t="str">
        <f>IF(COUNTIF(soi_input_variables!A:A,B570)&gt;0,"yes","no")</f>
        <v>no</v>
      </c>
      <c r="S570" t="str">
        <f>IF(COUNTIF(midas_input_variables!A:A,B570)&gt;0,"yes","no")</f>
        <v>no</v>
      </c>
      <c r="T570" t="str">
        <f t="shared" si="334"/>
        <v>no</v>
      </c>
      <c r="V570" t="str">
        <f>IF(COUNTIF(eucalc_variables_proxies!A:A,B570)&gt;0,"yes","no")</f>
        <v>no</v>
      </c>
      <c r="AI570" s="9" t="s">
        <v>4537</v>
      </c>
      <c r="AJ570" t="s">
        <v>3092</v>
      </c>
      <c r="AO570" s="29">
        <v>5101</v>
      </c>
      <c r="AP570" s="124" t="s">
        <v>4538</v>
      </c>
      <c r="AQ570" s="104" t="b">
        <v>1</v>
      </c>
      <c r="AR570" s="105"/>
      <c r="AS570" s="29">
        <v>5101</v>
      </c>
      <c r="AT570" s="131" t="str" cm="1">
        <f t="array" ref="AT570">IFERROR(_xlfn.TEXTSPLIT(AR570,";",,FALSE),"")</f>
        <v/>
      </c>
      <c r="BJ570" s="132" t="str">
        <f t="shared" si="297"/>
        <v/>
      </c>
      <c r="BK570" s="132" t="str">
        <f t="shared" si="298"/>
        <v/>
      </c>
      <c r="BL570" s="132" t="str">
        <f t="shared" si="299"/>
        <v/>
      </c>
      <c r="BM570" s="132" t="str">
        <f t="shared" si="300"/>
        <v/>
      </c>
      <c r="BN570" s="132" t="str">
        <f t="shared" si="301"/>
        <v/>
      </c>
      <c r="BO570" s="132" t="str">
        <f t="shared" si="302"/>
        <v/>
      </c>
      <c r="BP570" s="132" t="str">
        <f t="shared" si="303"/>
        <v/>
      </c>
      <c r="BQ570" s="132" t="str">
        <f t="shared" si="304"/>
        <v/>
      </c>
      <c r="BR570" s="132" t="str">
        <f t="shared" si="305"/>
        <v/>
      </c>
      <c r="BS570" s="132" t="str">
        <f t="shared" si="306"/>
        <v/>
      </c>
      <c r="BT570" s="132" t="str">
        <f t="shared" si="307"/>
        <v/>
      </c>
      <c r="BU570" s="132" t="str">
        <f t="shared" si="308"/>
        <v/>
      </c>
      <c r="BV570" s="132" t="str">
        <f t="shared" si="309"/>
        <v/>
      </c>
      <c r="BW570" s="132" t="str">
        <f t="shared" si="310"/>
        <v/>
      </c>
      <c r="BX570" s="132" t="str">
        <f t="shared" si="311"/>
        <v/>
      </c>
      <c r="BY570" s="132" t="str">
        <f t="shared" si="312"/>
        <v/>
      </c>
      <c r="BZ570" t="str">
        <f t="shared" si="313"/>
        <v/>
      </c>
      <c r="CA570" t="str">
        <f t="shared" si="314"/>
        <v/>
      </c>
      <c r="CB570" t="str">
        <f t="shared" si="315"/>
        <v/>
      </c>
      <c r="CC570" t="str">
        <f t="shared" si="316"/>
        <v/>
      </c>
      <c r="CD570" t="str">
        <f t="shared" si="317"/>
        <v/>
      </c>
      <c r="CE570" t="str">
        <f t="shared" si="318"/>
        <v/>
      </c>
      <c r="CF570" t="str">
        <f t="shared" si="319"/>
        <v/>
      </c>
      <c r="CG570" t="str">
        <f t="shared" si="320"/>
        <v/>
      </c>
      <c r="CH570" t="str">
        <f t="shared" si="321"/>
        <v/>
      </c>
      <c r="CI570" t="str">
        <f t="shared" si="322"/>
        <v/>
      </c>
      <c r="CJ570" t="str">
        <f t="shared" si="323"/>
        <v/>
      </c>
      <c r="CK570" t="str">
        <f t="shared" si="324"/>
        <v/>
      </c>
      <c r="CL570" t="str">
        <f t="shared" si="325"/>
        <v/>
      </c>
      <c r="CM570" t="str">
        <f t="shared" si="326"/>
        <v/>
      </c>
      <c r="CN570" t="str">
        <f t="shared" si="327"/>
        <v/>
      </c>
      <c r="CO570" t="str">
        <f t="shared" si="328"/>
        <v/>
      </c>
    </row>
    <row r="571" spans="1:93" ht="17.100000000000001" customHeight="1">
      <c r="B571" s="97" t="s">
        <v>4060</v>
      </c>
      <c r="C571" s="26"/>
      <c r="D571" s="27"/>
      <c r="E571" s="27" t="s">
        <v>2890</v>
      </c>
      <c r="F571" t="s">
        <v>48</v>
      </c>
      <c r="G571" s="30" t="s">
        <v>903</v>
      </c>
      <c r="H571" t="s">
        <v>526</v>
      </c>
      <c r="I571" t="s">
        <v>4539</v>
      </c>
      <c r="K571" s="28" t="s">
        <v>3878</v>
      </c>
      <c r="M571" t="s">
        <v>38</v>
      </c>
      <c r="N571" s="1" t="str">
        <f>_xlfn.CONCAT(A570, "*", A594, "|/", A594, "+", A595, "+", A596, "+", A597, "+", A598, "+", A599, "+", A600, "+", A601)</f>
        <v>bld_energy-demand_non-elec_space-cooling[TWh]*bld_energy-demand_residential_sfh[TWh]|/bld_energy-demand_residential_sfh[TWh]+bld_energy-demand_residential_mfh[TWh]+bld_energy-demand_non-residential_education[TWh]+bld_energy-demand_non-residential_health[TWh]+bld_energy-demand_non-residential_hotels[TWh]+bld_energy-demand_non-residential_offices[TWh]+bld_energy-demand_non-residential_trade[TWh]+bld_energy-demand_non-residential_other[TWh]</v>
      </c>
      <c r="O571" s="1" t="s">
        <v>4540</v>
      </c>
      <c r="R571" t="str">
        <f>IF(COUNTIF(soi_input_variables!A:A,B571)&gt;0,"yes","no")</f>
        <v>yes</v>
      </c>
      <c r="S571" t="str">
        <f>IF(COUNTIF(midas_input_variables!A:A,B571)&gt;0,"yes","no")</f>
        <v>yes</v>
      </c>
      <c r="T571" t="str">
        <f t="shared" si="334"/>
        <v>yes</v>
      </c>
      <c r="U571">
        <f t="shared" ref="U571:U573" si="341">0.0005</f>
        <v>5.0000000000000001E-4</v>
      </c>
      <c r="V571" t="str">
        <f>IF(COUNTIF(eucalc_variables_proxies!A:A,B571)&gt;0,"yes","no")</f>
        <v>yes</v>
      </c>
      <c r="X571" s="9" t="s">
        <v>3013</v>
      </c>
      <c r="AI571" s="9" t="s">
        <v>4541</v>
      </c>
      <c r="AJ571" t="s">
        <v>3092</v>
      </c>
      <c r="AO571" s="29">
        <v>5101</v>
      </c>
      <c r="AP571" s="124" t="s">
        <v>4542</v>
      </c>
      <c r="AQ571" s="104" t="b">
        <v>1</v>
      </c>
      <c r="AR571" s="105"/>
      <c r="AS571" s="29">
        <v>5101</v>
      </c>
      <c r="AT571" s="131" t="str" cm="1">
        <f t="array" ref="AT571">IFERROR(_xlfn.TEXTSPLIT(AR571,";",,FALSE),"")</f>
        <v/>
      </c>
      <c r="BJ571" s="132" t="str">
        <f t="shared" si="297"/>
        <v/>
      </c>
      <c r="BK571" s="132" t="str">
        <f t="shared" si="298"/>
        <v/>
      </c>
      <c r="BL571" s="132" t="str">
        <f t="shared" si="299"/>
        <v/>
      </c>
      <c r="BM571" s="132" t="str">
        <f t="shared" si="300"/>
        <v/>
      </c>
      <c r="BN571" s="132" t="str">
        <f t="shared" si="301"/>
        <v/>
      </c>
      <c r="BO571" s="132" t="str">
        <f t="shared" si="302"/>
        <v/>
      </c>
      <c r="BP571" s="132" t="str">
        <f t="shared" si="303"/>
        <v/>
      </c>
      <c r="BQ571" s="132" t="str">
        <f t="shared" si="304"/>
        <v/>
      </c>
      <c r="BR571" s="132" t="str">
        <f t="shared" si="305"/>
        <v/>
      </c>
      <c r="BS571" s="132" t="str">
        <f t="shared" si="306"/>
        <v/>
      </c>
      <c r="BT571" s="132" t="str">
        <f t="shared" si="307"/>
        <v/>
      </c>
      <c r="BU571" s="132" t="str">
        <f t="shared" si="308"/>
        <v/>
      </c>
      <c r="BV571" s="132" t="str">
        <f t="shared" si="309"/>
        <v/>
      </c>
      <c r="BW571" s="132" t="str">
        <f t="shared" si="310"/>
        <v/>
      </c>
      <c r="BX571" s="132" t="str">
        <f t="shared" si="311"/>
        <v/>
      </c>
      <c r="BY571" s="132" t="str">
        <f t="shared" si="312"/>
        <v/>
      </c>
      <c r="BZ571" t="str">
        <f t="shared" si="313"/>
        <v/>
      </c>
      <c r="CA571" t="str">
        <f t="shared" si="314"/>
        <v/>
      </c>
      <c r="CB571" t="str">
        <f t="shared" si="315"/>
        <v/>
      </c>
      <c r="CC571" t="str">
        <f t="shared" si="316"/>
        <v/>
      </c>
      <c r="CD571" t="str">
        <f t="shared" si="317"/>
        <v/>
      </c>
      <c r="CE571" t="str">
        <f t="shared" si="318"/>
        <v/>
      </c>
      <c r="CF571" t="str">
        <f t="shared" si="319"/>
        <v/>
      </c>
      <c r="CG571" t="str">
        <f t="shared" si="320"/>
        <v/>
      </c>
      <c r="CH571" t="str">
        <f t="shared" si="321"/>
        <v/>
      </c>
      <c r="CI571" t="str">
        <f t="shared" si="322"/>
        <v/>
      </c>
      <c r="CJ571" t="str">
        <f t="shared" si="323"/>
        <v/>
      </c>
      <c r="CK571" t="str">
        <f t="shared" si="324"/>
        <v/>
      </c>
      <c r="CL571" t="str">
        <f t="shared" si="325"/>
        <v/>
      </c>
      <c r="CM571" t="str">
        <f t="shared" si="326"/>
        <v/>
      </c>
      <c r="CN571" t="str">
        <f t="shared" si="327"/>
        <v/>
      </c>
      <c r="CO571" t="str">
        <f t="shared" si="328"/>
        <v/>
      </c>
    </row>
    <row r="572" spans="1:93" ht="18" customHeight="1">
      <c r="B572" s="97" t="s">
        <v>4062</v>
      </c>
      <c r="C572" s="26"/>
      <c r="D572" s="27"/>
      <c r="E572" s="27" t="s">
        <v>2890</v>
      </c>
      <c r="F572" t="s">
        <v>48</v>
      </c>
      <c r="G572" s="30" t="s">
        <v>903</v>
      </c>
      <c r="H572" t="s">
        <v>526</v>
      </c>
      <c r="I572" t="s">
        <v>4539</v>
      </c>
      <c r="K572" s="28" t="s">
        <v>3878</v>
      </c>
      <c r="M572" t="s">
        <v>38</v>
      </c>
      <c r="N572" s="1" t="str">
        <f>_xlfn.CONCAT(A570, "*", A595, "|/", A594, "+", A595, "+", A596, "+", A597, "+", A598, "+", A599, "+", A600, "+", A601)</f>
        <v>bld_energy-demand_non-elec_space-cooling[TWh]*bld_energy-demand_residential_mfh[TWh]|/bld_energy-demand_residential_sfh[TWh]+bld_energy-demand_residential_mfh[TWh]+bld_energy-demand_non-residential_education[TWh]+bld_energy-demand_non-residential_health[TWh]+bld_energy-demand_non-residential_hotels[TWh]+bld_energy-demand_non-residential_offices[TWh]+bld_energy-demand_non-residential_trade[TWh]+bld_energy-demand_non-residential_other[TWh]</v>
      </c>
      <c r="O572" s="1" t="s">
        <v>4540</v>
      </c>
      <c r="R572" t="str">
        <f>IF(COUNTIF(soi_input_variables!A:A,B572)&gt;0,"yes","no")</f>
        <v>yes</v>
      </c>
      <c r="S572" t="str">
        <f>IF(COUNTIF(midas_input_variables!A:A,B572)&gt;0,"yes","no")</f>
        <v>yes</v>
      </c>
      <c r="T572" t="str">
        <f t="shared" si="334"/>
        <v>yes</v>
      </c>
      <c r="U572">
        <f t="shared" si="341"/>
        <v>5.0000000000000001E-4</v>
      </c>
      <c r="V572" t="str">
        <f>IF(COUNTIF(eucalc_variables_proxies!A:A,B572)&gt;0,"yes","no")</f>
        <v>yes</v>
      </c>
      <c r="X572" s="9" t="s">
        <v>3013</v>
      </c>
      <c r="AI572" s="9" t="s">
        <v>4543</v>
      </c>
      <c r="AJ572" t="s">
        <v>3092</v>
      </c>
      <c r="AO572" s="29">
        <v>5101</v>
      </c>
      <c r="AP572" s="124" t="s">
        <v>4544</v>
      </c>
      <c r="AQ572" s="104" t="b">
        <v>1</v>
      </c>
      <c r="AR572" s="105"/>
      <c r="AS572" s="29">
        <v>5101</v>
      </c>
      <c r="AT572" s="131" t="str" cm="1">
        <f t="array" ref="AT572">IFERROR(_xlfn.TEXTSPLIT(AR572,";",,FALSE),"")</f>
        <v/>
      </c>
      <c r="BJ572" s="132" t="str">
        <f t="shared" si="297"/>
        <v/>
      </c>
      <c r="BK572" s="132" t="str">
        <f t="shared" si="298"/>
        <v/>
      </c>
      <c r="BL572" s="132" t="str">
        <f t="shared" si="299"/>
        <v/>
      </c>
      <c r="BM572" s="132" t="str">
        <f t="shared" si="300"/>
        <v/>
      </c>
      <c r="BN572" s="132" t="str">
        <f t="shared" si="301"/>
        <v/>
      </c>
      <c r="BO572" s="132" t="str">
        <f t="shared" si="302"/>
        <v/>
      </c>
      <c r="BP572" s="132" t="str">
        <f t="shared" si="303"/>
        <v/>
      </c>
      <c r="BQ572" s="132" t="str">
        <f t="shared" si="304"/>
        <v/>
      </c>
      <c r="BR572" s="132" t="str">
        <f t="shared" si="305"/>
        <v/>
      </c>
      <c r="BS572" s="132" t="str">
        <f t="shared" si="306"/>
        <v/>
      </c>
      <c r="BT572" s="132" t="str">
        <f t="shared" si="307"/>
        <v/>
      </c>
      <c r="BU572" s="132" t="str">
        <f t="shared" si="308"/>
        <v/>
      </c>
      <c r="BV572" s="132" t="str">
        <f t="shared" si="309"/>
        <v/>
      </c>
      <c r="BW572" s="132" t="str">
        <f t="shared" si="310"/>
        <v/>
      </c>
      <c r="BX572" s="132" t="str">
        <f t="shared" si="311"/>
        <v/>
      </c>
      <c r="BY572" s="132" t="str">
        <f t="shared" si="312"/>
        <v/>
      </c>
      <c r="BZ572" t="str">
        <f t="shared" si="313"/>
        <v/>
      </c>
      <c r="CA572" t="str">
        <f t="shared" si="314"/>
        <v/>
      </c>
      <c r="CB572" t="str">
        <f t="shared" si="315"/>
        <v/>
      </c>
      <c r="CC572" t="str">
        <f t="shared" si="316"/>
        <v/>
      </c>
      <c r="CD572" t="str">
        <f t="shared" si="317"/>
        <v/>
      </c>
      <c r="CE572" t="str">
        <f t="shared" si="318"/>
        <v/>
      </c>
      <c r="CF572" t="str">
        <f t="shared" si="319"/>
        <v/>
      </c>
      <c r="CG572" t="str">
        <f t="shared" si="320"/>
        <v/>
      </c>
      <c r="CH572" t="str">
        <f t="shared" si="321"/>
        <v/>
      </c>
      <c r="CI572" t="str">
        <f t="shared" si="322"/>
        <v/>
      </c>
      <c r="CJ572" t="str">
        <f t="shared" si="323"/>
        <v/>
      </c>
      <c r="CK572" t="str">
        <f t="shared" si="324"/>
        <v/>
      </c>
      <c r="CL572" t="str">
        <f t="shared" si="325"/>
        <v/>
      </c>
      <c r="CM572" t="str">
        <f t="shared" si="326"/>
        <v/>
      </c>
      <c r="CN572" t="str">
        <f t="shared" si="327"/>
        <v/>
      </c>
      <c r="CO572" t="str">
        <f t="shared" si="328"/>
        <v/>
      </c>
    </row>
    <row r="573" spans="1:93" ht="18" customHeight="1">
      <c r="B573" s="97" t="s">
        <v>4065</v>
      </c>
      <c r="C573" s="26"/>
      <c r="D573" s="27"/>
      <c r="E573" s="27" t="s">
        <v>2890</v>
      </c>
      <c r="F573" t="s">
        <v>48</v>
      </c>
      <c r="G573" s="30" t="s">
        <v>903</v>
      </c>
      <c r="H573" t="s">
        <v>526</v>
      </c>
      <c r="I573" t="s">
        <v>4539</v>
      </c>
      <c r="K573" s="28" t="s">
        <v>3878</v>
      </c>
      <c r="M573" t="s">
        <v>38</v>
      </c>
      <c r="N573" s="1" t="str">
        <f>_xlfn.CONCAT(A570, "|*", A596, "+", A597, "+", A598, "+", A599, "+", A600, "+", A601, "|/", A594, "+", A595, "+", A596, "+", A597, "+", A598, "+", A599, "+", A600, "+", A601)</f>
        <v>bld_energy-demand_non-elec_space-cooling[TWh]|*bld_energy-demand_non-residential_education[TWh]+bld_energy-demand_non-residential_health[TWh]+bld_energy-demand_non-residential_hotels[TWh]+bld_energy-demand_non-residential_offices[TWh]+bld_energy-demand_non-residential_trade[TWh]+bld_energy-demand_non-residential_other[TWh]|/bld_energy-demand_residential_sfh[TWh]+bld_energy-demand_residential_mfh[TWh]+bld_energy-demand_non-residential_education[TWh]+bld_energy-demand_non-residential_health[TWh]+bld_energy-demand_non-residential_hotels[TWh]+bld_energy-demand_non-residential_offices[TWh]+bld_energy-demand_non-residential_trade[TWh]+bld_energy-demand_non-residential_other[TWh]</v>
      </c>
      <c r="O573" s="1" t="s">
        <v>4540</v>
      </c>
      <c r="R573" t="str">
        <f>IF(COUNTIF(soi_input_variables!A:A,B573)&gt;0,"yes","no")</f>
        <v>yes</v>
      </c>
      <c r="S573" t="str">
        <f>IF(COUNTIF(midas_input_variables!A:A,B573)&gt;0,"yes","no")</f>
        <v>yes</v>
      </c>
      <c r="T573" t="str">
        <f t="shared" si="334"/>
        <v>yes</v>
      </c>
      <c r="U573">
        <f t="shared" si="341"/>
        <v>5.0000000000000001E-4</v>
      </c>
      <c r="V573" t="str">
        <f>IF(COUNTIF(eucalc_variables_proxies!A:A,B573)&gt;0,"yes","no")</f>
        <v>yes</v>
      </c>
      <c r="X573" s="9" t="s">
        <v>3013</v>
      </c>
      <c r="AI573" s="9" t="s">
        <v>4545</v>
      </c>
      <c r="AJ573" t="s">
        <v>3092</v>
      </c>
      <c r="AO573" s="29">
        <v>5101</v>
      </c>
      <c r="AP573" s="124" t="s">
        <v>4546</v>
      </c>
      <c r="AQ573" s="104" t="b">
        <v>1</v>
      </c>
      <c r="AR573" s="105"/>
      <c r="AS573" s="29">
        <v>5101</v>
      </c>
      <c r="AT573" s="131" t="str" cm="1">
        <f t="array" ref="AT573">IFERROR(_xlfn.TEXTSPLIT(AR573,";",,FALSE),"")</f>
        <v/>
      </c>
      <c r="BJ573" s="132" t="str">
        <f t="shared" si="297"/>
        <v/>
      </c>
      <c r="BK573" s="132" t="str">
        <f t="shared" si="298"/>
        <v/>
      </c>
      <c r="BL573" s="132" t="str">
        <f t="shared" si="299"/>
        <v/>
      </c>
      <c r="BM573" s="132" t="str">
        <f t="shared" si="300"/>
        <v/>
      </c>
      <c r="BN573" s="132" t="str">
        <f t="shared" si="301"/>
        <v/>
      </c>
      <c r="BO573" s="132" t="str">
        <f t="shared" si="302"/>
        <v/>
      </c>
      <c r="BP573" s="132" t="str">
        <f t="shared" si="303"/>
        <v/>
      </c>
      <c r="BQ573" s="132" t="str">
        <f t="shared" si="304"/>
        <v/>
      </c>
      <c r="BR573" s="132" t="str">
        <f t="shared" si="305"/>
        <v/>
      </c>
      <c r="BS573" s="132" t="str">
        <f t="shared" si="306"/>
        <v/>
      </c>
      <c r="BT573" s="132" t="str">
        <f t="shared" si="307"/>
        <v/>
      </c>
      <c r="BU573" s="132" t="str">
        <f t="shared" si="308"/>
        <v/>
      </c>
      <c r="BV573" s="132" t="str">
        <f t="shared" si="309"/>
        <v/>
      </c>
      <c r="BW573" s="132" t="str">
        <f t="shared" si="310"/>
        <v/>
      </c>
      <c r="BX573" s="132" t="str">
        <f t="shared" si="311"/>
        <v/>
      </c>
      <c r="BY573" s="132" t="str">
        <f t="shared" si="312"/>
        <v/>
      </c>
      <c r="BZ573" t="str">
        <f t="shared" si="313"/>
        <v/>
      </c>
      <c r="CA573" t="str">
        <f t="shared" si="314"/>
        <v/>
      </c>
      <c r="CB573" t="str">
        <f t="shared" si="315"/>
        <v/>
      </c>
      <c r="CC573" t="str">
        <f t="shared" si="316"/>
        <v/>
      </c>
      <c r="CD573" t="str">
        <f t="shared" si="317"/>
        <v/>
      </c>
      <c r="CE573" t="str">
        <f t="shared" si="318"/>
        <v/>
      </c>
      <c r="CF573" t="str">
        <f t="shared" si="319"/>
        <v/>
      </c>
      <c r="CG573" t="str">
        <f t="shared" si="320"/>
        <v/>
      </c>
      <c r="CH573" t="str">
        <f t="shared" si="321"/>
        <v/>
      </c>
      <c r="CI573" t="str">
        <f t="shared" si="322"/>
        <v/>
      </c>
      <c r="CJ573" t="str">
        <f t="shared" si="323"/>
        <v/>
      </c>
      <c r="CK573" t="str">
        <f t="shared" si="324"/>
        <v/>
      </c>
      <c r="CL573" t="str">
        <f t="shared" si="325"/>
        <v/>
      </c>
      <c r="CM573" t="str">
        <f t="shared" si="326"/>
        <v/>
      </c>
      <c r="CN573" t="str">
        <f t="shared" si="327"/>
        <v/>
      </c>
      <c r="CO573" t="str">
        <f t="shared" si="328"/>
        <v/>
      </c>
    </row>
    <row r="574" spans="1:93" ht="19.5" customHeight="1">
      <c r="A574" t="s">
        <v>4547</v>
      </c>
      <c r="B574" s="97" t="s">
        <v>4071</v>
      </c>
      <c r="C574" s="26" t="s">
        <v>4548</v>
      </c>
      <c r="D574" s="27"/>
      <c r="E574" s="27" t="s">
        <v>338</v>
      </c>
      <c r="F574" t="s">
        <v>48</v>
      </c>
      <c r="G574" s="30" t="s">
        <v>903</v>
      </c>
      <c r="H574" t="s">
        <v>526</v>
      </c>
      <c r="I574" t="s">
        <v>4357</v>
      </c>
      <c r="K574" s="28"/>
      <c r="M574" t="s">
        <v>1707</v>
      </c>
      <c r="R574" t="str">
        <f>IF(COUNTIF(soi_input_variables!A:A,B574)&gt;0,"yes","no")</f>
        <v>yes</v>
      </c>
      <c r="S574" t="str">
        <f>IF(COUNTIF(midas_input_variables!A:A,B574)&gt;0,"yes","no")</f>
        <v>yes</v>
      </c>
      <c r="T574" t="str">
        <f t="shared" si="334"/>
        <v>yes</v>
      </c>
      <c r="V574" t="str">
        <f>IF(COUNTIF(eucalc_variables_proxies!A:A,B574)&gt;0,"yes","no")</f>
        <v>yes</v>
      </c>
      <c r="AI574" s="9" t="s">
        <v>4549</v>
      </c>
      <c r="AJ574" t="s">
        <v>3092</v>
      </c>
      <c r="AO574" s="29">
        <v>5101</v>
      </c>
      <c r="AP574" s="124" t="s">
        <v>4550</v>
      </c>
      <c r="AQ574" s="104" t="b">
        <v>1</v>
      </c>
      <c r="AR574" s="105"/>
      <c r="AS574" s="29">
        <v>5101</v>
      </c>
      <c r="AT574" s="131" t="str" cm="1">
        <f t="array" ref="AT574">IFERROR(_xlfn.TEXTSPLIT(AR574,";",,FALSE),"")</f>
        <v/>
      </c>
      <c r="BJ574" s="132" t="str">
        <f t="shared" si="297"/>
        <v/>
      </c>
      <c r="BK574" s="132" t="str">
        <f t="shared" si="298"/>
        <v/>
      </c>
      <c r="BL574" s="132" t="str">
        <f t="shared" si="299"/>
        <v/>
      </c>
      <c r="BM574" s="132" t="str">
        <f t="shared" si="300"/>
        <v/>
      </c>
      <c r="BN574" s="132" t="str">
        <f t="shared" si="301"/>
        <v/>
      </c>
      <c r="BO574" s="132" t="str">
        <f t="shared" si="302"/>
        <v/>
      </c>
      <c r="BP574" s="132" t="str">
        <f t="shared" si="303"/>
        <v/>
      </c>
      <c r="BQ574" s="132" t="str">
        <f t="shared" si="304"/>
        <v/>
      </c>
      <c r="BR574" s="132" t="str">
        <f t="shared" si="305"/>
        <v/>
      </c>
      <c r="BS574" s="132" t="str">
        <f t="shared" si="306"/>
        <v/>
      </c>
      <c r="BT574" s="132" t="str">
        <f t="shared" si="307"/>
        <v/>
      </c>
      <c r="BU574" s="132" t="str">
        <f t="shared" si="308"/>
        <v/>
      </c>
      <c r="BV574" s="132" t="str">
        <f t="shared" si="309"/>
        <v/>
      </c>
      <c r="BW574" s="132" t="str">
        <f t="shared" si="310"/>
        <v/>
      </c>
      <c r="BX574" s="132" t="str">
        <f t="shared" si="311"/>
        <v/>
      </c>
      <c r="BY574" s="132" t="str">
        <f t="shared" si="312"/>
        <v/>
      </c>
      <c r="BZ574" t="str">
        <f t="shared" si="313"/>
        <v/>
      </c>
      <c r="CA574" t="str">
        <f t="shared" si="314"/>
        <v/>
      </c>
      <c r="CB574" t="str">
        <f t="shared" si="315"/>
        <v/>
      </c>
      <c r="CC574" t="str">
        <f t="shared" si="316"/>
        <v/>
      </c>
      <c r="CD574" t="str">
        <f t="shared" si="317"/>
        <v/>
      </c>
      <c r="CE574" t="str">
        <f t="shared" si="318"/>
        <v/>
      </c>
      <c r="CF574" t="str">
        <f t="shared" si="319"/>
        <v/>
      </c>
      <c r="CG574" t="str">
        <f t="shared" si="320"/>
        <v/>
      </c>
      <c r="CH574" t="str">
        <f t="shared" si="321"/>
        <v/>
      </c>
      <c r="CI574" t="str">
        <f t="shared" si="322"/>
        <v/>
      </c>
      <c r="CJ574" t="str">
        <f t="shared" si="323"/>
        <v/>
      </c>
      <c r="CK574" t="str">
        <f t="shared" si="324"/>
        <v/>
      </c>
      <c r="CL574" t="str">
        <f t="shared" si="325"/>
        <v/>
      </c>
      <c r="CM574" t="str">
        <f t="shared" si="326"/>
        <v/>
      </c>
      <c r="CN574" t="str">
        <f t="shared" si="327"/>
        <v/>
      </c>
      <c r="CO574" t="str">
        <f t="shared" si="328"/>
        <v/>
      </c>
    </row>
    <row r="575" spans="1:93" ht="19.5" customHeight="1">
      <c r="B575" s="97" t="s">
        <v>4071</v>
      </c>
      <c r="C575" s="26" t="s">
        <v>4548</v>
      </c>
      <c r="D575" s="27"/>
      <c r="E575" s="27" t="s">
        <v>2890</v>
      </c>
      <c r="F575" t="s">
        <v>48</v>
      </c>
      <c r="G575" s="30" t="s">
        <v>903</v>
      </c>
      <c r="H575" t="s">
        <v>526</v>
      </c>
      <c r="I575" t="s">
        <v>4357</v>
      </c>
      <c r="K575" s="28" t="s">
        <v>3914</v>
      </c>
      <c r="M575" t="s">
        <v>38</v>
      </c>
      <c r="N575" s="1" t="str">
        <f>_xlfn.CONCAT("0.000001*", A574)</f>
        <v>0.000001*bld_energy-demand_non-residential_appliances_electricity[TWh]</v>
      </c>
      <c r="R575" t="str">
        <f>IF(COUNTIF(soi_input_variables!A:A,B575)&gt;0,"yes","no")</f>
        <v>yes</v>
      </c>
      <c r="S575" t="str">
        <f>IF(COUNTIF(midas_input_variables!A:A,B575)&gt;0,"yes","no")</f>
        <v>yes</v>
      </c>
      <c r="T575" t="str">
        <f t="shared" si="334"/>
        <v>yes</v>
      </c>
      <c r="U575">
        <f t="shared" ref="U575:U576" si="342">0.0005</f>
        <v>5.0000000000000001E-4</v>
      </c>
      <c r="V575" t="str">
        <f>IF(COUNTIF(eucalc_variables_proxies!A:A,B575)&gt;0,"yes","no")</f>
        <v>yes</v>
      </c>
      <c r="X575" s="9" t="s">
        <v>3013</v>
      </c>
      <c r="AI575" s="9" t="s">
        <v>4551</v>
      </c>
      <c r="AJ575" t="s">
        <v>3092</v>
      </c>
      <c r="AO575" s="29">
        <v>5101</v>
      </c>
      <c r="AP575" s="124" t="s">
        <v>4552</v>
      </c>
      <c r="AQ575" s="104" t="b">
        <v>1</v>
      </c>
      <c r="AR575" s="105"/>
      <c r="AS575" s="29">
        <v>5101</v>
      </c>
      <c r="AT575" s="131" t="str" cm="1">
        <f t="array" ref="AT575">IFERROR(_xlfn.TEXTSPLIT(AR575,";",,FALSE),"")</f>
        <v/>
      </c>
      <c r="BJ575" s="132" t="str">
        <f t="shared" si="297"/>
        <v/>
      </c>
      <c r="BK575" s="132" t="str">
        <f t="shared" si="298"/>
        <v/>
      </c>
      <c r="BL575" s="132" t="str">
        <f t="shared" si="299"/>
        <v/>
      </c>
      <c r="BM575" s="132" t="str">
        <f t="shared" si="300"/>
        <v/>
      </c>
      <c r="BN575" s="132" t="str">
        <f t="shared" si="301"/>
        <v/>
      </c>
      <c r="BO575" s="132" t="str">
        <f t="shared" si="302"/>
        <v/>
      </c>
      <c r="BP575" s="132" t="str">
        <f t="shared" si="303"/>
        <v/>
      </c>
      <c r="BQ575" s="132" t="str">
        <f t="shared" si="304"/>
        <v/>
      </c>
      <c r="BR575" s="132" t="str">
        <f t="shared" si="305"/>
        <v/>
      </c>
      <c r="BS575" s="132" t="str">
        <f t="shared" si="306"/>
        <v/>
      </c>
      <c r="BT575" s="132" t="str">
        <f t="shared" si="307"/>
        <v/>
      </c>
      <c r="BU575" s="132" t="str">
        <f t="shared" si="308"/>
        <v/>
      </c>
      <c r="BV575" s="132" t="str">
        <f t="shared" si="309"/>
        <v/>
      </c>
      <c r="BW575" s="132" t="str">
        <f t="shared" si="310"/>
        <v/>
      </c>
      <c r="BX575" s="132" t="str">
        <f t="shared" si="311"/>
        <v/>
      </c>
      <c r="BY575" s="132" t="str">
        <f t="shared" si="312"/>
        <v/>
      </c>
      <c r="BZ575" t="str">
        <f t="shared" si="313"/>
        <v/>
      </c>
      <c r="CA575" t="str">
        <f t="shared" si="314"/>
        <v/>
      </c>
      <c r="CB575" t="str">
        <f t="shared" si="315"/>
        <v/>
      </c>
      <c r="CC575" t="str">
        <f t="shared" si="316"/>
        <v/>
      </c>
      <c r="CD575" t="str">
        <f t="shared" si="317"/>
        <v/>
      </c>
      <c r="CE575" t="str">
        <f t="shared" si="318"/>
        <v/>
      </c>
      <c r="CF575" t="str">
        <f t="shared" si="319"/>
        <v/>
      </c>
      <c r="CG575" t="str">
        <f t="shared" si="320"/>
        <v/>
      </c>
      <c r="CH575" t="str">
        <f t="shared" si="321"/>
        <v/>
      </c>
      <c r="CI575" t="str">
        <f t="shared" si="322"/>
        <v/>
      </c>
      <c r="CJ575" t="str">
        <f t="shared" si="323"/>
        <v/>
      </c>
      <c r="CK575" t="str">
        <f t="shared" si="324"/>
        <v/>
      </c>
      <c r="CL575" t="str">
        <f t="shared" si="325"/>
        <v/>
      </c>
      <c r="CM575" t="str">
        <f t="shared" si="326"/>
        <v/>
      </c>
      <c r="CN575" t="str">
        <f t="shared" si="327"/>
        <v/>
      </c>
      <c r="CO575" t="str">
        <f t="shared" si="328"/>
        <v/>
      </c>
    </row>
    <row r="576" spans="1:93" ht="16.5" customHeight="1">
      <c r="A576" t="s">
        <v>3794</v>
      </c>
      <c r="B576" s="97" t="s">
        <v>4073</v>
      </c>
      <c r="C576" s="26" t="s">
        <v>4553</v>
      </c>
      <c r="D576" s="27"/>
      <c r="E576" s="27" t="s">
        <v>2890</v>
      </c>
      <c r="F576" t="s">
        <v>48</v>
      </c>
      <c r="G576" s="30" t="s">
        <v>903</v>
      </c>
      <c r="H576" t="s">
        <v>526</v>
      </c>
      <c r="I576" t="s">
        <v>4369</v>
      </c>
      <c r="K576" s="28" t="s">
        <v>3917</v>
      </c>
      <c r="L576" t="s">
        <v>472</v>
      </c>
      <c r="M576" t="s">
        <v>38</v>
      </c>
      <c r="O576" s="1" t="s">
        <v>4191</v>
      </c>
      <c r="Q576" s="1" t="s">
        <v>4432</v>
      </c>
      <c r="R576" t="str">
        <f>IF(COUNTIF(soi_input_variables!A:A,B576)&gt;0,"yes","no")</f>
        <v>yes</v>
      </c>
      <c r="S576" t="str">
        <f>IF(COUNTIF(midas_input_variables!A:A,B576)&gt;0,"yes","no")</f>
        <v>yes</v>
      </c>
      <c r="T576" t="str">
        <f t="shared" si="334"/>
        <v>yes</v>
      </c>
      <c r="U576">
        <f t="shared" si="342"/>
        <v>5.0000000000000001E-4</v>
      </c>
      <c r="V576" t="str">
        <f>IF(COUNTIF(eucalc_variables_proxies!A:A,B576)&gt;0,"yes","no")</f>
        <v>yes</v>
      </c>
      <c r="X576" s="9" t="s">
        <v>3013</v>
      </c>
      <c r="AI576" s="9" t="s">
        <v>4554</v>
      </c>
      <c r="AJ576" t="s">
        <v>3092</v>
      </c>
      <c r="AO576" s="29">
        <v>5101</v>
      </c>
      <c r="AP576" s="124" t="s">
        <v>4555</v>
      </c>
      <c r="AQ576" s="104" t="b">
        <v>1</v>
      </c>
      <c r="AR576" s="105"/>
      <c r="AS576" s="29">
        <v>5101</v>
      </c>
      <c r="AT576" s="131" t="str" cm="1">
        <f t="array" ref="AT576">IFERROR(_xlfn.TEXTSPLIT(AR576,";",,FALSE),"")</f>
        <v/>
      </c>
      <c r="BJ576" s="132" t="str">
        <f t="shared" si="297"/>
        <v/>
      </c>
      <c r="BK576" s="132" t="str">
        <f t="shared" si="298"/>
        <v/>
      </c>
      <c r="BL576" s="132" t="str">
        <f t="shared" si="299"/>
        <v/>
      </c>
      <c r="BM576" s="132" t="str">
        <f t="shared" si="300"/>
        <v/>
      </c>
      <c r="BN576" s="132" t="str">
        <f t="shared" si="301"/>
        <v/>
      </c>
      <c r="BO576" s="132" t="str">
        <f t="shared" si="302"/>
        <v/>
      </c>
      <c r="BP576" s="132" t="str">
        <f t="shared" si="303"/>
        <v/>
      </c>
      <c r="BQ576" s="132" t="str">
        <f t="shared" si="304"/>
        <v/>
      </c>
      <c r="BR576" s="132" t="str">
        <f t="shared" si="305"/>
        <v/>
      </c>
      <c r="BS576" s="132" t="str">
        <f t="shared" si="306"/>
        <v/>
      </c>
      <c r="BT576" s="132" t="str">
        <f t="shared" si="307"/>
        <v/>
      </c>
      <c r="BU576" s="132" t="str">
        <f t="shared" si="308"/>
        <v/>
      </c>
      <c r="BV576" s="132" t="str">
        <f t="shared" si="309"/>
        <v/>
      </c>
      <c r="BW576" s="132" t="str">
        <f t="shared" si="310"/>
        <v/>
      </c>
      <c r="BX576" s="132" t="str">
        <f t="shared" si="311"/>
        <v/>
      </c>
      <c r="BY576" s="132" t="str">
        <f t="shared" si="312"/>
        <v/>
      </c>
      <c r="BZ576" t="str">
        <f t="shared" si="313"/>
        <v/>
      </c>
      <c r="CA576" t="str">
        <f t="shared" si="314"/>
        <v/>
      </c>
      <c r="CB576" t="str">
        <f t="shared" si="315"/>
        <v/>
      </c>
      <c r="CC576" t="str">
        <f t="shared" si="316"/>
        <v/>
      </c>
      <c r="CD576" t="str">
        <f t="shared" si="317"/>
        <v/>
      </c>
      <c r="CE576" t="str">
        <f t="shared" si="318"/>
        <v/>
      </c>
      <c r="CF576" t="str">
        <f t="shared" si="319"/>
        <v/>
      </c>
      <c r="CG576" t="str">
        <f t="shared" si="320"/>
        <v/>
      </c>
      <c r="CH576" t="str">
        <f t="shared" si="321"/>
        <v/>
      </c>
      <c r="CI576" t="str">
        <f t="shared" si="322"/>
        <v/>
      </c>
      <c r="CJ576" t="str">
        <f t="shared" si="323"/>
        <v/>
      </c>
      <c r="CK576" t="str">
        <f t="shared" si="324"/>
        <v/>
      </c>
      <c r="CL576" t="str">
        <f t="shared" si="325"/>
        <v/>
      </c>
      <c r="CM576" t="str">
        <f t="shared" si="326"/>
        <v/>
      </c>
      <c r="CN576" t="str">
        <f t="shared" si="327"/>
        <v/>
      </c>
      <c r="CO576" t="str">
        <f t="shared" si="328"/>
        <v/>
      </c>
    </row>
    <row r="577" spans="1:93" ht="18" customHeight="1">
      <c r="A577" t="s">
        <v>4556</v>
      </c>
      <c r="B577" s="97" t="s">
        <v>4078</v>
      </c>
      <c r="C577" s="26" t="s">
        <v>4557</v>
      </c>
      <c r="D577" s="27"/>
      <c r="E577" s="27" t="s">
        <v>338</v>
      </c>
      <c r="F577" t="s">
        <v>48</v>
      </c>
      <c r="G577" s="30" t="s">
        <v>903</v>
      </c>
      <c r="H577" t="s">
        <v>526</v>
      </c>
      <c r="I577" t="s">
        <v>4558</v>
      </c>
      <c r="K577" s="28"/>
      <c r="M577" t="s">
        <v>1707</v>
      </c>
      <c r="R577" t="str">
        <f>IF(COUNTIF(soi_input_variables!A:A,B577)&gt;0,"yes","no")</f>
        <v>yes</v>
      </c>
      <c r="S577" t="str">
        <f>IF(COUNTIF(midas_input_variables!A:A,B577)&gt;0,"yes","no")</f>
        <v>no</v>
      </c>
      <c r="T577" t="str">
        <f t="shared" si="334"/>
        <v>yes</v>
      </c>
      <c r="V577" t="str">
        <f>IF(COUNTIF(eucalc_variables_proxies!A:A,B577)&gt;0,"yes","no")</f>
        <v>yes</v>
      </c>
      <c r="AI577" s="9" t="s">
        <v>4559</v>
      </c>
      <c r="AJ577" t="s">
        <v>3096</v>
      </c>
      <c r="AO577" s="29">
        <v>5101</v>
      </c>
      <c r="AP577" s="124" t="s">
        <v>4560</v>
      </c>
      <c r="AQ577" s="104" t="b">
        <v>1</v>
      </c>
      <c r="AR577" s="105"/>
      <c r="AS577" s="29">
        <v>5101</v>
      </c>
      <c r="AT577" s="131" t="str" cm="1">
        <f t="array" ref="AT577">IFERROR(_xlfn.TEXTSPLIT(AR577,";",,FALSE),"")</f>
        <v/>
      </c>
      <c r="BJ577" s="132" t="str">
        <f t="shared" si="297"/>
        <v/>
      </c>
      <c r="BK577" s="132" t="str">
        <f t="shared" si="298"/>
        <v/>
      </c>
      <c r="BL577" s="132" t="str">
        <f t="shared" si="299"/>
        <v/>
      </c>
      <c r="BM577" s="132" t="str">
        <f t="shared" si="300"/>
        <v/>
      </c>
      <c r="BN577" s="132" t="str">
        <f t="shared" si="301"/>
        <v/>
      </c>
      <c r="BO577" s="132" t="str">
        <f t="shared" si="302"/>
        <v/>
      </c>
      <c r="BP577" s="132" t="str">
        <f t="shared" si="303"/>
        <v/>
      </c>
      <c r="BQ577" s="132" t="str">
        <f t="shared" si="304"/>
        <v/>
      </c>
      <c r="BR577" s="132" t="str">
        <f t="shared" si="305"/>
        <v/>
      </c>
      <c r="BS577" s="132" t="str">
        <f t="shared" si="306"/>
        <v/>
      </c>
      <c r="BT577" s="132" t="str">
        <f t="shared" si="307"/>
        <v/>
      </c>
      <c r="BU577" s="132" t="str">
        <f t="shared" si="308"/>
        <v/>
      </c>
      <c r="BV577" s="132" t="str">
        <f t="shared" si="309"/>
        <v/>
      </c>
      <c r="BW577" s="132" t="str">
        <f t="shared" si="310"/>
        <v/>
      </c>
      <c r="BX577" s="132" t="str">
        <f t="shared" si="311"/>
        <v/>
      </c>
      <c r="BY577" s="132" t="str">
        <f t="shared" si="312"/>
        <v/>
      </c>
      <c r="BZ577" t="str">
        <f t="shared" si="313"/>
        <v/>
      </c>
      <c r="CA577" t="str">
        <f t="shared" si="314"/>
        <v/>
      </c>
      <c r="CB577" t="str">
        <f t="shared" si="315"/>
        <v/>
      </c>
      <c r="CC577" t="str">
        <f t="shared" si="316"/>
        <v/>
      </c>
      <c r="CD577" t="str">
        <f t="shared" si="317"/>
        <v/>
      </c>
      <c r="CE577" t="str">
        <f t="shared" si="318"/>
        <v/>
      </c>
      <c r="CF577" t="str">
        <f t="shared" si="319"/>
        <v/>
      </c>
      <c r="CG577" t="str">
        <f t="shared" si="320"/>
        <v/>
      </c>
      <c r="CH577" t="str">
        <f t="shared" si="321"/>
        <v/>
      </c>
      <c r="CI577" t="str">
        <f t="shared" si="322"/>
        <v/>
      </c>
      <c r="CJ577" t="str">
        <f t="shared" si="323"/>
        <v/>
      </c>
      <c r="CK577" t="str">
        <f t="shared" si="324"/>
        <v/>
      </c>
      <c r="CL577" t="str">
        <f t="shared" si="325"/>
        <v/>
      </c>
      <c r="CM577" t="str">
        <f t="shared" si="326"/>
        <v/>
      </c>
      <c r="CN577" t="str">
        <f t="shared" si="327"/>
        <v/>
      </c>
      <c r="CO577" t="str">
        <f t="shared" si="328"/>
        <v/>
      </c>
    </row>
    <row r="578" spans="1:93" ht="18" customHeight="1">
      <c r="B578" s="97" t="s">
        <v>4078</v>
      </c>
      <c r="C578" s="26" t="s">
        <v>4557</v>
      </c>
      <c r="D578" s="27"/>
      <c r="E578" s="27" t="s">
        <v>2890</v>
      </c>
      <c r="F578" t="s">
        <v>48</v>
      </c>
      <c r="G578" s="30" t="s">
        <v>903</v>
      </c>
      <c r="H578" t="s">
        <v>526</v>
      </c>
      <c r="I578" t="s">
        <v>4558</v>
      </c>
      <c r="K578" s="28" t="s">
        <v>3860</v>
      </c>
      <c r="M578" t="s">
        <v>38</v>
      </c>
      <c r="N578" s="1" t="str">
        <f>_xlfn.CONCAT("0.000001*", A577)</f>
        <v>0.000001*bld_energy-demand_non-residential_hot-water_electricity[TWh]</v>
      </c>
      <c r="R578" t="str">
        <f>IF(COUNTIF(soi_input_variables!A:A,B578)&gt;0,"yes","no")</f>
        <v>yes</v>
      </c>
      <c r="S578" t="str">
        <f>IF(COUNTIF(midas_input_variables!A:A,B578)&gt;0,"yes","no")</f>
        <v>no</v>
      </c>
      <c r="T578" t="str">
        <f t="shared" si="334"/>
        <v>yes</v>
      </c>
      <c r="U578">
        <f>0.0005</f>
        <v>5.0000000000000001E-4</v>
      </c>
      <c r="V578" t="str">
        <f>IF(COUNTIF(eucalc_variables_proxies!A:A,B578)&gt;0,"yes","no")</f>
        <v>yes</v>
      </c>
      <c r="X578" s="9" t="s">
        <v>3013</v>
      </c>
      <c r="AI578" s="9" t="s">
        <v>4561</v>
      </c>
      <c r="AJ578" t="s">
        <v>3096</v>
      </c>
      <c r="AO578" s="29">
        <v>5101</v>
      </c>
      <c r="AP578" s="124" t="s">
        <v>4562</v>
      </c>
      <c r="AQ578" s="104" t="b">
        <v>1</v>
      </c>
      <c r="AR578" s="105"/>
      <c r="AS578" s="29">
        <v>5101</v>
      </c>
      <c r="AT578" s="131" t="str" cm="1">
        <f t="array" ref="AT578">IFERROR(_xlfn.TEXTSPLIT(AR578,";",,FALSE),"")</f>
        <v/>
      </c>
      <c r="BJ578" s="132" t="str">
        <f t="shared" ref="BJ578:BJ641" si="343">IF(LEN(AT578)&gt;0,VALUE(AT578),"")</f>
        <v/>
      </c>
      <c r="BK578" s="132" t="str">
        <f t="shared" ref="BK578:BK641" si="344">IF(LEN(AU578)&gt;0,VALUE(AU578),"")</f>
        <v/>
      </c>
      <c r="BL578" s="132" t="str">
        <f t="shared" ref="BL578:BL641" si="345">IF(LEN(AV578)&gt;0,VALUE(AV578),"")</f>
        <v/>
      </c>
      <c r="BM578" s="132" t="str">
        <f t="shared" ref="BM578:BM641" si="346">IF(LEN(AW578)&gt;0,VALUE(AW578),"")</f>
        <v/>
      </c>
      <c r="BN578" s="132" t="str">
        <f t="shared" ref="BN578:BN641" si="347">IF(LEN(AX578)&gt;0,VALUE(AX578),"")</f>
        <v/>
      </c>
      <c r="BO578" s="132" t="str">
        <f t="shared" ref="BO578:BO641" si="348">IF(LEN(AY578)&gt;0,VALUE(AY578),"")</f>
        <v/>
      </c>
      <c r="BP578" s="132" t="str">
        <f t="shared" ref="BP578:BP641" si="349">IF(LEN(AZ578)&gt;0,VALUE(AZ578),"")</f>
        <v/>
      </c>
      <c r="BQ578" s="132" t="str">
        <f t="shared" ref="BQ578:BQ641" si="350">IF(LEN(BA578)&gt;0,VALUE(BA578),"")</f>
        <v/>
      </c>
      <c r="BR578" s="132" t="str">
        <f t="shared" ref="BR578:BR641" si="351">IF(LEN(BB578)&gt;0,VALUE(BB578),"")</f>
        <v/>
      </c>
      <c r="BS578" s="132" t="str">
        <f t="shared" ref="BS578:BS641" si="352">IF(LEN(BC578)&gt;0,VALUE(BC578),"")</f>
        <v/>
      </c>
      <c r="BT578" s="132" t="str">
        <f t="shared" ref="BT578:BT641" si="353">IF(LEN(BD578)&gt;0,VALUE(BD578),"")</f>
        <v/>
      </c>
      <c r="BU578" s="132" t="str">
        <f t="shared" ref="BU578:BU641" si="354">IF(LEN(BE578)&gt;0,VALUE(BE578),"")</f>
        <v/>
      </c>
      <c r="BV578" s="132" t="str">
        <f t="shared" ref="BV578:BV641" si="355">IF(LEN(BF578)&gt;0,VALUE(BF578),"")</f>
        <v/>
      </c>
      <c r="BW578" s="132" t="str">
        <f t="shared" ref="BW578:BW641" si="356">IF(LEN(BG578)&gt;0,VALUE(BG578),"")</f>
        <v/>
      </c>
      <c r="BX578" s="132" t="str">
        <f t="shared" ref="BX578:BX641" si="357">IF(LEN(BH578)&gt;0,VALUE(BH578),"")</f>
        <v/>
      </c>
      <c r="BY578" s="132" t="str">
        <f t="shared" ref="BY578:BY641" si="358">IF(LEN(BI578)&gt;0,VALUE(BI578),"")</f>
        <v/>
      </c>
      <c r="BZ578" t="str">
        <f t="shared" ref="BZ578:BZ641" si="359" xml:space="preserve"> IF(LEN(BJ578)&gt;0,VLOOKUP(BJ578,$AO:$AP,2,FALSE),"")</f>
        <v/>
      </c>
      <c r="CA578" t="str">
        <f t="shared" ref="CA578:CA641" si="360" xml:space="preserve"> IF(LEN(BK578)&gt;0,VLOOKUP(BK578,$AO:$AP,2,FALSE),"")</f>
        <v/>
      </c>
      <c r="CB578" t="str">
        <f t="shared" ref="CB578:CB641" si="361" xml:space="preserve"> IF(LEN(BL578)&gt;0,VLOOKUP(BL578,$AO:$AP,2,FALSE),"")</f>
        <v/>
      </c>
      <c r="CC578" t="str">
        <f t="shared" ref="CC578:CC641" si="362" xml:space="preserve"> IF(LEN(BM578)&gt;0,VLOOKUP(BM578,$AO:$AP,2,FALSE),"")</f>
        <v/>
      </c>
      <c r="CD578" t="str">
        <f t="shared" ref="CD578:CD641" si="363" xml:space="preserve"> IF(LEN(BN578)&gt;0,VLOOKUP(BN578,$AO:$AP,2,FALSE),"")</f>
        <v/>
      </c>
      <c r="CE578" t="str">
        <f t="shared" ref="CE578:CE641" si="364" xml:space="preserve"> IF(LEN(BO578)&gt;0,VLOOKUP(BO578,$AO:$AP,2,FALSE),"")</f>
        <v/>
      </c>
      <c r="CF578" t="str">
        <f t="shared" ref="CF578:CF641" si="365" xml:space="preserve"> IF(LEN(BP578)&gt;0,VLOOKUP(BP578,$AO:$AP,2,FALSE),"")</f>
        <v/>
      </c>
      <c r="CG578" t="str">
        <f t="shared" ref="CG578:CG641" si="366" xml:space="preserve"> IF(LEN(BQ578)&gt;0,VLOOKUP(BQ578,$AO:$AP,2,FALSE),"")</f>
        <v/>
      </c>
      <c r="CH578" t="str">
        <f t="shared" ref="CH578:CH641" si="367" xml:space="preserve"> IF(LEN(BR578)&gt;0,VLOOKUP(BR578,$AO:$AP,2,FALSE),"")</f>
        <v/>
      </c>
      <c r="CI578" t="str">
        <f t="shared" ref="CI578:CI641" si="368" xml:space="preserve"> IF(LEN(BS578)&gt;0,VLOOKUP(BS578,$AO:$AP,2,FALSE),"")</f>
        <v/>
      </c>
      <c r="CJ578" t="str">
        <f t="shared" ref="CJ578:CJ641" si="369" xml:space="preserve"> IF(LEN(BT578)&gt;0,VLOOKUP(BT578,$AO:$AP,2,FALSE),"")</f>
        <v/>
      </c>
      <c r="CK578" t="str">
        <f t="shared" ref="CK578:CK641" si="370" xml:space="preserve"> IF(LEN(BU578)&gt;0,VLOOKUP(BU578,$AO:$AP,2,FALSE),"")</f>
        <v/>
      </c>
      <c r="CL578" t="str">
        <f t="shared" ref="CL578:CL641" si="371" xml:space="preserve"> IF(LEN(BV578)&gt;0,VLOOKUP(BV578,$AO:$AP,2,FALSE),"")</f>
        <v/>
      </c>
      <c r="CM578" t="str">
        <f t="shared" ref="CM578:CM641" si="372" xml:space="preserve"> IF(LEN(BW578)&gt;0,VLOOKUP(BW578,$AO:$AP,2,FALSE),"")</f>
        <v/>
      </c>
      <c r="CN578" t="str">
        <f t="shared" ref="CN578:CN641" si="373" xml:space="preserve"> IF(LEN(BX578)&gt;0,VLOOKUP(BX578,$AO:$AP,2,FALSE),"")</f>
        <v/>
      </c>
      <c r="CO578" t="str">
        <f t="shared" ref="CO578:CO641" si="374" xml:space="preserve"> IF(LEN(BY578)&gt;0,VLOOKUP(BY578,$AO:$AP,2,FALSE),"")</f>
        <v/>
      </c>
    </row>
    <row r="579" spans="1:93" ht="19.2" customHeight="1">
      <c r="A579" t="s">
        <v>4563</v>
      </c>
      <c r="B579" s="97" t="s">
        <v>4084</v>
      </c>
      <c r="C579" s="26" t="s">
        <v>4564</v>
      </c>
      <c r="D579" s="27"/>
      <c r="E579" s="27" t="s">
        <v>338</v>
      </c>
      <c r="F579" t="s">
        <v>48</v>
      </c>
      <c r="G579" s="30" t="s">
        <v>903</v>
      </c>
      <c r="H579" t="s">
        <v>526</v>
      </c>
      <c r="I579" t="s">
        <v>4565</v>
      </c>
      <c r="K579" s="28"/>
      <c r="M579" t="s">
        <v>1707</v>
      </c>
      <c r="R579" t="str">
        <f>IF(COUNTIF(soi_input_variables!A:A,B579)&gt;0,"yes","no")</f>
        <v>yes</v>
      </c>
      <c r="S579" t="str">
        <f>IF(COUNTIF(midas_input_variables!A:A,B579)&gt;0,"yes","no")</f>
        <v>yes</v>
      </c>
      <c r="T579" t="str">
        <f t="shared" si="334"/>
        <v>yes</v>
      </c>
      <c r="V579" t="str">
        <f>IF(COUNTIF(eucalc_variables_proxies!A:A,B579)&gt;0,"yes","no")</f>
        <v>yes</v>
      </c>
      <c r="AI579" s="9" t="s">
        <v>4566</v>
      </c>
      <c r="AJ579" t="s">
        <v>3096</v>
      </c>
      <c r="AO579" s="29">
        <v>5101</v>
      </c>
      <c r="AP579" s="124" t="s">
        <v>4567</v>
      </c>
      <c r="AQ579" s="104" t="b">
        <v>1</v>
      </c>
      <c r="AR579" s="105"/>
      <c r="AS579" s="29">
        <v>5101</v>
      </c>
      <c r="AT579" s="131" t="str" cm="1">
        <f t="array" ref="AT579">IFERROR(_xlfn.TEXTSPLIT(AR579,";",,FALSE),"")</f>
        <v/>
      </c>
      <c r="BJ579" s="132" t="str">
        <f t="shared" si="343"/>
        <v/>
      </c>
      <c r="BK579" s="132" t="str">
        <f t="shared" si="344"/>
        <v/>
      </c>
      <c r="BL579" s="132" t="str">
        <f t="shared" si="345"/>
        <v/>
      </c>
      <c r="BM579" s="132" t="str">
        <f t="shared" si="346"/>
        <v/>
      </c>
      <c r="BN579" s="132" t="str">
        <f t="shared" si="347"/>
        <v/>
      </c>
      <c r="BO579" s="132" t="str">
        <f t="shared" si="348"/>
        <v/>
      </c>
      <c r="BP579" s="132" t="str">
        <f t="shared" si="349"/>
        <v/>
      </c>
      <c r="BQ579" s="132" t="str">
        <f t="shared" si="350"/>
        <v/>
      </c>
      <c r="BR579" s="132" t="str">
        <f t="shared" si="351"/>
        <v/>
      </c>
      <c r="BS579" s="132" t="str">
        <f t="shared" si="352"/>
        <v/>
      </c>
      <c r="BT579" s="132" t="str">
        <f t="shared" si="353"/>
        <v/>
      </c>
      <c r="BU579" s="132" t="str">
        <f t="shared" si="354"/>
        <v/>
      </c>
      <c r="BV579" s="132" t="str">
        <f t="shared" si="355"/>
        <v/>
      </c>
      <c r="BW579" s="132" t="str">
        <f t="shared" si="356"/>
        <v/>
      </c>
      <c r="BX579" s="132" t="str">
        <f t="shared" si="357"/>
        <v/>
      </c>
      <c r="BY579" s="132" t="str">
        <f t="shared" si="358"/>
        <v/>
      </c>
      <c r="BZ579" t="str">
        <f t="shared" si="359"/>
        <v/>
      </c>
      <c r="CA579" t="str">
        <f t="shared" si="360"/>
        <v/>
      </c>
      <c r="CB579" t="str">
        <f t="shared" si="361"/>
        <v/>
      </c>
      <c r="CC579" t="str">
        <f t="shared" si="362"/>
        <v/>
      </c>
      <c r="CD579" t="str">
        <f t="shared" si="363"/>
        <v/>
      </c>
      <c r="CE579" t="str">
        <f t="shared" si="364"/>
        <v/>
      </c>
      <c r="CF579" t="str">
        <f t="shared" si="365"/>
        <v/>
      </c>
      <c r="CG579" t="str">
        <f t="shared" si="366"/>
        <v/>
      </c>
      <c r="CH579" t="str">
        <f t="shared" si="367"/>
        <v/>
      </c>
      <c r="CI579" t="str">
        <f t="shared" si="368"/>
        <v/>
      </c>
      <c r="CJ579" t="str">
        <f t="shared" si="369"/>
        <v/>
      </c>
      <c r="CK579" t="str">
        <f t="shared" si="370"/>
        <v/>
      </c>
      <c r="CL579" t="str">
        <f t="shared" si="371"/>
        <v/>
      </c>
      <c r="CM579" t="str">
        <f t="shared" si="372"/>
        <v/>
      </c>
      <c r="CN579" t="str">
        <f t="shared" si="373"/>
        <v/>
      </c>
      <c r="CO579" t="str">
        <f t="shared" si="374"/>
        <v/>
      </c>
    </row>
    <row r="580" spans="1:93" ht="19.2" customHeight="1">
      <c r="B580" s="97" t="s">
        <v>4084</v>
      </c>
      <c r="C580" s="26" t="s">
        <v>4564</v>
      </c>
      <c r="D580" s="27"/>
      <c r="E580" s="27" t="s">
        <v>2890</v>
      </c>
      <c r="F580" t="s">
        <v>48</v>
      </c>
      <c r="G580" s="30" t="s">
        <v>903</v>
      </c>
      <c r="H580" t="s">
        <v>526</v>
      </c>
      <c r="I580" t="s">
        <v>4565</v>
      </c>
      <c r="K580" s="28" t="s">
        <v>3892</v>
      </c>
      <c r="M580" t="s">
        <v>38</v>
      </c>
      <c r="N580" s="1" t="str">
        <f>_xlfn.CONCAT("0.000001*", A579)</f>
        <v>0.000001*bld_energy-demand_non-residential_space-cooling_electricity[TWh]</v>
      </c>
      <c r="R580" t="str">
        <f>IF(COUNTIF(soi_input_variables!A:A,B580)&gt;0,"yes","no")</f>
        <v>yes</v>
      </c>
      <c r="S580" t="str">
        <f>IF(COUNTIF(midas_input_variables!A:A,B580)&gt;0,"yes","no")</f>
        <v>yes</v>
      </c>
      <c r="T580" t="str">
        <f t="shared" si="334"/>
        <v>yes</v>
      </c>
      <c r="U580">
        <f t="shared" ref="U580:U581" si="375">0.0005</f>
        <v>5.0000000000000001E-4</v>
      </c>
      <c r="V580" t="str">
        <f>IF(COUNTIF(eucalc_variables_proxies!A:A,B580)&gt;0,"yes","no")</f>
        <v>yes</v>
      </c>
      <c r="X580" s="9" t="s">
        <v>3013</v>
      </c>
      <c r="AI580" s="9" t="s">
        <v>4568</v>
      </c>
      <c r="AJ580" t="s">
        <v>3096</v>
      </c>
      <c r="AO580" s="29">
        <v>5101</v>
      </c>
      <c r="AP580" s="124" t="s">
        <v>4569</v>
      </c>
      <c r="AQ580" s="104" t="b">
        <v>1</v>
      </c>
      <c r="AR580" s="105"/>
      <c r="AS580" s="29">
        <v>5101</v>
      </c>
      <c r="AT580" s="131" t="str" cm="1">
        <f t="array" ref="AT580">IFERROR(_xlfn.TEXTSPLIT(AR580,";",,FALSE),"")</f>
        <v/>
      </c>
      <c r="BJ580" s="132" t="str">
        <f t="shared" si="343"/>
        <v/>
      </c>
      <c r="BK580" s="132" t="str">
        <f t="shared" si="344"/>
        <v/>
      </c>
      <c r="BL580" s="132" t="str">
        <f t="shared" si="345"/>
        <v/>
      </c>
      <c r="BM580" s="132" t="str">
        <f t="shared" si="346"/>
        <v/>
      </c>
      <c r="BN580" s="132" t="str">
        <f t="shared" si="347"/>
        <v/>
      </c>
      <c r="BO580" s="132" t="str">
        <f t="shared" si="348"/>
        <v/>
      </c>
      <c r="BP580" s="132" t="str">
        <f t="shared" si="349"/>
        <v/>
      </c>
      <c r="BQ580" s="132" t="str">
        <f t="shared" si="350"/>
        <v/>
      </c>
      <c r="BR580" s="132" t="str">
        <f t="shared" si="351"/>
        <v/>
      </c>
      <c r="BS580" s="132" t="str">
        <f t="shared" si="352"/>
        <v/>
      </c>
      <c r="BT580" s="132" t="str">
        <f t="shared" si="353"/>
        <v/>
      </c>
      <c r="BU580" s="132" t="str">
        <f t="shared" si="354"/>
        <v/>
      </c>
      <c r="BV580" s="132" t="str">
        <f t="shared" si="355"/>
        <v/>
      </c>
      <c r="BW580" s="132" t="str">
        <f t="shared" si="356"/>
        <v/>
      </c>
      <c r="BX580" s="132" t="str">
        <f t="shared" si="357"/>
        <v/>
      </c>
      <c r="BY580" s="132" t="str">
        <f t="shared" si="358"/>
        <v/>
      </c>
      <c r="BZ580" t="str">
        <f t="shared" si="359"/>
        <v/>
      </c>
      <c r="CA580" t="str">
        <f t="shared" si="360"/>
        <v/>
      </c>
      <c r="CB580" t="str">
        <f t="shared" si="361"/>
        <v/>
      </c>
      <c r="CC580" t="str">
        <f t="shared" si="362"/>
        <v/>
      </c>
      <c r="CD580" t="str">
        <f t="shared" si="363"/>
        <v/>
      </c>
      <c r="CE580" t="str">
        <f t="shared" si="364"/>
        <v/>
      </c>
      <c r="CF580" t="str">
        <f t="shared" si="365"/>
        <v/>
      </c>
      <c r="CG580" t="str">
        <f t="shared" si="366"/>
        <v/>
      </c>
      <c r="CH580" t="str">
        <f t="shared" si="367"/>
        <v/>
      </c>
      <c r="CI580" t="str">
        <f t="shared" si="368"/>
        <v/>
      </c>
      <c r="CJ580" t="str">
        <f t="shared" si="369"/>
        <v/>
      </c>
      <c r="CK580" t="str">
        <f t="shared" si="370"/>
        <v/>
      </c>
      <c r="CL580" t="str">
        <f t="shared" si="371"/>
        <v/>
      </c>
      <c r="CM580" t="str">
        <f t="shared" si="372"/>
        <v/>
      </c>
      <c r="CN580" t="str">
        <f t="shared" si="373"/>
        <v/>
      </c>
      <c r="CO580" t="str">
        <f t="shared" si="374"/>
        <v/>
      </c>
    </row>
    <row r="581" spans="1:93" ht="16.2" customHeight="1">
      <c r="A581" s="192" t="s">
        <v>3846</v>
      </c>
      <c r="B581" s="193" t="s">
        <v>4088</v>
      </c>
      <c r="C581" s="26" t="s">
        <v>4204</v>
      </c>
      <c r="D581" s="27"/>
      <c r="E581" s="27" t="s">
        <v>2890</v>
      </c>
      <c r="F581" t="s">
        <v>48</v>
      </c>
      <c r="G581" s="30" t="s">
        <v>903</v>
      </c>
      <c r="H581" t="s">
        <v>526</v>
      </c>
      <c r="I581" t="s">
        <v>4357</v>
      </c>
      <c r="K581" s="28"/>
      <c r="L581" s="198" t="s">
        <v>472</v>
      </c>
      <c r="M581" t="s">
        <v>38</v>
      </c>
      <c r="Q581" s="1" t="s">
        <v>4570</v>
      </c>
      <c r="R581" t="str">
        <f>IF(COUNTIF(soi_input_variables!A:A,B581)&gt;0,"yes","no")</f>
        <v>yes</v>
      </c>
      <c r="S581" t="str">
        <f>IF(COUNTIF(midas_input_variables!A:A,B581)&gt;0,"yes","no")</f>
        <v>no</v>
      </c>
      <c r="T581" t="str">
        <f t="shared" si="334"/>
        <v>yes</v>
      </c>
      <c r="U581">
        <f t="shared" si="375"/>
        <v>5.0000000000000001E-4</v>
      </c>
      <c r="V581" t="str">
        <f>IF(COUNTIF(eucalc_variables_proxies!A:A,B581)&gt;0,"yes","no")</f>
        <v>no</v>
      </c>
      <c r="X581" s="9" t="s">
        <v>3013</v>
      </c>
      <c r="AI581" s="9" t="s">
        <v>4571</v>
      </c>
      <c r="AJ581" t="s">
        <v>3096</v>
      </c>
      <c r="AO581" s="29"/>
      <c r="AP581" s="124" t="s">
        <v>4572</v>
      </c>
      <c r="AQ581" s="104" t="b">
        <v>1</v>
      </c>
      <c r="AR581" s="105"/>
      <c r="AS581" s="29"/>
      <c r="AT581" s="131" t="str" cm="1">
        <f t="array" ref="AT581">IFERROR(_xlfn.TEXTSPLIT(AR581,";",,FALSE),"")</f>
        <v/>
      </c>
      <c r="BJ581" s="132" t="str">
        <f t="shared" si="343"/>
        <v/>
      </c>
      <c r="BK581" s="132" t="str">
        <f t="shared" si="344"/>
        <v/>
      </c>
      <c r="BL581" s="132" t="str">
        <f t="shared" si="345"/>
        <v/>
      </c>
      <c r="BM581" s="132" t="str">
        <f t="shared" si="346"/>
        <v/>
      </c>
      <c r="BN581" s="132" t="str">
        <f t="shared" si="347"/>
        <v/>
      </c>
      <c r="BO581" s="132" t="str">
        <f t="shared" si="348"/>
        <v/>
      </c>
      <c r="BP581" s="132" t="str">
        <f t="shared" si="349"/>
        <v/>
      </c>
      <c r="BQ581" s="132" t="str">
        <f t="shared" si="350"/>
        <v/>
      </c>
      <c r="BR581" s="132" t="str">
        <f t="shared" si="351"/>
        <v/>
      </c>
      <c r="BS581" s="132" t="str">
        <f t="shared" si="352"/>
        <v/>
      </c>
      <c r="BT581" s="132" t="str">
        <f t="shared" si="353"/>
        <v/>
      </c>
      <c r="BU581" s="132" t="str">
        <f t="shared" si="354"/>
        <v/>
      </c>
      <c r="BV581" s="132" t="str">
        <f t="shared" si="355"/>
        <v/>
      </c>
      <c r="BW581" s="132" t="str">
        <f t="shared" si="356"/>
        <v/>
      </c>
      <c r="BX581" s="132" t="str">
        <f t="shared" si="357"/>
        <v/>
      </c>
      <c r="BY581" s="132" t="str">
        <f t="shared" si="358"/>
        <v/>
      </c>
      <c r="BZ581" t="str">
        <f t="shared" si="359"/>
        <v/>
      </c>
      <c r="CA581" t="str">
        <f t="shared" si="360"/>
        <v/>
      </c>
      <c r="CB581" t="str">
        <f t="shared" si="361"/>
        <v/>
      </c>
      <c r="CC581" t="str">
        <f t="shared" si="362"/>
        <v/>
      </c>
      <c r="CD581" t="str">
        <f t="shared" si="363"/>
        <v/>
      </c>
      <c r="CE581" t="str">
        <f t="shared" si="364"/>
        <v/>
      </c>
      <c r="CF581" t="str">
        <f t="shared" si="365"/>
        <v/>
      </c>
      <c r="CG581" t="str">
        <f t="shared" si="366"/>
        <v/>
      </c>
      <c r="CH581" t="str">
        <f t="shared" si="367"/>
        <v/>
      </c>
      <c r="CI581" t="str">
        <f t="shared" si="368"/>
        <v/>
      </c>
      <c r="CJ581" t="str">
        <f t="shared" si="369"/>
        <v/>
      </c>
      <c r="CK581" t="str">
        <f t="shared" si="370"/>
        <v/>
      </c>
      <c r="CL581" t="str">
        <f t="shared" si="371"/>
        <v/>
      </c>
      <c r="CM581" t="str">
        <f t="shared" si="372"/>
        <v/>
      </c>
      <c r="CN581" t="str">
        <f t="shared" si="373"/>
        <v/>
      </c>
      <c r="CO581" t="str">
        <f t="shared" si="374"/>
        <v/>
      </c>
    </row>
    <row r="582" spans="1:93" ht="18.600000000000001" customHeight="1">
      <c r="A582" t="s">
        <v>3821</v>
      </c>
      <c r="B582" s="97" t="s">
        <v>4091</v>
      </c>
      <c r="C582" s="26" t="s">
        <v>3905</v>
      </c>
      <c r="D582" s="27"/>
      <c r="E582" s="27" t="s">
        <v>2890</v>
      </c>
      <c r="F582" t="s">
        <v>48</v>
      </c>
      <c r="G582" s="30" t="s">
        <v>903</v>
      </c>
      <c r="H582" t="s">
        <v>526</v>
      </c>
      <c r="I582" t="s">
        <v>337</v>
      </c>
      <c r="K582" s="28"/>
      <c r="M582" t="s">
        <v>38</v>
      </c>
      <c r="R582" t="str">
        <f>IF(COUNTIF(soi_input_variables!A:A,B582)&gt;0,"yes","no")</f>
        <v>no</v>
      </c>
      <c r="S582" t="str">
        <f>IF(COUNTIF(midas_input_variables!A:A,B582)&gt;0,"yes","no")</f>
        <v>no</v>
      </c>
      <c r="T582" t="str">
        <f t="shared" si="334"/>
        <v>no</v>
      </c>
      <c r="V582" t="str">
        <f>IF(COUNTIF(eucalc_variables_proxies!A:A,B582)&gt;0,"yes","no")</f>
        <v>yes</v>
      </c>
      <c r="X582" s="9" t="s">
        <v>3013</v>
      </c>
      <c r="AI582" s="9" t="s">
        <v>4573</v>
      </c>
      <c r="AJ582" t="s">
        <v>3096</v>
      </c>
      <c r="AO582" s="29"/>
      <c r="AP582" s="124" t="s">
        <v>4574</v>
      </c>
      <c r="AQ582" s="104" t="b">
        <v>0</v>
      </c>
      <c r="AR582" s="105">
        <v>5101</v>
      </c>
      <c r="AS582" s="29"/>
      <c r="AT582" s="131" t="str" cm="1">
        <f t="array" ref="AT582">IFERROR(_xlfn.TEXTSPLIT(AR582,";",,FALSE),"")</f>
        <v>5101</v>
      </c>
      <c r="BJ582" s="132">
        <f t="shared" si="343"/>
        <v>5101</v>
      </c>
      <c r="BK582" s="132" t="str">
        <f t="shared" si="344"/>
        <v/>
      </c>
      <c r="BL582" s="132" t="str">
        <f t="shared" si="345"/>
        <v/>
      </c>
      <c r="BM582" s="132" t="str">
        <f t="shared" si="346"/>
        <v/>
      </c>
      <c r="BN582" s="132" t="str">
        <f t="shared" si="347"/>
        <v/>
      </c>
      <c r="BO582" s="132" t="str">
        <f t="shared" si="348"/>
        <v/>
      </c>
      <c r="BP582" s="132" t="str">
        <f t="shared" si="349"/>
        <v/>
      </c>
      <c r="BQ582" s="132" t="str">
        <f t="shared" si="350"/>
        <v/>
      </c>
      <c r="BR582" s="132" t="str">
        <f t="shared" si="351"/>
        <v/>
      </c>
      <c r="BS582" s="132" t="str">
        <f t="shared" si="352"/>
        <v/>
      </c>
      <c r="BT582" s="132" t="str">
        <f t="shared" si="353"/>
        <v/>
      </c>
      <c r="BU582" s="132" t="str">
        <f t="shared" si="354"/>
        <v/>
      </c>
      <c r="BV582" s="132" t="str">
        <f t="shared" si="355"/>
        <v/>
      </c>
      <c r="BW582" s="132" t="str">
        <f t="shared" si="356"/>
        <v/>
      </c>
      <c r="BX582" s="132" t="str">
        <f t="shared" si="357"/>
        <v/>
      </c>
      <c r="BY582" s="132" t="str">
        <f t="shared" si="358"/>
        <v/>
      </c>
      <c r="BZ582" t="str">
        <f t="shared" si="359"/>
        <v>elc_capex_RES_bio_gas[MEUR]</v>
      </c>
      <c r="CA582" t="str">
        <f t="shared" si="360"/>
        <v/>
      </c>
      <c r="CB582" t="str">
        <f t="shared" si="361"/>
        <v/>
      </c>
      <c r="CC582" t="str">
        <f t="shared" si="362"/>
        <v/>
      </c>
      <c r="CD582" t="str">
        <f t="shared" si="363"/>
        <v/>
      </c>
      <c r="CE582" t="str">
        <f t="shared" si="364"/>
        <v/>
      </c>
      <c r="CF582" t="str">
        <f t="shared" si="365"/>
        <v/>
      </c>
      <c r="CG582" t="str">
        <f t="shared" si="366"/>
        <v/>
      </c>
      <c r="CH582" t="str">
        <f t="shared" si="367"/>
        <v/>
      </c>
      <c r="CI582" t="str">
        <f t="shared" si="368"/>
        <v/>
      </c>
      <c r="CJ582" t="str">
        <f t="shared" si="369"/>
        <v/>
      </c>
      <c r="CK582" t="str">
        <f t="shared" si="370"/>
        <v/>
      </c>
      <c r="CL582" t="str">
        <f t="shared" si="371"/>
        <v/>
      </c>
      <c r="CM582" t="str">
        <f t="shared" si="372"/>
        <v/>
      </c>
      <c r="CN582" t="str">
        <f t="shared" si="373"/>
        <v/>
      </c>
      <c r="CO582" t="str">
        <f t="shared" si="374"/>
        <v/>
      </c>
    </row>
    <row r="583" spans="1:93" ht="17.100000000000001" customHeight="1">
      <c r="A583" t="s">
        <v>3823</v>
      </c>
      <c r="B583" s="97" t="s">
        <v>4094</v>
      </c>
      <c r="C583" s="26" t="s">
        <v>3911</v>
      </c>
      <c r="D583" s="27"/>
      <c r="E583" s="27" t="s">
        <v>2890</v>
      </c>
      <c r="F583" t="s">
        <v>48</v>
      </c>
      <c r="G583" s="30" t="s">
        <v>903</v>
      </c>
      <c r="H583" t="s">
        <v>526</v>
      </c>
      <c r="I583" t="s">
        <v>337</v>
      </c>
      <c r="K583" s="28"/>
      <c r="M583" t="s">
        <v>38</v>
      </c>
      <c r="R583" t="str">
        <f>IF(COUNTIF(soi_input_variables!A:A,B583)&gt;0,"yes","no")</f>
        <v>no</v>
      </c>
      <c r="S583" t="str">
        <f>IF(COUNTIF(midas_input_variables!A:A,B583)&gt;0,"yes","no")</f>
        <v>no</v>
      </c>
      <c r="T583" t="str">
        <f t="shared" si="334"/>
        <v>no</v>
      </c>
      <c r="V583" t="str">
        <f>IF(COUNTIF(eucalc_variables_proxies!A:A,B583)&gt;0,"yes","no")</f>
        <v>yes</v>
      </c>
      <c r="X583" s="9" t="s">
        <v>3013</v>
      </c>
      <c r="AI583" s="9" t="s">
        <v>4575</v>
      </c>
      <c r="AJ583" t="s">
        <v>3101</v>
      </c>
      <c r="AO583" s="29">
        <v>5102</v>
      </c>
      <c r="AP583" s="124" t="s">
        <v>4576</v>
      </c>
      <c r="AQ583" s="104" t="b">
        <v>1</v>
      </c>
      <c r="AR583" s="105"/>
      <c r="AS583" s="29">
        <v>5102</v>
      </c>
      <c r="AT583" s="131" t="str" cm="1">
        <f t="array" ref="AT583">IFERROR(_xlfn.TEXTSPLIT(AR583,";",,FALSE),"")</f>
        <v/>
      </c>
      <c r="BJ583" s="132" t="str">
        <f t="shared" si="343"/>
        <v/>
      </c>
      <c r="BK583" s="132" t="str">
        <f t="shared" si="344"/>
        <v/>
      </c>
      <c r="BL583" s="132" t="str">
        <f t="shared" si="345"/>
        <v/>
      </c>
      <c r="BM583" s="132" t="str">
        <f t="shared" si="346"/>
        <v/>
      </c>
      <c r="BN583" s="132" t="str">
        <f t="shared" si="347"/>
        <v/>
      </c>
      <c r="BO583" s="132" t="str">
        <f t="shared" si="348"/>
        <v/>
      </c>
      <c r="BP583" s="132" t="str">
        <f t="shared" si="349"/>
        <v/>
      </c>
      <c r="BQ583" s="132" t="str">
        <f t="shared" si="350"/>
        <v/>
      </c>
      <c r="BR583" s="132" t="str">
        <f t="shared" si="351"/>
        <v/>
      </c>
      <c r="BS583" s="132" t="str">
        <f t="shared" si="352"/>
        <v/>
      </c>
      <c r="BT583" s="132" t="str">
        <f t="shared" si="353"/>
        <v/>
      </c>
      <c r="BU583" s="132" t="str">
        <f t="shared" si="354"/>
        <v/>
      </c>
      <c r="BV583" s="132" t="str">
        <f t="shared" si="355"/>
        <v/>
      </c>
      <c r="BW583" s="132" t="str">
        <f t="shared" si="356"/>
        <v/>
      </c>
      <c r="BX583" s="132" t="str">
        <f t="shared" si="357"/>
        <v/>
      </c>
      <c r="BY583" s="132" t="str">
        <f t="shared" si="358"/>
        <v/>
      </c>
      <c r="BZ583" t="str">
        <f t="shared" si="359"/>
        <v/>
      </c>
      <c r="CA583" t="str">
        <f t="shared" si="360"/>
        <v/>
      </c>
      <c r="CB583" t="str">
        <f t="shared" si="361"/>
        <v/>
      </c>
      <c r="CC583" t="str">
        <f t="shared" si="362"/>
        <v/>
      </c>
      <c r="CD583" t="str">
        <f t="shared" si="363"/>
        <v/>
      </c>
      <c r="CE583" t="str">
        <f t="shared" si="364"/>
        <v/>
      </c>
      <c r="CF583" t="str">
        <f t="shared" si="365"/>
        <v/>
      </c>
      <c r="CG583" t="str">
        <f t="shared" si="366"/>
        <v/>
      </c>
      <c r="CH583" t="str">
        <f t="shared" si="367"/>
        <v/>
      </c>
      <c r="CI583" t="str">
        <f t="shared" si="368"/>
        <v/>
      </c>
      <c r="CJ583" t="str">
        <f t="shared" si="369"/>
        <v/>
      </c>
      <c r="CK583" t="str">
        <f t="shared" si="370"/>
        <v/>
      </c>
      <c r="CL583" t="str">
        <f t="shared" si="371"/>
        <v/>
      </c>
      <c r="CM583" t="str">
        <f t="shared" si="372"/>
        <v/>
      </c>
      <c r="CN583" t="str">
        <f t="shared" si="373"/>
        <v/>
      </c>
      <c r="CO583" t="str">
        <f t="shared" si="374"/>
        <v/>
      </c>
    </row>
    <row r="584" spans="1:93" ht="19.2" customHeight="1">
      <c r="A584" t="s">
        <v>3826</v>
      </c>
      <c r="B584" s="97" t="s">
        <v>4096</v>
      </c>
      <c r="C584" s="26" t="s">
        <v>3954</v>
      </c>
      <c r="D584" s="27"/>
      <c r="E584" s="27" t="s">
        <v>2890</v>
      </c>
      <c r="F584" t="s">
        <v>48</v>
      </c>
      <c r="G584" s="30" t="s">
        <v>903</v>
      </c>
      <c r="H584" t="s">
        <v>526</v>
      </c>
      <c r="I584" t="s">
        <v>337</v>
      </c>
      <c r="K584" s="28"/>
      <c r="M584" t="s">
        <v>38</v>
      </c>
      <c r="R584" t="str">
        <f>IF(COUNTIF(soi_input_variables!A:A,B584)&gt;0,"yes","no")</f>
        <v>no</v>
      </c>
      <c r="S584" t="str">
        <f>IF(COUNTIF(midas_input_variables!A:A,B584)&gt;0,"yes","no")</f>
        <v>no</v>
      </c>
      <c r="T584" t="str">
        <f t="shared" si="334"/>
        <v>no</v>
      </c>
      <c r="V584" t="str">
        <f>IF(COUNTIF(eucalc_variables_proxies!A:A,B584)&gt;0,"yes","no")</f>
        <v>yes</v>
      </c>
      <c r="X584" s="9" t="s">
        <v>3013</v>
      </c>
      <c r="AI584" s="9" t="s">
        <v>4577</v>
      </c>
      <c r="AJ584" t="s">
        <v>3106</v>
      </c>
      <c r="AO584" s="29">
        <v>5102</v>
      </c>
      <c r="AP584" s="124" t="s">
        <v>4578</v>
      </c>
      <c r="AQ584" s="104" t="b">
        <v>1</v>
      </c>
      <c r="AR584" s="105"/>
      <c r="AS584" s="29">
        <v>5102</v>
      </c>
      <c r="AT584" s="131" t="str" cm="1">
        <f t="array" ref="AT584">IFERROR(_xlfn.TEXTSPLIT(AR584,";",,FALSE),"")</f>
        <v/>
      </c>
      <c r="BJ584" s="132" t="str">
        <f t="shared" si="343"/>
        <v/>
      </c>
      <c r="BK584" s="132" t="str">
        <f t="shared" si="344"/>
        <v/>
      </c>
      <c r="BL584" s="132" t="str">
        <f t="shared" si="345"/>
        <v/>
      </c>
      <c r="BM584" s="132" t="str">
        <f t="shared" si="346"/>
        <v/>
      </c>
      <c r="BN584" s="132" t="str">
        <f t="shared" si="347"/>
        <v/>
      </c>
      <c r="BO584" s="132" t="str">
        <f t="shared" si="348"/>
        <v/>
      </c>
      <c r="BP584" s="132" t="str">
        <f t="shared" si="349"/>
        <v/>
      </c>
      <c r="BQ584" s="132" t="str">
        <f t="shared" si="350"/>
        <v/>
      </c>
      <c r="BR584" s="132" t="str">
        <f t="shared" si="351"/>
        <v/>
      </c>
      <c r="BS584" s="132" t="str">
        <f t="shared" si="352"/>
        <v/>
      </c>
      <c r="BT584" s="132" t="str">
        <f t="shared" si="353"/>
        <v/>
      </c>
      <c r="BU584" s="132" t="str">
        <f t="shared" si="354"/>
        <v/>
      </c>
      <c r="BV584" s="132" t="str">
        <f t="shared" si="355"/>
        <v/>
      </c>
      <c r="BW584" s="132" t="str">
        <f t="shared" si="356"/>
        <v/>
      </c>
      <c r="BX584" s="132" t="str">
        <f t="shared" si="357"/>
        <v/>
      </c>
      <c r="BY584" s="132" t="str">
        <f t="shared" si="358"/>
        <v/>
      </c>
      <c r="BZ584" t="str">
        <f t="shared" si="359"/>
        <v/>
      </c>
      <c r="CA584" t="str">
        <f t="shared" si="360"/>
        <v/>
      </c>
      <c r="CB584" t="str">
        <f t="shared" si="361"/>
        <v/>
      </c>
      <c r="CC584" t="str">
        <f t="shared" si="362"/>
        <v/>
      </c>
      <c r="CD584" t="str">
        <f t="shared" si="363"/>
        <v/>
      </c>
      <c r="CE584" t="str">
        <f t="shared" si="364"/>
        <v/>
      </c>
      <c r="CF584" t="str">
        <f t="shared" si="365"/>
        <v/>
      </c>
      <c r="CG584" t="str">
        <f t="shared" si="366"/>
        <v/>
      </c>
      <c r="CH584" t="str">
        <f t="shared" si="367"/>
        <v/>
      </c>
      <c r="CI584" t="str">
        <f t="shared" si="368"/>
        <v/>
      </c>
      <c r="CJ584" t="str">
        <f t="shared" si="369"/>
        <v/>
      </c>
      <c r="CK584" t="str">
        <f t="shared" si="370"/>
        <v/>
      </c>
      <c r="CL584" t="str">
        <f t="shared" si="371"/>
        <v/>
      </c>
      <c r="CM584" t="str">
        <f t="shared" si="372"/>
        <v/>
      </c>
      <c r="CN584" t="str">
        <f t="shared" si="373"/>
        <v/>
      </c>
      <c r="CO584" t="str">
        <f t="shared" si="374"/>
        <v/>
      </c>
    </row>
    <row r="585" spans="1:93" ht="20.7" customHeight="1">
      <c r="A585" s="198" t="s">
        <v>4579</v>
      </c>
      <c r="B585" s="97"/>
      <c r="C585" s="26" t="s">
        <v>4580</v>
      </c>
      <c r="D585" s="27"/>
      <c r="E585" s="27" t="s">
        <v>338</v>
      </c>
      <c r="G585" s="30"/>
      <c r="K585" s="28"/>
      <c r="M585" t="s">
        <v>1707</v>
      </c>
      <c r="R585" t="str">
        <f>IF(COUNTIF(soi_input_variables!A:A,B585)&gt;0,"yes","no")</f>
        <v>no</v>
      </c>
      <c r="S585" t="str">
        <f>IF(COUNTIF(midas_input_variables!A:A,B585)&gt;0,"yes","no")</f>
        <v>no</v>
      </c>
      <c r="T585" t="str">
        <f t="shared" si="334"/>
        <v>no</v>
      </c>
      <c r="V585" t="str">
        <f>IF(COUNTIF(eucalc_variables_proxies!A:A,B585)&gt;0,"yes","no")</f>
        <v>no</v>
      </c>
      <c r="AI585" s="9" t="s">
        <v>4581</v>
      </c>
      <c r="AJ585" t="s">
        <v>2988</v>
      </c>
      <c r="AK585" t="s">
        <v>4582</v>
      </c>
      <c r="AO585" s="29">
        <v>5102</v>
      </c>
      <c r="AP585" s="124" t="s">
        <v>4583</v>
      </c>
      <c r="AQ585" s="104" t="b">
        <v>1</v>
      </c>
      <c r="AR585" s="105"/>
      <c r="AS585" s="29">
        <v>5102</v>
      </c>
      <c r="AT585" s="131" t="str" cm="1">
        <f t="array" ref="AT585">IFERROR(_xlfn.TEXTSPLIT(AR585,";",,FALSE),"")</f>
        <v/>
      </c>
      <c r="BJ585" s="132" t="str">
        <f t="shared" si="343"/>
        <v/>
      </c>
      <c r="BK585" s="132" t="str">
        <f t="shared" si="344"/>
        <v/>
      </c>
      <c r="BL585" s="132" t="str">
        <f t="shared" si="345"/>
        <v/>
      </c>
      <c r="BM585" s="132" t="str">
        <f t="shared" si="346"/>
        <v/>
      </c>
      <c r="BN585" s="132" t="str">
        <f t="shared" si="347"/>
        <v/>
      </c>
      <c r="BO585" s="132" t="str">
        <f t="shared" si="348"/>
        <v/>
      </c>
      <c r="BP585" s="132" t="str">
        <f t="shared" si="349"/>
        <v/>
      </c>
      <c r="BQ585" s="132" t="str">
        <f t="shared" si="350"/>
        <v/>
      </c>
      <c r="BR585" s="132" t="str">
        <f t="shared" si="351"/>
        <v/>
      </c>
      <c r="BS585" s="132" t="str">
        <f t="shared" si="352"/>
        <v/>
      </c>
      <c r="BT585" s="132" t="str">
        <f t="shared" si="353"/>
        <v/>
      </c>
      <c r="BU585" s="132" t="str">
        <f t="shared" si="354"/>
        <v/>
      </c>
      <c r="BV585" s="132" t="str">
        <f t="shared" si="355"/>
        <v/>
      </c>
      <c r="BW585" s="132" t="str">
        <f t="shared" si="356"/>
        <v/>
      </c>
      <c r="BX585" s="132" t="str">
        <f t="shared" si="357"/>
        <v/>
      </c>
      <c r="BY585" s="132" t="str">
        <f t="shared" si="358"/>
        <v/>
      </c>
      <c r="BZ585" t="str">
        <f t="shared" si="359"/>
        <v/>
      </c>
      <c r="CA585" t="str">
        <f t="shared" si="360"/>
        <v/>
      </c>
      <c r="CB585" t="str">
        <f t="shared" si="361"/>
        <v/>
      </c>
      <c r="CC585" t="str">
        <f t="shared" si="362"/>
        <v/>
      </c>
      <c r="CD585" t="str">
        <f t="shared" si="363"/>
        <v/>
      </c>
      <c r="CE585" t="str">
        <f t="shared" si="364"/>
        <v/>
      </c>
      <c r="CF585" t="str">
        <f t="shared" si="365"/>
        <v/>
      </c>
      <c r="CG585" t="str">
        <f t="shared" si="366"/>
        <v/>
      </c>
      <c r="CH585" t="str">
        <f t="shared" si="367"/>
        <v/>
      </c>
      <c r="CI585" t="str">
        <f t="shared" si="368"/>
        <v/>
      </c>
      <c r="CJ585" t="str">
        <f t="shared" si="369"/>
        <v/>
      </c>
      <c r="CK585" t="str">
        <f t="shared" si="370"/>
        <v/>
      </c>
      <c r="CL585" t="str">
        <f t="shared" si="371"/>
        <v/>
      </c>
      <c r="CM585" t="str">
        <f t="shared" si="372"/>
        <v/>
      </c>
      <c r="CN585" t="str">
        <f t="shared" si="373"/>
        <v/>
      </c>
      <c r="CO585" t="str">
        <f t="shared" si="374"/>
        <v/>
      </c>
    </row>
    <row r="586" spans="1:93" ht="20.7" customHeight="1">
      <c r="B586" s="97" t="s">
        <v>4100</v>
      </c>
      <c r="C586" s="26"/>
      <c r="D586" s="27"/>
      <c r="E586" s="27" t="s">
        <v>2890</v>
      </c>
      <c r="F586" t="s">
        <v>48</v>
      </c>
      <c r="G586" s="30" t="s">
        <v>903</v>
      </c>
      <c r="H586" t="s">
        <v>526</v>
      </c>
      <c r="I586" t="s">
        <v>4357</v>
      </c>
      <c r="K586" s="28" t="s">
        <v>3807</v>
      </c>
      <c r="M586" t="s">
        <v>38</v>
      </c>
      <c r="N586" s="1" t="str">
        <f>_xlfn.CONCAT(A594, "|/", A594, "+", A595, "|*", "0.000001*", A585)</f>
        <v>bld_energy-demand_residential_sfh[TWh]|/bld_energy-demand_residential_sfh[TWh]+bld_energy-demand_residential_mfh[TWh]|*0.000001*bld_energy-demand_residential_appliances_electricity[TWh]</v>
      </c>
      <c r="O586" s="1" t="s">
        <v>4584</v>
      </c>
      <c r="R586" t="str">
        <f>IF(COUNTIF(soi_input_variables!A:A,B586)&gt;0,"yes","no")</f>
        <v>yes</v>
      </c>
      <c r="S586" t="str">
        <f>IF(COUNTIF(midas_input_variables!A:A,B586)&gt;0,"yes","no")</f>
        <v>yes</v>
      </c>
      <c r="T586" t="str">
        <f t="shared" si="334"/>
        <v>yes</v>
      </c>
      <c r="U586">
        <f t="shared" ref="U586:U587" si="376">0.0005</f>
        <v>5.0000000000000001E-4</v>
      </c>
      <c r="V586" t="str">
        <f>IF(COUNTIF(eucalc_variables_proxies!A:A,B586)&gt;0,"yes","no")</f>
        <v>yes</v>
      </c>
      <c r="X586" s="9" t="s">
        <v>3013</v>
      </c>
      <c r="AI586" s="9" t="s">
        <v>4585</v>
      </c>
      <c r="AJ586" t="s">
        <v>2988</v>
      </c>
      <c r="AK586" t="s">
        <v>4582</v>
      </c>
      <c r="AO586" s="29">
        <v>5102</v>
      </c>
      <c r="AP586" s="124" t="s">
        <v>4586</v>
      </c>
      <c r="AQ586" s="104" t="b">
        <v>1</v>
      </c>
      <c r="AR586" s="105"/>
      <c r="AS586" s="29">
        <v>5102</v>
      </c>
      <c r="AT586" s="131" t="str" cm="1">
        <f t="array" ref="AT586">IFERROR(_xlfn.TEXTSPLIT(AR586,";",,FALSE),"")</f>
        <v/>
      </c>
      <c r="BJ586" s="132" t="str">
        <f t="shared" si="343"/>
        <v/>
      </c>
      <c r="BK586" s="132" t="str">
        <f t="shared" si="344"/>
        <v/>
      </c>
      <c r="BL586" s="132" t="str">
        <f t="shared" si="345"/>
        <v/>
      </c>
      <c r="BM586" s="132" t="str">
        <f t="shared" si="346"/>
        <v/>
      </c>
      <c r="BN586" s="132" t="str">
        <f t="shared" si="347"/>
        <v/>
      </c>
      <c r="BO586" s="132" t="str">
        <f t="shared" si="348"/>
        <v/>
      </c>
      <c r="BP586" s="132" t="str">
        <f t="shared" si="349"/>
        <v/>
      </c>
      <c r="BQ586" s="132" t="str">
        <f t="shared" si="350"/>
        <v/>
      </c>
      <c r="BR586" s="132" t="str">
        <f t="shared" si="351"/>
        <v/>
      </c>
      <c r="BS586" s="132" t="str">
        <f t="shared" si="352"/>
        <v/>
      </c>
      <c r="BT586" s="132" t="str">
        <f t="shared" si="353"/>
        <v/>
      </c>
      <c r="BU586" s="132" t="str">
        <f t="shared" si="354"/>
        <v/>
      </c>
      <c r="BV586" s="132" t="str">
        <f t="shared" si="355"/>
        <v/>
      </c>
      <c r="BW586" s="132" t="str">
        <f t="shared" si="356"/>
        <v/>
      </c>
      <c r="BX586" s="132" t="str">
        <f t="shared" si="357"/>
        <v/>
      </c>
      <c r="BY586" s="132" t="str">
        <f t="shared" si="358"/>
        <v/>
      </c>
      <c r="BZ586" t="str">
        <f t="shared" si="359"/>
        <v/>
      </c>
      <c r="CA586" t="str">
        <f t="shared" si="360"/>
        <v/>
      </c>
      <c r="CB586" t="str">
        <f t="shared" si="361"/>
        <v/>
      </c>
      <c r="CC586" t="str">
        <f t="shared" si="362"/>
        <v/>
      </c>
      <c r="CD586" t="str">
        <f t="shared" si="363"/>
        <v/>
      </c>
      <c r="CE586" t="str">
        <f t="shared" si="364"/>
        <v/>
      </c>
      <c r="CF586" t="str">
        <f t="shared" si="365"/>
        <v/>
      </c>
      <c r="CG586" t="str">
        <f t="shared" si="366"/>
        <v/>
      </c>
      <c r="CH586" t="str">
        <f t="shared" si="367"/>
        <v/>
      </c>
      <c r="CI586" t="str">
        <f t="shared" si="368"/>
        <v/>
      </c>
      <c r="CJ586" t="str">
        <f t="shared" si="369"/>
        <v/>
      </c>
      <c r="CK586" t="str">
        <f t="shared" si="370"/>
        <v/>
      </c>
      <c r="CL586" t="str">
        <f t="shared" si="371"/>
        <v/>
      </c>
      <c r="CM586" t="str">
        <f t="shared" si="372"/>
        <v/>
      </c>
      <c r="CN586" t="str">
        <f t="shared" si="373"/>
        <v/>
      </c>
      <c r="CO586" t="str">
        <f t="shared" si="374"/>
        <v/>
      </c>
    </row>
    <row r="587" spans="1:93" ht="20.7" customHeight="1">
      <c r="B587" s="97" t="s">
        <v>4103</v>
      </c>
      <c r="C587" s="26"/>
      <c r="D587" s="27"/>
      <c r="E587" s="27" t="s">
        <v>2890</v>
      </c>
      <c r="F587" t="s">
        <v>48</v>
      </c>
      <c r="G587" s="30" t="s">
        <v>903</v>
      </c>
      <c r="H587" t="s">
        <v>526</v>
      </c>
      <c r="I587" t="s">
        <v>4357</v>
      </c>
      <c r="K587" s="28" t="s">
        <v>3811</v>
      </c>
      <c r="M587" t="s">
        <v>38</v>
      </c>
      <c r="N587" s="1" t="str">
        <f>_xlfn.CONCAT(A595, "|/", A594, "+", A595, "|*", "0.000001", "*", A585)</f>
        <v>bld_energy-demand_residential_mfh[TWh]|/bld_energy-demand_residential_sfh[TWh]+bld_energy-demand_residential_mfh[TWh]|*0.000001*bld_energy-demand_residential_appliances_electricity[TWh]</v>
      </c>
      <c r="O587" s="1" t="s">
        <v>4584</v>
      </c>
      <c r="R587" t="str">
        <f>IF(COUNTIF(soi_input_variables!A:A,B587)&gt;0,"yes","no")</f>
        <v>yes</v>
      </c>
      <c r="S587" t="str">
        <f>IF(COUNTIF(midas_input_variables!A:A,B587)&gt;0,"yes","no")</f>
        <v>yes</v>
      </c>
      <c r="T587" t="str">
        <f t="shared" si="334"/>
        <v>yes</v>
      </c>
      <c r="U587">
        <f t="shared" si="376"/>
        <v>5.0000000000000001E-4</v>
      </c>
      <c r="V587" t="str">
        <f>IF(COUNTIF(eucalc_variables_proxies!A:A,B587)&gt;0,"yes","no")</f>
        <v>yes</v>
      </c>
      <c r="X587" s="9" t="s">
        <v>3013</v>
      </c>
      <c r="AI587" s="9" t="s">
        <v>4587</v>
      </c>
      <c r="AJ587" t="s">
        <v>2988</v>
      </c>
      <c r="AK587" t="s">
        <v>4582</v>
      </c>
      <c r="AO587" s="29">
        <v>5102</v>
      </c>
      <c r="AP587" s="124" t="s">
        <v>4588</v>
      </c>
      <c r="AQ587" s="104" t="b">
        <v>1</v>
      </c>
      <c r="AR587" s="105"/>
      <c r="AS587" s="29">
        <v>5102</v>
      </c>
      <c r="AT587" s="131" t="str" cm="1">
        <f t="array" ref="AT587">IFERROR(_xlfn.TEXTSPLIT(AR587,";",,FALSE),"")</f>
        <v/>
      </c>
      <c r="BJ587" s="132" t="str">
        <f t="shared" si="343"/>
        <v/>
      </c>
      <c r="BK587" s="132" t="str">
        <f t="shared" si="344"/>
        <v/>
      </c>
      <c r="BL587" s="132" t="str">
        <f t="shared" si="345"/>
        <v/>
      </c>
      <c r="BM587" s="132" t="str">
        <f t="shared" si="346"/>
        <v/>
      </c>
      <c r="BN587" s="132" t="str">
        <f t="shared" si="347"/>
        <v/>
      </c>
      <c r="BO587" s="132" t="str">
        <f t="shared" si="348"/>
        <v/>
      </c>
      <c r="BP587" s="132" t="str">
        <f t="shared" si="349"/>
        <v/>
      </c>
      <c r="BQ587" s="132" t="str">
        <f t="shared" si="350"/>
        <v/>
      </c>
      <c r="BR587" s="132" t="str">
        <f t="shared" si="351"/>
        <v/>
      </c>
      <c r="BS587" s="132" t="str">
        <f t="shared" si="352"/>
        <v/>
      </c>
      <c r="BT587" s="132" t="str">
        <f t="shared" si="353"/>
        <v/>
      </c>
      <c r="BU587" s="132" t="str">
        <f t="shared" si="354"/>
        <v/>
      </c>
      <c r="BV587" s="132" t="str">
        <f t="shared" si="355"/>
        <v/>
      </c>
      <c r="BW587" s="132" t="str">
        <f t="shared" si="356"/>
        <v/>
      </c>
      <c r="BX587" s="132" t="str">
        <f t="shared" si="357"/>
        <v/>
      </c>
      <c r="BY587" s="132" t="str">
        <f t="shared" si="358"/>
        <v/>
      </c>
      <c r="BZ587" t="str">
        <f t="shared" si="359"/>
        <v/>
      </c>
      <c r="CA587" t="str">
        <f t="shared" si="360"/>
        <v/>
      </c>
      <c r="CB587" t="str">
        <f t="shared" si="361"/>
        <v/>
      </c>
      <c r="CC587" t="str">
        <f t="shared" si="362"/>
        <v/>
      </c>
      <c r="CD587" t="str">
        <f t="shared" si="363"/>
        <v/>
      </c>
      <c r="CE587" t="str">
        <f t="shared" si="364"/>
        <v/>
      </c>
      <c r="CF587" t="str">
        <f t="shared" si="365"/>
        <v/>
      </c>
      <c r="CG587" t="str">
        <f t="shared" si="366"/>
        <v/>
      </c>
      <c r="CH587" t="str">
        <f t="shared" si="367"/>
        <v/>
      </c>
      <c r="CI587" t="str">
        <f t="shared" si="368"/>
        <v/>
      </c>
      <c r="CJ587" t="str">
        <f t="shared" si="369"/>
        <v/>
      </c>
      <c r="CK587" t="str">
        <f t="shared" si="370"/>
        <v/>
      </c>
      <c r="CL587" t="str">
        <f t="shared" si="371"/>
        <v/>
      </c>
      <c r="CM587" t="str">
        <f t="shared" si="372"/>
        <v/>
      </c>
      <c r="CN587" t="str">
        <f t="shared" si="373"/>
        <v/>
      </c>
      <c r="CO587" t="str">
        <f t="shared" si="374"/>
        <v/>
      </c>
    </row>
    <row r="588" spans="1:93" ht="19.5" customHeight="1">
      <c r="A588" t="s">
        <v>3804</v>
      </c>
      <c r="B588" s="97"/>
      <c r="C588" s="26" t="s">
        <v>4589</v>
      </c>
      <c r="D588" s="27"/>
      <c r="E588" s="27" t="s">
        <v>2890</v>
      </c>
      <c r="G588" s="30"/>
      <c r="K588" s="28"/>
      <c r="M588" t="s">
        <v>1707</v>
      </c>
      <c r="O588" s="1" t="s">
        <v>4191</v>
      </c>
      <c r="R588" t="str">
        <f>IF(COUNTIF(soi_input_variables!A:A,B588)&gt;0,"yes","no")</f>
        <v>no</v>
      </c>
      <c r="S588" t="str">
        <f>IF(COUNTIF(midas_input_variables!A:A,B588)&gt;0,"yes","no")</f>
        <v>no</v>
      </c>
      <c r="T588" t="str">
        <f t="shared" si="334"/>
        <v>no</v>
      </c>
      <c r="V588" t="str">
        <f>IF(COUNTIF(eucalc_variables_proxies!A:A,B588)&gt;0,"yes","no")</f>
        <v>no</v>
      </c>
      <c r="AI588" s="9" t="s">
        <v>4590</v>
      </c>
      <c r="AJ588" t="s">
        <v>2988</v>
      </c>
      <c r="AK588" t="s">
        <v>4582</v>
      </c>
      <c r="AO588" s="29">
        <v>5102</v>
      </c>
      <c r="AP588" s="124" t="s">
        <v>4591</v>
      </c>
      <c r="AQ588" s="104" t="b">
        <v>1</v>
      </c>
      <c r="AR588" s="105"/>
      <c r="AS588" s="29">
        <v>5102</v>
      </c>
      <c r="AT588" s="131" t="str" cm="1">
        <f t="array" ref="AT588">IFERROR(_xlfn.TEXTSPLIT(AR588,";",,FALSE),"")</f>
        <v/>
      </c>
      <c r="BJ588" s="132" t="str">
        <f t="shared" si="343"/>
        <v/>
      </c>
      <c r="BK588" s="132" t="str">
        <f t="shared" si="344"/>
        <v/>
      </c>
      <c r="BL588" s="132" t="str">
        <f t="shared" si="345"/>
        <v/>
      </c>
      <c r="BM588" s="132" t="str">
        <f t="shared" si="346"/>
        <v/>
      </c>
      <c r="BN588" s="132" t="str">
        <f t="shared" si="347"/>
        <v/>
      </c>
      <c r="BO588" s="132" t="str">
        <f t="shared" si="348"/>
        <v/>
      </c>
      <c r="BP588" s="132" t="str">
        <f t="shared" si="349"/>
        <v/>
      </c>
      <c r="BQ588" s="132" t="str">
        <f t="shared" si="350"/>
        <v/>
      </c>
      <c r="BR588" s="132" t="str">
        <f t="shared" si="351"/>
        <v/>
      </c>
      <c r="BS588" s="132" t="str">
        <f t="shared" si="352"/>
        <v/>
      </c>
      <c r="BT588" s="132" t="str">
        <f t="shared" si="353"/>
        <v/>
      </c>
      <c r="BU588" s="132" t="str">
        <f t="shared" si="354"/>
        <v/>
      </c>
      <c r="BV588" s="132" t="str">
        <f t="shared" si="355"/>
        <v/>
      </c>
      <c r="BW588" s="132" t="str">
        <f t="shared" si="356"/>
        <v/>
      </c>
      <c r="BX588" s="132" t="str">
        <f t="shared" si="357"/>
        <v/>
      </c>
      <c r="BY588" s="132" t="str">
        <f t="shared" si="358"/>
        <v/>
      </c>
      <c r="BZ588" t="str">
        <f t="shared" si="359"/>
        <v/>
      </c>
      <c r="CA588" t="str">
        <f t="shared" si="360"/>
        <v/>
      </c>
      <c r="CB588" t="str">
        <f t="shared" si="361"/>
        <v/>
      </c>
      <c r="CC588" t="str">
        <f t="shared" si="362"/>
        <v/>
      </c>
      <c r="CD588" t="str">
        <f t="shared" si="363"/>
        <v/>
      </c>
      <c r="CE588" t="str">
        <f t="shared" si="364"/>
        <v/>
      </c>
      <c r="CF588" t="str">
        <f t="shared" si="365"/>
        <v/>
      </c>
      <c r="CG588" t="str">
        <f t="shared" si="366"/>
        <v/>
      </c>
      <c r="CH588" t="str">
        <f t="shared" si="367"/>
        <v/>
      </c>
      <c r="CI588" t="str">
        <f t="shared" si="368"/>
        <v/>
      </c>
      <c r="CJ588" t="str">
        <f t="shared" si="369"/>
        <v/>
      </c>
      <c r="CK588" t="str">
        <f t="shared" si="370"/>
        <v/>
      </c>
      <c r="CL588" t="str">
        <f t="shared" si="371"/>
        <v/>
      </c>
      <c r="CM588" t="str">
        <f t="shared" si="372"/>
        <v/>
      </c>
      <c r="CN588" t="str">
        <f t="shared" si="373"/>
        <v/>
      </c>
      <c r="CO588" t="str">
        <f t="shared" si="374"/>
        <v/>
      </c>
    </row>
    <row r="589" spans="1:93" ht="19.5" customHeight="1">
      <c r="B589" s="97" t="s">
        <v>4107</v>
      </c>
      <c r="C589" s="26"/>
      <c r="D589" s="27"/>
      <c r="E589" s="27" t="s">
        <v>2890</v>
      </c>
      <c r="F589" t="s">
        <v>48</v>
      </c>
      <c r="G589" s="30" t="s">
        <v>903</v>
      </c>
      <c r="H589" t="s">
        <v>526</v>
      </c>
      <c r="I589" t="s">
        <v>4369</v>
      </c>
      <c r="K589" s="28" t="s">
        <v>3921</v>
      </c>
      <c r="M589" t="s">
        <v>38</v>
      </c>
      <c r="N589" s="1" t="str">
        <f>_xlfn.CONCAT(A588, "*", A594, "|/", A594, "+", A595)</f>
        <v>bld_energy-demand_residential_heat[TWh]*bld_energy-demand_residential_sfh[TWh]|/bld_energy-demand_residential_sfh[TWh]+bld_energy-demand_residential_mfh[TWh]</v>
      </c>
      <c r="R589" t="str">
        <f>IF(COUNTIF(soi_input_variables!A:A,B589)&gt;0,"yes","no")</f>
        <v>yes</v>
      </c>
      <c r="S589" t="str">
        <f>IF(COUNTIF(midas_input_variables!A:A,B589)&gt;0,"yes","no")</f>
        <v>yes</v>
      </c>
      <c r="T589" t="str">
        <f t="shared" si="334"/>
        <v>yes</v>
      </c>
      <c r="U589">
        <f t="shared" ref="U589:U590" si="377">0.0005</f>
        <v>5.0000000000000001E-4</v>
      </c>
      <c r="V589" t="str">
        <f>IF(COUNTIF(eucalc_variables_proxies!A:A,B589)&gt;0,"yes","no")</f>
        <v>yes</v>
      </c>
      <c r="X589" s="9" t="s">
        <v>3013</v>
      </c>
      <c r="AI589" s="9" t="s">
        <v>4592</v>
      </c>
      <c r="AJ589" t="s">
        <v>2988</v>
      </c>
      <c r="AK589" t="s">
        <v>4582</v>
      </c>
      <c r="AO589" s="29">
        <v>5102</v>
      </c>
      <c r="AP589" s="124" t="s">
        <v>4593</v>
      </c>
      <c r="AQ589" s="104" t="b">
        <v>1</v>
      </c>
      <c r="AR589" s="105"/>
      <c r="AS589" s="29">
        <v>5102</v>
      </c>
      <c r="AT589" s="131" t="str" cm="1">
        <f t="array" ref="AT589">IFERROR(_xlfn.TEXTSPLIT(AR589,";",,FALSE),"")</f>
        <v/>
      </c>
      <c r="BJ589" s="132" t="str">
        <f t="shared" si="343"/>
        <v/>
      </c>
      <c r="BK589" s="132" t="str">
        <f t="shared" si="344"/>
        <v/>
      </c>
      <c r="BL589" s="132" t="str">
        <f t="shared" si="345"/>
        <v/>
      </c>
      <c r="BM589" s="132" t="str">
        <f t="shared" si="346"/>
        <v/>
      </c>
      <c r="BN589" s="132" t="str">
        <f t="shared" si="347"/>
        <v/>
      </c>
      <c r="BO589" s="132" t="str">
        <f t="shared" si="348"/>
        <v/>
      </c>
      <c r="BP589" s="132" t="str">
        <f t="shared" si="349"/>
        <v/>
      </c>
      <c r="BQ589" s="132" t="str">
        <f t="shared" si="350"/>
        <v/>
      </c>
      <c r="BR589" s="132" t="str">
        <f t="shared" si="351"/>
        <v/>
      </c>
      <c r="BS589" s="132" t="str">
        <f t="shared" si="352"/>
        <v/>
      </c>
      <c r="BT589" s="132" t="str">
        <f t="shared" si="353"/>
        <v/>
      </c>
      <c r="BU589" s="132" t="str">
        <f t="shared" si="354"/>
        <v/>
      </c>
      <c r="BV589" s="132" t="str">
        <f t="shared" si="355"/>
        <v/>
      </c>
      <c r="BW589" s="132" t="str">
        <f t="shared" si="356"/>
        <v/>
      </c>
      <c r="BX589" s="132" t="str">
        <f t="shared" si="357"/>
        <v/>
      </c>
      <c r="BY589" s="132" t="str">
        <f t="shared" si="358"/>
        <v/>
      </c>
      <c r="BZ589" t="str">
        <f t="shared" si="359"/>
        <v/>
      </c>
      <c r="CA589" t="str">
        <f t="shared" si="360"/>
        <v/>
      </c>
      <c r="CB589" t="str">
        <f t="shared" si="361"/>
        <v/>
      </c>
      <c r="CC589" t="str">
        <f t="shared" si="362"/>
        <v/>
      </c>
      <c r="CD589" t="str">
        <f t="shared" si="363"/>
        <v/>
      </c>
      <c r="CE589" t="str">
        <f t="shared" si="364"/>
        <v/>
      </c>
      <c r="CF589" t="str">
        <f t="shared" si="365"/>
        <v/>
      </c>
      <c r="CG589" t="str">
        <f t="shared" si="366"/>
        <v/>
      </c>
      <c r="CH589" t="str">
        <f t="shared" si="367"/>
        <v/>
      </c>
      <c r="CI589" t="str">
        <f t="shared" si="368"/>
        <v/>
      </c>
      <c r="CJ589" t="str">
        <f t="shared" si="369"/>
        <v/>
      </c>
      <c r="CK589" t="str">
        <f t="shared" si="370"/>
        <v/>
      </c>
      <c r="CL589" t="str">
        <f t="shared" si="371"/>
        <v/>
      </c>
      <c r="CM589" t="str">
        <f t="shared" si="372"/>
        <v/>
      </c>
      <c r="CN589" t="str">
        <f t="shared" si="373"/>
        <v/>
      </c>
      <c r="CO589" t="str">
        <f t="shared" si="374"/>
        <v/>
      </c>
    </row>
    <row r="590" spans="1:93" ht="19.5" customHeight="1">
      <c r="B590" s="97" t="s">
        <v>4109</v>
      </c>
      <c r="C590" s="26"/>
      <c r="D590" s="27"/>
      <c r="E590" s="27" t="s">
        <v>2890</v>
      </c>
      <c r="F590" t="s">
        <v>48</v>
      </c>
      <c r="G590" s="30" t="s">
        <v>903</v>
      </c>
      <c r="H590" t="s">
        <v>526</v>
      </c>
      <c r="I590" t="s">
        <v>4369</v>
      </c>
      <c r="K590" s="28" t="s">
        <v>3923</v>
      </c>
      <c r="M590" t="s">
        <v>38</v>
      </c>
      <c r="N590" s="1" t="str">
        <f>_xlfn.CONCAT(A588, "*", A595, "|/", A594, "+", A595)</f>
        <v>bld_energy-demand_residential_heat[TWh]*bld_energy-demand_residential_mfh[TWh]|/bld_energy-demand_residential_sfh[TWh]+bld_energy-demand_residential_mfh[TWh]</v>
      </c>
      <c r="R590" t="str">
        <f>IF(COUNTIF(soi_input_variables!A:A,B590)&gt;0,"yes","no")</f>
        <v>yes</v>
      </c>
      <c r="S590" t="str">
        <f>IF(COUNTIF(midas_input_variables!A:A,B590)&gt;0,"yes","no")</f>
        <v>yes</v>
      </c>
      <c r="T590" t="str">
        <f t="shared" si="334"/>
        <v>yes</v>
      </c>
      <c r="U590">
        <f t="shared" si="377"/>
        <v>5.0000000000000001E-4</v>
      </c>
      <c r="V590" t="str">
        <f>IF(COUNTIF(eucalc_variables_proxies!A:A,B590)&gt;0,"yes","no")</f>
        <v>yes</v>
      </c>
      <c r="X590" s="9" t="s">
        <v>3013</v>
      </c>
      <c r="AI590" s="9" t="s">
        <v>4594</v>
      </c>
      <c r="AJ590" t="s">
        <v>2988</v>
      </c>
      <c r="AK590" t="s">
        <v>4582</v>
      </c>
      <c r="AO590" s="29">
        <v>5102</v>
      </c>
      <c r="AP590" s="124" t="s">
        <v>4595</v>
      </c>
      <c r="AQ590" s="104" t="b">
        <v>1</v>
      </c>
      <c r="AR590" s="105"/>
      <c r="AS590" s="29">
        <v>5102</v>
      </c>
      <c r="AT590" s="131" t="str" cm="1">
        <f t="array" ref="AT590">IFERROR(_xlfn.TEXTSPLIT(AR590,";",,FALSE),"")</f>
        <v/>
      </c>
      <c r="BJ590" s="132" t="str">
        <f t="shared" si="343"/>
        <v/>
      </c>
      <c r="BK590" s="132" t="str">
        <f t="shared" si="344"/>
        <v/>
      </c>
      <c r="BL590" s="132" t="str">
        <f t="shared" si="345"/>
        <v/>
      </c>
      <c r="BM590" s="132" t="str">
        <f t="shared" si="346"/>
        <v/>
      </c>
      <c r="BN590" s="132" t="str">
        <f t="shared" si="347"/>
        <v/>
      </c>
      <c r="BO590" s="132" t="str">
        <f t="shared" si="348"/>
        <v/>
      </c>
      <c r="BP590" s="132" t="str">
        <f t="shared" si="349"/>
        <v/>
      </c>
      <c r="BQ590" s="132" t="str">
        <f t="shared" si="350"/>
        <v/>
      </c>
      <c r="BR590" s="132" t="str">
        <f t="shared" si="351"/>
        <v/>
      </c>
      <c r="BS590" s="132" t="str">
        <f t="shared" si="352"/>
        <v/>
      </c>
      <c r="BT590" s="132" t="str">
        <f t="shared" si="353"/>
        <v/>
      </c>
      <c r="BU590" s="132" t="str">
        <f t="shared" si="354"/>
        <v/>
      </c>
      <c r="BV590" s="132" t="str">
        <f t="shared" si="355"/>
        <v/>
      </c>
      <c r="BW590" s="132" t="str">
        <f t="shared" si="356"/>
        <v/>
      </c>
      <c r="BX590" s="132" t="str">
        <f t="shared" si="357"/>
        <v/>
      </c>
      <c r="BY590" s="132" t="str">
        <f t="shared" si="358"/>
        <v/>
      </c>
      <c r="BZ590" t="str">
        <f t="shared" si="359"/>
        <v/>
      </c>
      <c r="CA590" t="str">
        <f t="shared" si="360"/>
        <v/>
      </c>
      <c r="CB590" t="str">
        <f t="shared" si="361"/>
        <v/>
      </c>
      <c r="CC590" t="str">
        <f t="shared" si="362"/>
        <v/>
      </c>
      <c r="CD590" t="str">
        <f t="shared" si="363"/>
        <v/>
      </c>
      <c r="CE590" t="str">
        <f t="shared" si="364"/>
        <v/>
      </c>
      <c r="CF590" t="str">
        <f t="shared" si="365"/>
        <v/>
      </c>
      <c r="CG590" t="str">
        <f t="shared" si="366"/>
        <v/>
      </c>
      <c r="CH590" t="str">
        <f t="shared" si="367"/>
        <v/>
      </c>
      <c r="CI590" t="str">
        <f t="shared" si="368"/>
        <v/>
      </c>
      <c r="CJ590" t="str">
        <f t="shared" si="369"/>
        <v/>
      </c>
      <c r="CK590" t="str">
        <f t="shared" si="370"/>
        <v/>
      </c>
      <c r="CL590" t="str">
        <f t="shared" si="371"/>
        <v/>
      </c>
      <c r="CM590" t="str">
        <f t="shared" si="372"/>
        <v/>
      </c>
      <c r="CN590" t="str">
        <f t="shared" si="373"/>
        <v/>
      </c>
      <c r="CO590" t="str">
        <f t="shared" si="374"/>
        <v/>
      </c>
    </row>
    <row r="591" spans="1:93" ht="16.5" customHeight="1">
      <c r="A591" s="198" t="s">
        <v>4596</v>
      </c>
      <c r="B591" s="97"/>
      <c r="C591" s="26" t="s">
        <v>4597</v>
      </c>
      <c r="D591" s="27"/>
      <c r="E591" s="27" t="s">
        <v>338</v>
      </c>
      <c r="G591" s="30"/>
      <c r="K591" s="28"/>
      <c r="M591" t="s">
        <v>1707</v>
      </c>
      <c r="R591" t="str">
        <f>IF(COUNTIF(soi_input_variables!A:A,B591)&gt;0,"yes","no")</f>
        <v>no</v>
      </c>
      <c r="S591" t="str">
        <f>IF(COUNTIF(midas_input_variables!A:A,B591)&gt;0,"yes","no")</f>
        <v>no</v>
      </c>
      <c r="T591" t="str">
        <f t="shared" si="334"/>
        <v>no</v>
      </c>
      <c r="V591" t="str">
        <f>IF(COUNTIF(eucalc_variables_proxies!A:A,B591)&gt;0,"yes","no")</f>
        <v>no</v>
      </c>
      <c r="AI591" s="9" t="s">
        <v>4598</v>
      </c>
      <c r="AJ591" t="s">
        <v>2988</v>
      </c>
      <c r="AK591" t="s">
        <v>4582</v>
      </c>
      <c r="AO591" s="29">
        <v>5102</v>
      </c>
      <c r="AP591" s="124" t="s">
        <v>4599</v>
      </c>
      <c r="AQ591" s="104" t="b">
        <v>1</v>
      </c>
      <c r="AR591" s="105"/>
      <c r="AS591" s="29">
        <v>5102</v>
      </c>
      <c r="AT591" s="131" t="str" cm="1">
        <f t="array" ref="AT591">IFERROR(_xlfn.TEXTSPLIT(AR591,";",,FALSE),"")</f>
        <v/>
      </c>
      <c r="BJ591" s="132" t="str">
        <f t="shared" si="343"/>
        <v/>
      </c>
      <c r="BK591" s="132" t="str">
        <f t="shared" si="344"/>
        <v/>
      </c>
      <c r="BL591" s="132" t="str">
        <f t="shared" si="345"/>
        <v/>
      </c>
      <c r="BM591" s="132" t="str">
        <f t="shared" si="346"/>
        <v/>
      </c>
      <c r="BN591" s="132" t="str">
        <f t="shared" si="347"/>
        <v/>
      </c>
      <c r="BO591" s="132" t="str">
        <f t="shared" si="348"/>
        <v/>
      </c>
      <c r="BP591" s="132" t="str">
        <f t="shared" si="349"/>
        <v/>
      </c>
      <c r="BQ591" s="132" t="str">
        <f t="shared" si="350"/>
        <v/>
      </c>
      <c r="BR591" s="132" t="str">
        <f t="shared" si="351"/>
        <v/>
      </c>
      <c r="BS591" s="132" t="str">
        <f t="shared" si="352"/>
        <v/>
      </c>
      <c r="BT591" s="132" t="str">
        <f t="shared" si="353"/>
        <v/>
      </c>
      <c r="BU591" s="132" t="str">
        <f t="shared" si="354"/>
        <v/>
      </c>
      <c r="BV591" s="132" t="str">
        <f t="shared" si="355"/>
        <v/>
      </c>
      <c r="BW591" s="132" t="str">
        <f t="shared" si="356"/>
        <v/>
      </c>
      <c r="BX591" s="132" t="str">
        <f t="shared" si="357"/>
        <v/>
      </c>
      <c r="BY591" s="132" t="str">
        <f t="shared" si="358"/>
        <v/>
      </c>
      <c r="BZ591" t="str">
        <f t="shared" si="359"/>
        <v/>
      </c>
      <c r="CA591" t="str">
        <f t="shared" si="360"/>
        <v/>
      </c>
      <c r="CB591" t="str">
        <f t="shared" si="361"/>
        <v/>
      </c>
      <c r="CC591" t="str">
        <f t="shared" si="362"/>
        <v/>
      </c>
      <c r="CD591" t="str">
        <f t="shared" si="363"/>
        <v/>
      </c>
      <c r="CE591" t="str">
        <f t="shared" si="364"/>
        <v/>
      </c>
      <c r="CF591" t="str">
        <f t="shared" si="365"/>
        <v/>
      </c>
      <c r="CG591" t="str">
        <f t="shared" si="366"/>
        <v/>
      </c>
      <c r="CH591" t="str">
        <f t="shared" si="367"/>
        <v/>
      </c>
      <c r="CI591" t="str">
        <f t="shared" si="368"/>
        <v/>
      </c>
      <c r="CJ591" t="str">
        <f t="shared" si="369"/>
        <v/>
      </c>
      <c r="CK591" t="str">
        <f t="shared" si="370"/>
        <v/>
      </c>
      <c r="CL591" t="str">
        <f t="shared" si="371"/>
        <v/>
      </c>
      <c r="CM591" t="str">
        <f t="shared" si="372"/>
        <v/>
      </c>
      <c r="CN591" t="str">
        <f t="shared" si="373"/>
        <v/>
      </c>
      <c r="CO591" t="str">
        <f t="shared" si="374"/>
        <v/>
      </c>
    </row>
    <row r="592" spans="1:93" ht="16.5" customHeight="1">
      <c r="B592" s="97" t="s">
        <v>4113</v>
      </c>
      <c r="C592" s="26"/>
      <c r="D592" s="27"/>
      <c r="E592" s="27" t="s">
        <v>2890</v>
      </c>
      <c r="F592" t="s">
        <v>48</v>
      </c>
      <c r="G592" s="30" t="s">
        <v>903</v>
      </c>
      <c r="H592" t="s">
        <v>526</v>
      </c>
      <c r="I592" t="s">
        <v>4558</v>
      </c>
      <c r="K592" s="28" t="s">
        <v>3834</v>
      </c>
      <c r="M592" t="s">
        <v>38</v>
      </c>
      <c r="N592" s="1" t="str">
        <f>_xlfn.CONCAT(A594, "|/", A594, "+", A595, "|*", "0.000001",  "*", A591)</f>
        <v>bld_energy-demand_residential_sfh[TWh]|/bld_energy-demand_residential_sfh[TWh]+bld_energy-demand_residential_mfh[TWh]|*0.000001*bld_energy-demand_residential_hot-water_electricity[TWh]</v>
      </c>
      <c r="O592" s="1" t="s">
        <v>4584</v>
      </c>
      <c r="R592" t="str">
        <f>IF(COUNTIF(soi_input_variables!A:A,B592)&gt;0,"yes","no")</f>
        <v>yes</v>
      </c>
      <c r="S592" t="str">
        <f>IF(COUNTIF(midas_input_variables!A:A,B592)&gt;0,"yes","no")</f>
        <v>no</v>
      </c>
      <c r="T592" t="str">
        <f t="shared" si="334"/>
        <v>yes</v>
      </c>
      <c r="U592">
        <f t="shared" ref="U592:U593" si="378">0.0005</f>
        <v>5.0000000000000001E-4</v>
      </c>
      <c r="V592" t="str">
        <f>IF(COUNTIF(eucalc_variables_proxies!A:A,B592)&gt;0,"yes","no")</f>
        <v>yes</v>
      </c>
      <c r="X592" s="9" t="s">
        <v>3013</v>
      </c>
      <c r="AI592" s="9" t="s">
        <v>4600</v>
      </c>
      <c r="AJ592" t="s">
        <v>2988</v>
      </c>
      <c r="AK592" t="s">
        <v>4582</v>
      </c>
      <c r="AO592" s="29">
        <v>5102</v>
      </c>
      <c r="AP592" s="124" t="s">
        <v>4601</v>
      </c>
      <c r="AQ592" s="104" t="b">
        <v>1</v>
      </c>
      <c r="AR592" s="105"/>
      <c r="AS592" s="29">
        <v>5102</v>
      </c>
      <c r="AT592" s="131" t="str" cm="1">
        <f t="array" ref="AT592">IFERROR(_xlfn.TEXTSPLIT(AR592,";",,FALSE),"")</f>
        <v/>
      </c>
      <c r="BJ592" s="132" t="str">
        <f t="shared" si="343"/>
        <v/>
      </c>
      <c r="BK592" s="132" t="str">
        <f t="shared" si="344"/>
        <v/>
      </c>
      <c r="BL592" s="132" t="str">
        <f t="shared" si="345"/>
        <v/>
      </c>
      <c r="BM592" s="132" t="str">
        <f t="shared" si="346"/>
        <v/>
      </c>
      <c r="BN592" s="132" t="str">
        <f t="shared" si="347"/>
        <v/>
      </c>
      <c r="BO592" s="132" t="str">
        <f t="shared" si="348"/>
        <v/>
      </c>
      <c r="BP592" s="132" t="str">
        <f t="shared" si="349"/>
        <v/>
      </c>
      <c r="BQ592" s="132" t="str">
        <f t="shared" si="350"/>
        <v/>
      </c>
      <c r="BR592" s="132" t="str">
        <f t="shared" si="351"/>
        <v/>
      </c>
      <c r="BS592" s="132" t="str">
        <f t="shared" si="352"/>
        <v/>
      </c>
      <c r="BT592" s="132" t="str">
        <f t="shared" si="353"/>
        <v/>
      </c>
      <c r="BU592" s="132" t="str">
        <f t="shared" si="354"/>
        <v/>
      </c>
      <c r="BV592" s="132" t="str">
        <f t="shared" si="355"/>
        <v/>
      </c>
      <c r="BW592" s="132" t="str">
        <f t="shared" si="356"/>
        <v/>
      </c>
      <c r="BX592" s="132" t="str">
        <f t="shared" si="357"/>
        <v/>
      </c>
      <c r="BY592" s="132" t="str">
        <f t="shared" si="358"/>
        <v/>
      </c>
      <c r="BZ592" t="str">
        <f t="shared" si="359"/>
        <v/>
      </c>
      <c r="CA592" t="str">
        <f t="shared" si="360"/>
        <v/>
      </c>
      <c r="CB592" t="str">
        <f t="shared" si="361"/>
        <v/>
      </c>
      <c r="CC592" t="str">
        <f t="shared" si="362"/>
        <v/>
      </c>
      <c r="CD592" t="str">
        <f t="shared" si="363"/>
        <v/>
      </c>
      <c r="CE592" t="str">
        <f t="shared" si="364"/>
        <v/>
      </c>
      <c r="CF592" t="str">
        <f t="shared" si="365"/>
        <v/>
      </c>
      <c r="CG592" t="str">
        <f t="shared" si="366"/>
        <v/>
      </c>
      <c r="CH592" t="str">
        <f t="shared" si="367"/>
        <v/>
      </c>
      <c r="CI592" t="str">
        <f t="shared" si="368"/>
        <v/>
      </c>
      <c r="CJ592" t="str">
        <f t="shared" si="369"/>
        <v/>
      </c>
      <c r="CK592" t="str">
        <f t="shared" si="370"/>
        <v/>
      </c>
      <c r="CL592" t="str">
        <f t="shared" si="371"/>
        <v/>
      </c>
      <c r="CM592" t="str">
        <f t="shared" si="372"/>
        <v/>
      </c>
      <c r="CN592" t="str">
        <f t="shared" si="373"/>
        <v/>
      </c>
      <c r="CO592" t="str">
        <f t="shared" si="374"/>
        <v/>
      </c>
    </row>
    <row r="593" spans="1:93" ht="16.5" customHeight="1">
      <c r="B593" s="97" t="s">
        <v>4116</v>
      </c>
      <c r="C593" s="26"/>
      <c r="D593" s="27"/>
      <c r="E593" s="27" t="s">
        <v>2890</v>
      </c>
      <c r="F593" t="s">
        <v>48</v>
      </c>
      <c r="G593" s="30" t="s">
        <v>903</v>
      </c>
      <c r="H593" t="s">
        <v>526</v>
      </c>
      <c r="I593" t="s">
        <v>4558</v>
      </c>
      <c r="K593" s="28" t="s">
        <v>3838</v>
      </c>
      <c r="M593" t="s">
        <v>38</v>
      </c>
      <c r="N593" s="1" t="str">
        <f>_xlfn.CONCAT(A595, "|/", A594, "+", A595, "|*",  "0.000001", "*", A591)</f>
        <v>bld_energy-demand_residential_mfh[TWh]|/bld_energy-demand_residential_sfh[TWh]+bld_energy-demand_residential_mfh[TWh]|*0.000001*bld_energy-demand_residential_hot-water_electricity[TWh]</v>
      </c>
      <c r="O593" s="1" t="s">
        <v>4584</v>
      </c>
      <c r="R593" t="str">
        <f>IF(COUNTIF(soi_input_variables!A:A,B593)&gt;0,"yes","no")</f>
        <v>yes</v>
      </c>
      <c r="S593" t="str">
        <f>IF(COUNTIF(midas_input_variables!A:A,B593)&gt;0,"yes","no")</f>
        <v>no</v>
      </c>
      <c r="T593" t="str">
        <f t="shared" si="334"/>
        <v>yes</v>
      </c>
      <c r="U593">
        <f t="shared" si="378"/>
        <v>5.0000000000000001E-4</v>
      </c>
      <c r="V593" t="str">
        <f>IF(COUNTIF(eucalc_variables_proxies!A:A,B593)&gt;0,"yes","no")</f>
        <v>yes</v>
      </c>
      <c r="X593" s="9" t="s">
        <v>3013</v>
      </c>
      <c r="AI593" s="9" t="s">
        <v>4602</v>
      </c>
      <c r="AJ593" t="s">
        <v>2988</v>
      </c>
      <c r="AK593" t="s">
        <v>4582</v>
      </c>
      <c r="AO593" s="29">
        <v>5102</v>
      </c>
      <c r="AP593" s="124" t="s">
        <v>4603</v>
      </c>
      <c r="AQ593" s="104" t="b">
        <v>1</v>
      </c>
      <c r="AR593" s="105"/>
      <c r="AS593" s="29">
        <v>5102</v>
      </c>
      <c r="AT593" s="131" t="str" cm="1">
        <f t="array" ref="AT593">IFERROR(_xlfn.TEXTSPLIT(AR593,";",,FALSE),"")</f>
        <v/>
      </c>
      <c r="BJ593" s="132" t="str">
        <f t="shared" si="343"/>
        <v/>
      </c>
      <c r="BK593" s="132" t="str">
        <f t="shared" si="344"/>
        <v/>
      </c>
      <c r="BL593" s="132" t="str">
        <f t="shared" si="345"/>
        <v/>
      </c>
      <c r="BM593" s="132" t="str">
        <f t="shared" si="346"/>
        <v/>
      </c>
      <c r="BN593" s="132" t="str">
        <f t="shared" si="347"/>
        <v/>
      </c>
      <c r="BO593" s="132" t="str">
        <f t="shared" si="348"/>
        <v/>
      </c>
      <c r="BP593" s="132" t="str">
        <f t="shared" si="349"/>
        <v/>
      </c>
      <c r="BQ593" s="132" t="str">
        <f t="shared" si="350"/>
        <v/>
      </c>
      <c r="BR593" s="132" t="str">
        <f t="shared" si="351"/>
        <v/>
      </c>
      <c r="BS593" s="132" t="str">
        <f t="shared" si="352"/>
        <v/>
      </c>
      <c r="BT593" s="132" t="str">
        <f t="shared" si="353"/>
        <v/>
      </c>
      <c r="BU593" s="132" t="str">
        <f t="shared" si="354"/>
        <v/>
      </c>
      <c r="BV593" s="132" t="str">
        <f t="shared" si="355"/>
        <v/>
      </c>
      <c r="BW593" s="132" t="str">
        <f t="shared" si="356"/>
        <v/>
      </c>
      <c r="BX593" s="132" t="str">
        <f t="shared" si="357"/>
        <v/>
      </c>
      <c r="BY593" s="132" t="str">
        <f t="shared" si="358"/>
        <v/>
      </c>
      <c r="BZ593" t="str">
        <f t="shared" si="359"/>
        <v/>
      </c>
      <c r="CA593" t="str">
        <f t="shared" si="360"/>
        <v/>
      </c>
      <c r="CB593" t="str">
        <f t="shared" si="361"/>
        <v/>
      </c>
      <c r="CC593" t="str">
        <f t="shared" si="362"/>
        <v/>
      </c>
      <c r="CD593" t="str">
        <f t="shared" si="363"/>
        <v/>
      </c>
      <c r="CE593" t="str">
        <f t="shared" si="364"/>
        <v/>
      </c>
      <c r="CF593" t="str">
        <f t="shared" si="365"/>
        <v/>
      </c>
      <c r="CG593" t="str">
        <f t="shared" si="366"/>
        <v/>
      </c>
      <c r="CH593" t="str">
        <f t="shared" si="367"/>
        <v/>
      </c>
      <c r="CI593" t="str">
        <f t="shared" si="368"/>
        <v/>
      </c>
      <c r="CJ593" t="str">
        <f t="shared" si="369"/>
        <v/>
      </c>
      <c r="CK593" t="str">
        <f t="shared" si="370"/>
        <v/>
      </c>
      <c r="CL593" t="str">
        <f t="shared" si="371"/>
        <v/>
      </c>
      <c r="CM593" t="str">
        <f t="shared" si="372"/>
        <v/>
      </c>
      <c r="CN593" t="str">
        <f t="shared" si="373"/>
        <v/>
      </c>
      <c r="CO593" t="str">
        <f t="shared" si="374"/>
        <v/>
      </c>
    </row>
    <row r="594" spans="1:93" ht="20.100000000000001" customHeight="1">
      <c r="A594" s="198" t="s">
        <v>3809</v>
      </c>
      <c r="B594" s="97" t="s">
        <v>4119</v>
      </c>
      <c r="C594" s="26" t="s">
        <v>3950</v>
      </c>
      <c r="D594" s="27"/>
      <c r="E594" s="27" t="s">
        <v>2890</v>
      </c>
      <c r="F594" t="s">
        <v>48</v>
      </c>
      <c r="G594" s="30" t="s">
        <v>903</v>
      </c>
      <c r="H594" t="s">
        <v>526</v>
      </c>
      <c r="I594" t="s">
        <v>337</v>
      </c>
      <c r="K594" s="28"/>
      <c r="L594" t="s">
        <v>472</v>
      </c>
      <c r="M594" t="s">
        <v>38</v>
      </c>
      <c r="R594" t="str">
        <f>IF(COUNTIF(soi_input_variables!A:A,B594)&gt;0,"yes","no")</f>
        <v>yes</v>
      </c>
      <c r="S594" t="str">
        <f>IF(COUNTIF(midas_input_variables!A:A,B594)&gt;0,"yes","no")</f>
        <v>no</v>
      </c>
      <c r="T594" t="str">
        <f t="shared" si="334"/>
        <v>yes</v>
      </c>
      <c r="V594" t="str">
        <f>IF(COUNTIF(eucalc_variables_proxies!A:A,B594)&gt;0,"yes","no")</f>
        <v>yes</v>
      </c>
      <c r="X594" s="9" t="s">
        <v>3013</v>
      </c>
      <c r="AI594" s="9" t="s">
        <v>4604</v>
      </c>
      <c r="AJ594" t="s">
        <v>2988</v>
      </c>
      <c r="AK594" t="s">
        <v>4582</v>
      </c>
      <c r="AO594" s="29">
        <v>5102</v>
      </c>
      <c r="AP594" s="124" t="s">
        <v>4605</v>
      </c>
      <c r="AQ594" s="104" t="b">
        <v>1</v>
      </c>
      <c r="AR594" s="105"/>
      <c r="AS594" s="29">
        <v>5102</v>
      </c>
      <c r="AT594" s="131" t="str" cm="1">
        <f t="array" ref="AT594">IFERROR(_xlfn.TEXTSPLIT(AR594,";",,FALSE),"")</f>
        <v/>
      </c>
      <c r="BJ594" s="132" t="str">
        <f t="shared" si="343"/>
        <v/>
      </c>
      <c r="BK594" s="132" t="str">
        <f t="shared" si="344"/>
        <v/>
      </c>
      <c r="BL594" s="132" t="str">
        <f t="shared" si="345"/>
        <v/>
      </c>
      <c r="BM594" s="132" t="str">
        <f t="shared" si="346"/>
        <v/>
      </c>
      <c r="BN594" s="132" t="str">
        <f t="shared" si="347"/>
        <v/>
      </c>
      <c r="BO594" s="132" t="str">
        <f t="shared" si="348"/>
        <v/>
      </c>
      <c r="BP594" s="132" t="str">
        <f t="shared" si="349"/>
        <v/>
      </c>
      <c r="BQ594" s="132" t="str">
        <f t="shared" si="350"/>
        <v/>
      </c>
      <c r="BR594" s="132" t="str">
        <f t="shared" si="351"/>
        <v/>
      </c>
      <c r="BS594" s="132" t="str">
        <f t="shared" si="352"/>
        <v/>
      </c>
      <c r="BT594" s="132" t="str">
        <f t="shared" si="353"/>
        <v/>
      </c>
      <c r="BU594" s="132" t="str">
        <f t="shared" si="354"/>
        <v/>
      </c>
      <c r="BV594" s="132" t="str">
        <f t="shared" si="355"/>
        <v/>
      </c>
      <c r="BW594" s="132" t="str">
        <f t="shared" si="356"/>
        <v/>
      </c>
      <c r="BX594" s="132" t="str">
        <f t="shared" si="357"/>
        <v/>
      </c>
      <c r="BY594" s="132" t="str">
        <f t="shared" si="358"/>
        <v/>
      </c>
      <c r="BZ594" t="str">
        <f t="shared" si="359"/>
        <v/>
      </c>
      <c r="CA594" t="str">
        <f t="shared" si="360"/>
        <v/>
      </c>
      <c r="CB594" t="str">
        <f t="shared" si="361"/>
        <v/>
      </c>
      <c r="CC594" t="str">
        <f t="shared" si="362"/>
        <v/>
      </c>
      <c r="CD594" t="str">
        <f t="shared" si="363"/>
        <v/>
      </c>
      <c r="CE594" t="str">
        <f t="shared" si="364"/>
        <v/>
      </c>
      <c r="CF594" t="str">
        <f t="shared" si="365"/>
        <v/>
      </c>
      <c r="CG594" t="str">
        <f t="shared" si="366"/>
        <v/>
      </c>
      <c r="CH594" t="str">
        <f t="shared" si="367"/>
        <v/>
      </c>
      <c r="CI594" t="str">
        <f t="shared" si="368"/>
        <v/>
      </c>
      <c r="CJ594" t="str">
        <f t="shared" si="369"/>
        <v/>
      </c>
      <c r="CK594" t="str">
        <f t="shared" si="370"/>
        <v/>
      </c>
      <c r="CL594" t="str">
        <f t="shared" si="371"/>
        <v/>
      </c>
      <c r="CM594" t="str">
        <f t="shared" si="372"/>
        <v/>
      </c>
      <c r="CN594" t="str">
        <f t="shared" si="373"/>
        <v/>
      </c>
      <c r="CO594" t="str">
        <f t="shared" si="374"/>
        <v/>
      </c>
    </row>
    <row r="595" spans="1:93" ht="17.100000000000001" customHeight="1">
      <c r="A595" t="s">
        <v>3806</v>
      </c>
      <c r="B595" s="97" t="s">
        <v>4121</v>
      </c>
      <c r="C595" s="26" t="s">
        <v>3916</v>
      </c>
      <c r="D595" s="27"/>
      <c r="E595" s="27" t="s">
        <v>2890</v>
      </c>
      <c r="F595" t="s">
        <v>48</v>
      </c>
      <c r="G595" s="30" t="s">
        <v>903</v>
      </c>
      <c r="H595" t="s">
        <v>526</v>
      </c>
      <c r="I595" t="s">
        <v>337</v>
      </c>
      <c r="K595" s="28"/>
      <c r="L595" t="s">
        <v>472</v>
      </c>
      <c r="M595" t="s">
        <v>38</v>
      </c>
      <c r="R595" t="str">
        <f>IF(COUNTIF(soi_input_variables!A:A,B595)&gt;0,"yes","no")</f>
        <v>yes</v>
      </c>
      <c r="S595" t="str">
        <f>IF(COUNTIF(midas_input_variables!A:A,B595)&gt;0,"yes","no")</f>
        <v>no</v>
      </c>
      <c r="T595" t="str">
        <f t="shared" si="334"/>
        <v>yes</v>
      </c>
      <c r="V595" t="str">
        <f>IF(COUNTIF(eucalc_variables_proxies!A:A,B595)&gt;0,"yes","no")</f>
        <v>yes</v>
      </c>
      <c r="X595" s="9" t="s">
        <v>3013</v>
      </c>
      <c r="AI595" s="9" t="s">
        <v>4606</v>
      </c>
      <c r="AJ595" t="s">
        <v>2988</v>
      </c>
      <c r="AK595" t="s">
        <v>4582</v>
      </c>
      <c r="AO595" s="29">
        <v>5102</v>
      </c>
      <c r="AP595" s="124" t="s">
        <v>4607</v>
      </c>
      <c r="AQ595" s="104" t="b">
        <v>1</v>
      </c>
      <c r="AR595" s="105"/>
      <c r="AS595" s="29">
        <v>5102</v>
      </c>
      <c r="AT595" s="131" t="str" cm="1">
        <f t="array" ref="AT595">IFERROR(_xlfn.TEXTSPLIT(AR595,";",,FALSE),"")</f>
        <v/>
      </c>
      <c r="BJ595" s="132" t="str">
        <f t="shared" si="343"/>
        <v/>
      </c>
      <c r="BK595" s="132" t="str">
        <f t="shared" si="344"/>
        <v/>
      </c>
      <c r="BL595" s="132" t="str">
        <f t="shared" si="345"/>
        <v/>
      </c>
      <c r="BM595" s="132" t="str">
        <f t="shared" si="346"/>
        <v/>
      </c>
      <c r="BN595" s="132" t="str">
        <f t="shared" si="347"/>
        <v/>
      </c>
      <c r="BO595" s="132" t="str">
        <f t="shared" si="348"/>
        <v/>
      </c>
      <c r="BP595" s="132" t="str">
        <f t="shared" si="349"/>
        <v/>
      </c>
      <c r="BQ595" s="132" t="str">
        <f t="shared" si="350"/>
        <v/>
      </c>
      <c r="BR595" s="132" t="str">
        <f t="shared" si="351"/>
        <v/>
      </c>
      <c r="BS595" s="132" t="str">
        <f t="shared" si="352"/>
        <v/>
      </c>
      <c r="BT595" s="132" t="str">
        <f t="shared" si="353"/>
        <v/>
      </c>
      <c r="BU595" s="132" t="str">
        <f t="shared" si="354"/>
        <v/>
      </c>
      <c r="BV595" s="132" t="str">
        <f t="shared" si="355"/>
        <v/>
      </c>
      <c r="BW595" s="132" t="str">
        <f t="shared" si="356"/>
        <v/>
      </c>
      <c r="BX595" s="132" t="str">
        <f t="shared" si="357"/>
        <v/>
      </c>
      <c r="BY595" s="132" t="str">
        <f t="shared" si="358"/>
        <v/>
      </c>
      <c r="BZ595" t="str">
        <f t="shared" si="359"/>
        <v/>
      </c>
      <c r="CA595" t="str">
        <f t="shared" si="360"/>
        <v/>
      </c>
      <c r="CB595" t="str">
        <f t="shared" si="361"/>
        <v/>
      </c>
      <c r="CC595" t="str">
        <f t="shared" si="362"/>
        <v/>
      </c>
      <c r="CD595" t="str">
        <f t="shared" si="363"/>
        <v/>
      </c>
      <c r="CE595" t="str">
        <f t="shared" si="364"/>
        <v/>
      </c>
      <c r="CF595" t="str">
        <f t="shared" si="365"/>
        <v/>
      </c>
      <c r="CG595" t="str">
        <f t="shared" si="366"/>
        <v/>
      </c>
      <c r="CH595" t="str">
        <f t="shared" si="367"/>
        <v/>
      </c>
      <c r="CI595" t="str">
        <f t="shared" si="368"/>
        <v/>
      </c>
      <c r="CJ595" t="str">
        <f t="shared" si="369"/>
        <v/>
      </c>
      <c r="CK595" t="str">
        <f t="shared" si="370"/>
        <v/>
      </c>
      <c r="CL595" t="str">
        <f t="shared" si="371"/>
        <v/>
      </c>
      <c r="CM595" t="str">
        <f t="shared" si="372"/>
        <v/>
      </c>
      <c r="CN595" t="str">
        <f t="shared" si="373"/>
        <v/>
      </c>
      <c r="CO595" t="str">
        <f t="shared" si="374"/>
        <v/>
      </c>
    </row>
    <row r="596" spans="1:93" ht="19.5" customHeight="1">
      <c r="A596" t="s">
        <v>3790</v>
      </c>
      <c r="B596" s="97" t="s">
        <v>4123</v>
      </c>
      <c r="C596" s="26" t="s">
        <v>3920</v>
      </c>
      <c r="D596" s="27"/>
      <c r="E596" s="27" t="s">
        <v>2890</v>
      </c>
      <c r="F596" t="s">
        <v>48</v>
      </c>
      <c r="G596" s="30" t="s">
        <v>903</v>
      </c>
      <c r="H596" t="s">
        <v>526</v>
      </c>
      <c r="I596" t="s">
        <v>337</v>
      </c>
      <c r="K596" s="28"/>
      <c r="L596" t="s">
        <v>472</v>
      </c>
      <c r="M596" t="s">
        <v>38</v>
      </c>
      <c r="R596" t="str">
        <f>IF(COUNTIF(soi_input_variables!A:A,B596)&gt;0,"yes","no")</f>
        <v>no</v>
      </c>
      <c r="S596" t="str">
        <f>IF(COUNTIF(midas_input_variables!A:A,B596)&gt;0,"yes","no")</f>
        <v>no</v>
      </c>
      <c r="T596" t="str">
        <f t="shared" si="334"/>
        <v>no</v>
      </c>
      <c r="V596" t="str">
        <f>IF(COUNTIF(eucalc_variables_proxies!A:A,B596)&gt;0,"yes","no")</f>
        <v>yes</v>
      </c>
      <c r="X596" s="9" t="s">
        <v>3013</v>
      </c>
      <c r="AI596" s="9" t="s">
        <v>4608</v>
      </c>
      <c r="AJ596" t="s">
        <v>2988</v>
      </c>
      <c r="AK596" t="s">
        <v>4582</v>
      </c>
      <c r="AO596" s="29"/>
      <c r="AP596" s="124" t="s">
        <v>4609</v>
      </c>
      <c r="AQ596" s="104" t="b">
        <v>0</v>
      </c>
      <c r="AR596" s="105">
        <v>5102</v>
      </c>
      <c r="AS596" s="29"/>
      <c r="AT596" s="131" t="str" cm="1">
        <f t="array" ref="AT596">IFERROR(_xlfn.TEXTSPLIT(AR596,";",,FALSE),"")</f>
        <v>5102</v>
      </c>
      <c r="BJ596" s="132">
        <f t="shared" si="343"/>
        <v>5102</v>
      </c>
      <c r="BK596" s="132" t="str">
        <f t="shared" si="344"/>
        <v/>
      </c>
      <c r="BL596" s="132" t="str">
        <f t="shared" si="345"/>
        <v/>
      </c>
      <c r="BM596" s="132" t="str">
        <f t="shared" si="346"/>
        <v/>
      </c>
      <c r="BN596" s="132" t="str">
        <f t="shared" si="347"/>
        <v/>
      </c>
      <c r="BO596" s="132" t="str">
        <f t="shared" si="348"/>
        <v/>
      </c>
      <c r="BP596" s="132" t="str">
        <f t="shared" si="349"/>
        <v/>
      </c>
      <c r="BQ596" s="132" t="str">
        <f t="shared" si="350"/>
        <v/>
      </c>
      <c r="BR596" s="132" t="str">
        <f t="shared" si="351"/>
        <v/>
      </c>
      <c r="BS596" s="132" t="str">
        <f t="shared" si="352"/>
        <v/>
      </c>
      <c r="BT596" s="132" t="str">
        <f t="shared" si="353"/>
        <v/>
      </c>
      <c r="BU596" s="132" t="str">
        <f t="shared" si="354"/>
        <v/>
      </c>
      <c r="BV596" s="132" t="str">
        <f t="shared" si="355"/>
        <v/>
      </c>
      <c r="BW596" s="132" t="str">
        <f t="shared" si="356"/>
        <v/>
      </c>
      <c r="BX596" s="132" t="str">
        <f t="shared" si="357"/>
        <v/>
      </c>
      <c r="BY596" s="132" t="str">
        <f t="shared" si="358"/>
        <v/>
      </c>
      <c r="BZ596" t="str">
        <f t="shared" si="359"/>
        <v>elc_opex_RES_bio_gas[MEUR]</v>
      </c>
      <c r="CA596" t="str">
        <f t="shared" si="360"/>
        <v/>
      </c>
      <c r="CB596" t="str">
        <f t="shared" si="361"/>
        <v/>
      </c>
      <c r="CC596" t="str">
        <f t="shared" si="362"/>
        <v/>
      </c>
      <c r="CD596" t="str">
        <f t="shared" si="363"/>
        <v/>
      </c>
      <c r="CE596" t="str">
        <f t="shared" si="364"/>
        <v/>
      </c>
      <c r="CF596" t="str">
        <f t="shared" si="365"/>
        <v/>
      </c>
      <c r="CG596" t="str">
        <f t="shared" si="366"/>
        <v/>
      </c>
      <c r="CH596" t="str">
        <f t="shared" si="367"/>
        <v/>
      </c>
      <c r="CI596" t="str">
        <f t="shared" si="368"/>
        <v/>
      </c>
      <c r="CJ596" t="str">
        <f t="shared" si="369"/>
        <v/>
      </c>
      <c r="CK596" t="str">
        <f t="shared" si="370"/>
        <v/>
      </c>
      <c r="CL596" t="str">
        <f t="shared" si="371"/>
        <v/>
      </c>
      <c r="CM596" t="str">
        <f t="shared" si="372"/>
        <v/>
      </c>
      <c r="CN596" t="str">
        <f t="shared" si="373"/>
        <v/>
      </c>
      <c r="CO596" t="str">
        <f t="shared" si="374"/>
        <v/>
      </c>
    </row>
    <row r="597" spans="1:93" ht="18" customHeight="1">
      <c r="A597" t="s">
        <v>3792</v>
      </c>
      <c r="B597" s="97" t="s">
        <v>4125</v>
      </c>
      <c r="C597" s="26" t="s">
        <v>3925</v>
      </c>
      <c r="D597" s="27"/>
      <c r="E597" s="27" t="s">
        <v>2890</v>
      </c>
      <c r="F597" t="s">
        <v>48</v>
      </c>
      <c r="G597" s="30" t="s">
        <v>4610</v>
      </c>
      <c r="H597" t="s">
        <v>526</v>
      </c>
      <c r="I597" t="s">
        <v>337</v>
      </c>
      <c r="K597" s="28"/>
      <c r="L597" t="s">
        <v>472</v>
      </c>
      <c r="M597" t="s">
        <v>38</v>
      </c>
      <c r="R597" t="str">
        <f>IF(COUNTIF(soi_input_variables!A:A,B597)&gt;0,"yes","no")</f>
        <v>no</v>
      </c>
      <c r="S597" t="str">
        <f>IF(COUNTIF(midas_input_variables!A:A,B597)&gt;0,"yes","no")</f>
        <v>no</v>
      </c>
      <c r="T597" t="str">
        <f t="shared" si="334"/>
        <v>no</v>
      </c>
      <c r="V597" t="str">
        <f>IF(COUNTIF(eucalc_variables_proxies!A:A,B597)&gt;0,"yes","no")</f>
        <v>yes</v>
      </c>
      <c r="X597" s="9" t="s">
        <v>3013</v>
      </c>
      <c r="AI597" s="9" t="s">
        <v>4611</v>
      </c>
      <c r="AJ597" t="s">
        <v>2988</v>
      </c>
      <c r="AK597" t="s">
        <v>4582</v>
      </c>
      <c r="AO597" s="29">
        <v>5201</v>
      </c>
      <c r="AP597" s="103" t="s">
        <v>4612</v>
      </c>
      <c r="AQ597" s="104" t="b">
        <v>1</v>
      </c>
      <c r="AR597" s="105"/>
      <c r="AS597" s="29">
        <v>5201</v>
      </c>
      <c r="AT597" s="131" t="str" cm="1">
        <f t="array" ref="AT597">IFERROR(_xlfn.TEXTSPLIT(AR597,";",,FALSE),"")</f>
        <v/>
      </c>
      <c r="BJ597" s="132" t="str">
        <f t="shared" si="343"/>
        <v/>
      </c>
      <c r="BK597" s="132" t="str">
        <f t="shared" si="344"/>
        <v/>
      </c>
      <c r="BL597" s="132" t="str">
        <f t="shared" si="345"/>
        <v/>
      </c>
      <c r="BM597" s="132" t="str">
        <f t="shared" si="346"/>
        <v/>
      </c>
      <c r="BN597" s="132" t="str">
        <f t="shared" si="347"/>
        <v/>
      </c>
      <c r="BO597" s="132" t="str">
        <f t="shared" si="348"/>
        <v/>
      </c>
      <c r="BP597" s="132" t="str">
        <f t="shared" si="349"/>
        <v/>
      </c>
      <c r="BQ597" s="132" t="str">
        <f t="shared" si="350"/>
        <v/>
      </c>
      <c r="BR597" s="132" t="str">
        <f t="shared" si="351"/>
        <v/>
      </c>
      <c r="BS597" s="132" t="str">
        <f t="shared" si="352"/>
        <v/>
      </c>
      <c r="BT597" s="132" t="str">
        <f t="shared" si="353"/>
        <v/>
      </c>
      <c r="BU597" s="132" t="str">
        <f t="shared" si="354"/>
        <v/>
      </c>
      <c r="BV597" s="132" t="str">
        <f t="shared" si="355"/>
        <v/>
      </c>
      <c r="BW597" s="132" t="str">
        <f t="shared" si="356"/>
        <v/>
      </c>
      <c r="BX597" s="132" t="str">
        <f t="shared" si="357"/>
        <v/>
      </c>
      <c r="BY597" s="132" t="str">
        <f t="shared" si="358"/>
        <v/>
      </c>
      <c r="BZ597" t="str">
        <f t="shared" si="359"/>
        <v/>
      </c>
      <c r="CA597" t="str">
        <f t="shared" si="360"/>
        <v/>
      </c>
      <c r="CB597" t="str">
        <f t="shared" si="361"/>
        <v/>
      </c>
      <c r="CC597" t="str">
        <f t="shared" si="362"/>
        <v/>
      </c>
      <c r="CD597" t="str">
        <f t="shared" si="363"/>
        <v/>
      </c>
      <c r="CE597" t="str">
        <f t="shared" si="364"/>
        <v/>
      </c>
      <c r="CF597" t="str">
        <f t="shared" si="365"/>
        <v/>
      </c>
      <c r="CG597" t="str">
        <f t="shared" si="366"/>
        <v/>
      </c>
      <c r="CH597" t="str">
        <f t="shared" si="367"/>
        <v/>
      </c>
      <c r="CI597" t="str">
        <f t="shared" si="368"/>
        <v/>
      </c>
      <c r="CJ597" t="str">
        <f t="shared" si="369"/>
        <v/>
      </c>
      <c r="CK597" t="str">
        <f t="shared" si="370"/>
        <v/>
      </c>
      <c r="CL597" t="str">
        <f t="shared" si="371"/>
        <v/>
      </c>
      <c r="CM597" t="str">
        <f t="shared" si="372"/>
        <v/>
      </c>
      <c r="CN597" t="str">
        <f t="shared" si="373"/>
        <v/>
      </c>
      <c r="CO597" t="str">
        <f t="shared" si="374"/>
        <v/>
      </c>
    </row>
    <row r="598" spans="1:93" ht="21" customHeight="1">
      <c r="A598" t="s">
        <v>3796</v>
      </c>
      <c r="B598" s="97" t="s">
        <v>4127</v>
      </c>
      <c r="C598" s="26" t="s">
        <v>3930</v>
      </c>
      <c r="D598" s="27" t="s">
        <v>4395</v>
      </c>
      <c r="E598" s="27" t="s">
        <v>2890</v>
      </c>
      <c r="F598" t="s">
        <v>48</v>
      </c>
      <c r="G598" s="30" t="s">
        <v>1016</v>
      </c>
      <c r="H598" t="s">
        <v>526</v>
      </c>
      <c r="I598" t="s">
        <v>337</v>
      </c>
      <c r="K598" s="28"/>
      <c r="L598" t="s">
        <v>472</v>
      </c>
      <c r="M598" t="s">
        <v>38</v>
      </c>
      <c r="R598" t="str">
        <f>IF(COUNTIF(soi_input_variables!A:A,B598)&gt;0,"yes","no")</f>
        <v>no</v>
      </c>
      <c r="S598" t="str">
        <f>IF(COUNTIF(midas_input_variables!A:A,B598)&gt;0,"yes","no")</f>
        <v>no</v>
      </c>
      <c r="T598" t="str">
        <f t="shared" si="334"/>
        <v>no</v>
      </c>
      <c r="V598" t="str">
        <f>IF(COUNTIF(eucalc_variables_proxies!A:A,B598)&gt;0,"yes","no")</f>
        <v>yes</v>
      </c>
      <c r="X598" s="9" t="s">
        <v>3013</v>
      </c>
      <c r="AI598" s="9" t="s">
        <v>4613</v>
      </c>
      <c r="AJ598" t="s">
        <v>2943</v>
      </c>
      <c r="AO598" s="29">
        <v>5201</v>
      </c>
      <c r="AP598" s="103" t="s">
        <v>4614</v>
      </c>
      <c r="AQ598" s="104" t="b">
        <v>1</v>
      </c>
      <c r="AR598" s="105"/>
      <c r="AS598" s="29">
        <v>5201</v>
      </c>
      <c r="AT598" s="131" t="str" cm="1">
        <f t="array" ref="AT598">IFERROR(_xlfn.TEXTSPLIT(AR598,";",,FALSE),"")</f>
        <v/>
      </c>
      <c r="BJ598" s="132" t="str">
        <f t="shared" si="343"/>
        <v/>
      </c>
      <c r="BK598" s="132" t="str">
        <f t="shared" si="344"/>
        <v/>
      </c>
      <c r="BL598" s="132" t="str">
        <f t="shared" si="345"/>
        <v/>
      </c>
      <c r="BM598" s="132" t="str">
        <f t="shared" si="346"/>
        <v/>
      </c>
      <c r="BN598" s="132" t="str">
        <f t="shared" si="347"/>
        <v/>
      </c>
      <c r="BO598" s="132" t="str">
        <f t="shared" si="348"/>
        <v/>
      </c>
      <c r="BP598" s="132" t="str">
        <f t="shared" si="349"/>
        <v/>
      </c>
      <c r="BQ598" s="132" t="str">
        <f t="shared" si="350"/>
        <v/>
      </c>
      <c r="BR598" s="132" t="str">
        <f t="shared" si="351"/>
        <v/>
      </c>
      <c r="BS598" s="132" t="str">
        <f t="shared" si="352"/>
        <v/>
      </c>
      <c r="BT598" s="132" t="str">
        <f t="shared" si="353"/>
        <v/>
      </c>
      <c r="BU598" s="132" t="str">
        <f t="shared" si="354"/>
        <v/>
      </c>
      <c r="BV598" s="132" t="str">
        <f t="shared" si="355"/>
        <v/>
      </c>
      <c r="BW598" s="132" t="str">
        <f t="shared" si="356"/>
        <v/>
      </c>
      <c r="BX598" s="132" t="str">
        <f t="shared" si="357"/>
        <v/>
      </c>
      <c r="BY598" s="132" t="str">
        <f t="shared" si="358"/>
        <v/>
      </c>
      <c r="BZ598" t="str">
        <f t="shared" si="359"/>
        <v/>
      </c>
      <c r="CA598" t="str">
        <f t="shared" si="360"/>
        <v/>
      </c>
      <c r="CB598" t="str">
        <f t="shared" si="361"/>
        <v/>
      </c>
      <c r="CC598" t="str">
        <f t="shared" si="362"/>
        <v/>
      </c>
      <c r="CD598" t="str">
        <f t="shared" si="363"/>
        <v/>
      </c>
      <c r="CE598" t="str">
        <f t="shared" si="364"/>
        <v/>
      </c>
      <c r="CF598" t="str">
        <f t="shared" si="365"/>
        <v/>
      </c>
      <c r="CG598" t="str">
        <f t="shared" si="366"/>
        <v/>
      </c>
      <c r="CH598" t="str">
        <f t="shared" si="367"/>
        <v/>
      </c>
      <c r="CI598" t="str">
        <f t="shared" si="368"/>
        <v/>
      </c>
      <c r="CJ598" t="str">
        <f t="shared" si="369"/>
        <v/>
      </c>
      <c r="CK598" t="str">
        <f t="shared" si="370"/>
        <v/>
      </c>
      <c r="CL598" t="str">
        <f t="shared" si="371"/>
        <v/>
      </c>
      <c r="CM598" t="str">
        <f t="shared" si="372"/>
        <v/>
      </c>
      <c r="CN598" t="str">
        <f t="shared" si="373"/>
        <v/>
      </c>
      <c r="CO598" t="str">
        <f t="shared" si="374"/>
        <v/>
      </c>
    </row>
    <row r="599" spans="1:93" ht="15" customHeight="1">
      <c r="A599" t="s">
        <v>3798</v>
      </c>
      <c r="B599" s="97" t="s">
        <v>4130</v>
      </c>
      <c r="C599" s="26" t="s">
        <v>3935</v>
      </c>
      <c r="D599" s="27"/>
      <c r="E599" s="27" t="s">
        <v>2890</v>
      </c>
      <c r="F599" t="s">
        <v>48</v>
      </c>
      <c r="G599" s="30" t="s">
        <v>903</v>
      </c>
      <c r="H599" t="s">
        <v>526</v>
      </c>
      <c r="I599" t="s">
        <v>337</v>
      </c>
      <c r="K599" s="28"/>
      <c r="L599" t="s">
        <v>472</v>
      </c>
      <c r="M599" t="s">
        <v>38</v>
      </c>
      <c r="R599" t="str">
        <f>IF(COUNTIF(soi_input_variables!A:A,B599)&gt;0,"yes","no")</f>
        <v>no</v>
      </c>
      <c r="S599" t="str">
        <f>IF(COUNTIF(midas_input_variables!A:A,B599)&gt;0,"yes","no")</f>
        <v>no</v>
      </c>
      <c r="T599" t="str">
        <f t="shared" si="334"/>
        <v>no</v>
      </c>
      <c r="V599" t="str">
        <f>IF(COUNTIF(eucalc_variables_proxies!A:A,B599)&gt;0,"yes","no")</f>
        <v>yes</v>
      </c>
      <c r="X599" s="9" t="s">
        <v>3013</v>
      </c>
      <c r="AI599" s="9" t="s">
        <v>4615</v>
      </c>
      <c r="AJ599" t="s">
        <v>2943</v>
      </c>
      <c r="AK599" t="s">
        <v>4616</v>
      </c>
      <c r="AO599" s="29">
        <v>5201</v>
      </c>
      <c r="AP599" s="103" t="s">
        <v>4617</v>
      </c>
      <c r="AQ599" s="104" t="b">
        <v>1</v>
      </c>
      <c r="AR599" s="105"/>
      <c r="AS599" s="29">
        <v>5201</v>
      </c>
      <c r="AT599" s="131" t="str" cm="1">
        <f t="array" ref="AT599">IFERROR(_xlfn.TEXTSPLIT(AR599,";",,FALSE),"")</f>
        <v/>
      </c>
      <c r="BJ599" s="132" t="str">
        <f t="shared" si="343"/>
        <v/>
      </c>
      <c r="BK599" s="132" t="str">
        <f t="shared" si="344"/>
        <v/>
      </c>
      <c r="BL599" s="132" t="str">
        <f t="shared" si="345"/>
        <v/>
      </c>
      <c r="BM599" s="132" t="str">
        <f t="shared" si="346"/>
        <v/>
      </c>
      <c r="BN599" s="132" t="str">
        <f t="shared" si="347"/>
        <v/>
      </c>
      <c r="BO599" s="132" t="str">
        <f t="shared" si="348"/>
        <v/>
      </c>
      <c r="BP599" s="132" t="str">
        <f t="shared" si="349"/>
        <v/>
      </c>
      <c r="BQ599" s="132" t="str">
        <f t="shared" si="350"/>
        <v/>
      </c>
      <c r="BR599" s="132" t="str">
        <f t="shared" si="351"/>
        <v/>
      </c>
      <c r="BS599" s="132" t="str">
        <f t="shared" si="352"/>
        <v/>
      </c>
      <c r="BT599" s="132" t="str">
        <f t="shared" si="353"/>
        <v/>
      </c>
      <c r="BU599" s="132" t="str">
        <f t="shared" si="354"/>
        <v/>
      </c>
      <c r="BV599" s="132" t="str">
        <f t="shared" si="355"/>
        <v/>
      </c>
      <c r="BW599" s="132" t="str">
        <f t="shared" si="356"/>
        <v/>
      </c>
      <c r="BX599" s="132" t="str">
        <f t="shared" si="357"/>
        <v/>
      </c>
      <c r="BY599" s="132" t="str">
        <f t="shared" si="358"/>
        <v/>
      </c>
      <c r="BZ599" t="str">
        <f t="shared" si="359"/>
        <v/>
      </c>
      <c r="CA599" t="str">
        <f t="shared" si="360"/>
        <v/>
      </c>
      <c r="CB599" t="str">
        <f t="shared" si="361"/>
        <v/>
      </c>
      <c r="CC599" t="str">
        <f t="shared" si="362"/>
        <v/>
      </c>
      <c r="CD599" t="str">
        <f t="shared" si="363"/>
        <v/>
      </c>
      <c r="CE599" t="str">
        <f t="shared" si="364"/>
        <v/>
      </c>
      <c r="CF599" t="str">
        <f t="shared" si="365"/>
        <v/>
      </c>
      <c r="CG599" t="str">
        <f t="shared" si="366"/>
        <v/>
      </c>
      <c r="CH599" t="str">
        <f t="shared" si="367"/>
        <v/>
      </c>
      <c r="CI599" t="str">
        <f t="shared" si="368"/>
        <v/>
      </c>
      <c r="CJ599" t="str">
        <f t="shared" si="369"/>
        <v/>
      </c>
      <c r="CK599" t="str">
        <f t="shared" si="370"/>
        <v/>
      </c>
      <c r="CL599" t="str">
        <f t="shared" si="371"/>
        <v/>
      </c>
      <c r="CM599" t="str">
        <f t="shared" si="372"/>
        <v/>
      </c>
      <c r="CN599" t="str">
        <f t="shared" si="373"/>
        <v/>
      </c>
      <c r="CO599" t="str">
        <f t="shared" si="374"/>
        <v/>
      </c>
    </row>
    <row r="600" spans="1:93" ht="19.5" customHeight="1">
      <c r="A600" t="s">
        <v>3802</v>
      </c>
      <c r="B600" s="97" t="s">
        <v>4133</v>
      </c>
      <c r="C600" s="26" t="s">
        <v>3945</v>
      </c>
      <c r="D600" s="27"/>
      <c r="E600" s="27" t="s">
        <v>2890</v>
      </c>
      <c r="F600" t="s">
        <v>48</v>
      </c>
      <c r="G600" s="30" t="s">
        <v>903</v>
      </c>
      <c r="H600" t="s">
        <v>526</v>
      </c>
      <c r="I600" t="s">
        <v>337</v>
      </c>
      <c r="K600" s="28"/>
      <c r="L600" t="s">
        <v>472</v>
      </c>
      <c r="M600" t="s">
        <v>38</v>
      </c>
      <c r="R600" t="str">
        <f>IF(COUNTIF(soi_input_variables!A:A,B600)&gt;0,"yes","no")</f>
        <v>no</v>
      </c>
      <c r="S600" t="str">
        <f>IF(COUNTIF(midas_input_variables!A:A,B600)&gt;0,"yes","no")</f>
        <v>no</v>
      </c>
      <c r="T600" t="str">
        <f t="shared" si="334"/>
        <v>no</v>
      </c>
      <c r="V600" t="str">
        <f>IF(COUNTIF(eucalc_variables_proxies!A:A,B600)&gt;0,"yes","no")</f>
        <v>yes</v>
      </c>
      <c r="X600" s="9" t="s">
        <v>3013</v>
      </c>
      <c r="AI600" s="9" t="s">
        <v>4618</v>
      </c>
      <c r="AJ600" t="s">
        <v>2943</v>
      </c>
      <c r="AK600" t="s">
        <v>4616</v>
      </c>
      <c r="AO600" s="29">
        <v>5201</v>
      </c>
      <c r="AP600" s="103" t="s">
        <v>4619</v>
      </c>
      <c r="AQ600" s="104" t="b">
        <v>1</v>
      </c>
      <c r="AR600" s="29"/>
      <c r="AS600" s="29">
        <v>5201</v>
      </c>
      <c r="AT600" s="131" t="str" cm="1">
        <f t="array" ref="AT600">IFERROR(_xlfn.TEXTSPLIT(AR600,";",,FALSE),"")</f>
        <v/>
      </c>
      <c r="BJ600" s="132" t="str">
        <f t="shared" si="343"/>
        <v/>
      </c>
      <c r="BK600" s="132" t="str">
        <f t="shared" si="344"/>
        <v/>
      </c>
      <c r="BL600" s="132" t="str">
        <f t="shared" si="345"/>
        <v/>
      </c>
      <c r="BM600" s="132" t="str">
        <f t="shared" si="346"/>
        <v/>
      </c>
      <c r="BN600" s="132" t="str">
        <f t="shared" si="347"/>
        <v/>
      </c>
      <c r="BO600" s="132" t="str">
        <f t="shared" si="348"/>
        <v/>
      </c>
      <c r="BP600" s="132" t="str">
        <f t="shared" si="349"/>
        <v/>
      </c>
      <c r="BQ600" s="132" t="str">
        <f t="shared" si="350"/>
        <v/>
      </c>
      <c r="BR600" s="132" t="str">
        <f t="shared" si="351"/>
        <v/>
      </c>
      <c r="BS600" s="132" t="str">
        <f t="shared" si="352"/>
        <v/>
      </c>
      <c r="BT600" s="132" t="str">
        <f t="shared" si="353"/>
        <v/>
      </c>
      <c r="BU600" s="132" t="str">
        <f t="shared" si="354"/>
        <v/>
      </c>
      <c r="BV600" s="132" t="str">
        <f t="shared" si="355"/>
        <v/>
      </c>
      <c r="BW600" s="132" t="str">
        <f t="shared" si="356"/>
        <v/>
      </c>
      <c r="BX600" s="132" t="str">
        <f t="shared" si="357"/>
        <v/>
      </c>
      <c r="BY600" s="132" t="str">
        <f t="shared" si="358"/>
        <v/>
      </c>
      <c r="BZ600" t="str">
        <f t="shared" si="359"/>
        <v/>
      </c>
      <c r="CA600" t="str">
        <f t="shared" si="360"/>
        <v/>
      </c>
      <c r="CB600" t="str">
        <f t="shared" si="361"/>
        <v/>
      </c>
      <c r="CC600" t="str">
        <f t="shared" si="362"/>
        <v/>
      </c>
      <c r="CD600" t="str">
        <f t="shared" si="363"/>
        <v/>
      </c>
      <c r="CE600" t="str">
        <f t="shared" si="364"/>
        <v/>
      </c>
      <c r="CF600" t="str">
        <f t="shared" si="365"/>
        <v/>
      </c>
      <c r="CG600" t="str">
        <f t="shared" si="366"/>
        <v/>
      </c>
      <c r="CH600" t="str">
        <f t="shared" si="367"/>
        <v/>
      </c>
      <c r="CI600" t="str">
        <f t="shared" si="368"/>
        <v/>
      </c>
      <c r="CJ600" t="str">
        <f t="shared" si="369"/>
        <v/>
      </c>
      <c r="CK600" t="str">
        <f t="shared" si="370"/>
        <v/>
      </c>
      <c r="CL600" t="str">
        <f t="shared" si="371"/>
        <v/>
      </c>
      <c r="CM600" t="str">
        <f t="shared" si="372"/>
        <v/>
      </c>
      <c r="CN600" t="str">
        <f t="shared" si="373"/>
        <v/>
      </c>
      <c r="CO600" t="str">
        <f t="shared" si="374"/>
        <v/>
      </c>
    </row>
    <row r="601" spans="1:93" ht="14.1" customHeight="1">
      <c r="A601" t="s">
        <v>3800</v>
      </c>
      <c r="B601" s="97" t="s">
        <v>4136</v>
      </c>
      <c r="C601" s="26" t="s">
        <v>3940</v>
      </c>
      <c r="D601" s="27"/>
      <c r="E601" s="27" t="s">
        <v>2890</v>
      </c>
      <c r="F601" t="s">
        <v>48</v>
      </c>
      <c r="G601" s="30" t="s">
        <v>903</v>
      </c>
      <c r="H601" t="s">
        <v>526</v>
      </c>
      <c r="I601" t="s">
        <v>337</v>
      </c>
      <c r="K601" s="28"/>
      <c r="L601" t="s">
        <v>472</v>
      </c>
      <c r="M601" t="s">
        <v>38</v>
      </c>
      <c r="R601" t="str">
        <f>IF(COUNTIF(soi_input_variables!A:A,B601)&gt;0,"yes","no")</f>
        <v>no</v>
      </c>
      <c r="S601" t="str">
        <f>IF(COUNTIF(midas_input_variables!A:A,B601)&gt;0,"yes","no")</f>
        <v>no</v>
      </c>
      <c r="T601" t="str">
        <f t="shared" si="334"/>
        <v>no</v>
      </c>
      <c r="V601" t="str">
        <f>IF(COUNTIF(eucalc_variables_proxies!A:A,B601)&gt;0,"yes","no")</f>
        <v>yes</v>
      </c>
      <c r="X601" s="9" t="s">
        <v>3013</v>
      </c>
      <c r="AI601" s="9" t="s">
        <v>4620</v>
      </c>
      <c r="AJ601" t="s">
        <v>2943</v>
      </c>
      <c r="AK601" t="s">
        <v>4616</v>
      </c>
      <c r="AO601" s="29">
        <v>5201</v>
      </c>
      <c r="AP601" s="103" t="s">
        <v>4621</v>
      </c>
      <c r="AQ601" s="104" t="b">
        <v>1</v>
      </c>
      <c r="AR601" s="29"/>
      <c r="AS601" s="29">
        <v>5201</v>
      </c>
      <c r="AT601" s="131" t="str" cm="1">
        <f t="array" ref="AT601">IFERROR(_xlfn.TEXTSPLIT(AR601,";",,FALSE),"")</f>
        <v/>
      </c>
      <c r="BJ601" s="132" t="str">
        <f t="shared" si="343"/>
        <v/>
      </c>
      <c r="BK601" s="132" t="str">
        <f t="shared" si="344"/>
        <v/>
      </c>
      <c r="BL601" s="132" t="str">
        <f t="shared" si="345"/>
        <v/>
      </c>
      <c r="BM601" s="132" t="str">
        <f t="shared" si="346"/>
        <v/>
      </c>
      <c r="BN601" s="132" t="str">
        <f t="shared" si="347"/>
        <v/>
      </c>
      <c r="BO601" s="132" t="str">
        <f t="shared" si="348"/>
        <v/>
      </c>
      <c r="BP601" s="132" t="str">
        <f t="shared" si="349"/>
        <v/>
      </c>
      <c r="BQ601" s="132" t="str">
        <f t="shared" si="350"/>
        <v/>
      </c>
      <c r="BR601" s="132" t="str">
        <f t="shared" si="351"/>
        <v/>
      </c>
      <c r="BS601" s="132" t="str">
        <f t="shared" si="352"/>
        <v/>
      </c>
      <c r="BT601" s="132" t="str">
        <f t="shared" si="353"/>
        <v/>
      </c>
      <c r="BU601" s="132" t="str">
        <f t="shared" si="354"/>
        <v/>
      </c>
      <c r="BV601" s="132" t="str">
        <f t="shared" si="355"/>
        <v/>
      </c>
      <c r="BW601" s="132" t="str">
        <f t="shared" si="356"/>
        <v/>
      </c>
      <c r="BX601" s="132" t="str">
        <f t="shared" si="357"/>
        <v/>
      </c>
      <c r="BY601" s="132" t="str">
        <f t="shared" si="358"/>
        <v/>
      </c>
      <c r="BZ601" t="str">
        <f t="shared" si="359"/>
        <v/>
      </c>
      <c r="CA601" t="str">
        <f t="shared" si="360"/>
        <v/>
      </c>
      <c r="CB601" t="str">
        <f t="shared" si="361"/>
        <v/>
      </c>
      <c r="CC601" t="str">
        <f t="shared" si="362"/>
        <v/>
      </c>
      <c r="CD601" t="str">
        <f t="shared" si="363"/>
        <v/>
      </c>
      <c r="CE601" t="str">
        <f t="shared" si="364"/>
        <v/>
      </c>
      <c r="CF601" t="str">
        <f t="shared" si="365"/>
        <v/>
      </c>
      <c r="CG601" t="str">
        <f t="shared" si="366"/>
        <v/>
      </c>
      <c r="CH601" t="str">
        <f t="shared" si="367"/>
        <v/>
      </c>
      <c r="CI601" t="str">
        <f t="shared" si="368"/>
        <v/>
      </c>
      <c r="CJ601" t="str">
        <f t="shared" si="369"/>
        <v/>
      </c>
      <c r="CK601" t="str">
        <f t="shared" si="370"/>
        <v/>
      </c>
      <c r="CL601" t="str">
        <f t="shared" si="371"/>
        <v/>
      </c>
      <c r="CM601" t="str">
        <f t="shared" si="372"/>
        <v/>
      </c>
      <c r="CN601" t="str">
        <f t="shared" si="373"/>
        <v/>
      </c>
      <c r="CO601" t="str">
        <f t="shared" si="374"/>
        <v/>
      </c>
    </row>
    <row r="602" spans="1:93" ht="16.5" customHeight="1">
      <c r="A602" s="198" t="s">
        <v>4622</v>
      </c>
      <c r="B602" s="97"/>
      <c r="C602" s="26" t="s">
        <v>4623</v>
      </c>
      <c r="D602" s="27"/>
      <c r="E602" s="27" t="s">
        <v>338</v>
      </c>
      <c r="G602" s="30"/>
      <c r="K602" s="28"/>
      <c r="M602" t="s">
        <v>1707</v>
      </c>
      <c r="R602" t="str">
        <f>IF(COUNTIF(soi_input_variables!A:A,B602)&gt;0,"yes","no")</f>
        <v>no</v>
      </c>
      <c r="S602" t="str">
        <f>IF(COUNTIF(midas_input_variables!A:A,B602)&gt;0,"yes","no")</f>
        <v>no</v>
      </c>
      <c r="T602" t="str">
        <f t="shared" si="334"/>
        <v>no</v>
      </c>
      <c r="V602" t="str">
        <f>IF(COUNTIF(eucalc_variables_proxies!A:A,B602)&gt;0,"yes","no")</f>
        <v>no</v>
      </c>
      <c r="AI602" s="9" t="s">
        <v>4624</v>
      </c>
      <c r="AJ602" t="s">
        <v>2943</v>
      </c>
      <c r="AK602" t="s">
        <v>4616</v>
      </c>
      <c r="AO602" s="29"/>
      <c r="AP602" s="103" t="s">
        <v>4625</v>
      </c>
      <c r="AQ602" s="104" t="b">
        <v>0</v>
      </c>
      <c r="AR602" s="29">
        <v>5201</v>
      </c>
      <c r="AS602" s="29"/>
      <c r="AT602" s="131" t="str" cm="1">
        <f t="array" ref="AT602">IFERROR(_xlfn.TEXTSPLIT(AR602,";",,FALSE),"")</f>
        <v>5201</v>
      </c>
      <c r="BJ602" s="132">
        <f t="shared" si="343"/>
        <v>5201</v>
      </c>
      <c r="BK602" s="132" t="str">
        <f t="shared" si="344"/>
        <v/>
      </c>
      <c r="BL602" s="132" t="str">
        <f t="shared" si="345"/>
        <v/>
      </c>
      <c r="BM602" s="132" t="str">
        <f t="shared" si="346"/>
        <v/>
      </c>
      <c r="BN602" s="132" t="str">
        <f t="shared" si="347"/>
        <v/>
      </c>
      <c r="BO602" s="132" t="str">
        <f t="shared" si="348"/>
        <v/>
      </c>
      <c r="BP602" s="132" t="str">
        <f t="shared" si="349"/>
        <v/>
      </c>
      <c r="BQ602" s="132" t="str">
        <f t="shared" si="350"/>
        <v/>
      </c>
      <c r="BR602" s="132" t="str">
        <f t="shared" si="351"/>
        <v/>
      </c>
      <c r="BS602" s="132" t="str">
        <f t="shared" si="352"/>
        <v/>
      </c>
      <c r="BT602" s="132" t="str">
        <f t="shared" si="353"/>
        <v/>
      </c>
      <c r="BU602" s="132" t="str">
        <f t="shared" si="354"/>
        <v/>
      </c>
      <c r="BV602" s="132" t="str">
        <f t="shared" si="355"/>
        <v/>
      </c>
      <c r="BW602" s="132" t="str">
        <f t="shared" si="356"/>
        <v/>
      </c>
      <c r="BX602" s="132" t="str">
        <f t="shared" si="357"/>
        <v/>
      </c>
      <c r="BY602" s="132" t="str">
        <f t="shared" si="358"/>
        <v/>
      </c>
      <c r="BZ602" t="str">
        <f t="shared" si="359"/>
        <v>elc_fuel-cost_liquid-ff-oil[MEUR]</v>
      </c>
      <c r="CA602" t="str">
        <f t="shared" si="360"/>
        <v/>
      </c>
      <c r="CB602" t="str">
        <f t="shared" si="361"/>
        <v/>
      </c>
      <c r="CC602" t="str">
        <f t="shared" si="362"/>
        <v/>
      </c>
      <c r="CD602" t="str">
        <f t="shared" si="363"/>
        <v/>
      </c>
      <c r="CE602" t="str">
        <f t="shared" si="364"/>
        <v/>
      </c>
      <c r="CF602" t="str">
        <f t="shared" si="365"/>
        <v/>
      </c>
      <c r="CG602" t="str">
        <f t="shared" si="366"/>
        <v/>
      </c>
      <c r="CH602" t="str">
        <f t="shared" si="367"/>
        <v/>
      </c>
      <c r="CI602" t="str">
        <f t="shared" si="368"/>
        <v/>
      </c>
      <c r="CJ602" t="str">
        <f t="shared" si="369"/>
        <v/>
      </c>
      <c r="CK602" t="str">
        <f t="shared" si="370"/>
        <v/>
      </c>
      <c r="CL602" t="str">
        <f t="shared" si="371"/>
        <v/>
      </c>
      <c r="CM602" t="str">
        <f t="shared" si="372"/>
        <v/>
      </c>
      <c r="CN602" t="str">
        <f t="shared" si="373"/>
        <v/>
      </c>
      <c r="CO602" t="str">
        <f t="shared" si="374"/>
        <v/>
      </c>
    </row>
    <row r="603" spans="1:93" ht="20.7" customHeight="1">
      <c r="B603" s="97" t="s">
        <v>4139</v>
      </c>
      <c r="C603" s="26"/>
      <c r="D603" s="27"/>
      <c r="E603" s="27" t="s">
        <v>2890</v>
      </c>
      <c r="F603" t="s">
        <v>48</v>
      </c>
      <c r="G603" s="30" t="s">
        <v>903</v>
      </c>
      <c r="H603" t="s">
        <v>526</v>
      </c>
      <c r="I603" t="s">
        <v>4565</v>
      </c>
      <c r="K603" s="28" t="s">
        <v>3886</v>
      </c>
      <c r="M603" t="s">
        <v>38</v>
      </c>
      <c r="N603" s="1" t="str">
        <f>_xlfn.CONCAT(A594, "|/", A594, "+", A595, "|*", "0.000001", "*", A602)</f>
        <v>bld_energy-demand_residential_sfh[TWh]|/bld_energy-demand_residential_sfh[TWh]+bld_energy-demand_residential_mfh[TWh]|*0.000001*bld_energy-demand_residential_space-cooling_electricity[TWh]</v>
      </c>
      <c r="O603" s="1" t="s">
        <v>4584</v>
      </c>
      <c r="R603" t="str">
        <f>IF(COUNTIF(soi_input_variables!A:A,B603)&gt;0,"yes","no")</f>
        <v>yes</v>
      </c>
      <c r="S603" t="str">
        <f>IF(COUNTIF(midas_input_variables!A:A,B603)&gt;0,"yes","no")</f>
        <v>yes</v>
      </c>
      <c r="T603" t="str">
        <f t="shared" si="334"/>
        <v>yes</v>
      </c>
      <c r="U603">
        <f t="shared" ref="U603:U605" si="379">0.0005</f>
        <v>5.0000000000000001E-4</v>
      </c>
      <c r="V603" t="str">
        <f>IF(COUNTIF(eucalc_variables_proxies!A:A,B603)&gt;0,"yes","no")</f>
        <v>yes</v>
      </c>
      <c r="X603" s="9" t="s">
        <v>3013</v>
      </c>
      <c r="AI603" s="9" t="s">
        <v>4626</v>
      </c>
      <c r="AJ603" t="s">
        <v>2943</v>
      </c>
      <c r="AK603" t="s">
        <v>4616</v>
      </c>
      <c r="AO603" s="29"/>
      <c r="AP603" s="103" t="s">
        <v>4627</v>
      </c>
      <c r="AQ603" s="104" t="b">
        <v>1</v>
      </c>
      <c r="AR603" s="105"/>
      <c r="AS603" s="29"/>
      <c r="AT603" s="131" t="str" cm="1">
        <f t="array" ref="AT603">IFERROR(_xlfn.TEXTSPLIT(AR603,";",,FALSE),"")</f>
        <v/>
      </c>
      <c r="BJ603" s="132" t="str">
        <f t="shared" si="343"/>
        <v/>
      </c>
      <c r="BK603" s="132" t="str">
        <f t="shared" si="344"/>
        <v/>
      </c>
      <c r="BL603" s="132" t="str">
        <f t="shared" si="345"/>
        <v/>
      </c>
      <c r="BM603" s="132" t="str">
        <f t="shared" si="346"/>
        <v/>
      </c>
      <c r="BN603" s="132" t="str">
        <f t="shared" si="347"/>
        <v/>
      </c>
      <c r="BO603" s="132" t="str">
        <f t="shared" si="348"/>
        <v/>
      </c>
      <c r="BP603" s="132" t="str">
        <f t="shared" si="349"/>
        <v/>
      </c>
      <c r="BQ603" s="132" t="str">
        <f t="shared" si="350"/>
        <v/>
      </c>
      <c r="BR603" s="132" t="str">
        <f t="shared" si="351"/>
        <v/>
      </c>
      <c r="BS603" s="132" t="str">
        <f t="shared" si="352"/>
        <v/>
      </c>
      <c r="BT603" s="132" t="str">
        <f t="shared" si="353"/>
        <v/>
      </c>
      <c r="BU603" s="132" t="str">
        <f t="shared" si="354"/>
        <v/>
      </c>
      <c r="BV603" s="132" t="str">
        <f t="shared" si="355"/>
        <v/>
      </c>
      <c r="BW603" s="132" t="str">
        <f t="shared" si="356"/>
        <v/>
      </c>
      <c r="BX603" s="132" t="str">
        <f t="shared" si="357"/>
        <v/>
      </c>
      <c r="BY603" s="132" t="str">
        <f t="shared" si="358"/>
        <v/>
      </c>
      <c r="BZ603" t="str">
        <f t="shared" si="359"/>
        <v/>
      </c>
      <c r="CA603" t="str">
        <f t="shared" si="360"/>
        <v/>
      </c>
      <c r="CB603" t="str">
        <f t="shared" si="361"/>
        <v/>
      </c>
      <c r="CC603" t="str">
        <f t="shared" si="362"/>
        <v/>
      </c>
      <c r="CD603" t="str">
        <f t="shared" si="363"/>
        <v/>
      </c>
      <c r="CE603" t="str">
        <f t="shared" si="364"/>
        <v/>
      </c>
      <c r="CF603" t="str">
        <f t="shared" si="365"/>
        <v/>
      </c>
      <c r="CG603" t="str">
        <f t="shared" si="366"/>
        <v/>
      </c>
      <c r="CH603" t="str">
        <f t="shared" si="367"/>
        <v/>
      </c>
      <c r="CI603" t="str">
        <f t="shared" si="368"/>
        <v/>
      </c>
      <c r="CJ603" t="str">
        <f t="shared" si="369"/>
        <v/>
      </c>
      <c r="CK603" t="str">
        <f t="shared" si="370"/>
        <v/>
      </c>
      <c r="CL603" t="str">
        <f t="shared" si="371"/>
        <v/>
      </c>
      <c r="CM603" t="str">
        <f t="shared" si="372"/>
        <v/>
      </c>
      <c r="CN603" t="str">
        <f t="shared" si="373"/>
        <v/>
      </c>
      <c r="CO603" t="str">
        <f t="shared" si="374"/>
        <v/>
      </c>
    </row>
    <row r="604" spans="1:93" ht="16.5" customHeight="1">
      <c r="B604" s="97" t="s">
        <v>4141</v>
      </c>
      <c r="C604" s="26"/>
      <c r="D604" s="27"/>
      <c r="E604" s="27" t="s">
        <v>2890</v>
      </c>
      <c r="F604" t="s">
        <v>48</v>
      </c>
      <c r="G604" s="30" t="s">
        <v>903</v>
      </c>
      <c r="H604" t="s">
        <v>526</v>
      </c>
      <c r="I604" t="s">
        <v>4565</v>
      </c>
      <c r="K604" s="28" t="s">
        <v>3889</v>
      </c>
      <c r="M604" t="s">
        <v>38</v>
      </c>
      <c r="N604" s="1" t="str">
        <f>_xlfn.CONCAT(A595, "|/", A594, "+", A595, "|*", "0.000001",  "*", A602)</f>
        <v>bld_energy-demand_residential_mfh[TWh]|/bld_energy-demand_residential_sfh[TWh]+bld_energy-demand_residential_mfh[TWh]|*0.000001*bld_energy-demand_residential_space-cooling_electricity[TWh]</v>
      </c>
      <c r="O604" s="1" t="s">
        <v>4584</v>
      </c>
      <c r="R604" t="str">
        <f>IF(COUNTIF(soi_input_variables!A:A,B604)&gt;0,"yes","no")</f>
        <v>yes</v>
      </c>
      <c r="S604" t="str">
        <f>IF(COUNTIF(midas_input_variables!A:A,B604)&gt;0,"yes","no")</f>
        <v>yes</v>
      </c>
      <c r="T604" t="str">
        <f t="shared" si="334"/>
        <v>yes</v>
      </c>
      <c r="U604">
        <f t="shared" si="379"/>
        <v>5.0000000000000001E-4</v>
      </c>
      <c r="V604" t="str">
        <f>IF(COUNTIF(eucalc_variables_proxies!A:A,B604)&gt;0,"yes","no")</f>
        <v>yes</v>
      </c>
      <c r="X604" s="9" t="s">
        <v>3013</v>
      </c>
      <c r="AI604" s="9" t="s">
        <v>4628</v>
      </c>
      <c r="AJ604" t="s">
        <v>2943</v>
      </c>
      <c r="AK604" t="s">
        <v>4616</v>
      </c>
      <c r="AO604" s="29"/>
      <c r="AP604" s="103" t="s">
        <v>4629</v>
      </c>
      <c r="AQ604" s="104" t="b">
        <v>1</v>
      </c>
      <c r="AR604" s="105"/>
      <c r="AS604" s="29"/>
      <c r="AT604" s="131" t="str" cm="1">
        <f t="array" ref="AT604">IFERROR(_xlfn.TEXTSPLIT(AR604,";",,FALSE),"")</f>
        <v/>
      </c>
      <c r="BJ604" s="132" t="str">
        <f t="shared" si="343"/>
        <v/>
      </c>
      <c r="BK604" s="132" t="str">
        <f t="shared" si="344"/>
        <v/>
      </c>
      <c r="BL604" s="132" t="str">
        <f t="shared" si="345"/>
        <v/>
      </c>
      <c r="BM604" s="132" t="str">
        <f t="shared" si="346"/>
        <v/>
      </c>
      <c r="BN604" s="132" t="str">
        <f t="shared" si="347"/>
        <v/>
      </c>
      <c r="BO604" s="132" t="str">
        <f t="shared" si="348"/>
        <v/>
      </c>
      <c r="BP604" s="132" t="str">
        <f t="shared" si="349"/>
        <v/>
      </c>
      <c r="BQ604" s="132" t="str">
        <f t="shared" si="350"/>
        <v/>
      </c>
      <c r="BR604" s="132" t="str">
        <f t="shared" si="351"/>
        <v/>
      </c>
      <c r="BS604" s="132" t="str">
        <f t="shared" si="352"/>
        <v/>
      </c>
      <c r="BT604" s="132" t="str">
        <f t="shared" si="353"/>
        <v/>
      </c>
      <c r="BU604" s="132" t="str">
        <f t="shared" si="354"/>
        <v/>
      </c>
      <c r="BV604" s="132" t="str">
        <f t="shared" si="355"/>
        <v/>
      </c>
      <c r="BW604" s="132" t="str">
        <f t="shared" si="356"/>
        <v/>
      </c>
      <c r="BX604" s="132" t="str">
        <f t="shared" si="357"/>
        <v/>
      </c>
      <c r="BY604" s="132" t="str">
        <f t="shared" si="358"/>
        <v/>
      </c>
      <c r="BZ604" t="str">
        <f t="shared" si="359"/>
        <v/>
      </c>
      <c r="CA604" t="str">
        <f t="shared" si="360"/>
        <v/>
      </c>
      <c r="CB604" t="str">
        <f t="shared" si="361"/>
        <v/>
      </c>
      <c r="CC604" t="str">
        <f t="shared" si="362"/>
        <v/>
      </c>
      <c r="CD604" t="str">
        <f t="shared" si="363"/>
        <v/>
      </c>
      <c r="CE604" t="str">
        <f t="shared" si="364"/>
        <v/>
      </c>
      <c r="CF604" t="str">
        <f t="shared" si="365"/>
        <v/>
      </c>
      <c r="CG604" t="str">
        <f t="shared" si="366"/>
        <v/>
      </c>
      <c r="CH604" t="str">
        <f t="shared" si="367"/>
        <v/>
      </c>
      <c r="CI604" t="str">
        <f t="shared" si="368"/>
        <v/>
      </c>
      <c r="CJ604" t="str">
        <f t="shared" si="369"/>
        <v/>
      </c>
      <c r="CK604" t="str">
        <f t="shared" si="370"/>
        <v/>
      </c>
      <c r="CL604" t="str">
        <f t="shared" si="371"/>
        <v/>
      </c>
      <c r="CM604" t="str">
        <f t="shared" si="372"/>
        <v/>
      </c>
      <c r="CN604" t="str">
        <f t="shared" si="373"/>
        <v/>
      </c>
      <c r="CO604" t="str">
        <f t="shared" si="374"/>
        <v/>
      </c>
    </row>
    <row r="605" spans="1:93" ht="17.7" customHeight="1">
      <c r="A605" t="s">
        <v>3865</v>
      </c>
      <c r="B605" s="97" t="s">
        <v>4144</v>
      </c>
      <c r="C605" s="26" t="s">
        <v>4208</v>
      </c>
      <c r="D605" s="27"/>
      <c r="E605" s="27" t="s">
        <v>2890</v>
      </c>
      <c r="F605" t="s">
        <v>48</v>
      </c>
      <c r="G605" s="30" t="s">
        <v>903</v>
      </c>
      <c r="H605" t="s">
        <v>526</v>
      </c>
      <c r="I605" t="s">
        <v>4565</v>
      </c>
      <c r="K605" s="28"/>
      <c r="L605" t="s">
        <v>472</v>
      </c>
      <c r="M605" t="s">
        <v>38</v>
      </c>
      <c r="R605" t="str">
        <f>IF(COUNTIF(soi_input_variables!A:A,B605)&gt;0,"yes","no")</f>
        <v>no</v>
      </c>
      <c r="S605" t="str">
        <f>IF(COUNTIF(midas_input_variables!A:A,B605)&gt;0,"yes","no")</f>
        <v>no</v>
      </c>
      <c r="T605" t="str">
        <f t="shared" si="334"/>
        <v>no</v>
      </c>
      <c r="U605">
        <f t="shared" si="379"/>
        <v>5.0000000000000001E-4</v>
      </c>
      <c r="V605" t="str">
        <f>IF(COUNTIF(eucalc_variables_proxies!A:A,B605)&gt;0,"yes","no")</f>
        <v>yes</v>
      </c>
      <c r="X605" s="9" t="s">
        <v>3013</v>
      </c>
      <c r="AI605" s="9" t="s">
        <v>4630</v>
      </c>
      <c r="AJ605" t="s">
        <v>2943</v>
      </c>
      <c r="AK605" t="s">
        <v>4616</v>
      </c>
      <c r="AO605" s="29"/>
      <c r="AP605" s="103" t="s">
        <v>4631</v>
      </c>
      <c r="AQ605" s="104" t="b">
        <v>1</v>
      </c>
      <c r="AR605" s="105"/>
      <c r="AS605" s="29"/>
      <c r="AT605" s="131" t="str" cm="1">
        <f t="array" ref="AT605">IFERROR(_xlfn.TEXTSPLIT(AR605,";",,FALSE),"")</f>
        <v/>
      </c>
      <c r="BJ605" s="132" t="str">
        <f t="shared" si="343"/>
        <v/>
      </c>
      <c r="BK605" s="132" t="str">
        <f t="shared" si="344"/>
        <v/>
      </c>
      <c r="BL605" s="132" t="str">
        <f t="shared" si="345"/>
        <v/>
      </c>
      <c r="BM605" s="132" t="str">
        <f t="shared" si="346"/>
        <v/>
      </c>
      <c r="BN605" s="132" t="str">
        <f t="shared" si="347"/>
        <v/>
      </c>
      <c r="BO605" s="132" t="str">
        <f t="shared" si="348"/>
        <v/>
      </c>
      <c r="BP605" s="132" t="str">
        <f t="shared" si="349"/>
        <v/>
      </c>
      <c r="BQ605" s="132" t="str">
        <f t="shared" si="350"/>
        <v/>
      </c>
      <c r="BR605" s="132" t="str">
        <f t="shared" si="351"/>
        <v/>
      </c>
      <c r="BS605" s="132" t="str">
        <f t="shared" si="352"/>
        <v/>
      </c>
      <c r="BT605" s="132" t="str">
        <f t="shared" si="353"/>
        <v/>
      </c>
      <c r="BU605" s="132" t="str">
        <f t="shared" si="354"/>
        <v/>
      </c>
      <c r="BV605" s="132" t="str">
        <f t="shared" si="355"/>
        <v/>
      </c>
      <c r="BW605" s="132" t="str">
        <f t="shared" si="356"/>
        <v/>
      </c>
      <c r="BX605" s="132" t="str">
        <f t="shared" si="357"/>
        <v/>
      </c>
      <c r="BY605" s="132" t="str">
        <f t="shared" si="358"/>
        <v/>
      </c>
      <c r="BZ605" t="str">
        <f t="shared" si="359"/>
        <v/>
      </c>
      <c r="CA605" t="str">
        <f t="shared" si="360"/>
        <v/>
      </c>
      <c r="CB605" t="str">
        <f t="shared" si="361"/>
        <v/>
      </c>
      <c r="CC605" t="str">
        <f t="shared" si="362"/>
        <v/>
      </c>
      <c r="CD605" t="str">
        <f t="shared" si="363"/>
        <v/>
      </c>
      <c r="CE605" t="str">
        <f t="shared" si="364"/>
        <v/>
      </c>
      <c r="CF605" t="str">
        <f t="shared" si="365"/>
        <v/>
      </c>
      <c r="CG605" t="str">
        <f t="shared" si="366"/>
        <v/>
      </c>
      <c r="CH605" t="str">
        <f t="shared" si="367"/>
        <v/>
      </c>
      <c r="CI605" t="str">
        <f t="shared" si="368"/>
        <v/>
      </c>
      <c r="CJ605" t="str">
        <f t="shared" si="369"/>
        <v/>
      </c>
      <c r="CK605" t="str">
        <f t="shared" si="370"/>
        <v/>
      </c>
      <c r="CL605" t="str">
        <f t="shared" si="371"/>
        <v/>
      </c>
      <c r="CM605" t="str">
        <f t="shared" si="372"/>
        <v/>
      </c>
      <c r="CN605" t="str">
        <f t="shared" si="373"/>
        <v/>
      </c>
      <c r="CO605" t="str">
        <f t="shared" si="374"/>
        <v/>
      </c>
    </row>
    <row r="606" spans="1:93" ht="17.7" customHeight="1">
      <c r="A606" t="s">
        <v>4632</v>
      </c>
      <c r="B606" t="s">
        <v>4633</v>
      </c>
      <c r="C606" s="26"/>
      <c r="D606" s="27"/>
      <c r="E606" s="27" t="s">
        <v>1163</v>
      </c>
      <c r="F606" t="s">
        <v>48</v>
      </c>
      <c r="G606" s="30" t="s">
        <v>903</v>
      </c>
      <c r="K606" s="28"/>
      <c r="M606" s="198" t="s">
        <v>1707</v>
      </c>
      <c r="R606" t="str">
        <f>IF(COUNTIF(soi_input_variables!A:A,B606)&gt;0,"yes","no")</f>
        <v>no</v>
      </c>
      <c r="S606" t="str">
        <f>IF(COUNTIF(midas_input_variables!A:A,B606)&gt;0,"yes","no")</f>
        <v>no</v>
      </c>
      <c r="T606" t="str">
        <f t="shared" ref="T606:T607" si="380">IF(OR(R606="yes",S606="yes"),"yes","no")</f>
        <v>no</v>
      </c>
      <c r="V606" t="str">
        <f>IF(COUNTIF(eucalc_variables_proxies!A:A,B606)&gt;0,"yes","no")</f>
        <v>no</v>
      </c>
      <c r="W606" s="198" t="s">
        <v>38</v>
      </c>
      <c r="X606" s="9"/>
      <c r="AI606" s="9" t="s">
        <v>4634</v>
      </c>
      <c r="AJ606" t="s">
        <v>2943</v>
      </c>
      <c r="AK606" t="s">
        <v>4616</v>
      </c>
      <c r="AO606" s="29"/>
      <c r="AP606" s="103" t="s">
        <v>4635</v>
      </c>
      <c r="AQ606" s="104" t="b">
        <v>1</v>
      </c>
      <c r="AR606" s="105"/>
      <c r="AS606" s="29"/>
      <c r="AT606" s="131" t="str" cm="1">
        <f t="array" ref="AT606">IFERROR(_xlfn.TEXTSPLIT(AR606,";",,FALSE),"")</f>
        <v/>
      </c>
      <c r="BJ606" s="132" t="str">
        <f t="shared" si="343"/>
        <v/>
      </c>
      <c r="BK606" s="132" t="str">
        <f t="shared" si="344"/>
        <v/>
      </c>
      <c r="BL606" s="132" t="str">
        <f t="shared" si="345"/>
        <v/>
      </c>
      <c r="BM606" s="132" t="str">
        <f t="shared" si="346"/>
        <v/>
      </c>
      <c r="BN606" s="132" t="str">
        <f t="shared" si="347"/>
        <v/>
      </c>
      <c r="BO606" s="132" t="str">
        <f t="shared" si="348"/>
        <v/>
      </c>
      <c r="BP606" s="132" t="str">
        <f t="shared" si="349"/>
        <v/>
      </c>
      <c r="BQ606" s="132" t="str">
        <f t="shared" si="350"/>
        <v/>
      </c>
      <c r="BR606" s="132" t="str">
        <f t="shared" si="351"/>
        <v/>
      </c>
      <c r="BS606" s="132" t="str">
        <f t="shared" si="352"/>
        <v/>
      </c>
      <c r="BT606" s="132" t="str">
        <f t="shared" si="353"/>
        <v/>
      </c>
      <c r="BU606" s="132" t="str">
        <f t="shared" si="354"/>
        <v/>
      </c>
      <c r="BV606" s="132" t="str">
        <f t="shared" si="355"/>
        <v/>
      </c>
      <c r="BW606" s="132" t="str">
        <f t="shared" si="356"/>
        <v/>
      </c>
      <c r="BX606" s="132" t="str">
        <f t="shared" si="357"/>
        <v/>
      </c>
      <c r="BY606" s="132" t="str">
        <f t="shared" si="358"/>
        <v/>
      </c>
      <c r="BZ606" t="str">
        <f t="shared" si="359"/>
        <v/>
      </c>
      <c r="CA606" t="str">
        <f t="shared" si="360"/>
        <v/>
      </c>
      <c r="CB606" t="str">
        <f t="shared" si="361"/>
        <v/>
      </c>
      <c r="CC606" t="str">
        <f t="shared" si="362"/>
        <v/>
      </c>
      <c r="CD606" t="str">
        <f t="shared" si="363"/>
        <v/>
      </c>
      <c r="CE606" t="str">
        <f t="shared" si="364"/>
        <v/>
      </c>
      <c r="CF606" t="str">
        <f t="shared" si="365"/>
        <v/>
      </c>
      <c r="CG606" t="str">
        <f t="shared" si="366"/>
        <v/>
      </c>
      <c r="CH606" t="str">
        <f t="shared" si="367"/>
        <v/>
      </c>
      <c r="CI606" t="str">
        <f t="shared" si="368"/>
        <v/>
      </c>
      <c r="CJ606" t="str">
        <f t="shared" si="369"/>
        <v/>
      </c>
      <c r="CK606" t="str">
        <f t="shared" si="370"/>
        <v/>
      </c>
      <c r="CL606" t="str">
        <f t="shared" si="371"/>
        <v/>
      </c>
      <c r="CM606" t="str">
        <f t="shared" si="372"/>
        <v/>
      </c>
      <c r="CN606" t="str">
        <f t="shared" si="373"/>
        <v/>
      </c>
      <c r="CO606" t="str">
        <f t="shared" si="374"/>
        <v/>
      </c>
    </row>
    <row r="607" spans="1:93" ht="17.7" customHeight="1">
      <c r="A607" t="s">
        <v>4636</v>
      </c>
      <c r="B607" t="s">
        <v>4637</v>
      </c>
      <c r="C607" s="26"/>
      <c r="D607" s="27"/>
      <c r="E607" s="27" t="s">
        <v>1163</v>
      </c>
      <c r="F607" t="s">
        <v>48</v>
      </c>
      <c r="G607" s="30" t="s">
        <v>903</v>
      </c>
      <c r="K607" s="28"/>
      <c r="M607" s="198" t="s">
        <v>1707</v>
      </c>
      <c r="R607" t="str">
        <f>IF(COUNTIF(soi_input_variables!A:A,B607)&gt;0,"yes","no")</f>
        <v>no</v>
      </c>
      <c r="S607" t="str">
        <f>IF(COUNTIF(midas_input_variables!A:A,B607)&gt;0,"yes","no")</f>
        <v>no</v>
      </c>
      <c r="T607" t="str">
        <f t="shared" si="380"/>
        <v>no</v>
      </c>
      <c r="V607" t="str">
        <f>IF(COUNTIF(eucalc_variables_proxies!A:A,B607)&gt;0,"yes","no")</f>
        <v>no</v>
      </c>
      <c r="W607" s="198" t="s">
        <v>38</v>
      </c>
      <c r="X607" s="9"/>
      <c r="AI607" s="9" t="s">
        <v>4638</v>
      </c>
      <c r="AJ607" t="s">
        <v>2943</v>
      </c>
      <c r="AK607" t="s">
        <v>4616</v>
      </c>
      <c r="AO607" s="29">
        <v>1403</v>
      </c>
      <c r="AP607" s="103" t="s">
        <v>4639</v>
      </c>
      <c r="AQ607" s="104" t="b">
        <v>1</v>
      </c>
      <c r="AR607" s="105"/>
      <c r="AS607" s="29">
        <v>1403</v>
      </c>
      <c r="AT607" s="131" t="str" cm="1">
        <f t="array" ref="AT607">IFERROR(_xlfn.TEXTSPLIT(AR607,";",,FALSE),"")</f>
        <v/>
      </c>
      <c r="BJ607" s="132" t="str">
        <f t="shared" si="343"/>
        <v/>
      </c>
      <c r="BK607" s="132" t="str">
        <f t="shared" si="344"/>
        <v/>
      </c>
      <c r="BL607" s="132" t="str">
        <f t="shared" si="345"/>
        <v/>
      </c>
      <c r="BM607" s="132" t="str">
        <f t="shared" si="346"/>
        <v/>
      </c>
      <c r="BN607" s="132" t="str">
        <f t="shared" si="347"/>
        <v/>
      </c>
      <c r="BO607" s="132" t="str">
        <f t="shared" si="348"/>
        <v/>
      </c>
      <c r="BP607" s="132" t="str">
        <f t="shared" si="349"/>
        <v/>
      </c>
      <c r="BQ607" s="132" t="str">
        <f t="shared" si="350"/>
        <v/>
      </c>
      <c r="BR607" s="132" t="str">
        <f t="shared" si="351"/>
        <v/>
      </c>
      <c r="BS607" s="132" t="str">
        <f t="shared" si="352"/>
        <v/>
      </c>
      <c r="BT607" s="132" t="str">
        <f t="shared" si="353"/>
        <v/>
      </c>
      <c r="BU607" s="132" t="str">
        <f t="shared" si="354"/>
        <v/>
      </c>
      <c r="BV607" s="132" t="str">
        <f t="shared" si="355"/>
        <v/>
      </c>
      <c r="BW607" s="132" t="str">
        <f t="shared" si="356"/>
        <v/>
      </c>
      <c r="BX607" s="132" t="str">
        <f t="shared" si="357"/>
        <v/>
      </c>
      <c r="BY607" s="132" t="str">
        <f t="shared" si="358"/>
        <v/>
      </c>
      <c r="BZ607" t="str">
        <f t="shared" si="359"/>
        <v/>
      </c>
      <c r="CA607" t="str">
        <f t="shared" si="360"/>
        <v/>
      </c>
      <c r="CB607" t="str">
        <f t="shared" si="361"/>
        <v/>
      </c>
      <c r="CC607" t="str">
        <f t="shared" si="362"/>
        <v/>
      </c>
      <c r="CD607" t="str">
        <f t="shared" si="363"/>
        <v/>
      </c>
      <c r="CE607" t="str">
        <f t="shared" si="364"/>
        <v/>
      </c>
      <c r="CF607" t="str">
        <f t="shared" si="365"/>
        <v/>
      </c>
      <c r="CG607" t="str">
        <f t="shared" si="366"/>
        <v/>
      </c>
      <c r="CH607" t="str">
        <f t="shared" si="367"/>
        <v/>
      </c>
      <c r="CI607" t="str">
        <f t="shared" si="368"/>
        <v/>
      </c>
      <c r="CJ607" t="str">
        <f t="shared" si="369"/>
        <v/>
      </c>
      <c r="CK607" t="str">
        <f t="shared" si="370"/>
        <v/>
      </c>
      <c r="CL607" t="str">
        <f t="shared" si="371"/>
        <v/>
      </c>
      <c r="CM607" t="str">
        <f t="shared" si="372"/>
        <v/>
      </c>
      <c r="CN607" t="str">
        <f t="shared" si="373"/>
        <v/>
      </c>
      <c r="CO607" t="str">
        <f t="shared" si="374"/>
        <v/>
      </c>
    </row>
    <row r="608" spans="1:93" ht="17.7" customHeight="1">
      <c r="A608" t="s">
        <v>4640</v>
      </c>
      <c r="B608" t="s">
        <v>4641</v>
      </c>
      <c r="C608" s="26"/>
      <c r="D608" s="27"/>
      <c r="E608" s="27" t="s">
        <v>1163</v>
      </c>
      <c r="F608" t="s">
        <v>48</v>
      </c>
      <c r="G608" s="30" t="s">
        <v>903</v>
      </c>
      <c r="K608" s="28"/>
      <c r="M608" s="198" t="s">
        <v>1707</v>
      </c>
      <c r="R608" t="str">
        <f>IF(COUNTIF(soi_input_variables!A:A,B608)&gt;0,"yes","no")</f>
        <v>no</v>
      </c>
      <c r="S608" t="str">
        <f>IF(COUNTIF(midas_input_variables!A:A,B608)&gt;0,"yes","no")</f>
        <v>no</v>
      </c>
      <c r="T608" t="str">
        <f t="shared" ref="T608:T610" si="381">IF(OR(R608="yes",S608="yes"),"yes","no")</f>
        <v>no</v>
      </c>
      <c r="V608" t="str">
        <f>IF(COUNTIF(eucalc_variables_proxies!A:A,B608)&gt;0,"yes","no")</f>
        <v>no</v>
      </c>
      <c r="W608" s="198" t="s">
        <v>38</v>
      </c>
      <c r="X608" s="9"/>
      <c r="AI608" s="9" t="s">
        <v>4642</v>
      </c>
      <c r="AJ608" t="s">
        <v>2943</v>
      </c>
      <c r="AK608" t="s">
        <v>4616</v>
      </c>
      <c r="AO608" s="29">
        <v>1403</v>
      </c>
      <c r="AP608" s="103" t="s">
        <v>4643</v>
      </c>
      <c r="AQ608" s="104" t="b">
        <v>1</v>
      </c>
      <c r="AR608" s="105"/>
      <c r="AS608" s="29">
        <v>1403</v>
      </c>
      <c r="AT608" s="131" t="str" cm="1">
        <f t="array" ref="AT608">IFERROR(_xlfn.TEXTSPLIT(AR608,";",,FALSE),"")</f>
        <v/>
      </c>
      <c r="BJ608" s="132" t="str">
        <f t="shared" si="343"/>
        <v/>
      </c>
      <c r="BK608" s="132" t="str">
        <f t="shared" si="344"/>
        <v/>
      </c>
      <c r="BL608" s="132" t="str">
        <f t="shared" si="345"/>
        <v/>
      </c>
      <c r="BM608" s="132" t="str">
        <f t="shared" si="346"/>
        <v/>
      </c>
      <c r="BN608" s="132" t="str">
        <f t="shared" si="347"/>
        <v/>
      </c>
      <c r="BO608" s="132" t="str">
        <f t="shared" si="348"/>
        <v/>
      </c>
      <c r="BP608" s="132" t="str">
        <f t="shared" si="349"/>
        <v/>
      </c>
      <c r="BQ608" s="132" t="str">
        <f t="shared" si="350"/>
        <v/>
      </c>
      <c r="BR608" s="132" t="str">
        <f t="shared" si="351"/>
        <v/>
      </c>
      <c r="BS608" s="132" t="str">
        <f t="shared" si="352"/>
        <v/>
      </c>
      <c r="BT608" s="132" t="str">
        <f t="shared" si="353"/>
        <v/>
      </c>
      <c r="BU608" s="132" t="str">
        <f t="shared" si="354"/>
        <v/>
      </c>
      <c r="BV608" s="132" t="str">
        <f t="shared" si="355"/>
        <v/>
      </c>
      <c r="BW608" s="132" t="str">
        <f t="shared" si="356"/>
        <v/>
      </c>
      <c r="BX608" s="132" t="str">
        <f t="shared" si="357"/>
        <v/>
      </c>
      <c r="BY608" s="132" t="str">
        <f t="shared" si="358"/>
        <v/>
      </c>
      <c r="BZ608" t="str">
        <f t="shared" si="359"/>
        <v/>
      </c>
      <c r="CA608" t="str">
        <f t="shared" si="360"/>
        <v/>
      </c>
      <c r="CB608" t="str">
        <f t="shared" si="361"/>
        <v/>
      </c>
      <c r="CC608" t="str">
        <f t="shared" si="362"/>
        <v/>
      </c>
      <c r="CD608" t="str">
        <f t="shared" si="363"/>
        <v/>
      </c>
      <c r="CE608" t="str">
        <f t="shared" si="364"/>
        <v/>
      </c>
      <c r="CF608" t="str">
        <f t="shared" si="365"/>
        <v/>
      </c>
      <c r="CG608" t="str">
        <f t="shared" si="366"/>
        <v/>
      </c>
      <c r="CH608" t="str">
        <f t="shared" si="367"/>
        <v/>
      </c>
      <c r="CI608" t="str">
        <f t="shared" si="368"/>
        <v/>
      </c>
      <c r="CJ608" t="str">
        <f t="shared" si="369"/>
        <v/>
      </c>
      <c r="CK608" t="str">
        <f t="shared" si="370"/>
        <v/>
      </c>
      <c r="CL608" t="str">
        <f t="shared" si="371"/>
        <v/>
      </c>
      <c r="CM608" t="str">
        <f t="shared" si="372"/>
        <v/>
      </c>
      <c r="CN608" t="str">
        <f t="shared" si="373"/>
        <v/>
      </c>
      <c r="CO608" t="str">
        <f t="shared" si="374"/>
        <v/>
      </c>
    </row>
    <row r="609" spans="1:93" ht="17.7" customHeight="1">
      <c r="A609" t="s">
        <v>4644</v>
      </c>
      <c r="B609" t="s">
        <v>4645</v>
      </c>
      <c r="C609" s="26"/>
      <c r="D609" s="27"/>
      <c r="E609" s="27" t="s">
        <v>1163</v>
      </c>
      <c r="F609" t="s">
        <v>48</v>
      </c>
      <c r="G609" s="30" t="s">
        <v>903</v>
      </c>
      <c r="K609" s="28"/>
      <c r="M609" s="198" t="s">
        <v>1707</v>
      </c>
      <c r="R609" t="str">
        <f>IF(COUNTIF(soi_input_variables!A:A,B609)&gt;0,"yes","no")</f>
        <v>no</v>
      </c>
      <c r="S609" t="str">
        <f>IF(COUNTIF(midas_input_variables!A:A,B609)&gt;0,"yes","no")</f>
        <v>no</v>
      </c>
      <c r="T609" t="str">
        <f t="shared" si="381"/>
        <v>no</v>
      </c>
      <c r="V609" t="str">
        <f>IF(COUNTIF(eucalc_variables_proxies!A:A,B609)&gt;0,"yes","no")</f>
        <v>no</v>
      </c>
      <c r="W609" s="198" t="s">
        <v>38</v>
      </c>
      <c r="X609" s="9"/>
      <c r="AI609" s="9" t="s">
        <v>4646</v>
      </c>
      <c r="AJ609" t="s">
        <v>2943</v>
      </c>
      <c r="AK609" t="s">
        <v>4616</v>
      </c>
      <c r="AO609" s="29">
        <v>1403</v>
      </c>
      <c r="AP609" s="103" t="s">
        <v>4647</v>
      </c>
      <c r="AQ609" s="104" t="b">
        <v>1</v>
      </c>
      <c r="AR609" s="105"/>
      <c r="AS609" s="29">
        <v>1403</v>
      </c>
      <c r="AT609" s="131" t="str" cm="1">
        <f t="array" ref="AT609">IFERROR(_xlfn.TEXTSPLIT(AR609,";",,FALSE),"")</f>
        <v/>
      </c>
      <c r="BJ609" s="132" t="str">
        <f t="shared" si="343"/>
        <v/>
      </c>
      <c r="BK609" s="132" t="str">
        <f t="shared" si="344"/>
        <v/>
      </c>
      <c r="BL609" s="132" t="str">
        <f t="shared" si="345"/>
        <v/>
      </c>
      <c r="BM609" s="132" t="str">
        <f t="shared" si="346"/>
        <v/>
      </c>
      <c r="BN609" s="132" t="str">
        <f t="shared" si="347"/>
        <v/>
      </c>
      <c r="BO609" s="132" t="str">
        <f t="shared" si="348"/>
        <v/>
      </c>
      <c r="BP609" s="132" t="str">
        <f t="shared" si="349"/>
        <v/>
      </c>
      <c r="BQ609" s="132" t="str">
        <f t="shared" si="350"/>
        <v/>
      </c>
      <c r="BR609" s="132" t="str">
        <f t="shared" si="351"/>
        <v/>
      </c>
      <c r="BS609" s="132" t="str">
        <f t="shared" si="352"/>
        <v/>
      </c>
      <c r="BT609" s="132" t="str">
        <f t="shared" si="353"/>
        <v/>
      </c>
      <c r="BU609" s="132" t="str">
        <f t="shared" si="354"/>
        <v/>
      </c>
      <c r="BV609" s="132" t="str">
        <f t="shared" si="355"/>
        <v/>
      </c>
      <c r="BW609" s="132" t="str">
        <f t="shared" si="356"/>
        <v/>
      </c>
      <c r="BX609" s="132" t="str">
        <f t="shared" si="357"/>
        <v/>
      </c>
      <c r="BY609" s="132" t="str">
        <f t="shared" si="358"/>
        <v/>
      </c>
      <c r="BZ609" t="str">
        <f t="shared" si="359"/>
        <v/>
      </c>
      <c r="CA609" t="str">
        <f t="shared" si="360"/>
        <v/>
      </c>
      <c r="CB609" t="str">
        <f t="shared" si="361"/>
        <v/>
      </c>
      <c r="CC609" t="str">
        <f t="shared" si="362"/>
        <v/>
      </c>
      <c r="CD609" t="str">
        <f t="shared" si="363"/>
        <v/>
      </c>
      <c r="CE609" t="str">
        <f t="shared" si="364"/>
        <v/>
      </c>
      <c r="CF609" t="str">
        <f t="shared" si="365"/>
        <v/>
      </c>
      <c r="CG609" t="str">
        <f t="shared" si="366"/>
        <v/>
      </c>
      <c r="CH609" t="str">
        <f t="shared" si="367"/>
        <v/>
      </c>
      <c r="CI609" t="str">
        <f t="shared" si="368"/>
        <v/>
      </c>
      <c r="CJ609" t="str">
        <f t="shared" si="369"/>
        <v/>
      </c>
      <c r="CK609" t="str">
        <f t="shared" si="370"/>
        <v/>
      </c>
      <c r="CL609" t="str">
        <f t="shared" si="371"/>
        <v/>
      </c>
      <c r="CM609" t="str">
        <f t="shared" si="372"/>
        <v/>
      </c>
      <c r="CN609" t="str">
        <f t="shared" si="373"/>
        <v/>
      </c>
      <c r="CO609" t="str">
        <f t="shared" si="374"/>
        <v/>
      </c>
    </row>
    <row r="610" spans="1:93" ht="17.7" customHeight="1">
      <c r="A610" t="s">
        <v>4648</v>
      </c>
      <c r="B610" t="s">
        <v>4649</v>
      </c>
      <c r="C610" s="26"/>
      <c r="D610" s="27"/>
      <c r="E610" s="27" t="s">
        <v>1163</v>
      </c>
      <c r="F610" t="s">
        <v>48</v>
      </c>
      <c r="G610" s="30" t="s">
        <v>903</v>
      </c>
      <c r="K610" s="28"/>
      <c r="M610" s="198" t="s">
        <v>1707</v>
      </c>
      <c r="R610" t="str">
        <f>IF(COUNTIF(soi_input_variables!A:A,B610)&gt;0,"yes","no")</f>
        <v>no</v>
      </c>
      <c r="S610" t="str">
        <f>IF(COUNTIF(midas_input_variables!A:A,B610)&gt;0,"yes","no")</f>
        <v>no</v>
      </c>
      <c r="T610" t="str">
        <f t="shared" si="381"/>
        <v>no</v>
      </c>
      <c r="V610" t="str">
        <f>IF(COUNTIF(eucalc_variables_proxies!A:A,B610)&gt;0,"yes","no")</f>
        <v>no</v>
      </c>
      <c r="W610" s="198" t="s">
        <v>38</v>
      </c>
      <c r="X610" s="9"/>
      <c r="AI610" s="9" t="s">
        <v>4650</v>
      </c>
      <c r="AJ610" t="s">
        <v>2943</v>
      </c>
      <c r="AK610" t="s">
        <v>4616</v>
      </c>
      <c r="AO610" s="29"/>
      <c r="AP610" s="114" t="s">
        <v>4651</v>
      </c>
      <c r="AQ610" s="104" t="b">
        <v>0</v>
      </c>
      <c r="AR610" s="105" t="s">
        <v>4652</v>
      </c>
      <c r="AS610" s="29"/>
      <c r="AT610" s="131" t="str" cm="1">
        <f t="array" ref="AT610:AV610">IFERROR(_xlfn.TEXTSPLIT(AR610,";",,FALSE),"")</f>
        <v>1403</v>
      </c>
      <c r="AU610" s="131" t="str">
        <v>2303</v>
      </c>
      <c r="AV610" s="131" t="str">
        <v>2304</v>
      </c>
      <c r="BJ610" s="132">
        <f t="shared" si="343"/>
        <v>1403</v>
      </c>
      <c r="BK610" s="132">
        <f t="shared" si="344"/>
        <v>2303</v>
      </c>
      <c r="BL610" s="132">
        <f t="shared" si="345"/>
        <v>2304</v>
      </c>
      <c r="BM610" s="132" t="str">
        <f t="shared" si="346"/>
        <v/>
      </c>
      <c r="BN610" s="132" t="str">
        <f t="shared" si="347"/>
        <v/>
      </c>
      <c r="BO610" s="132" t="str">
        <f t="shared" si="348"/>
        <v/>
      </c>
      <c r="BP610" s="132" t="str">
        <f t="shared" si="349"/>
        <v/>
      </c>
      <c r="BQ610" s="132" t="str">
        <f t="shared" si="350"/>
        <v/>
      </c>
      <c r="BR610" s="132" t="str">
        <f t="shared" si="351"/>
        <v/>
      </c>
      <c r="BS610" s="132" t="str">
        <f t="shared" si="352"/>
        <v/>
      </c>
      <c r="BT610" s="132" t="str">
        <f t="shared" si="353"/>
        <v/>
      </c>
      <c r="BU610" s="132" t="str">
        <f t="shared" si="354"/>
        <v/>
      </c>
      <c r="BV610" s="132" t="str">
        <f t="shared" si="355"/>
        <v/>
      </c>
      <c r="BW610" s="132" t="str">
        <f t="shared" si="356"/>
        <v/>
      </c>
      <c r="BX610" s="132" t="str">
        <f t="shared" si="357"/>
        <v/>
      </c>
      <c r="BY610" s="132" t="str">
        <f t="shared" si="358"/>
        <v/>
      </c>
      <c r="BZ610" t="str">
        <f t="shared" si="359"/>
        <v>elc_emissions-CO2e_fossil_coal[Mt]</v>
      </c>
      <c r="CA610" t="str">
        <f t="shared" si="360"/>
        <v>dhg_emissions-CO2e_gas-ff-natural[Mt]</v>
      </c>
      <c r="CB610" t="str">
        <f t="shared" si="361"/>
        <v>dhg_emissions-CO2e_heat-ambient[Mt]</v>
      </c>
      <c r="CC610" t="str">
        <f t="shared" si="362"/>
        <v/>
      </c>
      <c r="CD610" t="str">
        <f t="shared" si="363"/>
        <v/>
      </c>
      <c r="CE610" t="str">
        <f t="shared" si="364"/>
        <v/>
      </c>
      <c r="CF610" t="str">
        <f t="shared" si="365"/>
        <v/>
      </c>
      <c r="CG610" t="str">
        <f t="shared" si="366"/>
        <v/>
      </c>
      <c r="CH610" t="str">
        <f t="shared" si="367"/>
        <v/>
      </c>
      <c r="CI610" t="str">
        <f t="shared" si="368"/>
        <v/>
      </c>
      <c r="CJ610" t="str">
        <f t="shared" si="369"/>
        <v/>
      </c>
      <c r="CK610" t="str">
        <f t="shared" si="370"/>
        <v/>
      </c>
      <c r="CL610" t="str">
        <f t="shared" si="371"/>
        <v/>
      </c>
      <c r="CM610" t="str">
        <f t="shared" si="372"/>
        <v/>
      </c>
      <c r="CN610" t="str">
        <f t="shared" si="373"/>
        <v/>
      </c>
      <c r="CO610" t="str">
        <f t="shared" si="374"/>
        <v/>
      </c>
    </row>
    <row r="611" spans="1:93" ht="17.7" customHeight="1">
      <c r="A611" t="s">
        <v>4653</v>
      </c>
      <c r="B611" t="s">
        <v>4654</v>
      </c>
      <c r="C611" s="26"/>
      <c r="D611" s="27"/>
      <c r="E611" s="27" t="s">
        <v>1163</v>
      </c>
      <c r="F611" t="s">
        <v>48</v>
      </c>
      <c r="G611" s="30" t="s">
        <v>903</v>
      </c>
      <c r="K611" s="28"/>
      <c r="M611" s="198" t="s">
        <v>1707</v>
      </c>
      <c r="R611" t="str">
        <f>IF(COUNTIF(soi_input_variables!A:A,B611)&gt;0,"yes","no")</f>
        <v>no</v>
      </c>
      <c r="S611" t="str">
        <f>IF(COUNTIF(midas_input_variables!A:A,B611)&gt;0,"yes","no")</f>
        <v>no</v>
      </c>
      <c r="T611" t="str">
        <f t="shared" ref="T611:T613" si="382">IF(OR(R611="yes",S611="yes"),"yes","no")</f>
        <v>no</v>
      </c>
      <c r="V611" t="str">
        <f>IF(COUNTIF(eucalc_variables_proxies!A:A,B611)&gt;0,"yes","no")</f>
        <v>no</v>
      </c>
      <c r="W611" s="198" t="s">
        <v>38</v>
      </c>
      <c r="X611" s="9"/>
      <c r="AI611" s="9" t="s">
        <v>4655</v>
      </c>
      <c r="AJ611" t="s">
        <v>2943</v>
      </c>
      <c r="AK611" t="s">
        <v>4616</v>
      </c>
      <c r="AO611" s="29"/>
      <c r="AP611" s="103" t="s">
        <v>4656</v>
      </c>
      <c r="AQ611" s="104" t="b">
        <v>0</v>
      </c>
      <c r="AR611" s="105"/>
      <c r="AS611" s="29"/>
      <c r="AT611" s="131" t="str" cm="1">
        <f t="array" ref="AT611">IFERROR(_xlfn.TEXTSPLIT(AR611,";",,FALSE),"")</f>
        <v/>
      </c>
      <c r="BJ611" s="132" t="str">
        <f t="shared" si="343"/>
        <v/>
      </c>
      <c r="BK611" s="132" t="str">
        <f t="shared" si="344"/>
        <v/>
      </c>
      <c r="BL611" s="132" t="str">
        <f t="shared" si="345"/>
        <v/>
      </c>
      <c r="BM611" s="132" t="str">
        <f t="shared" si="346"/>
        <v/>
      </c>
      <c r="BN611" s="132" t="str">
        <f t="shared" si="347"/>
        <v/>
      </c>
      <c r="BO611" s="132" t="str">
        <f t="shared" si="348"/>
        <v/>
      </c>
      <c r="BP611" s="132" t="str">
        <f t="shared" si="349"/>
        <v/>
      </c>
      <c r="BQ611" s="132" t="str">
        <f t="shared" si="350"/>
        <v/>
      </c>
      <c r="BR611" s="132" t="str">
        <f t="shared" si="351"/>
        <v/>
      </c>
      <c r="BS611" s="132" t="str">
        <f t="shared" si="352"/>
        <v/>
      </c>
      <c r="BT611" s="132" t="str">
        <f t="shared" si="353"/>
        <v/>
      </c>
      <c r="BU611" s="132" t="str">
        <f t="shared" si="354"/>
        <v/>
      </c>
      <c r="BV611" s="132" t="str">
        <f t="shared" si="355"/>
        <v/>
      </c>
      <c r="BW611" s="132" t="str">
        <f t="shared" si="356"/>
        <v/>
      </c>
      <c r="BX611" s="132" t="str">
        <f t="shared" si="357"/>
        <v/>
      </c>
      <c r="BY611" s="132" t="str">
        <f t="shared" si="358"/>
        <v/>
      </c>
      <c r="BZ611" t="str">
        <f t="shared" si="359"/>
        <v/>
      </c>
      <c r="CA611" t="str">
        <f t="shared" si="360"/>
        <v/>
      </c>
      <c r="CB611" t="str">
        <f t="shared" si="361"/>
        <v/>
      </c>
      <c r="CC611" t="str">
        <f t="shared" si="362"/>
        <v/>
      </c>
      <c r="CD611" t="str">
        <f t="shared" si="363"/>
        <v/>
      </c>
      <c r="CE611" t="str">
        <f t="shared" si="364"/>
        <v/>
      </c>
      <c r="CF611" t="str">
        <f t="shared" si="365"/>
        <v/>
      </c>
      <c r="CG611" t="str">
        <f t="shared" si="366"/>
        <v/>
      </c>
      <c r="CH611" t="str">
        <f t="shared" si="367"/>
        <v/>
      </c>
      <c r="CI611" t="str">
        <f t="shared" si="368"/>
        <v/>
      </c>
      <c r="CJ611" t="str">
        <f t="shared" si="369"/>
        <v/>
      </c>
      <c r="CK611" t="str">
        <f t="shared" si="370"/>
        <v/>
      </c>
      <c r="CL611" t="str">
        <f t="shared" si="371"/>
        <v/>
      </c>
      <c r="CM611" t="str">
        <f t="shared" si="372"/>
        <v/>
      </c>
      <c r="CN611" t="str">
        <f t="shared" si="373"/>
        <v/>
      </c>
      <c r="CO611" t="str">
        <f t="shared" si="374"/>
        <v/>
      </c>
    </row>
    <row r="612" spans="1:93" ht="17.7" customHeight="1">
      <c r="A612" t="s">
        <v>4657</v>
      </c>
      <c r="B612" t="s">
        <v>4658</v>
      </c>
      <c r="C612" s="26"/>
      <c r="D612" s="27"/>
      <c r="E612" s="27" t="s">
        <v>1163</v>
      </c>
      <c r="F612" t="s">
        <v>48</v>
      </c>
      <c r="G612" s="30" t="s">
        <v>903</v>
      </c>
      <c r="K612" s="28"/>
      <c r="M612" s="198" t="s">
        <v>1707</v>
      </c>
      <c r="R612" t="str">
        <f>IF(COUNTIF(soi_input_variables!A:A,B612)&gt;0,"yes","no")</f>
        <v>no</v>
      </c>
      <c r="S612" t="str">
        <f>IF(COUNTIF(midas_input_variables!A:A,B612)&gt;0,"yes","no")</f>
        <v>no</v>
      </c>
      <c r="T612" t="str">
        <f t="shared" si="382"/>
        <v>no</v>
      </c>
      <c r="V612" t="str">
        <f>IF(COUNTIF(eucalc_variables_proxies!A:A,B612)&gt;0,"yes","no")</f>
        <v>no</v>
      </c>
      <c r="W612" s="198" t="s">
        <v>38</v>
      </c>
      <c r="X612" s="9"/>
      <c r="AI612" s="9" t="s">
        <v>4659</v>
      </c>
      <c r="AJ612" t="s">
        <v>2943</v>
      </c>
      <c r="AK612" t="s">
        <v>4616</v>
      </c>
      <c r="AO612" s="29"/>
      <c r="AP612" s="103" t="s">
        <v>4660</v>
      </c>
      <c r="AQ612" s="104" t="b">
        <v>0</v>
      </c>
      <c r="AR612" s="105"/>
      <c r="AS612" s="29"/>
      <c r="AT612" s="131" t="str" cm="1">
        <f t="array" ref="AT612">IFERROR(_xlfn.TEXTSPLIT(AR612,";",,FALSE),"")</f>
        <v/>
      </c>
      <c r="BJ612" s="132" t="str">
        <f t="shared" si="343"/>
        <v/>
      </c>
      <c r="BK612" s="132" t="str">
        <f t="shared" si="344"/>
        <v/>
      </c>
      <c r="BL612" s="132" t="str">
        <f t="shared" si="345"/>
        <v/>
      </c>
      <c r="BM612" s="132" t="str">
        <f t="shared" si="346"/>
        <v/>
      </c>
      <c r="BN612" s="132" t="str">
        <f t="shared" si="347"/>
        <v/>
      </c>
      <c r="BO612" s="132" t="str">
        <f t="shared" si="348"/>
        <v/>
      </c>
      <c r="BP612" s="132" t="str">
        <f t="shared" si="349"/>
        <v/>
      </c>
      <c r="BQ612" s="132" t="str">
        <f t="shared" si="350"/>
        <v/>
      </c>
      <c r="BR612" s="132" t="str">
        <f t="shared" si="351"/>
        <v/>
      </c>
      <c r="BS612" s="132" t="str">
        <f t="shared" si="352"/>
        <v/>
      </c>
      <c r="BT612" s="132" t="str">
        <f t="shared" si="353"/>
        <v/>
      </c>
      <c r="BU612" s="132" t="str">
        <f t="shared" si="354"/>
        <v/>
      </c>
      <c r="BV612" s="132" t="str">
        <f t="shared" si="355"/>
        <v/>
      </c>
      <c r="BW612" s="132" t="str">
        <f t="shared" si="356"/>
        <v/>
      </c>
      <c r="BX612" s="132" t="str">
        <f t="shared" si="357"/>
        <v/>
      </c>
      <c r="BY612" s="132" t="str">
        <f t="shared" si="358"/>
        <v/>
      </c>
      <c r="BZ612" t="str">
        <f t="shared" si="359"/>
        <v/>
      </c>
      <c r="CA612" t="str">
        <f t="shared" si="360"/>
        <v/>
      </c>
      <c r="CB612" t="str">
        <f t="shared" si="361"/>
        <v/>
      </c>
      <c r="CC612" t="str">
        <f t="shared" si="362"/>
        <v/>
      </c>
      <c r="CD612" t="str">
        <f t="shared" si="363"/>
        <v/>
      </c>
      <c r="CE612" t="str">
        <f t="shared" si="364"/>
        <v/>
      </c>
      <c r="CF612" t="str">
        <f t="shared" si="365"/>
        <v/>
      </c>
      <c r="CG612" t="str">
        <f t="shared" si="366"/>
        <v/>
      </c>
      <c r="CH612" t="str">
        <f t="shared" si="367"/>
        <v/>
      </c>
      <c r="CI612" t="str">
        <f t="shared" si="368"/>
        <v/>
      </c>
      <c r="CJ612" t="str">
        <f t="shared" si="369"/>
        <v/>
      </c>
      <c r="CK612" t="str">
        <f t="shared" si="370"/>
        <v/>
      </c>
      <c r="CL612" t="str">
        <f t="shared" si="371"/>
        <v/>
      </c>
      <c r="CM612" t="str">
        <f t="shared" si="372"/>
        <v/>
      </c>
      <c r="CN612" t="str">
        <f t="shared" si="373"/>
        <v/>
      </c>
      <c r="CO612" t="str">
        <f t="shared" si="374"/>
        <v/>
      </c>
    </row>
    <row r="613" spans="1:93" ht="17.7" customHeight="1">
      <c r="A613" t="s">
        <v>4661</v>
      </c>
      <c r="B613" t="s">
        <v>4662</v>
      </c>
      <c r="C613" s="26"/>
      <c r="D613" s="27"/>
      <c r="E613" s="27" t="s">
        <v>1163</v>
      </c>
      <c r="F613" t="s">
        <v>48</v>
      </c>
      <c r="G613" s="30" t="s">
        <v>903</v>
      </c>
      <c r="K613" s="28"/>
      <c r="M613" s="198" t="s">
        <v>1707</v>
      </c>
      <c r="R613" t="str">
        <f>IF(COUNTIF(soi_input_variables!A:A,B613)&gt;0,"yes","no")</f>
        <v>no</v>
      </c>
      <c r="S613" t="str">
        <f>IF(COUNTIF(midas_input_variables!A:A,B613)&gt;0,"yes","no")</f>
        <v>no</v>
      </c>
      <c r="T613" t="str">
        <f t="shared" si="382"/>
        <v>no</v>
      </c>
      <c r="V613" t="str">
        <f>IF(COUNTIF(eucalc_variables_proxies!A:A,B613)&gt;0,"yes","no")</f>
        <v>no</v>
      </c>
      <c r="W613" s="198" t="s">
        <v>38</v>
      </c>
      <c r="X613" s="9"/>
      <c r="AI613" s="9" t="s">
        <v>4663</v>
      </c>
      <c r="AJ613" t="s">
        <v>2943</v>
      </c>
      <c r="AK613" t="s">
        <v>4616</v>
      </c>
      <c r="AO613" s="29"/>
      <c r="AP613" s="103" t="s">
        <v>4664</v>
      </c>
      <c r="AQ613" s="104" t="b">
        <v>0</v>
      </c>
      <c r="AR613" s="105"/>
      <c r="AS613" s="29"/>
      <c r="AT613" s="131" t="str" cm="1">
        <f t="array" ref="AT613">IFERROR(_xlfn.TEXTSPLIT(AR613,";",,FALSE),"")</f>
        <v/>
      </c>
      <c r="BJ613" s="132" t="str">
        <f t="shared" si="343"/>
        <v/>
      </c>
      <c r="BK613" s="132" t="str">
        <f t="shared" si="344"/>
        <v/>
      </c>
      <c r="BL613" s="132" t="str">
        <f t="shared" si="345"/>
        <v/>
      </c>
      <c r="BM613" s="132" t="str">
        <f t="shared" si="346"/>
        <v/>
      </c>
      <c r="BN613" s="132" t="str">
        <f t="shared" si="347"/>
        <v/>
      </c>
      <c r="BO613" s="132" t="str">
        <f t="shared" si="348"/>
        <v/>
      </c>
      <c r="BP613" s="132" t="str">
        <f t="shared" si="349"/>
        <v/>
      </c>
      <c r="BQ613" s="132" t="str">
        <f t="shared" si="350"/>
        <v/>
      </c>
      <c r="BR613" s="132" t="str">
        <f t="shared" si="351"/>
        <v/>
      </c>
      <c r="BS613" s="132" t="str">
        <f t="shared" si="352"/>
        <v/>
      </c>
      <c r="BT613" s="132" t="str">
        <f t="shared" si="353"/>
        <v/>
      </c>
      <c r="BU613" s="132" t="str">
        <f t="shared" si="354"/>
        <v/>
      </c>
      <c r="BV613" s="132" t="str">
        <f t="shared" si="355"/>
        <v/>
      </c>
      <c r="BW613" s="132" t="str">
        <f t="shared" si="356"/>
        <v/>
      </c>
      <c r="BX613" s="132" t="str">
        <f t="shared" si="357"/>
        <v/>
      </c>
      <c r="BY613" s="132" t="str">
        <f t="shared" si="358"/>
        <v/>
      </c>
      <c r="BZ613" t="str">
        <f t="shared" si="359"/>
        <v/>
      </c>
      <c r="CA613" t="str">
        <f t="shared" si="360"/>
        <v/>
      </c>
      <c r="CB613" t="str">
        <f t="shared" si="361"/>
        <v/>
      </c>
      <c r="CC613" t="str">
        <f t="shared" si="362"/>
        <v/>
      </c>
      <c r="CD613" t="str">
        <f t="shared" si="363"/>
        <v/>
      </c>
      <c r="CE613" t="str">
        <f t="shared" si="364"/>
        <v/>
      </c>
      <c r="CF613" t="str">
        <f t="shared" si="365"/>
        <v/>
      </c>
      <c r="CG613" t="str">
        <f t="shared" si="366"/>
        <v/>
      </c>
      <c r="CH613" t="str">
        <f t="shared" si="367"/>
        <v/>
      </c>
      <c r="CI613" t="str">
        <f t="shared" si="368"/>
        <v/>
      </c>
      <c r="CJ613" t="str">
        <f t="shared" si="369"/>
        <v/>
      </c>
      <c r="CK613" t="str">
        <f t="shared" si="370"/>
        <v/>
      </c>
      <c r="CL613" t="str">
        <f t="shared" si="371"/>
        <v/>
      </c>
      <c r="CM613" t="str">
        <f t="shared" si="372"/>
        <v/>
      </c>
      <c r="CN613" t="str">
        <f t="shared" si="373"/>
        <v/>
      </c>
      <c r="CO613" t="str">
        <f t="shared" si="374"/>
        <v/>
      </c>
    </row>
    <row r="614" spans="1:93" ht="17.7" customHeight="1">
      <c r="A614" t="s">
        <v>4665</v>
      </c>
      <c r="B614" t="s">
        <v>4666</v>
      </c>
      <c r="C614" s="26"/>
      <c r="D614" s="27"/>
      <c r="E614" s="27" t="s">
        <v>1163</v>
      </c>
      <c r="F614" t="s">
        <v>48</v>
      </c>
      <c r="G614" s="30" t="s">
        <v>903</v>
      </c>
      <c r="K614" s="28"/>
      <c r="M614" s="198" t="s">
        <v>1707</v>
      </c>
      <c r="R614" t="str">
        <f>IF(COUNTIF(soi_input_variables!A:A,B614)&gt;0,"yes","no")</f>
        <v>no</v>
      </c>
      <c r="S614" t="str">
        <f>IF(COUNTIF(midas_input_variables!A:A,B614)&gt;0,"yes","no")</f>
        <v>no</v>
      </c>
      <c r="T614" t="str">
        <f t="shared" ref="T614:T626" si="383">IF(OR(R614="yes",S614="yes"),"yes","no")</f>
        <v>no</v>
      </c>
      <c r="V614" t="str">
        <f>IF(COUNTIF(eucalc_variables_proxies!A:A,B614)&gt;0,"yes","no")</f>
        <v>no</v>
      </c>
      <c r="W614" s="198" t="s">
        <v>38</v>
      </c>
      <c r="X614" s="9"/>
      <c r="AI614" s="9" t="s">
        <v>4667</v>
      </c>
      <c r="AJ614" t="s">
        <v>2943</v>
      </c>
      <c r="AK614" t="s">
        <v>4616</v>
      </c>
      <c r="AO614" s="29"/>
      <c r="AP614" s="103" t="s">
        <v>4668</v>
      </c>
      <c r="AQ614" s="104" t="b">
        <v>0</v>
      </c>
      <c r="AR614" s="105"/>
      <c r="AS614" s="29"/>
      <c r="AT614" s="131" t="str" cm="1">
        <f t="array" ref="AT614">IFERROR(_xlfn.TEXTSPLIT(AR614,";",,FALSE),"")</f>
        <v/>
      </c>
      <c r="BJ614" s="132" t="str">
        <f t="shared" si="343"/>
        <v/>
      </c>
      <c r="BK614" s="132" t="str">
        <f t="shared" si="344"/>
        <v/>
      </c>
      <c r="BL614" s="132" t="str">
        <f t="shared" si="345"/>
        <v/>
      </c>
      <c r="BM614" s="132" t="str">
        <f t="shared" si="346"/>
        <v/>
      </c>
      <c r="BN614" s="132" t="str">
        <f t="shared" si="347"/>
        <v/>
      </c>
      <c r="BO614" s="132" t="str">
        <f t="shared" si="348"/>
        <v/>
      </c>
      <c r="BP614" s="132" t="str">
        <f t="shared" si="349"/>
        <v/>
      </c>
      <c r="BQ614" s="132" t="str">
        <f t="shared" si="350"/>
        <v/>
      </c>
      <c r="BR614" s="132" t="str">
        <f t="shared" si="351"/>
        <v/>
      </c>
      <c r="BS614" s="132" t="str">
        <f t="shared" si="352"/>
        <v/>
      </c>
      <c r="BT614" s="132" t="str">
        <f t="shared" si="353"/>
        <v/>
      </c>
      <c r="BU614" s="132" t="str">
        <f t="shared" si="354"/>
        <v/>
      </c>
      <c r="BV614" s="132" t="str">
        <f t="shared" si="355"/>
        <v/>
      </c>
      <c r="BW614" s="132" t="str">
        <f t="shared" si="356"/>
        <v/>
      </c>
      <c r="BX614" s="132" t="str">
        <f t="shared" si="357"/>
        <v/>
      </c>
      <c r="BY614" s="132" t="str">
        <f t="shared" si="358"/>
        <v/>
      </c>
      <c r="BZ614" t="str">
        <f t="shared" si="359"/>
        <v/>
      </c>
      <c r="CA614" t="str">
        <f t="shared" si="360"/>
        <v/>
      </c>
      <c r="CB614" t="str">
        <f t="shared" si="361"/>
        <v/>
      </c>
      <c r="CC614" t="str">
        <f t="shared" si="362"/>
        <v/>
      </c>
      <c r="CD614" t="str">
        <f t="shared" si="363"/>
        <v/>
      </c>
      <c r="CE614" t="str">
        <f t="shared" si="364"/>
        <v/>
      </c>
      <c r="CF614" t="str">
        <f t="shared" si="365"/>
        <v/>
      </c>
      <c r="CG614" t="str">
        <f t="shared" si="366"/>
        <v/>
      </c>
      <c r="CH614" t="str">
        <f t="shared" si="367"/>
        <v/>
      </c>
      <c r="CI614" t="str">
        <f t="shared" si="368"/>
        <v/>
      </c>
      <c r="CJ614" t="str">
        <f t="shared" si="369"/>
        <v/>
      </c>
      <c r="CK614" t="str">
        <f t="shared" si="370"/>
        <v/>
      </c>
      <c r="CL614" t="str">
        <f t="shared" si="371"/>
        <v/>
      </c>
      <c r="CM614" t="str">
        <f t="shared" si="372"/>
        <v/>
      </c>
      <c r="CN614" t="str">
        <f t="shared" si="373"/>
        <v/>
      </c>
      <c r="CO614" t="str">
        <f t="shared" si="374"/>
        <v/>
      </c>
    </row>
    <row r="615" spans="1:93" ht="17.7" customHeight="1">
      <c r="A615" t="s">
        <v>4669</v>
      </c>
      <c r="B615" t="s">
        <v>4670</v>
      </c>
      <c r="C615" s="26"/>
      <c r="D615" s="27"/>
      <c r="E615" s="27" t="s">
        <v>1163</v>
      </c>
      <c r="F615" t="s">
        <v>48</v>
      </c>
      <c r="G615" s="30" t="s">
        <v>903</v>
      </c>
      <c r="K615" s="28"/>
      <c r="M615" s="198" t="s">
        <v>1707</v>
      </c>
      <c r="R615" t="str">
        <f>IF(COUNTIF(soi_input_variables!A:A,B615)&gt;0,"yes","no")</f>
        <v>no</v>
      </c>
      <c r="S615" t="str">
        <f>IF(COUNTIF(midas_input_variables!A:A,B615)&gt;0,"yes","no")</f>
        <v>no</v>
      </c>
      <c r="T615" t="str">
        <f t="shared" si="383"/>
        <v>no</v>
      </c>
      <c r="V615" t="str">
        <f>IF(COUNTIF(eucalc_variables_proxies!A:A,B615)&gt;0,"yes","no")</f>
        <v>no</v>
      </c>
      <c r="W615" s="198" t="s">
        <v>38</v>
      </c>
      <c r="X615" s="9"/>
      <c r="AI615" s="9" t="s">
        <v>4671</v>
      </c>
      <c r="AJ615" t="s">
        <v>2943</v>
      </c>
      <c r="AK615" t="s">
        <v>4616</v>
      </c>
      <c r="AO615" s="29"/>
      <c r="AP615" s="103" t="s">
        <v>4672</v>
      </c>
      <c r="AQ615" s="104" t="b">
        <v>0</v>
      </c>
      <c r="AR615" s="105"/>
      <c r="AS615" s="29"/>
      <c r="AT615" s="131" t="str" cm="1">
        <f t="array" ref="AT615">IFERROR(_xlfn.TEXTSPLIT(AR615,";",,FALSE),"")</f>
        <v/>
      </c>
      <c r="BJ615" s="132" t="str">
        <f t="shared" si="343"/>
        <v/>
      </c>
      <c r="BK615" s="132" t="str">
        <f t="shared" si="344"/>
        <v/>
      </c>
      <c r="BL615" s="132" t="str">
        <f t="shared" si="345"/>
        <v/>
      </c>
      <c r="BM615" s="132" t="str">
        <f t="shared" si="346"/>
        <v/>
      </c>
      <c r="BN615" s="132" t="str">
        <f t="shared" si="347"/>
        <v/>
      </c>
      <c r="BO615" s="132" t="str">
        <f t="shared" si="348"/>
        <v/>
      </c>
      <c r="BP615" s="132" t="str">
        <f t="shared" si="349"/>
        <v/>
      </c>
      <c r="BQ615" s="132" t="str">
        <f t="shared" si="350"/>
        <v/>
      </c>
      <c r="BR615" s="132" t="str">
        <f t="shared" si="351"/>
        <v/>
      </c>
      <c r="BS615" s="132" t="str">
        <f t="shared" si="352"/>
        <v/>
      </c>
      <c r="BT615" s="132" t="str">
        <f t="shared" si="353"/>
        <v/>
      </c>
      <c r="BU615" s="132" t="str">
        <f t="shared" si="354"/>
        <v/>
      </c>
      <c r="BV615" s="132" t="str">
        <f t="shared" si="355"/>
        <v/>
      </c>
      <c r="BW615" s="132" t="str">
        <f t="shared" si="356"/>
        <v/>
      </c>
      <c r="BX615" s="132" t="str">
        <f t="shared" si="357"/>
        <v/>
      </c>
      <c r="BY615" s="132" t="str">
        <f t="shared" si="358"/>
        <v/>
      </c>
      <c r="BZ615" t="str">
        <f t="shared" si="359"/>
        <v/>
      </c>
      <c r="CA615" t="str">
        <f t="shared" si="360"/>
        <v/>
      </c>
      <c r="CB615" t="str">
        <f t="shared" si="361"/>
        <v/>
      </c>
      <c r="CC615" t="str">
        <f t="shared" si="362"/>
        <v/>
      </c>
      <c r="CD615" t="str">
        <f t="shared" si="363"/>
        <v/>
      </c>
      <c r="CE615" t="str">
        <f t="shared" si="364"/>
        <v/>
      </c>
      <c r="CF615" t="str">
        <f t="shared" si="365"/>
        <v/>
      </c>
      <c r="CG615" t="str">
        <f t="shared" si="366"/>
        <v/>
      </c>
      <c r="CH615" t="str">
        <f t="shared" si="367"/>
        <v/>
      </c>
      <c r="CI615" t="str">
        <f t="shared" si="368"/>
        <v/>
      </c>
      <c r="CJ615" t="str">
        <f t="shared" si="369"/>
        <v/>
      </c>
      <c r="CK615" t="str">
        <f t="shared" si="370"/>
        <v/>
      </c>
      <c r="CL615" t="str">
        <f t="shared" si="371"/>
        <v/>
      </c>
      <c r="CM615" t="str">
        <f t="shared" si="372"/>
        <v/>
      </c>
      <c r="CN615" t="str">
        <f t="shared" si="373"/>
        <v/>
      </c>
      <c r="CO615" t="str">
        <f t="shared" si="374"/>
        <v/>
      </c>
    </row>
    <row r="616" spans="1:93" ht="17.7" customHeight="1">
      <c r="A616" t="s">
        <v>4673</v>
      </c>
      <c r="B616" t="s">
        <v>4674</v>
      </c>
      <c r="C616" s="26"/>
      <c r="D616" s="27"/>
      <c r="E616" s="27" t="s">
        <v>1163</v>
      </c>
      <c r="F616" t="s">
        <v>48</v>
      </c>
      <c r="G616" s="30" t="s">
        <v>903</v>
      </c>
      <c r="K616" s="28"/>
      <c r="M616" s="198" t="s">
        <v>1707</v>
      </c>
      <c r="R616" t="str">
        <f>IF(COUNTIF(soi_input_variables!A:A,B616)&gt;0,"yes","no")</f>
        <v>no</v>
      </c>
      <c r="S616" t="str">
        <f>IF(COUNTIF(midas_input_variables!A:A,B616)&gt;0,"yes","no")</f>
        <v>no</v>
      </c>
      <c r="T616" t="str">
        <f t="shared" si="383"/>
        <v>no</v>
      </c>
      <c r="V616" t="str">
        <f>IF(COUNTIF(eucalc_variables_proxies!A:A,B616)&gt;0,"yes","no")</f>
        <v>no</v>
      </c>
      <c r="W616" s="198" t="s">
        <v>38</v>
      </c>
      <c r="X616" s="9"/>
      <c r="AI616" s="9" t="s">
        <v>4675</v>
      </c>
      <c r="AJ616" t="s">
        <v>2943</v>
      </c>
      <c r="AK616" t="s">
        <v>4616</v>
      </c>
      <c r="AO616" s="29"/>
      <c r="AP616" s="103" t="s">
        <v>4676</v>
      </c>
      <c r="AQ616" s="104" t="b">
        <v>0</v>
      </c>
      <c r="AR616" s="105"/>
      <c r="AS616" s="29"/>
      <c r="AT616" s="131" t="str" cm="1">
        <f t="array" ref="AT616">IFERROR(_xlfn.TEXTSPLIT(AR616,";",,FALSE),"")</f>
        <v/>
      </c>
      <c r="BJ616" s="132" t="str">
        <f t="shared" si="343"/>
        <v/>
      </c>
      <c r="BK616" s="132" t="str">
        <f t="shared" si="344"/>
        <v/>
      </c>
      <c r="BL616" s="132" t="str">
        <f t="shared" si="345"/>
        <v/>
      </c>
      <c r="BM616" s="132" t="str">
        <f t="shared" si="346"/>
        <v/>
      </c>
      <c r="BN616" s="132" t="str">
        <f t="shared" si="347"/>
        <v/>
      </c>
      <c r="BO616" s="132" t="str">
        <f t="shared" si="348"/>
        <v/>
      </c>
      <c r="BP616" s="132" t="str">
        <f t="shared" si="349"/>
        <v/>
      </c>
      <c r="BQ616" s="132" t="str">
        <f t="shared" si="350"/>
        <v/>
      </c>
      <c r="BR616" s="132" t="str">
        <f t="shared" si="351"/>
        <v/>
      </c>
      <c r="BS616" s="132" t="str">
        <f t="shared" si="352"/>
        <v/>
      </c>
      <c r="BT616" s="132" t="str">
        <f t="shared" si="353"/>
        <v/>
      </c>
      <c r="BU616" s="132" t="str">
        <f t="shared" si="354"/>
        <v/>
      </c>
      <c r="BV616" s="132" t="str">
        <f t="shared" si="355"/>
        <v/>
      </c>
      <c r="BW616" s="132" t="str">
        <f t="shared" si="356"/>
        <v/>
      </c>
      <c r="BX616" s="132" t="str">
        <f t="shared" si="357"/>
        <v/>
      </c>
      <c r="BY616" s="132" t="str">
        <f t="shared" si="358"/>
        <v/>
      </c>
      <c r="BZ616" t="str">
        <f t="shared" si="359"/>
        <v/>
      </c>
      <c r="CA616" t="str">
        <f t="shared" si="360"/>
        <v/>
      </c>
      <c r="CB616" t="str">
        <f t="shared" si="361"/>
        <v/>
      </c>
      <c r="CC616" t="str">
        <f t="shared" si="362"/>
        <v/>
      </c>
      <c r="CD616" t="str">
        <f t="shared" si="363"/>
        <v/>
      </c>
      <c r="CE616" t="str">
        <f t="shared" si="364"/>
        <v/>
      </c>
      <c r="CF616" t="str">
        <f t="shared" si="365"/>
        <v/>
      </c>
      <c r="CG616" t="str">
        <f t="shared" si="366"/>
        <v/>
      </c>
      <c r="CH616" t="str">
        <f t="shared" si="367"/>
        <v/>
      </c>
      <c r="CI616" t="str">
        <f t="shared" si="368"/>
        <v/>
      </c>
      <c r="CJ616" t="str">
        <f t="shared" si="369"/>
        <v/>
      </c>
      <c r="CK616" t="str">
        <f t="shared" si="370"/>
        <v/>
      </c>
      <c r="CL616" t="str">
        <f t="shared" si="371"/>
        <v/>
      </c>
      <c r="CM616" t="str">
        <f t="shared" si="372"/>
        <v/>
      </c>
      <c r="CN616" t="str">
        <f t="shared" si="373"/>
        <v/>
      </c>
      <c r="CO616" t="str">
        <f t="shared" si="374"/>
        <v/>
      </c>
    </row>
    <row r="617" spans="1:93" ht="17.7" customHeight="1">
      <c r="A617" t="s">
        <v>3607</v>
      </c>
      <c r="B617" t="s">
        <v>4677</v>
      </c>
      <c r="C617" s="26"/>
      <c r="D617" s="27"/>
      <c r="F617" t="s">
        <v>48</v>
      </c>
      <c r="G617" s="30" t="s">
        <v>903</v>
      </c>
      <c r="K617" s="28"/>
      <c r="M617" s="198" t="s">
        <v>1707</v>
      </c>
      <c r="R617" t="str">
        <f>IF(COUNTIF(soi_input_variables!A:A,B617)&gt;0,"yes","no")</f>
        <v>no</v>
      </c>
      <c r="S617" t="str">
        <f>IF(COUNTIF(midas_input_variables!A:A,B617)&gt;0,"yes","no")</f>
        <v>no</v>
      </c>
      <c r="T617" t="str">
        <f t="shared" si="383"/>
        <v>no</v>
      </c>
      <c r="V617" t="str">
        <f>IF(COUNTIF(eucalc_variables_proxies!A:A,B617)&gt;0,"yes","no")</f>
        <v>no</v>
      </c>
      <c r="W617" s="198" t="s">
        <v>38</v>
      </c>
      <c r="X617" s="9"/>
      <c r="AI617" s="9" t="s">
        <v>4616</v>
      </c>
      <c r="AJ617" t="s">
        <v>2943</v>
      </c>
      <c r="AK617" t="s">
        <v>4616</v>
      </c>
      <c r="AO617" s="29"/>
      <c r="AP617" s="103" t="s">
        <v>4678</v>
      </c>
      <c r="AQ617" s="104" t="b">
        <v>0</v>
      </c>
      <c r="AR617" s="105"/>
      <c r="AS617" s="29"/>
      <c r="AT617" s="131" t="str" cm="1">
        <f t="array" ref="AT617">IFERROR(_xlfn.TEXTSPLIT(AR617,";",,FALSE),"")</f>
        <v/>
      </c>
      <c r="BJ617" s="132" t="str">
        <f t="shared" si="343"/>
        <v/>
      </c>
      <c r="BK617" s="132" t="str">
        <f t="shared" si="344"/>
        <v/>
      </c>
      <c r="BL617" s="132" t="str">
        <f t="shared" si="345"/>
        <v/>
      </c>
      <c r="BM617" s="132" t="str">
        <f t="shared" si="346"/>
        <v/>
      </c>
      <c r="BN617" s="132" t="str">
        <f t="shared" si="347"/>
        <v/>
      </c>
      <c r="BO617" s="132" t="str">
        <f t="shared" si="348"/>
        <v/>
      </c>
      <c r="BP617" s="132" t="str">
        <f t="shared" si="349"/>
        <v/>
      </c>
      <c r="BQ617" s="132" t="str">
        <f t="shared" si="350"/>
        <v/>
      </c>
      <c r="BR617" s="132" t="str">
        <f t="shared" si="351"/>
        <v/>
      </c>
      <c r="BS617" s="132" t="str">
        <f t="shared" si="352"/>
        <v/>
      </c>
      <c r="BT617" s="132" t="str">
        <f t="shared" si="353"/>
        <v/>
      </c>
      <c r="BU617" s="132" t="str">
        <f t="shared" si="354"/>
        <v/>
      </c>
      <c r="BV617" s="132" t="str">
        <f t="shared" si="355"/>
        <v/>
      </c>
      <c r="BW617" s="132" t="str">
        <f t="shared" si="356"/>
        <v/>
      </c>
      <c r="BX617" s="132" t="str">
        <f t="shared" si="357"/>
        <v/>
      </c>
      <c r="BY617" s="132" t="str">
        <f t="shared" si="358"/>
        <v/>
      </c>
      <c r="BZ617" t="str">
        <f t="shared" si="359"/>
        <v/>
      </c>
      <c r="CA617" t="str">
        <f t="shared" si="360"/>
        <v/>
      </c>
      <c r="CB617" t="str">
        <f t="shared" si="361"/>
        <v/>
      </c>
      <c r="CC617" t="str">
        <f t="shared" si="362"/>
        <v/>
      </c>
      <c r="CD617" t="str">
        <f t="shared" si="363"/>
        <v/>
      </c>
      <c r="CE617" t="str">
        <f t="shared" si="364"/>
        <v/>
      </c>
      <c r="CF617" t="str">
        <f t="shared" si="365"/>
        <v/>
      </c>
      <c r="CG617" t="str">
        <f t="shared" si="366"/>
        <v/>
      </c>
      <c r="CH617" t="str">
        <f t="shared" si="367"/>
        <v/>
      </c>
      <c r="CI617" t="str">
        <f t="shared" si="368"/>
        <v/>
      </c>
      <c r="CJ617" t="str">
        <f t="shared" si="369"/>
        <v/>
      </c>
      <c r="CK617" t="str">
        <f t="shared" si="370"/>
        <v/>
      </c>
      <c r="CL617" t="str">
        <f t="shared" si="371"/>
        <v/>
      </c>
      <c r="CM617" t="str">
        <f t="shared" si="372"/>
        <v/>
      </c>
      <c r="CN617" t="str">
        <f t="shared" si="373"/>
        <v/>
      </c>
      <c r="CO617" t="str">
        <f t="shared" si="374"/>
        <v/>
      </c>
    </row>
    <row r="618" spans="1:93" ht="17.7" customHeight="1">
      <c r="B618" s="192" t="s">
        <v>4677</v>
      </c>
      <c r="C618" s="26"/>
      <c r="D618" s="27"/>
      <c r="E618" s="27" t="s">
        <v>1163</v>
      </c>
      <c r="F618" t="s">
        <v>48</v>
      </c>
      <c r="G618" s="30" t="s">
        <v>903</v>
      </c>
      <c r="K618" s="28"/>
      <c r="L618" t="s">
        <v>472</v>
      </c>
      <c r="M618" s="198" t="s">
        <v>1707</v>
      </c>
      <c r="N618" s="1" t="str">
        <f>_xlfn.CONCAT("1000*", A617)</f>
        <v>1000*bld_purchase_appliances[billion_EUR]</v>
      </c>
      <c r="Q618" s="1" t="s">
        <v>4679</v>
      </c>
      <c r="R618" t="str">
        <f>IF(COUNTIF(soi_input_variables!A:A,B618)&gt;0,"yes","no")</f>
        <v>no</v>
      </c>
      <c r="S618" t="str">
        <f>IF(COUNTIF(midas_input_variables!A:A,B618)&gt;0,"yes","no")</f>
        <v>no</v>
      </c>
      <c r="T618" t="str">
        <f t="shared" si="383"/>
        <v>no</v>
      </c>
      <c r="V618" t="str">
        <f>IF(COUNTIF(eucalc_variables_proxies!A:A,B618)&gt;0,"yes","no")</f>
        <v>no</v>
      </c>
      <c r="W618" s="198" t="s">
        <v>38</v>
      </c>
      <c r="X618" s="9"/>
      <c r="AI618" s="9" t="s">
        <v>4680</v>
      </c>
      <c r="AJ618" s="9" t="s">
        <v>2966</v>
      </c>
      <c r="AK618" t="s">
        <v>4681</v>
      </c>
      <c r="AO618" s="29"/>
      <c r="AP618" s="103" t="s">
        <v>4682</v>
      </c>
      <c r="AQ618" s="104" t="b">
        <v>0</v>
      </c>
      <c r="AR618" s="105"/>
      <c r="AS618" s="29"/>
      <c r="AT618" s="131" t="str" cm="1">
        <f t="array" ref="AT618">IFERROR(_xlfn.TEXTSPLIT(AR618,";",,FALSE),"")</f>
        <v/>
      </c>
      <c r="BJ618" s="132" t="str">
        <f t="shared" si="343"/>
        <v/>
      </c>
      <c r="BK618" s="132" t="str">
        <f t="shared" si="344"/>
        <v/>
      </c>
      <c r="BL618" s="132" t="str">
        <f t="shared" si="345"/>
        <v/>
      </c>
      <c r="BM618" s="132" t="str">
        <f t="shared" si="346"/>
        <v/>
      </c>
      <c r="BN618" s="132" t="str">
        <f t="shared" si="347"/>
        <v/>
      </c>
      <c r="BO618" s="132" t="str">
        <f t="shared" si="348"/>
        <v/>
      </c>
      <c r="BP618" s="132" t="str">
        <f t="shared" si="349"/>
        <v/>
      </c>
      <c r="BQ618" s="132" t="str">
        <f t="shared" si="350"/>
        <v/>
      </c>
      <c r="BR618" s="132" t="str">
        <f t="shared" si="351"/>
        <v/>
      </c>
      <c r="BS618" s="132" t="str">
        <f t="shared" si="352"/>
        <v/>
      </c>
      <c r="BT618" s="132" t="str">
        <f t="shared" si="353"/>
        <v/>
      </c>
      <c r="BU618" s="132" t="str">
        <f t="shared" si="354"/>
        <v/>
      </c>
      <c r="BV618" s="132" t="str">
        <f t="shared" si="355"/>
        <v/>
      </c>
      <c r="BW618" s="132" t="str">
        <f t="shared" si="356"/>
        <v/>
      </c>
      <c r="BX618" s="132" t="str">
        <f t="shared" si="357"/>
        <v/>
      </c>
      <c r="BY618" s="132" t="str">
        <f t="shared" si="358"/>
        <v/>
      </c>
      <c r="BZ618" t="str">
        <f t="shared" si="359"/>
        <v/>
      </c>
      <c r="CA618" t="str">
        <f t="shared" si="360"/>
        <v/>
      </c>
      <c r="CB618" t="str">
        <f t="shared" si="361"/>
        <v/>
      </c>
      <c r="CC618" t="str">
        <f t="shared" si="362"/>
        <v/>
      </c>
      <c r="CD618" t="str">
        <f t="shared" si="363"/>
        <v/>
      </c>
      <c r="CE618" t="str">
        <f t="shared" si="364"/>
        <v/>
      </c>
      <c r="CF618" t="str">
        <f t="shared" si="365"/>
        <v/>
      </c>
      <c r="CG618" t="str">
        <f t="shared" si="366"/>
        <v/>
      </c>
      <c r="CH618" t="str">
        <f t="shared" si="367"/>
        <v/>
      </c>
      <c r="CI618" t="str">
        <f t="shared" si="368"/>
        <v/>
      </c>
      <c r="CJ618" t="str">
        <f t="shared" si="369"/>
        <v/>
      </c>
      <c r="CK618" t="str">
        <f t="shared" si="370"/>
        <v/>
      </c>
      <c r="CL618" t="str">
        <f t="shared" si="371"/>
        <v/>
      </c>
      <c r="CM618" t="str">
        <f t="shared" si="372"/>
        <v/>
      </c>
      <c r="CN618" t="str">
        <f t="shared" si="373"/>
        <v/>
      </c>
      <c r="CO618" t="str">
        <f t="shared" si="374"/>
        <v/>
      </c>
    </row>
    <row r="619" spans="1:93" ht="17.7" customHeight="1">
      <c r="A619" t="s">
        <v>3692</v>
      </c>
      <c r="B619" t="s">
        <v>4683</v>
      </c>
      <c r="C619" s="26"/>
      <c r="D619" s="27"/>
      <c r="E619" s="27"/>
      <c r="F619" t="s">
        <v>48</v>
      </c>
      <c r="G619" s="30" t="s">
        <v>903</v>
      </c>
      <c r="K619" s="28"/>
      <c r="M619" s="198" t="s">
        <v>1707</v>
      </c>
      <c r="R619" t="str">
        <f>IF(COUNTIF(soi_input_variables!A:A,B619)&gt;0,"yes","no")</f>
        <v>no</v>
      </c>
      <c r="S619" t="str">
        <f>IF(COUNTIF(midas_input_variables!A:A,B619)&gt;0,"yes","no")</f>
        <v>no</v>
      </c>
      <c r="T619" t="str">
        <f t="shared" si="383"/>
        <v>no</v>
      </c>
      <c r="V619" t="str">
        <f>IF(COUNTIF(eucalc_variables_proxies!A:A,B619)&gt;0,"yes","no")</f>
        <v>no</v>
      </c>
      <c r="W619" s="198" t="s">
        <v>38</v>
      </c>
      <c r="X619" s="9"/>
      <c r="AI619" s="9" t="s">
        <v>4684</v>
      </c>
      <c r="AJ619" s="9" t="s">
        <v>2966</v>
      </c>
      <c r="AK619" t="s">
        <v>4681</v>
      </c>
      <c r="AO619" s="29"/>
      <c r="AP619" s="103" t="s">
        <v>4685</v>
      </c>
      <c r="AQ619" s="104" t="b">
        <v>0</v>
      </c>
      <c r="AR619" s="105"/>
      <c r="AS619" s="29"/>
      <c r="AT619" s="131" t="str" cm="1">
        <f t="array" ref="AT619">IFERROR(_xlfn.TEXTSPLIT(AR619,";",,FALSE),"")</f>
        <v/>
      </c>
      <c r="BJ619" s="132" t="str">
        <f t="shared" si="343"/>
        <v/>
      </c>
      <c r="BK619" s="132" t="str">
        <f t="shared" si="344"/>
        <v/>
      </c>
      <c r="BL619" s="132" t="str">
        <f t="shared" si="345"/>
        <v/>
      </c>
      <c r="BM619" s="132" t="str">
        <f t="shared" si="346"/>
        <v/>
      </c>
      <c r="BN619" s="132" t="str">
        <f t="shared" si="347"/>
        <v/>
      </c>
      <c r="BO619" s="132" t="str">
        <f t="shared" si="348"/>
        <v/>
      </c>
      <c r="BP619" s="132" t="str">
        <f t="shared" si="349"/>
        <v/>
      </c>
      <c r="BQ619" s="132" t="str">
        <f t="shared" si="350"/>
        <v/>
      </c>
      <c r="BR619" s="132" t="str">
        <f t="shared" si="351"/>
        <v/>
      </c>
      <c r="BS619" s="132" t="str">
        <f t="shared" si="352"/>
        <v/>
      </c>
      <c r="BT619" s="132" t="str">
        <f t="shared" si="353"/>
        <v/>
      </c>
      <c r="BU619" s="132" t="str">
        <f t="shared" si="354"/>
        <v/>
      </c>
      <c r="BV619" s="132" t="str">
        <f t="shared" si="355"/>
        <v/>
      </c>
      <c r="BW619" s="132" t="str">
        <f t="shared" si="356"/>
        <v/>
      </c>
      <c r="BX619" s="132" t="str">
        <f t="shared" si="357"/>
        <v/>
      </c>
      <c r="BY619" s="132" t="str">
        <f t="shared" si="358"/>
        <v/>
      </c>
      <c r="BZ619" t="str">
        <f t="shared" si="359"/>
        <v/>
      </c>
      <c r="CA619" t="str">
        <f t="shared" si="360"/>
        <v/>
      </c>
      <c r="CB619" t="str">
        <f t="shared" si="361"/>
        <v/>
      </c>
      <c r="CC619" t="str">
        <f t="shared" si="362"/>
        <v/>
      </c>
      <c r="CD619" t="str">
        <f t="shared" si="363"/>
        <v/>
      </c>
      <c r="CE619" t="str">
        <f t="shared" si="364"/>
        <v/>
      </c>
      <c r="CF619" t="str">
        <f t="shared" si="365"/>
        <v/>
      </c>
      <c r="CG619" t="str">
        <f t="shared" si="366"/>
        <v/>
      </c>
      <c r="CH619" t="str">
        <f t="shared" si="367"/>
        <v/>
      </c>
      <c r="CI619" t="str">
        <f t="shared" si="368"/>
        <v/>
      </c>
      <c r="CJ619" t="str">
        <f t="shared" si="369"/>
        <v/>
      </c>
      <c r="CK619" t="str">
        <f t="shared" si="370"/>
        <v/>
      </c>
      <c r="CL619" t="str">
        <f t="shared" si="371"/>
        <v/>
      </c>
      <c r="CM619" t="str">
        <f t="shared" si="372"/>
        <v/>
      </c>
      <c r="CN619" t="str">
        <f t="shared" si="373"/>
        <v/>
      </c>
      <c r="CO619" t="str">
        <f t="shared" si="374"/>
        <v/>
      </c>
    </row>
    <row r="620" spans="1:93" ht="17.7" customHeight="1">
      <c r="B620" s="192" t="s">
        <v>4683</v>
      </c>
      <c r="C620" s="26"/>
      <c r="D620" s="27"/>
      <c r="E620" s="27" t="s">
        <v>1163</v>
      </c>
      <c r="F620" t="s">
        <v>48</v>
      </c>
      <c r="G620" s="30" t="s">
        <v>903</v>
      </c>
      <c r="K620" s="28"/>
      <c r="L620" t="s">
        <v>472</v>
      </c>
      <c r="M620" s="198" t="s">
        <v>1707</v>
      </c>
      <c r="N620" s="1" t="str">
        <f>_xlfn.CONCAT("1000*", A619)</f>
        <v>1000*bld_renovation[billion_EUR]</v>
      </c>
      <c r="Q620" s="1" t="s">
        <v>4686</v>
      </c>
      <c r="R620" t="str">
        <f>IF(COUNTIF(soi_input_variables!A:A,B620)&gt;0,"yes","no")</f>
        <v>no</v>
      </c>
      <c r="S620" t="str">
        <f>IF(COUNTIF(midas_input_variables!A:A,B620)&gt;0,"yes","no")</f>
        <v>no</v>
      </c>
      <c r="T620" t="str">
        <f t="shared" si="383"/>
        <v>no</v>
      </c>
      <c r="V620" t="str">
        <f>IF(COUNTIF(eucalc_variables_proxies!A:A,B620)&gt;0,"yes","no")</f>
        <v>no</v>
      </c>
      <c r="W620" s="198" t="s">
        <v>38</v>
      </c>
      <c r="X620" s="9"/>
      <c r="AI620" s="9" t="s">
        <v>4687</v>
      </c>
      <c r="AJ620" s="9" t="s">
        <v>2966</v>
      </c>
      <c r="AK620" t="s">
        <v>4681</v>
      </c>
      <c r="AO620" s="29"/>
      <c r="AP620" s="103" t="s">
        <v>4688</v>
      </c>
      <c r="AQ620" s="104" t="b">
        <v>0</v>
      </c>
      <c r="AR620" s="105"/>
      <c r="AS620" s="29"/>
      <c r="AT620" s="131" t="str" cm="1">
        <f t="array" ref="AT620">IFERROR(_xlfn.TEXTSPLIT(AR620,";",,FALSE),"")</f>
        <v/>
      </c>
      <c r="BJ620" s="132" t="str">
        <f t="shared" si="343"/>
        <v/>
      </c>
      <c r="BK620" s="132" t="str">
        <f t="shared" si="344"/>
        <v/>
      </c>
      <c r="BL620" s="132" t="str">
        <f t="shared" si="345"/>
        <v/>
      </c>
      <c r="BM620" s="132" t="str">
        <f t="shared" si="346"/>
        <v/>
      </c>
      <c r="BN620" s="132" t="str">
        <f t="shared" si="347"/>
        <v/>
      </c>
      <c r="BO620" s="132" t="str">
        <f t="shared" si="348"/>
        <v/>
      </c>
      <c r="BP620" s="132" t="str">
        <f t="shared" si="349"/>
        <v/>
      </c>
      <c r="BQ620" s="132" t="str">
        <f t="shared" si="350"/>
        <v/>
      </c>
      <c r="BR620" s="132" t="str">
        <f t="shared" si="351"/>
        <v/>
      </c>
      <c r="BS620" s="132" t="str">
        <f t="shared" si="352"/>
        <v/>
      </c>
      <c r="BT620" s="132" t="str">
        <f t="shared" si="353"/>
        <v/>
      </c>
      <c r="BU620" s="132" t="str">
        <f t="shared" si="354"/>
        <v/>
      </c>
      <c r="BV620" s="132" t="str">
        <f t="shared" si="355"/>
        <v/>
      </c>
      <c r="BW620" s="132" t="str">
        <f t="shared" si="356"/>
        <v/>
      </c>
      <c r="BX620" s="132" t="str">
        <f t="shared" si="357"/>
        <v/>
      </c>
      <c r="BY620" s="132" t="str">
        <f t="shared" si="358"/>
        <v/>
      </c>
      <c r="BZ620" t="str">
        <f t="shared" si="359"/>
        <v/>
      </c>
      <c r="CA620" t="str">
        <f t="shared" si="360"/>
        <v/>
      </c>
      <c r="CB620" t="str">
        <f t="shared" si="361"/>
        <v/>
      </c>
      <c r="CC620" t="str">
        <f t="shared" si="362"/>
        <v/>
      </c>
      <c r="CD620" t="str">
        <f t="shared" si="363"/>
        <v/>
      </c>
      <c r="CE620" t="str">
        <f t="shared" si="364"/>
        <v/>
      </c>
      <c r="CF620" t="str">
        <f t="shared" si="365"/>
        <v/>
      </c>
      <c r="CG620" t="str">
        <f t="shared" si="366"/>
        <v/>
      </c>
      <c r="CH620" t="str">
        <f t="shared" si="367"/>
        <v/>
      </c>
      <c r="CI620" t="str">
        <f t="shared" si="368"/>
        <v/>
      </c>
      <c r="CJ620" t="str">
        <f t="shared" si="369"/>
        <v/>
      </c>
      <c r="CK620" t="str">
        <f t="shared" si="370"/>
        <v/>
      </c>
      <c r="CL620" t="str">
        <f t="shared" si="371"/>
        <v/>
      </c>
      <c r="CM620" t="str">
        <f t="shared" si="372"/>
        <v/>
      </c>
      <c r="CN620" t="str">
        <f t="shared" si="373"/>
        <v/>
      </c>
      <c r="CO620" t="str">
        <f t="shared" si="374"/>
        <v/>
      </c>
    </row>
    <row r="621" spans="1:93" ht="19.2" customHeight="1">
      <c r="A621" t="s">
        <v>3830</v>
      </c>
      <c r="B621" s="97" t="s">
        <v>4147</v>
      </c>
      <c r="C621" s="26" t="s">
        <v>4689</v>
      </c>
      <c r="D621" s="27"/>
      <c r="E621" s="27" t="s">
        <v>2890</v>
      </c>
      <c r="F621" t="s">
        <v>48</v>
      </c>
      <c r="G621" s="30" t="s">
        <v>903</v>
      </c>
      <c r="H621" t="s">
        <v>526</v>
      </c>
      <c r="I621" t="s">
        <v>337</v>
      </c>
      <c r="K621" s="28"/>
      <c r="L621" t="s">
        <v>2702</v>
      </c>
      <c r="M621" t="s">
        <v>38</v>
      </c>
      <c r="R621" t="str">
        <f>IF(COUNTIF(soi_input_variables!A:A,B621)&gt;0,"yes","no")</f>
        <v>no</v>
      </c>
      <c r="S621" t="str">
        <f>IF(COUNTIF(midas_input_variables!A:A,B621)&gt;0,"yes","no")</f>
        <v>no</v>
      </c>
      <c r="T621" t="str">
        <f t="shared" si="383"/>
        <v>no</v>
      </c>
      <c r="V621" t="str">
        <f>IF(COUNTIF(eucalc_variables_proxies!A:A,B621)&gt;0,"yes","no")</f>
        <v>yes</v>
      </c>
      <c r="X621" s="9" t="s">
        <v>3013</v>
      </c>
      <c r="AI621" s="9" t="s">
        <v>4690</v>
      </c>
      <c r="AJ621" s="9" t="s">
        <v>2966</v>
      </c>
      <c r="AK621" t="s">
        <v>4681</v>
      </c>
      <c r="AO621" s="29"/>
      <c r="AP621" s="103" t="s">
        <v>4691</v>
      </c>
      <c r="AQ621" s="104" t="b">
        <v>1</v>
      </c>
      <c r="AR621" s="105"/>
      <c r="AS621" s="29"/>
      <c r="AT621" s="131" t="str" cm="1">
        <f t="array" ref="AT621">IFERROR(_xlfn.TEXTSPLIT(AR621,";",,FALSE),"")</f>
        <v/>
      </c>
      <c r="BJ621" s="132" t="str">
        <f t="shared" si="343"/>
        <v/>
      </c>
      <c r="BK621" s="132" t="str">
        <f t="shared" si="344"/>
        <v/>
      </c>
      <c r="BL621" s="132" t="str">
        <f t="shared" si="345"/>
        <v/>
      </c>
      <c r="BM621" s="132" t="str">
        <f t="shared" si="346"/>
        <v/>
      </c>
      <c r="BN621" s="132" t="str">
        <f t="shared" si="347"/>
        <v/>
      </c>
      <c r="BO621" s="132" t="str">
        <f t="shared" si="348"/>
        <v/>
      </c>
      <c r="BP621" s="132" t="str">
        <f t="shared" si="349"/>
        <v/>
      </c>
      <c r="BQ621" s="132" t="str">
        <f t="shared" si="350"/>
        <v/>
      </c>
      <c r="BR621" s="132" t="str">
        <f t="shared" si="351"/>
        <v/>
      </c>
      <c r="BS621" s="132" t="str">
        <f t="shared" si="352"/>
        <v/>
      </c>
      <c r="BT621" s="132" t="str">
        <f t="shared" si="353"/>
        <v/>
      </c>
      <c r="BU621" s="132" t="str">
        <f t="shared" si="354"/>
        <v/>
      </c>
      <c r="BV621" s="132" t="str">
        <f t="shared" si="355"/>
        <v/>
      </c>
      <c r="BW621" s="132" t="str">
        <f t="shared" si="356"/>
        <v/>
      </c>
      <c r="BX621" s="132" t="str">
        <f t="shared" si="357"/>
        <v/>
      </c>
      <c r="BY621" s="132" t="str">
        <f t="shared" si="358"/>
        <v/>
      </c>
      <c r="BZ621" t="str">
        <f t="shared" si="359"/>
        <v/>
      </c>
      <c r="CA621" t="str">
        <f t="shared" si="360"/>
        <v/>
      </c>
      <c r="CB621" t="str">
        <f t="shared" si="361"/>
        <v/>
      </c>
      <c r="CC621" t="str">
        <f t="shared" si="362"/>
        <v/>
      </c>
      <c r="CD621" t="str">
        <f t="shared" si="363"/>
        <v/>
      </c>
      <c r="CE621" t="str">
        <f t="shared" si="364"/>
        <v/>
      </c>
      <c r="CF621" t="str">
        <f t="shared" si="365"/>
        <v/>
      </c>
      <c r="CG621" t="str">
        <f t="shared" si="366"/>
        <v/>
      </c>
      <c r="CH621" t="str">
        <f t="shared" si="367"/>
        <v/>
      </c>
      <c r="CI621" t="str">
        <f t="shared" si="368"/>
        <v/>
      </c>
      <c r="CJ621" t="str">
        <f t="shared" si="369"/>
        <v/>
      </c>
      <c r="CK621" t="str">
        <f t="shared" si="370"/>
        <v/>
      </c>
      <c r="CL621" t="str">
        <f t="shared" si="371"/>
        <v/>
      </c>
      <c r="CM621" t="str">
        <f t="shared" si="372"/>
        <v/>
      </c>
      <c r="CN621" t="str">
        <f t="shared" si="373"/>
        <v/>
      </c>
      <c r="CO621" t="str">
        <f t="shared" si="374"/>
        <v/>
      </c>
    </row>
    <row r="622" spans="1:93" ht="28.8">
      <c r="A622" t="s">
        <v>3901</v>
      </c>
      <c r="B622" s="97" t="s">
        <v>4149</v>
      </c>
      <c r="C622" s="26" t="s">
        <v>4405</v>
      </c>
      <c r="D622" s="27"/>
      <c r="E622" s="27" t="s">
        <v>2890</v>
      </c>
      <c r="F622" t="s">
        <v>48</v>
      </c>
      <c r="G622" s="30" t="s">
        <v>903</v>
      </c>
      <c r="H622" t="s">
        <v>526</v>
      </c>
      <c r="I622" t="s">
        <v>337</v>
      </c>
      <c r="K622" s="28"/>
      <c r="L622" t="s">
        <v>2702</v>
      </c>
      <c r="M622" t="s">
        <v>38</v>
      </c>
      <c r="R622" t="str">
        <f>IF(COUNTIF(soi_input_variables!A:A,B622)&gt;0,"yes","no")</f>
        <v>no</v>
      </c>
      <c r="S622" t="str">
        <f>IF(COUNTIF(midas_input_variables!A:A,B622)&gt;0,"yes","no")</f>
        <v>no</v>
      </c>
      <c r="T622" t="str">
        <f t="shared" si="383"/>
        <v>no</v>
      </c>
      <c r="V622" t="str">
        <f>IF(COUNTIF(eucalc_variables_proxies!A:A,B622)&gt;0,"yes","no")</f>
        <v>yes</v>
      </c>
      <c r="X622" t="s">
        <v>3018</v>
      </c>
      <c r="AI622" s="9" t="s">
        <v>4692</v>
      </c>
      <c r="AJ622" s="9" t="s">
        <v>2966</v>
      </c>
      <c r="AK622" t="s">
        <v>4681</v>
      </c>
      <c r="AO622" s="29"/>
      <c r="AP622" s="103" t="s">
        <v>3831</v>
      </c>
      <c r="AQ622" s="104" t="b">
        <v>1</v>
      </c>
      <c r="AR622" s="105"/>
      <c r="AS622" s="29"/>
      <c r="AT622" s="131" t="str" cm="1">
        <f t="array" ref="AT622">IFERROR(_xlfn.TEXTSPLIT(AR622,";",,FALSE),"")</f>
        <v/>
      </c>
      <c r="BJ622" s="132" t="str">
        <f t="shared" si="343"/>
        <v/>
      </c>
      <c r="BK622" s="132" t="str">
        <f t="shared" si="344"/>
        <v/>
      </c>
      <c r="BL622" s="132" t="str">
        <f t="shared" si="345"/>
        <v/>
      </c>
      <c r="BM622" s="132" t="str">
        <f t="shared" si="346"/>
        <v/>
      </c>
      <c r="BN622" s="132" t="str">
        <f t="shared" si="347"/>
        <v/>
      </c>
      <c r="BO622" s="132" t="str">
        <f t="shared" si="348"/>
        <v/>
      </c>
      <c r="BP622" s="132" t="str">
        <f t="shared" si="349"/>
        <v/>
      </c>
      <c r="BQ622" s="132" t="str">
        <f t="shared" si="350"/>
        <v/>
      </c>
      <c r="BR622" s="132" t="str">
        <f t="shared" si="351"/>
        <v/>
      </c>
      <c r="BS622" s="132" t="str">
        <f t="shared" si="352"/>
        <v/>
      </c>
      <c r="BT622" s="132" t="str">
        <f t="shared" si="353"/>
        <v/>
      </c>
      <c r="BU622" s="132" t="str">
        <f t="shared" si="354"/>
        <v/>
      </c>
      <c r="BV622" s="132" t="str">
        <f t="shared" si="355"/>
        <v/>
      </c>
      <c r="BW622" s="132" t="str">
        <f t="shared" si="356"/>
        <v/>
      </c>
      <c r="BX622" s="132" t="str">
        <f t="shared" si="357"/>
        <v/>
      </c>
      <c r="BY622" s="132" t="str">
        <f t="shared" si="358"/>
        <v/>
      </c>
      <c r="BZ622" t="str">
        <f t="shared" si="359"/>
        <v/>
      </c>
      <c r="CA622" t="str">
        <f t="shared" si="360"/>
        <v/>
      </c>
      <c r="CB622" t="str">
        <f t="shared" si="361"/>
        <v/>
      </c>
      <c r="CC622" t="str">
        <f t="shared" si="362"/>
        <v/>
      </c>
      <c r="CD622" t="str">
        <f t="shared" si="363"/>
        <v/>
      </c>
      <c r="CE622" t="str">
        <f t="shared" si="364"/>
        <v/>
      </c>
      <c r="CF622" t="str">
        <f t="shared" si="365"/>
        <v/>
      </c>
      <c r="CG622" t="str">
        <f t="shared" si="366"/>
        <v/>
      </c>
      <c r="CH622" t="str">
        <f t="shared" si="367"/>
        <v/>
      </c>
      <c r="CI622" t="str">
        <f t="shared" si="368"/>
        <v/>
      </c>
      <c r="CJ622" t="str">
        <f t="shared" si="369"/>
        <v/>
      </c>
      <c r="CK622" t="str">
        <f t="shared" si="370"/>
        <v/>
      </c>
      <c r="CL622" t="str">
        <f t="shared" si="371"/>
        <v/>
      </c>
      <c r="CM622" t="str">
        <f t="shared" si="372"/>
        <v/>
      </c>
      <c r="CN622" t="str">
        <f t="shared" si="373"/>
        <v/>
      </c>
      <c r="CO622" t="str">
        <f t="shared" si="374"/>
        <v/>
      </c>
    </row>
    <row r="623" spans="1:93" ht="28.8">
      <c r="A623" t="s">
        <v>3904</v>
      </c>
      <c r="B623" s="97" t="s">
        <v>4151</v>
      </c>
      <c r="C623" s="26" t="s">
        <v>4408</v>
      </c>
      <c r="D623" s="27"/>
      <c r="E623" s="27" t="s">
        <v>2890</v>
      </c>
      <c r="F623" t="s">
        <v>48</v>
      </c>
      <c r="G623" s="30" t="s">
        <v>903</v>
      </c>
      <c r="H623" t="s">
        <v>526</v>
      </c>
      <c r="I623" t="s">
        <v>337</v>
      </c>
      <c r="K623" s="28"/>
      <c r="L623" t="s">
        <v>2702</v>
      </c>
      <c r="M623" t="s">
        <v>38</v>
      </c>
      <c r="R623" t="str">
        <f>IF(COUNTIF(soi_input_variables!A:A,B623)&gt;0,"yes","no")</f>
        <v>no</v>
      </c>
      <c r="S623" t="str">
        <f>IF(COUNTIF(midas_input_variables!A:A,B623)&gt;0,"yes","no")</f>
        <v>no</v>
      </c>
      <c r="T623" t="str">
        <f t="shared" si="383"/>
        <v>no</v>
      </c>
      <c r="V623" t="str">
        <f>IF(COUNTIF(eucalc_variables_proxies!A:A,B623)&gt;0,"yes","no")</f>
        <v>yes</v>
      </c>
      <c r="X623" t="s">
        <v>3018</v>
      </c>
      <c r="AI623" s="9" t="s">
        <v>4693</v>
      </c>
      <c r="AJ623" s="9" t="s">
        <v>2966</v>
      </c>
      <c r="AK623" t="s">
        <v>4681</v>
      </c>
      <c r="AO623" s="29"/>
      <c r="AP623" s="103" t="s">
        <v>4694</v>
      </c>
      <c r="AQ623" s="104" t="b">
        <v>1</v>
      </c>
      <c r="AR623" s="105"/>
      <c r="AS623" s="29"/>
      <c r="AT623" s="131" t="str" cm="1">
        <f t="array" ref="AT623">IFERROR(_xlfn.TEXTSPLIT(AR623,";",,FALSE),"")</f>
        <v/>
      </c>
      <c r="BJ623" s="132" t="str">
        <f t="shared" si="343"/>
        <v/>
      </c>
      <c r="BK623" s="132" t="str">
        <f t="shared" si="344"/>
        <v/>
      </c>
      <c r="BL623" s="132" t="str">
        <f t="shared" si="345"/>
        <v/>
      </c>
      <c r="BM623" s="132" t="str">
        <f t="shared" si="346"/>
        <v/>
      </c>
      <c r="BN623" s="132" t="str">
        <f t="shared" si="347"/>
        <v/>
      </c>
      <c r="BO623" s="132" t="str">
        <f t="shared" si="348"/>
        <v/>
      </c>
      <c r="BP623" s="132" t="str">
        <f t="shared" si="349"/>
        <v/>
      </c>
      <c r="BQ623" s="132" t="str">
        <f t="shared" si="350"/>
        <v/>
      </c>
      <c r="BR623" s="132" t="str">
        <f t="shared" si="351"/>
        <v/>
      </c>
      <c r="BS623" s="132" t="str">
        <f t="shared" si="352"/>
        <v/>
      </c>
      <c r="BT623" s="132" t="str">
        <f t="shared" si="353"/>
        <v/>
      </c>
      <c r="BU623" s="132" t="str">
        <f t="shared" si="354"/>
        <v/>
      </c>
      <c r="BV623" s="132" t="str">
        <f t="shared" si="355"/>
        <v/>
      </c>
      <c r="BW623" s="132" t="str">
        <f t="shared" si="356"/>
        <v/>
      </c>
      <c r="BX623" s="132" t="str">
        <f t="shared" si="357"/>
        <v/>
      </c>
      <c r="BY623" s="132" t="str">
        <f t="shared" si="358"/>
        <v/>
      </c>
      <c r="BZ623" t="str">
        <f t="shared" si="359"/>
        <v/>
      </c>
      <c r="CA623" t="str">
        <f t="shared" si="360"/>
        <v/>
      </c>
      <c r="CB623" t="str">
        <f t="shared" si="361"/>
        <v/>
      </c>
      <c r="CC623" t="str">
        <f t="shared" si="362"/>
        <v/>
      </c>
      <c r="CD623" t="str">
        <f t="shared" si="363"/>
        <v/>
      </c>
      <c r="CE623" t="str">
        <f t="shared" si="364"/>
        <v/>
      </c>
      <c r="CF623" t="str">
        <f t="shared" si="365"/>
        <v/>
      </c>
      <c r="CG623" t="str">
        <f t="shared" si="366"/>
        <v/>
      </c>
      <c r="CH623" t="str">
        <f t="shared" si="367"/>
        <v/>
      </c>
      <c r="CI623" t="str">
        <f t="shared" si="368"/>
        <v/>
      </c>
      <c r="CJ623" t="str">
        <f t="shared" si="369"/>
        <v/>
      </c>
      <c r="CK623" t="str">
        <f t="shared" si="370"/>
        <v/>
      </c>
      <c r="CL623" t="str">
        <f t="shared" si="371"/>
        <v/>
      </c>
      <c r="CM623" t="str">
        <f t="shared" si="372"/>
        <v/>
      </c>
      <c r="CN623" t="str">
        <f t="shared" si="373"/>
        <v/>
      </c>
      <c r="CO623" t="str">
        <f t="shared" si="374"/>
        <v/>
      </c>
    </row>
    <row r="624" spans="1:93" ht="28.8">
      <c r="A624" t="s">
        <v>3908</v>
      </c>
      <c r="B624" s="97" t="s">
        <v>4153</v>
      </c>
      <c r="C624" s="26" t="s">
        <v>4411</v>
      </c>
      <c r="D624" s="27"/>
      <c r="E624" s="27" t="s">
        <v>2890</v>
      </c>
      <c r="F624" t="s">
        <v>48</v>
      </c>
      <c r="G624" s="30" t="s">
        <v>903</v>
      </c>
      <c r="H624" t="s">
        <v>526</v>
      </c>
      <c r="I624" t="s">
        <v>337</v>
      </c>
      <c r="K624" s="28"/>
      <c r="L624" t="s">
        <v>2702</v>
      </c>
      <c r="M624" t="s">
        <v>38</v>
      </c>
      <c r="R624" t="str">
        <f>IF(COUNTIF(soi_input_variables!A:A,B624)&gt;0,"yes","no")</f>
        <v>no</v>
      </c>
      <c r="S624" t="str">
        <f>IF(COUNTIF(midas_input_variables!A:A,B624)&gt;0,"yes","no")</f>
        <v>no</v>
      </c>
      <c r="T624" t="str">
        <f t="shared" si="383"/>
        <v>no</v>
      </c>
      <c r="V624" t="str">
        <f>IF(COUNTIF(eucalc_variables_proxies!A:A,B624)&gt;0,"yes","no")</f>
        <v>yes</v>
      </c>
      <c r="X624" t="s">
        <v>3018</v>
      </c>
      <c r="AI624" s="9" t="s">
        <v>4695</v>
      </c>
      <c r="AJ624" s="9" t="s">
        <v>2966</v>
      </c>
      <c r="AK624" t="s">
        <v>4681</v>
      </c>
      <c r="AO624" s="29"/>
      <c r="AP624" s="103" t="s">
        <v>4696</v>
      </c>
      <c r="AQ624" s="104" t="b">
        <v>1</v>
      </c>
      <c r="AR624" s="105"/>
      <c r="AS624" s="29"/>
      <c r="AT624" s="131" t="str" cm="1">
        <f t="array" ref="AT624">IFERROR(_xlfn.TEXTSPLIT(AR624,";",,FALSE),"")</f>
        <v/>
      </c>
      <c r="BJ624" s="132" t="str">
        <f t="shared" si="343"/>
        <v/>
      </c>
      <c r="BK624" s="132" t="str">
        <f t="shared" si="344"/>
        <v/>
      </c>
      <c r="BL624" s="132" t="str">
        <f t="shared" si="345"/>
        <v/>
      </c>
      <c r="BM624" s="132" t="str">
        <f t="shared" si="346"/>
        <v/>
      </c>
      <c r="BN624" s="132" t="str">
        <f t="shared" si="347"/>
        <v/>
      </c>
      <c r="BO624" s="132" t="str">
        <f t="shared" si="348"/>
        <v/>
      </c>
      <c r="BP624" s="132" t="str">
        <f t="shared" si="349"/>
        <v/>
      </c>
      <c r="BQ624" s="132" t="str">
        <f t="shared" si="350"/>
        <v/>
      </c>
      <c r="BR624" s="132" t="str">
        <f t="shared" si="351"/>
        <v/>
      </c>
      <c r="BS624" s="132" t="str">
        <f t="shared" si="352"/>
        <v/>
      </c>
      <c r="BT624" s="132" t="str">
        <f t="shared" si="353"/>
        <v/>
      </c>
      <c r="BU624" s="132" t="str">
        <f t="shared" si="354"/>
        <v/>
      </c>
      <c r="BV624" s="132" t="str">
        <f t="shared" si="355"/>
        <v/>
      </c>
      <c r="BW624" s="132" t="str">
        <f t="shared" si="356"/>
        <v/>
      </c>
      <c r="BX624" s="132" t="str">
        <f t="shared" si="357"/>
        <v/>
      </c>
      <c r="BY624" s="132" t="str">
        <f t="shared" si="358"/>
        <v/>
      </c>
      <c r="BZ624" t="str">
        <f t="shared" si="359"/>
        <v/>
      </c>
      <c r="CA624" t="str">
        <f t="shared" si="360"/>
        <v/>
      </c>
      <c r="CB624" t="str">
        <f t="shared" si="361"/>
        <v/>
      </c>
      <c r="CC624" t="str">
        <f t="shared" si="362"/>
        <v/>
      </c>
      <c r="CD624" t="str">
        <f t="shared" si="363"/>
        <v/>
      </c>
      <c r="CE624" t="str">
        <f t="shared" si="364"/>
        <v/>
      </c>
      <c r="CF624" t="str">
        <f t="shared" si="365"/>
        <v/>
      </c>
      <c r="CG624" t="str">
        <f t="shared" si="366"/>
        <v/>
      </c>
      <c r="CH624" t="str">
        <f t="shared" si="367"/>
        <v/>
      </c>
      <c r="CI624" t="str">
        <f t="shared" si="368"/>
        <v/>
      </c>
      <c r="CJ624" t="str">
        <f t="shared" si="369"/>
        <v/>
      </c>
      <c r="CK624" t="str">
        <f t="shared" si="370"/>
        <v/>
      </c>
      <c r="CL624" t="str">
        <f t="shared" si="371"/>
        <v/>
      </c>
      <c r="CM624" t="str">
        <f t="shared" si="372"/>
        <v/>
      </c>
      <c r="CN624" t="str">
        <f t="shared" si="373"/>
        <v/>
      </c>
      <c r="CO624" t="str">
        <f t="shared" si="374"/>
        <v/>
      </c>
    </row>
    <row r="625" spans="1:93" ht="28.8">
      <c r="A625" t="s">
        <v>3910</v>
      </c>
      <c r="B625" s="97" t="s">
        <v>4156</v>
      </c>
      <c r="C625" s="26" t="s">
        <v>3905</v>
      </c>
      <c r="D625" s="27"/>
      <c r="E625" s="27" t="s">
        <v>2890</v>
      </c>
      <c r="F625" t="s">
        <v>48</v>
      </c>
      <c r="G625" s="30" t="s">
        <v>903</v>
      </c>
      <c r="H625" t="s">
        <v>526</v>
      </c>
      <c r="I625" t="s">
        <v>337</v>
      </c>
      <c r="K625" s="28"/>
      <c r="L625" t="s">
        <v>2702</v>
      </c>
      <c r="M625" t="s">
        <v>38</v>
      </c>
      <c r="R625" t="str">
        <f>IF(COUNTIF(soi_input_variables!A:A,B625)&gt;0,"yes","no")</f>
        <v>no</v>
      </c>
      <c r="S625" t="str">
        <f>IF(COUNTIF(midas_input_variables!A:A,B625)&gt;0,"yes","no")</f>
        <v>no</v>
      </c>
      <c r="T625" t="str">
        <f t="shared" si="383"/>
        <v>no</v>
      </c>
      <c r="V625" t="str">
        <f>IF(COUNTIF(eucalc_variables_proxies!A:A,B625)&gt;0,"yes","no")</f>
        <v>yes</v>
      </c>
      <c r="X625" t="s">
        <v>3018</v>
      </c>
      <c r="AI625" s="9" t="s">
        <v>4697</v>
      </c>
      <c r="AJ625" s="9" t="s">
        <v>2966</v>
      </c>
      <c r="AK625" t="s">
        <v>4681</v>
      </c>
      <c r="AO625" s="29"/>
      <c r="AP625" s="103" t="s">
        <v>4698</v>
      </c>
      <c r="AQ625" s="104" t="b">
        <v>1</v>
      </c>
      <c r="AR625" s="105"/>
      <c r="AS625" s="29"/>
      <c r="AT625" s="131" t="str" cm="1">
        <f t="array" ref="AT625">IFERROR(_xlfn.TEXTSPLIT(AR625,";",,FALSE),"")</f>
        <v/>
      </c>
      <c r="BJ625" s="132" t="str">
        <f t="shared" si="343"/>
        <v/>
      </c>
      <c r="BK625" s="132" t="str">
        <f t="shared" si="344"/>
        <v/>
      </c>
      <c r="BL625" s="132" t="str">
        <f t="shared" si="345"/>
        <v/>
      </c>
      <c r="BM625" s="132" t="str">
        <f t="shared" si="346"/>
        <v/>
      </c>
      <c r="BN625" s="132" t="str">
        <f t="shared" si="347"/>
        <v/>
      </c>
      <c r="BO625" s="132" t="str">
        <f t="shared" si="348"/>
        <v/>
      </c>
      <c r="BP625" s="132" t="str">
        <f t="shared" si="349"/>
        <v/>
      </c>
      <c r="BQ625" s="132" t="str">
        <f t="shared" si="350"/>
        <v/>
      </c>
      <c r="BR625" s="132" t="str">
        <f t="shared" si="351"/>
        <v/>
      </c>
      <c r="BS625" s="132" t="str">
        <f t="shared" si="352"/>
        <v/>
      </c>
      <c r="BT625" s="132" t="str">
        <f t="shared" si="353"/>
        <v/>
      </c>
      <c r="BU625" s="132" t="str">
        <f t="shared" si="354"/>
        <v/>
      </c>
      <c r="BV625" s="132" t="str">
        <f t="shared" si="355"/>
        <v/>
      </c>
      <c r="BW625" s="132" t="str">
        <f t="shared" si="356"/>
        <v/>
      </c>
      <c r="BX625" s="132" t="str">
        <f t="shared" si="357"/>
        <v/>
      </c>
      <c r="BY625" s="132" t="str">
        <f t="shared" si="358"/>
        <v/>
      </c>
      <c r="BZ625" t="str">
        <f t="shared" si="359"/>
        <v/>
      </c>
      <c r="CA625" t="str">
        <f t="shared" si="360"/>
        <v/>
      </c>
      <c r="CB625" t="str">
        <f t="shared" si="361"/>
        <v/>
      </c>
      <c r="CC625" t="str">
        <f t="shared" si="362"/>
        <v/>
      </c>
      <c r="CD625" t="str">
        <f t="shared" si="363"/>
        <v/>
      </c>
      <c r="CE625" t="str">
        <f t="shared" si="364"/>
        <v/>
      </c>
      <c r="CF625" t="str">
        <f t="shared" si="365"/>
        <v/>
      </c>
      <c r="CG625" t="str">
        <f t="shared" si="366"/>
        <v/>
      </c>
      <c r="CH625" t="str">
        <f t="shared" si="367"/>
        <v/>
      </c>
      <c r="CI625" t="str">
        <f t="shared" si="368"/>
        <v/>
      </c>
      <c r="CJ625" t="str">
        <f t="shared" si="369"/>
        <v/>
      </c>
      <c r="CK625" t="str">
        <f t="shared" si="370"/>
        <v/>
      </c>
      <c r="CL625" t="str">
        <f t="shared" si="371"/>
        <v/>
      </c>
      <c r="CM625" t="str">
        <f t="shared" si="372"/>
        <v/>
      </c>
      <c r="CN625" t="str">
        <f t="shared" si="373"/>
        <v/>
      </c>
      <c r="CO625" t="str">
        <f t="shared" si="374"/>
        <v/>
      </c>
    </row>
    <row r="626" spans="1:93" ht="28.8">
      <c r="A626" t="s">
        <v>3913</v>
      </c>
      <c r="B626" s="97" t="s">
        <v>4159</v>
      </c>
      <c r="C626" s="26" t="s">
        <v>3911</v>
      </c>
      <c r="D626" s="27"/>
      <c r="E626" s="27" t="s">
        <v>2890</v>
      </c>
      <c r="F626" t="s">
        <v>48</v>
      </c>
      <c r="G626" s="30" t="s">
        <v>903</v>
      </c>
      <c r="H626" t="s">
        <v>526</v>
      </c>
      <c r="I626" t="s">
        <v>337</v>
      </c>
      <c r="K626" s="28"/>
      <c r="L626" t="s">
        <v>2702</v>
      </c>
      <c r="M626" t="s">
        <v>38</v>
      </c>
      <c r="R626" t="str">
        <f>IF(COUNTIF(soi_input_variables!A:A,B626)&gt;0,"yes","no")</f>
        <v>no</v>
      </c>
      <c r="S626" t="str">
        <f>IF(COUNTIF(midas_input_variables!A:A,B626)&gt;0,"yes","no")</f>
        <v>no</v>
      </c>
      <c r="T626" t="str">
        <f t="shared" si="383"/>
        <v>no</v>
      </c>
      <c r="V626" t="str">
        <f>IF(COUNTIF(eucalc_variables_proxies!A:A,B626)&gt;0,"yes","no")</f>
        <v>yes</v>
      </c>
      <c r="X626" t="s">
        <v>3018</v>
      </c>
      <c r="AI626" s="9" t="s">
        <v>4699</v>
      </c>
      <c r="AJ626" s="9" t="s">
        <v>2966</v>
      </c>
      <c r="AK626" t="s">
        <v>4681</v>
      </c>
      <c r="AO626" s="29"/>
      <c r="AP626" s="103" t="s">
        <v>4700</v>
      </c>
      <c r="AQ626" s="104" t="b">
        <v>1</v>
      </c>
      <c r="AR626" s="105"/>
      <c r="AS626" s="29"/>
      <c r="AT626" s="131" t="str" cm="1">
        <f t="array" ref="AT626">IFERROR(_xlfn.TEXTSPLIT(AR626,";",,FALSE),"")</f>
        <v/>
      </c>
      <c r="BJ626" s="132" t="str">
        <f t="shared" si="343"/>
        <v/>
      </c>
      <c r="BK626" s="132" t="str">
        <f t="shared" si="344"/>
        <v/>
      </c>
      <c r="BL626" s="132" t="str">
        <f t="shared" si="345"/>
        <v/>
      </c>
      <c r="BM626" s="132" t="str">
        <f t="shared" si="346"/>
        <v/>
      </c>
      <c r="BN626" s="132" t="str">
        <f t="shared" si="347"/>
        <v/>
      </c>
      <c r="BO626" s="132" t="str">
        <f t="shared" si="348"/>
        <v/>
      </c>
      <c r="BP626" s="132" t="str">
        <f t="shared" si="349"/>
        <v/>
      </c>
      <c r="BQ626" s="132" t="str">
        <f t="shared" si="350"/>
        <v/>
      </c>
      <c r="BR626" s="132" t="str">
        <f t="shared" si="351"/>
        <v/>
      </c>
      <c r="BS626" s="132" t="str">
        <f t="shared" si="352"/>
        <v/>
      </c>
      <c r="BT626" s="132" t="str">
        <f t="shared" si="353"/>
        <v/>
      </c>
      <c r="BU626" s="132" t="str">
        <f t="shared" si="354"/>
        <v/>
      </c>
      <c r="BV626" s="132" t="str">
        <f t="shared" si="355"/>
        <v/>
      </c>
      <c r="BW626" s="132" t="str">
        <f t="shared" si="356"/>
        <v/>
      </c>
      <c r="BX626" s="132" t="str">
        <f t="shared" si="357"/>
        <v/>
      </c>
      <c r="BY626" s="132" t="str">
        <f t="shared" si="358"/>
        <v/>
      </c>
      <c r="BZ626" t="str">
        <f t="shared" si="359"/>
        <v/>
      </c>
      <c r="CA626" t="str">
        <f t="shared" si="360"/>
        <v/>
      </c>
      <c r="CB626" t="str">
        <f t="shared" si="361"/>
        <v/>
      </c>
      <c r="CC626" t="str">
        <f t="shared" si="362"/>
        <v/>
      </c>
      <c r="CD626" t="str">
        <f t="shared" si="363"/>
        <v/>
      </c>
      <c r="CE626" t="str">
        <f t="shared" si="364"/>
        <v/>
      </c>
      <c r="CF626" t="str">
        <f t="shared" si="365"/>
        <v/>
      </c>
      <c r="CG626" t="str">
        <f t="shared" si="366"/>
        <v/>
      </c>
      <c r="CH626" t="str">
        <f t="shared" si="367"/>
        <v/>
      </c>
      <c r="CI626" t="str">
        <f t="shared" si="368"/>
        <v/>
      </c>
      <c r="CJ626" t="str">
        <f t="shared" si="369"/>
        <v/>
      </c>
      <c r="CK626" t="str">
        <f t="shared" si="370"/>
        <v/>
      </c>
      <c r="CL626" t="str">
        <f t="shared" si="371"/>
        <v/>
      </c>
      <c r="CM626" t="str">
        <f t="shared" si="372"/>
        <v/>
      </c>
      <c r="CN626" t="str">
        <f t="shared" si="373"/>
        <v/>
      </c>
      <c r="CO626" t="str">
        <f t="shared" si="374"/>
        <v/>
      </c>
    </row>
    <row r="627" spans="1:93" ht="28.8">
      <c r="A627" t="s">
        <v>3915</v>
      </c>
      <c r="B627" s="97" t="s">
        <v>4161</v>
      </c>
      <c r="C627" s="26" t="s">
        <v>3954</v>
      </c>
      <c r="D627" s="27"/>
      <c r="E627" s="27" t="s">
        <v>2890</v>
      </c>
      <c r="F627" t="s">
        <v>48</v>
      </c>
      <c r="G627" s="30" t="s">
        <v>903</v>
      </c>
      <c r="H627" t="s">
        <v>526</v>
      </c>
      <c r="I627" t="s">
        <v>337</v>
      </c>
      <c r="K627" s="28"/>
      <c r="L627" t="s">
        <v>2702</v>
      </c>
      <c r="M627" t="s">
        <v>38</v>
      </c>
      <c r="R627" t="str">
        <f>IF(COUNTIF(soi_input_variables!A:A,B627)&gt;0,"yes","no")</f>
        <v>no</v>
      </c>
      <c r="S627" t="str">
        <f>IF(COUNTIF(midas_input_variables!A:A,B627)&gt;0,"yes","no")</f>
        <v>no</v>
      </c>
      <c r="T627" t="str">
        <f t="shared" si="334"/>
        <v>no</v>
      </c>
      <c r="V627" t="str">
        <f>IF(COUNTIF(eucalc_variables_proxies!A:A,B627)&gt;0,"yes","no")</f>
        <v>yes</v>
      </c>
      <c r="X627" t="s">
        <v>3018</v>
      </c>
      <c r="AI627" s="9" t="s">
        <v>4701</v>
      </c>
      <c r="AJ627" s="9" t="s">
        <v>2966</v>
      </c>
      <c r="AK627" t="s">
        <v>4681</v>
      </c>
      <c r="AO627" s="29"/>
      <c r="AP627" s="103" t="s">
        <v>4702</v>
      </c>
      <c r="AQ627" s="104" t="b">
        <v>1</v>
      </c>
      <c r="AR627" s="105"/>
      <c r="AS627" s="29"/>
      <c r="AT627" s="131" t="str" cm="1">
        <f t="array" ref="AT627">IFERROR(_xlfn.TEXTSPLIT(AR627,";",,FALSE),"")</f>
        <v/>
      </c>
      <c r="BJ627" s="132" t="str">
        <f t="shared" si="343"/>
        <v/>
      </c>
      <c r="BK627" s="132" t="str">
        <f t="shared" si="344"/>
        <v/>
      </c>
      <c r="BL627" s="132" t="str">
        <f t="shared" si="345"/>
        <v/>
      </c>
      <c r="BM627" s="132" t="str">
        <f t="shared" si="346"/>
        <v/>
      </c>
      <c r="BN627" s="132" t="str">
        <f t="shared" si="347"/>
        <v/>
      </c>
      <c r="BO627" s="132" t="str">
        <f t="shared" si="348"/>
        <v/>
      </c>
      <c r="BP627" s="132" t="str">
        <f t="shared" si="349"/>
        <v/>
      </c>
      <c r="BQ627" s="132" t="str">
        <f t="shared" si="350"/>
        <v/>
      </c>
      <c r="BR627" s="132" t="str">
        <f t="shared" si="351"/>
        <v/>
      </c>
      <c r="BS627" s="132" t="str">
        <f t="shared" si="352"/>
        <v/>
      </c>
      <c r="BT627" s="132" t="str">
        <f t="shared" si="353"/>
        <v/>
      </c>
      <c r="BU627" s="132" t="str">
        <f t="shared" si="354"/>
        <v/>
      </c>
      <c r="BV627" s="132" t="str">
        <f t="shared" si="355"/>
        <v/>
      </c>
      <c r="BW627" s="132" t="str">
        <f t="shared" si="356"/>
        <v/>
      </c>
      <c r="BX627" s="132" t="str">
        <f t="shared" si="357"/>
        <v/>
      </c>
      <c r="BY627" s="132" t="str">
        <f t="shared" si="358"/>
        <v/>
      </c>
      <c r="BZ627" t="str">
        <f t="shared" si="359"/>
        <v/>
      </c>
      <c r="CA627" t="str">
        <f t="shared" si="360"/>
        <v/>
      </c>
      <c r="CB627" t="str">
        <f t="shared" si="361"/>
        <v/>
      </c>
      <c r="CC627" t="str">
        <f t="shared" si="362"/>
        <v/>
      </c>
      <c r="CD627" t="str">
        <f t="shared" si="363"/>
        <v/>
      </c>
      <c r="CE627" t="str">
        <f t="shared" si="364"/>
        <v/>
      </c>
      <c r="CF627" t="str">
        <f t="shared" si="365"/>
        <v/>
      </c>
      <c r="CG627" t="str">
        <f t="shared" si="366"/>
        <v/>
      </c>
      <c r="CH627" t="str">
        <f t="shared" si="367"/>
        <v/>
      </c>
      <c r="CI627" t="str">
        <f t="shared" si="368"/>
        <v/>
      </c>
      <c r="CJ627" t="str">
        <f t="shared" si="369"/>
        <v/>
      </c>
      <c r="CK627" t="str">
        <f t="shared" si="370"/>
        <v/>
      </c>
      <c r="CL627" t="str">
        <f t="shared" si="371"/>
        <v/>
      </c>
      <c r="CM627" t="str">
        <f t="shared" si="372"/>
        <v/>
      </c>
      <c r="CN627" t="str">
        <f t="shared" si="373"/>
        <v/>
      </c>
      <c r="CO627" t="str">
        <f t="shared" si="374"/>
        <v/>
      </c>
    </row>
    <row r="628" spans="1:93" ht="28.8">
      <c r="A628" t="s">
        <v>3918</v>
      </c>
      <c r="B628" s="97" t="s">
        <v>4163</v>
      </c>
      <c r="C628" s="26" t="s">
        <v>4689</v>
      </c>
      <c r="D628" s="27"/>
      <c r="E628" s="27" t="s">
        <v>2890</v>
      </c>
      <c r="F628" t="s">
        <v>48</v>
      </c>
      <c r="G628" s="30" t="s">
        <v>903</v>
      </c>
      <c r="H628" t="s">
        <v>526</v>
      </c>
      <c r="I628" t="s">
        <v>337</v>
      </c>
      <c r="K628" s="28"/>
      <c r="L628" t="s">
        <v>2702</v>
      </c>
      <c r="M628" t="s">
        <v>38</v>
      </c>
      <c r="R628" t="str">
        <f>IF(COUNTIF(soi_input_variables!A:A,B628)&gt;0,"yes","no")</f>
        <v>no</v>
      </c>
      <c r="S628" t="str">
        <f>IF(COUNTIF(midas_input_variables!A:A,B628)&gt;0,"yes","no")</f>
        <v>no</v>
      </c>
      <c r="T628" t="str">
        <f t="shared" si="334"/>
        <v>no</v>
      </c>
      <c r="V628" t="str">
        <f>IF(COUNTIF(eucalc_variables_proxies!A:A,B628)&gt;0,"yes","no")</f>
        <v>yes</v>
      </c>
      <c r="X628" t="s">
        <v>3018</v>
      </c>
      <c r="AI628" s="9" t="s">
        <v>4703</v>
      </c>
      <c r="AJ628" s="9" t="s">
        <v>2966</v>
      </c>
      <c r="AK628" t="s">
        <v>4681</v>
      </c>
      <c r="AO628" s="29"/>
      <c r="AP628" s="103" t="s">
        <v>4704</v>
      </c>
      <c r="AQ628" s="104" t="b">
        <v>1</v>
      </c>
      <c r="AR628" s="105"/>
      <c r="AS628" s="29"/>
      <c r="AT628" s="131" t="str" cm="1">
        <f t="array" ref="AT628">IFERROR(_xlfn.TEXTSPLIT(AR628,";",,FALSE),"")</f>
        <v/>
      </c>
      <c r="BJ628" s="132" t="str">
        <f t="shared" si="343"/>
        <v/>
      </c>
      <c r="BK628" s="132" t="str">
        <f t="shared" si="344"/>
        <v/>
      </c>
      <c r="BL628" s="132" t="str">
        <f t="shared" si="345"/>
        <v/>
      </c>
      <c r="BM628" s="132" t="str">
        <f t="shared" si="346"/>
        <v/>
      </c>
      <c r="BN628" s="132" t="str">
        <f t="shared" si="347"/>
        <v/>
      </c>
      <c r="BO628" s="132" t="str">
        <f t="shared" si="348"/>
        <v/>
      </c>
      <c r="BP628" s="132" t="str">
        <f t="shared" si="349"/>
        <v/>
      </c>
      <c r="BQ628" s="132" t="str">
        <f t="shared" si="350"/>
        <v/>
      </c>
      <c r="BR628" s="132" t="str">
        <f t="shared" si="351"/>
        <v/>
      </c>
      <c r="BS628" s="132" t="str">
        <f t="shared" si="352"/>
        <v/>
      </c>
      <c r="BT628" s="132" t="str">
        <f t="shared" si="353"/>
        <v/>
      </c>
      <c r="BU628" s="132" t="str">
        <f t="shared" si="354"/>
        <v/>
      </c>
      <c r="BV628" s="132" t="str">
        <f t="shared" si="355"/>
        <v/>
      </c>
      <c r="BW628" s="132" t="str">
        <f t="shared" si="356"/>
        <v/>
      </c>
      <c r="BX628" s="132" t="str">
        <f t="shared" si="357"/>
        <v/>
      </c>
      <c r="BY628" s="132" t="str">
        <f t="shared" si="358"/>
        <v/>
      </c>
      <c r="BZ628" t="str">
        <f t="shared" si="359"/>
        <v/>
      </c>
      <c r="CA628" t="str">
        <f t="shared" si="360"/>
        <v/>
      </c>
      <c r="CB628" t="str">
        <f t="shared" si="361"/>
        <v/>
      </c>
      <c r="CC628" t="str">
        <f t="shared" si="362"/>
        <v/>
      </c>
      <c r="CD628" t="str">
        <f t="shared" si="363"/>
        <v/>
      </c>
      <c r="CE628" t="str">
        <f t="shared" si="364"/>
        <v/>
      </c>
      <c r="CF628" t="str">
        <f t="shared" si="365"/>
        <v/>
      </c>
      <c r="CG628" t="str">
        <f t="shared" si="366"/>
        <v/>
      </c>
      <c r="CH628" t="str">
        <f t="shared" si="367"/>
        <v/>
      </c>
      <c r="CI628" t="str">
        <f t="shared" si="368"/>
        <v/>
      </c>
      <c r="CJ628" t="str">
        <f t="shared" si="369"/>
        <v/>
      </c>
      <c r="CK628" t="str">
        <f t="shared" si="370"/>
        <v/>
      </c>
      <c r="CL628" t="str">
        <f t="shared" si="371"/>
        <v/>
      </c>
      <c r="CM628" t="str">
        <f t="shared" si="372"/>
        <v/>
      </c>
      <c r="CN628" t="str">
        <f t="shared" si="373"/>
        <v/>
      </c>
      <c r="CO628" t="str">
        <f t="shared" si="374"/>
        <v/>
      </c>
    </row>
    <row r="629" spans="1:93" ht="28.8">
      <c r="A629" t="s">
        <v>3942</v>
      </c>
      <c r="B629" s="97" t="s">
        <v>4165</v>
      </c>
      <c r="C629" s="26" t="s">
        <v>4405</v>
      </c>
      <c r="D629" s="27"/>
      <c r="E629" s="27" t="s">
        <v>47</v>
      </c>
      <c r="F629" t="s">
        <v>48</v>
      </c>
      <c r="G629" s="30" t="s">
        <v>903</v>
      </c>
      <c r="H629" t="s">
        <v>4705</v>
      </c>
      <c r="J629" t="s">
        <v>2774</v>
      </c>
      <c r="K629" s="28"/>
      <c r="M629" t="s">
        <v>38</v>
      </c>
      <c r="R629" t="str">
        <f>IF(COUNTIF(soi_input_variables!A:A,B629)&gt;0,"yes","no")</f>
        <v>no</v>
      </c>
      <c r="S629" t="str">
        <f>IF(COUNTIF(midas_input_variables!A:A,B629)&gt;0,"yes","no")</f>
        <v>yes</v>
      </c>
      <c r="T629" t="str">
        <f t="shared" si="334"/>
        <v>yes</v>
      </c>
      <c r="V629" t="str">
        <f>IF(COUNTIF(eucalc_variables_proxies!A:A,B629)&gt;0,"yes","no")</f>
        <v>yes</v>
      </c>
      <c r="X629" t="s">
        <v>3023</v>
      </c>
      <c r="AI629" s="9" t="s">
        <v>4706</v>
      </c>
      <c r="AJ629" s="9" t="s">
        <v>2966</v>
      </c>
      <c r="AK629" t="s">
        <v>4681</v>
      </c>
      <c r="AO629" s="29"/>
      <c r="AP629" s="103" t="s">
        <v>4707</v>
      </c>
      <c r="AQ629" s="104" t="b">
        <v>1</v>
      </c>
      <c r="AR629" s="105"/>
      <c r="AS629" s="29"/>
      <c r="AT629" s="131" t="str" cm="1">
        <f t="array" ref="AT629">IFERROR(_xlfn.TEXTSPLIT(AR629,";",,FALSE),"")</f>
        <v/>
      </c>
      <c r="BJ629" s="132" t="str">
        <f t="shared" si="343"/>
        <v/>
      </c>
      <c r="BK629" s="132" t="str">
        <f t="shared" si="344"/>
        <v/>
      </c>
      <c r="BL629" s="132" t="str">
        <f t="shared" si="345"/>
        <v/>
      </c>
      <c r="BM629" s="132" t="str">
        <f t="shared" si="346"/>
        <v/>
      </c>
      <c r="BN629" s="132" t="str">
        <f t="shared" si="347"/>
        <v/>
      </c>
      <c r="BO629" s="132" t="str">
        <f t="shared" si="348"/>
        <v/>
      </c>
      <c r="BP629" s="132" t="str">
        <f t="shared" si="349"/>
        <v/>
      </c>
      <c r="BQ629" s="132" t="str">
        <f t="shared" si="350"/>
        <v/>
      </c>
      <c r="BR629" s="132" t="str">
        <f t="shared" si="351"/>
        <v/>
      </c>
      <c r="BS629" s="132" t="str">
        <f t="shared" si="352"/>
        <v/>
      </c>
      <c r="BT629" s="132" t="str">
        <f t="shared" si="353"/>
        <v/>
      </c>
      <c r="BU629" s="132" t="str">
        <f t="shared" si="354"/>
        <v/>
      </c>
      <c r="BV629" s="132" t="str">
        <f t="shared" si="355"/>
        <v/>
      </c>
      <c r="BW629" s="132" t="str">
        <f t="shared" si="356"/>
        <v/>
      </c>
      <c r="BX629" s="132" t="str">
        <f t="shared" si="357"/>
        <v/>
      </c>
      <c r="BY629" s="132" t="str">
        <f t="shared" si="358"/>
        <v/>
      </c>
      <c r="BZ629" t="str">
        <f t="shared" si="359"/>
        <v/>
      </c>
      <c r="CA629" t="str">
        <f t="shared" si="360"/>
        <v/>
      </c>
      <c r="CB629" t="str">
        <f t="shared" si="361"/>
        <v/>
      </c>
      <c r="CC629" t="str">
        <f t="shared" si="362"/>
        <v/>
      </c>
      <c r="CD629" t="str">
        <f t="shared" si="363"/>
        <v/>
      </c>
      <c r="CE629" t="str">
        <f t="shared" si="364"/>
        <v/>
      </c>
      <c r="CF629" t="str">
        <f t="shared" si="365"/>
        <v/>
      </c>
      <c r="CG629" t="str">
        <f t="shared" si="366"/>
        <v/>
      </c>
      <c r="CH629" t="str">
        <f t="shared" si="367"/>
        <v/>
      </c>
      <c r="CI629" t="str">
        <f t="shared" si="368"/>
        <v/>
      </c>
      <c r="CJ629" t="str">
        <f t="shared" si="369"/>
        <v/>
      </c>
      <c r="CK629" t="str">
        <f t="shared" si="370"/>
        <v/>
      </c>
      <c r="CL629" t="str">
        <f t="shared" si="371"/>
        <v/>
      </c>
      <c r="CM629" t="str">
        <f t="shared" si="372"/>
        <v/>
      </c>
      <c r="CN629" t="str">
        <f t="shared" si="373"/>
        <v/>
      </c>
      <c r="CO629" t="str">
        <f t="shared" si="374"/>
        <v/>
      </c>
    </row>
    <row r="630" spans="1:93" ht="28.8">
      <c r="A630" t="s">
        <v>3944</v>
      </c>
      <c r="B630" s="97" t="s">
        <v>4168</v>
      </c>
      <c r="C630" s="26" t="s">
        <v>4408</v>
      </c>
      <c r="D630" s="27"/>
      <c r="E630" s="27" t="s">
        <v>47</v>
      </c>
      <c r="F630" t="s">
        <v>48</v>
      </c>
      <c r="G630" s="30" t="s">
        <v>903</v>
      </c>
      <c r="H630" t="s">
        <v>4705</v>
      </c>
      <c r="J630" t="s">
        <v>2774</v>
      </c>
      <c r="K630" s="28"/>
      <c r="M630" t="s">
        <v>38</v>
      </c>
      <c r="R630" t="str">
        <f>IF(COUNTIF(soi_input_variables!A:A,B630)&gt;0,"yes","no")</f>
        <v>no</v>
      </c>
      <c r="S630" t="str">
        <f>IF(COUNTIF(midas_input_variables!A:A,B630)&gt;0,"yes","no")</f>
        <v>yes</v>
      </c>
      <c r="T630" t="str">
        <f t="shared" si="334"/>
        <v>yes</v>
      </c>
      <c r="V630" t="str">
        <f>IF(COUNTIF(eucalc_variables_proxies!A:A,B630)&gt;0,"yes","no")</f>
        <v>yes</v>
      </c>
      <c r="X630" t="s">
        <v>3023</v>
      </c>
      <c r="AI630" s="9" t="s">
        <v>4708</v>
      </c>
      <c r="AJ630" s="9" t="s">
        <v>2966</v>
      </c>
      <c r="AK630" t="s">
        <v>4681</v>
      </c>
      <c r="AO630" s="29"/>
      <c r="AP630" s="103" t="s">
        <v>4709</v>
      </c>
      <c r="AQ630" s="104" t="b">
        <v>1</v>
      </c>
      <c r="AR630" s="105"/>
      <c r="AS630" s="29"/>
      <c r="AT630" s="131" t="str" cm="1">
        <f t="array" ref="AT630">IFERROR(_xlfn.TEXTSPLIT(AR630,";",,FALSE),"")</f>
        <v/>
      </c>
      <c r="BJ630" s="132" t="str">
        <f t="shared" si="343"/>
        <v/>
      </c>
      <c r="BK630" s="132" t="str">
        <f t="shared" si="344"/>
        <v/>
      </c>
      <c r="BL630" s="132" t="str">
        <f t="shared" si="345"/>
        <v/>
      </c>
      <c r="BM630" s="132" t="str">
        <f t="shared" si="346"/>
        <v/>
      </c>
      <c r="BN630" s="132" t="str">
        <f t="shared" si="347"/>
        <v/>
      </c>
      <c r="BO630" s="132" t="str">
        <f t="shared" si="348"/>
        <v/>
      </c>
      <c r="BP630" s="132" t="str">
        <f t="shared" si="349"/>
        <v/>
      </c>
      <c r="BQ630" s="132" t="str">
        <f t="shared" si="350"/>
        <v/>
      </c>
      <c r="BR630" s="132" t="str">
        <f t="shared" si="351"/>
        <v/>
      </c>
      <c r="BS630" s="132" t="str">
        <f t="shared" si="352"/>
        <v/>
      </c>
      <c r="BT630" s="132" t="str">
        <f t="shared" si="353"/>
        <v/>
      </c>
      <c r="BU630" s="132" t="str">
        <f t="shared" si="354"/>
        <v/>
      </c>
      <c r="BV630" s="132" t="str">
        <f t="shared" si="355"/>
        <v/>
      </c>
      <c r="BW630" s="132" t="str">
        <f t="shared" si="356"/>
        <v/>
      </c>
      <c r="BX630" s="132" t="str">
        <f t="shared" si="357"/>
        <v/>
      </c>
      <c r="BY630" s="132" t="str">
        <f t="shared" si="358"/>
        <v/>
      </c>
      <c r="BZ630" t="str">
        <f t="shared" si="359"/>
        <v/>
      </c>
      <c r="CA630" t="str">
        <f t="shared" si="360"/>
        <v/>
      </c>
      <c r="CB630" t="str">
        <f t="shared" si="361"/>
        <v/>
      </c>
      <c r="CC630" t="str">
        <f t="shared" si="362"/>
        <v/>
      </c>
      <c r="CD630" t="str">
        <f t="shared" si="363"/>
        <v/>
      </c>
      <c r="CE630" t="str">
        <f t="shared" si="364"/>
        <v/>
      </c>
      <c r="CF630" t="str">
        <f t="shared" si="365"/>
        <v/>
      </c>
      <c r="CG630" t="str">
        <f t="shared" si="366"/>
        <v/>
      </c>
      <c r="CH630" t="str">
        <f t="shared" si="367"/>
        <v/>
      </c>
      <c r="CI630" t="str">
        <f t="shared" si="368"/>
        <v/>
      </c>
      <c r="CJ630" t="str">
        <f t="shared" si="369"/>
        <v/>
      </c>
      <c r="CK630" t="str">
        <f t="shared" si="370"/>
        <v/>
      </c>
      <c r="CL630" t="str">
        <f t="shared" si="371"/>
        <v/>
      </c>
      <c r="CM630" t="str">
        <f t="shared" si="372"/>
        <v/>
      </c>
      <c r="CN630" t="str">
        <f t="shared" si="373"/>
        <v/>
      </c>
      <c r="CO630" t="str">
        <f t="shared" si="374"/>
        <v/>
      </c>
    </row>
    <row r="631" spans="1:93" ht="28.8">
      <c r="A631" t="s">
        <v>3947</v>
      </c>
      <c r="B631" s="97" t="s">
        <v>4170</v>
      </c>
      <c r="C631" s="26" t="s">
        <v>4411</v>
      </c>
      <c r="D631" s="27"/>
      <c r="E631" s="27" t="s">
        <v>47</v>
      </c>
      <c r="F631" t="s">
        <v>48</v>
      </c>
      <c r="G631" s="30" t="s">
        <v>903</v>
      </c>
      <c r="H631" t="s">
        <v>4705</v>
      </c>
      <c r="J631" t="s">
        <v>2774</v>
      </c>
      <c r="K631" s="28"/>
      <c r="M631" t="s">
        <v>38</v>
      </c>
      <c r="R631" t="str">
        <f>IF(COUNTIF(soi_input_variables!A:A,B631)&gt;0,"yes","no")</f>
        <v>no</v>
      </c>
      <c r="S631" t="str">
        <f>IF(COUNTIF(midas_input_variables!A:A,B631)&gt;0,"yes","no")</f>
        <v>yes</v>
      </c>
      <c r="T631" t="str">
        <f t="shared" si="334"/>
        <v>yes</v>
      </c>
      <c r="V631" t="str">
        <f>IF(COUNTIF(eucalc_variables_proxies!A:A,B631)&gt;0,"yes","no")</f>
        <v>yes</v>
      </c>
      <c r="X631" t="s">
        <v>3023</v>
      </c>
      <c r="AI631" s="9" t="s">
        <v>4710</v>
      </c>
      <c r="AJ631" s="9" t="s">
        <v>2966</v>
      </c>
      <c r="AK631" t="s">
        <v>4681</v>
      </c>
      <c r="AO631" s="29"/>
      <c r="AP631" s="103" t="s">
        <v>4711</v>
      </c>
      <c r="AQ631" s="104" t="b">
        <v>1</v>
      </c>
      <c r="AR631" s="105"/>
      <c r="AS631" s="29"/>
      <c r="AT631" s="131" t="str" cm="1">
        <f t="array" ref="AT631">IFERROR(_xlfn.TEXTSPLIT(AR631,";",,FALSE),"")</f>
        <v/>
      </c>
      <c r="BJ631" s="132" t="str">
        <f t="shared" si="343"/>
        <v/>
      </c>
      <c r="BK631" s="132" t="str">
        <f t="shared" si="344"/>
        <v/>
      </c>
      <c r="BL631" s="132" t="str">
        <f t="shared" si="345"/>
        <v/>
      </c>
      <c r="BM631" s="132" t="str">
        <f t="shared" si="346"/>
        <v/>
      </c>
      <c r="BN631" s="132" t="str">
        <f t="shared" si="347"/>
        <v/>
      </c>
      <c r="BO631" s="132" t="str">
        <f t="shared" si="348"/>
        <v/>
      </c>
      <c r="BP631" s="132" t="str">
        <f t="shared" si="349"/>
        <v/>
      </c>
      <c r="BQ631" s="132" t="str">
        <f t="shared" si="350"/>
        <v/>
      </c>
      <c r="BR631" s="132" t="str">
        <f t="shared" si="351"/>
        <v/>
      </c>
      <c r="BS631" s="132" t="str">
        <f t="shared" si="352"/>
        <v/>
      </c>
      <c r="BT631" s="132" t="str">
        <f t="shared" si="353"/>
        <v/>
      </c>
      <c r="BU631" s="132" t="str">
        <f t="shared" si="354"/>
        <v/>
      </c>
      <c r="BV631" s="132" t="str">
        <f t="shared" si="355"/>
        <v/>
      </c>
      <c r="BW631" s="132" t="str">
        <f t="shared" si="356"/>
        <v/>
      </c>
      <c r="BX631" s="132" t="str">
        <f t="shared" si="357"/>
        <v/>
      </c>
      <c r="BY631" s="132" t="str">
        <f t="shared" si="358"/>
        <v/>
      </c>
      <c r="BZ631" t="str">
        <f t="shared" si="359"/>
        <v/>
      </c>
      <c r="CA631" t="str">
        <f t="shared" si="360"/>
        <v/>
      </c>
      <c r="CB631" t="str">
        <f t="shared" si="361"/>
        <v/>
      </c>
      <c r="CC631" t="str">
        <f t="shared" si="362"/>
        <v/>
      </c>
      <c r="CD631" t="str">
        <f t="shared" si="363"/>
        <v/>
      </c>
      <c r="CE631" t="str">
        <f t="shared" si="364"/>
        <v/>
      </c>
      <c r="CF631" t="str">
        <f t="shared" si="365"/>
        <v/>
      </c>
      <c r="CG631" t="str">
        <f t="shared" si="366"/>
        <v/>
      </c>
      <c r="CH631" t="str">
        <f t="shared" si="367"/>
        <v/>
      </c>
      <c r="CI631" t="str">
        <f t="shared" si="368"/>
        <v/>
      </c>
      <c r="CJ631" t="str">
        <f t="shared" si="369"/>
        <v/>
      </c>
      <c r="CK631" t="str">
        <f t="shared" si="370"/>
        <v/>
      </c>
      <c r="CL631" t="str">
        <f t="shared" si="371"/>
        <v/>
      </c>
      <c r="CM631" t="str">
        <f t="shared" si="372"/>
        <v/>
      </c>
      <c r="CN631" t="str">
        <f t="shared" si="373"/>
        <v/>
      </c>
      <c r="CO631" t="str">
        <f t="shared" si="374"/>
        <v/>
      </c>
    </row>
    <row r="632" spans="1:93" ht="28.8">
      <c r="A632" t="s">
        <v>3958</v>
      </c>
      <c r="B632" s="97" t="s">
        <v>4172</v>
      </c>
      <c r="C632" s="26" t="s">
        <v>4712</v>
      </c>
      <c r="D632" s="27"/>
      <c r="E632" s="27" t="s">
        <v>47</v>
      </c>
      <c r="F632" t="s">
        <v>48</v>
      </c>
      <c r="G632" s="30" t="s">
        <v>903</v>
      </c>
      <c r="H632" t="s">
        <v>4705</v>
      </c>
      <c r="J632" t="s">
        <v>2774</v>
      </c>
      <c r="K632" s="28"/>
      <c r="M632" t="s">
        <v>38</v>
      </c>
      <c r="R632" t="str">
        <f>IF(COUNTIF(soi_input_variables!A:A,B632)&gt;0,"yes","no")</f>
        <v>no</v>
      </c>
      <c r="S632" t="str">
        <f>IF(COUNTIF(midas_input_variables!A:A,B632)&gt;0,"yes","no")</f>
        <v>no</v>
      </c>
      <c r="T632" t="str">
        <f t="shared" si="334"/>
        <v>no</v>
      </c>
      <c r="V632" t="str">
        <f>IF(COUNTIF(eucalc_variables_proxies!A:A,B632)&gt;0,"yes","no")</f>
        <v>yes</v>
      </c>
      <c r="X632" t="s">
        <v>3023</v>
      </c>
      <c r="AI632" s="9" t="s">
        <v>4713</v>
      </c>
      <c r="AJ632" s="9" t="s">
        <v>2966</v>
      </c>
      <c r="AK632" t="s">
        <v>4681</v>
      </c>
      <c r="AO632" s="29"/>
      <c r="AP632" s="103" t="s">
        <v>4714</v>
      </c>
      <c r="AQ632" s="104" t="b">
        <v>1</v>
      </c>
      <c r="AR632" s="105"/>
      <c r="AS632" s="29"/>
      <c r="AT632" s="131" t="str" cm="1">
        <f t="array" ref="AT632">IFERROR(_xlfn.TEXTSPLIT(AR632,";",,FALSE),"")</f>
        <v/>
      </c>
      <c r="BJ632" s="132" t="str">
        <f t="shared" si="343"/>
        <v/>
      </c>
      <c r="BK632" s="132" t="str">
        <f t="shared" si="344"/>
        <v/>
      </c>
      <c r="BL632" s="132" t="str">
        <f t="shared" si="345"/>
        <v/>
      </c>
      <c r="BM632" s="132" t="str">
        <f t="shared" si="346"/>
        <v/>
      </c>
      <c r="BN632" s="132" t="str">
        <f t="shared" si="347"/>
        <v/>
      </c>
      <c r="BO632" s="132" t="str">
        <f t="shared" si="348"/>
        <v/>
      </c>
      <c r="BP632" s="132" t="str">
        <f t="shared" si="349"/>
        <v/>
      </c>
      <c r="BQ632" s="132" t="str">
        <f t="shared" si="350"/>
        <v/>
      </c>
      <c r="BR632" s="132" t="str">
        <f t="shared" si="351"/>
        <v/>
      </c>
      <c r="BS632" s="132" t="str">
        <f t="shared" si="352"/>
        <v/>
      </c>
      <c r="BT632" s="132" t="str">
        <f t="shared" si="353"/>
        <v/>
      </c>
      <c r="BU632" s="132" t="str">
        <f t="shared" si="354"/>
        <v/>
      </c>
      <c r="BV632" s="132" t="str">
        <f t="shared" si="355"/>
        <v/>
      </c>
      <c r="BW632" s="132" t="str">
        <f t="shared" si="356"/>
        <v/>
      </c>
      <c r="BX632" s="132" t="str">
        <f t="shared" si="357"/>
        <v/>
      </c>
      <c r="BY632" s="132" t="str">
        <f t="shared" si="358"/>
        <v/>
      </c>
      <c r="BZ632" t="str">
        <f t="shared" si="359"/>
        <v/>
      </c>
      <c r="CA632" t="str">
        <f t="shared" si="360"/>
        <v/>
      </c>
      <c r="CB632" t="str">
        <f t="shared" si="361"/>
        <v/>
      </c>
      <c r="CC632" t="str">
        <f t="shared" si="362"/>
        <v/>
      </c>
      <c r="CD632" t="str">
        <f t="shared" si="363"/>
        <v/>
      </c>
      <c r="CE632" t="str">
        <f t="shared" si="364"/>
        <v/>
      </c>
      <c r="CF632" t="str">
        <f t="shared" si="365"/>
        <v/>
      </c>
      <c r="CG632" t="str">
        <f t="shared" si="366"/>
        <v/>
      </c>
      <c r="CH632" t="str">
        <f t="shared" si="367"/>
        <v/>
      </c>
      <c r="CI632" t="str">
        <f t="shared" si="368"/>
        <v/>
      </c>
      <c r="CJ632" t="str">
        <f t="shared" si="369"/>
        <v/>
      </c>
      <c r="CK632" t="str">
        <f t="shared" si="370"/>
        <v/>
      </c>
      <c r="CL632" t="str">
        <f t="shared" si="371"/>
        <v/>
      </c>
      <c r="CM632" t="str">
        <f t="shared" si="372"/>
        <v/>
      </c>
      <c r="CN632" t="str">
        <f t="shared" si="373"/>
        <v/>
      </c>
      <c r="CO632" t="str">
        <f t="shared" si="374"/>
        <v/>
      </c>
    </row>
    <row r="633" spans="1:93" ht="28.8">
      <c r="A633" t="s">
        <v>3951</v>
      </c>
      <c r="B633" s="97" t="s">
        <v>4174</v>
      </c>
      <c r="C633" s="26" t="s">
        <v>4712</v>
      </c>
      <c r="D633" s="27"/>
      <c r="E633" s="27" t="s">
        <v>47</v>
      </c>
      <c r="F633" t="s">
        <v>48</v>
      </c>
      <c r="G633" s="30" t="s">
        <v>903</v>
      </c>
      <c r="H633" t="s">
        <v>4705</v>
      </c>
      <c r="J633" t="s">
        <v>2774</v>
      </c>
      <c r="K633" s="28"/>
      <c r="M633" t="s">
        <v>38</v>
      </c>
      <c r="R633" t="str">
        <f>IF(COUNTIF(soi_input_variables!A:A,B633)&gt;0,"yes","no")</f>
        <v>no</v>
      </c>
      <c r="S633" t="str">
        <f>IF(COUNTIF(midas_input_variables!A:A,B633)&gt;0,"yes","no")</f>
        <v>no</v>
      </c>
      <c r="T633" t="str">
        <f t="shared" si="334"/>
        <v>no</v>
      </c>
      <c r="V633" t="str">
        <f>IF(COUNTIF(eucalc_variables_proxies!A:A,B633)&gt;0,"yes","no")</f>
        <v>yes</v>
      </c>
      <c r="X633" t="s">
        <v>3023</v>
      </c>
      <c r="AI633" s="9" t="s">
        <v>4715</v>
      </c>
      <c r="AJ633" s="9" t="s">
        <v>2966</v>
      </c>
      <c r="AK633" t="s">
        <v>4681</v>
      </c>
      <c r="AO633" s="29"/>
      <c r="AP633" s="103" t="s">
        <v>4716</v>
      </c>
      <c r="AQ633" s="104" t="b">
        <v>1</v>
      </c>
      <c r="AR633" s="105"/>
      <c r="AS633" s="29"/>
      <c r="AT633" s="131" t="str" cm="1">
        <f t="array" ref="AT633">IFERROR(_xlfn.TEXTSPLIT(AR633,";",,FALSE),"")</f>
        <v/>
      </c>
      <c r="BJ633" s="132" t="str">
        <f t="shared" si="343"/>
        <v/>
      </c>
      <c r="BK633" s="132" t="str">
        <f t="shared" si="344"/>
        <v/>
      </c>
      <c r="BL633" s="132" t="str">
        <f t="shared" si="345"/>
        <v/>
      </c>
      <c r="BM633" s="132" t="str">
        <f t="shared" si="346"/>
        <v/>
      </c>
      <c r="BN633" s="132" t="str">
        <f t="shared" si="347"/>
        <v/>
      </c>
      <c r="BO633" s="132" t="str">
        <f t="shared" si="348"/>
        <v/>
      </c>
      <c r="BP633" s="132" t="str">
        <f t="shared" si="349"/>
        <v/>
      </c>
      <c r="BQ633" s="132" t="str">
        <f t="shared" si="350"/>
        <v/>
      </c>
      <c r="BR633" s="132" t="str">
        <f t="shared" si="351"/>
        <v/>
      </c>
      <c r="BS633" s="132" t="str">
        <f t="shared" si="352"/>
        <v/>
      </c>
      <c r="BT633" s="132" t="str">
        <f t="shared" si="353"/>
        <v/>
      </c>
      <c r="BU633" s="132" t="str">
        <f t="shared" si="354"/>
        <v/>
      </c>
      <c r="BV633" s="132" t="str">
        <f t="shared" si="355"/>
        <v/>
      </c>
      <c r="BW633" s="132" t="str">
        <f t="shared" si="356"/>
        <v/>
      </c>
      <c r="BX633" s="132" t="str">
        <f t="shared" si="357"/>
        <v/>
      </c>
      <c r="BY633" s="132" t="str">
        <f t="shared" si="358"/>
        <v/>
      </c>
      <c r="BZ633" t="str">
        <f t="shared" si="359"/>
        <v/>
      </c>
      <c r="CA633" t="str">
        <f t="shared" si="360"/>
        <v/>
      </c>
      <c r="CB633" t="str">
        <f t="shared" si="361"/>
        <v/>
      </c>
      <c r="CC633" t="str">
        <f t="shared" si="362"/>
        <v/>
      </c>
      <c r="CD633" t="str">
        <f t="shared" si="363"/>
        <v/>
      </c>
      <c r="CE633" t="str">
        <f t="shared" si="364"/>
        <v/>
      </c>
      <c r="CF633" t="str">
        <f t="shared" si="365"/>
        <v/>
      </c>
      <c r="CG633" t="str">
        <f t="shared" si="366"/>
        <v/>
      </c>
      <c r="CH633" t="str">
        <f t="shared" si="367"/>
        <v/>
      </c>
      <c r="CI633" t="str">
        <f t="shared" si="368"/>
        <v/>
      </c>
      <c r="CJ633" t="str">
        <f t="shared" si="369"/>
        <v/>
      </c>
      <c r="CK633" t="str">
        <f t="shared" si="370"/>
        <v/>
      </c>
      <c r="CL633" t="str">
        <f t="shared" si="371"/>
        <v/>
      </c>
      <c r="CM633" t="str">
        <f t="shared" si="372"/>
        <v/>
      </c>
      <c r="CN633" t="str">
        <f t="shared" si="373"/>
        <v/>
      </c>
      <c r="CO633" t="str">
        <f t="shared" si="374"/>
        <v/>
      </c>
    </row>
    <row r="634" spans="1:93" ht="28.8">
      <c r="A634" t="s">
        <v>3961</v>
      </c>
      <c r="B634" s="97" t="s">
        <v>4176</v>
      </c>
      <c r="C634" s="26" t="s">
        <v>3905</v>
      </c>
      <c r="D634" s="27"/>
      <c r="E634" s="27" t="s">
        <v>47</v>
      </c>
      <c r="F634" t="s">
        <v>48</v>
      </c>
      <c r="G634" s="30" t="s">
        <v>903</v>
      </c>
      <c r="J634" t="s">
        <v>2774</v>
      </c>
      <c r="K634" s="28"/>
      <c r="L634" t="s">
        <v>472</v>
      </c>
      <c r="M634" t="s">
        <v>38</v>
      </c>
      <c r="R634" t="str">
        <f>IF(COUNTIF(soi_input_variables!A:A,B634)&gt;0,"yes","no")</f>
        <v>no</v>
      </c>
      <c r="S634" t="str">
        <f>IF(COUNTIF(midas_input_variables!A:A,B634)&gt;0,"yes","no")</f>
        <v>yes</v>
      </c>
      <c r="T634" t="str">
        <f t="shared" ref="T634:T713" si="384">IF(OR(R634="yes",S634="yes"),"yes","no")</f>
        <v>yes</v>
      </c>
      <c r="U634">
        <v>4.0000000000000001E-3</v>
      </c>
      <c r="V634" t="str">
        <f>IF(COUNTIF(eucalc_variables_proxies!A:A,B634)&gt;0,"yes","no")</f>
        <v>yes</v>
      </c>
      <c r="X634" t="s">
        <v>3023</v>
      </c>
      <c r="AI634" s="9" t="s">
        <v>4717</v>
      </c>
      <c r="AJ634" s="9" t="s">
        <v>2966</v>
      </c>
      <c r="AK634" t="s">
        <v>4681</v>
      </c>
      <c r="AO634" s="29"/>
      <c r="AP634" s="103" t="s">
        <v>4397</v>
      </c>
      <c r="AQ634" s="104" t="b">
        <v>1</v>
      </c>
      <c r="AR634" s="105"/>
      <c r="AS634" s="29"/>
      <c r="AT634" s="131" t="str" cm="1">
        <f t="array" ref="AT634">IFERROR(_xlfn.TEXTSPLIT(AR634,";",,FALSE),"")</f>
        <v/>
      </c>
      <c r="BJ634" s="132" t="str">
        <f t="shared" si="343"/>
        <v/>
      </c>
      <c r="BK634" s="132" t="str">
        <f t="shared" si="344"/>
        <v/>
      </c>
      <c r="BL634" s="132" t="str">
        <f t="shared" si="345"/>
        <v/>
      </c>
      <c r="BM634" s="132" t="str">
        <f t="shared" si="346"/>
        <v/>
      </c>
      <c r="BN634" s="132" t="str">
        <f t="shared" si="347"/>
        <v/>
      </c>
      <c r="BO634" s="132" t="str">
        <f t="shared" si="348"/>
        <v/>
      </c>
      <c r="BP634" s="132" t="str">
        <f t="shared" si="349"/>
        <v/>
      </c>
      <c r="BQ634" s="132" t="str">
        <f t="shared" si="350"/>
        <v/>
      </c>
      <c r="BR634" s="132" t="str">
        <f t="shared" si="351"/>
        <v/>
      </c>
      <c r="BS634" s="132" t="str">
        <f t="shared" si="352"/>
        <v/>
      </c>
      <c r="BT634" s="132" t="str">
        <f t="shared" si="353"/>
        <v/>
      </c>
      <c r="BU634" s="132" t="str">
        <f t="shared" si="354"/>
        <v/>
      </c>
      <c r="BV634" s="132" t="str">
        <f t="shared" si="355"/>
        <v/>
      </c>
      <c r="BW634" s="132" t="str">
        <f t="shared" si="356"/>
        <v/>
      </c>
      <c r="BX634" s="132" t="str">
        <f t="shared" si="357"/>
        <v/>
      </c>
      <c r="BY634" s="132" t="str">
        <f t="shared" si="358"/>
        <v/>
      </c>
      <c r="BZ634" t="str">
        <f t="shared" si="359"/>
        <v/>
      </c>
      <c r="CA634" t="str">
        <f t="shared" si="360"/>
        <v/>
      </c>
      <c r="CB634" t="str">
        <f t="shared" si="361"/>
        <v/>
      </c>
      <c r="CC634" t="str">
        <f t="shared" si="362"/>
        <v/>
      </c>
      <c r="CD634" t="str">
        <f t="shared" si="363"/>
        <v/>
      </c>
      <c r="CE634" t="str">
        <f t="shared" si="364"/>
        <v/>
      </c>
      <c r="CF634" t="str">
        <f t="shared" si="365"/>
        <v/>
      </c>
      <c r="CG634" t="str">
        <f t="shared" si="366"/>
        <v/>
      </c>
      <c r="CH634" t="str">
        <f t="shared" si="367"/>
        <v/>
      </c>
      <c r="CI634" t="str">
        <f t="shared" si="368"/>
        <v/>
      </c>
      <c r="CJ634" t="str">
        <f t="shared" si="369"/>
        <v/>
      </c>
      <c r="CK634" t="str">
        <f t="shared" si="370"/>
        <v/>
      </c>
      <c r="CL634" t="str">
        <f t="shared" si="371"/>
        <v/>
      </c>
      <c r="CM634" t="str">
        <f t="shared" si="372"/>
        <v/>
      </c>
      <c r="CN634" t="str">
        <f t="shared" si="373"/>
        <v/>
      </c>
      <c r="CO634" t="str">
        <f t="shared" si="374"/>
        <v/>
      </c>
    </row>
    <row r="635" spans="1:93" ht="28.8">
      <c r="A635" t="s">
        <v>3963</v>
      </c>
      <c r="B635" s="97" t="s">
        <v>4179</v>
      </c>
      <c r="C635" s="26" t="s">
        <v>3911</v>
      </c>
      <c r="D635" s="27"/>
      <c r="E635" s="27" t="s">
        <v>47</v>
      </c>
      <c r="F635" t="s">
        <v>48</v>
      </c>
      <c r="G635" s="30" t="s">
        <v>903</v>
      </c>
      <c r="J635" t="s">
        <v>2774</v>
      </c>
      <c r="K635" s="28"/>
      <c r="L635" t="s">
        <v>472</v>
      </c>
      <c r="M635" t="s">
        <v>38</v>
      </c>
      <c r="R635" t="str">
        <f>IF(COUNTIF(soi_input_variables!A:A,B635)&gt;0,"yes","no")</f>
        <v>no</v>
      </c>
      <c r="S635" t="str">
        <f>IF(COUNTIF(midas_input_variables!A:A,B635)&gt;0,"yes","no")</f>
        <v>yes</v>
      </c>
      <c r="T635" t="str">
        <f t="shared" si="384"/>
        <v>yes</v>
      </c>
      <c r="U635">
        <v>4.0000000000000001E-3</v>
      </c>
      <c r="V635" t="str">
        <f>IF(COUNTIF(eucalc_variables_proxies!A:A,B635)&gt;0,"yes","no")</f>
        <v>yes</v>
      </c>
      <c r="X635" t="s">
        <v>3023</v>
      </c>
      <c r="AI635" s="9" t="s">
        <v>4718</v>
      </c>
      <c r="AJ635" s="9" t="s">
        <v>2966</v>
      </c>
      <c r="AK635" t="s">
        <v>4681</v>
      </c>
      <c r="AO635" s="29"/>
      <c r="AP635" s="103" t="s">
        <v>4337</v>
      </c>
      <c r="AQ635" s="104" t="b">
        <v>1</v>
      </c>
      <c r="AR635" s="105"/>
      <c r="AS635" s="29"/>
      <c r="AT635" s="131" t="str" cm="1">
        <f t="array" ref="AT635">IFERROR(_xlfn.TEXTSPLIT(AR635,";",,FALSE),"")</f>
        <v/>
      </c>
      <c r="BJ635" s="132" t="str">
        <f t="shared" si="343"/>
        <v/>
      </c>
      <c r="BK635" s="132" t="str">
        <f t="shared" si="344"/>
        <v/>
      </c>
      <c r="BL635" s="132" t="str">
        <f t="shared" si="345"/>
        <v/>
      </c>
      <c r="BM635" s="132" t="str">
        <f t="shared" si="346"/>
        <v/>
      </c>
      <c r="BN635" s="132" t="str">
        <f t="shared" si="347"/>
        <v/>
      </c>
      <c r="BO635" s="132" t="str">
        <f t="shared" si="348"/>
        <v/>
      </c>
      <c r="BP635" s="132" t="str">
        <f t="shared" si="349"/>
        <v/>
      </c>
      <c r="BQ635" s="132" t="str">
        <f t="shared" si="350"/>
        <v/>
      </c>
      <c r="BR635" s="132" t="str">
        <f t="shared" si="351"/>
        <v/>
      </c>
      <c r="BS635" s="132" t="str">
        <f t="shared" si="352"/>
        <v/>
      </c>
      <c r="BT635" s="132" t="str">
        <f t="shared" si="353"/>
        <v/>
      </c>
      <c r="BU635" s="132" t="str">
        <f t="shared" si="354"/>
        <v/>
      </c>
      <c r="BV635" s="132" t="str">
        <f t="shared" si="355"/>
        <v/>
      </c>
      <c r="BW635" s="132" t="str">
        <f t="shared" si="356"/>
        <v/>
      </c>
      <c r="BX635" s="132" t="str">
        <f t="shared" si="357"/>
        <v/>
      </c>
      <c r="BY635" s="132" t="str">
        <f t="shared" si="358"/>
        <v/>
      </c>
      <c r="BZ635" t="str">
        <f t="shared" si="359"/>
        <v/>
      </c>
      <c r="CA635" t="str">
        <f t="shared" si="360"/>
        <v/>
      </c>
      <c r="CB635" t="str">
        <f t="shared" si="361"/>
        <v/>
      </c>
      <c r="CC635" t="str">
        <f t="shared" si="362"/>
        <v/>
      </c>
      <c r="CD635" t="str">
        <f t="shared" si="363"/>
        <v/>
      </c>
      <c r="CE635" t="str">
        <f t="shared" si="364"/>
        <v/>
      </c>
      <c r="CF635" t="str">
        <f t="shared" si="365"/>
        <v/>
      </c>
      <c r="CG635" t="str">
        <f t="shared" si="366"/>
        <v/>
      </c>
      <c r="CH635" t="str">
        <f t="shared" si="367"/>
        <v/>
      </c>
      <c r="CI635" t="str">
        <f t="shared" si="368"/>
        <v/>
      </c>
      <c r="CJ635" t="str">
        <f t="shared" si="369"/>
        <v/>
      </c>
      <c r="CK635" t="str">
        <f t="shared" si="370"/>
        <v/>
      </c>
      <c r="CL635" t="str">
        <f t="shared" si="371"/>
        <v/>
      </c>
      <c r="CM635" t="str">
        <f t="shared" si="372"/>
        <v/>
      </c>
      <c r="CN635" t="str">
        <f t="shared" si="373"/>
        <v/>
      </c>
      <c r="CO635" t="str">
        <f t="shared" si="374"/>
        <v/>
      </c>
    </row>
    <row r="636" spans="1:93" ht="28.8">
      <c r="A636" t="s">
        <v>3966</v>
      </c>
      <c r="B636" s="97" t="s">
        <v>4181</v>
      </c>
      <c r="C636" s="26" t="s">
        <v>3954</v>
      </c>
      <c r="D636" s="27"/>
      <c r="E636" s="27" t="s">
        <v>47</v>
      </c>
      <c r="F636" t="s">
        <v>48</v>
      </c>
      <c r="G636" s="30" t="s">
        <v>903</v>
      </c>
      <c r="J636" t="s">
        <v>2774</v>
      </c>
      <c r="K636" s="28"/>
      <c r="L636" t="s">
        <v>472</v>
      </c>
      <c r="M636" t="s">
        <v>38</v>
      </c>
      <c r="R636" t="str">
        <f>IF(COUNTIF(soi_input_variables!A:A,B636)&gt;0,"yes","no")</f>
        <v>no</v>
      </c>
      <c r="S636" t="str">
        <f>IF(COUNTIF(midas_input_variables!A:A,B636)&gt;0,"yes","no")</f>
        <v>yes</v>
      </c>
      <c r="T636" t="str">
        <f t="shared" si="384"/>
        <v>yes</v>
      </c>
      <c r="U636">
        <v>4.0000000000000001E-3</v>
      </c>
      <c r="V636" t="str">
        <f>IF(COUNTIF(eucalc_variables_proxies!A:A,B636)&gt;0,"yes","no")</f>
        <v>yes</v>
      </c>
      <c r="X636" t="s">
        <v>3023</v>
      </c>
      <c r="AI636" s="9" t="s">
        <v>4719</v>
      </c>
      <c r="AJ636" s="9" t="s">
        <v>2966</v>
      </c>
      <c r="AK636" t="s">
        <v>4681</v>
      </c>
      <c r="AO636" s="29"/>
      <c r="AP636" s="103" t="s">
        <v>4349</v>
      </c>
      <c r="AQ636" s="104" t="b">
        <v>1</v>
      </c>
      <c r="AR636" s="105"/>
      <c r="AS636" s="29"/>
      <c r="AT636" s="131" t="str" cm="1">
        <f t="array" ref="AT636">IFERROR(_xlfn.TEXTSPLIT(AR636,";",,FALSE),"")</f>
        <v/>
      </c>
      <c r="BJ636" s="132" t="str">
        <f t="shared" si="343"/>
        <v/>
      </c>
      <c r="BK636" s="132" t="str">
        <f t="shared" si="344"/>
        <v/>
      </c>
      <c r="BL636" s="132" t="str">
        <f t="shared" si="345"/>
        <v/>
      </c>
      <c r="BM636" s="132" t="str">
        <f t="shared" si="346"/>
        <v/>
      </c>
      <c r="BN636" s="132" t="str">
        <f t="shared" si="347"/>
        <v/>
      </c>
      <c r="BO636" s="132" t="str">
        <f t="shared" si="348"/>
        <v/>
      </c>
      <c r="BP636" s="132" t="str">
        <f t="shared" si="349"/>
        <v/>
      </c>
      <c r="BQ636" s="132" t="str">
        <f t="shared" si="350"/>
        <v/>
      </c>
      <c r="BR636" s="132" t="str">
        <f t="shared" si="351"/>
        <v/>
      </c>
      <c r="BS636" s="132" t="str">
        <f t="shared" si="352"/>
        <v/>
      </c>
      <c r="BT636" s="132" t="str">
        <f t="shared" si="353"/>
        <v/>
      </c>
      <c r="BU636" s="132" t="str">
        <f t="shared" si="354"/>
        <v/>
      </c>
      <c r="BV636" s="132" t="str">
        <f t="shared" si="355"/>
        <v/>
      </c>
      <c r="BW636" s="132" t="str">
        <f t="shared" si="356"/>
        <v/>
      </c>
      <c r="BX636" s="132" t="str">
        <f t="shared" si="357"/>
        <v/>
      </c>
      <c r="BY636" s="132" t="str">
        <f t="shared" si="358"/>
        <v/>
      </c>
      <c r="BZ636" t="str">
        <f t="shared" si="359"/>
        <v/>
      </c>
      <c r="CA636" t="str">
        <f t="shared" si="360"/>
        <v/>
      </c>
      <c r="CB636" t="str">
        <f t="shared" si="361"/>
        <v/>
      </c>
      <c r="CC636" t="str">
        <f t="shared" si="362"/>
        <v/>
      </c>
      <c r="CD636" t="str">
        <f t="shared" si="363"/>
        <v/>
      </c>
      <c r="CE636" t="str">
        <f t="shared" si="364"/>
        <v/>
      </c>
      <c r="CF636" t="str">
        <f t="shared" si="365"/>
        <v/>
      </c>
      <c r="CG636" t="str">
        <f t="shared" si="366"/>
        <v/>
      </c>
      <c r="CH636" t="str">
        <f t="shared" si="367"/>
        <v/>
      </c>
      <c r="CI636" t="str">
        <f t="shared" si="368"/>
        <v/>
      </c>
      <c r="CJ636" t="str">
        <f t="shared" si="369"/>
        <v/>
      </c>
      <c r="CK636" t="str">
        <f t="shared" si="370"/>
        <v/>
      </c>
      <c r="CL636" t="str">
        <f t="shared" si="371"/>
        <v/>
      </c>
      <c r="CM636" t="str">
        <f t="shared" si="372"/>
        <v/>
      </c>
      <c r="CN636" t="str">
        <f t="shared" si="373"/>
        <v/>
      </c>
      <c r="CO636" t="str">
        <f t="shared" si="374"/>
        <v/>
      </c>
    </row>
    <row r="637" spans="1:93" ht="28.8">
      <c r="A637" t="s">
        <v>3968</v>
      </c>
      <c r="B637" s="97" t="s">
        <v>4183</v>
      </c>
      <c r="C637" s="26" t="s">
        <v>4689</v>
      </c>
      <c r="D637" s="27"/>
      <c r="E637" s="27" t="s">
        <v>47</v>
      </c>
      <c r="F637" t="s">
        <v>48</v>
      </c>
      <c r="G637" s="30" t="s">
        <v>903</v>
      </c>
      <c r="J637" t="s">
        <v>2774</v>
      </c>
      <c r="K637" s="28"/>
      <c r="L637" t="s">
        <v>472</v>
      </c>
      <c r="M637" t="s">
        <v>38</v>
      </c>
      <c r="R637" t="str">
        <f>IF(COUNTIF(soi_input_variables!A:A,B637)&gt;0,"yes","no")</f>
        <v>no</v>
      </c>
      <c r="S637" t="str">
        <f>IF(COUNTIF(midas_input_variables!A:A,B637)&gt;0,"yes","no")</f>
        <v>no</v>
      </c>
      <c r="T637" t="str">
        <f t="shared" si="384"/>
        <v>no</v>
      </c>
      <c r="V637" t="str">
        <f>IF(COUNTIF(eucalc_variables_proxies!A:A,B637)&gt;0,"yes","no")</f>
        <v>yes</v>
      </c>
      <c r="X637" t="s">
        <v>3023</v>
      </c>
      <c r="AI637" s="9" t="s">
        <v>4720</v>
      </c>
      <c r="AJ637" s="9" t="s">
        <v>2966</v>
      </c>
      <c r="AK637" t="s">
        <v>4681</v>
      </c>
      <c r="AO637" s="29"/>
      <c r="AP637" s="103" t="s">
        <v>4721</v>
      </c>
      <c r="AQ637" s="104" t="b">
        <v>1</v>
      </c>
      <c r="AR637" s="105"/>
      <c r="AS637" s="29"/>
      <c r="AT637" s="131" t="str" cm="1">
        <f t="array" ref="AT637">IFERROR(_xlfn.TEXTSPLIT(AR637,";",,FALSE),"")</f>
        <v/>
      </c>
      <c r="BJ637" s="132" t="str">
        <f t="shared" si="343"/>
        <v/>
      </c>
      <c r="BK637" s="132" t="str">
        <f t="shared" si="344"/>
        <v/>
      </c>
      <c r="BL637" s="132" t="str">
        <f t="shared" si="345"/>
        <v/>
      </c>
      <c r="BM637" s="132" t="str">
        <f t="shared" si="346"/>
        <v/>
      </c>
      <c r="BN637" s="132" t="str">
        <f t="shared" si="347"/>
        <v/>
      </c>
      <c r="BO637" s="132" t="str">
        <f t="shared" si="348"/>
        <v/>
      </c>
      <c r="BP637" s="132" t="str">
        <f t="shared" si="349"/>
        <v/>
      </c>
      <c r="BQ637" s="132" t="str">
        <f t="shared" si="350"/>
        <v/>
      </c>
      <c r="BR637" s="132" t="str">
        <f t="shared" si="351"/>
        <v/>
      </c>
      <c r="BS637" s="132" t="str">
        <f t="shared" si="352"/>
        <v/>
      </c>
      <c r="BT637" s="132" t="str">
        <f t="shared" si="353"/>
        <v/>
      </c>
      <c r="BU637" s="132" t="str">
        <f t="shared" si="354"/>
        <v/>
      </c>
      <c r="BV637" s="132" t="str">
        <f t="shared" si="355"/>
        <v/>
      </c>
      <c r="BW637" s="132" t="str">
        <f t="shared" si="356"/>
        <v/>
      </c>
      <c r="BX637" s="132" t="str">
        <f t="shared" si="357"/>
        <v/>
      </c>
      <c r="BY637" s="132" t="str">
        <f t="shared" si="358"/>
        <v/>
      </c>
      <c r="BZ637" t="str">
        <f t="shared" si="359"/>
        <v/>
      </c>
      <c r="CA637" t="str">
        <f t="shared" si="360"/>
        <v/>
      </c>
      <c r="CB637" t="str">
        <f t="shared" si="361"/>
        <v/>
      </c>
      <c r="CC637" t="str">
        <f t="shared" si="362"/>
        <v/>
      </c>
      <c r="CD637" t="str">
        <f t="shared" si="363"/>
        <v/>
      </c>
      <c r="CE637" t="str">
        <f t="shared" si="364"/>
        <v/>
      </c>
      <c r="CF637" t="str">
        <f t="shared" si="365"/>
        <v/>
      </c>
      <c r="CG637" t="str">
        <f t="shared" si="366"/>
        <v/>
      </c>
      <c r="CH637" t="str">
        <f t="shared" si="367"/>
        <v/>
      </c>
      <c r="CI637" t="str">
        <f t="shared" si="368"/>
        <v/>
      </c>
      <c r="CJ637" t="str">
        <f t="shared" si="369"/>
        <v/>
      </c>
      <c r="CK637" t="str">
        <f t="shared" si="370"/>
        <v/>
      </c>
      <c r="CL637" t="str">
        <f t="shared" si="371"/>
        <v/>
      </c>
      <c r="CM637" t="str">
        <f t="shared" si="372"/>
        <v/>
      </c>
      <c r="CN637" t="str">
        <f t="shared" si="373"/>
        <v/>
      </c>
      <c r="CO637" t="str">
        <f t="shared" si="374"/>
        <v/>
      </c>
    </row>
    <row r="638" spans="1:93" ht="28.8">
      <c r="A638" t="s">
        <v>3919</v>
      </c>
      <c r="B638" s="97" t="s">
        <v>4185</v>
      </c>
      <c r="C638" s="26" t="s">
        <v>3920</v>
      </c>
      <c r="D638" s="27"/>
      <c r="E638" s="27" t="s">
        <v>47</v>
      </c>
      <c r="F638" t="s">
        <v>48</v>
      </c>
      <c r="G638" s="30" t="s">
        <v>903</v>
      </c>
      <c r="J638" t="s">
        <v>2774</v>
      </c>
      <c r="K638" s="28"/>
      <c r="M638" t="s">
        <v>38</v>
      </c>
      <c r="R638" t="str">
        <f>IF(COUNTIF(soi_input_variables!A:A,B638)&gt;0,"yes","no")</f>
        <v>no</v>
      </c>
      <c r="S638" t="str">
        <f>IF(COUNTIF(midas_input_variables!A:A,B638)&gt;0,"yes","no")</f>
        <v>no</v>
      </c>
      <c r="T638" t="str">
        <f t="shared" si="384"/>
        <v>no</v>
      </c>
      <c r="V638" t="str">
        <f>IF(COUNTIF(eucalc_variables_proxies!A:A,B638)&gt;0,"yes","no")</f>
        <v>yes</v>
      </c>
      <c r="X638" t="s">
        <v>3023</v>
      </c>
      <c r="AI638" s="9" t="s">
        <v>4722</v>
      </c>
      <c r="AJ638" s="9" t="s">
        <v>2966</v>
      </c>
      <c r="AK638" t="s">
        <v>4681</v>
      </c>
      <c r="AO638" s="29"/>
      <c r="AP638" s="103" t="s">
        <v>4723</v>
      </c>
      <c r="AQ638" s="104" t="b">
        <v>1</v>
      </c>
      <c r="AR638" s="105"/>
      <c r="AS638" s="29"/>
      <c r="AT638" s="131" t="str" cm="1">
        <f t="array" ref="AT638">IFERROR(_xlfn.TEXTSPLIT(AR638,";",,FALSE),"")</f>
        <v/>
      </c>
      <c r="BJ638" s="132" t="str">
        <f t="shared" si="343"/>
        <v/>
      </c>
      <c r="BK638" s="132" t="str">
        <f t="shared" si="344"/>
        <v/>
      </c>
      <c r="BL638" s="132" t="str">
        <f t="shared" si="345"/>
        <v/>
      </c>
      <c r="BM638" s="132" t="str">
        <f t="shared" si="346"/>
        <v/>
      </c>
      <c r="BN638" s="132" t="str">
        <f t="shared" si="347"/>
        <v/>
      </c>
      <c r="BO638" s="132" t="str">
        <f t="shared" si="348"/>
        <v/>
      </c>
      <c r="BP638" s="132" t="str">
        <f t="shared" si="349"/>
        <v/>
      </c>
      <c r="BQ638" s="132" t="str">
        <f t="shared" si="350"/>
        <v/>
      </c>
      <c r="BR638" s="132" t="str">
        <f t="shared" si="351"/>
        <v/>
      </c>
      <c r="BS638" s="132" t="str">
        <f t="shared" si="352"/>
        <v/>
      </c>
      <c r="BT638" s="132" t="str">
        <f t="shared" si="353"/>
        <v/>
      </c>
      <c r="BU638" s="132" t="str">
        <f t="shared" si="354"/>
        <v/>
      </c>
      <c r="BV638" s="132" t="str">
        <f t="shared" si="355"/>
        <v/>
      </c>
      <c r="BW638" s="132" t="str">
        <f t="shared" si="356"/>
        <v/>
      </c>
      <c r="BX638" s="132" t="str">
        <f t="shared" si="357"/>
        <v/>
      </c>
      <c r="BY638" s="132" t="str">
        <f t="shared" si="358"/>
        <v/>
      </c>
      <c r="BZ638" t="str">
        <f t="shared" si="359"/>
        <v/>
      </c>
      <c r="CA638" t="str">
        <f t="shared" si="360"/>
        <v/>
      </c>
      <c r="CB638" t="str">
        <f t="shared" si="361"/>
        <v/>
      </c>
      <c r="CC638" t="str">
        <f t="shared" si="362"/>
        <v/>
      </c>
      <c r="CD638" t="str">
        <f t="shared" si="363"/>
        <v/>
      </c>
      <c r="CE638" t="str">
        <f t="shared" si="364"/>
        <v/>
      </c>
      <c r="CF638" t="str">
        <f t="shared" si="365"/>
        <v/>
      </c>
      <c r="CG638" t="str">
        <f t="shared" si="366"/>
        <v/>
      </c>
      <c r="CH638" t="str">
        <f t="shared" si="367"/>
        <v/>
      </c>
      <c r="CI638" t="str">
        <f t="shared" si="368"/>
        <v/>
      </c>
      <c r="CJ638" t="str">
        <f t="shared" si="369"/>
        <v/>
      </c>
      <c r="CK638" t="str">
        <f t="shared" si="370"/>
        <v/>
      </c>
      <c r="CL638" t="str">
        <f t="shared" si="371"/>
        <v/>
      </c>
      <c r="CM638" t="str">
        <f t="shared" si="372"/>
        <v/>
      </c>
      <c r="CN638" t="str">
        <f t="shared" si="373"/>
        <v/>
      </c>
      <c r="CO638" t="str">
        <f t="shared" si="374"/>
        <v/>
      </c>
    </row>
    <row r="639" spans="1:93" ht="28.8">
      <c r="A639" t="s">
        <v>3922</v>
      </c>
      <c r="B639" s="97" t="s">
        <v>4189</v>
      </c>
      <c r="C639" s="26" t="s">
        <v>3925</v>
      </c>
      <c r="D639" s="27"/>
      <c r="E639" s="27" t="s">
        <v>47</v>
      </c>
      <c r="F639" t="s">
        <v>48</v>
      </c>
      <c r="G639" s="30" t="s">
        <v>4610</v>
      </c>
      <c r="J639" t="s">
        <v>2774</v>
      </c>
      <c r="K639" s="28"/>
      <c r="M639" t="s">
        <v>38</v>
      </c>
      <c r="R639" t="str">
        <f>IF(COUNTIF(soi_input_variables!A:A,B639)&gt;0,"yes","no")</f>
        <v>no</v>
      </c>
      <c r="S639" t="str">
        <f>IF(COUNTIF(midas_input_variables!A:A,B639)&gt;0,"yes","no")</f>
        <v>no</v>
      </c>
      <c r="T639" t="str">
        <f t="shared" si="384"/>
        <v>no</v>
      </c>
      <c r="V639" t="str">
        <f>IF(COUNTIF(eucalc_variables_proxies!A:A,B639)&gt;0,"yes","no")</f>
        <v>yes</v>
      </c>
      <c r="X639" t="s">
        <v>3023</v>
      </c>
      <c r="AI639" s="9" t="s">
        <v>4724</v>
      </c>
      <c r="AJ639" s="9" t="s">
        <v>2966</v>
      </c>
      <c r="AK639" t="s">
        <v>4681</v>
      </c>
      <c r="AO639" s="29"/>
      <c r="AP639" s="103" t="s">
        <v>4725</v>
      </c>
      <c r="AQ639" s="104" t="b">
        <v>1</v>
      </c>
      <c r="AR639" s="105"/>
      <c r="AS639" s="29"/>
      <c r="AT639" s="131" t="str" cm="1">
        <f t="array" ref="AT639">IFERROR(_xlfn.TEXTSPLIT(AR639,";",,FALSE),"")</f>
        <v/>
      </c>
      <c r="BJ639" s="132" t="str">
        <f t="shared" si="343"/>
        <v/>
      </c>
      <c r="BK639" s="132" t="str">
        <f t="shared" si="344"/>
        <v/>
      </c>
      <c r="BL639" s="132" t="str">
        <f t="shared" si="345"/>
        <v/>
      </c>
      <c r="BM639" s="132" t="str">
        <f t="shared" si="346"/>
        <v/>
      </c>
      <c r="BN639" s="132" t="str">
        <f t="shared" si="347"/>
        <v/>
      </c>
      <c r="BO639" s="132" t="str">
        <f t="shared" si="348"/>
        <v/>
      </c>
      <c r="BP639" s="132" t="str">
        <f t="shared" si="349"/>
        <v/>
      </c>
      <c r="BQ639" s="132" t="str">
        <f t="shared" si="350"/>
        <v/>
      </c>
      <c r="BR639" s="132" t="str">
        <f t="shared" si="351"/>
        <v/>
      </c>
      <c r="BS639" s="132" t="str">
        <f t="shared" si="352"/>
        <v/>
      </c>
      <c r="BT639" s="132" t="str">
        <f t="shared" si="353"/>
        <v/>
      </c>
      <c r="BU639" s="132" t="str">
        <f t="shared" si="354"/>
        <v/>
      </c>
      <c r="BV639" s="132" t="str">
        <f t="shared" si="355"/>
        <v/>
      </c>
      <c r="BW639" s="132" t="str">
        <f t="shared" si="356"/>
        <v/>
      </c>
      <c r="BX639" s="132" t="str">
        <f t="shared" si="357"/>
        <v/>
      </c>
      <c r="BY639" s="132" t="str">
        <f t="shared" si="358"/>
        <v/>
      </c>
      <c r="BZ639" t="str">
        <f t="shared" si="359"/>
        <v/>
      </c>
      <c r="CA639" t="str">
        <f t="shared" si="360"/>
        <v/>
      </c>
      <c r="CB639" t="str">
        <f t="shared" si="361"/>
        <v/>
      </c>
      <c r="CC639" t="str">
        <f t="shared" si="362"/>
        <v/>
      </c>
      <c r="CD639" t="str">
        <f t="shared" si="363"/>
        <v/>
      </c>
      <c r="CE639" t="str">
        <f t="shared" si="364"/>
        <v/>
      </c>
      <c r="CF639" t="str">
        <f t="shared" si="365"/>
        <v/>
      </c>
      <c r="CG639" t="str">
        <f t="shared" si="366"/>
        <v/>
      </c>
      <c r="CH639" t="str">
        <f t="shared" si="367"/>
        <v/>
      </c>
      <c r="CI639" t="str">
        <f t="shared" si="368"/>
        <v/>
      </c>
      <c r="CJ639" t="str">
        <f t="shared" si="369"/>
        <v/>
      </c>
      <c r="CK639" t="str">
        <f t="shared" si="370"/>
        <v/>
      </c>
      <c r="CL639" t="str">
        <f t="shared" si="371"/>
        <v/>
      </c>
      <c r="CM639" t="str">
        <f t="shared" si="372"/>
        <v/>
      </c>
      <c r="CN639" t="str">
        <f t="shared" si="373"/>
        <v/>
      </c>
      <c r="CO639" t="str">
        <f t="shared" si="374"/>
        <v/>
      </c>
    </row>
    <row r="640" spans="1:93" ht="28.8">
      <c r="A640" t="s">
        <v>3924</v>
      </c>
      <c r="B640" s="97" t="s">
        <v>4192</v>
      </c>
      <c r="C640" s="26" t="s">
        <v>3930</v>
      </c>
      <c r="D640" s="27"/>
      <c r="E640" s="27" t="s">
        <v>47</v>
      </c>
      <c r="F640" t="s">
        <v>48</v>
      </c>
      <c r="G640" s="30" t="s">
        <v>1016</v>
      </c>
      <c r="J640" t="s">
        <v>2774</v>
      </c>
      <c r="K640" s="28"/>
      <c r="M640" t="s">
        <v>38</v>
      </c>
      <c r="R640" t="str">
        <f>IF(COUNTIF(soi_input_variables!A:A,B640)&gt;0,"yes","no")</f>
        <v>no</v>
      </c>
      <c r="S640" t="str">
        <f>IF(COUNTIF(midas_input_variables!A:A,B640)&gt;0,"yes","no")</f>
        <v>no</v>
      </c>
      <c r="T640" t="str">
        <f t="shared" si="384"/>
        <v>no</v>
      </c>
      <c r="V640" t="str">
        <f>IF(COUNTIF(eucalc_variables_proxies!A:A,B640)&gt;0,"yes","no")</f>
        <v>yes</v>
      </c>
      <c r="X640" t="s">
        <v>3023</v>
      </c>
      <c r="AI640" s="9" t="s">
        <v>4726</v>
      </c>
      <c r="AJ640" s="9" t="s">
        <v>2966</v>
      </c>
      <c r="AK640" t="s">
        <v>4681</v>
      </c>
      <c r="AO640" s="29"/>
      <c r="AP640" s="103" t="s">
        <v>4727</v>
      </c>
      <c r="AQ640" s="104" t="b">
        <v>1</v>
      </c>
      <c r="AR640" s="105"/>
      <c r="AS640" s="29"/>
      <c r="AT640" s="131" t="str" cm="1">
        <f t="array" ref="AT640">IFERROR(_xlfn.TEXTSPLIT(AR640,";",,FALSE),"")</f>
        <v/>
      </c>
      <c r="BJ640" s="132" t="str">
        <f t="shared" si="343"/>
        <v/>
      </c>
      <c r="BK640" s="132" t="str">
        <f t="shared" si="344"/>
        <v/>
      </c>
      <c r="BL640" s="132" t="str">
        <f t="shared" si="345"/>
        <v/>
      </c>
      <c r="BM640" s="132" t="str">
        <f t="shared" si="346"/>
        <v/>
      </c>
      <c r="BN640" s="132" t="str">
        <f t="shared" si="347"/>
        <v/>
      </c>
      <c r="BO640" s="132" t="str">
        <f t="shared" si="348"/>
        <v/>
      </c>
      <c r="BP640" s="132" t="str">
        <f t="shared" si="349"/>
        <v/>
      </c>
      <c r="BQ640" s="132" t="str">
        <f t="shared" si="350"/>
        <v/>
      </c>
      <c r="BR640" s="132" t="str">
        <f t="shared" si="351"/>
        <v/>
      </c>
      <c r="BS640" s="132" t="str">
        <f t="shared" si="352"/>
        <v/>
      </c>
      <c r="BT640" s="132" t="str">
        <f t="shared" si="353"/>
        <v/>
      </c>
      <c r="BU640" s="132" t="str">
        <f t="shared" si="354"/>
        <v/>
      </c>
      <c r="BV640" s="132" t="str">
        <f t="shared" si="355"/>
        <v/>
      </c>
      <c r="BW640" s="132" t="str">
        <f t="shared" si="356"/>
        <v/>
      </c>
      <c r="BX640" s="132" t="str">
        <f t="shared" si="357"/>
        <v/>
      </c>
      <c r="BY640" s="132" t="str">
        <f t="shared" si="358"/>
        <v/>
      </c>
      <c r="BZ640" t="str">
        <f t="shared" si="359"/>
        <v/>
      </c>
      <c r="CA640" t="str">
        <f t="shared" si="360"/>
        <v/>
      </c>
      <c r="CB640" t="str">
        <f t="shared" si="361"/>
        <v/>
      </c>
      <c r="CC640" t="str">
        <f t="shared" si="362"/>
        <v/>
      </c>
      <c r="CD640" t="str">
        <f t="shared" si="363"/>
        <v/>
      </c>
      <c r="CE640" t="str">
        <f t="shared" si="364"/>
        <v/>
      </c>
      <c r="CF640" t="str">
        <f t="shared" si="365"/>
        <v/>
      </c>
      <c r="CG640" t="str">
        <f t="shared" si="366"/>
        <v/>
      </c>
      <c r="CH640" t="str">
        <f t="shared" si="367"/>
        <v/>
      </c>
      <c r="CI640" t="str">
        <f t="shared" si="368"/>
        <v/>
      </c>
      <c r="CJ640" t="str">
        <f t="shared" si="369"/>
        <v/>
      </c>
      <c r="CK640" t="str">
        <f t="shared" si="370"/>
        <v/>
      </c>
      <c r="CL640" t="str">
        <f t="shared" si="371"/>
        <v/>
      </c>
      <c r="CM640" t="str">
        <f t="shared" si="372"/>
        <v/>
      </c>
      <c r="CN640" t="str">
        <f t="shared" si="373"/>
        <v/>
      </c>
      <c r="CO640" t="str">
        <f t="shared" si="374"/>
        <v/>
      </c>
    </row>
    <row r="641" spans="1:93" ht="28.8">
      <c r="A641" t="s">
        <v>3927</v>
      </c>
      <c r="B641" s="97" t="s">
        <v>4194</v>
      </c>
      <c r="C641" s="26" t="s">
        <v>3935</v>
      </c>
      <c r="D641" s="27"/>
      <c r="E641" s="27" t="s">
        <v>47</v>
      </c>
      <c r="F641" t="s">
        <v>48</v>
      </c>
      <c r="G641" s="30" t="s">
        <v>903</v>
      </c>
      <c r="J641" t="s">
        <v>2774</v>
      </c>
      <c r="K641" s="28"/>
      <c r="M641" t="s">
        <v>38</v>
      </c>
      <c r="R641" t="str">
        <f>IF(COUNTIF(soi_input_variables!A:A,B641)&gt;0,"yes","no")</f>
        <v>no</v>
      </c>
      <c r="S641" t="str">
        <f>IF(COUNTIF(midas_input_variables!A:A,B641)&gt;0,"yes","no")</f>
        <v>no</v>
      </c>
      <c r="T641" t="str">
        <f t="shared" si="384"/>
        <v>no</v>
      </c>
      <c r="V641" t="str">
        <f>IF(COUNTIF(eucalc_variables_proxies!A:A,B641)&gt;0,"yes","no")</f>
        <v>yes</v>
      </c>
      <c r="X641" t="s">
        <v>3023</v>
      </c>
      <c r="AI641" s="9" t="s">
        <v>4728</v>
      </c>
      <c r="AJ641" s="9" t="s">
        <v>2966</v>
      </c>
      <c r="AK641" t="s">
        <v>4681</v>
      </c>
      <c r="AO641" s="29"/>
      <c r="AP641" s="103" t="s">
        <v>4729</v>
      </c>
      <c r="AQ641" s="104" t="b">
        <v>1</v>
      </c>
      <c r="AR641" s="105"/>
      <c r="AS641" s="29"/>
      <c r="AT641" s="131" t="str" cm="1">
        <f t="array" ref="AT641">IFERROR(_xlfn.TEXTSPLIT(AR641,";",,FALSE),"")</f>
        <v/>
      </c>
      <c r="BJ641" s="132" t="str">
        <f t="shared" si="343"/>
        <v/>
      </c>
      <c r="BK641" s="132" t="str">
        <f t="shared" si="344"/>
        <v/>
      </c>
      <c r="BL641" s="132" t="str">
        <f t="shared" si="345"/>
        <v/>
      </c>
      <c r="BM641" s="132" t="str">
        <f t="shared" si="346"/>
        <v/>
      </c>
      <c r="BN641" s="132" t="str">
        <f t="shared" si="347"/>
        <v/>
      </c>
      <c r="BO641" s="132" t="str">
        <f t="shared" si="348"/>
        <v/>
      </c>
      <c r="BP641" s="132" t="str">
        <f t="shared" si="349"/>
        <v/>
      </c>
      <c r="BQ641" s="132" t="str">
        <f t="shared" si="350"/>
        <v/>
      </c>
      <c r="BR641" s="132" t="str">
        <f t="shared" si="351"/>
        <v/>
      </c>
      <c r="BS641" s="132" t="str">
        <f t="shared" si="352"/>
        <v/>
      </c>
      <c r="BT641" s="132" t="str">
        <f t="shared" si="353"/>
        <v/>
      </c>
      <c r="BU641" s="132" t="str">
        <f t="shared" si="354"/>
        <v/>
      </c>
      <c r="BV641" s="132" t="str">
        <f t="shared" si="355"/>
        <v/>
      </c>
      <c r="BW641" s="132" t="str">
        <f t="shared" si="356"/>
        <v/>
      </c>
      <c r="BX641" s="132" t="str">
        <f t="shared" si="357"/>
        <v/>
      </c>
      <c r="BY641" s="132" t="str">
        <f t="shared" si="358"/>
        <v/>
      </c>
      <c r="BZ641" t="str">
        <f t="shared" si="359"/>
        <v/>
      </c>
      <c r="CA641" t="str">
        <f t="shared" si="360"/>
        <v/>
      </c>
      <c r="CB641" t="str">
        <f t="shared" si="361"/>
        <v/>
      </c>
      <c r="CC641" t="str">
        <f t="shared" si="362"/>
        <v/>
      </c>
      <c r="CD641" t="str">
        <f t="shared" si="363"/>
        <v/>
      </c>
      <c r="CE641" t="str">
        <f t="shared" si="364"/>
        <v/>
      </c>
      <c r="CF641" t="str">
        <f t="shared" si="365"/>
        <v/>
      </c>
      <c r="CG641" t="str">
        <f t="shared" si="366"/>
        <v/>
      </c>
      <c r="CH641" t="str">
        <f t="shared" si="367"/>
        <v/>
      </c>
      <c r="CI641" t="str">
        <f t="shared" si="368"/>
        <v/>
      </c>
      <c r="CJ641" t="str">
        <f t="shared" si="369"/>
        <v/>
      </c>
      <c r="CK641" t="str">
        <f t="shared" si="370"/>
        <v/>
      </c>
      <c r="CL641" t="str">
        <f t="shared" si="371"/>
        <v/>
      </c>
      <c r="CM641" t="str">
        <f t="shared" si="372"/>
        <v/>
      </c>
      <c r="CN641" t="str">
        <f t="shared" si="373"/>
        <v/>
      </c>
      <c r="CO641" t="str">
        <f t="shared" si="374"/>
        <v/>
      </c>
    </row>
    <row r="642" spans="1:93" ht="28.8">
      <c r="A642" t="s">
        <v>3929</v>
      </c>
      <c r="B642" s="97" t="s">
        <v>4196</v>
      </c>
      <c r="C642" s="26" t="s">
        <v>3940</v>
      </c>
      <c r="D642" s="27"/>
      <c r="E642" s="27" t="s">
        <v>47</v>
      </c>
      <c r="F642" t="s">
        <v>48</v>
      </c>
      <c r="G642" s="30" t="s">
        <v>903</v>
      </c>
      <c r="J642" t="s">
        <v>2774</v>
      </c>
      <c r="K642" s="28"/>
      <c r="M642" t="s">
        <v>38</v>
      </c>
      <c r="R642" t="str">
        <f>IF(COUNTIF(soi_input_variables!A:A,B642)&gt;0,"yes","no")</f>
        <v>no</v>
      </c>
      <c r="S642" t="str">
        <f>IF(COUNTIF(midas_input_variables!A:A,B642)&gt;0,"yes","no")</f>
        <v>no</v>
      </c>
      <c r="T642" t="str">
        <f t="shared" si="384"/>
        <v>no</v>
      </c>
      <c r="V642" t="str">
        <f>IF(COUNTIF(eucalc_variables_proxies!A:A,B642)&gt;0,"yes","no")</f>
        <v>yes</v>
      </c>
      <c r="X642" t="s">
        <v>3023</v>
      </c>
      <c r="AI642" s="9" t="s">
        <v>4730</v>
      </c>
      <c r="AJ642" s="9" t="s">
        <v>2966</v>
      </c>
      <c r="AK642" t="s">
        <v>4681</v>
      </c>
      <c r="AO642" s="29"/>
      <c r="AP642" s="103" t="s">
        <v>4731</v>
      </c>
      <c r="AQ642" s="104" t="b">
        <v>1</v>
      </c>
      <c r="AR642" s="105"/>
      <c r="AS642" s="29"/>
      <c r="AT642" s="131" t="str" cm="1">
        <f t="array" ref="AT642">IFERROR(_xlfn.TEXTSPLIT(AR642,";",,FALSE),"")</f>
        <v/>
      </c>
      <c r="BJ642" s="132" t="str">
        <f t="shared" ref="BJ642:BJ705" si="385">IF(LEN(AT642)&gt;0,VALUE(AT642),"")</f>
        <v/>
      </c>
      <c r="BK642" s="132" t="str">
        <f t="shared" ref="BK642:BK705" si="386">IF(LEN(AU642)&gt;0,VALUE(AU642),"")</f>
        <v/>
      </c>
      <c r="BL642" s="132" t="str">
        <f t="shared" ref="BL642:BL705" si="387">IF(LEN(AV642)&gt;0,VALUE(AV642),"")</f>
        <v/>
      </c>
      <c r="BM642" s="132" t="str">
        <f t="shared" ref="BM642:BM705" si="388">IF(LEN(AW642)&gt;0,VALUE(AW642),"")</f>
        <v/>
      </c>
      <c r="BN642" s="132" t="str">
        <f t="shared" ref="BN642:BN705" si="389">IF(LEN(AX642)&gt;0,VALUE(AX642),"")</f>
        <v/>
      </c>
      <c r="BO642" s="132" t="str">
        <f t="shared" ref="BO642:BO705" si="390">IF(LEN(AY642)&gt;0,VALUE(AY642),"")</f>
        <v/>
      </c>
      <c r="BP642" s="132" t="str">
        <f t="shared" ref="BP642:BP705" si="391">IF(LEN(AZ642)&gt;0,VALUE(AZ642),"")</f>
        <v/>
      </c>
      <c r="BQ642" s="132" t="str">
        <f t="shared" ref="BQ642:BQ705" si="392">IF(LEN(BA642)&gt;0,VALUE(BA642),"")</f>
        <v/>
      </c>
      <c r="BR642" s="132" t="str">
        <f t="shared" ref="BR642:BR705" si="393">IF(LEN(BB642)&gt;0,VALUE(BB642),"")</f>
        <v/>
      </c>
      <c r="BS642" s="132" t="str">
        <f t="shared" ref="BS642:BS705" si="394">IF(LEN(BC642)&gt;0,VALUE(BC642),"")</f>
        <v/>
      </c>
      <c r="BT642" s="132" t="str">
        <f t="shared" ref="BT642:BT705" si="395">IF(LEN(BD642)&gt;0,VALUE(BD642),"")</f>
        <v/>
      </c>
      <c r="BU642" s="132" t="str">
        <f t="shared" ref="BU642:BU705" si="396">IF(LEN(BE642)&gt;0,VALUE(BE642),"")</f>
        <v/>
      </c>
      <c r="BV642" s="132" t="str">
        <f t="shared" ref="BV642:BV705" si="397">IF(LEN(BF642)&gt;0,VALUE(BF642),"")</f>
        <v/>
      </c>
      <c r="BW642" s="132" t="str">
        <f t="shared" ref="BW642:BW705" si="398">IF(LEN(BG642)&gt;0,VALUE(BG642),"")</f>
        <v/>
      </c>
      <c r="BX642" s="132" t="str">
        <f t="shared" ref="BX642:BX705" si="399">IF(LEN(BH642)&gt;0,VALUE(BH642),"")</f>
        <v/>
      </c>
      <c r="BY642" s="132" t="str">
        <f t="shared" ref="BY642:BY705" si="400">IF(LEN(BI642)&gt;0,VALUE(BI642),"")</f>
        <v/>
      </c>
      <c r="BZ642" t="str">
        <f t="shared" ref="BZ642:BZ705" si="401" xml:space="preserve"> IF(LEN(BJ642)&gt;0,VLOOKUP(BJ642,$AO:$AP,2,FALSE),"")</f>
        <v/>
      </c>
      <c r="CA642" t="str">
        <f t="shared" ref="CA642:CA705" si="402" xml:space="preserve"> IF(LEN(BK642)&gt;0,VLOOKUP(BK642,$AO:$AP,2,FALSE),"")</f>
        <v/>
      </c>
      <c r="CB642" t="str">
        <f t="shared" ref="CB642:CB705" si="403" xml:space="preserve"> IF(LEN(BL642)&gt;0,VLOOKUP(BL642,$AO:$AP,2,FALSE),"")</f>
        <v/>
      </c>
      <c r="CC642" t="str">
        <f t="shared" ref="CC642:CC705" si="404" xml:space="preserve"> IF(LEN(BM642)&gt;0,VLOOKUP(BM642,$AO:$AP,2,FALSE),"")</f>
        <v/>
      </c>
      <c r="CD642" t="str">
        <f t="shared" ref="CD642:CD705" si="405" xml:space="preserve"> IF(LEN(BN642)&gt;0,VLOOKUP(BN642,$AO:$AP,2,FALSE),"")</f>
        <v/>
      </c>
      <c r="CE642" t="str">
        <f t="shared" ref="CE642:CE705" si="406" xml:space="preserve"> IF(LEN(BO642)&gt;0,VLOOKUP(BO642,$AO:$AP,2,FALSE),"")</f>
        <v/>
      </c>
      <c r="CF642" t="str">
        <f t="shared" ref="CF642:CF705" si="407" xml:space="preserve"> IF(LEN(BP642)&gt;0,VLOOKUP(BP642,$AO:$AP,2,FALSE),"")</f>
        <v/>
      </c>
      <c r="CG642" t="str">
        <f t="shared" ref="CG642:CG705" si="408" xml:space="preserve"> IF(LEN(BQ642)&gt;0,VLOOKUP(BQ642,$AO:$AP,2,FALSE),"")</f>
        <v/>
      </c>
      <c r="CH642" t="str">
        <f t="shared" ref="CH642:CH705" si="409" xml:space="preserve"> IF(LEN(BR642)&gt;0,VLOOKUP(BR642,$AO:$AP,2,FALSE),"")</f>
        <v/>
      </c>
      <c r="CI642" t="str">
        <f t="shared" ref="CI642:CI705" si="410" xml:space="preserve"> IF(LEN(BS642)&gt;0,VLOOKUP(BS642,$AO:$AP,2,FALSE),"")</f>
        <v/>
      </c>
      <c r="CJ642" t="str">
        <f t="shared" ref="CJ642:CJ705" si="411" xml:space="preserve"> IF(LEN(BT642)&gt;0,VLOOKUP(BT642,$AO:$AP,2,FALSE),"")</f>
        <v/>
      </c>
      <c r="CK642" t="str">
        <f t="shared" ref="CK642:CK705" si="412" xml:space="preserve"> IF(LEN(BU642)&gt;0,VLOOKUP(BU642,$AO:$AP,2,FALSE),"")</f>
        <v/>
      </c>
      <c r="CL642" t="str">
        <f t="shared" ref="CL642:CL705" si="413" xml:space="preserve"> IF(LEN(BV642)&gt;0,VLOOKUP(BV642,$AO:$AP,2,FALSE),"")</f>
        <v/>
      </c>
      <c r="CM642" t="str">
        <f t="shared" ref="CM642:CM705" si="414" xml:space="preserve"> IF(LEN(BW642)&gt;0,VLOOKUP(BW642,$AO:$AP,2,FALSE),"")</f>
        <v/>
      </c>
      <c r="CN642" t="str">
        <f t="shared" ref="CN642:CN705" si="415" xml:space="preserve"> IF(LEN(BX642)&gt;0,VLOOKUP(BX642,$AO:$AP,2,FALSE),"")</f>
        <v/>
      </c>
      <c r="CO642" t="str">
        <f t="shared" ref="CO642:CO705" si="416" xml:space="preserve"> IF(LEN(BY642)&gt;0,VLOOKUP(BY642,$AO:$AP,2,FALSE),"")</f>
        <v/>
      </c>
    </row>
    <row r="643" spans="1:93" ht="28.8">
      <c r="A643" t="s">
        <v>3932</v>
      </c>
      <c r="B643" s="97" t="s">
        <v>4201</v>
      </c>
      <c r="C643" s="26" t="s">
        <v>3945</v>
      </c>
      <c r="D643" s="27"/>
      <c r="E643" s="27" t="s">
        <v>47</v>
      </c>
      <c r="F643" t="s">
        <v>48</v>
      </c>
      <c r="G643" s="30" t="s">
        <v>903</v>
      </c>
      <c r="J643" t="s">
        <v>2774</v>
      </c>
      <c r="K643" s="28"/>
      <c r="M643" t="s">
        <v>38</v>
      </c>
      <c r="R643" t="str">
        <f>IF(COUNTIF(soi_input_variables!A:A,B643)&gt;0,"yes","no")</f>
        <v>no</v>
      </c>
      <c r="S643" t="str">
        <f>IF(COUNTIF(midas_input_variables!A:A,B643)&gt;0,"yes","no")</f>
        <v>no</v>
      </c>
      <c r="T643" t="str">
        <f t="shared" si="384"/>
        <v>no</v>
      </c>
      <c r="V643" t="str">
        <f>IF(COUNTIF(eucalc_variables_proxies!A:A,B643)&gt;0,"yes","no")</f>
        <v>yes</v>
      </c>
      <c r="X643" t="s">
        <v>3023</v>
      </c>
      <c r="AI643" s="9" t="s">
        <v>4732</v>
      </c>
      <c r="AJ643" s="9" t="s">
        <v>2966</v>
      </c>
      <c r="AK643" t="s">
        <v>4681</v>
      </c>
      <c r="AO643" s="29"/>
      <c r="AP643" s="103" t="s">
        <v>4733</v>
      </c>
      <c r="AQ643" s="104" t="b">
        <v>1</v>
      </c>
      <c r="AR643" s="105"/>
      <c r="AS643" s="29"/>
      <c r="AT643" s="131" t="str" cm="1">
        <f t="array" ref="AT643">IFERROR(_xlfn.TEXTSPLIT(AR643,";",,FALSE),"")</f>
        <v/>
      </c>
      <c r="BJ643" s="132" t="str">
        <f t="shared" si="385"/>
        <v/>
      </c>
      <c r="BK643" s="132" t="str">
        <f t="shared" si="386"/>
        <v/>
      </c>
      <c r="BL643" s="132" t="str">
        <f t="shared" si="387"/>
        <v/>
      </c>
      <c r="BM643" s="132" t="str">
        <f t="shared" si="388"/>
        <v/>
      </c>
      <c r="BN643" s="132" t="str">
        <f t="shared" si="389"/>
        <v/>
      </c>
      <c r="BO643" s="132" t="str">
        <f t="shared" si="390"/>
        <v/>
      </c>
      <c r="BP643" s="132" t="str">
        <f t="shared" si="391"/>
        <v/>
      </c>
      <c r="BQ643" s="132" t="str">
        <f t="shared" si="392"/>
        <v/>
      </c>
      <c r="BR643" s="132" t="str">
        <f t="shared" si="393"/>
        <v/>
      </c>
      <c r="BS643" s="132" t="str">
        <f t="shared" si="394"/>
        <v/>
      </c>
      <c r="BT643" s="132" t="str">
        <f t="shared" si="395"/>
        <v/>
      </c>
      <c r="BU643" s="132" t="str">
        <f t="shared" si="396"/>
        <v/>
      </c>
      <c r="BV643" s="132" t="str">
        <f t="shared" si="397"/>
        <v/>
      </c>
      <c r="BW643" s="132" t="str">
        <f t="shared" si="398"/>
        <v/>
      </c>
      <c r="BX643" s="132" t="str">
        <f t="shared" si="399"/>
        <v/>
      </c>
      <c r="BY643" s="132" t="str">
        <f t="shared" si="400"/>
        <v/>
      </c>
      <c r="BZ643" t="str">
        <f t="shared" si="401"/>
        <v/>
      </c>
      <c r="CA643" t="str">
        <f t="shared" si="402"/>
        <v/>
      </c>
      <c r="CB643" t="str">
        <f t="shared" si="403"/>
        <v/>
      </c>
      <c r="CC643" t="str">
        <f t="shared" si="404"/>
        <v/>
      </c>
      <c r="CD643" t="str">
        <f t="shared" si="405"/>
        <v/>
      </c>
      <c r="CE643" t="str">
        <f t="shared" si="406"/>
        <v/>
      </c>
      <c r="CF643" t="str">
        <f t="shared" si="407"/>
        <v/>
      </c>
      <c r="CG643" t="str">
        <f t="shared" si="408"/>
        <v/>
      </c>
      <c r="CH643" t="str">
        <f t="shared" si="409"/>
        <v/>
      </c>
      <c r="CI643" t="str">
        <f t="shared" si="410"/>
        <v/>
      </c>
      <c r="CJ643" t="str">
        <f t="shared" si="411"/>
        <v/>
      </c>
      <c r="CK643" t="str">
        <f t="shared" si="412"/>
        <v/>
      </c>
      <c r="CL643" t="str">
        <f t="shared" si="413"/>
        <v/>
      </c>
      <c r="CM643" t="str">
        <f t="shared" si="414"/>
        <v/>
      </c>
      <c r="CN643" t="str">
        <f t="shared" si="415"/>
        <v/>
      </c>
      <c r="CO643" t="str">
        <f t="shared" si="416"/>
        <v/>
      </c>
    </row>
    <row r="644" spans="1:93" ht="28.8">
      <c r="A644" t="s">
        <v>3934</v>
      </c>
      <c r="B644" s="97" t="s">
        <v>4206</v>
      </c>
      <c r="C644" s="26" t="s">
        <v>3916</v>
      </c>
      <c r="D644" s="27"/>
      <c r="E644" s="27" t="s">
        <v>47</v>
      </c>
      <c r="F644" t="s">
        <v>48</v>
      </c>
      <c r="G644" s="30" t="s">
        <v>903</v>
      </c>
      <c r="J644" t="s">
        <v>2774</v>
      </c>
      <c r="K644" s="28"/>
      <c r="L644" t="s">
        <v>472</v>
      </c>
      <c r="M644" t="s">
        <v>38</v>
      </c>
      <c r="R644" t="str">
        <f>IF(COUNTIF(soi_input_variables!A:A,B644)&gt;0,"yes","no")</f>
        <v>no</v>
      </c>
      <c r="S644" t="str">
        <f>IF(COUNTIF(midas_input_variables!A:A,B644)&gt;0,"yes","no")</f>
        <v>yes</v>
      </c>
      <c r="T644" t="str">
        <f t="shared" si="384"/>
        <v>yes</v>
      </c>
      <c r="U644">
        <v>4.0000000000000001E-3</v>
      </c>
      <c r="V644" t="str">
        <f>IF(COUNTIF(eucalc_variables_proxies!A:A,B644)&gt;0,"yes","no")</f>
        <v>yes</v>
      </c>
      <c r="X644" t="s">
        <v>3023</v>
      </c>
      <c r="AI644" s="9" t="s">
        <v>4734</v>
      </c>
      <c r="AJ644" s="9" t="s">
        <v>2966</v>
      </c>
      <c r="AK644" t="s">
        <v>4681</v>
      </c>
      <c r="AO644" s="29"/>
      <c r="AP644" s="103" t="s">
        <v>4735</v>
      </c>
      <c r="AQ644" s="104" t="b">
        <v>1</v>
      </c>
      <c r="AR644" s="105"/>
      <c r="AS644" s="29"/>
      <c r="AT644" s="131" t="str" cm="1">
        <f t="array" ref="AT644">IFERROR(_xlfn.TEXTSPLIT(AR644,";",,FALSE),"")</f>
        <v/>
      </c>
      <c r="BJ644" s="132" t="str">
        <f t="shared" si="385"/>
        <v/>
      </c>
      <c r="BK644" s="132" t="str">
        <f t="shared" si="386"/>
        <v/>
      </c>
      <c r="BL644" s="132" t="str">
        <f t="shared" si="387"/>
        <v/>
      </c>
      <c r="BM644" s="132" t="str">
        <f t="shared" si="388"/>
        <v/>
      </c>
      <c r="BN644" s="132" t="str">
        <f t="shared" si="389"/>
        <v/>
      </c>
      <c r="BO644" s="132" t="str">
        <f t="shared" si="390"/>
        <v/>
      </c>
      <c r="BP644" s="132" t="str">
        <f t="shared" si="391"/>
        <v/>
      </c>
      <c r="BQ644" s="132" t="str">
        <f t="shared" si="392"/>
        <v/>
      </c>
      <c r="BR644" s="132" t="str">
        <f t="shared" si="393"/>
        <v/>
      </c>
      <c r="BS644" s="132" t="str">
        <f t="shared" si="394"/>
        <v/>
      </c>
      <c r="BT644" s="132" t="str">
        <f t="shared" si="395"/>
        <v/>
      </c>
      <c r="BU644" s="132" t="str">
        <f t="shared" si="396"/>
        <v/>
      </c>
      <c r="BV644" s="132" t="str">
        <f t="shared" si="397"/>
        <v/>
      </c>
      <c r="BW644" s="132" t="str">
        <f t="shared" si="398"/>
        <v/>
      </c>
      <c r="BX644" s="132" t="str">
        <f t="shared" si="399"/>
        <v/>
      </c>
      <c r="BY644" s="132" t="str">
        <f t="shared" si="400"/>
        <v/>
      </c>
      <c r="BZ644" t="str">
        <f t="shared" si="401"/>
        <v/>
      </c>
      <c r="CA644" t="str">
        <f t="shared" si="402"/>
        <v/>
      </c>
      <c r="CB644" t="str">
        <f t="shared" si="403"/>
        <v/>
      </c>
      <c r="CC644" t="str">
        <f t="shared" si="404"/>
        <v/>
      </c>
      <c r="CD644" t="str">
        <f t="shared" si="405"/>
        <v/>
      </c>
      <c r="CE644" t="str">
        <f t="shared" si="406"/>
        <v/>
      </c>
      <c r="CF644" t="str">
        <f t="shared" si="407"/>
        <v/>
      </c>
      <c r="CG644" t="str">
        <f t="shared" si="408"/>
        <v/>
      </c>
      <c r="CH644" t="str">
        <f t="shared" si="409"/>
        <v/>
      </c>
      <c r="CI644" t="str">
        <f t="shared" si="410"/>
        <v/>
      </c>
      <c r="CJ644" t="str">
        <f t="shared" si="411"/>
        <v/>
      </c>
      <c r="CK644" t="str">
        <f t="shared" si="412"/>
        <v/>
      </c>
      <c r="CL644" t="str">
        <f t="shared" si="413"/>
        <v/>
      </c>
      <c r="CM644" t="str">
        <f t="shared" si="414"/>
        <v/>
      </c>
      <c r="CN644" t="str">
        <f t="shared" si="415"/>
        <v/>
      </c>
      <c r="CO644" t="str">
        <f t="shared" si="416"/>
        <v/>
      </c>
    </row>
    <row r="645" spans="1:93" ht="28.8">
      <c r="A645" t="s">
        <v>3937</v>
      </c>
      <c r="B645" s="97" t="s">
        <v>4210</v>
      </c>
      <c r="C645" s="26" t="s">
        <v>3950</v>
      </c>
      <c r="D645" s="27"/>
      <c r="E645" s="27" t="s">
        <v>47</v>
      </c>
      <c r="F645" t="s">
        <v>48</v>
      </c>
      <c r="G645" s="30" t="s">
        <v>903</v>
      </c>
      <c r="J645" t="s">
        <v>2774</v>
      </c>
      <c r="K645" s="28"/>
      <c r="L645" t="s">
        <v>472</v>
      </c>
      <c r="M645" t="s">
        <v>38</v>
      </c>
      <c r="R645" t="str">
        <f>IF(COUNTIF(soi_input_variables!A:A,B645)&gt;0,"yes","no")</f>
        <v>no</v>
      </c>
      <c r="S645" t="str">
        <f>IF(COUNTIF(midas_input_variables!A:A,B645)&gt;0,"yes","no")</f>
        <v>yes</v>
      </c>
      <c r="T645" t="str">
        <f t="shared" si="384"/>
        <v>yes</v>
      </c>
      <c r="U645">
        <v>4.0000000000000001E-3</v>
      </c>
      <c r="V645" t="str">
        <f>IF(COUNTIF(eucalc_variables_proxies!A:A,B645)&gt;0,"yes","no")</f>
        <v>yes</v>
      </c>
      <c r="X645" t="s">
        <v>3023</v>
      </c>
      <c r="AI645" s="9" t="s">
        <v>4736</v>
      </c>
      <c r="AJ645" s="9" t="s">
        <v>2966</v>
      </c>
      <c r="AK645" t="s">
        <v>4681</v>
      </c>
      <c r="AO645" s="29"/>
      <c r="AP645" s="103" t="s">
        <v>4737</v>
      </c>
      <c r="AQ645" s="104" t="b">
        <v>1</v>
      </c>
      <c r="AR645" s="105"/>
      <c r="AS645" s="29"/>
      <c r="AT645" s="131" t="str" cm="1">
        <f t="array" ref="AT645">IFERROR(_xlfn.TEXTSPLIT(AR645,";",,FALSE),"")</f>
        <v/>
      </c>
      <c r="BJ645" s="132" t="str">
        <f t="shared" si="385"/>
        <v/>
      </c>
      <c r="BK645" s="132" t="str">
        <f t="shared" si="386"/>
        <v/>
      </c>
      <c r="BL645" s="132" t="str">
        <f t="shared" si="387"/>
        <v/>
      </c>
      <c r="BM645" s="132" t="str">
        <f t="shared" si="388"/>
        <v/>
      </c>
      <c r="BN645" s="132" t="str">
        <f t="shared" si="389"/>
        <v/>
      </c>
      <c r="BO645" s="132" t="str">
        <f t="shared" si="390"/>
        <v/>
      </c>
      <c r="BP645" s="132" t="str">
        <f t="shared" si="391"/>
        <v/>
      </c>
      <c r="BQ645" s="132" t="str">
        <f t="shared" si="392"/>
        <v/>
      </c>
      <c r="BR645" s="132" t="str">
        <f t="shared" si="393"/>
        <v/>
      </c>
      <c r="BS645" s="132" t="str">
        <f t="shared" si="394"/>
        <v/>
      </c>
      <c r="BT645" s="132" t="str">
        <f t="shared" si="395"/>
        <v/>
      </c>
      <c r="BU645" s="132" t="str">
        <f t="shared" si="396"/>
        <v/>
      </c>
      <c r="BV645" s="132" t="str">
        <f t="shared" si="397"/>
        <v/>
      </c>
      <c r="BW645" s="132" t="str">
        <f t="shared" si="398"/>
        <v/>
      </c>
      <c r="BX645" s="132" t="str">
        <f t="shared" si="399"/>
        <v/>
      </c>
      <c r="BY645" s="132" t="str">
        <f t="shared" si="400"/>
        <v/>
      </c>
      <c r="BZ645" t="str">
        <f t="shared" si="401"/>
        <v/>
      </c>
      <c r="CA645" t="str">
        <f t="shared" si="402"/>
        <v/>
      </c>
      <c r="CB645" t="str">
        <f t="shared" si="403"/>
        <v/>
      </c>
      <c r="CC645" t="str">
        <f t="shared" si="404"/>
        <v/>
      </c>
      <c r="CD645" t="str">
        <f t="shared" si="405"/>
        <v/>
      </c>
      <c r="CE645" t="str">
        <f t="shared" si="406"/>
        <v/>
      </c>
      <c r="CF645" t="str">
        <f t="shared" si="407"/>
        <v/>
      </c>
      <c r="CG645" t="str">
        <f t="shared" si="408"/>
        <v/>
      </c>
      <c r="CH645" t="str">
        <f t="shared" si="409"/>
        <v/>
      </c>
      <c r="CI645" t="str">
        <f t="shared" si="410"/>
        <v/>
      </c>
      <c r="CJ645" t="str">
        <f t="shared" si="411"/>
        <v/>
      </c>
      <c r="CK645" t="str">
        <f t="shared" si="412"/>
        <v/>
      </c>
      <c r="CL645" t="str">
        <f t="shared" si="413"/>
        <v/>
      </c>
      <c r="CM645" t="str">
        <f t="shared" si="414"/>
        <v/>
      </c>
      <c r="CN645" t="str">
        <f t="shared" si="415"/>
        <v/>
      </c>
      <c r="CO645" t="str">
        <f t="shared" si="416"/>
        <v/>
      </c>
    </row>
    <row r="646" spans="1:93" ht="19.2" customHeight="1">
      <c r="A646" t="s">
        <v>3949</v>
      </c>
      <c r="B646" t="s">
        <v>4738</v>
      </c>
      <c r="C646" s="26"/>
      <c r="D646" s="27"/>
      <c r="E646" s="27" t="s">
        <v>47</v>
      </c>
      <c r="F646" t="s">
        <v>48</v>
      </c>
      <c r="G646" s="30" t="s">
        <v>903</v>
      </c>
      <c r="J646" t="s">
        <v>2774</v>
      </c>
      <c r="K646" s="28"/>
      <c r="M646" s="198" t="s">
        <v>1707</v>
      </c>
      <c r="R646" t="str">
        <f>IF(COUNTIF(soi_input_variables!A:A,B646)&gt;0,"yes","no")</f>
        <v>no</v>
      </c>
      <c r="S646" t="str">
        <f>IF(COUNTIF(midas_input_variables!A:A,B646)&gt;0,"yes","no")</f>
        <v>no</v>
      </c>
      <c r="T646" t="str">
        <f t="shared" ref="T646:T648" si="417">IF(OR(R646="yes",S646="yes"),"yes","no")</f>
        <v>no</v>
      </c>
      <c r="U646">
        <v>4.0000000000000001E-3</v>
      </c>
      <c r="V646" t="str">
        <f>IF(COUNTIF(eucalc_variables_proxies!A:A,B646)&gt;0,"yes","no")</f>
        <v>no</v>
      </c>
      <c r="W646" s="198" t="s">
        <v>38</v>
      </c>
      <c r="X646" s="9"/>
      <c r="AI646" s="9" t="s">
        <v>4739</v>
      </c>
      <c r="AJ646" s="9" t="s">
        <v>2966</v>
      </c>
      <c r="AK646" t="s">
        <v>4681</v>
      </c>
      <c r="AO646" s="29"/>
      <c r="AP646" s="103" t="s">
        <v>4740</v>
      </c>
      <c r="AQ646" s="104" t="b">
        <v>1</v>
      </c>
      <c r="AR646" s="105"/>
      <c r="AS646" s="29"/>
      <c r="AT646" s="131" t="str" cm="1">
        <f t="array" ref="AT646">IFERROR(_xlfn.TEXTSPLIT(AR646,";",,FALSE),"")</f>
        <v/>
      </c>
      <c r="BJ646" s="132" t="str">
        <f t="shared" si="385"/>
        <v/>
      </c>
      <c r="BK646" s="132" t="str">
        <f t="shared" si="386"/>
        <v/>
      </c>
      <c r="BL646" s="132" t="str">
        <f t="shared" si="387"/>
        <v/>
      </c>
      <c r="BM646" s="132" t="str">
        <f t="shared" si="388"/>
        <v/>
      </c>
      <c r="BN646" s="132" t="str">
        <f t="shared" si="389"/>
        <v/>
      </c>
      <c r="BO646" s="132" t="str">
        <f t="shared" si="390"/>
        <v/>
      </c>
      <c r="BP646" s="132" t="str">
        <f t="shared" si="391"/>
        <v/>
      </c>
      <c r="BQ646" s="132" t="str">
        <f t="shared" si="392"/>
        <v/>
      </c>
      <c r="BR646" s="132" t="str">
        <f t="shared" si="393"/>
        <v/>
      </c>
      <c r="BS646" s="132" t="str">
        <f t="shared" si="394"/>
        <v/>
      </c>
      <c r="BT646" s="132" t="str">
        <f t="shared" si="395"/>
        <v/>
      </c>
      <c r="BU646" s="132" t="str">
        <f t="shared" si="396"/>
        <v/>
      </c>
      <c r="BV646" s="132" t="str">
        <f t="shared" si="397"/>
        <v/>
      </c>
      <c r="BW646" s="132" t="str">
        <f t="shared" si="398"/>
        <v/>
      </c>
      <c r="BX646" s="132" t="str">
        <f t="shared" si="399"/>
        <v/>
      </c>
      <c r="BY646" s="132" t="str">
        <f t="shared" si="400"/>
        <v/>
      </c>
      <c r="BZ646" t="str">
        <f t="shared" si="401"/>
        <v/>
      </c>
      <c r="CA646" t="str">
        <f t="shared" si="402"/>
        <v/>
      </c>
      <c r="CB646" t="str">
        <f t="shared" si="403"/>
        <v/>
      </c>
      <c r="CC646" t="str">
        <f t="shared" si="404"/>
        <v/>
      </c>
      <c r="CD646" t="str">
        <f t="shared" si="405"/>
        <v/>
      </c>
      <c r="CE646" t="str">
        <f t="shared" si="406"/>
        <v/>
      </c>
      <c r="CF646" t="str">
        <f t="shared" si="407"/>
        <v/>
      </c>
      <c r="CG646" t="str">
        <f t="shared" si="408"/>
        <v/>
      </c>
      <c r="CH646" t="str">
        <f t="shared" si="409"/>
        <v/>
      </c>
      <c r="CI646" t="str">
        <f t="shared" si="410"/>
        <v/>
      </c>
      <c r="CJ646" t="str">
        <f t="shared" si="411"/>
        <v/>
      </c>
      <c r="CK646" t="str">
        <f t="shared" si="412"/>
        <v/>
      </c>
      <c r="CL646" t="str">
        <f t="shared" si="413"/>
        <v/>
      </c>
      <c r="CM646" t="str">
        <f t="shared" si="414"/>
        <v/>
      </c>
      <c r="CN646" t="str">
        <f t="shared" si="415"/>
        <v/>
      </c>
      <c r="CO646" t="str">
        <f t="shared" si="416"/>
        <v/>
      </c>
    </row>
    <row r="647" spans="1:93" ht="19.2" customHeight="1">
      <c r="A647" t="s">
        <v>3953</v>
      </c>
      <c r="B647" t="s">
        <v>4741</v>
      </c>
      <c r="C647" s="26"/>
      <c r="D647" s="27"/>
      <c r="E647" s="27" t="s">
        <v>47</v>
      </c>
      <c r="F647" t="s">
        <v>48</v>
      </c>
      <c r="G647" s="30" t="s">
        <v>903</v>
      </c>
      <c r="J647" t="s">
        <v>2774</v>
      </c>
      <c r="K647" s="28"/>
      <c r="M647" s="198" t="s">
        <v>1707</v>
      </c>
      <c r="R647" t="str">
        <f>IF(COUNTIF(soi_input_variables!A:A,B647)&gt;0,"yes","no")</f>
        <v>no</v>
      </c>
      <c r="S647" t="str">
        <f>IF(COUNTIF(midas_input_variables!A:A,B647)&gt;0,"yes","no")</f>
        <v>no</v>
      </c>
      <c r="T647" t="str">
        <f t="shared" si="417"/>
        <v>no</v>
      </c>
      <c r="U647">
        <v>4.0000000000000001E-3</v>
      </c>
      <c r="V647" t="str">
        <f>IF(COUNTIF(eucalc_variables_proxies!A:A,B647)&gt;0,"yes","no")</f>
        <v>no</v>
      </c>
      <c r="W647" s="198" t="s">
        <v>38</v>
      </c>
      <c r="X647" s="9"/>
      <c r="AI647" s="9" t="s">
        <v>4742</v>
      </c>
      <c r="AJ647" s="9" t="s">
        <v>2966</v>
      </c>
      <c r="AK647" t="s">
        <v>4681</v>
      </c>
      <c r="AO647" s="29"/>
      <c r="AP647" s="103" t="s">
        <v>4743</v>
      </c>
      <c r="AQ647" s="104" t="b">
        <v>1</v>
      </c>
      <c r="AR647" s="105"/>
      <c r="AS647" s="29"/>
      <c r="AT647" s="131" t="str" cm="1">
        <f t="array" ref="AT647">IFERROR(_xlfn.TEXTSPLIT(AR647,";",,FALSE),"")</f>
        <v/>
      </c>
      <c r="BJ647" s="132" t="str">
        <f t="shared" si="385"/>
        <v/>
      </c>
      <c r="BK647" s="132" t="str">
        <f t="shared" si="386"/>
        <v/>
      </c>
      <c r="BL647" s="132" t="str">
        <f t="shared" si="387"/>
        <v/>
      </c>
      <c r="BM647" s="132" t="str">
        <f t="shared" si="388"/>
        <v/>
      </c>
      <c r="BN647" s="132" t="str">
        <f t="shared" si="389"/>
        <v/>
      </c>
      <c r="BO647" s="132" t="str">
        <f t="shared" si="390"/>
        <v/>
      </c>
      <c r="BP647" s="132" t="str">
        <f t="shared" si="391"/>
        <v/>
      </c>
      <c r="BQ647" s="132" t="str">
        <f t="shared" si="392"/>
        <v/>
      </c>
      <c r="BR647" s="132" t="str">
        <f t="shared" si="393"/>
        <v/>
      </c>
      <c r="BS647" s="132" t="str">
        <f t="shared" si="394"/>
        <v/>
      </c>
      <c r="BT647" s="132" t="str">
        <f t="shared" si="395"/>
        <v/>
      </c>
      <c r="BU647" s="132" t="str">
        <f t="shared" si="396"/>
        <v/>
      </c>
      <c r="BV647" s="132" t="str">
        <f t="shared" si="397"/>
        <v/>
      </c>
      <c r="BW647" s="132" t="str">
        <f t="shared" si="398"/>
        <v/>
      </c>
      <c r="BX647" s="132" t="str">
        <f t="shared" si="399"/>
        <v/>
      </c>
      <c r="BY647" s="132" t="str">
        <f t="shared" si="400"/>
        <v/>
      </c>
      <c r="BZ647" t="str">
        <f t="shared" si="401"/>
        <v/>
      </c>
      <c r="CA647" t="str">
        <f t="shared" si="402"/>
        <v/>
      </c>
      <c r="CB647" t="str">
        <f t="shared" si="403"/>
        <v/>
      </c>
      <c r="CC647" t="str">
        <f t="shared" si="404"/>
        <v/>
      </c>
      <c r="CD647" t="str">
        <f t="shared" si="405"/>
        <v/>
      </c>
      <c r="CE647" t="str">
        <f t="shared" si="406"/>
        <v/>
      </c>
      <c r="CF647" t="str">
        <f t="shared" si="407"/>
        <v/>
      </c>
      <c r="CG647" t="str">
        <f t="shared" si="408"/>
        <v/>
      </c>
      <c r="CH647" t="str">
        <f t="shared" si="409"/>
        <v/>
      </c>
      <c r="CI647" t="str">
        <f t="shared" si="410"/>
        <v/>
      </c>
      <c r="CJ647" t="str">
        <f t="shared" si="411"/>
        <v/>
      </c>
      <c r="CK647" t="str">
        <f t="shared" si="412"/>
        <v/>
      </c>
      <c r="CL647" t="str">
        <f t="shared" si="413"/>
        <v/>
      </c>
      <c r="CM647" t="str">
        <f t="shared" si="414"/>
        <v/>
      </c>
      <c r="CN647" t="str">
        <f t="shared" si="415"/>
        <v/>
      </c>
      <c r="CO647" t="str">
        <f t="shared" si="416"/>
        <v/>
      </c>
    </row>
    <row r="648" spans="1:93" ht="19.2" customHeight="1">
      <c r="A648" t="s">
        <v>3956</v>
      </c>
      <c r="B648" t="s">
        <v>4744</v>
      </c>
      <c r="C648" s="26"/>
      <c r="D648" s="27"/>
      <c r="E648" s="27" t="s">
        <v>47</v>
      </c>
      <c r="F648" t="s">
        <v>48</v>
      </c>
      <c r="G648" s="30" t="s">
        <v>903</v>
      </c>
      <c r="J648" t="s">
        <v>2774</v>
      </c>
      <c r="K648" s="28"/>
      <c r="M648" s="198" t="s">
        <v>1707</v>
      </c>
      <c r="R648" t="str">
        <f>IF(COUNTIF(soi_input_variables!A:A,B648)&gt;0,"yes","no")</f>
        <v>no</v>
      </c>
      <c r="S648" t="str">
        <f>IF(COUNTIF(midas_input_variables!A:A,B648)&gt;0,"yes","no")</f>
        <v>no</v>
      </c>
      <c r="T648" t="str">
        <f t="shared" si="417"/>
        <v>no</v>
      </c>
      <c r="U648">
        <v>4.0000000000000001E-3</v>
      </c>
      <c r="V648" t="str">
        <f>IF(COUNTIF(eucalc_variables_proxies!A:A,B648)&gt;0,"yes","no")</f>
        <v>no</v>
      </c>
      <c r="W648" s="198" t="s">
        <v>38</v>
      </c>
      <c r="X648" s="9"/>
      <c r="AI648" s="9" t="s">
        <v>4745</v>
      </c>
      <c r="AJ648" s="9" t="s">
        <v>2966</v>
      </c>
      <c r="AK648" t="s">
        <v>4681</v>
      </c>
      <c r="AO648" s="29">
        <v>1410</v>
      </c>
      <c r="AP648" s="103" t="s">
        <v>3757</v>
      </c>
      <c r="AQ648" s="104" t="b">
        <v>1</v>
      </c>
      <c r="AR648" s="105"/>
      <c r="AS648" s="29">
        <v>1410</v>
      </c>
      <c r="AT648" s="131" t="str" cm="1">
        <f t="array" ref="AT648">IFERROR(_xlfn.TEXTSPLIT(AR648,";",,FALSE),"")</f>
        <v/>
      </c>
      <c r="BJ648" s="132" t="str">
        <f t="shared" si="385"/>
        <v/>
      </c>
      <c r="BK648" s="132" t="str">
        <f t="shared" si="386"/>
        <v/>
      </c>
      <c r="BL648" s="132" t="str">
        <f t="shared" si="387"/>
        <v/>
      </c>
      <c r="BM648" s="132" t="str">
        <f t="shared" si="388"/>
        <v/>
      </c>
      <c r="BN648" s="132" t="str">
        <f t="shared" si="389"/>
        <v/>
      </c>
      <c r="BO648" s="132" t="str">
        <f t="shared" si="390"/>
        <v/>
      </c>
      <c r="BP648" s="132" t="str">
        <f t="shared" si="391"/>
        <v/>
      </c>
      <c r="BQ648" s="132" t="str">
        <f t="shared" si="392"/>
        <v/>
      </c>
      <c r="BR648" s="132" t="str">
        <f t="shared" si="393"/>
        <v/>
      </c>
      <c r="BS648" s="132" t="str">
        <f t="shared" si="394"/>
        <v/>
      </c>
      <c r="BT648" s="132" t="str">
        <f t="shared" si="395"/>
        <v/>
      </c>
      <c r="BU648" s="132" t="str">
        <f t="shared" si="396"/>
        <v/>
      </c>
      <c r="BV648" s="132" t="str">
        <f t="shared" si="397"/>
        <v/>
      </c>
      <c r="BW648" s="132" t="str">
        <f t="shared" si="398"/>
        <v/>
      </c>
      <c r="BX648" s="132" t="str">
        <f t="shared" si="399"/>
        <v/>
      </c>
      <c r="BY648" s="132" t="str">
        <f t="shared" si="400"/>
        <v/>
      </c>
      <c r="BZ648" t="str">
        <f t="shared" si="401"/>
        <v/>
      </c>
      <c r="CA648" t="str">
        <f t="shared" si="402"/>
        <v/>
      </c>
      <c r="CB648" t="str">
        <f t="shared" si="403"/>
        <v/>
      </c>
      <c r="CC648" t="str">
        <f t="shared" si="404"/>
        <v/>
      </c>
      <c r="CD648" t="str">
        <f t="shared" si="405"/>
        <v/>
      </c>
      <c r="CE648" t="str">
        <f t="shared" si="406"/>
        <v/>
      </c>
      <c r="CF648" t="str">
        <f t="shared" si="407"/>
        <v/>
      </c>
      <c r="CG648" t="str">
        <f t="shared" si="408"/>
        <v/>
      </c>
      <c r="CH648" t="str">
        <f t="shared" si="409"/>
        <v/>
      </c>
      <c r="CI648" t="str">
        <f t="shared" si="410"/>
        <v/>
      </c>
      <c r="CJ648" t="str">
        <f t="shared" si="411"/>
        <v/>
      </c>
      <c r="CK648" t="str">
        <f t="shared" si="412"/>
        <v/>
      </c>
      <c r="CL648" t="str">
        <f t="shared" si="413"/>
        <v/>
      </c>
      <c r="CM648" t="str">
        <f t="shared" si="414"/>
        <v/>
      </c>
      <c r="CN648" t="str">
        <f t="shared" si="415"/>
        <v/>
      </c>
      <c r="CO648" t="str">
        <f t="shared" si="416"/>
        <v/>
      </c>
    </row>
    <row r="649" spans="1:93" ht="19.2" customHeight="1">
      <c r="A649" t="s">
        <v>3939</v>
      </c>
      <c r="B649" t="s">
        <v>3023</v>
      </c>
      <c r="C649" s="26"/>
      <c r="D649" s="27"/>
      <c r="E649" s="27" t="s">
        <v>47</v>
      </c>
      <c r="F649" t="s">
        <v>48</v>
      </c>
      <c r="G649" s="30" t="s">
        <v>903</v>
      </c>
      <c r="J649" t="s">
        <v>2774</v>
      </c>
      <c r="K649" s="28"/>
      <c r="L649" s="198" t="s">
        <v>472</v>
      </c>
      <c r="M649" s="198" t="s">
        <v>1707</v>
      </c>
      <c r="R649" t="str">
        <f>IF(COUNTIF(soi_input_variables!A:A,B649)&gt;0,"yes","no")</f>
        <v>no</v>
      </c>
      <c r="S649" t="str">
        <f>IF(COUNTIF(midas_input_variables!A:A,B649)&gt;0,"yes","no")</f>
        <v>no</v>
      </c>
      <c r="T649" t="str">
        <f t="shared" ref="T649:T651" si="418">IF(OR(R649="yes",S649="yes"),"yes","no")</f>
        <v>no</v>
      </c>
      <c r="U649">
        <v>4.0000000000000001E-3</v>
      </c>
      <c r="V649" t="str">
        <f>IF(COUNTIF(eucalc_variables_proxies!A:A,B649)&gt;0,"yes","no")</f>
        <v>no</v>
      </c>
      <c r="W649" s="198" t="s">
        <v>38</v>
      </c>
      <c r="X649" s="9"/>
      <c r="AI649" s="9" t="s">
        <v>4746</v>
      </c>
      <c r="AJ649" s="9" t="s">
        <v>2966</v>
      </c>
      <c r="AK649" t="s">
        <v>4681</v>
      </c>
      <c r="AO649" s="29">
        <v>1410</v>
      </c>
      <c r="AP649" s="103" t="s">
        <v>3761</v>
      </c>
      <c r="AQ649" s="104" t="b">
        <v>1</v>
      </c>
      <c r="AR649" s="105"/>
      <c r="AS649" s="29">
        <v>1410</v>
      </c>
      <c r="AT649" s="131" t="str" cm="1">
        <f t="array" ref="AT649">IFERROR(_xlfn.TEXTSPLIT(AR649,";",,FALSE),"")</f>
        <v/>
      </c>
      <c r="BJ649" s="132" t="str">
        <f t="shared" si="385"/>
        <v/>
      </c>
      <c r="BK649" s="132" t="str">
        <f t="shared" si="386"/>
        <v/>
      </c>
      <c r="BL649" s="132" t="str">
        <f t="shared" si="387"/>
        <v/>
      </c>
      <c r="BM649" s="132" t="str">
        <f t="shared" si="388"/>
        <v/>
      </c>
      <c r="BN649" s="132" t="str">
        <f t="shared" si="389"/>
        <v/>
      </c>
      <c r="BO649" s="132" t="str">
        <f t="shared" si="390"/>
        <v/>
      </c>
      <c r="BP649" s="132" t="str">
        <f t="shared" si="391"/>
        <v/>
      </c>
      <c r="BQ649" s="132" t="str">
        <f t="shared" si="392"/>
        <v/>
      </c>
      <c r="BR649" s="132" t="str">
        <f t="shared" si="393"/>
        <v/>
      </c>
      <c r="BS649" s="132" t="str">
        <f t="shared" si="394"/>
        <v/>
      </c>
      <c r="BT649" s="132" t="str">
        <f t="shared" si="395"/>
        <v/>
      </c>
      <c r="BU649" s="132" t="str">
        <f t="shared" si="396"/>
        <v/>
      </c>
      <c r="BV649" s="132" t="str">
        <f t="shared" si="397"/>
        <v/>
      </c>
      <c r="BW649" s="132" t="str">
        <f t="shared" si="398"/>
        <v/>
      </c>
      <c r="BX649" s="132" t="str">
        <f t="shared" si="399"/>
        <v/>
      </c>
      <c r="BY649" s="132" t="str">
        <f t="shared" si="400"/>
        <v/>
      </c>
      <c r="BZ649" t="str">
        <f t="shared" si="401"/>
        <v/>
      </c>
      <c r="CA649" t="str">
        <f t="shared" si="402"/>
        <v/>
      </c>
      <c r="CB649" t="str">
        <f t="shared" si="403"/>
        <v/>
      </c>
      <c r="CC649" t="str">
        <f t="shared" si="404"/>
        <v/>
      </c>
      <c r="CD649" t="str">
        <f t="shared" si="405"/>
        <v/>
      </c>
      <c r="CE649" t="str">
        <f t="shared" si="406"/>
        <v/>
      </c>
      <c r="CF649" t="str">
        <f t="shared" si="407"/>
        <v/>
      </c>
      <c r="CG649" t="str">
        <f t="shared" si="408"/>
        <v/>
      </c>
      <c r="CH649" t="str">
        <f t="shared" si="409"/>
        <v/>
      </c>
      <c r="CI649" t="str">
        <f t="shared" si="410"/>
        <v/>
      </c>
      <c r="CJ649" t="str">
        <f t="shared" si="411"/>
        <v/>
      </c>
      <c r="CK649" t="str">
        <f t="shared" si="412"/>
        <v/>
      </c>
      <c r="CL649" t="str">
        <f t="shared" si="413"/>
        <v/>
      </c>
      <c r="CM649" t="str">
        <f t="shared" si="414"/>
        <v/>
      </c>
      <c r="CN649" t="str">
        <f t="shared" si="415"/>
        <v/>
      </c>
      <c r="CO649" t="str">
        <f t="shared" si="416"/>
        <v/>
      </c>
    </row>
    <row r="650" spans="1:93" ht="28.8">
      <c r="A650" t="s">
        <v>4097</v>
      </c>
      <c r="B650" s="97" t="s">
        <v>4212</v>
      </c>
      <c r="C650" s="26" t="s">
        <v>4747</v>
      </c>
      <c r="D650" s="27"/>
      <c r="E650" s="27" t="s">
        <v>1163</v>
      </c>
      <c r="F650" t="s">
        <v>36</v>
      </c>
      <c r="G650" s="30" t="s">
        <v>4748</v>
      </c>
      <c r="H650" t="s">
        <v>3144</v>
      </c>
      <c r="K650" s="28"/>
      <c r="M650" t="s">
        <v>38</v>
      </c>
      <c r="R650" t="str">
        <f>IF(COUNTIF(soi_input_variables!A:A,B650)&gt;0,"yes","no")</f>
        <v>no</v>
      </c>
      <c r="S650" t="str">
        <f>IF(COUNTIF(midas_input_variables!A:A,B650)&gt;0,"yes","no")</f>
        <v>no</v>
      </c>
      <c r="T650" t="str">
        <f t="shared" si="418"/>
        <v>no</v>
      </c>
      <c r="V650" t="str">
        <f>IF(COUNTIF(eucalc_variables_proxies!A:A,B650)&gt;0,"yes","no")</f>
        <v>yes</v>
      </c>
      <c r="X650" t="s">
        <v>3028</v>
      </c>
      <c r="AI650" s="9" t="s">
        <v>4749</v>
      </c>
      <c r="AJ650" s="9" t="s">
        <v>2966</v>
      </c>
      <c r="AK650" t="s">
        <v>4681</v>
      </c>
      <c r="AO650" s="29">
        <v>1410</v>
      </c>
      <c r="AP650" s="103" t="s">
        <v>3753</v>
      </c>
      <c r="AQ650" s="104" t="b">
        <v>1</v>
      </c>
      <c r="AR650" s="105"/>
      <c r="AS650" s="29">
        <v>1410</v>
      </c>
      <c r="AT650" s="131" t="str" cm="1">
        <f t="array" ref="AT650">IFERROR(_xlfn.TEXTSPLIT(AR650,";",,FALSE),"")</f>
        <v/>
      </c>
      <c r="BJ650" s="132" t="str">
        <f t="shared" si="385"/>
        <v/>
      </c>
      <c r="BK650" s="132" t="str">
        <f t="shared" si="386"/>
        <v/>
      </c>
      <c r="BL650" s="132" t="str">
        <f t="shared" si="387"/>
        <v/>
      </c>
      <c r="BM650" s="132" t="str">
        <f t="shared" si="388"/>
        <v/>
      </c>
      <c r="BN650" s="132" t="str">
        <f t="shared" si="389"/>
        <v/>
      </c>
      <c r="BO650" s="132" t="str">
        <f t="shared" si="390"/>
        <v/>
      </c>
      <c r="BP650" s="132" t="str">
        <f t="shared" si="391"/>
        <v/>
      </c>
      <c r="BQ650" s="132" t="str">
        <f t="shared" si="392"/>
        <v/>
      </c>
      <c r="BR650" s="132" t="str">
        <f t="shared" si="393"/>
        <v/>
      </c>
      <c r="BS650" s="132" t="str">
        <f t="shared" si="394"/>
        <v/>
      </c>
      <c r="BT650" s="132" t="str">
        <f t="shared" si="395"/>
        <v/>
      </c>
      <c r="BU650" s="132" t="str">
        <f t="shared" si="396"/>
        <v/>
      </c>
      <c r="BV650" s="132" t="str">
        <f t="shared" si="397"/>
        <v/>
      </c>
      <c r="BW650" s="132" t="str">
        <f t="shared" si="398"/>
        <v/>
      </c>
      <c r="BX650" s="132" t="str">
        <f t="shared" si="399"/>
        <v/>
      </c>
      <c r="BY650" s="132" t="str">
        <f t="shared" si="400"/>
        <v/>
      </c>
      <c r="BZ650" t="str">
        <f t="shared" si="401"/>
        <v/>
      </c>
      <c r="CA650" t="str">
        <f t="shared" si="402"/>
        <v/>
      </c>
      <c r="CB650" t="str">
        <f t="shared" si="403"/>
        <v/>
      </c>
      <c r="CC650" t="str">
        <f t="shared" si="404"/>
        <v/>
      </c>
      <c r="CD650" t="str">
        <f t="shared" si="405"/>
        <v/>
      </c>
      <c r="CE650" t="str">
        <f t="shared" si="406"/>
        <v/>
      </c>
      <c r="CF650" t="str">
        <f t="shared" si="407"/>
        <v/>
      </c>
      <c r="CG650" t="str">
        <f t="shared" si="408"/>
        <v/>
      </c>
      <c r="CH650" t="str">
        <f t="shared" si="409"/>
        <v/>
      </c>
      <c r="CI650" t="str">
        <f t="shared" si="410"/>
        <v/>
      </c>
      <c r="CJ650" t="str">
        <f t="shared" si="411"/>
        <v/>
      </c>
      <c r="CK650" t="str">
        <f t="shared" si="412"/>
        <v/>
      </c>
      <c r="CL650" t="str">
        <f t="shared" si="413"/>
        <v/>
      </c>
      <c r="CM650" t="str">
        <f t="shared" si="414"/>
        <v/>
      </c>
      <c r="CN650" t="str">
        <f t="shared" si="415"/>
        <v/>
      </c>
      <c r="CO650" t="str">
        <f t="shared" si="416"/>
        <v/>
      </c>
    </row>
    <row r="651" spans="1:93" ht="28.8">
      <c r="A651" t="s">
        <v>4099</v>
      </c>
      <c r="B651" s="97" t="s">
        <v>4214</v>
      </c>
      <c r="C651" s="26" t="s">
        <v>4750</v>
      </c>
      <c r="D651" s="27"/>
      <c r="E651" s="27" t="s">
        <v>1163</v>
      </c>
      <c r="F651" t="s">
        <v>36</v>
      </c>
      <c r="G651" s="30" t="s">
        <v>4748</v>
      </c>
      <c r="H651" t="s">
        <v>3144</v>
      </c>
      <c r="K651" s="28"/>
      <c r="M651" t="s">
        <v>38</v>
      </c>
      <c r="R651" t="str">
        <f>IF(COUNTIF(soi_input_variables!A:A,B651)&gt;0,"yes","no")</f>
        <v>no</v>
      </c>
      <c r="S651" t="str">
        <f>IF(COUNTIF(midas_input_variables!A:A,B651)&gt;0,"yes","no")</f>
        <v>no</v>
      </c>
      <c r="T651" t="str">
        <f t="shared" si="418"/>
        <v>no</v>
      </c>
      <c r="V651" t="str">
        <f>IF(COUNTIF(eucalc_variables_proxies!A:A,B651)&gt;0,"yes","no")</f>
        <v>yes</v>
      </c>
      <c r="X651" t="s">
        <v>3028</v>
      </c>
      <c r="AI651" s="9" t="s">
        <v>4751</v>
      </c>
      <c r="AJ651" s="9" t="s">
        <v>2966</v>
      </c>
      <c r="AK651" t="s">
        <v>4681</v>
      </c>
      <c r="AO651" s="29"/>
      <c r="AP651" s="103" t="s">
        <v>3749</v>
      </c>
      <c r="AQ651" s="104" t="b">
        <v>0</v>
      </c>
      <c r="AR651" s="105">
        <v>1410</v>
      </c>
      <c r="AS651" s="29"/>
      <c r="AT651" s="131" t="str" cm="1">
        <f t="array" ref="AT651">IFERROR(_xlfn.TEXTSPLIT(AR651,";",,FALSE),"")</f>
        <v>1410</v>
      </c>
      <c r="BJ651" s="132">
        <f t="shared" si="385"/>
        <v>1410</v>
      </c>
      <c r="BK651" s="132" t="str">
        <f t="shared" si="386"/>
        <v/>
      </c>
      <c r="BL651" s="132" t="str">
        <f t="shared" si="387"/>
        <v/>
      </c>
      <c r="BM651" s="132" t="str">
        <f t="shared" si="388"/>
        <v/>
      </c>
      <c r="BN651" s="132" t="str">
        <f t="shared" si="389"/>
        <v/>
      </c>
      <c r="BO651" s="132" t="str">
        <f t="shared" si="390"/>
        <v/>
      </c>
      <c r="BP651" s="132" t="str">
        <f t="shared" si="391"/>
        <v/>
      </c>
      <c r="BQ651" s="132" t="str">
        <f t="shared" si="392"/>
        <v/>
      </c>
      <c r="BR651" s="132" t="str">
        <f t="shared" si="393"/>
        <v/>
      </c>
      <c r="BS651" s="132" t="str">
        <f t="shared" si="394"/>
        <v/>
      </c>
      <c r="BT651" s="132" t="str">
        <f t="shared" si="395"/>
        <v/>
      </c>
      <c r="BU651" s="132" t="str">
        <f t="shared" si="396"/>
        <v/>
      </c>
      <c r="BV651" s="132" t="str">
        <f t="shared" si="397"/>
        <v/>
      </c>
      <c r="BW651" s="132" t="str">
        <f t="shared" si="398"/>
        <v/>
      </c>
      <c r="BX651" s="132" t="str">
        <f t="shared" si="399"/>
        <v/>
      </c>
      <c r="BY651" s="132" t="str">
        <f t="shared" si="400"/>
        <v/>
      </c>
      <c r="BZ651" t="str">
        <f t="shared" si="401"/>
        <v>agr_fuel-cost_liquid-ff-oil[MEUR]</v>
      </c>
      <c r="CA651" t="str">
        <f t="shared" si="402"/>
        <v/>
      </c>
      <c r="CB651" t="str">
        <f t="shared" si="403"/>
        <v/>
      </c>
      <c r="CC651" t="str">
        <f t="shared" si="404"/>
        <v/>
      </c>
      <c r="CD651" t="str">
        <f t="shared" si="405"/>
        <v/>
      </c>
      <c r="CE651" t="str">
        <f t="shared" si="406"/>
        <v/>
      </c>
      <c r="CF651" t="str">
        <f t="shared" si="407"/>
        <v/>
      </c>
      <c r="CG651" t="str">
        <f t="shared" si="408"/>
        <v/>
      </c>
      <c r="CH651" t="str">
        <f t="shared" si="409"/>
        <v/>
      </c>
      <c r="CI651" t="str">
        <f t="shared" si="410"/>
        <v/>
      </c>
      <c r="CJ651" t="str">
        <f t="shared" si="411"/>
        <v/>
      </c>
      <c r="CK651" t="str">
        <f t="shared" si="412"/>
        <v/>
      </c>
      <c r="CL651" t="str">
        <f t="shared" si="413"/>
        <v/>
      </c>
      <c r="CM651" t="str">
        <f t="shared" si="414"/>
        <v/>
      </c>
      <c r="CN651" t="str">
        <f t="shared" si="415"/>
        <v/>
      </c>
      <c r="CO651" t="str">
        <f t="shared" si="416"/>
        <v/>
      </c>
    </row>
    <row r="652" spans="1:93" ht="28.8">
      <c r="A652" t="s">
        <v>4101</v>
      </c>
      <c r="B652" s="97" t="s">
        <v>4217</v>
      </c>
      <c r="C652" s="26" t="s">
        <v>4752</v>
      </c>
      <c r="D652" s="27"/>
      <c r="E652" s="27" t="s">
        <v>1163</v>
      </c>
      <c r="F652" t="s">
        <v>36</v>
      </c>
      <c r="G652" s="30" t="s">
        <v>4748</v>
      </c>
      <c r="H652" t="s">
        <v>3144</v>
      </c>
      <c r="K652" s="28"/>
      <c r="M652" t="s">
        <v>38</v>
      </c>
      <c r="R652" t="str">
        <f>IF(COUNTIF(soi_input_variables!A:A,B652)&gt;0,"yes","no")</f>
        <v>no</v>
      </c>
      <c r="S652" t="str">
        <f>IF(COUNTIF(midas_input_variables!A:A,B652)&gt;0,"yes","no")</f>
        <v>no</v>
      </c>
      <c r="T652" t="str">
        <f t="shared" si="384"/>
        <v>no</v>
      </c>
      <c r="V652" t="str">
        <f>IF(COUNTIF(eucalc_variables_proxies!A:A,B652)&gt;0,"yes","no")</f>
        <v>yes</v>
      </c>
      <c r="X652" t="s">
        <v>3028</v>
      </c>
      <c r="AI652" s="9" t="s">
        <v>4753</v>
      </c>
      <c r="AJ652" s="9" t="s">
        <v>2966</v>
      </c>
      <c r="AK652" t="s">
        <v>4681</v>
      </c>
      <c r="AO652" s="29">
        <v>1411</v>
      </c>
      <c r="AP652" s="103" t="s">
        <v>4669</v>
      </c>
      <c r="AQ652" s="104" t="b">
        <v>1</v>
      </c>
      <c r="AR652" s="105"/>
      <c r="AS652" s="29">
        <v>1411</v>
      </c>
      <c r="AT652" s="131" t="str" cm="1">
        <f t="array" ref="AT652">IFERROR(_xlfn.TEXTSPLIT(AR652,";",,FALSE),"")</f>
        <v/>
      </c>
      <c r="BJ652" s="132" t="str">
        <f t="shared" si="385"/>
        <v/>
      </c>
      <c r="BK652" s="132" t="str">
        <f t="shared" si="386"/>
        <v/>
      </c>
      <c r="BL652" s="132" t="str">
        <f t="shared" si="387"/>
        <v/>
      </c>
      <c r="BM652" s="132" t="str">
        <f t="shared" si="388"/>
        <v/>
      </c>
      <c r="BN652" s="132" t="str">
        <f t="shared" si="389"/>
        <v/>
      </c>
      <c r="BO652" s="132" t="str">
        <f t="shared" si="390"/>
        <v/>
      </c>
      <c r="BP652" s="132" t="str">
        <f t="shared" si="391"/>
        <v/>
      </c>
      <c r="BQ652" s="132" t="str">
        <f t="shared" si="392"/>
        <v/>
      </c>
      <c r="BR652" s="132" t="str">
        <f t="shared" si="393"/>
        <v/>
      </c>
      <c r="BS652" s="132" t="str">
        <f t="shared" si="394"/>
        <v/>
      </c>
      <c r="BT652" s="132" t="str">
        <f t="shared" si="395"/>
        <v/>
      </c>
      <c r="BU652" s="132" t="str">
        <f t="shared" si="396"/>
        <v/>
      </c>
      <c r="BV652" s="132" t="str">
        <f t="shared" si="397"/>
        <v/>
      </c>
      <c r="BW652" s="132" t="str">
        <f t="shared" si="398"/>
        <v/>
      </c>
      <c r="BX652" s="132" t="str">
        <f t="shared" si="399"/>
        <v/>
      </c>
      <c r="BY652" s="132" t="str">
        <f t="shared" si="400"/>
        <v/>
      </c>
      <c r="BZ652" t="str">
        <f t="shared" si="401"/>
        <v/>
      </c>
      <c r="CA652" t="str">
        <f t="shared" si="402"/>
        <v/>
      </c>
      <c r="CB652" t="str">
        <f t="shared" si="403"/>
        <v/>
      </c>
      <c r="CC652" t="str">
        <f t="shared" si="404"/>
        <v/>
      </c>
      <c r="CD652" t="str">
        <f t="shared" si="405"/>
        <v/>
      </c>
      <c r="CE652" t="str">
        <f t="shared" si="406"/>
        <v/>
      </c>
      <c r="CF652" t="str">
        <f t="shared" si="407"/>
        <v/>
      </c>
      <c r="CG652" t="str">
        <f t="shared" si="408"/>
        <v/>
      </c>
      <c r="CH652" t="str">
        <f t="shared" si="409"/>
        <v/>
      </c>
      <c r="CI652" t="str">
        <f t="shared" si="410"/>
        <v/>
      </c>
      <c r="CJ652" t="str">
        <f t="shared" si="411"/>
        <v/>
      </c>
      <c r="CK652" t="str">
        <f t="shared" si="412"/>
        <v/>
      </c>
      <c r="CL652" t="str">
        <f t="shared" si="413"/>
        <v/>
      </c>
      <c r="CM652" t="str">
        <f t="shared" si="414"/>
        <v/>
      </c>
      <c r="CN652" t="str">
        <f t="shared" si="415"/>
        <v/>
      </c>
      <c r="CO652" t="str">
        <f t="shared" si="416"/>
        <v/>
      </c>
    </row>
    <row r="653" spans="1:93" ht="28.8">
      <c r="A653" t="s">
        <v>4105</v>
      </c>
      <c r="B653" s="97" t="s">
        <v>4219</v>
      </c>
      <c r="C653" s="26" t="s">
        <v>4754</v>
      </c>
      <c r="D653" s="27"/>
      <c r="E653" s="27" t="s">
        <v>1163</v>
      </c>
      <c r="F653" t="s">
        <v>36</v>
      </c>
      <c r="G653" s="30" t="s">
        <v>4748</v>
      </c>
      <c r="H653" t="s">
        <v>3144</v>
      </c>
      <c r="K653" s="28"/>
      <c r="M653" t="s">
        <v>38</v>
      </c>
      <c r="R653" t="str">
        <f>IF(COUNTIF(soi_input_variables!A:A,B653)&gt;0,"yes","no")</f>
        <v>no</v>
      </c>
      <c r="S653" t="str">
        <f>IF(COUNTIF(midas_input_variables!A:A,B653)&gt;0,"yes","no")</f>
        <v>no</v>
      </c>
      <c r="T653" t="str">
        <f t="shared" si="384"/>
        <v>no</v>
      </c>
      <c r="V653" t="str">
        <f>IF(COUNTIF(eucalc_variables_proxies!A:A,B653)&gt;0,"yes","no")</f>
        <v>yes</v>
      </c>
      <c r="X653" t="s">
        <v>3028</v>
      </c>
      <c r="AI653" s="9" t="s">
        <v>4755</v>
      </c>
      <c r="AJ653" s="9" t="s">
        <v>2966</v>
      </c>
      <c r="AK653" t="s">
        <v>4681</v>
      </c>
      <c r="AO653" s="29">
        <v>1411</v>
      </c>
      <c r="AP653" s="103" t="s">
        <v>4665</v>
      </c>
      <c r="AQ653" s="104" t="b">
        <v>1</v>
      </c>
      <c r="AR653" s="105"/>
      <c r="AS653" s="29">
        <v>1411</v>
      </c>
      <c r="AT653" s="131" t="str" cm="1">
        <f t="array" ref="AT653">IFERROR(_xlfn.TEXTSPLIT(AR653,";",,FALSE),"")</f>
        <v/>
      </c>
      <c r="BJ653" s="132" t="str">
        <f t="shared" si="385"/>
        <v/>
      </c>
      <c r="BK653" s="132" t="str">
        <f t="shared" si="386"/>
        <v/>
      </c>
      <c r="BL653" s="132" t="str">
        <f t="shared" si="387"/>
        <v/>
      </c>
      <c r="BM653" s="132" t="str">
        <f t="shared" si="388"/>
        <v/>
      </c>
      <c r="BN653" s="132" t="str">
        <f t="shared" si="389"/>
        <v/>
      </c>
      <c r="BO653" s="132" t="str">
        <f t="shared" si="390"/>
        <v/>
      </c>
      <c r="BP653" s="132" t="str">
        <f t="shared" si="391"/>
        <v/>
      </c>
      <c r="BQ653" s="132" t="str">
        <f t="shared" si="392"/>
        <v/>
      </c>
      <c r="BR653" s="132" t="str">
        <f t="shared" si="393"/>
        <v/>
      </c>
      <c r="BS653" s="132" t="str">
        <f t="shared" si="394"/>
        <v/>
      </c>
      <c r="BT653" s="132" t="str">
        <f t="shared" si="395"/>
        <v/>
      </c>
      <c r="BU653" s="132" t="str">
        <f t="shared" si="396"/>
        <v/>
      </c>
      <c r="BV653" s="132" t="str">
        <f t="shared" si="397"/>
        <v/>
      </c>
      <c r="BW653" s="132" t="str">
        <f t="shared" si="398"/>
        <v/>
      </c>
      <c r="BX653" s="132" t="str">
        <f t="shared" si="399"/>
        <v/>
      </c>
      <c r="BY653" s="132" t="str">
        <f t="shared" si="400"/>
        <v/>
      </c>
      <c r="BZ653" t="str">
        <f t="shared" si="401"/>
        <v/>
      </c>
      <c r="CA653" t="str">
        <f t="shared" si="402"/>
        <v/>
      </c>
      <c r="CB653" t="str">
        <f t="shared" si="403"/>
        <v/>
      </c>
      <c r="CC653" t="str">
        <f t="shared" si="404"/>
        <v/>
      </c>
      <c r="CD653" t="str">
        <f t="shared" si="405"/>
        <v/>
      </c>
      <c r="CE653" t="str">
        <f t="shared" si="406"/>
        <v/>
      </c>
      <c r="CF653" t="str">
        <f t="shared" si="407"/>
        <v/>
      </c>
      <c r="CG653" t="str">
        <f t="shared" si="408"/>
        <v/>
      </c>
      <c r="CH653" t="str">
        <f t="shared" si="409"/>
        <v/>
      </c>
      <c r="CI653" t="str">
        <f t="shared" si="410"/>
        <v/>
      </c>
      <c r="CJ653" t="str">
        <f t="shared" si="411"/>
        <v/>
      </c>
      <c r="CK653" t="str">
        <f t="shared" si="412"/>
        <v/>
      </c>
      <c r="CL653" t="str">
        <f t="shared" si="413"/>
        <v/>
      </c>
      <c r="CM653" t="str">
        <f t="shared" si="414"/>
        <v/>
      </c>
      <c r="CN653" t="str">
        <f t="shared" si="415"/>
        <v/>
      </c>
      <c r="CO653" t="str">
        <f t="shared" si="416"/>
        <v/>
      </c>
    </row>
    <row r="654" spans="1:93" ht="28.8">
      <c r="A654" t="s">
        <v>4092</v>
      </c>
      <c r="B654" s="97" t="s">
        <v>4222</v>
      </c>
      <c r="C654" s="26" t="s">
        <v>4756</v>
      </c>
      <c r="D654" s="27"/>
      <c r="E654" s="27" t="s">
        <v>1163</v>
      </c>
      <c r="F654" t="s">
        <v>36</v>
      </c>
      <c r="G654" s="30" t="s">
        <v>4757</v>
      </c>
      <c r="H654" t="s">
        <v>3144</v>
      </c>
      <c r="K654" s="28"/>
      <c r="M654" t="s">
        <v>38</v>
      </c>
      <c r="R654" t="str">
        <f>IF(COUNTIF(soi_input_variables!A:A,B654)&gt;0,"yes","no")</f>
        <v>no</v>
      </c>
      <c r="S654" t="str">
        <f>IF(COUNTIF(midas_input_variables!A:A,B654)&gt;0,"yes","no")</f>
        <v>no</v>
      </c>
      <c r="T654" t="str">
        <f t="shared" si="384"/>
        <v>no</v>
      </c>
      <c r="V654" t="str">
        <f>IF(COUNTIF(eucalc_variables_proxies!A:A,B654)&gt;0,"yes","no")</f>
        <v>yes</v>
      </c>
      <c r="X654" t="s">
        <v>3028</v>
      </c>
      <c r="AI654" s="9" t="s">
        <v>4758</v>
      </c>
      <c r="AJ654" s="9" t="s">
        <v>2966</v>
      </c>
      <c r="AK654" t="s">
        <v>4681</v>
      </c>
      <c r="AO654" s="29">
        <v>1411</v>
      </c>
      <c r="AP654" s="103" t="s">
        <v>4673</v>
      </c>
      <c r="AQ654" s="104" t="b">
        <v>1</v>
      </c>
      <c r="AR654" s="105"/>
      <c r="AS654" s="29">
        <v>1411</v>
      </c>
      <c r="AT654" s="131" t="str" cm="1">
        <f t="array" ref="AT654">IFERROR(_xlfn.TEXTSPLIT(AR654,";",,FALSE),"")</f>
        <v/>
      </c>
      <c r="BJ654" s="132" t="str">
        <f t="shared" si="385"/>
        <v/>
      </c>
      <c r="BK654" s="132" t="str">
        <f t="shared" si="386"/>
        <v/>
      </c>
      <c r="BL654" s="132" t="str">
        <f t="shared" si="387"/>
        <v/>
      </c>
      <c r="BM654" s="132" t="str">
        <f t="shared" si="388"/>
        <v/>
      </c>
      <c r="BN654" s="132" t="str">
        <f t="shared" si="389"/>
        <v/>
      </c>
      <c r="BO654" s="132" t="str">
        <f t="shared" si="390"/>
        <v/>
      </c>
      <c r="BP654" s="132" t="str">
        <f t="shared" si="391"/>
        <v/>
      </c>
      <c r="BQ654" s="132" t="str">
        <f t="shared" si="392"/>
        <v/>
      </c>
      <c r="BR654" s="132" t="str">
        <f t="shared" si="393"/>
        <v/>
      </c>
      <c r="BS654" s="132" t="str">
        <f t="shared" si="394"/>
        <v/>
      </c>
      <c r="BT654" s="132" t="str">
        <f t="shared" si="395"/>
        <v/>
      </c>
      <c r="BU654" s="132" t="str">
        <f t="shared" si="396"/>
        <v/>
      </c>
      <c r="BV654" s="132" t="str">
        <f t="shared" si="397"/>
        <v/>
      </c>
      <c r="BW654" s="132" t="str">
        <f t="shared" si="398"/>
        <v/>
      </c>
      <c r="BX654" s="132" t="str">
        <f t="shared" si="399"/>
        <v/>
      </c>
      <c r="BY654" s="132" t="str">
        <f t="shared" si="400"/>
        <v/>
      </c>
      <c r="BZ654" t="str">
        <f t="shared" si="401"/>
        <v/>
      </c>
      <c r="CA654" t="str">
        <f t="shared" si="402"/>
        <v/>
      </c>
      <c r="CB654" t="str">
        <f t="shared" si="403"/>
        <v/>
      </c>
      <c r="CC654" t="str">
        <f t="shared" si="404"/>
        <v/>
      </c>
      <c r="CD654" t="str">
        <f t="shared" si="405"/>
        <v/>
      </c>
      <c r="CE654" t="str">
        <f t="shared" si="406"/>
        <v/>
      </c>
      <c r="CF654" t="str">
        <f t="shared" si="407"/>
        <v/>
      </c>
      <c r="CG654" t="str">
        <f t="shared" si="408"/>
        <v/>
      </c>
      <c r="CH654" t="str">
        <f t="shared" si="409"/>
        <v/>
      </c>
      <c r="CI654" t="str">
        <f t="shared" si="410"/>
        <v/>
      </c>
      <c r="CJ654" t="str">
        <f t="shared" si="411"/>
        <v/>
      </c>
      <c r="CK654" t="str">
        <f t="shared" si="412"/>
        <v/>
      </c>
      <c r="CL654" t="str">
        <f t="shared" si="413"/>
        <v/>
      </c>
      <c r="CM654" t="str">
        <f t="shared" si="414"/>
        <v/>
      </c>
      <c r="CN654" t="str">
        <f t="shared" si="415"/>
        <v/>
      </c>
      <c r="CO654" t="str">
        <f t="shared" si="416"/>
        <v/>
      </c>
    </row>
    <row r="655" spans="1:93" ht="16.5" customHeight="1">
      <c r="A655" t="s">
        <v>4104</v>
      </c>
      <c r="B655" s="97" t="s">
        <v>4226</v>
      </c>
      <c r="C655" s="26" t="s">
        <v>4759</v>
      </c>
      <c r="D655" s="27"/>
      <c r="E655" s="27" t="s">
        <v>1163</v>
      </c>
      <c r="F655" t="s">
        <v>36</v>
      </c>
      <c r="G655" s="30" t="s">
        <v>4748</v>
      </c>
      <c r="H655" t="s">
        <v>3144</v>
      </c>
      <c r="K655" s="28"/>
      <c r="M655" t="s">
        <v>38</v>
      </c>
      <c r="R655" t="str">
        <f>IF(COUNTIF(soi_input_variables!A:A,B655)&gt;0,"yes","no")</f>
        <v>no</v>
      </c>
      <c r="S655" t="str">
        <f>IF(COUNTIF(midas_input_variables!A:A,B655)&gt;0,"yes","no")</f>
        <v>no</v>
      </c>
      <c r="T655" t="str">
        <f t="shared" si="384"/>
        <v>no</v>
      </c>
      <c r="V655" t="str">
        <f>IF(COUNTIF(eucalc_variables_proxies!A:A,B655)&gt;0,"yes","no")</f>
        <v>yes</v>
      </c>
      <c r="X655" t="s">
        <v>3028</v>
      </c>
      <c r="AI655" s="9" t="s">
        <v>4760</v>
      </c>
      <c r="AJ655" s="9" t="s">
        <v>2966</v>
      </c>
      <c r="AK655" t="s">
        <v>4681</v>
      </c>
      <c r="AO655" s="29"/>
      <c r="AP655" s="103" t="s">
        <v>4319</v>
      </c>
      <c r="AQ655" s="104" t="b">
        <v>0</v>
      </c>
      <c r="AR655" s="29">
        <v>1411</v>
      </c>
      <c r="AS655" s="29"/>
      <c r="AT655" s="131" t="str" cm="1">
        <f t="array" ref="AT655">IFERROR(_xlfn.TEXTSPLIT(AR655,";",,FALSE),"")</f>
        <v>1411</v>
      </c>
      <c r="BJ655" s="132">
        <f t="shared" si="385"/>
        <v>1411</v>
      </c>
      <c r="BK655" s="132" t="str">
        <f t="shared" si="386"/>
        <v/>
      </c>
      <c r="BL655" s="132" t="str">
        <f t="shared" si="387"/>
        <v/>
      </c>
      <c r="BM655" s="132" t="str">
        <f t="shared" si="388"/>
        <v/>
      </c>
      <c r="BN655" s="132" t="str">
        <f t="shared" si="389"/>
        <v/>
      </c>
      <c r="BO655" s="132" t="str">
        <f t="shared" si="390"/>
        <v/>
      </c>
      <c r="BP655" s="132" t="str">
        <f t="shared" si="391"/>
        <v/>
      </c>
      <c r="BQ655" s="132" t="str">
        <f t="shared" si="392"/>
        <v/>
      </c>
      <c r="BR655" s="132" t="str">
        <f t="shared" si="393"/>
        <v/>
      </c>
      <c r="BS655" s="132" t="str">
        <f t="shared" si="394"/>
        <v/>
      </c>
      <c r="BT655" s="132" t="str">
        <f t="shared" si="395"/>
        <v/>
      </c>
      <c r="BU655" s="132" t="str">
        <f t="shared" si="396"/>
        <v/>
      </c>
      <c r="BV655" s="132" t="str">
        <f t="shared" si="397"/>
        <v/>
      </c>
      <c r="BW655" s="132" t="str">
        <f t="shared" si="398"/>
        <v/>
      </c>
      <c r="BX655" s="132" t="str">
        <f t="shared" si="399"/>
        <v/>
      </c>
      <c r="BY655" s="132" t="str">
        <f t="shared" si="400"/>
        <v/>
      </c>
      <c r="BZ655" t="str">
        <f t="shared" si="401"/>
        <v>bld_fuel-cost_liquid-ff-oil[MEUR]</v>
      </c>
      <c r="CA655" t="str">
        <f t="shared" si="402"/>
        <v/>
      </c>
      <c r="CB655" t="str">
        <f t="shared" si="403"/>
        <v/>
      </c>
      <c r="CC655" t="str">
        <f t="shared" si="404"/>
        <v/>
      </c>
      <c r="CD655" t="str">
        <f t="shared" si="405"/>
        <v/>
      </c>
      <c r="CE655" t="str">
        <f t="shared" si="406"/>
        <v/>
      </c>
      <c r="CF655" t="str">
        <f t="shared" si="407"/>
        <v/>
      </c>
      <c r="CG655" t="str">
        <f t="shared" si="408"/>
        <v/>
      </c>
      <c r="CH655" t="str">
        <f t="shared" si="409"/>
        <v/>
      </c>
      <c r="CI655" t="str">
        <f t="shared" si="410"/>
        <v/>
      </c>
      <c r="CJ655" t="str">
        <f t="shared" si="411"/>
        <v/>
      </c>
      <c r="CK655" t="str">
        <f t="shared" si="412"/>
        <v/>
      </c>
      <c r="CL655" t="str">
        <f t="shared" si="413"/>
        <v/>
      </c>
      <c r="CM655" t="str">
        <f t="shared" si="414"/>
        <v/>
      </c>
      <c r="CN655" t="str">
        <f t="shared" si="415"/>
        <v/>
      </c>
      <c r="CO655" t="str">
        <f t="shared" si="416"/>
        <v/>
      </c>
    </row>
    <row r="656" spans="1:93" ht="17.7" customHeight="1">
      <c r="A656" t="s">
        <v>4108</v>
      </c>
      <c r="B656" s="97" t="s">
        <v>4230</v>
      </c>
      <c r="C656" s="26" t="s">
        <v>4761</v>
      </c>
      <c r="D656" s="27"/>
      <c r="E656" s="27" t="s">
        <v>61</v>
      </c>
      <c r="F656" t="s">
        <v>48</v>
      </c>
      <c r="G656" s="30" t="s">
        <v>4748</v>
      </c>
      <c r="H656" t="s">
        <v>68</v>
      </c>
      <c r="K656" s="28"/>
      <c r="M656" t="s">
        <v>38</v>
      </c>
      <c r="R656" t="str">
        <f>IF(COUNTIF(soi_input_variables!A:A,B656)&gt;0,"yes","no")</f>
        <v>no</v>
      </c>
      <c r="S656" t="str">
        <f>IF(COUNTIF(midas_input_variables!A:A,B656)&gt;0,"yes","no")</f>
        <v>yes</v>
      </c>
      <c r="T656" t="str">
        <f t="shared" si="384"/>
        <v>yes</v>
      </c>
      <c r="U656">
        <v>0.02</v>
      </c>
      <c r="V656" t="str">
        <f>IF(COUNTIF(eucalc_variables_proxies!A:A,B656)&gt;0,"yes","no")</f>
        <v>yes</v>
      </c>
      <c r="X656" t="s">
        <v>3033</v>
      </c>
      <c r="AI656" s="9" t="s">
        <v>4762</v>
      </c>
      <c r="AJ656" s="9" t="s">
        <v>2966</v>
      </c>
      <c r="AK656" t="s">
        <v>4681</v>
      </c>
      <c r="AO656" s="29">
        <v>1412</v>
      </c>
      <c r="AP656" s="103" t="s">
        <v>4763</v>
      </c>
      <c r="AQ656" s="104" t="b">
        <v>1</v>
      </c>
      <c r="AR656" s="105"/>
      <c r="AS656" s="29">
        <v>1412</v>
      </c>
      <c r="AT656" s="131" t="str" cm="1">
        <f t="array" ref="AT656">IFERROR(_xlfn.TEXTSPLIT(AR656,";",,FALSE),"")</f>
        <v/>
      </c>
      <c r="BJ656" s="132" t="str">
        <f t="shared" si="385"/>
        <v/>
      </c>
      <c r="BK656" s="132" t="str">
        <f t="shared" si="386"/>
        <v/>
      </c>
      <c r="BL656" s="132" t="str">
        <f t="shared" si="387"/>
        <v/>
      </c>
      <c r="BM656" s="132" t="str">
        <f t="shared" si="388"/>
        <v/>
      </c>
      <c r="BN656" s="132" t="str">
        <f t="shared" si="389"/>
        <v/>
      </c>
      <c r="BO656" s="132" t="str">
        <f t="shared" si="390"/>
        <v/>
      </c>
      <c r="BP656" s="132" t="str">
        <f t="shared" si="391"/>
        <v/>
      </c>
      <c r="BQ656" s="132" t="str">
        <f t="shared" si="392"/>
        <v/>
      </c>
      <c r="BR656" s="132" t="str">
        <f t="shared" si="393"/>
        <v/>
      </c>
      <c r="BS656" s="132" t="str">
        <f t="shared" si="394"/>
        <v/>
      </c>
      <c r="BT656" s="132" t="str">
        <f t="shared" si="395"/>
        <v/>
      </c>
      <c r="BU656" s="132" t="str">
        <f t="shared" si="396"/>
        <v/>
      </c>
      <c r="BV656" s="132" t="str">
        <f t="shared" si="397"/>
        <v/>
      </c>
      <c r="BW656" s="132" t="str">
        <f t="shared" si="398"/>
        <v/>
      </c>
      <c r="BX656" s="132" t="str">
        <f t="shared" si="399"/>
        <v/>
      </c>
      <c r="BY656" s="132" t="str">
        <f t="shared" si="400"/>
        <v/>
      </c>
      <c r="BZ656" t="str">
        <f t="shared" si="401"/>
        <v/>
      </c>
      <c r="CA656" t="str">
        <f t="shared" si="402"/>
        <v/>
      </c>
      <c r="CB656" t="str">
        <f t="shared" si="403"/>
        <v/>
      </c>
      <c r="CC656" t="str">
        <f t="shared" si="404"/>
        <v/>
      </c>
      <c r="CD656" t="str">
        <f t="shared" si="405"/>
        <v/>
      </c>
      <c r="CE656" t="str">
        <f t="shared" si="406"/>
        <v/>
      </c>
      <c r="CF656" t="str">
        <f t="shared" si="407"/>
        <v/>
      </c>
      <c r="CG656" t="str">
        <f t="shared" si="408"/>
        <v/>
      </c>
      <c r="CH656" t="str">
        <f t="shared" si="409"/>
        <v/>
      </c>
      <c r="CI656" t="str">
        <f t="shared" si="410"/>
        <v/>
      </c>
      <c r="CJ656" t="str">
        <f t="shared" si="411"/>
        <v/>
      </c>
      <c r="CK656" t="str">
        <f t="shared" si="412"/>
        <v/>
      </c>
      <c r="CL656" t="str">
        <f t="shared" si="413"/>
        <v/>
      </c>
      <c r="CM656" t="str">
        <f t="shared" si="414"/>
        <v/>
      </c>
      <c r="CN656" t="str">
        <f t="shared" si="415"/>
        <v/>
      </c>
      <c r="CO656" t="str">
        <f t="shared" si="416"/>
        <v/>
      </c>
    </row>
    <row r="657" spans="1:93" ht="19.95" customHeight="1">
      <c r="A657" t="s">
        <v>4110</v>
      </c>
      <c r="B657" s="97" t="s">
        <v>4235</v>
      </c>
      <c r="C657" s="26" t="s">
        <v>4764</v>
      </c>
      <c r="D657" s="27"/>
      <c r="E657" s="27" t="s">
        <v>61</v>
      </c>
      <c r="F657" t="s">
        <v>48</v>
      </c>
      <c r="G657" s="30" t="s">
        <v>4748</v>
      </c>
      <c r="H657" t="s">
        <v>68</v>
      </c>
      <c r="K657" s="28"/>
      <c r="M657" t="s">
        <v>38</v>
      </c>
      <c r="R657" t="str">
        <f>IF(COUNTIF(soi_input_variables!A:A,B657)&gt;0,"yes","no")</f>
        <v>no</v>
      </c>
      <c r="S657" t="str">
        <f>IF(COUNTIF(midas_input_variables!A:A,B657)&gt;0,"yes","no")</f>
        <v>yes</v>
      </c>
      <c r="T657" t="str">
        <f t="shared" si="384"/>
        <v>yes</v>
      </c>
      <c r="U657">
        <v>0.02</v>
      </c>
      <c r="V657" t="str">
        <f>IF(COUNTIF(eucalc_variables_proxies!A:A,B657)&gt;0,"yes","no")</f>
        <v>yes</v>
      </c>
      <c r="X657" t="s">
        <v>3033</v>
      </c>
      <c r="AI657" s="9" t="s">
        <v>4765</v>
      </c>
      <c r="AJ657" s="9" t="s">
        <v>2966</v>
      </c>
      <c r="AK657" t="s">
        <v>4681</v>
      </c>
      <c r="AO657" s="29">
        <v>1412</v>
      </c>
      <c r="AP657" s="103" t="s">
        <v>4766</v>
      </c>
      <c r="AQ657" s="104" t="b">
        <v>1</v>
      </c>
      <c r="AR657" s="105"/>
      <c r="AS657" s="29">
        <v>1412</v>
      </c>
      <c r="AT657" s="131" t="str" cm="1">
        <f t="array" ref="AT657">IFERROR(_xlfn.TEXTSPLIT(AR657,";",,FALSE),"")</f>
        <v/>
      </c>
      <c r="BJ657" s="132" t="str">
        <f t="shared" si="385"/>
        <v/>
      </c>
      <c r="BK657" s="132" t="str">
        <f t="shared" si="386"/>
        <v/>
      </c>
      <c r="BL657" s="132" t="str">
        <f t="shared" si="387"/>
        <v/>
      </c>
      <c r="BM657" s="132" t="str">
        <f t="shared" si="388"/>
        <v/>
      </c>
      <c r="BN657" s="132" t="str">
        <f t="shared" si="389"/>
        <v/>
      </c>
      <c r="BO657" s="132" t="str">
        <f t="shared" si="390"/>
        <v/>
      </c>
      <c r="BP657" s="132" t="str">
        <f t="shared" si="391"/>
        <v/>
      </c>
      <c r="BQ657" s="132" t="str">
        <f t="shared" si="392"/>
        <v/>
      </c>
      <c r="BR657" s="132" t="str">
        <f t="shared" si="393"/>
        <v/>
      </c>
      <c r="BS657" s="132" t="str">
        <f t="shared" si="394"/>
        <v/>
      </c>
      <c r="BT657" s="132" t="str">
        <f t="shared" si="395"/>
        <v/>
      </c>
      <c r="BU657" s="132" t="str">
        <f t="shared" si="396"/>
        <v/>
      </c>
      <c r="BV657" s="132" t="str">
        <f t="shared" si="397"/>
        <v/>
      </c>
      <c r="BW657" s="132" t="str">
        <f t="shared" si="398"/>
        <v/>
      </c>
      <c r="BX657" s="132" t="str">
        <f t="shared" si="399"/>
        <v/>
      </c>
      <c r="BY657" s="132" t="str">
        <f t="shared" si="400"/>
        <v/>
      </c>
      <c r="BZ657" t="str">
        <f t="shared" si="401"/>
        <v/>
      </c>
      <c r="CA657" t="str">
        <f t="shared" si="402"/>
        <v/>
      </c>
      <c r="CB657" t="str">
        <f t="shared" si="403"/>
        <v/>
      </c>
      <c r="CC657" t="str">
        <f t="shared" si="404"/>
        <v/>
      </c>
      <c r="CD657" t="str">
        <f t="shared" si="405"/>
        <v/>
      </c>
      <c r="CE657" t="str">
        <f t="shared" si="406"/>
        <v/>
      </c>
      <c r="CF657" t="str">
        <f t="shared" si="407"/>
        <v/>
      </c>
      <c r="CG657" t="str">
        <f t="shared" si="408"/>
        <v/>
      </c>
      <c r="CH657" t="str">
        <f t="shared" si="409"/>
        <v/>
      </c>
      <c r="CI657" t="str">
        <f t="shared" si="410"/>
        <v/>
      </c>
      <c r="CJ657" t="str">
        <f t="shared" si="411"/>
        <v/>
      </c>
      <c r="CK657" t="str">
        <f t="shared" si="412"/>
        <v/>
      </c>
      <c r="CL657" t="str">
        <f t="shared" si="413"/>
        <v/>
      </c>
      <c r="CM657" t="str">
        <f t="shared" si="414"/>
        <v/>
      </c>
      <c r="CN657" t="str">
        <f t="shared" si="415"/>
        <v/>
      </c>
      <c r="CO657" t="str">
        <f t="shared" si="416"/>
        <v/>
      </c>
    </row>
    <row r="658" spans="1:93" ht="21" customHeight="1">
      <c r="A658" t="s">
        <v>4112</v>
      </c>
      <c r="B658" s="97" t="s">
        <v>4237</v>
      </c>
      <c r="C658" s="26" t="s">
        <v>4767</v>
      </c>
      <c r="D658" s="27"/>
      <c r="E658" s="27" t="s">
        <v>61</v>
      </c>
      <c r="F658" t="s">
        <v>48</v>
      </c>
      <c r="G658" s="30" t="s">
        <v>4748</v>
      </c>
      <c r="H658" t="s">
        <v>68</v>
      </c>
      <c r="K658" s="28"/>
      <c r="M658" t="s">
        <v>38</v>
      </c>
      <c r="R658" t="str">
        <f>IF(COUNTIF(soi_input_variables!A:A,B658)&gt;0,"yes","no")</f>
        <v>no</v>
      </c>
      <c r="S658" t="str">
        <f>IF(COUNTIF(midas_input_variables!A:A,B658)&gt;0,"yes","no")</f>
        <v>yes</v>
      </c>
      <c r="T658" t="str">
        <f t="shared" si="384"/>
        <v>yes</v>
      </c>
      <c r="U658">
        <v>0.02</v>
      </c>
      <c r="V658" t="str">
        <f>IF(COUNTIF(eucalc_variables_proxies!A:A,B658)&gt;0,"yes","no")</f>
        <v>yes</v>
      </c>
      <c r="X658" t="s">
        <v>3033</v>
      </c>
      <c r="AI658" s="9" t="s">
        <v>4768</v>
      </c>
      <c r="AJ658" s="9" t="s">
        <v>2966</v>
      </c>
      <c r="AK658" t="s">
        <v>4681</v>
      </c>
      <c r="AO658" s="29">
        <v>1412</v>
      </c>
      <c r="AP658" s="103" t="s">
        <v>4769</v>
      </c>
      <c r="AQ658" s="104" t="b">
        <v>1</v>
      </c>
      <c r="AR658" s="105"/>
      <c r="AS658" s="29">
        <v>1412</v>
      </c>
      <c r="AT658" s="131" t="str" cm="1">
        <f t="array" ref="AT658">IFERROR(_xlfn.TEXTSPLIT(AR658,";",,FALSE),"")</f>
        <v/>
      </c>
      <c r="BJ658" s="132" t="str">
        <f t="shared" si="385"/>
        <v/>
      </c>
      <c r="BK658" s="132" t="str">
        <f t="shared" si="386"/>
        <v/>
      </c>
      <c r="BL658" s="132" t="str">
        <f t="shared" si="387"/>
        <v/>
      </c>
      <c r="BM658" s="132" t="str">
        <f t="shared" si="388"/>
        <v/>
      </c>
      <c r="BN658" s="132" t="str">
        <f t="shared" si="389"/>
        <v/>
      </c>
      <c r="BO658" s="132" t="str">
        <f t="shared" si="390"/>
        <v/>
      </c>
      <c r="BP658" s="132" t="str">
        <f t="shared" si="391"/>
        <v/>
      </c>
      <c r="BQ658" s="132" t="str">
        <f t="shared" si="392"/>
        <v/>
      </c>
      <c r="BR658" s="132" t="str">
        <f t="shared" si="393"/>
        <v/>
      </c>
      <c r="BS658" s="132" t="str">
        <f t="shared" si="394"/>
        <v/>
      </c>
      <c r="BT658" s="132" t="str">
        <f t="shared" si="395"/>
        <v/>
      </c>
      <c r="BU658" s="132" t="str">
        <f t="shared" si="396"/>
        <v/>
      </c>
      <c r="BV658" s="132" t="str">
        <f t="shared" si="397"/>
        <v/>
      </c>
      <c r="BW658" s="132" t="str">
        <f t="shared" si="398"/>
        <v/>
      </c>
      <c r="BX658" s="132" t="str">
        <f t="shared" si="399"/>
        <v/>
      </c>
      <c r="BY658" s="132" t="str">
        <f t="shared" si="400"/>
        <v/>
      </c>
      <c r="BZ658" t="str">
        <f t="shared" si="401"/>
        <v/>
      </c>
      <c r="CA658" t="str">
        <f t="shared" si="402"/>
        <v/>
      </c>
      <c r="CB658" t="str">
        <f t="shared" si="403"/>
        <v/>
      </c>
      <c r="CC658" t="str">
        <f t="shared" si="404"/>
        <v/>
      </c>
      <c r="CD658" t="str">
        <f t="shared" si="405"/>
        <v/>
      </c>
      <c r="CE658" t="str">
        <f t="shared" si="406"/>
        <v/>
      </c>
      <c r="CF658" t="str">
        <f t="shared" si="407"/>
        <v/>
      </c>
      <c r="CG658" t="str">
        <f t="shared" si="408"/>
        <v/>
      </c>
      <c r="CH658" t="str">
        <f t="shared" si="409"/>
        <v/>
      </c>
      <c r="CI658" t="str">
        <f t="shared" si="410"/>
        <v/>
      </c>
      <c r="CJ658" t="str">
        <f t="shared" si="411"/>
        <v/>
      </c>
      <c r="CK658" t="str">
        <f t="shared" si="412"/>
        <v/>
      </c>
      <c r="CL658" t="str">
        <f t="shared" si="413"/>
        <v/>
      </c>
      <c r="CM658" t="str">
        <f t="shared" si="414"/>
        <v/>
      </c>
      <c r="CN658" t="str">
        <f t="shared" si="415"/>
        <v/>
      </c>
      <c r="CO658" t="str">
        <f t="shared" si="416"/>
        <v/>
      </c>
    </row>
    <row r="659" spans="1:93" ht="19.2" customHeight="1">
      <c r="A659" t="s">
        <v>4117</v>
      </c>
      <c r="B659" s="97" t="s">
        <v>4240</v>
      </c>
      <c r="C659" s="26" t="s">
        <v>4770</v>
      </c>
      <c r="D659" s="27"/>
      <c r="E659" s="27" t="s">
        <v>61</v>
      </c>
      <c r="F659" t="s">
        <v>48</v>
      </c>
      <c r="G659" s="30" t="s">
        <v>4748</v>
      </c>
      <c r="H659" t="s">
        <v>68</v>
      </c>
      <c r="K659" s="28"/>
      <c r="M659" t="s">
        <v>38</v>
      </c>
      <c r="R659" t="str">
        <f>IF(COUNTIF(soi_input_variables!A:A,B659)&gt;0,"yes","no")</f>
        <v>no</v>
      </c>
      <c r="S659" t="str">
        <f>IF(COUNTIF(midas_input_variables!A:A,B659)&gt;0,"yes","no")</f>
        <v>yes</v>
      </c>
      <c r="T659" t="str">
        <f t="shared" si="384"/>
        <v>yes</v>
      </c>
      <c r="U659">
        <v>0.02</v>
      </c>
      <c r="V659" t="str">
        <f>IF(COUNTIF(eucalc_variables_proxies!A:A,B659)&gt;0,"yes","no")</f>
        <v>yes</v>
      </c>
      <c r="X659" t="s">
        <v>3033</v>
      </c>
      <c r="AI659" s="9" t="s">
        <v>4771</v>
      </c>
      <c r="AJ659" s="9" t="s">
        <v>2966</v>
      </c>
      <c r="AK659" t="s">
        <v>4681</v>
      </c>
      <c r="AO659" s="29"/>
      <c r="AP659" s="103" t="s">
        <v>4772</v>
      </c>
      <c r="AQ659" s="104" t="b">
        <v>0</v>
      </c>
      <c r="AR659" s="105">
        <v>1412</v>
      </c>
      <c r="AS659" s="29"/>
      <c r="AT659" s="131" t="str" cm="1">
        <f t="array" ref="AT659">IFERROR(_xlfn.TEXTSPLIT(AR659,";",,FALSE),"")</f>
        <v>1412</v>
      </c>
      <c r="BJ659" s="132">
        <f t="shared" si="385"/>
        <v>1412</v>
      </c>
      <c r="BK659" s="132" t="str">
        <f t="shared" si="386"/>
        <v/>
      </c>
      <c r="BL659" s="132" t="str">
        <f t="shared" si="387"/>
        <v/>
      </c>
      <c r="BM659" s="132" t="str">
        <f t="shared" si="388"/>
        <v/>
      </c>
      <c r="BN659" s="132" t="str">
        <f t="shared" si="389"/>
        <v/>
      </c>
      <c r="BO659" s="132" t="str">
        <f t="shared" si="390"/>
        <v/>
      </c>
      <c r="BP659" s="132" t="str">
        <f t="shared" si="391"/>
        <v/>
      </c>
      <c r="BQ659" s="132" t="str">
        <f t="shared" si="392"/>
        <v/>
      </c>
      <c r="BR659" s="132" t="str">
        <f t="shared" si="393"/>
        <v/>
      </c>
      <c r="BS659" s="132" t="str">
        <f t="shared" si="394"/>
        <v/>
      </c>
      <c r="BT659" s="132" t="str">
        <f t="shared" si="395"/>
        <v/>
      </c>
      <c r="BU659" s="132" t="str">
        <f t="shared" si="396"/>
        <v/>
      </c>
      <c r="BV659" s="132" t="str">
        <f t="shared" si="397"/>
        <v/>
      </c>
      <c r="BW659" s="132" t="str">
        <f t="shared" si="398"/>
        <v/>
      </c>
      <c r="BX659" s="132" t="str">
        <f t="shared" si="399"/>
        <v/>
      </c>
      <c r="BY659" s="132" t="str">
        <f t="shared" si="400"/>
        <v/>
      </c>
      <c r="BZ659" t="str">
        <f t="shared" si="401"/>
        <v>ind_fuel-cost_liquid-ff-oil[MEUR]</v>
      </c>
      <c r="CA659" t="str">
        <f t="shared" si="402"/>
        <v/>
      </c>
      <c r="CB659" t="str">
        <f t="shared" si="403"/>
        <v/>
      </c>
      <c r="CC659" t="str">
        <f t="shared" si="404"/>
        <v/>
      </c>
      <c r="CD659" t="str">
        <f t="shared" si="405"/>
        <v/>
      </c>
      <c r="CE659" t="str">
        <f t="shared" si="406"/>
        <v/>
      </c>
      <c r="CF659" t="str">
        <f t="shared" si="407"/>
        <v/>
      </c>
      <c r="CG659" t="str">
        <f t="shared" si="408"/>
        <v/>
      </c>
      <c r="CH659" t="str">
        <f t="shared" si="409"/>
        <v/>
      </c>
      <c r="CI659" t="str">
        <f t="shared" si="410"/>
        <v/>
      </c>
      <c r="CJ659" t="str">
        <f t="shared" si="411"/>
        <v/>
      </c>
      <c r="CK659" t="str">
        <f t="shared" si="412"/>
        <v/>
      </c>
      <c r="CL659" t="str">
        <f t="shared" si="413"/>
        <v/>
      </c>
      <c r="CM659" t="str">
        <f t="shared" si="414"/>
        <v/>
      </c>
      <c r="CN659" t="str">
        <f t="shared" si="415"/>
        <v/>
      </c>
      <c r="CO659" t="str">
        <f t="shared" si="416"/>
        <v/>
      </c>
    </row>
    <row r="660" spans="1:93" ht="14.7" customHeight="1">
      <c r="A660" t="s">
        <v>4114</v>
      </c>
      <c r="B660" s="97" t="s">
        <v>4243</v>
      </c>
      <c r="C660" s="26" t="s">
        <v>4773</v>
      </c>
      <c r="D660" s="27"/>
      <c r="E660" s="27" t="s">
        <v>61</v>
      </c>
      <c r="F660" t="s">
        <v>48</v>
      </c>
      <c r="G660" s="30" t="s">
        <v>4748</v>
      </c>
      <c r="H660" t="s">
        <v>68</v>
      </c>
      <c r="K660" s="28"/>
      <c r="M660" t="s">
        <v>38</v>
      </c>
      <c r="R660" t="str">
        <f>IF(COUNTIF(soi_input_variables!A:A,B660)&gt;0,"yes","no")</f>
        <v>no</v>
      </c>
      <c r="S660" t="str">
        <f>IF(COUNTIF(midas_input_variables!A:A,B660)&gt;0,"yes","no")</f>
        <v>yes</v>
      </c>
      <c r="T660" t="str">
        <f t="shared" si="384"/>
        <v>yes</v>
      </c>
      <c r="U660">
        <v>0.02</v>
      </c>
      <c r="V660" t="str">
        <f>IF(COUNTIF(eucalc_variables_proxies!A:A,B660)&gt;0,"yes","no")</f>
        <v>yes</v>
      </c>
      <c r="X660" t="s">
        <v>3033</v>
      </c>
      <c r="AI660" s="9" t="s">
        <v>4774</v>
      </c>
      <c r="AJ660" s="9" t="s">
        <v>2966</v>
      </c>
      <c r="AK660" t="s">
        <v>4681</v>
      </c>
      <c r="AO660" s="29">
        <v>1413</v>
      </c>
      <c r="AP660" s="103" t="s">
        <v>4775</v>
      </c>
      <c r="AQ660" s="104" t="b">
        <v>1</v>
      </c>
      <c r="AR660" s="105"/>
      <c r="AS660" s="29">
        <v>1413</v>
      </c>
      <c r="AT660" s="131" t="str" cm="1">
        <f t="array" ref="AT660">IFERROR(_xlfn.TEXTSPLIT(AR660,";",,FALSE),"")</f>
        <v/>
      </c>
      <c r="BJ660" s="132" t="str">
        <f t="shared" si="385"/>
        <v/>
      </c>
      <c r="BK660" s="132" t="str">
        <f t="shared" si="386"/>
        <v/>
      </c>
      <c r="BL660" s="132" t="str">
        <f t="shared" si="387"/>
        <v/>
      </c>
      <c r="BM660" s="132" t="str">
        <f t="shared" si="388"/>
        <v/>
      </c>
      <c r="BN660" s="132" t="str">
        <f t="shared" si="389"/>
        <v/>
      </c>
      <c r="BO660" s="132" t="str">
        <f t="shared" si="390"/>
        <v/>
      </c>
      <c r="BP660" s="132" t="str">
        <f t="shared" si="391"/>
        <v/>
      </c>
      <c r="BQ660" s="132" t="str">
        <f t="shared" si="392"/>
        <v/>
      </c>
      <c r="BR660" s="132" t="str">
        <f t="shared" si="393"/>
        <v/>
      </c>
      <c r="BS660" s="132" t="str">
        <f t="shared" si="394"/>
        <v/>
      </c>
      <c r="BT660" s="132" t="str">
        <f t="shared" si="395"/>
        <v/>
      </c>
      <c r="BU660" s="132" t="str">
        <f t="shared" si="396"/>
        <v/>
      </c>
      <c r="BV660" s="132" t="str">
        <f t="shared" si="397"/>
        <v/>
      </c>
      <c r="BW660" s="132" t="str">
        <f t="shared" si="398"/>
        <v/>
      </c>
      <c r="BX660" s="132" t="str">
        <f t="shared" si="399"/>
        <v/>
      </c>
      <c r="BY660" s="132" t="str">
        <f t="shared" si="400"/>
        <v/>
      </c>
      <c r="BZ660" t="str">
        <f t="shared" si="401"/>
        <v/>
      </c>
      <c r="CA660" t="str">
        <f t="shared" si="402"/>
        <v/>
      </c>
      <c r="CB660" t="str">
        <f t="shared" si="403"/>
        <v/>
      </c>
      <c r="CC660" t="str">
        <f t="shared" si="404"/>
        <v/>
      </c>
      <c r="CD660" t="str">
        <f t="shared" si="405"/>
        <v/>
      </c>
      <c r="CE660" t="str">
        <f t="shared" si="406"/>
        <v/>
      </c>
      <c r="CF660" t="str">
        <f t="shared" si="407"/>
        <v/>
      </c>
      <c r="CG660" t="str">
        <f t="shared" si="408"/>
        <v/>
      </c>
      <c r="CH660" t="str">
        <f t="shared" si="409"/>
        <v/>
      </c>
      <c r="CI660" t="str">
        <f t="shared" si="410"/>
        <v/>
      </c>
      <c r="CJ660" t="str">
        <f t="shared" si="411"/>
        <v/>
      </c>
      <c r="CK660" t="str">
        <f t="shared" si="412"/>
        <v/>
      </c>
      <c r="CL660" t="str">
        <f t="shared" si="413"/>
        <v/>
      </c>
      <c r="CM660" t="str">
        <f t="shared" si="414"/>
        <v/>
      </c>
      <c r="CN660" t="str">
        <f t="shared" si="415"/>
        <v/>
      </c>
      <c r="CO660" t="str">
        <f t="shared" si="416"/>
        <v/>
      </c>
    </row>
    <row r="661" spans="1:93" ht="14.7" customHeight="1">
      <c r="A661" t="s">
        <v>4122</v>
      </c>
      <c r="B661" t="s">
        <v>4776</v>
      </c>
      <c r="C661" s="26"/>
      <c r="D661" s="27"/>
      <c r="E661" s="27" t="s">
        <v>35</v>
      </c>
      <c r="F661" s="198" t="s">
        <v>36</v>
      </c>
      <c r="G661" s="30" t="s">
        <v>4748</v>
      </c>
      <c r="K661" s="28"/>
      <c r="M661" s="198" t="s">
        <v>1707</v>
      </c>
      <c r="R661" t="str">
        <f>IF(COUNTIF(soi_input_variables!A:A,B661)&gt;0,"yes","no")</f>
        <v>no</v>
      </c>
      <c r="S661" t="str">
        <f>IF(COUNTIF(midas_input_variables!A:A,B661)&gt;0,"yes","no")</f>
        <v>no</v>
      </c>
      <c r="T661" t="str">
        <f t="shared" ref="T661:T667" si="419">IF(OR(R661="yes",S661="yes"),"yes","no")</f>
        <v>no</v>
      </c>
      <c r="V661" t="str">
        <f>IF(COUNTIF(eucalc_variables_proxies!A:A,B661)&gt;0,"yes","no")</f>
        <v>no</v>
      </c>
      <c r="W661" s="198" t="s">
        <v>38</v>
      </c>
      <c r="AI661" s="9" t="s">
        <v>4777</v>
      </c>
      <c r="AJ661" s="9" t="s">
        <v>2966</v>
      </c>
      <c r="AK661" t="s">
        <v>4681</v>
      </c>
      <c r="AO661" s="29">
        <v>1413</v>
      </c>
      <c r="AP661" s="103" t="s">
        <v>4778</v>
      </c>
      <c r="AQ661" s="104" t="b">
        <v>1</v>
      </c>
      <c r="AR661" s="105"/>
      <c r="AS661" s="29">
        <v>1413</v>
      </c>
      <c r="AT661" s="131" t="str" cm="1">
        <f t="array" ref="AT661">IFERROR(_xlfn.TEXTSPLIT(AR661,";",,FALSE),"")</f>
        <v/>
      </c>
      <c r="BJ661" s="132" t="str">
        <f t="shared" si="385"/>
        <v/>
      </c>
      <c r="BK661" s="132" t="str">
        <f t="shared" si="386"/>
        <v/>
      </c>
      <c r="BL661" s="132" t="str">
        <f t="shared" si="387"/>
        <v/>
      </c>
      <c r="BM661" s="132" t="str">
        <f t="shared" si="388"/>
        <v/>
      </c>
      <c r="BN661" s="132" t="str">
        <f t="shared" si="389"/>
        <v/>
      </c>
      <c r="BO661" s="132" t="str">
        <f t="shared" si="390"/>
        <v/>
      </c>
      <c r="BP661" s="132" t="str">
        <f t="shared" si="391"/>
        <v/>
      </c>
      <c r="BQ661" s="132" t="str">
        <f t="shared" si="392"/>
        <v/>
      </c>
      <c r="BR661" s="132" t="str">
        <f t="shared" si="393"/>
        <v/>
      </c>
      <c r="BS661" s="132" t="str">
        <f t="shared" si="394"/>
        <v/>
      </c>
      <c r="BT661" s="132" t="str">
        <f t="shared" si="395"/>
        <v/>
      </c>
      <c r="BU661" s="132" t="str">
        <f t="shared" si="396"/>
        <v/>
      </c>
      <c r="BV661" s="132" t="str">
        <f t="shared" si="397"/>
        <v/>
      </c>
      <c r="BW661" s="132" t="str">
        <f t="shared" si="398"/>
        <v/>
      </c>
      <c r="BX661" s="132" t="str">
        <f t="shared" si="399"/>
        <v/>
      </c>
      <c r="BY661" s="132" t="str">
        <f t="shared" si="400"/>
        <v/>
      </c>
      <c r="BZ661" t="str">
        <f t="shared" si="401"/>
        <v/>
      </c>
      <c r="CA661" t="str">
        <f t="shared" si="402"/>
        <v/>
      </c>
      <c r="CB661" t="str">
        <f t="shared" si="403"/>
        <v/>
      </c>
      <c r="CC661" t="str">
        <f t="shared" si="404"/>
        <v/>
      </c>
      <c r="CD661" t="str">
        <f t="shared" si="405"/>
        <v/>
      </c>
      <c r="CE661" t="str">
        <f t="shared" si="406"/>
        <v/>
      </c>
      <c r="CF661" t="str">
        <f t="shared" si="407"/>
        <v/>
      </c>
      <c r="CG661" t="str">
        <f t="shared" si="408"/>
        <v/>
      </c>
      <c r="CH661" t="str">
        <f t="shared" si="409"/>
        <v/>
      </c>
      <c r="CI661" t="str">
        <f t="shared" si="410"/>
        <v/>
      </c>
      <c r="CJ661" t="str">
        <f t="shared" si="411"/>
        <v/>
      </c>
      <c r="CK661" t="str">
        <f t="shared" si="412"/>
        <v/>
      </c>
      <c r="CL661" t="str">
        <f t="shared" si="413"/>
        <v/>
      </c>
      <c r="CM661" t="str">
        <f t="shared" si="414"/>
        <v/>
      </c>
      <c r="CN661" t="str">
        <f t="shared" si="415"/>
        <v/>
      </c>
      <c r="CO661" t="str">
        <f t="shared" si="416"/>
        <v/>
      </c>
    </row>
    <row r="662" spans="1:93" ht="14.7" customHeight="1">
      <c r="A662" t="s">
        <v>4124</v>
      </c>
      <c r="B662" t="s">
        <v>4779</v>
      </c>
      <c r="C662" s="26"/>
      <c r="D662" s="27"/>
      <c r="E662" s="27" t="s">
        <v>61</v>
      </c>
      <c r="F662" t="s">
        <v>48</v>
      </c>
      <c r="G662" s="30" t="s">
        <v>4748</v>
      </c>
      <c r="K662" s="28"/>
      <c r="M662" s="198" t="s">
        <v>1707</v>
      </c>
      <c r="R662" t="str">
        <f>IF(COUNTIF(soi_input_variables!A:A,B662)&gt;0,"yes","no")</f>
        <v>no</v>
      </c>
      <c r="S662" t="str">
        <f>IF(COUNTIF(midas_input_variables!A:A,B662)&gt;0,"yes","no")</f>
        <v>no</v>
      </c>
      <c r="T662" t="str">
        <f t="shared" si="419"/>
        <v>no</v>
      </c>
      <c r="V662" t="str">
        <f>IF(COUNTIF(eucalc_variables_proxies!A:A,B662)&gt;0,"yes","no")</f>
        <v>no</v>
      </c>
      <c r="W662" s="198" t="s">
        <v>38</v>
      </c>
      <c r="AI662" s="9" t="s">
        <v>4780</v>
      </c>
      <c r="AJ662" s="9" t="s">
        <v>2966</v>
      </c>
      <c r="AK662" t="s">
        <v>4681</v>
      </c>
      <c r="AO662" s="29"/>
      <c r="AP662" s="103" t="s">
        <v>4781</v>
      </c>
      <c r="AQ662" s="104" t="b">
        <v>0</v>
      </c>
      <c r="AR662" s="29">
        <v>1413</v>
      </c>
      <c r="AS662" s="29"/>
      <c r="AT662" s="131" t="str" cm="1">
        <f t="array" ref="AT662">IFERROR(_xlfn.TEXTSPLIT(AR662,";",,FALSE),"")</f>
        <v>1413</v>
      </c>
      <c r="BJ662" s="132">
        <f t="shared" si="385"/>
        <v>1413</v>
      </c>
      <c r="BK662" s="132" t="str">
        <f t="shared" si="386"/>
        <v/>
      </c>
      <c r="BL662" s="132" t="str">
        <f t="shared" si="387"/>
        <v/>
      </c>
      <c r="BM662" s="132" t="str">
        <f t="shared" si="388"/>
        <v/>
      </c>
      <c r="BN662" s="132" t="str">
        <f t="shared" si="389"/>
        <v/>
      </c>
      <c r="BO662" s="132" t="str">
        <f t="shared" si="390"/>
        <v/>
      </c>
      <c r="BP662" s="132" t="str">
        <f t="shared" si="391"/>
        <v/>
      </c>
      <c r="BQ662" s="132" t="str">
        <f t="shared" si="392"/>
        <v/>
      </c>
      <c r="BR662" s="132" t="str">
        <f t="shared" si="393"/>
        <v/>
      </c>
      <c r="BS662" s="132" t="str">
        <f t="shared" si="394"/>
        <v/>
      </c>
      <c r="BT662" s="132" t="str">
        <f t="shared" si="395"/>
        <v/>
      </c>
      <c r="BU662" s="132" t="str">
        <f t="shared" si="396"/>
        <v/>
      </c>
      <c r="BV662" s="132" t="str">
        <f t="shared" si="397"/>
        <v/>
      </c>
      <c r="BW662" s="132" t="str">
        <f t="shared" si="398"/>
        <v/>
      </c>
      <c r="BX662" s="132" t="str">
        <f t="shared" si="399"/>
        <v/>
      </c>
      <c r="BY662" s="132" t="str">
        <f t="shared" si="400"/>
        <v/>
      </c>
      <c r="BZ662" t="str">
        <f t="shared" si="401"/>
        <v>tra_fuel-cost_liquid-ff-oil[MEUR]</v>
      </c>
      <c r="CA662" t="str">
        <f t="shared" si="402"/>
        <v/>
      </c>
      <c r="CB662" t="str">
        <f t="shared" si="403"/>
        <v/>
      </c>
      <c r="CC662" t="str">
        <f t="shared" si="404"/>
        <v/>
      </c>
      <c r="CD662" t="str">
        <f t="shared" si="405"/>
        <v/>
      </c>
      <c r="CE662" t="str">
        <f t="shared" si="406"/>
        <v/>
      </c>
      <c r="CF662" t="str">
        <f t="shared" si="407"/>
        <v/>
      </c>
      <c r="CG662" t="str">
        <f t="shared" si="408"/>
        <v/>
      </c>
      <c r="CH662" t="str">
        <f t="shared" si="409"/>
        <v/>
      </c>
      <c r="CI662" t="str">
        <f t="shared" si="410"/>
        <v/>
      </c>
      <c r="CJ662" t="str">
        <f t="shared" si="411"/>
        <v/>
      </c>
      <c r="CK662" t="str">
        <f t="shared" si="412"/>
        <v/>
      </c>
      <c r="CL662" t="str">
        <f t="shared" si="413"/>
        <v/>
      </c>
      <c r="CM662" t="str">
        <f t="shared" si="414"/>
        <v/>
      </c>
      <c r="CN662" t="str">
        <f t="shared" si="415"/>
        <v/>
      </c>
      <c r="CO662" t="str">
        <f t="shared" si="416"/>
        <v/>
      </c>
    </row>
    <row r="663" spans="1:93" ht="14.7" customHeight="1">
      <c r="A663" t="s">
        <v>4120</v>
      </c>
      <c r="B663" t="s">
        <v>4782</v>
      </c>
      <c r="C663" s="26"/>
      <c r="D663" s="27"/>
      <c r="E663" s="27" t="s">
        <v>61</v>
      </c>
      <c r="F663" t="s">
        <v>48</v>
      </c>
      <c r="G663" s="30" t="s">
        <v>4748</v>
      </c>
      <c r="K663" s="28"/>
      <c r="M663" s="198" t="s">
        <v>1707</v>
      </c>
      <c r="R663" t="str">
        <f>IF(COUNTIF(soi_input_variables!A:A,B663)&gt;0,"yes","no")</f>
        <v>no</v>
      </c>
      <c r="S663" t="str">
        <f>IF(COUNTIF(midas_input_variables!A:A,B663)&gt;0,"yes","no")</f>
        <v>no</v>
      </c>
      <c r="T663" t="str">
        <f t="shared" si="419"/>
        <v>no</v>
      </c>
      <c r="V663" t="str">
        <f>IF(COUNTIF(eucalc_variables_proxies!A:A,B663)&gt;0,"yes","no")</f>
        <v>no</v>
      </c>
      <c r="W663" s="198" t="s">
        <v>38</v>
      </c>
      <c r="AI663" s="9" t="s">
        <v>4783</v>
      </c>
      <c r="AJ663" s="9" t="s">
        <v>2966</v>
      </c>
      <c r="AK663" t="s">
        <v>4681</v>
      </c>
      <c r="AO663" s="29">
        <v>1415</v>
      </c>
      <c r="AP663" s="103" t="s">
        <v>4784</v>
      </c>
      <c r="AQ663" s="104" t="b">
        <v>1</v>
      </c>
      <c r="AR663" s="105"/>
      <c r="AS663" s="29">
        <v>1415</v>
      </c>
      <c r="AT663" s="131" t="str" cm="1">
        <f t="array" ref="AT663">IFERROR(_xlfn.TEXTSPLIT(AR663,";",,FALSE),"")</f>
        <v/>
      </c>
      <c r="BJ663" s="132" t="str">
        <f t="shared" si="385"/>
        <v/>
      </c>
      <c r="BK663" s="132" t="str">
        <f t="shared" si="386"/>
        <v/>
      </c>
      <c r="BL663" s="132" t="str">
        <f t="shared" si="387"/>
        <v/>
      </c>
      <c r="BM663" s="132" t="str">
        <f t="shared" si="388"/>
        <v/>
      </c>
      <c r="BN663" s="132" t="str">
        <f t="shared" si="389"/>
        <v/>
      </c>
      <c r="BO663" s="132" t="str">
        <f t="shared" si="390"/>
        <v/>
      </c>
      <c r="BP663" s="132" t="str">
        <f t="shared" si="391"/>
        <v/>
      </c>
      <c r="BQ663" s="132" t="str">
        <f t="shared" si="392"/>
        <v/>
      </c>
      <c r="BR663" s="132" t="str">
        <f t="shared" si="393"/>
        <v/>
      </c>
      <c r="BS663" s="132" t="str">
        <f t="shared" si="394"/>
        <v/>
      </c>
      <c r="BT663" s="132" t="str">
        <f t="shared" si="395"/>
        <v/>
      </c>
      <c r="BU663" s="132" t="str">
        <f t="shared" si="396"/>
        <v/>
      </c>
      <c r="BV663" s="132" t="str">
        <f t="shared" si="397"/>
        <v/>
      </c>
      <c r="BW663" s="132" t="str">
        <f t="shared" si="398"/>
        <v/>
      </c>
      <c r="BX663" s="132" t="str">
        <f t="shared" si="399"/>
        <v/>
      </c>
      <c r="BY663" s="132" t="str">
        <f t="shared" si="400"/>
        <v/>
      </c>
      <c r="BZ663" t="str">
        <f t="shared" si="401"/>
        <v/>
      </c>
      <c r="CA663" t="str">
        <f t="shared" si="402"/>
        <v/>
      </c>
      <c r="CB663" t="str">
        <f t="shared" si="403"/>
        <v/>
      </c>
      <c r="CC663" t="str">
        <f t="shared" si="404"/>
        <v/>
      </c>
      <c r="CD663" t="str">
        <f t="shared" si="405"/>
        <v/>
      </c>
      <c r="CE663" t="str">
        <f t="shared" si="406"/>
        <v/>
      </c>
      <c r="CF663" t="str">
        <f t="shared" si="407"/>
        <v/>
      </c>
      <c r="CG663" t="str">
        <f t="shared" si="408"/>
        <v/>
      </c>
      <c r="CH663" t="str">
        <f t="shared" si="409"/>
        <v/>
      </c>
      <c r="CI663" t="str">
        <f t="shared" si="410"/>
        <v/>
      </c>
      <c r="CJ663" t="str">
        <f t="shared" si="411"/>
        <v/>
      </c>
      <c r="CK663" t="str">
        <f t="shared" si="412"/>
        <v/>
      </c>
      <c r="CL663" t="str">
        <f t="shared" si="413"/>
        <v/>
      </c>
      <c r="CM663" t="str">
        <f t="shared" si="414"/>
        <v/>
      </c>
      <c r="CN663" t="str">
        <f t="shared" si="415"/>
        <v/>
      </c>
      <c r="CO663" t="str">
        <f t="shared" si="416"/>
        <v/>
      </c>
    </row>
    <row r="664" spans="1:93" ht="14.7" customHeight="1">
      <c r="A664" t="s">
        <v>4095</v>
      </c>
      <c r="B664" t="s">
        <v>4785</v>
      </c>
      <c r="C664" s="26"/>
      <c r="D664" s="27"/>
      <c r="E664" s="27" t="s">
        <v>1163</v>
      </c>
      <c r="F664" t="s">
        <v>48</v>
      </c>
      <c r="G664" s="30" t="s">
        <v>4748</v>
      </c>
      <c r="K664" s="28"/>
      <c r="M664" s="198" t="s">
        <v>1707</v>
      </c>
      <c r="R664" t="str">
        <f>IF(COUNTIF(soi_input_variables!A:A,B664)&gt;0,"yes","no")</f>
        <v>no</v>
      </c>
      <c r="S664" t="str">
        <f>IF(COUNTIF(midas_input_variables!A:A,B664)&gt;0,"yes","no")</f>
        <v>no</v>
      </c>
      <c r="T664" t="str">
        <f t="shared" si="419"/>
        <v>no</v>
      </c>
      <c r="V664" t="str">
        <f>IF(COUNTIF(eucalc_variables_proxies!A:A,B664)&gt;0,"yes","no")</f>
        <v>no</v>
      </c>
      <c r="W664" s="198" t="s">
        <v>38</v>
      </c>
      <c r="AI664" s="9" t="s">
        <v>4786</v>
      </c>
      <c r="AJ664" s="9" t="s">
        <v>2966</v>
      </c>
      <c r="AK664" t="s">
        <v>4681</v>
      </c>
      <c r="AO664" s="105"/>
      <c r="AP664" s="103" t="s">
        <v>4787</v>
      </c>
      <c r="AQ664" s="104" t="b">
        <v>1</v>
      </c>
      <c r="AR664" s="105"/>
      <c r="AS664" s="105"/>
      <c r="AT664" s="131" t="str" cm="1">
        <f t="array" ref="AT664">IFERROR(_xlfn.TEXTSPLIT(AR664,";",,FALSE),"")</f>
        <v/>
      </c>
      <c r="BJ664" s="132" t="str">
        <f t="shared" si="385"/>
        <v/>
      </c>
      <c r="BK664" s="132" t="str">
        <f t="shared" si="386"/>
        <v/>
      </c>
      <c r="BL664" s="132" t="str">
        <f t="shared" si="387"/>
        <v/>
      </c>
      <c r="BM664" s="132" t="str">
        <f t="shared" si="388"/>
        <v/>
      </c>
      <c r="BN664" s="132" t="str">
        <f t="shared" si="389"/>
        <v/>
      </c>
      <c r="BO664" s="132" t="str">
        <f t="shared" si="390"/>
        <v/>
      </c>
      <c r="BP664" s="132" t="str">
        <f t="shared" si="391"/>
        <v/>
      </c>
      <c r="BQ664" s="132" t="str">
        <f t="shared" si="392"/>
        <v/>
      </c>
      <c r="BR664" s="132" t="str">
        <f t="shared" si="393"/>
        <v/>
      </c>
      <c r="BS664" s="132" t="str">
        <f t="shared" si="394"/>
        <v/>
      </c>
      <c r="BT664" s="132" t="str">
        <f t="shared" si="395"/>
        <v/>
      </c>
      <c r="BU664" s="132" t="str">
        <f t="shared" si="396"/>
        <v/>
      </c>
      <c r="BV664" s="132" t="str">
        <f t="shared" si="397"/>
        <v/>
      </c>
      <c r="BW664" s="132" t="str">
        <f t="shared" si="398"/>
        <v/>
      </c>
      <c r="BX664" s="132" t="str">
        <f t="shared" si="399"/>
        <v/>
      </c>
      <c r="BY664" s="132" t="str">
        <f t="shared" si="400"/>
        <v/>
      </c>
      <c r="BZ664" t="str">
        <f t="shared" si="401"/>
        <v/>
      </c>
      <c r="CA664" t="str">
        <f t="shared" si="402"/>
        <v/>
      </c>
      <c r="CB664" t="str">
        <f t="shared" si="403"/>
        <v/>
      </c>
      <c r="CC664" t="str">
        <f t="shared" si="404"/>
        <v/>
      </c>
      <c r="CD664" t="str">
        <f t="shared" si="405"/>
        <v/>
      </c>
      <c r="CE664" t="str">
        <f t="shared" si="406"/>
        <v/>
      </c>
      <c r="CF664" t="str">
        <f t="shared" si="407"/>
        <v/>
      </c>
      <c r="CG664" t="str">
        <f t="shared" si="408"/>
        <v/>
      </c>
      <c r="CH664" t="str">
        <f t="shared" si="409"/>
        <v/>
      </c>
      <c r="CI664" t="str">
        <f t="shared" si="410"/>
        <v/>
      </c>
      <c r="CJ664" t="str">
        <f t="shared" si="411"/>
        <v/>
      </c>
      <c r="CK664" t="str">
        <f t="shared" si="412"/>
        <v/>
      </c>
      <c r="CL664" t="str">
        <f t="shared" si="413"/>
        <v/>
      </c>
      <c r="CM664" t="str">
        <f t="shared" si="414"/>
        <v/>
      </c>
      <c r="CN664" t="str">
        <f t="shared" si="415"/>
        <v/>
      </c>
      <c r="CO664" t="str">
        <f t="shared" si="416"/>
        <v/>
      </c>
    </row>
    <row r="665" spans="1:93" ht="14.7" customHeight="1">
      <c r="A665" t="s">
        <v>4126</v>
      </c>
      <c r="B665" t="s">
        <v>4788</v>
      </c>
      <c r="C665" s="26"/>
      <c r="D665" s="27"/>
      <c r="E665" s="27" t="s">
        <v>61</v>
      </c>
      <c r="F665" t="s">
        <v>36</v>
      </c>
      <c r="G665" s="30" t="s">
        <v>86</v>
      </c>
      <c r="K665" s="28"/>
      <c r="M665" s="198" t="s">
        <v>1707</v>
      </c>
      <c r="R665" t="str">
        <f>IF(COUNTIF(soi_input_variables!A:A,B665)&gt;0,"yes","no")</f>
        <v>no</v>
      </c>
      <c r="S665" t="str">
        <f>IF(COUNTIF(midas_input_variables!A:A,B665)&gt;0,"yes","no")</f>
        <v>no</v>
      </c>
      <c r="T665" t="str">
        <f t="shared" si="419"/>
        <v>no</v>
      </c>
      <c r="V665" t="str">
        <f>IF(COUNTIF(eucalc_variables_proxies!A:A,B665)&gt;0,"yes","no")</f>
        <v>no</v>
      </c>
      <c r="W665" s="198" t="s">
        <v>38</v>
      </c>
      <c r="AI665" s="9" t="s">
        <v>4789</v>
      </c>
      <c r="AJ665" s="9" t="s">
        <v>2966</v>
      </c>
      <c r="AK665" t="s">
        <v>4681</v>
      </c>
      <c r="AO665" s="105"/>
      <c r="AP665" s="103" t="s">
        <v>4790</v>
      </c>
      <c r="AQ665" s="104" t="b">
        <v>1</v>
      </c>
      <c r="AR665" s="105"/>
      <c r="AS665" s="105"/>
      <c r="AT665" s="131" t="str" cm="1">
        <f t="array" ref="AT665">IFERROR(_xlfn.TEXTSPLIT(AR665,";",,FALSE),"")</f>
        <v/>
      </c>
      <c r="BJ665" s="132" t="str">
        <f t="shared" si="385"/>
        <v/>
      </c>
      <c r="BK665" s="132" t="str">
        <f t="shared" si="386"/>
        <v/>
      </c>
      <c r="BL665" s="132" t="str">
        <f t="shared" si="387"/>
        <v/>
      </c>
      <c r="BM665" s="132" t="str">
        <f t="shared" si="388"/>
        <v/>
      </c>
      <c r="BN665" s="132" t="str">
        <f t="shared" si="389"/>
        <v/>
      </c>
      <c r="BO665" s="132" t="str">
        <f t="shared" si="390"/>
        <v/>
      </c>
      <c r="BP665" s="132" t="str">
        <f t="shared" si="391"/>
        <v/>
      </c>
      <c r="BQ665" s="132" t="str">
        <f t="shared" si="392"/>
        <v/>
      </c>
      <c r="BR665" s="132" t="str">
        <f t="shared" si="393"/>
        <v/>
      </c>
      <c r="BS665" s="132" t="str">
        <f t="shared" si="394"/>
        <v/>
      </c>
      <c r="BT665" s="132" t="str">
        <f t="shared" si="395"/>
        <v/>
      </c>
      <c r="BU665" s="132" t="str">
        <f t="shared" si="396"/>
        <v/>
      </c>
      <c r="BV665" s="132" t="str">
        <f t="shared" si="397"/>
        <v/>
      </c>
      <c r="BW665" s="132" t="str">
        <f t="shared" si="398"/>
        <v/>
      </c>
      <c r="BX665" s="132" t="str">
        <f t="shared" si="399"/>
        <v/>
      </c>
      <c r="BY665" s="132" t="str">
        <f t="shared" si="400"/>
        <v/>
      </c>
      <c r="BZ665" t="str">
        <f t="shared" si="401"/>
        <v/>
      </c>
      <c r="CA665" t="str">
        <f t="shared" si="402"/>
        <v/>
      </c>
      <c r="CB665" t="str">
        <f t="shared" si="403"/>
        <v/>
      </c>
      <c r="CC665" t="str">
        <f t="shared" si="404"/>
        <v/>
      </c>
      <c r="CD665" t="str">
        <f t="shared" si="405"/>
        <v/>
      </c>
      <c r="CE665" t="str">
        <f t="shared" si="406"/>
        <v/>
      </c>
      <c r="CF665" t="str">
        <f t="shared" si="407"/>
        <v/>
      </c>
      <c r="CG665" t="str">
        <f t="shared" si="408"/>
        <v/>
      </c>
      <c r="CH665" t="str">
        <f t="shared" si="409"/>
        <v/>
      </c>
      <c r="CI665" t="str">
        <f t="shared" si="410"/>
        <v/>
      </c>
      <c r="CJ665" t="str">
        <f t="shared" si="411"/>
        <v/>
      </c>
      <c r="CK665" t="str">
        <f t="shared" si="412"/>
        <v/>
      </c>
      <c r="CL665" t="str">
        <f t="shared" si="413"/>
        <v/>
      </c>
      <c r="CM665" t="str">
        <f t="shared" si="414"/>
        <v/>
      </c>
      <c r="CN665" t="str">
        <f t="shared" si="415"/>
        <v/>
      </c>
      <c r="CO665" t="str">
        <f t="shared" si="416"/>
        <v/>
      </c>
    </row>
    <row r="666" spans="1:93" ht="15" customHeight="1">
      <c r="A666" s="192" t="s">
        <v>4791</v>
      </c>
      <c r="B666" s="193" t="s">
        <v>4246</v>
      </c>
      <c r="C666" s="26" t="s">
        <v>4792</v>
      </c>
      <c r="D666" s="27"/>
      <c r="E666" s="27" t="s">
        <v>61</v>
      </c>
      <c r="F666" t="s">
        <v>36</v>
      </c>
      <c r="G666" s="30" t="s">
        <v>86</v>
      </c>
      <c r="H666" s="29" t="s">
        <v>4793</v>
      </c>
      <c r="K666" s="28"/>
      <c r="L666" s="198" t="s">
        <v>472</v>
      </c>
      <c r="M666" t="s">
        <v>38</v>
      </c>
      <c r="Q666" s="1" t="s">
        <v>4794</v>
      </c>
      <c r="R666" t="str">
        <f>IF(COUNTIF(soi_input_variables!A:A,B666)&gt;0,"yes","no")</f>
        <v>no</v>
      </c>
      <c r="S666" t="str">
        <f>IF(COUNTIF(midas_input_variables!A:A,B666)&gt;0,"yes","no")</f>
        <v>no</v>
      </c>
      <c r="T666" t="str">
        <f t="shared" si="419"/>
        <v>no</v>
      </c>
      <c r="U666">
        <v>0.02</v>
      </c>
      <c r="V666" t="str">
        <f>IF(COUNTIF(eucalc_variables_proxies!A:A,B666)&gt;0,"yes","no")</f>
        <v>no</v>
      </c>
      <c r="X666" t="s">
        <v>2943</v>
      </c>
      <c r="Y666" s="9" t="s">
        <v>2943</v>
      </c>
      <c r="AI666" s="9" t="s">
        <v>4795</v>
      </c>
      <c r="AJ666" s="9" t="s">
        <v>2966</v>
      </c>
      <c r="AK666" t="s">
        <v>4681</v>
      </c>
      <c r="AO666" s="105"/>
      <c r="AP666" s="103" t="s">
        <v>4796</v>
      </c>
      <c r="AQ666" s="104" t="b">
        <v>1</v>
      </c>
      <c r="AR666" s="105"/>
      <c r="AS666" s="105"/>
      <c r="AT666" s="131" t="str" cm="1">
        <f t="array" ref="AT666">IFERROR(_xlfn.TEXTSPLIT(AR666,";",,FALSE),"")</f>
        <v/>
      </c>
      <c r="BJ666" s="132" t="str">
        <f t="shared" si="385"/>
        <v/>
      </c>
      <c r="BK666" s="132" t="str">
        <f t="shared" si="386"/>
        <v/>
      </c>
      <c r="BL666" s="132" t="str">
        <f t="shared" si="387"/>
        <v/>
      </c>
      <c r="BM666" s="132" t="str">
        <f t="shared" si="388"/>
        <v/>
      </c>
      <c r="BN666" s="132" t="str">
        <f t="shared" si="389"/>
        <v/>
      </c>
      <c r="BO666" s="132" t="str">
        <f t="shared" si="390"/>
        <v/>
      </c>
      <c r="BP666" s="132" t="str">
        <f t="shared" si="391"/>
        <v/>
      </c>
      <c r="BQ666" s="132" t="str">
        <f t="shared" si="392"/>
        <v/>
      </c>
      <c r="BR666" s="132" t="str">
        <f t="shared" si="393"/>
        <v/>
      </c>
      <c r="BS666" s="132" t="str">
        <f t="shared" si="394"/>
        <v/>
      </c>
      <c r="BT666" s="132" t="str">
        <f t="shared" si="395"/>
        <v/>
      </c>
      <c r="BU666" s="132" t="str">
        <f t="shared" si="396"/>
        <v/>
      </c>
      <c r="BV666" s="132" t="str">
        <f t="shared" si="397"/>
        <v/>
      </c>
      <c r="BW666" s="132" t="str">
        <f t="shared" si="398"/>
        <v/>
      </c>
      <c r="BX666" s="132" t="str">
        <f t="shared" si="399"/>
        <v/>
      </c>
      <c r="BY666" s="132" t="str">
        <f t="shared" si="400"/>
        <v/>
      </c>
      <c r="BZ666" t="str">
        <f t="shared" si="401"/>
        <v/>
      </c>
      <c r="CA666" t="str">
        <f t="shared" si="402"/>
        <v/>
      </c>
      <c r="CB666" t="str">
        <f t="shared" si="403"/>
        <v/>
      </c>
      <c r="CC666" t="str">
        <f t="shared" si="404"/>
        <v/>
      </c>
      <c r="CD666" t="str">
        <f t="shared" si="405"/>
        <v/>
      </c>
      <c r="CE666" t="str">
        <f t="shared" si="406"/>
        <v/>
      </c>
      <c r="CF666" t="str">
        <f t="shared" si="407"/>
        <v/>
      </c>
      <c r="CG666" t="str">
        <f t="shared" si="408"/>
        <v/>
      </c>
      <c r="CH666" t="str">
        <f t="shared" si="409"/>
        <v/>
      </c>
      <c r="CI666" t="str">
        <f t="shared" si="410"/>
        <v/>
      </c>
      <c r="CJ666" t="str">
        <f t="shared" si="411"/>
        <v/>
      </c>
      <c r="CK666" t="str">
        <f t="shared" si="412"/>
        <v/>
      </c>
      <c r="CL666" t="str">
        <f t="shared" si="413"/>
        <v/>
      </c>
      <c r="CM666" t="str">
        <f t="shared" si="414"/>
        <v/>
      </c>
      <c r="CN666" t="str">
        <f t="shared" si="415"/>
        <v/>
      </c>
      <c r="CO666" t="str">
        <f t="shared" si="416"/>
        <v/>
      </c>
    </row>
    <row r="667" spans="1:93" ht="16.95" customHeight="1">
      <c r="A667" t="s">
        <v>4266</v>
      </c>
      <c r="B667" s="97" t="s">
        <v>4249</v>
      </c>
      <c r="C667" s="26" t="s">
        <v>4797</v>
      </c>
      <c r="D667" s="27"/>
      <c r="E667" s="27" t="s">
        <v>61</v>
      </c>
      <c r="F667" t="s">
        <v>48</v>
      </c>
      <c r="G667" s="30" t="s">
        <v>4798</v>
      </c>
      <c r="H667" s="29" t="s">
        <v>3355</v>
      </c>
      <c r="K667" s="28"/>
      <c r="M667" t="s">
        <v>38</v>
      </c>
      <c r="R667" t="str">
        <f>IF(COUNTIF(soi_input_variables!A:A,B667)&gt;0,"yes","no")</f>
        <v>no</v>
      </c>
      <c r="S667" t="str">
        <f>IF(COUNTIF(midas_input_variables!A:A,B667)&gt;0,"yes","no")</f>
        <v>yes</v>
      </c>
      <c r="T667" t="str">
        <f t="shared" si="419"/>
        <v>yes</v>
      </c>
      <c r="U667">
        <v>0.02</v>
      </c>
      <c r="V667" t="str">
        <f>IF(COUNTIF(eucalc_variables_proxies!A:A,B667)&gt;0,"yes","no")</f>
        <v>yes</v>
      </c>
      <c r="X667" t="s">
        <v>2988</v>
      </c>
      <c r="Y667" t="s">
        <v>4250</v>
      </c>
      <c r="AI667" s="9" t="s">
        <v>4799</v>
      </c>
      <c r="AJ667" s="9" t="s">
        <v>2966</v>
      </c>
      <c r="AK667" t="s">
        <v>4681</v>
      </c>
      <c r="AO667" s="105"/>
      <c r="AP667" s="103" t="s">
        <v>4800</v>
      </c>
      <c r="AQ667" s="104" t="b">
        <v>1</v>
      </c>
      <c r="AR667" s="105"/>
      <c r="AS667" s="105"/>
      <c r="AT667" s="131" t="str" cm="1">
        <f t="array" ref="AT667">IFERROR(_xlfn.TEXTSPLIT(AR667,";",,FALSE),"")</f>
        <v/>
      </c>
      <c r="BJ667" s="132" t="str">
        <f t="shared" si="385"/>
        <v/>
      </c>
      <c r="BK667" s="132" t="str">
        <f t="shared" si="386"/>
        <v/>
      </c>
      <c r="BL667" s="132" t="str">
        <f t="shared" si="387"/>
        <v/>
      </c>
      <c r="BM667" s="132" t="str">
        <f t="shared" si="388"/>
        <v/>
      </c>
      <c r="BN667" s="132" t="str">
        <f t="shared" si="389"/>
        <v/>
      </c>
      <c r="BO667" s="132" t="str">
        <f t="shared" si="390"/>
        <v/>
      </c>
      <c r="BP667" s="132" t="str">
        <f t="shared" si="391"/>
        <v/>
      </c>
      <c r="BQ667" s="132" t="str">
        <f t="shared" si="392"/>
        <v/>
      </c>
      <c r="BR667" s="132" t="str">
        <f t="shared" si="393"/>
        <v/>
      </c>
      <c r="BS667" s="132" t="str">
        <f t="shared" si="394"/>
        <v/>
      </c>
      <c r="BT667" s="132" t="str">
        <f t="shared" si="395"/>
        <v/>
      </c>
      <c r="BU667" s="132" t="str">
        <f t="shared" si="396"/>
        <v/>
      </c>
      <c r="BV667" s="132" t="str">
        <f t="shared" si="397"/>
        <v/>
      </c>
      <c r="BW667" s="132" t="str">
        <f t="shared" si="398"/>
        <v/>
      </c>
      <c r="BX667" s="132" t="str">
        <f t="shared" si="399"/>
        <v/>
      </c>
      <c r="BY667" s="132" t="str">
        <f t="shared" si="400"/>
        <v/>
      </c>
      <c r="BZ667" t="str">
        <f t="shared" si="401"/>
        <v/>
      </c>
      <c r="CA667" t="str">
        <f t="shared" si="402"/>
        <v/>
      </c>
      <c r="CB667" t="str">
        <f t="shared" si="403"/>
        <v/>
      </c>
      <c r="CC667" t="str">
        <f t="shared" si="404"/>
        <v/>
      </c>
      <c r="CD667" t="str">
        <f t="shared" si="405"/>
        <v/>
      </c>
      <c r="CE667" t="str">
        <f t="shared" si="406"/>
        <v/>
      </c>
      <c r="CF667" t="str">
        <f t="shared" si="407"/>
        <v/>
      </c>
      <c r="CG667" t="str">
        <f t="shared" si="408"/>
        <v/>
      </c>
      <c r="CH667" t="str">
        <f t="shared" si="409"/>
        <v/>
      </c>
      <c r="CI667" t="str">
        <f t="shared" si="410"/>
        <v/>
      </c>
      <c r="CJ667" t="str">
        <f t="shared" si="411"/>
        <v/>
      </c>
      <c r="CK667" t="str">
        <f t="shared" si="412"/>
        <v/>
      </c>
      <c r="CL667" t="str">
        <f t="shared" si="413"/>
        <v/>
      </c>
      <c r="CM667" t="str">
        <f t="shared" si="414"/>
        <v/>
      </c>
      <c r="CN667" t="str">
        <f t="shared" si="415"/>
        <v/>
      </c>
      <c r="CO667" t="str">
        <f t="shared" si="416"/>
        <v/>
      </c>
    </row>
    <row r="668" spans="1:93" ht="14.7" customHeight="1">
      <c r="A668" s="205" t="s">
        <v>4280</v>
      </c>
      <c r="B668" s="193" t="s">
        <v>4253</v>
      </c>
      <c r="C668" s="26" t="s">
        <v>4801</v>
      </c>
      <c r="D668" s="27"/>
      <c r="E668" s="27" t="s">
        <v>61</v>
      </c>
      <c r="F668" t="s">
        <v>48</v>
      </c>
      <c r="G668" s="30" t="s">
        <v>4798</v>
      </c>
      <c r="H668" t="s">
        <v>1010</v>
      </c>
      <c r="K668" s="28"/>
      <c r="L668" t="s">
        <v>472</v>
      </c>
      <c r="M668" t="s">
        <v>38</v>
      </c>
      <c r="Q668" s="1" t="s">
        <v>4802</v>
      </c>
      <c r="R668" t="str">
        <f>IF(COUNTIF(soi_input_variables!A:A,B668)&gt;0,"yes","no")</f>
        <v>no</v>
      </c>
      <c r="S668" t="str">
        <f>IF(COUNTIF(midas_input_variables!A:A,B668)&gt;0,"yes","no")</f>
        <v>no</v>
      </c>
      <c r="T668" t="str">
        <f t="shared" si="384"/>
        <v>no</v>
      </c>
      <c r="U668">
        <v>0.02</v>
      </c>
      <c r="V668" t="str">
        <f>IF(COUNTIF(eucalc_variables_proxies!A:A,B668)&gt;0,"yes","no")</f>
        <v>no</v>
      </c>
      <c r="X668" t="s">
        <v>2943</v>
      </c>
      <c r="Y668" t="s">
        <v>4254</v>
      </c>
      <c r="AI668" s="9" t="s">
        <v>4803</v>
      </c>
      <c r="AJ668" s="9" t="s">
        <v>2966</v>
      </c>
      <c r="AK668" t="s">
        <v>4681</v>
      </c>
      <c r="AO668" s="105"/>
      <c r="AP668" s="103" t="s">
        <v>4804</v>
      </c>
      <c r="AQ668" s="104" t="b">
        <v>1</v>
      </c>
      <c r="AR668" s="105"/>
      <c r="AS668" s="105"/>
      <c r="AT668" s="131" t="str" cm="1">
        <f t="array" ref="AT668">IFERROR(_xlfn.TEXTSPLIT(AR668,";",,FALSE),"")</f>
        <v/>
      </c>
      <c r="BJ668" s="132" t="str">
        <f t="shared" si="385"/>
        <v/>
      </c>
      <c r="BK668" s="132" t="str">
        <f t="shared" si="386"/>
        <v/>
      </c>
      <c r="BL668" s="132" t="str">
        <f t="shared" si="387"/>
        <v/>
      </c>
      <c r="BM668" s="132" t="str">
        <f t="shared" si="388"/>
        <v/>
      </c>
      <c r="BN668" s="132" t="str">
        <f t="shared" si="389"/>
        <v/>
      </c>
      <c r="BO668" s="132" t="str">
        <f t="shared" si="390"/>
        <v/>
      </c>
      <c r="BP668" s="132" t="str">
        <f t="shared" si="391"/>
        <v/>
      </c>
      <c r="BQ668" s="132" t="str">
        <f t="shared" si="392"/>
        <v/>
      </c>
      <c r="BR668" s="132" t="str">
        <f t="shared" si="393"/>
        <v/>
      </c>
      <c r="BS668" s="132" t="str">
        <f t="shared" si="394"/>
        <v/>
      </c>
      <c r="BT668" s="132" t="str">
        <f t="shared" si="395"/>
        <v/>
      </c>
      <c r="BU668" s="132" t="str">
        <f t="shared" si="396"/>
        <v/>
      </c>
      <c r="BV668" s="132" t="str">
        <f t="shared" si="397"/>
        <v/>
      </c>
      <c r="BW668" s="132" t="str">
        <f t="shared" si="398"/>
        <v/>
      </c>
      <c r="BX668" s="132" t="str">
        <f t="shared" si="399"/>
        <v/>
      </c>
      <c r="BY668" s="132" t="str">
        <f t="shared" si="400"/>
        <v/>
      </c>
      <c r="BZ668" t="str">
        <f t="shared" si="401"/>
        <v/>
      </c>
      <c r="CA668" t="str">
        <f t="shared" si="402"/>
        <v/>
      </c>
      <c r="CB668" t="str">
        <f t="shared" si="403"/>
        <v/>
      </c>
      <c r="CC668" t="str">
        <f t="shared" si="404"/>
        <v/>
      </c>
      <c r="CD668" t="str">
        <f t="shared" si="405"/>
        <v/>
      </c>
      <c r="CE668" t="str">
        <f t="shared" si="406"/>
        <v/>
      </c>
      <c r="CF668" t="str">
        <f t="shared" si="407"/>
        <v/>
      </c>
      <c r="CG668" t="str">
        <f t="shared" si="408"/>
        <v/>
      </c>
      <c r="CH668" t="str">
        <f t="shared" si="409"/>
        <v/>
      </c>
      <c r="CI668" t="str">
        <f t="shared" si="410"/>
        <v/>
      </c>
      <c r="CJ668" t="str">
        <f t="shared" si="411"/>
        <v/>
      </c>
      <c r="CK668" t="str">
        <f t="shared" si="412"/>
        <v/>
      </c>
      <c r="CL668" t="str">
        <f t="shared" si="413"/>
        <v/>
      </c>
      <c r="CM668" t="str">
        <f t="shared" si="414"/>
        <v/>
      </c>
      <c r="CN668" t="str">
        <f t="shared" si="415"/>
        <v/>
      </c>
      <c r="CO668" t="str">
        <f t="shared" si="416"/>
        <v/>
      </c>
    </row>
    <row r="669" spans="1:93" ht="16.5" customHeight="1">
      <c r="A669" s="192" t="s">
        <v>4278</v>
      </c>
      <c r="B669" s="193" t="s">
        <v>4257</v>
      </c>
      <c r="C669" s="26" t="s">
        <v>4805</v>
      </c>
      <c r="D669" s="27"/>
      <c r="E669" s="27" t="s">
        <v>61</v>
      </c>
      <c r="F669" t="s">
        <v>48</v>
      </c>
      <c r="G669" s="30" t="s">
        <v>4798</v>
      </c>
      <c r="H669" t="s">
        <v>1010</v>
      </c>
      <c r="K669" s="28"/>
      <c r="L669" t="s">
        <v>472</v>
      </c>
      <c r="M669" t="s">
        <v>38</v>
      </c>
      <c r="Q669" s="1" t="s">
        <v>4806</v>
      </c>
      <c r="R669" t="str">
        <f>IF(COUNTIF(soi_input_variables!A:A,B669)&gt;0,"yes","no")</f>
        <v>no</v>
      </c>
      <c r="S669" t="str">
        <f>IF(COUNTIF(midas_input_variables!A:A,B669)&gt;0,"yes","no")</f>
        <v>no</v>
      </c>
      <c r="T669" t="str">
        <f t="shared" si="384"/>
        <v>no</v>
      </c>
      <c r="U669">
        <v>0.02</v>
      </c>
      <c r="V669" t="str">
        <f>IF(COUNTIF(eucalc_variables_proxies!A:A,B669)&gt;0,"yes","no")</f>
        <v>no</v>
      </c>
      <c r="X669" t="s">
        <v>2943</v>
      </c>
      <c r="Y669" t="s">
        <v>4254</v>
      </c>
      <c r="AI669" s="9" t="s">
        <v>4807</v>
      </c>
      <c r="AJ669" s="9" t="s">
        <v>2966</v>
      </c>
      <c r="AK669" t="s">
        <v>4681</v>
      </c>
      <c r="AO669" s="105"/>
      <c r="AP669" s="103" t="s">
        <v>4808</v>
      </c>
      <c r="AQ669" s="104" t="b">
        <v>1</v>
      </c>
      <c r="AR669" s="105"/>
      <c r="AS669" s="105"/>
      <c r="AT669" s="131" t="str" cm="1">
        <f t="array" ref="AT669">IFERROR(_xlfn.TEXTSPLIT(AR669,";",,FALSE),"")</f>
        <v/>
      </c>
      <c r="BJ669" s="132" t="str">
        <f t="shared" si="385"/>
        <v/>
      </c>
      <c r="BK669" s="132" t="str">
        <f t="shared" si="386"/>
        <v/>
      </c>
      <c r="BL669" s="132" t="str">
        <f t="shared" si="387"/>
        <v/>
      </c>
      <c r="BM669" s="132" t="str">
        <f t="shared" si="388"/>
        <v/>
      </c>
      <c r="BN669" s="132" t="str">
        <f t="shared" si="389"/>
        <v/>
      </c>
      <c r="BO669" s="132" t="str">
        <f t="shared" si="390"/>
        <v/>
      </c>
      <c r="BP669" s="132" t="str">
        <f t="shared" si="391"/>
        <v/>
      </c>
      <c r="BQ669" s="132" t="str">
        <f t="shared" si="392"/>
        <v/>
      </c>
      <c r="BR669" s="132" t="str">
        <f t="shared" si="393"/>
        <v/>
      </c>
      <c r="BS669" s="132" t="str">
        <f t="shared" si="394"/>
        <v/>
      </c>
      <c r="BT669" s="132" t="str">
        <f t="shared" si="395"/>
        <v/>
      </c>
      <c r="BU669" s="132" t="str">
        <f t="shared" si="396"/>
        <v/>
      </c>
      <c r="BV669" s="132" t="str">
        <f t="shared" si="397"/>
        <v/>
      </c>
      <c r="BW669" s="132" t="str">
        <f t="shared" si="398"/>
        <v/>
      </c>
      <c r="BX669" s="132" t="str">
        <f t="shared" si="399"/>
        <v/>
      </c>
      <c r="BY669" s="132" t="str">
        <f t="shared" si="400"/>
        <v/>
      </c>
      <c r="BZ669" t="str">
        <f t="shared" si="401"/>
        <v/>
      </c>
      <c r="CA669" t="str">
        <f t="shared" si="402"/>
        <v/>
      </c>
      <c r="CB669" t="str">
        <f t="shared" si="403"/>
        <v/>
      </c>
      <c r="CC669" t="str">
        <f t="shared" si="404"/>
        <v/>
      </c>
      <c r="CD669" t="str">
        <f t="shared" si="405"/>
        <v/>
      </c>
      <c r="CE669" t="str">
        <f t="shared" si="406"/>
        <v/>
      </c>
      <c r="CF669" t="str">
        <f t="shared" si="407"/>
        <v/>
      </c>
      <c r="CG669" t="str">
        <f t="shared" si="408"/>
        <v/>
      </c>
      <c r="CH669" t="str">
        <f t="shared" si="409"/>
        <v/>
      </c>
      <c r="CI669" t="str">
        <f t="shared" si="410"/>
        <v/>
      </c>
      <c r="CJ669" t="str">
        <f t="shared" si="411"/>
        <v/>
      </c>
      <c r="CK669" t="str">
        <f t="shared" si="412"/>
        <v/>
      </c>
      <c r="CL669" t="str">
        <f t="shared" si="413"/>
        <v/>
      </c>
      <c r="CM669" t="str">
        <f t="shared" si="414"/>
        <v/>
      </c>
      <c r="CN669" t="str">
        <f t="shared" si="415"/>
        <v/>
      </c>
      <c r="CO669" t="str">
        <f t="shared" si="416"/>
        <v/>
      </c>
    </row>
    <row r="670" spans="1:93" ht="14.7" customHeight="1">
      <c r="A670" s="192" t="s">
        <v>4282</v>
      </c>
      <c r="B670" s="193" t="s">
        <v>4259</v>
      </c>
      <c r="C670" s="26" t="s">
        <v>4809</v>
      </c>
      <c r="D670" s="27"/>
      <c r="E670" s="27" t="s">
        <v>61</v>
      </c>
      <c r="F670" t="s">
        <v>48</v>
      </c>
      <c r="G670" s="30" t="s">
        <v>4798</v>
      </c>
      <c r="H670" s="29" t="s">
        <v>3355</v>
      </c>
      <c r="K670" s="28"/>
      <c r="L670" s="198" t="s">
        <v>472</v>
      </c>
      <c r="M670" t="s">
        <v>38</v>
      </c>
      <c r="Q670" s="202" t="s">
        <v>4810</v>
      </c>
      <c r="R670" t="str">
        <f>IF(COUNTIF(soi_input_variables!A:A,B670)&gt;0,"yes","no")</f>
        <v>no</v>
      </c>
      <c r="S670" t="str">
        <f>IF(COUNTIF(midas_input_variables!A:A,B670)&gt;0,"yes","no")</f>
        <v>yes</v>
      </c>
      <c r="T670" t="str">
        <f t="shared" si="384"/>
        <v>yes</v>
      </c>
      <c r="U670">
        <v>0.02</v>
      </c>
      <c r="V670" t="str">
        <f>IF(COUNTIF(eucalc_variables_proxies!A:A,B670)&gt;0,"yes","no")</f>
        <v>yes</v>
      </c>
      <c r="X670" t="s">
        <v>2943</v>
      </c>
      <c r="Y670" t="s">
        <v>4254</v>
      </c>
      <c r="AI670" s="9" t="s">
        <v>4811</v>
      </c>
      <c r="AJ670" s="9" t="s">
        <v>2966</v>
      </c>
      <c r="AK670" t="s">
        <v>4681</v>
      </c>
      <c r="AO670" s="105"/>
      <c r="AP670" s="103" t="s">
        <v>4812</v>
      </c>
      <c r="AQ670" s="104" t="b">
        <v>1</v>
      </c>
      <c r="AR670" s="105"/>
      <c r="AS670" s="105"/>
      <c r="AT670" s="131" t="str" cm="1">
        <f t="array" ref="AT670">IFERROR(_xlfn.TEXTSPLIT(AR670,";",,FALSE),"")</f>
        <v/>
      </c>
      <c r="BJ670" s="132" t="str">
        <f t="shared" si="385"/>
        <v/>
      </c>
      <c r="BK670" s="132" t="str">
        <f t="shared" si="386"/>
        <v/>
      </c>
      <c r="BL670" s="132" t="str">
        <f t="shared" si="387"/>
        <v/>
      </c>
      <c r="BM670" s="132" t="str">
        <f t="shared" si="388"/>
        <v/>
      </c>
      <c r="BN670" s="132" t="str">
        <f t="shared" si="389"/>
        <v/>
      </c>
      <c r="BO670" s="132" t="str">
        <f t="shared" si="390"/>
        <v/>
      </c>
      <c r="BP670" s="132" t="str">
        <f t="shared" si="391"/>
        <v/>
      </c>
      <c r="BQ670" s="132" t="str">
        <f t="shared" si="392"/>
        <v/>
      </c>
      <c r="BR670" s="132" t="str">
        <f t="shared" si="393"/>
        <v/>
      </c>
      <c r="BS670" s="132" t="str">
        <f t="shared" si="394"/>
        <v/>
      </c>
      <c r="BT670" s="132" t="str">
        <f t="shared" si="395"/>
        <v/>
      </c>
      <c r="BU670" s="132" t="str">
        <f t="shared" si="396"/>
        <v/>
      </c>
      <c r="BV670" s="132" t="str">
        <f t="shared" si="397"/>
        <v/>
      </c>
      <c r="BW670" s="132" t="str">
        <f t="shared" si="398"/>
        <v/>
      </c>
      <c r="BX670" s="132" t="str">
        <f t="shared" si="399"/>
        <v/>
      </c>
      <c r="BY670" s="132" t="str">
        <f t="shared" si="400"/>
        <v/>
      </c>
      <c r="BZ670" t="str">
        <f t="shared" si="401"/>
        <v/>
      </c>
      <c r="CA670" t="str">
        <f t="shared" si="402"/>
        <v/>
      </c>
      <c r="CB670" t="str">
        <f t="shared" si="403"/>
        <v/>
      </c>
      <c r="CC670" t="str">
        <f t="shared" si="404"/>
        <v/>
      </c>
      <c r="CD670" t="str">
        <f t="shared" si="405"/>
        <v/>
      </c>
      <c r="CE670" t="str">
        <f t="shared" si="406"/>
        <v/>
      </c>
      <c r="CF670" t="str">
        <f t="shared" si="407"/>
        <v/>
      </c>
      <c r="CG670" t="str">
        <f t="shared" si="408"/>
        <v/>
      </c>
      <c r="CH670" t="str">
        <f t="shared" si="409"/>
        <v/>
      </c>
      <c r="CI670" t="str">
        <f t="shared" si="410"/>
        <v/>
      </c>
      <c r="CJ670" t="str">
        <f t="shared" si="411"/>
        <v/>
      </c>
      <c r="CK670" t="str">
        <f t="shared" si="412"/>
        <v/>
      </c>
      <c r="CL670" t="str">
        <f t="shared" si="413"/>
        <v/>
      </c>
      <c r="CM670" t="str">
        <f t="shared" si="414"/>
        <v/>
      </c>
      <c r="CN670" t="str">
        <f t="shared" si="415"/>
        <v/>
      </c>
      <c r="CO670" t="str">
        <f t="shared" si="416"/>
        <v/>
      </c>
    </row>
    <row r="671" spans="1:93" ht="15.6" customHeight="1">
      <c r="A671" t="s">
        <v>4247</v>
      </c>
      <c r="B671" s="97" t="s">
        <v>4261</v>
      </c>
      <c r="C671" s="26" t="s">
        <v>3697</v>
      </c>
      <c r="D671" s="27"/>
      <c r="E671" s="27" t="s">
        <v>61</v>
      </c>
      <c r="F671" t="s">
        <v>48</v>
      </c>
      <c r="G671" s="30" t="s">
        <v>4798</v>
      </c>
      <c r="H671" s="29" t="s">
        <v>3355</v>
      </c>
      <c r="I671" t="s">
        <v>4813</v>
      </c>
      <c r="K671" s="28"/>
      <c r="M671" t="s">
        <v>38</v>
      </c>
      <c r="R671" t="str">
        <f>IF(COUNTIF(soi_input_variables!A:A,B671)&gt;0,"yes","no")</f>
        <v>no</v>
      </c>
      <c r="S671" t="str">
        <f>IF(COUNTIF(midas_input_variables!A:A,B671)&gt;0,"yes","no")</f>
        <v>yes</v>
      </c>
      <c r="T671" t="str">
        <f t="shared" si="384"/>
        <v>yes</v>
      </c>
      <c r="U671">
        <v>0.02</v>
      </c>
      <c r="V671" t="str">
        <f>IF(COUNTIF(eucalc_variables_proxies!A:A,B671)&gt;0,"yes","no")</f>
        <v>yes</v>
      </c>
      <c r="X671" t="s">
        <v>2943</v>
      </c>
      <c r="Y671" t="s">
        <v>4254</v>
      </c>
      <c r="AI671" s="9" t="s">
        <v>4814</v>
      </c>
      <c r="AJ671" s="9" t="s">
        <v>2966</v>
      </c>
      <c r="AK671" t="s">
        <v>4681</v>
      </c>
      <c r="AO671" s="105"/>
      <c r="AP671" s="103" t="s">
        <v>4815</v>
      </c>
      <c r="AQ671" s="104" t="b">
        <v>1</v>
      </c>
      <c r="AR671" s="105"/>
      <c r="AS671" s="105"/>
      <c r="AT671" s="131" t="str" cm="1">
        <f t="array" ref="AT671">IFERROR(_xlfn.TEXTSPLIT(AR671,";",,FALSE),"")</f>
        <v/>
      </c>
      <c r="BJ671" s="132" t="str">
        <f t="shared" si="385"/>
        <v/>
      </c>
      <c r="BK671" s="132" t="str">
        <f t="shared" si="386"/>
        <v/>
      </c>
      <c r="BL671" s="132" t="str">
        <f t="shared" si="387"/>
        <v/>
      </c>
      <c r="BM671" s="132" t="str">
        <f t="shared" si="388"/>
        <v/>
      </c>
      <c r="BN671" s="132" t="str">
        <f t="shared" si="389"/>
        <v/>
      </c>
      <c r="BO671" s="132" t="str">
        <f t="shared" si="390"/>
        <v/>
      </c>
      <c r="BP671" s="132" t="str">
        <f t="shared" si="391"/>
        <v/>
      </c>
      <c r="BQ671" s="132" t="str">
        <f t="shared" si="392"/>
        <v/>
      </c>
      <c r="BR671" s="132" t="str">
        <f t="shared" si="393"/>
        <v/>
      </c>
      <c r="BS671" s="132" t="str">
        <f t="shared" si="394"/>
        <v/>
      </c>
      <c r="BT671" s="132" t="str">
        <f t="shared" si="395"/>
        <v/>
      </c>
      <c r="BU671" s="132" t="str">
        <f t="shared" si="396"/>
        <v/>
      </c>
      <c r="BV671" s="132" t="str">
        <f t="shared" si="397"/>
        <v/>
      </c>
      <c r="BW671" s="132" t="str">
        <f t="shared" si="398"/>
        <v/>
      </c>
      <c r="BX671" s="132" t="str">
        <f t="shared" si="399"/>
        <v/>
      </c>
      <c r="BY671" s="132" t="str">
        <f t="shared" si="400"/>
        <v/>
      </c>
      <c r="BZ671" t="str">
        <f t="shared" si="401"/>
        <v/>
      </c>
      <c r="CA671" t="str">
        <f t="shared" si="402"/>
        <v/>
      </c>
      <c r="CB671" t="str">
        <f t="shared" si="403"/>
        <v/>
      </c>
      <c r="CC671" t="str">
        <f t="shared" si="404"/>
        <v/>
      </c>
      <c r="CD671" t="str">
        <f t="shared" si="405"/>
        <v/>
      </c>
      <c r="CE671" t="str">
        <f t="shared" si="406"/>
        <v/>
      </c>
      <c r="CF671" t="str">
        <f t="shared" si="407"/>
        <v/>
      </c>
      <c r="CG671" t="str">
        <f t="shared" si="408"/>
        <v/>
      </c>
      <c r="CH671" t="str">
        <f t="shared" si="409"/>
        <v/>
      </c>
      <c r="CI671" t="str">
        <f t="shared" si="410"/>
        <v/>
      </c>
      <c r="CJ671" t="str">
        <f t="shared" si="411"/>
        <v/>
      </c>
      <c r="CK671" t="str">
        <f t="shared" si="412"/>
        <v/>
      </c>
      <c r="CL671" t="str">
        <f t="shared" si="413"/>
        <v/>
      </c>
      <c r="CM671" t="str">
        <f t="shared" si="414"/>
        <v/>
      </c>
      <c r="CN671" t="str">
        <f t="shared" si="415"/>
        <v/>
      </c>
      <c r="CO671" t="str">
        <f t="shared" si="416"/>
        <v/>
      </c>
    </row>
    <row r="672" spans="1:93" ht="16.2" customHeight="1">
      <c r="A672" t="s">
        <v>4251</v>
      </c>
      <c r="B672" s="97" t="s">
        <v>4263</v>
      </c>
      <c r="C672" s="26" t="s">
        <v>4816</v>
      </c>
      <c r="D672" s="27"/>
      <c r="E672" s="27" t="s">
        <v>61</v>
      </c>
      <c r="F672" t="s">
        <v>48</v>
      </c>
      <c r="G672" s="30" t="s">
        <v>4798</v>
      </c>
      <c r="H672" s="29" t="s">
        <v>3355</v>
      </c>
      <c r="K672" s="28"/>
      <c r="M672" t="s">
        <v>38</v>
      </c>
      <c r="R672" t="str">
        <f>IF(COUNTIF(soi_input_variables!A:A,B672)&gt;0,"yes","no")</f>
        <v>no</v>
      </c>
      <c r="S672" t="str">
        <f>IF(COUNTIF(midas_input_variables!A:A,B672)&gt;0,"yes","no")</f>
        <v>yes</v>
      </c>
      <c r="T672" t="str">
        <f t="shared" si="384"/>
        <v>yes</v>
      </c>
      <c r="U672">
        <v>0.02</v>
      </c>
      <c r="V672" t="str">
        <f>IF(COUNTIF(eucalc_variables_proxies!A:A,B672)&gt;0,"yes","no")</f>
        <v>yes</v>
      </c>
      <c r="X672" t="s">
        <v>2943</v>
      </c>
      <c r="Y672" t="s">
        <v>4254</v>
      </c>
      <c r="AI672" s="9" t="s">
        <v>4817</v>
      </c>
      <c r="AJ672" s="9" t="s">
        <v>2966</v>
      </c>
      <c r="AK672" t="s">
        <v>4681</v>
      </c>
      <c r="AO672" s="105"/>
      <c r="AP672" s="103" t="s">
        <v>4818</v>
      </c>
      <c r="AQ672" s="104" t="b">
        <v>1</v>
      </c>
      <c r="AR672" s="105"/>
      <c r="AS672" s="105"/>
      <c r="AT672" s="131" t="str" cm="1">
        <f t="array" ref="AT672">IFERROR(_xlfn.TEXTSPLIT(AR672,";",,FALSE),"")</f>
        <v/>
      </c>
      <c r="BJ672" s="132" t="str">
        <f t="shared" si="385"/>
        <v/>
      </c>
      <c r="BK672" s="132" t="str">
        <f t="shared" si="386"/>
        <v/>
      </c>
      <c r="BL672" s="132" t="str">
        <f t="shared" si="387"/>
        <v/>
      </c>
      <c r="BM672" s="132" t="str">
        <f t="shared" si="388"/>
        <v/>
      </c>
      <c r="BN672" s="132" t="str">
        <f t="shared" si="389"/>
        <v/>
      </c>
      <c r="BO672" s="132" t="str">
        <f t="shared" si="390"/>
        <v/>
      </c>
      <c r="BP672" s="132" t="str">
        <f t="shared" si="391"/>
        <v/>
      </c>
      <c r="BQ672" s="132" t="str">
        <f t="shared" si="392"/>
        <v/>
      </c>
      <c r="BR672" s="132" t="str">
        <f t="shared" si="393"/>
        <v/>
      </c>
      <c r="BS672" s="132" t="str">
        <f t="shared" si="394"/>
        <v/>
      </c>
      <c r="BT672" s="132" t="str">
        <f t="shared" si="395"/>
        <v/>
      </c>
      <c r="BU672" s="132" t="str">
        <f t="shared" si="396"/>
        <v/>
      </c>
      <c r="BV672" s="132" t="str">
        <f t="shared" si="397"/>
        <v/>
      </c>
      <c r="BW672" s="132" t="str">
        <f t="shared" si="398"/>
        <v/>
      </c>
      <c r="BX672" s="132" t="str">
        <f t="shared" si="399"/>
        <v/>
      </c>
      <c r="BY672" s="132" t="str">
        <f t="shared" si="400"/>
        <v/>
      </c>
      <c r="BZ672" t="str">
        <f t="shared" si="401"/>
        <v/>
      </c>
      <c r="CA672" t="str">
        <f t="shared" si="402"/>
        <v/>
      </c>
      <c r="CB672" t="str">
        <f t="shared" si="403"/>
        <v/>
      </c>
      <c r="CC672" t="str">
        <f t="shared" si="404"/>
        <v/>
      </c>
      <c r="CD672" t="str">
        <f t="shared" si="405"/>
        <v/>
      </c>
      <c r="CE672" t="str">
        <f t="shared" si="406"/>
        <v/>
      </c>
      <c r="CF672" t="str">
        <f t="shared" si="407"/>
        <v/>
      </c>
      <c r="CG672" t="str">
        <f t="shared" si="408"/>
        <v/>
      </c>
      <c r="CH672" t="str">
        <f t="shared" si="409"/>
        <v/>
      </c>
      <c r="CI672" t="str">
        <f t="shared" si="410"/>
        <v/>
      </c>
      <c r="CJ672" t="str">
        <f t="shared" si="411"/>
        <v/>
      </c>
      <c r="CK672" t="str">
        <f t="shared" si="412"/>
        <v/>
      </c>
      <c r="CL672" t="str">
        <f t="shared" si="413"/>
        <v/>
      </c>
      <c r="CM672" t="str">
        <f t="shared" si="414"/>
        <v/>
      </c>
      <c r="CN672" t="str">
        <f t="shared" si="415"/>
        <v/>
      </c>
      <c r="CO672" t="str">
        <f t="shared" si="416"/>
        <v/>
      </c>
    </row>
    <row r="673" spans="1:93" ht="14.7" customHeight="1">
      <c r="A673" s="205" t="s">
        <v>4272</v>
      </c>
      <c r="B673" s="193" t="s">
        <v>4265</v>
      </c>
      <c r="C673" s="26" t="s">
        <v>4494</v>
      </c>
      <c r="D673" s="27"/>
      <c r="E673" s="27" t="s">
        <v>61</v>
      </c>
      <c r="F673" t="s">
        <v>48</v>
      </c>
      <c r="G673" s="30" t="s">
        <v>4798</v>
      </c>
      <c r="H673" s="29" t="s">
        <v>3355</v>
      </c>
      <c r="K673" s="28"/>
      <c r="L673" t="s">
        <v>472</v>
      </c>
      <c r="M673" t="s">
        <v>38</v>
      </c>
      <c r="Q673" s="1" t="s">
        <v>4819</v>
      </c>
      <c r="R673" t="str">
        <f>IF(COUNTIF(soi_input_variables!A:A,B673)&gt;0,"yes","no")</f>
        <v>no</v>
      </c>
      <c r="S673" t="str">
        <f>IF(COUNTIF(midas_input_variables!A:A,B673)&gt;0,"yes","no")</f>
        <v>yes</v>
      </c>
      <c r="T673" t="str">
        <f t="shared" si="384"/>
        <v>yes</v>
      </c>
      <c r="U673">
        <v>0.02</v>
      </c>
      <c r="V673" t="str">
        <f>IF(COUNTIF(eucalc_variables_proxies!A:A,B673)&gt;0,"yes","no")</f>
        <v>no</v>
      </c>
      <c r="X673" t="s">
        <v>2943</v>
      </c>
      <c r="Y673" t="s">
        <v>4254</v>
      </c>
      <c r="AI673" s="9" t="s">
        <v>4820</v>
      </c>
      <c r="AJ673" s="9" t="s">
        <v>2966</v>
      </c>
      <c r="AK673" t="s">
        <v>4681</v>
      </c>
      <c r="AO673" s="105"/>
      <c r="AP673" s="103" t="s">
        <v>4821</v>
      </c>
      <c r="AQ673" s="104" t="b">
        <v>1</v>
      </c>
      <c r="AR673" s="105"/>
      <c r="AS673" s="105"/>
      <c r="AT673" s="131" t="str" cm="1">
        <f t="array" ref="AT673">IFERROR(_xlfn.TEXTSPLIT(AR673,";",,FALSE),"")</f>
        <v/>
      </c>
      <c r="BJ673" s="132" t="str">
        <f t="shared" si="385"/>
        <v/>
      </c>
      <c r="BK673" s="132" t="str">
        <f t="shared" si="386"/>
        <v/>
      </c>
      <c r="BL673" s="132" t="str">
        <f t="shared" si="387"/>
        <v/>
      </c>
      <c r="BM673" s="132" t="str">
        <f t="shared" si="388"/>
        <v/>
      </c>
      <c r="BN673" s="132" t="str">
        <f t="shared" si="389"/>
        <v/>
      </c>
      <c r="BO673" s="132" t="str">
        <f t="shared" si="390"/>
        <v/>
      </c>
      <c r="BP673" s="132" t="str">
        <f t="shared" si="391"/>
        <v/>
      </c>
      <c r="BQ673" s="132" t="str">
        <f t="shared" si="392"/>
        <v/>
      </c>
      <c r="BR673" s="132" t="str">
        <f t="shared" si="393"/>
        <v/>
      </c>
      <c r="BS673" s="132" t="str">
        <f t="shared" si="394"/>
        <v/>
      </c>
      <c r="BT673" s="132" t="str">
        <f t="shared" si="395"/>
        <v/>
      </c>
      <c r="BU673" s="132" t="str">
        <f t="shared" si="396"/>
        <v/>
      </c>
      <c r="BV673" s="132" t="str">
        <f t="shared" si="397"/>
        <v/>
      </c>
      <c r="BW673" s="132" t="str">
        <f t="shared" si="398"/>
        <v/>
      </c>
      <c r="BX673" s="132" t="str">
        <f t="shared" si="399"/>
        <v/>
      </c>
      <c r="BY673" s="132" t="str">
        <f t="shared" si="400"/>
        <v/>
      </c>
      <c r="BZ673" t="str">
        <f t="shared" si="401"/>
        <v/>
      </c>
      <c r="CA673" t="str">
        <f t="shared" si="402"/>
        <v/>
      </c>
      <c r="CB673" t="str">
        <f t="shared" si="403"/>
        <v/>
      </c>
      <c r="CC673" t="str">
        <f t="shared" si="404"/>
        <v/>
      </c>
      <c r="CD673" t="str">
        <f t="shared" si="405"/>
        <v/>
      </c>
      <c r="CE673" t="str">
        <f t="shared" si="406"/>
        <v/>
      </c>
      <c r="CF673" t="str">
        <f t="shared" si="407"/>
        <v/>
      </c>
      <c r="CG673" t="str">
        <f t="shared" si="408"/>
        <v/>
      </c>
      <c r="CH673" t="str">
        <f t="shared" si="409"/>
        <v/>
      </c>
      <c r="CI673" t="str">
        <f t="shared" si="410"/>
        <v/>
      </c>
      <c r="CJ673" t="str">
        <f t="shared" si="411"/>
        <v/>
      </c>
      <c r="CK673" t="str">
        <f t="shared" si="412"/>
        <v/>
      </c>
      <c r="CL673" t="str">
        <f t="shared" si="413"/>
        <v/>
      </c>
      <c r="CM673" t="str">
        <f t="shared" si="414"/>
        <v/>
      </c>
      <c r="CN673" t="str">
        <f t="shared" si="415"/>
        <v/>
      </c>
      <c r="CO673" t="str">
        <f t="shared" si="416"/>
        <v/>
      </c>
    </row>
    <row r="674" spans="1:93" ht="14.7" customHeight="1">
      <c r="A674" t="s">
        <v>4255</v>
      </c>
      <c r="B674" s="97" t="s">
        <v>4269</v>
      </c>
      <c r="C674" s="26" t="s">
        <v>4822</v>
      </c>
      <c r="D674" s="27"/>
      <c r="E674" s="27" t="s">
        <v>61</v>
      </c>
      <c r="F674" t="s">
        <v>48</v>
      </c>
      <c r="G674" s="30" t="s">
        <v>4798</v>
      </c>
      <c r="H674" s="29" t="s">
        <v>3355</v>
      </c>
      <c r="I674" t="s">
        <v>2017</v>
      </c>
      <c r="K674" s="28"/>
      <c r="M674" t="s">
        <v>38</v>
      </c>
      <c r="R674" t="str">
        <f>IF(COUNTIF(soi_input_variables!A:A,B674)&gt;0,"yes","no")</f>
        <v>no</v>
      </c>
      <c r="S674" t="str">
        <f>IF(COUNTIF(midas_input_variables!A:A,B674)&gt;0,"yes","no")</f>
        <v>yes</v>
      </c>
      <c r="T674" t="str">
        <f t="shared" si="384"/>
        <v>yes</v>
      </c>
      <c r="U674">
        <v>0.02</v>
      </c>
      <c r="V674" t="str">
        <f>IF(COUNTIF(eucalc_variables_proxies!A:A,B674)&gt;0,"yes","no")</f>
        <v>yes</v>
      </c>
      <c r="X674" t="s">
        <v>2943</v>
      </c>
      <c r="Y674" t="s">
        <v>4254</v>
      </c>
      <c r="AI674" s="9" t="s">
        <v>4823</v>
      </c>
      <c r="AJ674" s="9" t="s">
        <v>2966</v>
      </c>
      <c r="AK674" t="s">
        <v>4681</v>
      </c>
      <c r="AO674" s="105"/>
      <c r="AP674" s="103" t="s">
        <v>4824</v>
      </c>
      <c r="AQ674" s="104" t="b">
        <v>1</v>
      </c>
      <c r="AR674" s="105"/>
      <c r="AS674" s="105"/>
      <c r="AT674" s="131" t="str" cm="1">
        <f t="array" ref="AT674">IFERROR(_xlfn.TEXTSPLIT(AR674,";",,FALSE),"")</f>
        <v/>
      </c>
      <c r="BJ674" s="132" t="str">
        <f t="shared" si="385"/>
        <v/>
      </c>
      <c r="BK674" s="132" t="str">
        <f t="shared" si="386"/>
        <v/>
      </c>
      <c r="BL674" s="132" t="str">
        <f t="shared" si="387"/>
        <v/>
      </c>
      <c r="BM674" s="132" t="str">
        <f t="shared" si="388"/>
        <v/>
      </c>
      <c r="BN674" s="132" t="str">
        <f t="shared" si="389"/>
        <v/>
      </c>
      <c r="BO674" s="132" t="str">
        <f t="shared" si="390"/>
        <v/>
      </c>
      <c r="BP674" s="132" t="str">
        <f t="shared" si="391"/>
        <v/>
      </c>
      <c r="BQ674" s="132" t="str">
        <f t="shared" si="392"/>
        <v/>
      </c>
      <c r="BR674" s="132" t="str">
        <f t="shared" si="393"/>
        <v/>
      </c>
      <c r="BS674" s="132" t="str">
        <f t="shared" si="394"/>
        <v/>
      </c>
      <c r="BT674" s="132" t="str">
        <f t="shared" si="395"/>
        <v/>
      </c>
      <c r="BU674" s="132" t="str">
        <f t="shared" si="396"/>
        <v/>
      </c>
      <c r="BV674" s="132" t="str">
        <f t="shared" si="397"/>
        <v/>
      </c>
      <c r="BW674" s="132" t="str">
        <f t="shared" si="398"/>
        <v/>
      </c>
      <c r="BX674" s="132" t="str">
        <f t="shared" si="399"/>
        <v/>
      </c>
      <c r="BY674" s="132" t="str">
        <f t="shared" si="400"/>
        <v/>
      </c>
      <c r="BZ674" t="str">
        <f t="shared" si="401"/>
        <v/>
      </c>
      <c r="CA674" t="str">
        <f t="shared" si="402"/>
        <v/>
      </c>
      <c r="CB674" t="str">
        <f t="shared" si="403"/>
        <v/>
      </c>
      <c r="CC674" t="str">
        <f t="shared" si="404"/>
        <v/>
      </c>
      <c r="CD674" t="str">
        <f t="shared" si="405"/>
        <v/>
      </c>
      <c r="CE674" t="str">
        <f t="shared" si="406"/>
        <v/>
      </c>
      <c r="CF674" t="str">
        <f t="shared" si="407"/>
        <v/>
      </c>
      <c r="CG674" t="str">
        <f t="shared" si="408"/>
        <v/>
      </c>
      <c r="CH674" t="str">
        <f t="shared" si="409"/>
        <v/>
      </c>
      <c r="CI674" t="str">
        <f t="shared" si="410"/>
        <v/>
      </c>
      <c r="CJ674" t="str">
        <f t="shared" si="411"/>
        <v/>
      </c>
      <c r="CK674" t="str">
        <f t="shared" si="412"/>
        <v/>
      </c>
      <c r="CL674" t="str">
        <f t="shared" si="413"/>
        <v/>
      </c>
      <c r="CM674" t="str">
        <f t="shared" si="414"/>
        <v/>
      </c>
      <c r="CN674" t="str">
        <f t="shared" si="415"/>
        <v/>
      </c>
      <c r="CO674" t="str">
        <f t="shared" si="416"/>
        <v/>
      </c>
    </row>
    <row r="675" spans="1:93" ht="17.100000000000001" customHeight="1">
      <c r="A675" t="s">
        <v>4258</v>
      </c>
      <c r="B675" s="97" t="s">
        <v>4271</v>
      </c>
      <c r="C675" s="26" t="s">
        <v>4825</v>
      </c>
      <c r="D675" s="27"/>
      <c r="E675" s="27" t="s">
        <v>61</v>
      </c>
      <c r="F675" t="s">
        <v>48</v>
      </c>
      <c r="G675" s="30" t="s">
        <v>4798</v>
      </c>
      <c r="H675" s="29" t="s">
        <v>3355</v>
      </c>
      <c r="I675" t="s">
        <v>2017</v>
      </c>
      <c r="K675" s="28"/>
      <c r="M675" t="s">
        <v>38</v>
      </c>
      <c r="R675" t="str">
        <f>IF(COUNTIF(soi_input_variables!A:A,B675)&gt;0,"yes","no")</f>
        <v>no</v>
      </c>
      <c r="S675" t="str">
        <f>IF(COUNTIF(midas_input_variables!A:A,B675)&gt;0,"yes","no")</f>
        <v>yes</v>
      </c>
      <c r="T675" t="str">
        <f t="shared" si="384"/>
        <v>yes</v>
      </c>
      <c r="U675">
        <v>0.02</v>
      </c>
      <c r="V675" t="str">
        <f>IF(COUNTIF(eucalc_variables_proxies!A:A,B675)&gt;0,"yes","no")</f>
        <v>yes</v>
      </c>
      <c r="X675" t="s">
        <v>2943</v>
      </c>
      <c r="Y675" t="s">
        <v>4254</v>
      </c>
      <c r="AI675" s="9" t="s">
        <v>4826</v>
      </c>
      <c r="AJ675" s="9" t="s">
        <v>2966</v>
      </c>
      <c r="AK675" t="s">
        <v>4681</v>
      </c>
      <c r="AO675" s="105"/>
      <c r="AP675" s="103" t="s">
        <v>4827</v>
      </c>
      <c r="AQ675" s="104" t="b">
        <v>1</v>
      </c>
      <c r="AR675" s="105"/>
      <c r="AS675" s="105"/>
      <c r="AT675" s="131" t="str" cm="1">
        <f t="array" ref="AT675">IFERROR(_xlfn.TEXTSPLIT(AR675,";",,FALSE),"")</f>
        <v/>
      </c>
      <c r="BJ675" s="132" t="str">
        <f t="shared" si="385"/>
        <v/>
      </c>
      <c r="BK675" s="132" t="str">
        <f t="shared" si="386"/>
        <v/>
      </c>
      <c r="BL675" s="132" t="str">
        <f t="shared" si="387"/>
        <v/>
      </c>
      <c r="BM675" s="132" t="str">
        <f t="shared" si="388"/>
        <v/>
      </c>
      <c r="BN675" s="132" t="str">
        <f t="shared" si="389"/>
        <v/>
      </c>
      <c r="BO675" s="132" t="str">
        <f t="shared" si="390"/>
        <v/>
      </c>
      <c r="BP675" s="132" t="str">
        <f t="shared" si="391"/>
        <v/>
      </c>
      <c r="BQ675" s="132" t="str">
        <f t="shared" si="392"/>
        <v/>
      </c>
      <c r="BR675" s="132" t="str">
        <f t="shared" si="393"/>
        <v/>
      </c>
      <c r="BS675" s="132" t="str">
        <f t="shared" si="394"/>
        <v/>
      </c>
      <c r="BT675" s="132" t="str">
        <f t="shared" si="395"/>
        <v/>
      </c>
      <c r="BU675" s="132" t="str">
        <f t="shared" si="396"/>
        <v/>
      </c>
      <c r="BV675" s="132" t="str">
        <f t="shared" si="397"/>
        <v/>
      </c>
      <c r="BW675" s="132" t="str">
        <f t="shared" si="398"/>
        <v/>
      </c>
      <c r="BX675" s="132" t="str">
        <f t="shared" si="399"/>
        <v/>
      </c>
      <c r="BY675" s="132" t="str">
        <f t="shared" si="400"/>
        <v/>
      </c>
      <c r="BZ675" t="str">
        <f t="shared" si="401"/>
        <v/>
      </c>
      <c r="CA675" t="str">
        <f t="shared" si="402"/>
        <v/>
      </c>
      <c r="CB675" t="str">
        <f t="shared" si="403"/>
        <v/>
      </c>
      <c r="CC675" t="str">
        <f t="shared" si="404"/>
        <v/>
      </c>
      <c r="CD675" t="str">
        <f t="shared" si="405"/>
        <v/>
      </c>
      <c r="CE675" t="str">
        <f t="shared" si="406"/>
        <v/>
      </c>
      <c r="CF675" t="str">
        <f t="shared" si="407"/>
        <v/>
      </c>
      <c r="CG675" t="str">
        <f t="shared" si="408"/>
        <v/>
      </c>
      <c r="CH675" t="str">
        <f t="shared" si="409"/>
        <v/>
      </c>
      <c r="CI675" t="str">
        <f t="shared" si="410"/>
        <v/>
      </c>
      <c r="CJ675" t="str">
        <f t="shared" si="411"/>
        <v/>
      </c>
      <c r="CK675" t="str">
        <f t="shared" si="412"/>
        <v/>
      </c>
      <c r="CL675" t="str">
        <f t="shared" si="413"/>
        <v/>
      </c>
      <c r="CM675" t="str">
        <f t="shared" si="414"/>
        <v/>
      </c>
      <c r="CN675" t="str">
        <f t="shared" si="415"/>
        <v/>
      </c>
      <c r="CO675" t="str">
        <f t="shared" si="416"/>
        <v/>
      </c>
    </row>
    <row r="676" spans="1:93" ht="16.5" customHeight="1">
      <c r="A676" t="s">
        <v>4260</v>
      </c>
      <c r="B676" s="97" t="s">
        <v>4274</v>
      </c>
      <c r="C676" s="26" t="s">
        <v>3263</v>
      </c>
      <c r="D676" s="27"/>
      <c r="E676" s="27" t="s">
        <v>61</v>
      </c>
      <c r="F676" t="s">
        <v>48</v>
      </c>
      <c r="G676" s="30" t="s">
        <v>4798</v>
      </c>
      <c r="H676" s="29" t="s">
        <v>3355</v>
      </c>
      <c r="I676" t="s">
        <v>448</v>
      </c>
      <c r="K676" s="28"/>
      <c r="M676" t="s">
        <v>38</v>
      </c>
      <c r="R676" t="str">
        <f>IF(COUNTIF(soi_input_variables!A:A,B676)&gt;0,"yes","no")</f>
        <v>no</v>
      </c>
      <c r="S676" t="str">
        <f>IF(COUNTIF(midas_input_variables!A:A,B676)&gt;0,"yes","no")</f>
        <v>yes</v>
      </c>
      <c r="T676" t="str">
        <f t="shared" si="384"/>
        <v>yes</v>
      </c>
      <c r="U676">
        <v>0.02</v>
      </c>
      <c r="V676" t="str">
        <f>IF(COUNTIF(eucalc_variables_proxies!A:A,B676)&gt;0,"yes","no")</f>
        <v>yes</v>
      </c>
      <c r="X676" t="s">
        <v>2943</v>
      </c>
      <c r="Y676" t="s">
        <v>4254</v>
      </c>
      <c r="AI676" s="9" t="s">
        <v>4828</v>
      </c>
      <c r="AJ676" s="9" t="s">
        <v>2966</v>
      </c>
      <c r="AK676" t="s">
        <v>4681</v>
      </c>
      <c r="AO676" s="105"/>
      <c r="AP676" s="103" t="s">
        <v>4829</v>
      </c>
      <c r="AQ676" s="104" t="b">
        <v>1</v>
      </c>
      <c r="AR676" s="105"/>
      <c r="AS676" s="105"/>
      <c r="AT676" s="131" t="str" cm="1">
        <f t="array" ref="AT676">IFERROR(_xlfn.TEXTSPLIT(AR676,";",,FALSE),"")</f>
        <v/>
      </c>
      <c r="BJ676" s="132" t="str">
        <f t="shared" si="385"/>
        <v/>
      </c>
      <c r="BK676" s="132" t="str">
        <f t="shared" si="386"/>
        <v/>
      </c>
      <c r="BL676" s="132" t="str">
        <f t="shared" si="387"/>
        <v/>
      </c>
      <c r="BM676" s="132" t="str">
        <f t="shared" si="388"/>
        <v/>
      </c>
      <c r="BN676" s="132" t="str">
        <f t="shared" si="389"/>
        <v/>
      </c>
      <c r="BO676" s="132" t="str">
        <f t="shared" si="390"/>
        <v/>
      </c>
      <c r="BP676" s="132" t="str">
        <f t="shared" si="391"/>
        <v/>
      </c>
      <c r="BQ676" s="132" t="str">
        <f t="shared" si="392"/>
        <v/>
      </c>
      <c r="BR676" s="132" t="str">
        <f t="shared" si="393"/>
        <v/>
      </c>
      <c r="BS676" s="132" t="str">
        <f t="shared" si="394"/>
        <v/>
      </c>
      <c r="BT676" s="132" t="str">
        <f t="shared" si="395"/>
        <v/>
      </c>
      <c r="BU676" s="132" t="str">
        <f t="shared" si="396"/>
        <v/>
      </c>
      <c r="BV676" s="132" t="str">
        <f t="shared" si="397"/>
        <v/>
      </c>
      <c r="BW676" s="132" t="str">
        <f t="shared" si="398"/>
        <v/>
      </c>
      <c r="BX676" s="132" t="str">
        <f t="shared" si="399"/>
        <v/>
      </c>
      <c r="BY676" s="132" t="str">
        <f t="shared" si="400"/>
        <v/>
      </c>
      <c r="BZ676" t="str">
        <f t="shared" si="401"/>
        <v/>
      </c>
      <c r="CA676" t="str">
        <f t="shared" si="402"/>
        <v/>
      </c>
      <c r="CB676" t="str">
        <f t="shared" si="403"/>
        <v/>
      </c>
      <c r="CC676" t="str">
        <f t="shared" si="404"/>
        <v/>
      </c>
      <c r="CD676" t="str">
        <f t="shared" si="405"/>
        <v/>
      </c>
      <c r="CE676" t="str">
        <f t="shared" si="406"/>
        <v/>
      </c>
      <c r="CF676" t="str">
        <f t="shared" si="407"/>
        <v/>
      </c>
      <c r="CG676" t="str">
        <f t="shared" si="408"/>
        <v/>
      </c>
      <c r="CH676" t="str">
        <f t="shared" si="409"/>
        <v/>
      </c>
      <c r="CI676" t="str">
        <f t="shared" si="410"/>
        <v/>
      </c>
      <c r="CJ676" t="str">
        <f t="shared" si="411"/>
        <v/>
      </c>
      <c r="CK676" t="str">
        <f t="shared" si="412"/>
        <v/>
      </c>
      <c r="CL676" t="str">
        <f t="shared" si="413"/>
        <v/>
      </c>
      <c r="CM676" t="str">
        <f t="shared" si="414"/>
        <v/>
      </c>
      <c r="CN676" t="str">
        <f t="shared" si="415"/>
        <v/>
      </c>
      <c r="CO676" t="str">
        <f t="shared" si="416"/>
        <v/>
      </c>
    </row>
    <row r="677" spans="1:93" ht="18.600000000000001" customHeight="1">
      <c r="A677" t="s">
        <v>4262</v>
      </c>
      <c r="B677" s="97" t="s">
        <v>4277</v>
      </c>
      <c r="C677" s="26" t="s">
        <v>4296</v>
      </c>
      <c r="D677" s="27"/>
      <c r="E677" s="27" t="s">
        <v>61</v>
      </c>
      <c r="F677" t="s">
        <v>48</v>
      </c>
      <c r="G677" s="30" t="s">
        <v>4798</v>
      </c>
      <c r="H677" s="29" t="s">
        <v>3355</v>
      </c>
      <c r="I677" t="s">
        <v>4830</v>
      </c>
      <c r="K677" s="28"/>
      <c r="M677" t="s">
        <v>38</v>
      </c>
      <c r="R677" t="str">
        <f>IF(COUNTIF(soi_input_variables!A:A,B677)&gt;0,"yes","no")</f>
        <v>no</v>
      </c>
      <c r="S677" t="str">
        <f>IF(COUNTIF(midas_input_variables!A:A,B677)&gt;0,"yes","no")</f>
        <v>yes</v>
      </c>
      <c r="T677" t="str">
        <f t="shared" si="384"/>
        <v>yes</v>
      </c>
      <c r="U677">
        <v>0.02</v>
      </c>
      <c r="V677" t="str">
        <f>IF(COUNTIF(eucalc_variables_proxies!A:A,B677)&gt;0,"yes","no")</f>
        <v>yes</v>
      </c>
      <c r="X677" t="s">
        <v>2943</v>
      </c>
      <c r="Y677" t="s">
        <v>4254</v>
      </c>
      <c r="AI677" s="9" t="s">
        <v>4831</v>
      </c>
      <c r="AJ677" s="9" t="s">
        <v>2966</v>
      </c>
      <c r="AK677" t="s">
        <v>4681</v>
      </c>
      <c r="AO677" s="29"/>
      <c r="AP677" s="103" t="s">
        <v>4832</v>
      </c>
      <c r="AQ677" s="104" t="b">
        <v>1</v>
      </c>
      <c r="AR677" s="105"/>
      <c r="AS677" s="29"/>
      <c r="AT677" s="131" t="str" cm="1">
        <f t="array" ref="AT677">IFERROR(_xlfn.TEXTSPLIT(AR677,";",,FALSE),"")</f>
        <v/>
      </c>
      <c r="BJ677" s="132" t="str">
        <f t="shared" si="385"/>
        <v/>
      </c>
      <c r="BK677" s="132" t="str">
        <f t="shared" si="386"/>
        <v/>
      </c>
      <c r="BL677" s="132" t="str">
        <f t="shared" si="387"/>
        <v/>
      </c>
      <c r="BM677" s="132" t="str">
        <f t="shared" si="388"/>
        <v/>
      </c>
      <c r="BN677" s="132" t="str">
        <f t="shared" si="389"/>
        <v/>
      </c>
      <c r="BO677" s="132" t="str">
        <f t="shared" si="390"/>
        <v/>
      </c>
      <c r="BP677" s="132" t="str">
        <f t="shared" si="391"/>
        <v/>
      </c>
      <c r="BQ677" s="132" t="str">
        <f t="shared" si="392"/>
        <v/>
      </c>
      <c r="BR677" s="132" t="str">
        <f t="shared" si="393"/>
        <v/>
      </c>
      <c r="BS677" s="132" t="str">
        <f t="shared" si="394"/>
        <v/>
      </c>
      <c r="BT677" s="132" t="str">
        <f t="shared" si="395"/>
        <v/>
      </c>
      <c r="BU677" s="132" t="str">
        <f t="shared" si="396"/>
        <v/>
      </c>
      <c r="BV677" s="132" t="str">
        <f t="shared" si="397"/>
        <v/>
      </c>
      <c r="BW677" s="132" t="str">
        <f t="shared" si="398"/>
        <v/>
      </c>
      <c r="BX677" s="132" t="str">
        <f t="shared" si="399"/>
        <v/>
      </c>
      <c r="BY677" s="132" t="str">
        <f t="shared" si="400"/>
        <v/>
      </c>
      <c r="BZ677" t="str">
        <f t="shared" si="401"/>
        <v/>
      </c>
      <c r="CA677" t="str">
        <f t="shared" si="402"/>
        <v/>
      </c>
      <c r="CB677" t="str">
        <f t="shared" si="403"/>
        <v/>
      </c>
      <c r="CC677" t="str">
        <f t="shared" si="404"/>
        <v/>
      </c>
      <c r="CD677" t="str">
        <f t="shared" si="405"/>
        <v/>
      </c>
      <c r="CE677" t="str">
        <f t="shared" si="406"/>
        <v/>
      </c>
      <c r="CF677" t="str">
        <f t="shared" si="407"/>
        <v/>
      </c>
      <c r="CG677" t="str">
        <f t="shared" si="408"/>
        <v/>
      </c>
      <c r="CH677" t="str">
        <f t="shared" si="409"/>
        <v/>
      </c>
      <c r="CI677" t="str">
        <f t="shared" si="410"/>
        <v/>
      </c>
      <c r="CJ677" t="str">
        <f t="shared" si="411"/>
        <v/>
      </c>
      <c r="CK677" t="str">
        <f t="shared" si="412"/>
        <v/>
      </c>
      <c r="CL677" t="str">
        <f t="shared" si="413"/>
        <v/>
      </c>
      <c r="CM677" t="str">
        <f t="shared" si="414"/>
        <v/>
      </c>
      <c r="CN677" t="str">
        <f t="shared" si="415"/>
        <v/>
      </c>
      <c r="CO677" t="str">
        <f t="shared" si="416"/>
        <v/>
      </c>
    </row>
    <row r="678" spans="1:93" ht="16.5" customHeight="1">
      <c r="A678" t="s">
        <v>4264</v>
      </c>
      <c r="B678" s="97" t="s">
        <v>4279</v>
      </c>
      <c r="C678" s="26" t="s">
        <v>3738</v>
      </c>
      <c r="D678" s="27"/>
      <c r="E678" s="27" t="s">
        <v>61</v>
      </c>
      <c r="F678" t="s">
        <v>48</v>
      </c>
      <c r="G678" s="30" t="s">
        <v>4798</v>
      </c>
      <c r="H678" s="29" t="s">
        <v>3355</v>
      </c>
      <c r="I678" t="s">
        <v>435</v>
      </c>
      <c r="K678" s="28"/>
      <c r="M678" t="s">
        <v>38</v>
      </c>
      <c r="R678" t="str">
        <f>IF(COUNTIF(soi_input_variables!A:A,B678)&gt;0,"yes","no")</f>
        <v>no</v>
      </c>
      <c r="S678" t="str">
        <f>IF(COUNTIF(midas_input_variables!A:A,B678)&gt;0,"yes","no")</f>
        <v>yes</v>
      </c>
      <c r="T678" t="str">
        <f t="shared" si="384"/>
        <v>yes</v>
      </c>
      <c r="U678">
        <v>0.02</v>
      </c>
      <c r="V678" t="str">
        <f>IF(COUNTIF(eucalc_variables_proxies!A:A,B678)&gt;0,"yes","no")</f>
        <v>yes</v>
      </c>
      <c r="X678" t="s">
        <v>2943</v>
      </c>
      <c r="Y678" t="s">
        <v>4254</v>
      </c>
      <c r="AI678" s="9" t="s">
        <v>4833</v>
      </c>
      <c r="AJ678" s="9" t="s">
        <v>2966</v>
      </c>
      <c r="AK678" t="s">
        <v>4681</v>
      </c>
      <c r="AO678" s="29"/>
      <c r="AP678" s="103" t="s">
        <v>4834</v>
      </c>
      <c r="AQ678" s="104" t="b">
        <v>1</v>
      </c>
      <c r="AR678" s="105"/>
      <c r="AS678" s="29"/>
      <c r="AT678" s="131" t="str" cm="1">
        <f t="array" ref="AT678">IFERROR(_xlfn.TEXTSPLIT(AR678,";",,FALSE),"")</f>
        <v/>
      </c>
      <c r="BJ678" s="132" t="str">
        <f t="shared" si="385"/>
        <v/>
      </c>
      <c r="BK678" s="132" t="str">
        <f t="shared" si="386"/>
        <v/>
      </c>
      <c r="BL678" s="132" t="str">
        <f t="shared" si="387"/>
        <v/>
      </c>
      <c r="BM678" s="132" t="str">
        <f t="shared" si="388"/>
        <v/>
      </c>
      <c r="BN678" s="132" t="str">
        <f t="shared" si="389"/>
        <v/>
      </c>
      <c r="BO678" s="132" t="str">
        <f t="shared" si="390"/>
        <v/>
      </c>
      <c r="BP678" s="132" t="str">
        <f t="shared" si="391"/>
        <v/>
      </c>
      <c r="BQ678" s="132" t="str">
        <f t="shared" si="392"/>
        <v/>
      </c>
      <c r="BR678" s="132" t="str">
        <f t="shared" si="393"/>
        <v/>
      </c>
      <c r="BS678" s="132" t="str">
        <f t="shared" si="394"/>
        <v/>
      </c>
      <c r="BT678" s="132" t="str">
        <f t="shared" si="395"/>
        <v/>
      </c>
      <c r="BU678" s="132" t="str">
        <f t="shared" si="396"/>
        <v/>
      </c>
      <c r="BV678" s="132" t="str">
        <f t="shared" si="397"/>
        <v/>
      </c>
      <c r="BW678" s="132" t="str">
        <f t="shared" si="398"/>
        <v/>
      </c>
      <c r="BX678" s="132" t="str">
        <f t="shared" si="399"/>
        <v/>
      </c>
      <c r="BY678" s="132" t="str">
        <f t="shared" si="400"/>
        <v/>
      </c>
      <c r="BZ678" t="str">
        <f t="shared" si="401"/>
        <v/>
      </c>
      <c r="CA678" t="str">
        <f t="shared" si="402"/>
        <v/>
      </c>
      <c r="CB678" t="str">
        <f t="shared" si="403"/>
        <v/>
      </c>
      <c r="CC678" t="str">
        <f t="shared" si="404"/>
        <v/>
      </c>
      <c r="CD678" t="str">
        <f t="shared" si="405"/>
        <v/>
      </c>
      <c r="CE678" t="str">
        <f t="shared" si="406"/>
        <v/>
      </c>
      <c r="CF678" t="str">
        <f t="shared" si="407"/>
        <v/>
      </c>
      <c r="CG678" t="str">
        <f t="shared" si="408"/>
        <v/>
      </c>
      <c r="CH678" t="str">
        <f t="shared" si="409"/>
        <v/>
      </c>
      <c r="CI678" t="str">
        <f t="shared" si="410"/>
        <v/>
      </c>
      <c r="CJ678" t="str">
        <f t="shared" si="411"/>
        <v/>
      </c>
      <c r="CK678" t="str">
        <f t="shared" si="412"/>
        <v/>
      </c>
      <c r="CL678" t="str">
        <f t="shared" si="413"/>
        <v/>
      </c>
      <c r="CM678" t="str">
        <f t="shared" si="414"/>
        <v/>
      </c>
      <c r="CN678" t="str">
        <f t="shared" si="415"/>
        <v/>
      </c>
      <c r="CO678" t="str">
        <f t="shared" si="416"/>
        <v/>
      </c>
    </row>
    <row r="679" spans="1:93" ht="16.5" customHeight="1">
      <c r="A679" t="s">
        <v>4193</v>
      </c>
      <c r="B679" t="s">
        <v>4835</v>
      </c>
      <c r="C679" s="26"/>
      <c r="D679" s="27"/>
      <c r="E679" s="27" t="s">
        <v>61</v>
      </c>
      <c r="F679" t="s">
        <v>48</v>
      </c>
      <c r="G679" s="30" t="s">
        <v>4798</v>
      </c>
      <c r="H679" s="29" t="s">
        <v>3355</v>
      </c>
      <c r="K679" s="28"/>
      <c r="M679" s="198" t="s">
        <v>1707</v>
      </c>
      <c r="R679" t="str">
        <f>IF(COUNTIF(soi_input_variables!A:A,B679)&gt;0,"yes","no")</f>
        <v>no</v>
      </c>
      <c r="S679" t="str">
        <f>IF(COUNTIF(midas_input_variables!A:A,B679)&gt;0,"yes","no")</f>
        <v>no</v>
      </c>
      <c r="T679" t="str">
        <f t="shared" ref="T679:T686" si="420">IF(OR(R679="yes",S679="yes"),"yes","no")</f>
        <v>no</v>
      </c>
      <c r="U679">
        <v>0.02</v>
      </c>
      <c r="V679" t="str">
        <f>IF(COUNTIF(eucalc_variables_proxies!A:A,B679)&gt;0,"yes","no")</f>
        <v>no</v>
      </c>
      <c r="W679" s="198" t="s">
        <v>38</v>
      </c>
      <c r="AI679" s="9" t="s">
        <v>4836</v>
      </c>
      <c r="AJ679" s="9" t="s">
        <v>2966</v>
      </c>
      <c r="AK679" t="s">
        <v>4681</v>
      </c>
      <c r="AO679" s="29"/>
      <c r="AP679" s="103" t="s">
        <v>4837</v>
      </c>
      <c r="AQ679" s="104" t="b">
        <v>1</v>
      </c>
      <c r="AR679" s="105"/>
      <c r="AS679" s="29"/>
      <c r="AT679" s="131" t="str" cm="1">
        <f t="array" ref="AT679">IFERROR(_xlfn.TEXTSPLIT(AR679,";",,FALSE),"")</f>
        <v/>
      </c>
      <c r="BJ679" s="132" t="str">
        <f t="shared" si="385"/>
        <v/>
      </c>
      <c r="BK679" s="132" t="str">
        <f t="shared" si="386"/>
        <v/>
      </c>
      <c r="BL679" s="132" t="str">
        <f t="shared" si="387"/>
        <v/>
      </c>
      <c r="BM679" s="132" t="str">
        <f t="shared" si="388"/>
        <v/>
      </c>
      <c r="BN679" s="132" t="str">
        <f t="shared" si="389"/>
        <v/>
      </c>
      <c r="BO679" s="132" t="str">
        <f t="shared" si="390"/>
        <v/>
      </c>
      <c r="BP679" s="132" t="str">
        <f t="shared" si="391"/>
        <v/>
      </c>
      <c r="BQ679" s="132" t="str">
        <f t="shared" si="392"/>
        <v/>
      </c>
      <c r="BR679" s="132" t="str">
        <f t="shared" si="393"/>
        <v/>
      </c>
      <c r="BS679" s="132" t="str">
        <f t="shared" si="394"/>
        <v/>
      </c>
      <c r="BT679" s="132" t="str">
        <f t="shared" si="395"/>
        <v/>
      </c>
      <c r="BU679" s="132" t="str">
        <f t="shared" si="396"/>
        <v/>
      </c>
      <c r="BV679" s="132" t="str">
        <f t="shared" si="397"/>
        <v/>
      </c>
      <c r="BW679" s="132" t="str">
        <f t="shared" si="398"/>
        <v/>
      </c>
      <c r="BX679" s="132" t="str">
        <f t="shared" si="399"/>
        <v/>
      </c>
      <c r="BY679" s="132" t="str">
        <f t="shared" si="400"/>
        <v/>
      </c>
      <c r="BZ679" t="str">
        <f t="shared" si="401"/>
        <v/>
      </c>
      <c r="CA679" t="str">
        <f t="shared" si="402"/>
        <v/>
      </c>
      <c r="CB679" t="str">
        <f t="shared" si="403"/>
        <v/>
      </c>
      <c r="CC679" t="str">
        <f t="shared" si="404"/>
        <v/>
      </c>
      <c r="CD679" t="str">
        <f t="shared" si="405"/>
        <v/>
      </c>
      <c r="CE679" t="str">
        <f t="shared" si="406"/>
        <v/>
      </c>
      <c r="CF679" t="str">
        <f t="shared" si="407"/>
        <v/>
      </c>
      <c r="CG679" t="str">
        <f t="shared" si="408"/>
        <v/>
      </c>
      <c r="CH679" t="str">
        <f t="shared" si="409"/>
        <v/>
      </c>
      <c r="CI679" t="str">
        <f t="shared" si="410"/>
        <v/>
      </c>
      <c r="CJ679" t="str">
        <f t="shared" si="411"/>
        <v/>
      </c>
      <c r="CK679" t="str">
        <f t="shared" si="412"/>
        <v/>
      </c>
      <c r="CL679" t="str">
        <f t="shared" si="413"/>
        <v/>
      </c>
      <c r="CM679" t="str">
        <f t="shared" si="414"/>
        <v/>
      </c>
      <c r="CN679" t="str">
        <f t="shared" si="415"/>
        <v/>
      </c>
      <c r="CO679" t="str">
        <f t="shared" si="416"/>
        <v/>
      </c>
    </row>
    <row r="680" spans="1:93" ht="16.5" customHeight="1">
      <c r="A680" t="s">
        <v>4195</v>
      </c>
      <c r="B680" t="s">
        <v>4838</v>
      </c>
      <c r="C680" s="26"/>
      <c r="D680" s="27"/>
      <c r="E680" s="27" t="s">
        <v>61</v>
      </c>
      <c r="F680" t="s">
        <v>48</v>
      </c>
      <c r="G680" s="30" t="s">
        <v>4798</v>
      </c>
      <c r="H680" s="29" t="s">
        <v>3355</v>
      </c>
      <c r="K680" s="28"/>
      <c r="M680" s="198" t="s">
        <v>1707</v>
      </c>
      <c r="R680" t="str">
        <f>IF(COUNTIF(soi_input_variables!A:A,B680)&gt;0,"yes","no")</f>
        <v>no</v>
      </c>
      <c r="S680" t="str">
        <f>IF(COUNTIF(midas_input_variables!A:A,B680)&gt;0,"yes","no")</f>
        <v>no</v>
      </c>
      <c r="T680" t="str">
        <f t="shared" si="420"/>
        <v>no</v>
      </c>
      <c r="U680">
        <v>0.02</v>
      </c>
      <c r="V680" t="str">
        <f>IF(COUNTIF(eucalc_variables_proxies!A:A,B680)&gt;0,"yes","no")</f>
        <v>no</v>
      </c>
      <c r="W680" s="198" t="s">
        <v>38</v>
      </c>
      <c r="AI680" s="9" t="s">
        <v>4839</v>
      </c>
      <c r="AJ680" s="9" t="s">
        <v>2966</v>
      </c>
      <c r="AK680" t="s">
        <v>4681</v>
      </c>
      <c r="AO680" s="29"/>
      <c r="AP680" s="103" t="s">
        <v>4840</v>
      </c>
      <c r="AQ680" s="104" t="b">
        <v>1</v>
      </c>
      <c r="AR680" s="105"/>
      <c r="AS680" s="29"/>
      <c r="AT680" s="131" t="str" cm="1">
        <f t="array" ref="AT680">IFERROR(_xlfn.TEXTSPLIT(AR680,";",,FALSE),"")</f>
        <v/>
      </c>
      <c r="BJ680" s="132" t="str">
        <f t="shared" si="385"/>
        <v/>
      </c>
      <c r="BK680" s="132" t="str">
        <f t="shared" si="386"/>
        <v/>
      </c>
      <c r="BL680" s="132" t="str">
        <f t="shared" si="387"/>
        <v/>
      </c>
      <c r="BM680" s="132" t="str">
        <f t="shared" si="388"/>
        <v/>
      </c>
      <c r="BN680" s="132" t="str">
        <f t="shared" si="389"/>
        <v/>
      </c>
      <c r="BO680" s="132" t="str">
        <f t="shared" si="390"/>
        <v/>
      </c>
      <c r="BP680" s="132" t="str">
        <f t="shared" si="391"/>
        <v/>
      </c>
      <c r="BQ680" s="132" t="str">
        <f t="shared" si="392"/>
        <v/>
      </c>
      <c r="BR680" s="132" t="str">
        <f t="shared" si="393"/>
        <v/>
      </c>
      <c r="BS680" s="132" t="str">
        <f t="shared" si="394"/>
        <v/>
      </c>
      <c r="BT680" s="132" t="str">
        <f t="shared" si="395"/>
        <v/>
      </c>
      <c r="BU680" s="132" t="str">
        <f t="shared" si="396"/>
        <v/>
      </c>
      <c r="BV680" s="132" t="str">
        <f t="shared" si="397"/>
        <v/>
      </c>
      <c r="BW680" s="132" t="str">
        <f t="shared" si="398"/>
        <v/>
      </c>
      <c r="BX680" s="132" t="str">
        <f t="shared" si="399"/>
        <v/>
      </c>
      <c r="BY680" s="132" t="str">
        <f t="shared" si="400"/>
        <v/>
      </c>
      <c r="BZ680" t="str">
        <f t="shared" si="401"/>
        <v/>
      </c>
      <c r="CA680" t="str">
        <f t="shared" si="402"/>
        <v/>
      </c>
      <c r="CB680" t="str">
        <f t="shared" si="403"/>
        <v/>
      </c>
      <c r="CC680" t="str">
        <f t="shared" si="404"/>
        <v/>
      </c>
      <c r="CD680" t="str">
        <f t="shared" si="405"/>
        <v/>
      </c>
      <c r="CE680" t="str">
        <f t="shared" si="406"/>
        <v/>
      </c>
      <c r="CF680" t="str">
        <f t="shared" si="407"/>
        <v/>
      </c>
      <c r="CG680" t="str">
        <f t="shared" si="408"/>
        <v/>
      </c>
      <c r="CH680" t="str">
        <f t="shared" si="409"/>
        <v/>
      </c>
      <c r="CI680" t="str">
        <f t="shared" si="410"/>
        <v/>
      </c>
      <c r="CJ680" t="str">
        <f t="shared" si="411"/>
        <v/>
      </c>
      <c r="CK680" t="str">
        <f t="shared" si="412"/>
        <v/>
      </c>
      <c r="CL680" t="str">
        <f t="shared" si="413"/>
        <v/>
      </c>
      <c r="CM680" t="str">
        <f t="shared" si="414"/>
        <v/>
      </c>
      <c r="CN680" t="str">
        <f t="shared" si="415"/>
        <v/>
      </c>
      <c r="CO680" t="str">
        <f t="shared" si="416"/>
        <v/>
      </c>
    </row>
    <row r="681" spans="1:93" ht="16.5" customHeight="1">
      <c r="A681" t="s">
        <v>4270</v>
      </c>
      <c r="B681" t="s">
        <v>4841</v>
      </c>
      <c r="C681" s="26"/>
      <c r="D681" s="27"/>
      <c r="E681" s="27" t="s">
        <v>61</v>
      </c>
      <c r="F681" t="s">
        <v>48</v>
      </c>
      <c r="G681" s="30" t="s">
        <v>4798</v>
      </c>
      <c r="H681" s="29" t="s">
        <v>3355</v>
      </c>
      <c r="K681" s="28"/>
      <c r="M681" s="198" t="s">
        <v>38</v>
      </c>
      <c r="R681" t="str">
        <f>IF(COUNTIF(soi_input_variables!A:A,B681)&gt;0,"yes","no")</f>
        <v>no</v>
      </c>
      <c r="S681" t="str">
        <f>IF(COUNTIF(midas_input_variables!A:A,B681)&gt;0,"yes","no")</f>
        <v>no</v>
      </c>
      <c r="T681" t="str">
        <f t="shared" si="420"/>
        <v>no</v>
      </c>
      <c r="U681">
        <v>0.02</v>
      </c>
      <c r="V681" t="str">
        <f>IF(COUNTIF(eucalc_variables_proxies!A:A,B681)&gt;0,"yes","no")</f>
        <v>yes</v>
      </c>
      <c r="W681" s="198" t="s">
        <v>38</v>
      </c>
      <c r="AI681" s="9" t="s">
        <v>4842</v>
      </c>
      <c r="AJ681" s="9" t="s">
        <v>2966</v>
      </c>
      <c r="AK681" t="s">
        <v>4681</v>
      </c>
      <c r="AO681" s="29"/>
      <c r="AP681" s="103" t="s">
        <v>4843</v>
      </c>
      <c r="AQ681" s="104" t="b">
        <v>1</v>
      </c>
      <c r="AR681" s="105"/>
      <c r="AS681" s="29"/>
      <c r="AT681" s="131" t="str" cm="1">
        <f t="array" ref="AT681">IFERROR(_xlfn.TEXTSPLIT(AR681,";",,FALSE),"")</f>
        <v/>
      </c>
      <c r="BJ681" s="132" t="str">
        <f t="shared" si="385"/>
        <v/>
      </c>
      <c r="BK681" s="132" t="str">
        <f t="shared" si="386"/>
        <v/>
      </c>
      <c r="BL681" s="132" t="str">
        <f t="shared" si="387"/>
        <v/>
      </c>
      <c r="BM681" s="132" t="str">
        <f t="shared" si="388"/>
        <v/>
      </c>
      <c r="BN681" s="132" t="str">
        <f t="shared" si="389"/>
        <v/>
      </c>
      <c r="BO681" s="132" t="str">
        <f t="shared" si="390"/>
        <v/>
      </c>
      <c r="BP681" s="132" t="str">
        <f t="shared" si="391"/>
        <v/>
      </c>
      <c r="BQ681" s="132" t="str">
        <f t="shared" si="392"/>
        <v/>
      </c>
      <c r="BR681" s="132" t="str">
        <f t="shared" si="393"/>
        <v/>
      </c>
      <c r="BS681" s="132" t="str">
        <f t="shared" si="394"/>
        <v/>
      </c>
      <c r="BT681" s="132" t="str">
        <f t="shared" si="395"/>
        <v/>
      </c>
      <c r="BU681" s="132" t="str">
        <f t="shared" si="396"/>
        <v/>
      </c>
      <c r="BV681" s="132" t="str">
        <f t="shared" si="397"/>
        <v/>
      </c>
      <c r="BW681" s="132" t="str">
        <f t="shared" si="398"/>
        <v/>
      </c>
      <c r="BX681" s="132" t="str">
        <f t="shared" si="399"/>
        <v/>
      </c>
      <c r="BY681" s="132" t="str">
        <f t="shared" si="400"/>
        <v/>
      </c>
      <c r="BZ681" t="str">
        <f t="shared" si="401"/>
        <v/>
      </c>
      <c r="CA681" t="str">
        <f t="shared" si="402"/>
        <v/>
      </c>
      <c r="CB681" t="str">
        <f t="shared" si="403"/>
        <v/>
      </c>
      <c r="CC681" t="str">
        <f t="shared" si="404"/>
        <v/>
      </c>
      <c r="CD681" t="str">
        <f t="shared" si="405"/>
        <v/>
      </c>
      <c r="CE681" t="str">
        <f t="shared" si="406"/>
        <v/>
      </c>
      <c r="CF681" t="str">
        <f t="shared" si="407"/>
        <v/>
      </c>
      <c r="CG681" t="str">
        <f t="shared" si="408"/>
        <v/>
      </c>
      <c r="CH681" t="str">
        <f t="shared" si="409"/>
        <v/>
      </c>
      <c r="CI681" t="str">
        <f t="shared" si="410"/>
        <v/>
      </c>
      <c r="CJ681" t="str">
        <f t="shared" si="411"/>
        <v/>
      </c>
      <c r="CK681" t="str">
        <f t="shared" si="412"/>
        <v/>
      </c>
      <c r="CL681" t="str">
        <f t="shared" si="413"/>
        <v/>
      </c>
      <c r="CM681" t="str">
        <f t="shared" si="414"/>
        <v/>
      </c>
      <c r="CN681" t="str">
        <f t="shared" si="415"/>
        <v/>
      </c>
      <c r="CO681" t="str">
        <f t="shared" si="416"/>
        <v/>
      </c>
    </row>
    <row r="682" spans="1:93" ht="16.5" customHeight="1">
      <c r="A682" s="192" t="s">
        <v>4275</v>
      </c>
      <c r="B682" s="192" t="s">
        <v>4844</v>
      </c>
      <c r="C682" s="26"/>
      <c r="D682" s="27"/>
      <c r="E682" s="27" t="s">
        <v>61</v>
      </c>
      <c r="F682" t="s">
        <v>48</v>
      </c>
      <c r="G682" s="30" t="s">
        <v>4798</v>
      </c>
      <c r="H682" s="29" t="s">
        <v>3355</v>
      </c>
      <c r="K682" s="28"/>
      <c r="L682" t="s">
        <v>472</v>
      </c>
      <c r="M682" s="198" t="s">
        <v>1707</v>
      </c>
      <c r="Q682" s="1" t="s">
        <v>4845</v>
      </c>
      <c r="R682" t="str">
        <f>IF(COUNTIF(soi_input_variables!A:A,B682)&gt;0,"yes","no")</f>
        <v>no</v>
      </c>
      <c r="S682" t="str">
        <f>IF(COUNTIF(midas_input_variables!A:A,B682)&gt;0,"yes","no")</f>
        <v>no</v>
      </c>
      <c r="T682" t="str">
        <f t="shared" si="420"/>
        <v>no</v>
      </c>
      <c r="U682">
        <v>0.02</v>
      </c>
      <c r="V682" t="str">
        <f>IF(COUNTIF(eucalc_variables_proxies!A:A,B682)&gt;0,"yes","no")</f>
        <v>no</v>
      </c>
      <c r="W682" s="198" t="s">
        <v>38</v>
      </c>
      <c r="AI682" s="9" t="s">
        <v>4846</v>
      </c>
      <c r="AJ682" s="9" t="s">
        <v>2966</v>
      </c>
      <c r="AK682" t="s">
        <v>4681</v>
      </c>
      <c r="AO682" s="29"/>
      <c r="AP682" s="103" t="s">
        <v>4847</v>
      </c>
      <c r="AQ682" s="104" t="b">
        <v>1</v>
      </c>
      <c r="AR682" s="105"/>
      <c r="AS682" s="29"/>
      <c r="AT682" s="131" t="str" cm="1">
        <f t="array" ref="AT682">IFERROR(_xlfn.TEXTSPLIT(AR682,";",,FALSE),"")</f>
        <v/>
      </c>
      <c r="BJ682" s="132" t="str">
        <f t="shared" si="385"/>
        <v/>
      </c>
      <c r="BK682" s="132" t="str">
        <f t="shared" si="386"/>
        <v/>
      </c>
      <c r="BL682" s="132" t="str">
        <f t="shared" si="387"/>
        <v/>
      </c>
      <c r="BM682" s="132" t="str">
        <f t="shared" si="388"/>
        <v/>
      </c>
      <c r="BN682" s="132" t="str">
        <f t="shared" si="389"/>
        <v/>
      </c>
      <c r="BO682" s="132" t="str">
        <f t="shared" si="390"/>
        <v/>
      </c>
      <c r="BP682" s="132" t="str">
        <f t="shared" si="391"/>
        <v/>
      </c>
      <c r="BQ682" s="132" t="str">
        <f t="shared" si="392"/>
        <v/>
      </c>
      <c r="BR682" s="132" t="str">
        <f t="shared" si="393"/>
        <v/>
      </c>
      <c r="BS682" s="132" t="str">
        <f t="shared" si="394"/>
        <v/>
      </c>
      <c r="BT682" s="132" t="str">
        <f t="shared" si="395"/>
        <v/>
      </c>
      <c r="BU682" s="132" t="str">
        <f t="shared" si="396"/>
        <v/>
      </c>
      <c r="BV682" s="132" t="str">
        <f t="shared" si="397"/>
        <v/>
      </c>
      <c r="BW682" s="132" t="str">
        <f t="shared" si="398"/>
        <v/>
      </c>
      <c r="BX682" s="132" t="str">
        <f t="shared" si="399"/>
        <v/>
      </c>
      <c r="BY682" s="132" t="str">
        <f t="shared" si="400"/>
        <v/>
      </c>
      <c r="BZ682" t="str">
        <f t="shared" si="401"/>
        <v/>
      </c>
      <c r="CA682" t="str">
        <f t="shared" si="402"/>
        <v/>
      </c>
      <c r="CB682" t="str">
        <f t="shared" si="403"/>
        <v/>
      </c>
      <c r="CC682" t="str">
        <f t="shared" si="404"/>
        <v/>
      </c>
      <c r="CD682" t="str">
        <f t="shared" si="405"/>
        <v/>
      </c>
      <c r="CE682" t="str">
        <f t="shared" si="406"/>
        <v/>
      </c>
      <c r="CF682" t="str">
        <f t="shared" si="407"/>
        <v/>
      </c>
      <c r="CG682" t="str">
        <f t="shared" si="408"/>
        <v/>
      </c>
      <c r="CH682" t="str">
        <f t="shared" si="409"/>
        <v/>
      </c>
      <c r="CI682" t="str">
        <f t="shared" si="410"/>
        <v/>
      </c>
      <c r="CJ682" t="str">
        <f t="shared" si="411"/>
        <v/>
      </c>
      <c r="CK682" t="str">
        <f t="shared" si="412"/>
        <v/>
      </c>
      <c r="CL682" t="str">
        <f t="shared" si="413"/>
        <v/>
      </c>
      <c r="CM682" t="str">
        <f t="shared" si="414"/>
        <v/>
      </c>
      <c r="CN682" t="str">
        <f t="shared" si="415"/>
        <v/>
      </c>
      <c r="CO682" t="str">
        <f t="shared" si="416"/>
        <v/>
      </c>
    </row>
    <row r="683" spans="1:93" ht="16.5" customHeight="1">
      <c r="A683" t="s">
        <v>4197</v>
      </c>
      <c r="B683" t="s">
        <v>4848</v>
      </c>
      <c r="C683" s="26"/>
      <c r="D683" s="27"/>
      <c r="E683" s="27" t="s">
        <v>61</v>
      </c>
      <c r="F683" t="s">
        <v>48</v>
      </c>
      <c r="G683" s="30" t="s">
        <v>4798</v>
      </c>
      <c r="H683" s="29" t="s">
        <v>3355</v>
      </c>
      <c r="K683" s="28"/>
      <c r="M683" s="198" t="s">
        <v>1707</v>
      </c>
      <c r="R683" t="str">
        <f>IF(COUNTIF(soi_input_variables!A:A,B683)&gt;0,"yes","no")</f>
        <v>no</v>
      </c>
      <c r="S683" t="str">
        <f>IF(COUNTIF(midas_input_variables!A:A,B683)&gt;0,"yes","no")</f>
        <v>no</v>
      </c>
      <c r="T683" t="str">
        <f t="shared" si="420"/>
        <v>no</v>
      </c>
      <c r="U683">
        <v>0.02</v>
      </c>
      <c r="V683" t="str">
        <f>IF(COUNTIF(eucalc_variables_proxies!A:A,B683)&gt;0,"yes","no")</f>
        <v>no</v>
      </c>
      <c r="W683" s="198" t="s">
        <v>38</v>
      </c>
      <c r="AI683" s="9" t="s">
        <v>4849</v>
      </c>
      <c r="AJ683" s="9" t="s">
        <v>2966</v>
      </c>
      <c r="AK683" t="s">
        <v>4681</v>
      </c>
      <c r="AO683" s="29"/>
      <c r="AP683" s="103" t="s">
        <v>4850</v>
      </c>
      <c r="AQ683" s="104" t="b">
        <v>1</v>
      </c>
      <c r="AR683" s="105"/>
      <c r="AS683" s="29"/>
      <c r="AT683" s="131" t="str" cm="1">
        <f t="array" ref="AT683">IFERROR(_xlfn.TEXTSPLIT(AR683,";",,FALSE),"")</f>
        <v/>
      </c>
      <c r="BJ683" s="132" t="str">
        <f t="shared" si="385"/>
        <v/>
      </c>
      <c r="BK683" s="132" t="str">
        <f t="shared" si="386"/>
        <v/>
      </c>
      <c r="BL683" s="132" t="str">
        <f t="shared" si="387"/>
        <v/>
      </c>
      <c r="BM683" s="132" t="str">
        <f t="shared" si="388"/>
        <v/>
      </c>
      <c r="BN683" s="132" t="str">
        <f t="shared" si="389"/>
        <v/>
      </c>
      <c r="BO683" s="132" t="str">
        <f t="shared" si="390"/>
        <v/>
      </c>
      <c r="BP683" s="132" t="str">
        <f t="shared" si="391"/>
        <v/>
      </c>
      <c r="BQ683" s="132" t="str">
        <f t="shared" si="392"/>
        <v/>
      </c>
      <c r="BR683" s="132" t="str">
        <f t="shared" si="393"/>
        <v/>
      </c>
      <c r="BS683" s="132" t="str">
        <f t="shared" si="394"/>
        <v/>
      </c>
      <c r="BT683" s="132" t="str">
        <f t="shared" si="395"/>
        <v/>
      </c>
      <c r="BU683" s="132" t="str">
        <f t="shared" si="396"/>
        <v/>
      </c>
      <c r="BV683" s="132" t="str">
        <f t="shared" si="397"/>
        <v/>
      </c>
      <c r="BW683" s="132" t="str">
        <f t="shared" si="398"/>
        <v/>
      </c>
      <c r="BX683" s="132" t="str">
        <f t="shared" si="399"/>
        <v/>
      </c>
      <c r="BY683" s="132" t="str">
        <f t="shared" si="400"/>
        <v/>
      </c>
      <c r="BZ683" t="str">
        <f t="shared" si="401"/>
        <v/>
      </c>
      <c r="CA683" t="str">
        <f t="shared" si="402"/>
        <v/>
      </c>
      <c r="CB683" t="str">
        <f t="shared" si="403"/>
        <v/>
      </c>
      <c r="CC683" t="str">
        <f t="shared" si="404"/>
        <v/>
      </c>
      <c r="CD683" t="str">
        <f t="shared" si="405"/>
        <v/>
      </c>
      <c r="CE683" t="str">
        <f t="shared" si="406"/>
        <v/>
      </c>
      <c r="CF683" t="str">
        <f t="shared" si="407"/>
        <v/>
      </c>
      <c r="CG683" t="str">
        <f t="shared" si="408"/>
        <v/>
      </c>
      <c r="CH683" t="str">
        <f t="shared" si="409"/>
        <v/>
      </c>
      <c r="CI683" t="str">
        <f t="shared" si="410"/>
        <v/>
      </c>
      <c r="CJ683" t="str">
        <f t="shared" si="411"/>
        <v/>
      </c>
      <c r="CK683" t="str">
        <f t="shared" si="412"/>
        <v/>
      </c>
      <c r="CL683" t="str">
        <f t="shared" si="413"/>
        <v/>
      </c>
      <c r="CM683" t="str">
        <f t="shared" si="414"/>
        <v/>
      </c>
      <c r="CN683" t="str">
        <f t="shared" si="415"/>
        <v/>
      </c>
      <c r="CO683" t="str">
        <f t="shared" si="416"/>
        <v/>
      </c>
    </row>
    <row r="684" spans="1:93" ht="16.5" customHeight="1">
      <c r="A684" s="192" t="s">
        <v>4223</v>
      </c>
      <c r="B684" s="192" t="s">
        <v>4851</v>
      </c>
      <c r="C684" s="26"/>
      <c r="D684" s="27"/>
      <c r="E684" s="27" t="s">
        <v>2890</v>
      </c>
      <c r="F684" t="s">
        <v>48</v>
      </c>
      <c r="G684" s="30" t="s">
        <v>4798</v>
      </c>
      <c r="H684" t="s">
        <v>526</v>
      </c>
      <c r="K684" s="28"/>
      <c r="L684" t="s">
        <v>472</v>
      </c>
      <c r="M684" s="198" t="s">
        <v>1707</v>
      </c>
      <c r="Q684" s="1" t="s">
        <v>4852</v>
      </c>
      <c r="R684" t="str">
        <f>IF(COUNTIF(soi_input_variables!A:A,B684)&gt;0,"yes","no")</f>
        <v>no</v>
      </c>
      <c r="S684" t="str">
        <f>IF(COUNTIF(midas_input_variables!A:A,B684)&gt;0,"yes","no")</f>
        <v>no</v>
      </c>
      <c r="T684" t="str">
        <f t="shared" si="420"/>
        <v>no</v>
      </c>
      <c r="U684">
        <v>0.02</v>
      </c>
      <c r="V684" t="str">
        <f>IF(COUNTIF(eucalc_variables_proxies!A:A,B684)&gt;0,"yes","no")</f>
        <v>no</v>
      </c>
      <c r="W684" s="198" t="s">
        <v>38</v>
      </c>
      <c r="AI684" s="9" t="s">
        <v>4853</v>
      </c>
      <c r="AJ684" s="9" t="s">
        <v>2966</v>
      </c>
      <c r="AK684" t="s">
        <v>4681</v>
      </c>
      <c r="AO684" s="29"/>
      <c r="AP684" s="103" t="s">
        <v>4854</v>
      </c>
      <c r="AQ684" s="104" t="b">
        <v>1</v>
      </c>
      <c r="AR684" s="105"/>
      <c r="AS684" s="29"/>
      <c r="AT684" s="131" t="str" cm="1">
        <f t="array" ref="AT684">IFERROR(_xlfn.TEXTSPLIT(AR684,";",,FALSE),"")</f>
        <v/>
      </c>
      <c r="BJ684" s="132" t="str">
        <f t="shared" si="385"/>
        <v/>
      </c>
      <c r="BK684" s="132" t="str">
        <f t="shared" si="386"/>
        <v/>
      </c>
      <c r="BL684" s="132" t="str">
        <f t="shared" si="387"/>
        <v/>
      </c>
      <c r="BM684" s="132" t="str">
        <f t="shared" si="388"/>
        <v/>
      </c>
      <c r="BN684" s="132" t="str">
        <f t="shared" si="389"/>
        <v/>
      </c>
      <c r="BO684" s="132" t="str">
        <f t="shared" si="390"/>
        <v/>
      </c>
      <c r="BP684" s="132" t="str">
        <f t="shared" si="391"/>
        <v/>
      </c>
      <c r="BQ684" s="132" t="str">
        <f t="shared" si="392"/>
        <v/>
      </c>
      <c r="BR684" s="132" t="str">
        <f t="shared" si="393"/>
        <v/>
      </c>
      <c r="BS684" s="132" t="str">
        <f t="shared" si="394"/>
        <v/>
      </c>
      <c r="BT684" s="132" t="str">
        <f t="shared" si="395"/>
        <v/>
      </c>
      <c r="BU684" s="132" t="str">
        <f t="shared" si="396"/>
        <v/>
      </c>
      <c r="BV684" s="132" t="str">
        <f t="shared" si="397"/>
        <v/>
      </c>
      <c r="BW684" s="132" t="str">
        <f t="shared" si="398"/>
        <v/>
      </c>
      <c r="BX684" s="132" t="str">
        <f t="shared" si="399"/>
        <v/>
      </c>
      <c r="BY684" s="132" t="str">
        <f t="shared" si="400"/>
        <v/>
      </c>
      <c r="BZ684" t="str">
        <f t="shared" si="401"/>
        <v/>
      </c>
      <c r="CA684" t="str">
        <f t="shared" si="402"/>
        <v/>
      </c>
      <c r="CB684" t="str">
        <f t="shared" si="403"/>
        <v/>
      </c>
      <c r="CC684" t="str">
        <f t="shared" si="404"/>
        <v/>
      </c>
      <c r="CD684" t="str">
        <f t="shared" si="405"/>
        <v/>
      </c>
      <c r="CE684" t="str">
        <f t="shared" si="406"/>
        <v/>
      </c>
      <c r="CF684" t="str">
        <f t="shared" si="407"/>
        <v/>
      </c>
      <c r="CG684" t="str">
        <f t="shared" si="408"/>
        <v/>
      </c>
      <c r="CH684" t="str">
        <f t="shared" si="409"/>
        <v/>
      </c>
      <c r="CI684" t="str">
        <f t="shared" si="410"/>
        <v/>
      </c>
      <c r="CJ684" t="str">
        <f t="shared" si="411"/>
        <v/>
      </c>
      <c r="CK684" t="str">
        <f t="shared" si="412"/>
        <v/>
      </c>
      <c r="CL684" t="str">
        <f t="shared" si="413"/>
        <v/>
      </c>
      <c r="CM684" t="str">
        <f t="shared" si="414"/>
        <v/>
      </c>
      <c r="CN684" t="str">
        <f t="shared" si="415"/>
        <v/>
      </c>
      <c r="CO684" t="str">
        <f t="shared" si="416"/>
        <v/>
      </c>
    </row>
    <row r="685" spans="1:93" ht="16.5" customHeight="1">
      <c r="A685" t="s">
        <v>4244</v>
      </c>
      <c r="B685" t="s">
        <v>4855</v>
      </c>
      <c r="C685" s="26"/>
      <c r="D685" s="27"/>
      <c r="E685" s="27" t="s">
        <v>2890</v>
      </c>
      <c r="F685" t="s">
        <v>48</v>
      </c>
      <c r="G685" s="30" t="s">
        <v>4798</v>
      </c>
      <c r="H685" t="s">
        <v>526</v>
      </c>
      <c r="K685" s="28"/>
      <c r="M685" s="198" t="s">
        <v>38</v>
      </c>
      <c r="R685" t="str">
        <f>IF(COUNTIF(soi_input_variables!A:A,B685)&gt;0,"yes","no")</f>
        <v>no</v>
      </c>
      <c r="S685" t="str">
        <f>IF(COUNTIF(midas_input_variables!A:A,B685)&gt;0,"yes","no")</f>
        <v>no</v>
      </c>
      <c r="T685" t="str">
        <f t="shared" si="420"/>
        <v>no</v>
      </c>
      <c r="U685">
        <f t="shared" ref="U685:U691" si="421">0.0005</f>
        <v>5.0000000000000001E-4</v>
      </c>
      <c r="V685" t="str">
        <f>IF(COUNTIF(eucalc_variables_proxies!A:A,B685)&gt;0,"yes","no")</f>
        <v>yes</v>
      </c>
      <c r="W685" s="198" t="s">
        <v>38</v>
      </c>
      <c r="AI685" s="9" t="s">
        <v>4856</v>
      </c>
      <c r="AJ685" s="9" t="s">
        <v>2966</v>
      </c>
      <c r="AK685" t="s">
        <v>4681</v>
      </c>
      <c r="AO685" s="29"/>
      <c r="AP685" s="103" t="s">
        <v>4857</v>
      </c>
      <c r="AQ685" s="104" t="b">
        <v>1</v>
      </c>
      <c r="AR685" s="105"/>
      <c r="AS685" s="29"/>
      <c r="AT685" s="131" t="str" cm="1">
        <f t="array" ref="AT685">IFERROR(_xlfn.TEXTSPLIT(AR685,";",,FALSE),"")</f>
        <v/>
      </c>
      <c r="BJ685" s="132" t="str">
        <f t="shared" si="385"/>
        <v/>
      </c>
      <c r="BK685" s="132" t="str">
        <f t="shared" si="386"/>
        <v/>
      </c>
      <c r="BL685" s="132" t="str">
        <f t="shared" si="387"/>
        <v/>
      </c>
      <c r="BM685" s="132" t="str">
        <f t="shared" si="388"/>
        <v/>
      </c>
      <c r="BN685" s="132" t="str">
        <f t="shared" si="389"/>
        <v/>
      </c>
      <c r="BO685" s="132" t="str">
        <f t="shared" si="390"/>
        <v/>
      </c>
      <c r="BP685" s="132" t="str">
        <f t="shared" si="391"/>
        <v/>
      </c>
      <c r="BQ685" s="132" t="str">
        <f t="shared" si="392"/>
        <v/>
      </c>
      <c r="BR685" s="132" t="str">
        <f t="shared" si="393"/>
        <v/>
      </c>
      <c r="BS685" s="132" t="str">
        <f t="shared" si="394"/>
        <v/>
      </c>
      <c r="BT685" s="132" t="str">
        <f t="shared" si="395"/>
        <v/>
      </c>
      <c r="BU685" s="132" t="str">
        <f t="shared" si="396"/>
        <v/>
      </c>
      <c r="BV685" s="132" t="str">
        <f t="shared" si="397"/>
        <v/>
      </c>
      <c r="BW685" s="132" t="str">
        <f t="shared" si="398"/>
        <v/>
      </c>
      <c r="BX685" s="132" t="str">
        <f t="shared" si="399"/>
        <v/>
      </c>
      <c r="BY685" s="132" t="str">
        <f t="shared" si="400"/>
        <v/>
      </c>
      <c r="BZ685" t="str">
        <f t="shared" si="401"/>
        <v/>
      </c>
      <c r="CA685" t="str">
        <f t="shared" si="402"/>
        <v/>
      </c>
      <c r="CB685" t="str">
        <f t="shared" si="403"/>
        <v/>
      </c>
      <c r="CC685" t="str">
        <f t="shared" si="404"/>
        <v/>
      </c>
      <c r="CD685" t="str">
        <f t="shared" si="405"/>
        <v/>
      </c>
      <c r="CE685" t="str">
        <f t="shared" si="406"/>
        <v/>
      </c>
      <c r="CF685" t="str">
        <f t="shared" si="407"/>
        <v/>
      </c>
      <c r="CG685" t="str">
        <f t="shared" si="408"/>
        <v/>
      </c>
      <c r="CH685" t="str">
        <f t="shared" si="409"/>
        <v/>
      </c>
      <c r="CI685" t="str">
        <f t="shared" si="410"/>
        <v/>
      </c>
      <c r="CJ685" t="str">
        <f t="shared" si="411"/>
        <v/>
      </c>
      <c r="CK685" t="str">
        <f t="shared" si="412"/>
        <v/>
      </c>
      <c r="CL685" t="str">
        <f t="shared" si="413"/>
        <v/>
      </c>
      <c r="CM685" t="str">
        <f t="shared" si="414"/>
        <v/>
      </c>
      <c r="CN685" t="str">
        <f t="shared" si="415"/>
        <v/>
      </c>
      <c r="CO685" t="str">
        <f t="shared" si="416"/>
        <v/>
      </c>
    </row>
    <row r="686" spans="1:93" ht="16.5" customHeight="1">
      <c r="A686" s="192" t="s">
        <v>4236</v>
      </c>
      <c r="B686" s="193" t="s">
        <v>4281</v>
      </c>
      <c r="C686" s="26" t="s">
        <v>4858</v>
      </c>
      <c r="D686" s="27"/>
      <c r="E686" s="27" t="s">
        <v>2890</v>
      </c>
      <c r="F686" t="s">
        <v>48</v>
      </c>
      <c r="G686" s="30" t="s">
        <v>4798</v>
      </c>
      <c r="H686" t="s">
        <v>526</v>
      </c>
      <c r="I686" t="s">
        <v>337</v>
      </c>
      <c r="K686" s="28"/>
      <c r="L686" t="s">
        <v>472</v>
      </c>
      <c r="M686" t="s">
        <v>38</v>
      </c>
      <c r="Q686" s="1" t="s">
        <v>4859</v>
      </c>
      <c r="R686" t="str">
        <f>IF(COUNTIF(soi_input_variables!A:A,B686)&gt;0,"yes","no")</f>
        <v>no</v>
      </c>
      <c r="S686" t="str">
        <f>IF(COUNTIF(midas_input_variables!A:A,B686)&gt;0,"yes","no")</f>
        <v>no</v>
      </c>
      <c r="T686" t="str">
        <f t="shared" si="420"/>
        <v>no</v>
      </c>
      <c r="U686">
        <f t="shared" si="421"/>
        <v>5.0000000000000001E-4</v>
      </c>
      <c r="V686" t="str">
        <f>IF(COUNTIF(eucalc_variables_proxies!A:A,B686)&gt;0,"yes","no")</f>
        <v>no</v>
      </c>
      <c r="X686" t="s">
        <v>3038</v>
      </c>
      <c r="AI686" s="9" t="s">
        <v>4860</v>
      </c>
      <c r="AJ686" s="9" t="s">
        <v>2966</v>
      </c>
      <c r="AK686" t="s">
        <v>4681</v>
      </c>
      <c r="AO686" s="29"/>
      <c r="AP686" s="103" t="s">
        <v>4861</v>
      </c>
      <c r="AQ686" s="104" t="b">
        <v>1</v>
      </c>
      <c r="AR686" s="105"/>
      <c r="AS686" s="29"/>
      <c r="AT686" s="131" t="str" cm="1">
        <f t="array" ref="AT686">IFERROR(_xlfn.TEXTSPLIT(AR686,";",,FALSE),"")</f>
        <v/>
      </c>
      <c r="BJ686" s="132" t="str">
        <f t="shared" si="385"/>
        <v/>
      </c>
      <c r="BK686" s="132" t="str">
        <f t="shared" si="386"/>
        <v/>
      </c>
      <c r="BL686" s="132" t="str">
        <f t="shared" si="387"/>
        <v/>
      </c>
      <c r="BM686" s="132" t="str">
        <f t="shared" si="388"/>
        <v/>
      </c>
      <c r="BN686" s="132" t="str">
        <f t="shared" si="389"/>
        <v/>
      </c>
      <c r="BO686" s="132" t="str">
        <f t="shared" si="390"/>
        <v/>
      </c>
      <c r="BP686" s="132" t="str">
        <f t="shared" si="391"/>
        <v/>
      </c>
      <c r="BQ686" s="132" t="str">
        <f t="shared" si="392"/>
        <v/>
      </c>
      <c r="BR686" s="132" t="str">
        <f t="shared" si="393"/>
        <v/>
      </c>
      <c r="BS686" s="132" t="str">
        <f t="shared" si="394"/>
        <v/>
      </c>
      <c r="BT686" s="132" t="str">
        <f t="shared" si="395"/>
        <v/>
      </c>
      <c r="BU686" s="132" t="str">
        <f t="shared" si="396"/>
        <v/>
      </c>
      <c r="BV686" s="132" t="str">
        <f t="shared" si="397"/>
        <v/>
      </c>
      <c r="BW686" s="132" t="str">
        <f t="shared" si="398"/>
        <v/>
      </c>
      <c r="BX686" s="132" t="str">
        <f t="shared" si="399"/>
        <v/>
      </c>
      <c r="BY686" s="132" t="str">
        <f t="shared" si="400"/>
        <v/>
      </c>
      <c r="BZ686" t="str">
        <f t="shared" si="401"/>
        <v/>
      </c>
      <c r="CA686" t="str">
        <f t="shared" si="402"/>
        <v/>
      </c>
      <c r="CB686" t="str">
        <f t="shared" si="403"/>
        <v/>
      </c>
      <c r="CC686" t="str">
        <f t="shared" si="404"/>
        <v/>
      </c>
      <c r="CD686" t="str">
        <f t="shared" si="405"/>
        <v/>
      </c>
      <c r="CE686" t="str">
        <f t="shared" si="406"/>
        <v/>
      </c>
      <c r="CF686" t="str">
        <f t="shared" si="407"/>
        <v/>
      </c>
      <c r="CG686" t="str">
        <f t="shared" si="408"/>
        <v/>
      </c>
      <c r="CH686" t="str">
        <f t="shared" si="409"/>
        <v/>
      </c>
      <c r="CI686" t="str">
        <f t="shared" si="410"/>
        <v/>
      </c>
      <c r="CJ686" t="str">
        <f t="shared" si="411"/>
        <v/>
      </c>
      <c r="CK686" t="str">
        <f t="shared" si="412"/>
        <v/>
      </c>
      <c r="CL686" t="str">
        <f t="shared" si="413"/>
        <v/>
      </c>
      <c r="CM686" t="str">
        <f t="shared" si="414"/>
        <v/>
      </c>
      <c r="CN686" t="str">
        <f t="shared" si="415"/>
        <v/>
      </c>
      <c r="CO686" t="str">
        <f t="shared" si="416"/>
        <v/>
      </c>
    </row>
    <row r="687" spans="1:93" ht="17.7" customHeight="1">
      <c r="A687" t="s">
        <v>4202</v>
      </c>
      <c r="B687" s="97" t="s">
        <v>4283</v>
      </c>
      <c r="C687" s="26" t="s">
        <v>4862</v>
      </c>
      <c r="D687" s="27"/>
      <c r="E687" s="27" t="s">
        <v>2890</v>
      </c>
      <c r="F687" t="s">
        <v>48</v>
      </c>
      <c r="G687" s="30" t="s">
        <v>4798</v>
      </c>
      <c r="H687" t="s">
        <v>526</v>
      </c>
      <c r="I687" t="s">
        <v>3698</v>
      </c>
      <c r="K687" s="28" t="s">
        <v>4261</v>
      </c>
      <c r="M687" t="s">
        <v>38</v>
      </c>
      <c r="R687" t="str">
        <f>IF(COUNTIF(soi_input_variables!A:A,B687)&gt;0,"yes","no")</f>
        <v>no</v>
      </c>
      <c r="S687" t="str">
        <f>IF(COUNTIF(midas_input_variables!A:A,B687)&gt;0,"yes","no")</f>
        <v>yes</v>
      </c>
      <c r="T687" t="str">
        <f t="shared" si="384"/>
        <v>yes</v>
      </c>
      <c r="U687">
        <f t="shared" si="421"/>
        <v>5.0000000000000001E-4</v>
      </c>
      <c r="V687" t="str">
        <f>IF(COUNTIF(eucalc_variables_proxies!A:A,B687)&gt;0,"yes","no")</f>
        <v>yes</v>
      </c>
      <c r="X687" t="s">
        <v>3038</v>
      </c>
      <c r="AI687" s="9" t="s">
        <v>4863</v>
      </c>
      <c r="AJ687" s="9" t="s">
        <v>2966</v>
      </c>
      <c r="AK687" t="s">
        <v>4681</v>
      </c>
      <c r="AO687" s="29"/>
      <c r="AP687" s="103" t="s">
        <v>4864</v>
      </c>
      <c r="AQ687" s="104" t="b">
        <v>1</v>
      </c>
      <c r="AR687" s="105"/>
      <c r="AS687" s="29"/>
      <c r="AT687" s="131" t="str" cm="1">
        <f t="array" ref="AT687">IFERROR(_xlfn.TEXTSPLIT(AR687,";",,FALSE),"")</f>
        <v/>
      </c>
      <c r="BJ687" s="132" t="str">
        <f t="shared" si="385"/>
        <v/>
      </c>
      <c r="BK687" s="132" t="str">
        <f t="shared" si="386"/>
        <v/>
      </c>
      <c r="BL687" s="132" t="str">
        <f t="shared" si="387"/>
        <v/>
      </c>
      <c r="BM687" s="132" t="str">
        <f t="shared" si="388"/>
        <v/>
      </c>
      <c r="BN687" s="132" t="str">
        <f t="shared" si="389"/>
        <v/>
      </c>
      <c r="BO687" s="132" t="str">
        <f t="shared" si="390"/>
        <v/>
      </c>
      <c r="BP687" s="132" t="str">
        <f t="shared" si="391"/>
        <v/>
      </c>
      <c r="BQ687" s="132" t="str">
        <f t="shared" si="392"/>
        <v/>
      </c>
      <c r="BR687" s="132" t="str">
        <f t="shared" si="393"/>
        <v/>
      </c>
      <c r="BS687" s="132" t="str">
        <f t="shared" si="394"/>
        <v/>
      </c>
      <c r="BT687" s="132" t="str">
        <f t="shared" si="395"/>
        <v/>
      </c>
      <c r="BU687" s="132" t="str">
        <f t="shared" si="396"/>
        <v/>
      </c>
      <c r="BV687" s="132" t="str">
        <f t="shared" si="397"/>
        <v/>
      </c>
      <c r="BW687" s="132" t="str">
        <f t="shared" si="398"/>
        <v/>
      </c>
      <c r="BX687" s="132" t="str">
        <f t="shared" si="399"/>
        <v/>
      </c>
      <c r="BY687" s="132" t="str">
        <f t="shared" si="400"/>
        <v/>
      </c>
      <c r="BZ687" t="str">
        <f t="shared" si="401"/>
        <v/>
      </c>
      <c r="CA687" t="str">
        <f t="shared" si="402"/>
        <v/>
      </c>
      <c r="CB687" t="str">
        <f t="shared" si="403"/>
        <v/>
      </c>
      <c r="CC687" t="str">
        <f t="shared" si="404"/>
        <v/>
      </c>
      <c r="CD687" t="str">
        <f t="shared" si="405"/>
        <v/>
      </c>
      <c r="CE687" t="str">
        <f t="shared" si="406"/>
        <v/>
      </c>
      <c r="CF687" t="str">
        <f t="shared" si="407"/>
        <v/>
      </c>
      <c r="CG687" t="str">
        <f t="shared" si="408"/>
        <v/>
      </c>
      <c r="CH687" t="str">
        <f t="shared" si="409"/>
        <v/>
      </c>
      <c r="CI687" t="str">
        <f t="shared" si="410"/>
        <v/>
      </c>
      <c r="CJ687" t="str">
        <f t="shared" si="411"/>
        <v/>
      </c>
      <c r="CK687" t="str">
        <f t="shared" si="412"/>
        <v/>
      </c>
      <c r="CL687" t="str">
        <f t="shared" si="413"/>
        <v/>
      </c>
      <c r="CM687" t="str">
        <f t="shared" si="414"/>
        <v/>
      </c>
      <c r="CN687" t="str">
        <f t="shared" si="415"/>
        <v/>
      </c>
      <c r="CO687" t="str">
        <f t="shared" si="416"/>
        <v/>
      </c>
    </row>
    <row r="688" spans="1:93" ht="16.2" customHeight="1">
      <c r="A688" t="s">
        <v>4207</v>
      </c>
      <c r="B688" s="97" t="s">
        <v>4287</v>
      </c>
      <c r="C688" s="26" t="s">
        <v>4239</v>
      </c>
      <c r="D688" s="27"/>
      <c r="E688" s="27" t="s">
        <v>2890</v>
      </c>
      <c r="F688" t="s">
        <v>48</v>
      </c>
      <c r="G688" s="30" t="s">
        <v>4798</v>
      </c>
      <c r="H688" t="s">
        <v>526</v>
      </c>
      <c r="I688" t="s">
        <v>337</v>
      </c>
      <c r="K688" s="28" t="s">
        <v>4263</v>
      </c>
      <c r="M688" t="s">
        <v>38</v>
      </c>
      <c r="R688" t="str">
        <f>IF(COUNTIF(soi_input_variables!A:A,B688)&gt;0,"yes","no")</f>
        <v>no</v>
      </c>
      <c r="S688" t="str">
        <f>IF(COUNTIF(midas_input_variables!A:A,B688)&gt;0,"yes","no")</f>
        <v>yes</v>
      </c>
      <c r="T688" t="str">
        <f t="shared" si="384"/>
        <v>yes</v>
      </c>
      <c r="U688">
        <f t="shared" si="421"/>
        <v>5.0000000000000001E-4</v>
      </c>
      <c r="V688" t="str">
        <f>IF(COUNTIF(eucalc_variables_proxies!A:A,B688)&gt;0,"yes","no")</f>
        <v>yes</v>
      </c>
      <c r="X688" t="s">
        <v>3038</v>
      </c>
      <c r="AI688" s="9" t="s">
        <v>4865</v>
      </c>
      <c r="AJ688" s="9" t="s">
        <v>2966</v>
      </c>
      <c r="AK688" t="s">
        <v>4681</v>
      </c>
      <c r="AO688" s="29"/>
      <c r="AP688" s="103" t="s">
        <v>4866</v>
      </c>
      <c r="AQ688" s="104" t="b">
        <v>1</v>
      </c>
      <c r="AR688" s="105"/>
      <c r="AS688" s="29"/>
      <c r="AT688" s="131" t="str" cm="1">
        <f t="array" ref="AT688">IFERROR(_xlfn.TEXTSPLIT(AR688,";",,FALSE),"")</f>
        <v/>
      </c>
      <c r="BJ688" s="132" t="str">
        <f t="shared" si="385"/>
        <v/>
      </c>
      <c r="BK688" s="132" t="str">
        <f t="shared" si="386"/>
        <v/>
      </c>
      <c r="BL688" s="132" t="str">
        <f t="shared" si="387"/>
        <v/>
      </c>
      <c r="BM688" s="132" t="str">
        <f t="shared" si="388"/>
        <v/>
      </c>
      <c r="BN688" s="132" t="str">
        <f t="shared" si="389"/>
        <v/>
      </c>
      <c r="BO688" s="132" t="str">
        <f t="shared" si="390"/>
        <v/>
      </c>
      <c r="BP688" s="132" t="str">
        <f t="shared" si="391"/>
        <v/>
      </c>
      <c r="BQ688" s="132" t="str">
        <f t="shared" si="392"/>
        <v/>
      </c>
      <c r="BR688" s="132" t="str">
        <f t="shared" si="393"/>
        <v/>
      </c>
      <c r="BS688" s="132" t="str">
        <f t="shared" si="394"/>
        <v/>
      </c>
      <c r="BT688" s="132" t="str">
        <f t="shared" si="395"/>
        <v/>
      </c>
      <c r="BU688" s="132" t="str">
        <f t="shared" si="396"/>
        <v/>
      </c>
      <c r="BV688" s="132" t="str">
        <f t="shared" si="397"/>
        <v/>
      </c>
      <c r="BW688" s="132" t="str">
        <f t="shared" si="398"/>
        <v/>
      </c>
      <c r="BX688" s="132" t="str">
        <f t="shared" si="399"/>
        <v/>
      </c>
      <c r="BY688" s="132" t="str">
        <f t="shared" si="400"/>
        <v/>
      </c>
      <c r="BZ688" t="str">
        <f t="shared" si="401"/>
        <v/>
      </c>
      <c r="CA688" t="str">
        <f t="shared" si="402"/>
        <v/>
      </c>
      <c r="CB688" t="str">
        <f t="shared" si="403"/>
        <v/>
      </c>
      <c r="CC688" t="str">
        <f t="shared" si="404"/>
        <v/>
      </c>
      <c r="CD688" t="str">
        <f t="shared" si="405"/>
        <v/>
      </c>
      <c r="CE688" t="str">
        <f t="shared" si="406"/>
        <v/>
      </c>
      <c r="CF688" t="str">
        <f t="shared" si="407"/>
        <v/>
      </c>
      <c r="CG688" t="str">
        <f t="shared" si="408"/>
        <v/>
      </c>
      <c r="CH688" t="str">
        <f t="shared" si="409"/>
        <v/>
      </c>
      <c r="CI688" t="str">
        <f t="shared" si="410"/>
        <v/>
      </c>
      <c r="CJ688" t="str">
        <f t="shared" si="411"/>
        <v/>
      </c>
      <c r="CK688" t="str">
        <f t="shared" si="412"/>
        <v/>
      </c>
      <c r="CL688" t="str">
        <f t="shared" si="413"/>
        <v/>
      </c>
      <c r="CM688" t="str">
        <f t="shared" si="414"/>
        <v/>
      </c>
      <c r="CN688" t="str">
        <f t="shared" si="415"/>
        <v/>
      </c>
      <c r="CO688" t="str">
        <f t="shared" si="416"/>
        <v/>
      </c>
    </row>
    <row r="689" spans="1:93" ht="17.7" customHeight="1">
      <c r="A689" t="s">
        <v>4211</v>
      </c>
      <c r="B689" s="97" t="s">
        <v>4291</v>
      </c>
      <c r="C689" s="26" t="s">
        <v>4822</v>
      </c>
      <c r="D689" s="27"/>
      <c r="E689" s="27" t="s">
        <v>2890</v>
      </c>
      <c r="F689" t="s">
        <v>48</v>
      </c>
      <c r="G689" s="30" t="s">
        <v>4798</v>
      </c>
      <c r="H689" t="s">
        <v>526</v>
      </c>
      <c r="I689" t="s">
        <v>4867</v>
      </c>
      <c r="K689" s="28" t="s">
        <v>4269</v>
      </c>
      <c r="M689" t="s">
        <v>38</v>
      </c>
      <c r="R689" t="str">
        <f>IF(COUNTIF(soi_input_variables!A:A,B689)&gt;0,"yes","no")</f>
        <v>no</v>
      </c>
      <c r="S689" t="str">
        <f>IF(COUNTIF(midas_input_variables!A:A,B689)&gt;0,"yes","no")</f>
        <v>yes</v>
      </c>
      <c r="T689" t="str">
        <f t="shared" si="384"/>
        <v>yes</v>
      </c>
      <c r="U689">
        <f t="shared" si="421"/>
        <v>5.0000000000000001E-4</v>
      </c>
      <c r="V689" t="str">
        <f>IF(COUNTIF(eucalc_variables_proxies!A:A,B689)&gt;0,"yes","no")</f>
        <v>yes</v>
      </c>
      <c r="X689" t="s">
        <v>3038</v>
      </c>
      <c r="AI689" s="9" t="s">
        <v>4868</v>
      </c>
      <c r="AJ689" s="9" t="s">
        <v>2966</v>
      </c>
      <c r="AK689" t="s">
        <v>4681</v>
      </c>
      <c r="AO689" s="29"/>
      <c r="AP689" s="103" t="s">
        <v>4869</v>
      </c>
      <c r="AQ689" s="104" t="b">
        <v>1</v>
      </c>
      <c r="AR689" s="105"/>
      <c r="AS689" s="29"/>
      <c r="AT689" s="131" t="str" cm="1">
        <f t="array" ref="AT689">IFERROR(_xlfn.TEXTSPLIT(AR689,";",,FALSE),"")</f>
        <v/>
      </c>
      <c r="BJ689" s="132" t="str">
        <f t="shared" si="385"/>
        <v/>
      </c>
      <c r="BK689" s="132" t="str">
        <f t="shared" si="386"/>
        <v/>
      </c>
      <c r="BL689" s="132" t="str">
        <f t="shared" si="387"/>
        <v/>
      </c>
      <c r="BM689" s="132" t="str">
        <f t="shared" si="388"/>
        <v/>
      </c>
      <c r="BN689" s="132" t="str">
        <f t="shared" si="389"/>
        <v/>
      </c>
      <c r="BO689" s="132" t="str">
        <f t="shared" si="390"/>
        <v/>
      </c>
      <c r="BP689" s="132" t="str">
        <f t="shared" si="391"/>
        <v/>
      </c>
      <c r="BQ689" s="132" t="str">
        <f t="shared" si="392"/>
        <v/>
      </c>
      <c r="BR689" s="132" t="str">
        <f t="shared" si="393"/>
        <v/>
      </c>
      <c r="BS689" s="132" t="str">
        <f t="shared" si="394"/>
        <v/>
      </c>
      <c r="BT689" s="132" t="str">
        <f t="shared" si="395"/>
        <v/>
      </c>
      <c r="BU689" s="132" t="str">
        <f t="shared" si="396"/>
        <v/>
      </c>
      <c r="BV689" s="132" t="str">
        <f t="shared" si="397"/>
        <v/>
      </c>
      <c r="BW689" s="132" t="str">
        <f t="shared" si="398"/>
        <v/>
      </c>
      <c r="BX689" s="132" t="str">
        <f t="shared" si="399"/>
        <v/>
      </c>
      <c r="BY689" s="132" t="str">
        <f t="shared" si="400"/>
        <v/>
      </c>
      <c r="BZ689" t="str">
        <f t="shared" si="401"/>
        <v/>
      </c>
      <c r="CA689" t="str">
        <f t="shared" si="402"/>
        <v/>
      </c>
      <c r="CB689" t="str">
        <f t="shared" si="403"/>
        <v/>
      </c>
      <c r="CC689" t="str">
        <f t="shared" si="404"/>
        <v/>
      </c>
      <c r="CD689" t="str">
        <f t="shared" si="405"/>
        <v/>
      </c>
      <c r="CE689" t="str">
        <f t="shared" si="406"/>
        <v/>
      </c>
      <c r="CF689" t="str">
        <f t="shared" si="407"/>
        <v/>
      </c>
      <c r="CG689" t="str">
        <f t="shared" si="408"/>
        <v/>
      </c>
      <c r="CH689" t="str">
        <f t="shared" si="409"/>
        <v/>
      </c>
      <c r="CI689" t="str">
        <f t="shared" si="410"/>
        <v/>
      </c>
      <c r="CJ689" t="str">
        <f t="shared" si="411"/>
        <v/>
      </c>
      <c r="CK689" t="str">
        <f t="shared" si="412"/>
        <v/>
      </c>
      <c r="CL689" t="str">
        <f t="shared" si="413"/>
        <v/>
      </c>
      <c r="CM689" t="str">
        <f t="shared" si="414"/>
        <v/>
      </c>
      <c r="CN689" t="str">
        <f t="shared" si="415"/>
        <v/>
      </c>
      <c r="CO689" t="str">
        <f t="shared" si="416"/>
        <v/>
      </c>
    </row>
    <row r="690" spans="1:93" ht="17.100000000000001" customHeight="1">
      <c r="A690" t="s">
        <v>4213</v>
      </c>
      <c r="B690" s="97" t="s">
        <v>4294</v>
      </c>
      <c r="C690" s="26" t="s">
        <v>4870</v>
      </c>
      <c r="D690" s="27"/>
      <c r="E690" s="27" t="s">
        <v>2890</v>
      </c>
      <c r="F690" t="s">
        <v>48</v>
      </c>
      <c r="G690" s="30" t="s">
        <v>4798</v>
      </c>
      <c r="H690" t="s">
        <v>526</v>
      </c>
      <c r="I690" t="s">
        <v>4867</v>
      </c>
      <c r="K690" s="28" t="s">
        <v>4271</v>
      </c>
      <c r="M690" t="s">
        <v>38</v>
      </c>
      <c r="R690" t="str">
        <f>IF(COUNTIF(soi_input_variables!A:A,B690)&gt;0,"yes","no")</f>
        <v>no</v>
      </c>
      <c r="S690" t="str">
        <f>IF(COUNTIF(midas_input_variables!A:A,B690)&gt;0,"yes","no")</f>
        <v>yes</v>
      </c>
      <c r="T690" t="str">
        <f t="shared" si="384"/>
        <v>yes</v>
      </c>
      <c r="U690">
        <f t="shared" si="421"/>
        <v>5.0000000000000001E-4</v>
      </c>
      <c r="V690" t="str">
        <f>IF(COUNTIF(eucalc_variables_proxies!A:A,B690)&gt;0,"yes","no")</f>
        <v>yes</v>
      </c>
      <c r="X690" t="s">
        <v>3038</v>
      </c>
      <c r="AI690" s="9" t="s">
        <v>4871</v>
      </c>
      <c r="AJ690" s="9" t="s">
        <v>2966</v>
      </c>
      <c r="AK690" t="s">
        <v>4681</v>
      </c>
      <c r="AO690" s="29">
        <v>25</v>
      </c>
      <c r="AP690" s="103" t="s">
        <v>4872</v>
      </c>
      <c r="AQ690" s="104" t="b">
        <v>1</v>
      </c>
      <c r="AR690" s="105"/>
      <c r="AS690" s="29">
        <v>25</v>
      </c>
      <c r="AT690" s="131" t="str" cm="1">
        <f t="array" ref="AT690">IFERROR(_xlfn.TEXTSPLIT(AR690,";",,FALSE),"")</f>
        <v/>
      </c>
      <c r="BJ690" s="132" t="str">
        <f t="shared" si="385"/>
        <v/>
      </c>
      <c r="BK690" s="132" t="str">
        <f t="shared" si="386"/>
        <v/>
      </c>
      <c r="BL690" s="132" t="str">
        <f t="shared" si="387"/>
        <v/>
      </c>
      <c r="BM690" s="132" t="str">
        <f t="shared" si="388"/>
        <v/>
      </c>
      <c r="BN690" s="132" t="str">
        <f t="shared" si="389"/>
        <v/>
      </c>
      <c r="BO690" s="132" t="str">
        <f t="shared" si="390"/>
        <v/>
      </c>
      <c r="BP690" s="132" t="str">
        <f t="shared" si="391"/>
        <v/>
      </c>
      <c r="BQ690" s="132" t="str">
        <f t="shared" si="392"/>
        <v/>
      </c>
      <c r="BR690" s="132" t="str">
        <f t="shared" si="393"/>
        <v/>
      </c>
      <c r="BS690" s="132" t="str">
        <f t="shared" si="394"/>
        <v/>
      </c>
      <c r="BT690" s="132" t="str">
        <f t="shared" si="395"/>
        <v/>
      </c>
      <c r="BU690" s="132" t="str">
        <f t="shared" si="396"/>
        <v/>
      </c>
      <c r="BV690" s="132" t="str">
        <f t="shared" si="397"/>
        <v/>
      </c>
      <c r="BW690" s="132" t="str">
        <f t="shared" si="398"/>
        <v/>
      </c>
      <c r="BX690" s="132" t="str">
        <f t="shared" si="399"/>
        <v/>
      </c>
      <c r="BY690" s="132" t="str">
        <f t="shared" si="400"/>
        <v/>
      </c>
      <c r="BZ690" t="str">
        <f t="shared" si="401"/>
        <v/>
      </c>
      <c r="CA690" t="str">
        <f t="shared" si="402"/>
        <v/>
      </c>
      <c r="CB690" t="str">
        <f t="shared" si="403"/>
        <v/>
      </c>
      <c r="CC690" t="str">
        <f t="shared" si="404"/>
        <v/>
      </c>
      <c r="CD690" t="str">
        <f t="shared" si="405"/>
        <v/>
      </c>
      <c r="CE690" t="str">
        <f t="shared" si="406"/>
        <v/>
      </c>
      <c r="CF690" t="str">
        <f t="shared" si="407"/>
        <v/>
      </c>
      <c r="CG690" t="str">
        <f t="shared" si="408"/>
        <v/>
      </c>
      <c r="CH690" t="str">
        <f t="shared" si="409"/>
        <v/>
      </c>
      <c r="CI690" t="str">
        <f t="shared" si="410"/>
        <v/>
      </c>
      <c r="CJ690" t="str">
        <f t="shared" si="411"/>
        <v/>
      </c>
      <c r="CK690" t="str">
        <f t="shared" si="412"/>
        <v/>
      </c>
      <c r="CL690" t="str">
        <f t="shared" si="413"/>
        <v/>
      </c>
      <c r="CM690" t="str">
        <f t="shared" si="414"/>
        <v/>
      </c>
      <c r="CN690" t="str">
        <f t="shared" si="415"/>
        <v/>
      </c>
      <c r="CO690" t="str">
        <f t="shared" si="416"/>
        <v/>
      </c>
    </row>
    <row r="691" spans="1:93" ht="17.7" customHeight="1">
      <c r="A691" t="s">
        <v>4215</v>
      </c>
      <c r="B691" s="97" t="s">
        <v>4297</v>
      </c>
      <c r="C691" s="26" t="s">
        <v>4873</v>
      </c>
      <c r="D691" s="27"/>
      <c r="E691" s="27" t="s">
        <v>2890</v>
      </c>
      <c r="F691" t="s">
        <v>48</v>
      </c>
      <c r="G691" s="30" t="s">
        <v>4798</v>
      </c>
      <c r="H691" t="s">
        <v>526</v>
      </c>
      <c r="I691" t="s">
        <v>3710</v>
      </c>
      <c r="K691" s="28" t="s">
        <v>4274</v>
      </c>
      <c r="M691" t="s">
        <v>38</v>
      </c>
      <c r="R691" t="str">
        <f>IF(COUNTIF(soi_input_variables!A:A,B691)&gt;0,"yes","no")</f>
        <v>no</v>
      </c>
      <c r="S691" t="str">
        <f>IF(COUNTIF(midas_input_variables!A:A,B691)&gt;0,"yes","no")</f>
        <v>yes</v>
      </c>
      <c r="T691" t="str">
        <f t="shared" si="384"/>
        <v>yes</v>
      </c>
      <c r="U691">
        <f t="shared" si="421"/>
        <v>5.0000000000000001E-4</v>
      </c>
      <c r="V691" t="str">
        <f>IF(COUNTIF(eucalc_variables_proxies!A:A,B691)&gt;0,"yes","no")</f>
        <v>yes</v>
      </c>
      <c r="X691" t="s">
        <v>3038</v>
      </c>
      <c r="AI691" s="9" t="s">
        <v>4874</v>
      </c>
      <c r="AJ691" s="9" t="s">
        <v>2966</v>
      </c>
      <c r="AK691" t="s">
        <v>4681</v>
      </c>
      <c r="AO691" s="29"/>
      <c r="AP691" s="103" t="s">
        <v>4875</v>
      </c>
      <c r="AQ691" s="104" t="b">
        <v>1</v>
      </c>
      <c r="AR691" s="105"/>
      <c r="AS691" s="29"/>
      <c r="AT691" s="131" t="str" cm="1">
        <f t="array" ref="AT691">IFERROR(_xlfn.TEXTSPLIT(AR691,";",,FALSE),"")</f>
        <v/>
      </c>
      <c r="BJ691" s="132" t="str">
        <f t="shared" si="385"/>
        <v/>
      </c>
      <c r="BK691" s="132" t="str">
        <f t="shared" si="386"/>
        <v/>
      </c>
      <c r="BL691" s="132" t="str">
        <f t="shared" si="387"/>
        <v/>
      </c>
      <c r="BM691" s="132" t="str">
        <f t="shared" si="388"/>
        <v/>
      </c>
      <c r="BN691" s="132" t="str">
        <f t="shared" si="389"/>
        <v/>
      </c>
      <c r="BO691" s="132" t="str">
        <f t="shared" si="390"/>
        <v/>
      </c>
      <c r="BP691" s="132" t="str">
        <f t="shared" si="391"/>
        <v/>
      </c>
      <c r="BQ691" s="132" t="str">
        <f t="shared" si="392"/>
        <v/>
      </c>
      <c r="BR691" s="132" t="str">
        <f t="shared" si="393"/>
        <v/>
      </c>
      <c r="BS691" s="132" t="str">
        <f t="shared" si="394"/>
        <v/>
      </c>
      <c r="BT691" s="132" t="str">
        <f t="shared" si="395"/>
        <v/>
      </c>
      <c r="BU691" s="132" t="str">
        <f t="shared" si="396"/>
        <v/>
      </c>
      <c r="BV691" s="132" t="str">
        <f t="shared" si="397"/>
        <v/>
      </c>
      <c r="BW691" s="132" t="str">
        <f t="shared" si="398"/>
        <v/>
      </c>
      <c r="BX691" s="132" t="str">
        <f t="shared" si="399"/>
        <v/>
      </c>
      <c r="BY691" s="132" t="str">
        <f t="shared" si="400"/>
        <v/>
      </c>
      <c r="BZ691" t="str">
        <f t="shared" si="401"/>
        <v/>
      </c>
      <c r="CA691" t="str">
        <f t="shared" si="402"/>
        <v/>
      </c>
      <c r="CB691" t="str">
        <f t="shared" si="403"/>
        <v/>
      </c>
      <c r="CC691" t="str">
        <f t="shared" si="404"/>
        <v/>
      </c>
      <c r="CD691" t="str">
        <f t="shared" si="405"/>
        <v/>
      </c>
      <c r="CE691" t="str">
        <f t="shared" si="406"/>
        <v/>
      </c>
      <c r="CF691" t="str">
        <f t="shared" si="407"/>
        <v/>
      </c>
      <c r="CG691" t="str">
        <f t="shared" si="408"/>
        <v/>
      </c>
      <c r="CH691" t="str">
        <f t="shared" si="409"/>
        <v/>
      </c>
      <c r="CI691" t="str">
        <f t="shared" si="410"/>
        <v/>
      </c>
      <c r="CJ691" t="str">
        <f t="shared" si="411"/>
        <v/>
      </c>
      <c r="CK691" t="str">
        <f t="shared" si="412"/>
        <v/>
      </c>
      <c r="CL691" t="str">
        <f t="shared" si="413"/>
        <v/>
      </c>
      <c r="CM691" t="str">
        <f t="shared" si="414"/>
        <v/>
      </c>
      <c r="CN691" t="str">
        <f t="shared" si="415"/>
        <v/>
      </c>
      <c r="CO691" t="str">
        <f t="shared" si="416"/>
        <v/>
      </c>
    </row>
    <row r="692" spans="1:93" ht="16.5" customHeight="1">
      <c r="A692" t="s">
        <v>4231</v>
      </c>
      <c r="B692" s="97" t="s">
        <v>4299</v>
      </c>
      <c r="C692" s="26" t="s">
        <v>4876</v>
      </c>
      <c r="D692" s="27"/>
      <c r="E692" s="27" t="s">
        <v>2890</v>
      </c>
      <c r="F692" t="s">
        <v>48</v>
      </c>
      <c r="G692" s="30" t="s">
        <v>4798</v>
      </c>
      <c r="H692" t="s">
        <v>526</v>
      </c>
      <c r="I692" t="s">
        <v>4867</v>
      </c>
      <c r="K692" s="28"/>
      <c r="L692" t="s">
        <v>472</v>
      </c>
      <c r="M692" t="s">
        <v>38</v>
      </c>
      <c r="Q692" s="1" t="s">
        <v>4877</v>
      </c>
      <c r="R692" t="str">
        <f>IF(COUNTIF(soi_input_variables!A:A,B692)&gt;0,"yes","no")</f>
        <v>no</v>
      </c>
      <c r="S692" t="str">
        <f>IF(COUNTIF(midas_input_variables!A:A,B692)&gt;0,"yes","no")</f>
        <v>no</v>
      </c>
      <c r="T692" t="str">
        <f t="shared" si="384"/>
        <v>no</v>
      </c>
      <c r="V692" t="str">
        <f>IF(COUNTIF(eucalc_variables_proxies!A:A,B692)&gt;0,"yes","no")</f>
        <v>no</v>
      </c>
      <c r="X692" t="s">
        <v>3038</v>
      </c>
      <c r="AI692" s="9" t="s">
        <v>4878</v>
      </c>
      <c r="AJ692" s="9" t="s">
        <v>2966</v>
      </c>
      <c r="AK692" t="s">
        <v>4681</v>
      </c>
      <c r="AO692" s="29"/>
      <c r="AP692" s="103" t="s">
        <v>4879</v>
      </c>
      <c r="AQ692" s="104" t="b">
        <v>1</v>
      </c>
      <c r="AR692" s="105"/>
      <c r="AS692" s="29"/>
      <c r="AT692" s="131" t="str" cm="1">
        <f t="array" ref="AT692">IFERROR(_xlfn.TEXTSPLIT(AR692,";",,FALSE),"")</f>
        <v/>
      </c>
      <c r="BJ692" s="132" t="str">
        <f t="shared" si="385"/>
        <v/>
      </c>
      <c r="BK692" s="132" t="str">
        <f t="shared" si="386"/>
        <v/>
      </c>
      <c r="BL692" s="132" t="str">
        <f t="shared" si="387"/>
        <v/>
      </c>
      <c r="BM692" s="132" t="str">
        <f t="shared" si="388"/>
        <v/>
      </c>
      <c r="BN692" s="132" t="str">
        <f t="shared" si="389"/>
        <v/>
      </c>
      <c r="BO692" s="132" t="str">
        <f t="shared" si="390"/>
        <v/>
      </c>
      <c r="BP692" s="132" t="str">
        <f t="shared" si="391"/>
        <v/>
      </c>
      <c r="BQ692" s="132" t="str">
        <f t="shared" si="392"/>
        <v/>
      </c>
      <c r="BR692" s="132" t="str">
        <f t="shared" si="393"/>
        <v/>
      </c>
      <c r="BS692" s="132" t="str">
        <f t="shared" si="394"/>
        <v/>
      </c>
      <c r="BT692" s="132" t="str">
        <f t="shared" si="395"/>
        <v/>
      </c>
      <c r="BU692" s="132" t="str">
        <f t="shared" si="396"/>
        <v/>
      </c>
      <c r="BV692" s="132" t="str">
        <f t="shared" si="397"/>
        <v/>
      </c>
      <c r="BW692" s="132" t="str">
        <f t="shared" si="398"/>
        <v/>
      </c>
      <c r="BX692" s="132" t="str">
        <f t="shared" si="399"/>
        <v/>
      </c>
      <c r="BY692" s="132" t="str">
        <f t="shared" si="400"/>
        <v/>
      </c>
      <c r="BZ692" t="str">
        <f t="shared" si="401"/>
        <v/>
      </c>
      <c r="CA692" t="str">
        <f t="shared" si="402"/>
        <v/>
      </c>
      <c r="CB692" t="str">
        <f t="shared" si="403"/>
        <v/>
      </c>
      <c r="CC692" t="str">
        <f t="shared" si="404"/>
        <v/>
      </c>
      <c r="CD692" t="str">
        <f t="shared" si="405"/>
        <v/>
      </c>
      <c r="CE692" t="str">
        <f t="shared" si="406"/>
        <v/>
      </c>
      <c r="CF692" t="str">
        <f t="shared" si="407"/>
        <v/>
      </c>
      <c r="CG692" t="str">
        <f t="shared" si="408"/>
        <v/>
      </c>
      <c r="CH692" t="str">
        <f t="shared" si="409"/>
        <v/>
      </c>
      <c r="CI692" t="str">
        <f t="shared" si="410"/>
        <v/>
      </c>
      <c r="CJ692" t="str">
        <f t="shared" si="411"/>
        <v/>
      </c>
      <c r="CK692" t="str">
        <f t="shared" si="412"/>
        <v/>
      </c>
      <c r="CL692" t="str">
        <f t="shared" si="413"/>
        <v/>
      </c>
      <c r="CM692" t="str">
        <f t="shared" si="414"/>
        <v/>
      </c>
      <c r="CN692" t="str">
        <f t="shared" si="415"/>
        <v/>
      </c>
      <c r="CO692" t="str">
        <f t="shared" si="416"/>
        <v/>
      </c>
    </row>
    <row r="693" spans="1:93" ht="17.7" customHeight="1">
      <c r="A693" t="s">
        <v>4218</v>
      </c>
      <c r="B693" s="97" t="s">
        <v>4302</v>
      </c>
      <c r="C693" s="26" t="s">
        <v>4296</v>
      </c>
      <c r="D693" s="27"/>
      <c r="E693" s="27" t="s">
        <v>2890</v>
      </c>
      <c r="F693" t="s">
        <v>48</v>
      </c>
      <c r="G693" s="30" t="s">
        <v>4798</v>
      </c>
      <c r="H693" t="s">
        <v>526</v>
      </c>
      <c r="I693" t="s">
        <v>4880</v>
      </c>
      <c r="K693" s="28" t="s">
        <v>4277</v>
      </c>
      <c r="M693" t="s">
        <v>38</v>
      </c>
      <c r="R693" t="str">
        <f>IF(COUNTIF(soi_input_variables!A:A,B693)&gt;0,"yes","no")</f>
        <v>no</v>
      </c>
      <c r="S693" t="str">
        <f>IF(COUNTIF(midas_input_variables!A:A,B693)&gt;0,"yes","no")</f>
        <v>yes</v>
      </c>
      <c r="T693" t="str">
        <f t="shared" si="384"/>
        <v>yes</v>
      </c>
      <c r="U693">
        <f t="shared" ref="U693:U694" si="422">0.0005</f>
        <v>5.0000000000000001E-4</v>
      </c>
      <c r="V693" t="str">
        <f>IF(COUNTIF(eucalc_variables_proxies!A:A,B693)&gt;0,"yes","no")</f>
        <v>yes</v>
      </c>
      <c r="X693" t="s">
        <v>3038</v>
      </c>
      <c r="AI693" s="9" t="s">
        <v>4881</v>
      </c>
      <c r="AJ693" s="9" t="s">
        <v>2966</v>
      </c>
      <c r="AK693" t="s">
        <v>4681</v>
      </c>
      <c r="AO693" s="29"/>
      <c r="AP693" s="103" t="s">
        <v>4882</v>
      </c>
      <c r="AQ693" s="104" t="b">
        <v>1</v>
      </c>
      <c r="AR693" s="105"/>
      <c r="AS693" s="29"/>
      <c r="AT693" s="131" t="str" cm="1">
        <f t="array" ref="AT693">IFERROR(_xlfn.TEXTSPLIT(AR693,";",,FALSE),"")</f>
        <v/>
      </c>
      <c r="BJ693" s="132" t="str">
        <f t="shared" si="385"/>
        <v/>
      </c>
      <c r="BK693" s="132" t="str">
        <f t="shared" si="386"/>
        <v/>
      </c>
      <c r="BL693" s="132" t="str">
        <f t="shared" si="387"/>
        <v/>
      </c>
      <c r="BM693" s="132" t="str">
        <f t="shared" si="388"/>
        <v/>
      </c>
      <c r="BN693" s="132" t="str">
        <f t="shared" si="389"/>
        <v/>
      </c>
      <c r="BO693" s="132" t="str">
        <f t="shared" si="390"/>
        <v/>
      </c>
      <c r="BP693" s="132" t="str">
        <f t="shared" si="391"/>
        <v/>
      </c>
      <c r="BQ693" s="132" t="str">
        <f t="shared" si="392"/>
        <v/>
      </c>
      <c r="BR693" s="132" t="str">
        <f t="shared" si="393"/>
        <v/>
      </c>
      <c r="BS693" s="132" t="str">
        <f t="shared" si="394"/>
        <v/>
      </c>
      <c r="BT693" s="132" t="str">
        <f t="shared" si="395"/>
        <v/>
      </c>
      <c r="BU693" s="132" t="str">
        <f t="shared" si="396"/>
        <v/>
      </c>
      <c r="BV693" s="132" t="str">
        <f t="shared" si="397"/>
        <v/>
      </c>
      <c r="BW693" s="132" t="str">
        <f t="shared" si="398"/>
        <v/>
      </c>
      <c r="BX693" s="132" t="str">
        <f t="shared" si="399"/>
        <v/>
      </c>
      <c r="BY693" s="132" t="str">
        <f t="shared" si="400"/>
        <v/>
      </c>
      <c r="BZ693" t="str">
        <f t="shared" si="401"/>
        <v/>
      </c>
      <c r="CA693" t="str">
        <f t="shared" si="402"/>
        <v/>
      </c>
      <c r="CB693" t="str">
        <f t="shared" si="403"/>
        <v/>
      </c>
      <c r="CC693" t="str">
        <f t="shared" si="404"/>
        <v/>
      </c>
      <c r="CD693" t="str">
        <f t="shared" si="405"/>
        <v/>
      </c>
      <c r="CE693" t="str">
        <f t="shared" si="406"/>
        <v/>
      </c>
      <c r="CF693" t="str">
        <f t="shared" si="407"/>
        <v/>
      </c>
      <c r="CG693" t="str">
        <f t="shared" si="408"/>
        <v/>
      </c>
      <c r="CH693" t="str">
        <f t="shared" si="409"/>
        <v/>
      </c>
      <c r="CI693" t="str">
        <f t="shared" si="410"/>
        <v/>
      </c>
      <c r="CJ693" t="str">
        <f t="shared" si="411"/>
        <v/>
      </c>
      <c r="CK693" t="str">
        <f t="shared" si="412"/>
        <v/>
      </c>
      <c r="CL693" t="str">
        <f t="shared" si="413"/>
        <v/>
      </c>
      <c r="CM693" t="str">
        <f t="shared" si="414"/>
        <v/>
      </c>
      <c r="CN693" t="str">
        <f t="shared" si="415"/>
        <v/>
      </c>
      <c r="CO693" t="str">
        <f t="shared" si="416"/>
        <v/>
      </c>
    </row>
    <row r="694" spans="1:93" ht="17.7" customHeight="1">
      <c r="A694" t="s">
        <v>4220</v>
      </c>
      <c r="B694" s="97" t="s">
        <v>4304</v>
      </c>
      <c r="C694" s="26" t="s">
        <v>4883</v>
      </c>
      <c r="D694" s="27"/>
      <c r="E694" s="27" t="s">
        <v>2890</v>
      </c>
      <c r="F694" t="s">
        <v>48</v>
      </c>
      <c r="G694" s="30" t="s">
        <v>4798</v>
      </c>
      <c r="H694" t="s">
        <v>526</v>
      </c>
      <c r="I694" t="s">
        <v>3739</v>
      </c>
      <c r="K694" s="28" t="s">
        <v>4279</v>
      </c>
      <c r="M694" t="s">
        <v>38</v>
      </c>
      <c r="Q694" s="202"/>
      <c r="R694" t="str">
        <f>IF(COUNTIF(soi_input_variables!A:A,B694)&gt;0,"yes","no")</f>
        <v>no</v>
      </c>
      <c r="S694" t="str">
        <f>IF(COUNTIF(midas_input_variables!A:A,B694)&gt;0,"yes","no")</f>
        <v>yes</v>
      </c>
      <c r="T694" t="str">
        <f t="shared" si="384"/>
        <v>yes</v>
      </c>
      <c r="U694">
        <f t="shared" si="422"/>
        <v>5.0000000000000001E-4</v>
      </c>
      <c r="V694" t="str">
        <f>IF(COUNTIF(eucalc_variables_proxies!A:A,B694)&gt;0,"yes","no")</f>
        <v>yes</v>
      </c>
      <c r="X694" t="s">
        <v>3038</v>
      </c>
      <c r="AI694" s="9" t="s">
        <v>4884</v>
      </c>
      <c r="AJ694" s="9" t="s">
        <v>2966</v>
      </c>
      <c r="AK694" t="s">
        <v>4681</v>
      </c>
      <c r="AO694" s="29"/>
      <c r="AP694" s="103" t="s">
        <v>4885</v>
      </c>
      <c r="AQ694" s="104" t="b">
        <v>1</v>
      </c>
      <c r="AR694" s="105"/>
      <c r="AS694" s="29"/>
      <c r="AT694" s="131" t="str" cm="1">
        <f t="array" ref="AT694">IFERROR(_xlfn.TEXTSPLIT(AR694,";",,FALSE),"")</f>
        <v/>
      </c>
      <c r="BJ694" s="132" t="str">
        <f t="shared" si="385"/>
        <v/>
      </c>
      <c r="BK694" s="132" t="str">
        <f t="shared" si="386"/>
        <v/>
      </c>
      <c r="BL694" s="132" t="str">
        <f t="shared" si="387"/>
        <v/>
      </c>
      <c r="BM694" s="132" t="str">
        <f t="shared" si="388"/>
        <v/>
      </c>
      <c r="BN694" s="132" t="str">
        <f t="shared" si="389"/>
        <v/>
      </c>
      <c r="BO694" s="132" t="str">
        <f t="shared" si="390"/>
        <v/>
      </c>
      <c r="BP694" s="132" t="str">
        <f t="shared" si="391"/>
        <v/>
      </c>
      <c r="BQ694" s="132" t="str">
        <f t="shared" si="392"/>
        <v/>
      </c>
      <c r="BR694" s="132" t="str">
        <f t="shared" si="393"/>
        <v/>
      </c>
      <c r="BS694" s="132" t="str">
        <f t="shared" si="394"/>
        <v/>
      </c>
      <c r="BT694" s="132" t="str">
        <f t="shared" si="395"/>
        <v/>
      </c>
      <c r="BU694" s="132" t="str">
        <f t="shared" si="396"/>
        <v/>
      </c>
      <c r="BV694" s="132" t="str">
        <f t="shared" si="397"/>
        <v/>
      </c>
      <c r="BW694" s="132" t="str">
        <f t="shared" si="398"/>
        <v/>
      </c>
      <c r="BX694" s="132" t="str">
        <f t="shared" si="399"/>
        <v/>
      </c>
      <c r="BY694" s="132" t="str">
        <f t="shared" si="400"/>
        <v/>
      </c>
      <c r="BZ694" t="str">
        <f t="shared" si="401"/>
        <v/>
      </c>
      <c r="CA694" t="str">
        <f t="shared" si="402"/>
        <v/>
      </c>
      <c r="CB694" t="str">
        <f t="shared" si="403"/>
        <v/>
      </c>
      <c r="CC694" t="str">
        <f t="shared" si="404"/>
        <v/>
      </c>
      <c r="CD694" t="str">
        <f t="shared" si="405"/>
        <v/>
      </c>
      <c r="CE694" t="str">
        <f t="shared" si="406"/>
        <v/>
      </c>
      <c r="CF694" t="str">
        <f t="shared" si="407"/>
        <v/>
      </c>
      <c r="CG694" t="str">
        <f t="shared" si="408"/>
        <v/>
      </c>
      <c r="CH694" t="str">
        <f t="shared" si="409"/>
        <v/>
      </c>
      <c r="CI694" t="str">
        <f t="shared" si="410"/>
        <v/>
      </c>
      <c r="CJ694" t="str">
        <f t="shared" si="411"/>
        <v/>
      </c>
      <c r="CK694" t="str">
        <f t="shared" si="412"/>
        <v/>
      </c>
      <c r="CL694" t="str">
        <f t="shared" si="413"/>
        <v/>
      </c>
      <c r="CM694" t="str">
        <f t="shared" si="414"/>
        <v/>
      </c>
      <c r="CN694" t="str">
        <f t="shared" si="415"/>
        <v/>
      </c>
      <c r="CO694" t="str">
        <f t="shared" si="416"/>
        <v/>
      </c>
    </row>
    <row r="695" spans="1:93" ht="16.2" customHeight="1">
      <c r="A695" s="205" t="s">
        <v>4238</v>
      </c>
      <c r="B695" s="193" t="s">
        <v>4307</v>
      </c>
      <c r="C695" s="26" t="s">
        <v>4886</v>
      </c>
      <c r="D695" s="27"/>
      <c r="E695" s="27" t="s">
        <v>2890</v>
      </c>
      <c r="F695" t="s">
        <v>48</v>
      </c>
      <c r="G695" s="30" t="s">
        <v>4798</v>
      </c>
      <c r="H695" t="s">
        <v>526</v>
      </c>
      <c r="I695" t="s">
        <v>4887</v>
      </c>
      <c r="K695" s="28" t="s">
        <v>4259</v>
      </c>
      <c r="L695" s="198" t="s">
        <v>472</v>
      </c>
      <c r="M695" t="s">
        <v>38</v>
      </c>
      <c r="Q695" s="1" t="s">
        <v>4888</v>
      </c>
      <c r="R695" t="str">
        <f>IF(COUNTIF(soi_input_variables!A:A,B695)&gt;0,"yes","no")</f>
        <v>no</v>
      </c>
      <c r="S695" t="str">
        <f>IF(COUNTIF(midas_input_variables!A:A,B695)&gt;0,"yes","no")</f>
        <v>no</v>
      </c>
      <c r="T695" t="str">
        <f t="shared" si="384"/>
        <v>no</v>
      </c>
      <c r="V695" t="str">
        <f>IF(COUNTIF(eucalc_variables_proxies!A:A,B695)&gt;0,"yes","no")</f>
        <v>yes</v>
      </c>
      <c r="X695" t="s">
        <v>3038</v>
      </c>
      <c r="AI695" s="9" t="s">
        <v>4889</v>
      </c>
      <c r="AJ695" s="9" t="s">
        <v>2966</v>
      </c>
      <c r="AK695" t="s">
        <v>4681</v>
      </c>
      <c r="AO695" s="29"/>
      <c r="AP695" s="103" t="s">
        <v>4890</v>
      </c>
      <c r="AQ695" s="104" t="b">
        <v>1</v>
      </c>
      <c r="AR695" s="105"/>
      <c r="AS695" s="29"/>
      <c r="AT695" s="131" t="str" cm="1">
        <f t="array" ref="AT695">IFERROR(_xlfn.TEXTSPLIT(AR695,";",,FALSE),"")</f>
        <v/>
      </c>
      <c r="BJ695" s="132" t="str">
        <f t="shared" si="385"/>
        <v/>
      </c>
      <c r="BK695" s="132" t="str">
        <f t="shared" si="386"/>
        <v/>
      </c>
      <c r="BL695" s="132" t="str">
        <f t="shared" si="387"/>
        <v/>
      </c>
      <c r="BM695" s="132" t="str">
        <f t="shared" si="388"/>
        <v/>
      </c>
      <c r="BN695" s="132" t="str">
        <f t="shared" si="389"/>
        <v/>
      </c>
      <c r="BO695" s="132" t="str">
        <f t="shared" si="390"/>
        <v/>
      </c>
      <c r="BP695" s="132" t="str">
        <f t="shared" si="391"/>
        <v/>
      </c>
      <c r="BQ695" s="132" t="str">
        <f t="shared" si="392"/>
        <v/>
      </c>
      <c r="BR695" s="132" t="str">
        <f t="shared" si="393"/>
        <v/>
      </c>
      <c r="BS695" s="132" t="str">
        <f t="shared" si="394"/>
        <v/>
      </c>
      <c r="BT695" s="132" t="str">
        <f t="shared" si="395"/>
        <v/>
      </c>
      <c r="BU695" s="132" t="str">
        <f t="shared" si="396"/>
        <v/>
      </c>
      <c r="BV695" s="132" t="str">
        <f t="shared" si="397"/>
        <v/>
      </c>
      <c r="BW695" s="132" t="str">
        <f t="shared" si="398"/>
        <v/>
      </c>
      <c r="BX695" s="132" t="str">
        <f t="shared" si="399"/>
        <v/>
      </c>
      <c r="BY695" s="132" t="str">
        <f t="shared" si="400"/>
        <v/>
      </c>
      <c r="BZ695" t="str">
        <f t="shared" si="401"/>
        <v/>
      </c>
      <c r="CA695" t="str">
        <f t="shared" si="402"/>
        <v/>
      </c>
      <c r="CB695" t="str">
        <f t="shared" si="403"/>
        <v/>
      </c>
      <c r="CC695" t="str">
        <f t="shared" si="404"/>
        <v/>
      </c>
      <c r="CD695" t="str">
        <f t="shared" si="405"/>
        <v/>
      </c>
      <c r="CE695" t="str">
        <f t="shared" si="406"/>
        <v/>
      </c>
      <c r="CF695" t="str">
        <f t="shared" si="407"/>
        <v/>
      </c>
      <c r="CG695" t="str">
        <f t="shared" si="408"/>
        <v/>
      </c>
      <c r="CH695" t="str">
        <f t="shared" si="409"/>
        <v/>
      </c>
      <c r="CI695" t="str">
        <f t="shared" si="410"/>
        <v/>
      </c>
      <c r="CJ695" t="str">
        <f t="shared" si="411"/>
        <v/>
      </c>
      <c r="CK695" t="str">
        <f t="shared" si="412"/>
        <v/>
      </c>
      <c r="CL695" t="str">
        <f t="shared" si="413"/>
        <v/>
      </c>
      <c r="CM695" t="str">
        <f t="shared" si="414"/>
        <v/>
      </c>
      <c r="CN695" t="str">
        <f t="shared" si="415"/>
        <v/>
      </c>
      <c r="CO695" t="str">
        <f t="shared" si="416"/>
        <v/>
      </c>
    </row>
    <row r="696" spans="1:93" ht="17.100000000000001" customHeight="1">
      <c r="A696" t="s">
        <v>4241</v>
      </c>
      <c r="B696" s="97" t="s">
        <v>4310</v>
      </c>
      <c r="C696" s="26" t="s">
        <v>4797</v>
      </c>
      <c r="D696" s="27"/>
      <c r="E696" s="27" t="s">
        <v>2890</v>
      </c>
      <c r="F696" t="s">
        <v>48</v>
      </c>
      <c r="G696" s="30" t="s">
        <v>4798</v>
      </c>
      <c r="H696" t="s">
        <v>526</v>
      </c>
      <c r="I696" t="s">
        <v>4887</v>
      </c>
      <c r="K696" s="28" t="s">
        <v>4249</v>
      </c>
      <c r="M696" t="s">
        <v>38</v>
      </c>
      <c r="R696" t="str">
        <f>IF(COUNTIF(soi_input_variables!A:A,B696)&gt;0,"yes","no")</f>
        <v>no</v>
      </c>
      <c r="S696" t="str">
        <f>IF(COUNTIF(midas_input_variables!A:A,B696)&gt;0,"yes","no")</f>
        <v>yes</v>
      </c>
      <c r="T696" t="str">
        <f t="shared" si="384"/>
        <v>yes</v>
      </c>
      <c r="U696">
        <f>0.0005</f>
        <v>5.0000000000000001E-4</v>
      </c>
      <c r="V696" t="str">
        <f>IF(COUNTIF(eucalc_variables_proxies!A:A,B696)&gt;0,"yes","no")</f>
        <v>yes</v>
      </c>
      <c r="X696" t="s">
        <v>3038</v>
      </c>
      <c r="AI696" s="9" t="s">
        <v>4891</v>
      </c>
      <c r="AJ696" s="9" t="s">
        <v>2966</v>
      </c>
      <c r="AK696" t="s">
        <v>4681</v>
      </c>
      <c r="AO696" s="29"/>
      <c r="AP696" s="103" t="s">
        <v>4892</v>
      </c>
      <c r="AQ696" s="104" t="b">
        <v>1</v>
      </c>
      <c r="AR696" s="105"/>
      <c r="AS696" s="29"/>
      <c r="AT696" s="131" t="str" cm="1">
        <f t="array" ref="AT696">IFERROR(_xlfn.TEXTSPLIT(AR696,";",,FALSE),"")</f>
        <v/>
      </c>
      <c r="BJ696" s="132" t="str">
        <f t="shared" si="385"/>
        <v/>
      </c>
      <c r="BK696" s="132" t="str">
        <f t="shared" si="386"/>
        <v/>
      </c>
      <c r="BL696" s="132" t="str">
        <f t="shared" si="387"/>
        <v/>
      </c>
      <c r="BM696" s="132" t="str">
        <f t="shared" si="388"/>
        <v/>
      </c>
      <c r="BN696" s="132" t="str">
        <f t="shared" si="389"/>
        <v/>
      </c>
      <c r="BO696" s="132" t="str">
        <f t="shared" si="390"/>
        <v/>
      </c>
      <c r="BP696" s="132" t="str">
        <f t="shared" si="391"/>
        <v/>
      </c>
      <c r="BQ696" s="132" t="str">
        <f t="shared" si="392"/>
        <v/>
      </c>
      <c r="BR696" s="132" t="str">
        <f t="shared" si="393"/>
        <v/>
      </c>
      <c r="BS696" s="132" t="str">
        <f t="shared" si="394"/>
        <v/>
      </c>
      <c r="BT696" s="132" t="str">
        <f t="shared" si="395"/>
        <v/>
      </c>
      <c r="BU696" s="132" t="str">
        <f t="shared" si="396"/>
        <v/>
      </c>
      <c r="BV696" s="132" t="str">
        <f t="shared" si="397"/>
        <v/>
      </c>
      <c r="BW696" s="132" t="str">
        <f t="shared" si="398"/>
        <v/>
      </c>
      <c r="BX696" s="132" t="str">
        <f t="shared" si="399"/>
        <v/>
      </c>
      <c r="BY696" s="132" t="str">
        <f t="shared" si="400"/>
        <v/>
      </c>
      <c r="BZ696" t="str">
        <f t="shared" si="401"/>
        <v/>
      </c>
      <c r="CA696" t="str">
        <f t="shared" si="402"/>
        <v/>
      </c>
      <c r="CB696" t="str">
        <f t="shared" si="403"/>
        <v/>
      </c>
      <c r="CC696" t="str">
        <f t="shared" si="404"/>
        <v/>
      </c>
      <c r="CD696" t="str">
        <f t="shared" si="405"/>
        <v/>
      </c>
      <c r="CE696" t="str">
        <f t="shared" si="406"/>
        <v/>
      </c>
      <c r="CF696" t="str">
        <f t="shared" si="407"/>
        <v/>
      </c>
      <c r="CG696" t="str">
        <f t="shared" si="408"/>
        <v/>
      </c>
      <c r="CH696" t="str">
        <f t="shared" si="409"/>
        <v/>
      </c>
      <c r="CI696" t="str">
        <f t="shared" si="410"/>
        <v/>
      </c>
      <c r="CJ696" t="str">
        <f t="shared" si="411"/>
        <v/>
      </c>
      <c r="CK696" t="str">
        <f t="shared" si="412"/>
        <v/>
      </c>
      <c r="CL696" t="str">
        <f t="shared" si="413"/>
        <v/>
      </c>
      <c r="CM696" t="str">
        <f t="shared" si="414"/>
        <v/>
      </c>
      <c r="CN696" t="str">
        <f t="shared" si="415"/>
        <v/>
      </c>
      <c r="CO696" t="str">
        <f t="shared" si="416"/>
        <v/>
      </c>
    </row>
    <row r="697" spans="1:93" ht="15.6" customHeight="1">
      <c r="A697" s="205" t="s">
        <v>4227</v>
      </c>
      <c r="B697" s="193" t="s">
        <v>4313</v>
      </c>
      <c r="C697" s="26" t="s">
        <v>4494</v>
      </c>
      <c r="D697" s="27"/>
      <c r="E697" s="27" t="s">
        <v>2890</v>
      </c>
      <c r="F697" t="s">
        <v>48</v>
      </c>
      <c r="G697" s="30" t="s">
        <v>4798</v>
      </c>
      <c r="H697" t="s">
        <v>526</v>
      </c>
      <c r="I697" t="s">
        <v>337</v>
      </c>
      <c r="K697" s="28"/>
      <c r="L697" t="s">
        <v>472</v>
      </c>
      <c r="M697" t="s">
        <v>38</v>
      </c>
      <c r="Q697" s="1" t="s">
        <v>4893</v>
      </c>
      <c r="R697" t="str">
        <f>IF(COUNTIF(soi_input_variables!A:A,B697)&gt;0,"yes","no")</f>
        <v>no</v>
      </c>
      <c r="S697" t="str">
        <f>IF(COUNTIF(midas_input_variables!A:A,B697)&gt;0,"yes","no")</f>
        <v>no</v>
      </c>
      <c r="T697" t="str">
        <f t="shared" si="384"/>
        <v>no</v>
      </c>
      <c r="V697" t="str">
        <f>IF(COUNTIF(eucalc_variables_proxies!A:A,B697)&gt;0,"yes","no")</f>
        <v>no</v>
      </c>
      <c r="X697" t="s">
        <v>3038</v>
      </c>
      <c r="AI697" s="9" t="s">
        <v>4894</v>
      </c>
      <c r="AJ697" s="9" t="s">
        <v>2966</v>
      </c>
      <c r="AK697" t="s">
        <v>4681</v>
      </c>
      <c r="AO697" s="29"/>
      <c r="AP697" s="103" t="s">
        <v>4895</v>
      </c>
      <c r="AQ697" s="104" t="b">
        <v>1</v>
      </c>
      <c r="AR697" s="105"/>
      <c r="AS697" s="29"/>
      <c r="AT697" s="131" t="str" cm="1">
        <f t="array" ref="AT697">IFERROR(_xlfn.TEXTSPLIT(AR697,";",,FALSE),"")</f>
        <v/>
      </c>
      <c r="BJ697" s="132" t="str">
        <f t="shared" si="385"/>
        <v/>
      </c>
      <c r="BK697" s="132" t="str">
        <f t="shared" si="386"/>
        <v/>
      </c>
      <c r="BL697" s="132" t="str">
        <f t="shared" si="387"/>
        <v/>
      </c>
      <c r="BM697" s="132" t="str">
        <f t="shared" si="388"/>
        <v/>
      </c>
      <c r="BN697" s="132" t="str">
        <f t="shared" si="389"/>
        <v/>
      </c>
      <c r="BO697" s="132" t="str">
        <f t="shared" si="390"/>
        <v/>
      </c>
      <c r="BP697" s="132" t="str">
        <f t="shared" si="391"/>
        <v/>
      </c>
      <c r="BQ697" s="132" t="str">
        <f t="shared" si="392"/>
        <v/>
      </c>
      <c r="BR697" s="132" t="str">
        <f t="shared" si="393"/>
        <v/>
      </c>
      <c r="BS697" s="132" t="str">
        <f t="shared" si="394"/>
        <v/>
      </c>
      <c r="BT697" s="132" t="str">
        <f t="shared" si="395"/>
        <v/>
      </c>
      <c r="BU697" s="132" t="str">
        <f t="shared" si="396"/>
        <v/>
      </c>
      <c r="BV697" s="132" t="str">
        <f t="shared" si="397"/>
        <v/>
      </c>
      <c r="BW697" s="132" t="str">
        <f t="shared" si="398"/>
        <v/>
      </c>
      <c r="BX697" s="132" t="str">
        <f t="shared" si="399"/>
        <v/>
      </c>
      <c r="BY697" s="132" t="str">
        <f t="shared" si="400"/>
        <v/>
      </c>
      <c r="BZ697" t="str">
        <f t="shared" si="401"/>
        <v/>
      </c>
      <c r="CA697" t="str">
        <f t="shared" si="402"/>
        <v/>
      </c>
      <c r="CB697" t="str">
        <f t="shared" si="403"/>
        <v/>
      </c>
      <c r="CC697" t="str">
        <f t="shared" si="404"/>
        <v/>
      </c>
      <c r="CD697" t="str">
        <f t="shared" si="405"/>
        <v/>
      </c>
      <c r="CE697" t="str">
        <f t="shared" si="406"/>
        <v/>
      </c>
      <c r="CF697" t="str">
        <f t="shared" si="407"/>
        <v/>
      </c>
      <c r="CG697" t="str">
        <f t="shared" si="408"/>
        <v/>
      </c>
      <c r="CH697" t="str">
        <f t="shared" si="409"/>
        <v/>
      </c>
      <c r="CI697" t="str">
        <f t="shared" si="410"/>
        <v/>
      </c>
      <c r="CJ697" t="str">
        <f t="shared" si="411"/>
        <v/>
      </c>
      <c r="CK697" t="str">
        <f t="shared" si="412"/>
        <v/>
      </c>
      <c r="CL697" t="str">
        <f t="shared" si="413"/>
        <v/>
      </c>
      <c r="CM697" t="str">
        <f t="shared" si="414"/>
        <v/>
      </c>
      <c r="CN697" t="str">
        <f t="shared" si="415"/>
        <v/>
      </c>
      <c r="CO697" t="str">
        <f t="shared" si="416"/>
        <v/>
      </c>
    </row>
    <row r="698" spans="1:93" ht="20.7" customHeight="1">
      <c r="A698" t="s">
        <v>4535</v>
      </c>
      <c r="B698" s="97" t="s">
        <v>4317</v>
      </c>
      <c r="C698" s="26" t="s">
        <v>4896</v>
      </c>
      <c r="D698" s="27"/>
      <c r="E698" s="27" t="s">
        <v>1163</v>
      </c>
      <c r="F698" t="s">
        <v>36</v>
      </c>
      <c r="G698" s="30" t="s">
        <v>337</v>
      </c>
      <c r="H698" t="s">
        <v>3144</v>
      </c>
      <c r="I698" t="s">
        <v>4897</v>
      </c>
      <c r="K698" s="28"/>
      <c r="M698" t="s">
        <v>38</v>
      </c>
      <c r="R698" t="str">
        <f>IF(COUNTIF(soi_input_variables!A:A,B698)&gt;0,"yes","no")</f>
        <v>no</v>
      </c>
      <c r="S698" t="str">
        <f>IF(COUNTIF(midas_input_variables!A:A,B698)&gt;0,"yes","no")</f>
        <v>no</v>
      </c>
      <c r="T698" t="str">
        <f t="shared" si="384"/>
        <v>no</v>
      </c>
      <c r="V698" t="str">
        <f>IF(COUNTIF(eucalc_variables_proxies!A:A,B698)&gt;0,"yes","no")</f>
        <v>yes</v>
      </c>
      <c r="X698" t="s">
        <v>3043</v>
      </c>
      <c r="AI698" s="9" t="s">
        <v>4898</v>
      </c>
      <c r="AJ698" s="9" t="s">
        <v>2966</v>
      </c>
      <c r="AK698" t="s">
        <v>4681</v>
      </c>
      <c r="AO698" s="29"/>
      <c r="AP698" s="103" t="s">
        <v>4899</v>
      </c>
      <c r="AQ698" s="104" t="b">
        <v>1</v>
      </c>
      <c r="AR698" s="105"/>
      <c r="AS698" s="29"/>
      <c r="AT698" s="131" t="str" cm="1">
        <f t="array" ref="AT698">IFERROR(_xlfn.TEXTSPLIT(AR698,";",,FALSE),"")</f>
        <v/>
      </c>
      <c r="BJ698" s="132" t="str">
        <f t="shared" si="385"/>
        <v/>
      </c>
      <c r="BK698" s="132" t="str">
        <f t="shared" si="386"/>
        <v/>
      </c>
      <c r="BL698" s="132" t="str">
        <f t="shared" si="387"/>
        <v/>
      </c>
      <c r="BM698" s="132" t="str">
        <f t="shared" si="388"/>
        <v/>
      </c>
      <c r="BN698" s="132" t="str">
        <f t="shared" si="389"/>
        <v/>
      </c>
      <c r="BO698" s="132" t="str">
        <f t="shared" si="390"/>
        <v/>
      </c>
      <c r="BP698" s="132" t="str">
        <f t="shared" si="391"/>
        <v/>
      </c>
      <c r="BQ698" s="132" t="str">
        <f t="shared" si="392"/>
        <v/>
      </c>
      <c r="BR698" s="132" t="str">
        <f t="shared" si="393"/>
        <v/>
      </c>
      <c r="BS698" s="132" t="str">
        <f t="shared" si="394"/>
        <v/>
      </c>
      <c r="BT698" s="132" t="str">
        <f t="shared" si="395"/>
        <v/>
      </c>
      <c r="BU698" s="132" t="str">
        <f t="shared" si="396"/>
        <v/>
      </c>
      <c r="BV698" s="132" t="str">
        <f t="shared" si="397"/>
        <v/>
      </c>
      <c r="BW698" s="132" t="str">
        <f t="shared" si="398"/>
        <v/>
      </c>
      <c r="BX698" s="132" t="str">
        <f t="shared" si="399"/>
        <v/>
      </c>
      <c r="BY698" s="132" t="str">
        <f t="shared" si="400"/>
        <v/>
      </c>
      <c r="BZ698" t="str">
        <f t="shared" si="401"/>
        <v/>
      </c>
      <c r="CA698" t="str">
        <f t="shared" si="402"/>
        <v/>
      </c>
      <c r="CB698" t="str">
        <f t="shared" si="403"/>
        <v/>
      </c>
      <c r="CC698" t="str">
        <f t="shared" si="404"/>
        <v/>
      </c>
      <c r="CD698" t="str">
        <f t="shared" si="405"/>
        <v/>
      </c>
      <c r="CE698" t="str">
        <f t="shared" si="406"/>
        <v/>
      </c>
      <c r="CF698" t="str">
        <f t="shared" si="407"/>
        <v/>
      </c>
      <c r="CG698" t="str">
        <f t="shared" si="408"/>
        <v/>
      </c>
      <c r="CH698" t="str">
        <f t="shared" si="409"/>
        <v/>
      </c>
      <c r="CI698" t="str">
        <f t="shared" si="410"/>
        <v/>
      </c>
      <c r="CJ698" t="str">
        <f t="shared" si="411"/>
        <v/>
      </c>
      <c r="CK698" t="str">
        <f t="shared" si="412"/>
        <v/>
      </c>
      <c r="CL698" t="str">
        <f t="shared" si="413"/>
        <v/>
      </c>
      <c r="CM698" t="str">
        <f t="shared" si="414"/>
        <v/>
      </c>
      <c r="CN698" t="str">
        <f t="shared" si="415"/>
        <v/>
      </c>
      <c r="CO698" t="str">
        <f t="shared" si="416"/>
        <v/>
      </c>
    </row>
    <row r="699" spans="1:93" ht="17.7" customHeight="1">
      <c r="A699" t="s">
        <v>4536</v>
      </c>
      <c r="B699" s="97" t="s">
        <v>4322</v>
      </c>
      <c r="C699" s="26" t="s">
        <v>4900</v>
      </c>
      <c r="D699" s="27"/>
      <c r="E699" s="27" t="s">
        <v>1163</v>
      </c>
      <c r="F699" t="s">
        <v>36</v>
      </c>
      <c r="G699" s="30" t="s">
        <v>337</v>
      </c>
      <c r="H699" t="s">
        <v>3144</v>
      </c>
      <c r="I699" t="s">
        <v>4901</v>
      </c>
      <c r="K699" s="28"/>
      <c r="M699" t="s">
        <v>38</v>
      </c>
      <c r="R699" t="str">
        <f>IF(COUNTIF(soi_input_variables!A:A,B699)&gt;0,"yes","no")</f>
        <v>no</v>
      </c>
      <c r="S699" t="str">
        <f>IF(COUNTIF(midas_input_variables!A:A,B699)&gt;0,"yes","no")</f>
        <v>no</v>
      </c>
      <c r="T699" t="str">
        <f t="shared" si="384"/>
        <v>no</v>
      </c>
      <c r="V699" t="str">
        <f>IF(COUNTIF(eucalc_variables_proxies!A:A,B699)&gt;0,"yes","no")</f>
        <v>yes</v>
      </c>
      <c r="X699" t="s">
        <v>3043</v>
      </c>
      <c r="AI699" s="9" t="s">
        <v>4902</v>
      </c>
      <c r="AJ699" s="9" t="s">
        <v>2966</v>
      </c>
      <c r="AK699" t="s">
        <v>4681</v>
      </c>
      <c r="AO699" s="29"/>
      <c r="AP699" s="103" t="s">
        <v>4903</v>
      </c>
      <c r="AQ699" s="104" t="b">
        <v>1</v>
      </c>
      <c r="AR699" s="105"/>
      <c r="AS699" s="29"/>
      <c r="AT699" s="131" t="str" cm="1">
        <f t="array" ref="AT699">IFERROR(_xlfn.TEXTSPLIT(AR699,";",,FALSE),"")</f>
        <v/>
      </c>
      <c r="BJ699" s="132" t="str">
        <f t="shared" si="385"/>
        <v/>
      </c>
      <c r="BK699" s="132" t="str">
        <f t="shared" si="386"/>
        <v/>
      </c>
      <c r="BL699" s="132" t="str">
        <f t="shared" si="387"/>
        <v/>
      </c>
      <c r="BM699" s="132" t="str">
        <f t="shared" si="388"/>
        <v/>
      </c>
      <c r="BN699" s="132" t="str">
        <f t="shared" si="389"/>
        <v/>
      </c>
      <c r="BO699" s="132" t="str">
        <f t="shared" si="390"/>
        <v/>
      </c>
      <c r="BP699" s="132" t="str">
        <f t="shared" si="391"/>
        <v/>
      </c>
      <c r="BQ699" s="132" t="str">
        <f t="shared" si="392"/>
        <v/>
      </c>
      <c r="BR699" s="132" t="str">
        <f t="shared" si="393"/>
        <v/>
      </c>
      <c r="BS699" s="132" t="str">
        <f t="shared" si="394"/>
        <v/>
      </c>
      <c r="BT699" s="132" t="str">
        <f t="shared" si="395"/>
        <v/>
      </c>
      <c r="BU699" s="132" t="str">
        <f t="shared" si="396"/>
        <v/>
      </c>
      <c r="BV699" s="132" t="str">
        <f t="shared" si="397"/>
        <v/>
      </c>
      <c r="BW699" s="132" t="str">
        <f t="shared" si="398"/>
        <v/>
      </c>
      <c r="BX699" s="132" t="str">
        <f t="shared" si="399"/>
        <v/>
      </c>
      <c r="BY699" s="132" t="str">
        <f t="shared" si="400"/>
        <v/>
      </c>
      <c r="BZ699" t="str">
        <f t="shared" si="401"/>
        <v/>
      </c>
      <c r="CA699" t="str">
        <f t="shared" si="402"/>
        <v/>
      </c>
      <c r="CB699" t="str">
        <f t="shared" si="403"/>
        <v/>
      </c>
      <c r="CC699" t="str">
        <f t="shared" si="404"/>
        <v/>
      </c>
      <c r="CD699" t="str">
        <f t="shared" si="405"/>
        <v/>
      </c>
      <c r="CE699" t="str">
        <f t="shared" si="406"/>
        <v/>
      </c>
      <c r="CF699" t="str">
        <f t="shared" si="407"/>
        <v/>
      </c>
      <c r="CG699" t="str">
        <f t="shared" si="408"/>
        <v/>
      </c>
      <c r="CH699" t="str">
        <f t="shared" si="409"/>
        <v/>
      </c>
      <c r="CI699" t="str">
        <f t="shared" si="410"/>
        <v/>
      </c>
      <c r="CJ699" t="str">
        <f t="shared" si="411"/>
        <v/>
      </c>
      <c r="CK699" t="str">
        <f t="shared" si="412"/>
        <v/>
      </c>
      <c r="CL699" t="str">
        <f t="shared" si="413"/>
        <v/>
      </c>
      <c r="CM699" t="str">
        <f t="shared" si="414"/>
        <v/>
      </c>
      <c r="CN699" t="str">
        <f t="shared" si="415"/>
        <v/>
      </c>
      <c r="CO699" t="str">
        <f t="shared" si="416"/>
        <v/>
      </c>
    </row>
    <row r="700" spans="1:93" ht="17.7" customHeight="1">
      <c r="A700" t="s">
        <v>4538</v>
      </c>
      <c r="B700" s="97" t="s">
        <v>4325</v>
      </c>
      <c r="C700" s="26" t="s">
        <v>4904</v>
      </c>
      <c r="D700" s="27"/>
      <c r="E700" s="27" t="s">
        <v>1163</v>
      </c>
      <c r="F700" t="s">
        <v>36</v>
      </c>
      <c r="G700" s="30" t="s">
        <v>337</v>
      </c>
      <c r="H700" t="s">
        <v>3144</v>
      </c>
      <c r="I700" t="s">
        <v>2017</v>
      </c>
      <c r="K700" s="28"/>
      <c r="M700" t="s">
        <v>38</v>
      </c>
      <c r="R700" t="str">
        <f>IF(COUNTIF(soi_input_variables!A:A,B700)&gt;0,"yes","no")</f>
        <v>no</v>
      </c>
      <c r="S700" t="str">
        <f>IF(COUNTIF(midas_input_variables!A:A,B700)&gt;0,"yes","no")</f>
        <v>no</v>
      </c>
      <c r="T700" t="str">
        <f t="shared" si="384"/>
        <v>no</v>
      </c>
      <c r="V700" t="str">
        <f>IF(COUNTIF(eucalc_variables_proxies!A:A,B700)&gt;0,"yes","no")</f>
        <v>yes</v>
      </c>
      <c r="X700" t="s">
        <v>3043</v>
      </c>
      <c r="AI700" s="9" t="s">
        <v>4905</v>
      </c>
      <c r="AJ700" s="9" t="s">
        <v>2966</v>
      </c>
      <c r="AK700" t="s">
        <v>4681</v>
      </c>
      <c r="AO700" s="29">
        <v>25</v>
      </c>
      <c r="AP700" s="103" t="s">
        <v>4906</v>
      </c>
      <c r="AQ700" s="104" t="b">
        <v>1</v>
      </c>
      <c r="AR700" s="105"/>
      <c r="AS700" s="29">
        <v>25</v>
      </c>
      <c r="AT700" s="131" t="str" cm="1">
        <f t="array" ref="AT700">IFERROR(_xlfn.TEXTSPLIT(AR700,";",,FALSE),"")</f>
        <v/>
      </c>
      <c r="BJ700" s="132" t="str">
        <f t="shared" si="385"/>
        <v/>
      </c>
      <c r="BK700" s="132" t="str">
        <f t="shared" si="386"/>
        <v/>
      </c>
      <c r="BL700" s="132" t="str">
        <f t="shared" si="387"/>
        <v/>
      </c>
      <c r="BM700" s="132" t="str">
        <f t="shared" si="388"/>
        <v/>
      </c>
      <c r="BN700" s="132" t="str">
        <f t="shared" si="389"/>
        <v/>
      </c>
      <c r="BO700" s="132" t="str">
        <f t="shared" si="390"/>
        <v/>
      </c>
      <c r="BP700" s="132" t="str">
        <f t="shared" si="391"/>
        <v/>
      </c>
      <c r="BQ700" s="132" t="str">
        <f t="shared" si="392"/>
        <v/>
      </c>
      <c r="BR700" s="132" t="str">
        <f t="shared" si="393"/>
        <v/>
      </c>
      <c r="BS700" s="132" t="str">
        <f t="shared" si="394"/>
        <v/>
      </c>
      <c r="BT700" s="132" t="str">
        <f t="shared" si="395"/>
        <v/>
      </c>
      <c r="BU700" s="132" t="str">
        <f t="shared" si="396"/>
        <v/>
      </c>
      <c r="BV700" s="132" t="str">
        <f t="shared" si="397"/>
        <v/>
      </c>
      <c r="BW700" s="132" t="str">
        <f t="shared" si="398"/>
        <v/>
      </c>
      <c r="BX700" s="132" t="str">
        <f t="shared" si="399"/>
        <v/>
      </c>
      <c r="BY700" s="132" t="str">
        <f t="shared" si="400"/>
        <v/>
      </c>
      <c r="BZ700" t="str">
        <f t="shared" si="401"/>
        <v/>
      </c>
      <c r="CA700" t="str">
        <f t="shared" si="402"/>
        <v/>
      </c>
      <c r="CB700" t="str">
        <f t="shared" si="403"/>
        <v/>
      </c>
      <c r="CC700" t="str">
        <f t="shared" si="404"/>
        <v/>
      </c>
      <c r="CD700" t="str">
        <f t="shared" si="405"/>
        <v/>
      </c>
      <c r="CE700" t="str">
        <f t="shared" si="406"/>
        <v/>
      </c>
      <c r="CF700" t="str">
        <f t="shared" si="407"/>
        <v/>
      </c>
      <c r="CG700" t="str">
        <f t="shared" si="408"/>
        <v/>
      </c>
      <c r="CH700" t="str">
        <f t="shared" si="409"/>
        <v/>
      </c>
      <c r="CI700" t="str">
        <f t="shared" si="410"/>
        <v/>
      </c>
      <c r="CJ700" t="str">
        <f t="shared" si="411"/>
        <v/>
      </c>
      <c r="CK700" t="str">
        <f t="shared" si="412"/>
        <v/>
      </c>
      <c r="CL700" t="str">
        <f t="shared" si="413"/>
        <v/>
      </c>
      <c r="CM700" t="str">
        <f t="shared" si="414"/>
        <v/>
      </c>
      <c r="CN700" t="str">
        <f t="shared" si="415"/>
        <v/>
      </c>
      <c r="CO700" t="str">
        <f t="shared" si="416"/>
        <v/>
      </c>
    </row>
    <row r="701" spans="1:93" ht="18" customHeight="1">
      <c r="A701" t="s">
        <v>4542</v>
      </c>
      <c r="B701" s="97" t="s">
        <v>4330</v>
      </c>
      <c r="C701" s="26" t="s">
        <v>4907</v>
      </c>
      <c r="D701" s="27"/>
      <c r="E701" s="27" t="s">
        <v>1163</v>
      </c>
      <c r="F701" t="s">
        <v>36</v>
      </c>
      <c r="G701" s="30" t="s">
        <v>337</v>
      </c>
      <c r="H701" t="s">
        <v>3144</v>
      </c>
      <c r="I701" t="s">
        <v>2017</v>
      </c>
      <c r="K701" s="28"/>
      <c r="M701" t="s">
        <v>38</v>
      </c>
      <c r="R701" t="str">
        <f>IF(COUNTIF(soi_input_variables!A:A,B701)&gt;0,"yes","no")</f>
        <v>no</v>
      </c>
      <c r="S701" t="str">
        <f>IF(COUNTIF(midas_input_variables!A:A,B701)&gt;0,"yes","no")</f>
        <v>no</v>
      </c>
      <c r="T701" t="str">
        <f t="shared" si="384"/>
        <v>no</v>
      </c>
      <c r="V701" t="str">
        <f>IF(COUNTIF(eucalc_variables_proxies!A:A,B701)&gt;0,"yes","no")</f>
        <v>yes</v>
      </c>
      <c r="X701" t="s">
        <v>3043</v>
      </c>
      <c r="AI701" s="9" t="s">
        <v>4908</v>
      </c>
      <c r="AJ701" s="9" t="s">
        <v>2966</v>
      </c>
      <c r="AK701" t="s">
        <v>4681</v>
      </c>
      <c r="AO701" s="29">
        <v>12</v>
      </c>
      <c r="AP701" s="103" t="s">
        <v>4909</v>
      </c>
      <c r="AQ701" s="104" t="b">
        <v>1</v>
      </c>
      <c r="AR701" s="105"/>
      <c r="AS701" s="29">
        <v>12</v>
      </c>
      <c r="AT701" s="131" t="str" cm="1">
        <f t="array" ref="AT701">IFERROR(_xlfn.TEXTSPLIT(AR701,";",,FALSE),"")</f>
        <v/>
      </c>
      <c r="BJ701" s="132" t="str">
        <f t="shared" si="385"/>
        <v/>
      </c>
      <c r="BK701" s="132" t="str">
        <f t="shared" si="386"/>
        <v/>
      </c>
      <c r="BL701" s="132" t="str">
        <f t="shared" si="387"/>
        <v/>
      </c>
      <c r="BM701" s="132" t="str">
        <f t="shared" si="388"/>
        <v/>
      </c>
      <c r="BN701" s="132" t="str">
        <f t="shared" si="389"/>
        <v/>
      </c>
      <c r="BO701" s="132" t="str">
        <f t="shared" si="390"/>
        <v/>
      </c>
      <c r="BP701" s="132" t="str">
        <f t="shared" si="391"/>
        <v/>
      </c>
      <c r="BQ701" s="132" t="str">
        <f t="shared" si="392"/>
        <v/>
      </c>
      <c r="BR701" s="132" t="str">
        <f t="shared" si="393"/>
        <v/>
      </c>
      <c r="BS701" s="132" t="str">
        <f t="shared" si="394"/>
        <v/>
      </c>
      <c r="BT701" s="132" t="str">
        <f t="shared" si="395"/>
        <v/>
      </c>
      <c r="BU701" s="132" t="str">
        <f t="shared" si="396"/>
        <v/>
      </c>
      <c r="BV701" s="132" t="str">
        <f t="shared" si="397"/>
        <v/>
      </c>
      <c r="BW701" s="132" t="str">
        <f t="shared" si="398"/>
        <v/>
      </c>
      <c r="BX701" s="132" t="str">
        <f t="shared" si="399"/>
        <v/>
      </c>
      <c r="BY701" s="132" t="str">
        <f t="shared" si="400"/>
        <v/>
      </c>
      <c r="BZ701" t="str">
        <f t="shared" si="401"/>
        <v/>
      </c>
      <c r="CA701" t="str">
        <f t="shared" si="402"/>
        <v/>
      </c>
      <c r="CB701" t="str">
        <f t="shared" si="403"/>
        <v/>
      </c>
      <c r="CC701" t="str">
        <f t="shared" si="404"/>
        <v/>
      </c>
      <c r="CD701" t="str">
        <f t="shared" si="405"/>
        <v/>
      </c>
      <c r="CE701" t="str">
        <f t="shared" si="406"/>
        <v/>
      </c>
      <c r="CF701" t="str">
        <f t="shared" si="407"/>
        <v/>
      </c>
      <c r="CG701" t="str">
        <f t="shared" si="408"/>
        <v/>
      </c>
      <c r="CH701" t="str">
        <f t="shared" si="409"/>
        <v/>
      </c>
      <c r="CI701" t="str">
        <f t="shared" si="410"/>
        <v/>
      </c>
      <c r="CJ701" t="str">
        <f t="shared" si="411"/>
        <v/>
      </c>
      <c r="CK701" t="str">
        <f t="shared" si="412"/>
        <v/>
      </c>
      <c r="CL701" t="str">
        <f t="shared" si="413"/>
        <v/>
      </c>
      <c r="CM701" t="str">
        <f t="shared" si="414"/>
        <v/>
      </c>
      <c r="CN701" t="str">
        <f t="shared" si="415"/>
        <v/>
      </c>
      <c r="CO701" t="str">
        <f t="shared" si="416"/>
        <v/>
      </c>
    </row>
    <row r="702" spans="1:93" ht="17.7" customHeight="1">
      <c r="A702" t="s">
        <v>4544</v>
      </c>
      <c r="B702" s="97" t="s">
        <v>4335</v>
      </c>
      <c r="C702" s="26" t="s">
        <v>4910</v>
      </c>
      <c r="D702" s="27"/>
      <c r="E702" s="27" t="s">
        <v>1163</v>
      </c>
      <c r="F702" t="s">
        <v>36</v>
      </c>
      <c r="G702" s="30" t="s">
        <v>337</v>
      </c>
      <c r="H702" t="s">
        <v>3144</v>
      </c>
      <c r="I702" t="s">
        <v>2017</v>
      </c>
      <c r="K702" s="28"/>
      <c r="M702" t="s">
        <v>38</v>
      </c>
      <c r="R702" t="str">
        <f>IF(COUNTIF(soi_input_variables!A:A,B702)&gt;0,"yes","no")</f>
        <v>no</v>
      </c>
      <c r="S702" t="str">
        <f>IF(COUNTIF(midas_input_variables!A:A,B702)&gt;0,"yes","no")</f>
        <v>no</v>
      </c>
      <c r="T702" t="str">
        <f t="shared" si="384"/>
        <v>no</v>
      </c>
      <c r="V702" t="str">
        <f>IF(COUNTIF(eucalc_variables_proxies!A:A,B702)&gt;0,"yes","no")</f>
        <v>yes</v>
      </c>
      <c r="X702" t="s">
        <v>3043</v>
      </c>
      <c r="AI702" s="9" t="s">
        <v>4911</v>
      </c>
      <c r="AJ702" s="9" t="s">
        <v>2966</v>
      </c>
      <c r="AK702" t="s">
        <v>4681</v>
      </c>
      <c r="AO702" s="29">
        <v>13</v>
      </c>
      <c r="AP702" s="103" t="s">
        <v>4912</v>
      </c>
      <c r="AQ702" s="104" t="b">
        <v>1</v>
      </c>
      <c r="AR702" s="105"/>
      <c r="AS702" s="29">
        <v>13</v>
      </c>
      <c r="AT702" s="131" t="str" cm="1">
        <f t="array" ref="AT702">IFERROR(_xlfn.TEXTSPLIT(AR702,";",,FALSE),"")</f>
        <v/>
      </c>
      <c r="BJ702" s="132" t="str">
        <f t="shared" si="385"/>
        <v/>
      </c>
      <c r="BK702" s="132" t="str">
        <f t="shared" si="386"/>
        <v/>
      </c>
      <c r="BL702" s="132" t="str">
        <f t="shared" si="387"/>
        <v/>
      </c>
      <c r="BM702" s="132" t="str">
        <f t="shared" si="388"/>
        <v/>
      </c>
      <c r="BN702" s="132" t="str">
        <f t="shared" si="389"/>
        <v/>
      </c>
      <c r="BO702" s="132" t="str">
        <f t="shared" si="390"/>
        <v/>
      </c>
      <c r="BP702" s="132" t="str">
        <f t="shared" si="391"/>
        <v/>
      </c>
      <c r="BQ702" s="132" t="str">
        <f t="shared" si="392"/>
        <v/>
      </c>
      <c r="BR702" s="132" t="str">
        <f t="shared" si="393"/>
        <v/>
      </c>
      <c r="BS702" s="132" t="str">
        <f t="shared" si="394"/>
        <v/>
      </c>
      <c r="BT702" s="132" t="str">
        <f t="shared" si="395"/>
        <v/>
      </c>
      <c r="BU702" s="132" t="str">
        <f t="shared" si="396"/>
        <v/>
      </c>
      <c r="BV702" s="132" t="str">
        <f t="shared" si="397"/>
        <v/>
      </c>
      <c r="BW702" s="132" t="str">
        <f t="shared" si="398"/>
        <v/>
      </c>
      <c r="BX702" s="132" t="str">
        <f t="shared" si="399"/>
        <v/>
      </c>
      <c r="BY702" s="132" t="str">
        <f t="shared" si="400"/>
        <v/>
      </c>
      <c r="BZ702" t="str">
        <f t="shared" si="401"/>
        <v/>
      </c>
      <c r="CA702" t="str">
        <f t="shared" si="402"/>
        <v/>
      </c>
      <c r="CB702" t="str">
        <f t="shared" si="403"/>
        <v/>
      </c>
      <c r="CC702" t="str">
        <f t="shared" si="404"/>
        <v/>
      </c>
      <c r="CD702" t="str">
        <f t="shared" si="405"/>
        <v/>
      </c>
      <c r="CE702" t="str">
        <f t="shared" si="406"/>
        <v/>
      </c>
      <c r="CF702" t="str">
        <f t="shared" si="407"/>
        <v/>
      </c>
      <c r="CG702" t="str">
        <f t="shared" si="408"/>
        <v/>
      </c>
      <c r="CH702" t="str">
        <f t="shared" si="409"/>
        <v/>
      </c>
      <c r="CI702" t="str">
        <f t="shared" si="410"/>
        <v/>
      </c>
      <c r="CJ702" t="str">
        <f t="shared" si="411"/>
        <v/>
      </c>
      <c r="CK702" t="str">
        <f t="shared" si="412"/>
        <v/>
      </c>
      <c r="CL702" t="str">
        <f t="shared" si="413"/>
        <v/>
      </c>
      <c r="CM702" t="str">
        <f t="shared" si="414"/>
        <v/>
      </c>
      <c r="CN702" t="str">
        <f t="shared" si="415"/>
        <v/>
      </c>
      <c r="CO702" t="str">
        <f t="shared" si="416"/>
        <v/>
      </c>
    </row>
    <row r="703" spans="1:93" ht="15.6" customHeight="1">
      <c r="A703" t="s">
        <v>4552</v>
      </c>
      <c r="B703" s="97" t="s">
        <v>4340</v>
      </c>
      <c r="C703" s="26" t="s">
        <v>4913</v>
      </c>
      <c r="D703" s="27"/>
      <c r="E703" s="27" t="s">
        <v>1163</v>
      </c>
      <c r="F703" t="s">
        <v>36</v>
      </c>
      <c r="G703" s="30" t="s">
        <v>337</v>
      </c>
      <c r="H703" t="s">
        <v>3144</v>
      </c>
      <c r="I703" t="s">
        <v>2017</v>
      </c>
      <c r="K703" s="28"/>
      <c r="M703" t="s">
        <v>38</v>
      </c>
      <c r="R703" t="str">
        <f>IF(COUNTIF(soi_input_variables!A:A,B703)&gt;0,"yes","no")</f>
        <v>no</v>
      </c>
      <c r="S703" t="str">
        <f>IF(COUNTIF(midas_input_variables!A:A,B703)&gt;0,"yes","no")</f>
        <v>no</v>
      </c>
      <c r="T703" t="str">
        <f t="shared" si="384"/>
        <v>no</v>
      </c>
      <c r="V703" t="str">
        <f>IF(COUNTIF(eucalc_variables_proxies!A:A,B703)&gt;0,"yes","no")</f>
        <v>yes</v>
      </c>
      <c r="X703" t="s">
        <v>3043</v>
      </c>
      <c r="AI703" s="9" t="s">
        <v>4914</v>
      </c>
      <c r="AJ703" s="9" t="s">
        <v>2966</v>
      </c>
      <c r="AK703" t="s">
        <v>4681</v>
      </c>
      <c r="AO703" s="29">
        <v>14</v>
      </c>
      <c r="AP703" s="103" t="s">
        <v>4915</v>
      </c>
      <c r="AQ703" s="104" t="b">
        <v>1</v>
      </c>
      <c r="AR703" s="105"/>
      <c r="AS703" s="29">
        <v>14</v>
      </c>
      <c r="AT703" s="131" t="str" cm="1">
        <f t="array" ref="AT703">IFERROR(_xlfn.TEXTSPLIT(AR703,";",,FALSE),"")</f>
        <v/>
      </c>
      <c r="BJ703" s="132" t="str">
        <f t="shared" si="385"/>
        <v/>
      </c>
      <c r="BK703" s="132" t="str">
        <f t="shared" si="386"/>
        <v/>
      </c>
      <c r="BL703" s="132" t="str">
        <f t="shared" si="387"/>
        <v/>
      </c>
      <c r="BM703" s="132" t="str">
        <f t="shared" si="388"/>
        <v/>
      </c>
      <c r="BN703" s="132" t="str">
        <f t="shared" si="389"/>
        <v/>
      </c>
      <c r="BO703" s="132" t="str">
        <f t="shared" si="390"/>
        <v/>
      </c>
      <c r="BP703" s="132" t="str">
        <f t="shared" si="391"/>
        <v/>
      </c>
      <c r="BQ703" s="132" t="str">
        <f t="shared" si="392"/>
        <v/>
      </c>
      <c r="BR703" s="132" t="str">
        <f t="shared" si="393"/>
        <v/>
      </c>
      <c r="BS703" s="132" t="str">
        <f t="shared" si="394"/>
        <v/>
      </c>
      <c r="BT703" s="132" t="str">
        <f t="shared" si="395"/>
        <v/>
      </c>
      <c r="BU703" s="132" t="str">
        <f t="shared" si="396"/>
        <v/>
      </c>
      <c r="BV703" s="132" t="str">
        <f t="shared" si="397"/>
        <v/>
      </c>
      <c r="BW703" s="132" t="str">
        <f t="shared" si="398"/>
        <v/>
      </c>
      <c r="BX703" s="132" t="str">
        <f t="shared" si="399"/>
        <v/>
      </c>
      <c r="BY703" s="132" t="str">
        <f t="shared" si="400"/>
        <v/>
      </c>
      <c r="BZ703" t="str">
        <f t="shared" si="401"/>
        <v/>
      </c>
      <c r="CA703" t="str">
        <f t="shared" si="402"/>
        <v/>
      </c>
      <c r="CB703" t="str">
        <f t="shared" si="403"/>
        <v/>
      </c>
      <c r="CC703" t="str">
        <f t="shared" si="404"/>
        <v/>
      </c>
      <c r="CD703" t="str">
        <f t="shared" si="405"/>
        <v/>
      </c>
      <c r="CE703" t="str">
        <f t="shared" si="406"/>
        <v/>
      </c>
      <c r="CF703" t="str">
        <f t="shared" si="407"/>
        <v/>
      </c>
      <c r="CG703" t="str">
        <f t="shared" si="408"/>
        <v/>
      </c>
      <c r="CH703" t="str">
        <f t="shared" si="409"/>
        <v/>
      </c>
      <c r="CI703" t="str">
        <f t="shared" si="410"/>
        <v/>
      </c>
      <c r="CJ703" t="str">
        <f t="shared" si="411"/>
        <v/>
      </c>
      <c r="CK703" t="str">
        <f t="shared" si="412"/>
        <v/>
      </c>
      <c r="CL703" t="str">
        <f t="shared" si="413"/>
        <v/>
      </c>
      <c r="CM703" t="str">
        <f t="shared" si="414"/>
        <v/>
      </c>
      <c r="CN703" t="str">
        <f t="shared" si="415"/>
        <v/>
      </c>
      <c r="CO703" t="str">
        <f t="shared" si="416"/>
        <v/>
      </c>
    </row>
    <row r="704" spans="1:93" ht="19.2" customHeight="1">
      <c r="A704" t="s">
        <v>4546</v>
      </c>
      <c r="B704" s="97" t="s">
        <v>4343</v>
      </c>
      <c r="C704" s="26" t="s">
        <v>4916</v>
      </c>
      <c r="D704" s="27"/>
      <c r="E704" s="27" t="s">
        <v>1163</v>
      </c>
      <c r="F704" t="s">
        <v>36</v>
      </c>
      <c r="G704" s="30" t="s">
        <v>337</v>
      </c>
      <c r="H704" t="s">
        <v>3144</v>
      </c>
      <c r="I704" t="s">
        <v>2017</v>
      </c>
      <c r="K704" s="28"/>
      <c r="M704" t="s">
        <v>38</v>
      </c>
      <c r="R704" t="str">
        <f>IF(COUNTIF(soi_input_variables!A:A,B704)&gt;0,"yes","no")</f>
        <v>no</v>
      </c>
      <c r="S704" t="str">
        <f>IF(COUNTIF(midas_input_variables!A:A,B704)&gt;0,"yes","no")</f>
        <v>no</v>
      </c>
      <c r="T704" t="str">
        <f t="shared" si="384"/>
        <v>no</v>
      </c>
      <c r="V704" t="str">
        <f>IF(COUNTIF(eucalc_variables_proxies!A:A,B704)&gt;0,"yes","no")</f>
        <v>yes</v>
      </c>
      <c r="X704" t="s">
        <v>3043</v>
      </c>
      <c r="AI704" s="9" t="s">
        <v>4917</v>
      </c>
      <c r="AJ704" s="9" t="s">
        <v>2966</v>
      </c>
      <c r="AK704" t="s">
        <v>4681</v>
      </c>
      <c r="AO704" s="29">
        <v>15</v>
      </c>
      <c r="AP704" s="103" t="s">
        <v>4918</v>
      </c>
      <c r="AQ704" s="104" t="b">
        <v>1</v>
      </c>
      <c r="AR704" s="105"/>
      <c r="AS704" s="29">
        <v>15</v>
      </c>
      <c r="AT704" s="131" t="str" cm="1">
        <f t="array" ref="AT704">IFERROR(_xlfn.TEXTSPLIT(AR704,";",,FALSE),"")</f>
        <v/>
      </c>
      <c r="BJ704" s="132" t="str">
        <f t="shared" si="385"/>
        <v/>
      </c>
      <c r="BK704" s="132" t="str">
        <f t="shared" si="386"/>
        <v/>
      </c>
      <c r="BL704" s="132" t="str">
        <f t="shared" si="387"/>
        <v/>
      </c>
      <c r="BM704" s="132" t="str">
        <f t="shared" si="388"/>
        <v/>
      </c>
      <c r="BN704" s="132" t="str">
        <f t="shared" si="389"/>
        <v/>
      </c>
      <c r="BO704" s="132" t="str">
        <f t="shared" si="390"/>
        <v/>
      </c>
      <c r="BP704" s="132" t="str">
        <f t="shared" si="391"/>
        <v/>
      </c>
      <c r="BQ704" s="132" t="str">
        <f t="shared" si="392"/>
        <v/>
      </c>
      <c r="BR704" s="132" t="str">
        <f t="shared" si="393"/>
        <v/>
      </c>
      <c r="BS704" s="132" t="str">
        <f t="shared" si="394"/>
        <v/>
      </c>
      <c r="BT704" s="132" t="str">
        <f t="shared" si="395"/>
        <v/>
      </c>
      <c r="BU704" s="132" t="str">
        <f t="shared" si="396"/>
        <v/>
      </c>
      <c r="BV704" s="132" t="str">
        <f t="shared" si="397"/>
        <v/>
      </c>
      <c r="BW704" s="132" t="str">
        <f t="shared" si="398"/>
        <v/>
      </c>
      <c r="BX704" s="132" t="str">
        <f t="shared" si="399"/>
        <v/>
      </c>
      <c r="BY704" s="132" t="str">
        <f t="shared" si="400"/>
        <v/>
      </c>
      <c r="BZ704" t="str">
        <f t="shared" si="401"/>
        <v/>
      </c>
      <c r="CA704" t="str">
        <f t="shared" si="402"/>
        <v/>
      </c>
      <c r="CB704" t="str">
        <f t="shared" si="403"/>
        <v/>
      </c>
      <c r="CC704" t="str">
        <f t="shared" si="404"/>
        <v/>
      </c>
      <c r="CD704" t="str">
        <f t="shared" si="405"/>
        <v/>
      </c>
      <c r="CE704" t="str">
        <f t="shared" si="406"/>
        <v/>
      </c>
      <c r="CF704" t="str">
        <f t="shared" si="407"/>
        <v/>
      </c>
      <c r="CG704" t="str">
        <f t="shared" si="408"/>
        <v/>
      </c>
      <c r="CH704" t="str">
        <f t="shared" si="409"/>
        <v/>
      </c>
      <c r="CI704" t="str">
        <f t="shared" si="410"/>
        <v/>
      </c>
      <c r="CJ704" t="str">
        <f t="shared" si="411"/>
        <v/>
      </c>
      <c r="CK704" t="str">
        <f t="shared" si="412"/>
        <v/>
      </c>
      <c r="CL704" t="str">
        <f t="shared" si="413"/>
        <v/>
      </c>
      <c r="CM704" t="str">
        <f t="shared" si="414"/>
        <v/>
      </c>
      <c r="CN704" t="str">
        <f t="shared" si="415"/>
        <v/>
      </c>
      <c r="CO704" t="str">
        <f t="shared" si="416"/>
        <v/>
      </c>
    </row>
    <row r="705" spans="1:93" ht="15.6" customHeight="1">
      <c r="A705" t="s">
        <v>4550</v>
      </c>
      <c r="B705" s="97" t="s">
        <v>4347</v>
      </c>
      <c r="C705" s="26" t="s">
        <v>4919</v>
      </c>
      <c r="D705" s="27"/>
      <c r="E705" s="27" t="s">
        <v>1163</v>
      </c>
      <c r="F705" t="s">
        <v>36</v>
      </c>
      <c r="G705" s="30" t="s">
        <v>337</v>
      </c>
      <c r="H705" t="s">
        <v>3144</v>
      </c>
      <c r="I705" t="s">
        <v>2017</v>
      </c>
      <c r="K705" s="28"/>
      <c r="M705" t="s">
        <v>38</v>
      </c>
      <c r="R705" t="str">
        <f>IF(COUNTIF(soi_input_variables!A:A,B705)&gt;0,"yes","no")</f>
        <v>no</v>
      </c>
      <c r="S705" t="str">
        <f>IF(COUNTIF(midas_input_variables!A:A,B705)&gt;0,"yes","no")</f>
        <v>no</v>
      </c>
      <c r="T705" t="str">
        <f t="shared" si="384"/>
        <v>no</v>
      </c>
      <c r="V705" t="str">
        <f>IF(COUNTIF(eucalc_variables_proxies!A:A,B705)&gt;0,"yes","no")</f>
        <v>yes</v>
      </c>
      <c r="X705" t="s">
        <v>3043</v>
      </c>
      <c r="AI705" s="9" t="s">
        <v>4920</v>
      </c>
      <c r="AJ705" s="9" t="s">
        <v>2966</v>
      </c>
      <c r="AK705" t="s">
        <v>4681</v>
      </c>
      <c r="AO705" s="29">
        <v>16</v>
      </c>
      <c r="AP705" s="103" t="s">
        <v>4921</v>
      </c>
      <c r="AQ705" s="104" t="b">
        <v>1</v>
      </c>
      <c r="AR705" s="105"/>
      <c r="AS705" s="29">
        <v>16</v>
      </c>
      <c r="AT705" s="131" t="str" cm="1">
        <f t="array" ref="AT705">IFERROR(_xlfn.TEXTSPLIT(AR705,";",,FALSE),"")</f>
        <v/>
      </c>
      <c r="BJ705" s="132" t="str">
        <f t="shared" si="385"/>
        <v/>
      </c>
      <c r="BK705" s="132" t="str">
        <f t="shared" si="386"/>
        <v/>
      </c>
      <c r="BL705" s="132" t="str">
        <f t="shared" si="387"/>
        <v/>
      </c>
      <c r="BM705" s="132" t="str">
        <f t="shared" si="388"/>
        <v/>
      </c>
      <c r="BN705" s="132" t="str">
        <f t="shared" si="389"/>
        <v/>
      </c>
      <c r="BO705" s="132" t="str">
        <f t="shared" si="390"/>
        <v/>
      </c>
      <c r="BP705" s="132" t="str">
        <f t="shared" si="391"/>
        <v/>
      </c>
      <c r="BQ705" s="132" t="str">
        <f t="shared" si="392"/>
        <v/>
      </c>
      <c r="BR705" s="132" t="str">
        <f t="shared" si="393"/>
        <v/>
      </c>
      <c r="BS705" s="132" t="str">
        <f t="shared" si="394"/>
        <v/>
      </c>
      <c r="BT705" s="132" t="str">
        <f t="shared" si="395"/>
        <v/>
      </c>
      <c r="BU705" s="132" t="str">
        <f t="shared" si="396"/>
        <v/>
      </c>
      <c r="BV705" s="132" t="str">
        <f t="shared" si="397"/>
        <v/>
      </c>
      <c r="BW705" s="132" t="str">
        <f t="shared" si="398"/>
        <v/>
      </c>
      <c r="BX705" s="132" t="str">
        <f t="shared" si="399"/>
        <v/>
      </c>
      <c r="BY705" s="132" t="str">
        <f t="shared" si="400"/>
        <v/>
      </c>
      <c r="BZ705" t="str">
        <f t="shared" si="401"/>
        <v/>
      </c>
      <c r="CA705" t="str">
        <f t="shared" si="402"/>
        <v/>
      </c>
      <c r="CB705" t="str">
        <f t="shared" si="403"/>
        <v/>
      </c>
      <c r="CC705" t="str">
        <f t="shared" si="404"/>
        <v/>
      </c>
      <c r="CD705" t="str">
        <f t="shared" si="405"/>
        <v/>
      </c>
      <c r="CE705" t="str">
        <f t="shared" si="406"/>
        <v/>
      </c>
      <c r="CF705" t="str">
        <f t="shared" si="407"/>
        <v/>
      </c>
      <c r="CG705" t="str">
        <f t="shared" si="408"/>
        <v/>
      </c>
      <c r="CH705" t="str">
        <f t="shared" si="409"/>
        <v/>
      </c>
      <c r="CI705" t="str">
        <f t="shared" si="410"/>
        <v/>
      </c>
      <c r="CJ705" t="str">
        <f t="shared" si="411"/>
        <v/>
      </c>
      <c r="CK705" t="str">
        <f t="shared" si="412"/>
        <v/>
      </c>
      <c r="CL705" t="str">
        <f t="shared" si="413"/>
        <v/>
      </c>
      <c r="CM705" t="str">
        <f t="shared" si="414"/>
        <v/>
      </c>
      <c r="CN705" t="str">
        <f t="shared" si="415"/>
        <v/>
      </c>
      <c r="CO705" t="str">
        <f t="shared" si="416"/>
        <v/>
      </c>
    </row>
    <row r="706" spans="1:93" ht="20.100000000000001" customHeight="1">
      <c r="A706" t="s">
        <v>4555</v>
      </c>
      <c r="B706" s="97" t="s">
        <v>4351</v>
      </c>
      <c r="C706" s="26" t="s">
        <v>4922</v>
      </c>
      <c r="D706" s="27"/>
      <c r="E706" s="27" t="s">
        <v>1163</v>
      </c>
      <c r="F706" t="s">
        <v>36</v>
      </c>
      <c r="G706" s="30" t="s">
        <v>337</v>
      </c>
      <c r="H706" t="s">
        <v>3144</v>
      </c>
      <c r="I706" t="s">
        <v>2017</v>
      </c>
      <c r="K706" s="28"/>
      <c r="M706" t="s">
        <v>38</v>
      </c>
      <c r="R706" t="str">
        <f>IF(COUNTIF(soi_input_variables!A:A,B706)&gt;0,"yes","no")</f>
        <v>no</v>
      </c>
      <c r="S706" t="str">
        <f>IF(COUNTIF(midas_input_variables!A:A,B706)&gt;0,"yes","no")</f>
        <v>no</v>
      </c>
      <c r="T706" t="str">
        <f t="shared" si="384"/>
        <v>no</v>
      </c>
      <c r="V706" t="str">
        <f>IF(COUNTIF(eucalc_variables_proxies!A:A,B706)&gt;0,"yes","no")</f>
        <v>yes</v>
      </c>
      <c r="X706" t="s">
        <v>3043</v>
      </c>
      <c r="AI706" s="9" t="s">
        <v>4923</v>
      </c>
      <c r="AJ706" s="9" t="s">
        <v>2966</v>
      </c>
      <c r="AK706" t="s">
        <v>4681</v>
      </c>
      <c r="AO706" s="29">
        <v>17</v>
      </c>
      <c r="AP706" s="103" t="s">
        <v>4924</v>
      </c>
      <c r="AQ706" s="104" t="b">
        <v>1</v>
      </c>
      <c r="AR706" s="105"/>
      <c r="AS706" s="29">
        <v>17</v>
      </c>
      <c r="AT706" s="131" t="str" cm="1">
        <f t="array" ref="AT706">IFERROR(_xlfn.TEXTSPLIT(AR706,";",,FALSE),"")</f>
        <v/>
      </c>
      <c r="BJ706" s="132" t="str">
        <f t="shared" ref="BJ706:BJ769" si="423">IF(LEN(AT706)&gt;0,VALUE(AT706),"")</f>
        <v/>
      </c>
      <c r="BK706" s="132" t="str">
        <f t="shared" ref="BK706:BK769" si="424">IF(LEN(AU706)&gt;0,VALUE(AU706),"")</f>
        <v/>
      </c>
      <c r="BL706" s="132" t="str">
        <f t="shared" ref="BL706:BL769" si="425">IF(LEN(AV706)&gt;0,VALUE(AV706),"")</f>
        <v/>
      </c>
      <c r="BM706" s="132" t="str">
        <f t="shared" ref="BM706:BM769" si="426">IF(LEN(AW706)&gt;0,VALUE(AW706),"")</f>
        <v/>
      </c>
      <c r="BN706" s="132" t="str">
        <f t="shared" ref="BN706:BN769" si="427">IF(LEN(AX706)&gt;0,VALUE(AX706),"")</f>
        <v/>
      </c>
      <c r="BO706" s="132" t="str">
        <f t="shared" ref="BO706:BO769" si="428">IF(LEN(AY706)&gt;0,VALUE(AY706),"")</f>
        <v/>
      </c>
      <c r="BP706" s="132" t="str">
        <f t="shared" ref="BP706:BP769" si="429">IF(LEN(AZ706)&gt;0,VALUE(AZ706),"")</f>
        <v/>
      </c>
      <c r="BQ706" s="132" t="str">
        <f t="shared" ref="BQ706:BQ769" si="430">IF(LEN(BA706)&gt;0,VALUE(BA706),"")</f>
        <v/>
      </c>
      <c r="BR706" s="132" t="str">
        <f t="shared" ref="BR706:BR769" si="431">IF(LEN(BB706)&gt;0,VALUE(BB706),"")</f>
        <v/>
      </c>
      <c r="BS706" s="132" t="str">
        <f t="shared" ref="BS706:BS769" si="432">IF(LEN(BC706)&gt;0,VALUE(BC706),"")</f>
        <v/>
      </c>
      <c r="BT706" s="132" t="str">
        <f t="shared" ref="BT706:BT769" si="433">IF(LEN(BD706)&gt;0,VALUE(BD706),"")</f>
        <v/>
      </c>
      <c r="BU706" s="132" t="str">
        <f t="shared" ref="BU706:BU769" si="434">IF(LEN(BE706)&gt;0,VALUE(BE706),"")</f>
        <v/>
      </c>
      <c r="BV706" s="132" t="str">
        <f t="shared" ref="BV706:BV769" si="435">IF(LEN(BF706)&gt;0,VALUE(BF706),"")</f>
        <v/>
      </c>
      <c r="BW706" s="132" t="str">
        <f t="shared" ref="BW706:BW769" si="436">IF(LEN(BG706)&gt;0,VALUE(BG706),"")</f>
        <v/>
      </c>
      <c r="BX706" s="132" t="str">
        <f t="shared" ref="BX706:BX769" si="437">IF(LEN(BH706)&gt;0,VALUE(BH706),"")</f>
        <v/>
      </c>
      <c r="BY706" s="132" t="str">
        <f t="shared" ref="BY706:BY769" si="438">IF(LEN(BI706)&gt;0,VALUE(BI706),"")</f>
        <v/>
      </c>
      <c r="BZ706" t="str">
        <f t="shared" ref="BZ706:BZ769" si="439" xml:space="preserve"> IF(LEN(BJ706)&gt;0,VLOOKUP(BJ706,$AO:$AP,2,FALSE),"")</f>
        <v/>
      </c>
      <c r="CA706" t="str">
        <f t="shared" ref="CA706:CA769" si="440" xml:space="preserve"> IF(LEN(BK706)&gt;0,VLOOKUP(BK706,$AO:$AP,2,FALSE),"")</f>
        <v/>
      </c>
      <c r="CB706" t="str">
        <f t="shared" ref="CB706:CB769" si="441" xml:space="preserve"> IF(LEN(BL706)&gt;0,VLOOKUP(BL706,$AO:$AP,2,FALSE),"")</f>
        <v/>
      </c>
      <c r="CC706" t="str">
        <f t="shared" ref="CC706:CC769" si="442" xml:space="preserve"> IF(LEN(BM706)&gt;0,VLOOKUP(BM706,$AO:$AP,2,FALSE),"")</f>
        <v/>
      </c>
      <c r="CD706" t="str">
        <f t="shared" ref="CD706:CD769" si="443" xml:space="preserve"> IF(LEN(BN706)&gt;0,VLOOKUP(BN706,$AO:$AP,2,FALSE),"")</f>
        <v/>
      </c>
      <c r="CE706" t="str">
        <f t="shared" ref="CE706:CE769" si="444" xml:space="preserve"> IF(LEN(BO706)&gt;0,VLOOKUP(BO706,$AO:$AP,2,FALSE),"")</f>
        <v/>
      </c>
      <c r="CF706" t="str">
        <f t="shared" ref="CF706:CF769" si="445" xml:space="preserve"> IF(LEN(BP706)&gt;0,VLOOKUP(BP706,$AO:$AP,2,FALSE),"")</f>
        <v/>
      </c>
      <c r="CG706" t="str">
        <f t="shared" ref="CG706:CG769" si="446" xml:space="preserve"> IF(LEN(BQ706)&gt;0,VLOOKUP(BQ706,$AO:$AP,2,FALSE),"")</f>
        <v/>
      </c>
      <c r="CH706" t="str">
        <f t="shared" ref="CH706:CH769" si="447" xml:space="preserve"> IF(LEN(BR706)&gt;0,VLOOKUP(BR706,$AO:$AP,2,FALSE),"")</f>
        <v/>
      </c>
      <c r="CI706" t="str">
        <f t="shared" ref="CI706:CI769" si="448" xml:space="preserve"> IF(LEN(BS706)&gt;0,VLOOKUP(BS706,$AO:$AP,2,FALSE),"")</f>
        <v/>
      </c>
      <c r="CJ706" t="str">
        <f t="shared" ref="CJ706:CJ769" si="449" xml:space="preserve"> IF(LEN(BT706)&gt;0,VLOOKUP(BT706,$AO:$AP,2,FALSE),"")</f>
        <v/>
      </c>
      <c r="CK706" t="str">
        <f t="shared" ref="CK706:CK769" si="450" xml:space="preserve"> IF(LEN(BU706)&gt;0,VLOOKUP(BU706,$AO:$AP,2,FALSE),"")</f>
        <v/>
      </c>
      <c r="CL706" t="str">
        <f t="shared" ref="CL706:CL769" si="451" xml:space="preserve"> IF(LEN(BV706)&gt;0,VLOOKUP(BV706,$AO:$AP,2,FALSE),"")</f>
        <v/>
      </c>
      <c r="CM706" t="str">
        <f t="shared" ref="CM706:CM769" si="452" xml:space="preserve"> IF(LEN(BW706)&gt;0,VLOOKUP(BW706,$AO:$AP,2,FALSE),"")</f>
        <v/>
      </c>
      <c r="CN706" t="str">
        <f t="shared" ref="CN706:CN769" si="453" xml:space="preserve"> IF(LEN(BX706)&gt;0,VLOOKUP(BX706,$AO:$AP,2,FALSE),"")</f>
        <v/>
      </c>
      <c r="CO706" t="str">
        <f t="shared" ref="CO706:CO769" si="454" xml:space="preserve"> IF(LEN(BY706)&gt;0,VLOOKUP(BY706,$AO:$AP,2,FALSE),"")</f>
        <v/>
      </c>
    </row>
    <row r="707" spans="1:93" ht="18.600000000000001" customHeight="1">
      <c r="A707" t="s">
        <v>4560</v>
      </c>
      <c r="B707" s="97" t="s">
        <v>4354</v>
      </c>
      <c r="C707" s="26" t="s">
        <v>4925</v>
      </c>
      <c r="D707" s="27"/>
      <c r="E707" s="27" t="s">
        <v>1163</v>
      </c>
      <c r="F707" t="s">
        <v>36</v>
      </c>
      <c r="G707" s="30" t="s">
        <v>337</v>
      </c>
      <c r="H707" t="s">
        <v>3144</v>
      </c>
      <c r="I707" t="s">
        <v>2017</v>
      </c>
      <c r="K707" s="28"/>
      <c r="M707" t="s">
        <v>38</v>
      </c>
      <c r="R707" t="str">
        <f>IF(COUNTIF(soi_input_variables!A:A,B707)&gt;0,"yes","no")</f>
        <v>no</v>
      </c>
      <c r="S707" t="str">
        <f>IF(COUNTIF(midas_input_variables!A:A,B707)&gt;0,"yes","no")</f>
        <v>no</v>
      </c>
      <c r="T707" t="str">
        <f t="shared" si="384"/>
        <v>no</v>
      </c>
      <c r="V707" t="str">
        <f>IF(COUNTIF(eucalc_variables_proxies!A:A,B707)&gt;0,"yes","no")</f>
        <v>yes</v>
      </c>
      <c r="X707" t="s">
        <v>3043</v>
      </c>
      <c r="AI707" s="9" t="s">
        <v>4926</v>
      </c>
      <c r="AJ707" s="9" t="s">
        <v>2966</v>
      </c>
      <c r="AK707" t="s">
        <v>4681</v>
      </c>
      <c r="AO707" s="29">
        <v>18</v>
      </c>
      <c r="AP707" s="103" t="s">
        <v>4927</v>
      </c>
      <c r="AQ707" s="104" t="b">
        <v>1</v>
      </c>
      <c r="AR707" s="105"/>
      <c r="AS707" s="29">
        <v>18</v>
      </c>
      <c r="AT707" s="131" t="str" cm="1">
        <f t="array" ref="AT707">IFERROR(_xlfn.TEXTSPLIT(AR707,";",,FALSE),"")</f>
        <v/>
      </c>
      <c r="BJ707" s="132" t="str">
        <f t="shared" si="423"/>
        <v/>
      </c>
      <c r="BK707" s="132" t="str">
        <f t="shared" si="424"/>
        <v/>
      </c>
      <c r="BL707" s="132" t="str">
        <f t="shared" si="425"/>
        <v/>
      </c>
      <c r="BM707" s="132" t="str">
        <f t="shared" si="426"/>
        <v/>
      </c>
      <c r="BN707" s="132" t="str">
        <f t="shared" si="427"/>
        <v/>
      </c>
      <c r="BO707" s="132" t="str">
        <f t="shared" si="428"/>
        <v/>
      </c>
      <c r="BP707" s="132" t="str">
        <f t="shared" si="429"/>
        <v/>
      </c>
      <c r="BQ707" s="132" t="str">
        <f t="shared" si="430"/>
        <v/>
      </c>
      <c r="BR707" s="132" t="str">
        <f t="shared" si="431"/>
        <v/>
      </c>
      <c r="BS707" s="132" t="str">
        <f t="shared" si="432"/>
        <v/>
      </c>
      <c r="BT707" s="132" t="str">
        <f t="shared" si="433"/>
        <v/>
      </c>
      <c r="BU707" s="132" t="str">
        <f t="shared" si="434"/>
        <v/>
      </c>
      <c r="BV707" s="132" t="str">
        <f t="shared" si="435"/>
        <v/>
      </c>
      <c r="BW707" s="132" t="str">
        <f t="shared" si="436"/>
        <v/>
      </c>
      <c r="BX707" s="132" t="str">
        <f t="shared" si="437"/>
        <v/>
      </c>
      <c r="BY707" s="132" t="str">
        <f t="shared" si="438"/>
        <v/>
      </c>
      <c r="BZ707" t="str">
        <f t="shared" si="439"/>
        <v/>
      </c>
      <c r="CA707" t="str">
        <f t="shared" si="440"/>
        <v/>
      </c>
      <c r="CB707" t="str">
        <f t="shared" si="441"/>
        <v/>
      </c>
      <c r="CC707" t="str">
        <f t="shared" si="442"/>
        <v/>
      </c>
      <c r="CD707" t="str">
        <f t="shared" si="443"/>
        <v/>
      </c>
      <c r="CE707" t="str">
        <f t="shared" si="444"/>
        <v/>
      </c>
      <c r="CF707" t="str">
        <f t="shared" si="445"/>
        <v/>
      </c>
      <c r="CG707" t="str">
        <f t="shared" si="446"/>
        <v/>
      </c>
      <c r="CH707" t="str">
        <f t="shared" si="447"/>
        <v/>
      </c>
      <c r="CI707" t="str">
        <f t="shared" si="448"/>
        <v/>
      </c>
      <c r="CJ707" t="str">
        <f t="shared" si="449"/>
        <v/>
      </c>
      <c r="CK707" t="str">
        <f t="shared" si="450"/>
        <v/>
      </c>
      <c r="CL707" t="str">
        <f t="shared" si="451"/>
        <v/>
      </c>
      <c r="CM707" t="str">
        <f t="shared" si="452"/>
        <v/>
      </c>
      <c r="CN707" t="str">
        <f t="shared" si="453"/>
        <v/>
      </c>
      <c r="CO707" t="str">
        <f t="shared" si="454"/>
        <v/>
      </c>
    </row>
    <row r="708" spans="1:93" ht="17.100000000000001" customHeight="1">
      <c r="A708" t="s">
        <v>4572</v>
      </c>
      <c r="B708" s="97" t="s">
        <v>4358</v>
      </c>
      <c r="C708" s="26" t="s">
        <v>4928</v>
      </c>
      <c r="D708" s="27"/>
      <c r="E708" s="27" t="s">
        <v>1163</v>
      </c>
      <c r="F708" t="s">
        <v>36</v>
      </c>
      <c r="G708" s="30" t="s">
        <v>4929</v>
      </c>
      <c r="H708" t="s">
        <v>3144</v>
      </c>
      <c r="K708" s="28"/>
      <c r="M708" t="s">
        <v>38</v>
      </c>
      <c r="R708" t="str">
        <f>IF(COUNTIF(soi_input_variables!A:A,B708)&gt;0,"yes","no")</f>
        <v>no</v>
      </c>
      <c r="S708" t="str">
        <f>IF(COUNTIF(midas_input_variables!A:A,B708)&gt;0,"yes","no")</f>
        <v>no</v>
      </c>
      <c r="T708" t="str">
        <f t="shared" si="384"/>
        <v>no</v>
      </c>
      <c r="V708" t="str">
        <f>IF(COUNTIF(eucalc_variables_proxies!A:A,B708)&gt;0,"yes","no")</f>
        <v>yes</v>
      </c>
      <c r="X708" t="s">
        <v>3043</v>
      </c>
      <c r="AI708" s="9" t="s">
        <v>4930</v>
      </c>
      <c r="AJ708" s="9" t="s">
        <v>2966</v>
      </c>
      <c r="AK708" t="s">
        <v>4681</v>
      </c>
      <c r="AO708" s="29">
        <v>19</v>
      </c>
      <c r="AP708" s="103" t="s">
        <v>4931</v>
      </c>
      <c r="AQ708" s="104" t="b">
        <v>1</v>
      </c>
      <c r="AR708" s="105"/>
      <c r="AS708" s="29">
        <v>19</v>
      </c>
      <c r="AT708" s="131" t="str" cm="1">
        <f t="array" ref="AT708">IFERROR(_xlfn.TEXTSPLIT(AR708,";",,FALSE),"")</f>
        <v/>
      </c>
      <c r="BJ708" s="132" t="str">
        <f t="shared" si="423"/>
        <v/>
      </c>
      <c r="BK708" s="132" t="str">
        <f t="shared" si="424"/>
        <v/>
      </c>
      <c r="BL708" s="132" t="str">
        <f t="shared" si="425"/>
        <v/>
      </c>
      <c r="BM708" s="132" t="str">
        <f t="shared" si="426"/>
        <v/>
      </c>
      <c r="BN708" s="132" t="str">
        <f t="shared" si="427"/>
        <v/>
      </c>
      <c r="BO708" s="132" t="str">
        <f t="shared" si="428"/>
        <v/>
      </c>
      <c r="BP708" s="132" t="str">
        <f t="shared" si="429"/>
        <v/>
      </c>
      <c r="BQ708" s="132" t="str">
        <f t="shared" si="430"/>
        <v/>
      </c>
      <c r="BR708" s="132" t="str">
        <f t="shared" si="431"/>
        <v/>
      </c>
      <c r="BS708" s="132" t="str">
        <f t="shared" si="432"/>
        <v/>
      </c>
      <c r="BT708" s="132" t="str">
        <f t="shared" si="433"/>
        <v/>
      </c>
      <c r="BU708" s="132" t="str">
        <f t="shared" si="434"/>
        <v/>
      </c>
      <c r="BV708" s="132" t="str">
        <f t="shared" si="435"/>
        <v/>
      </c>
      <c r="BW708" s="132" t="str">
        <f t="shared" si="436"/>
        <v/>
      </c>
      <c r="BX708" s="132" t="str">
        <f t="shared" si="437"/>
        <v/>
      </c>
      <c r="BY708" s="132" t="str">
        <f t="shared" si="438"/>
        <v/>
      </c>
      <c r="BZ708" t="str">
        <f t="shared" si="439"/>
        <v/>
      </c>
      <c r="CA708" t="str">
        <f t="shared" si="440"/>
        <v/>
      </c>
      <c r="CB708" t="str">
        <f t="shared" si="441"/>
        <v/>
      </c>
      <c r="CC708" t="str">
        <f t="shared" si="442"/>
        <v/>
      </c>
      <c r="CD708" t="str">
        <f t="shared" si="443"/>
        <v/>
      </c>
      <c r="CE708" t="str">
        <f t="shared" si="444"/>
        <v/>
      </c>
      <c r="CF708" t="str">
        <f t="shared" si="445"/>
        <v/>
      </c>
      <c r="CG708" t="str">
        <f t="shared" si="446"/>
        <v/>
      </c>
      <c r="CH708" t="str">
        <f t="shared" si="447"/>
        <v/>
      </c>
      <c r="CI708" t="str">
        <f t="shared" si="448"/>
        <v/>
      </c>
      <c r="CJ708" t="str">
        <f t="shared" si="449"/>
        <v/>
      </c>
      <c r="CK708" t="str">
        <f t="shared" si="450"/>
        <v/>
      </c>
      <c r="CL708" t="str">
        <f t="shared" si="451"/>
        <v/>
      </c>
      <c r="CM708" t="str">
        <f t="shared" si="452"/>
        <v/>
      </c>
      <c r="CN708" t="str">
        <f t="shared" si="453"/>
        <v/>
      </c>
      <c r="CO708" t="str">
        <f t="shared" si="454"/>
        <v/>
      </c>
    </row>
    <row r="709" spans="1:93" ht="14.4">
      <c r="A709" t="s">
        <v>4562</v>
      </c>
      <c r="B709" s="97" t="s">
        <v>4363</v>
      </c>
      <c r="C709" s="26" t="s">
        <v>4932</v>
      </c>
      <c r="D709" s="27"/>
      <c r="E709" s="27" t="s">
        <v>1163</v>
      </c>
      <c r="F709" t="s">
        <v>36</v>
      </c>
      <c r="G709" s="30" t="s">
        <v>337</v>
      </c>
      <c r="H709" t="s">
        <v>3144</v>
      </c>
      <c r="I709" t="s">
        <v>435</v>
      </c>
      <c r="K709" s="28"/>
      <c r="M709" t="s">
        <v>38</v>
      </c>
      <c r="R709" t="str">
        <f>IF(COUNTIF(soi_input_variables!A:A,B709)&gt;0,"yes","no")</f>
        <v>no</v>
      </c>
      <c r="S709" t="str">
        <f>IF(COUNTIF(midas_input_variables!A:A,B709)&gt;0,"yes","no")</f>
        <v>no</v>
      </c>
      <c r="T709" t="str">
        <f t="shared" si="384"/>
        <v>no</v>
      </c>
      <c r="V709" t="str">
        <f>IF(COUNTIF(eucalc_variables_proxies!A:A,B709)&gt;0,"yes","no")</f>
        <v>yes</v>
      </c>
      <c r="X709" t="s">
        <v>3043</v>
      </c>
      <c r="AI709" s="9" t="s">
        <v>4933</v>
      </c>
      <c r="AJ709" s="9" t="s">
        <v>2966</v>
      </c>
      <c r="AK709" t="s">
        <v>4681</v>
      </c>
      <c r="AO709" s="29">
        <v>20</v>
      </c>
      <c r="AP709" s="103" t="s">
        <v>4934</v>
      </c>
      <c r="AQ709" s="104" t="b">
        <v>1</v>
      </c>
      <c r="AR709" s="105"/>
      <c r="AS709" s="29">
        <v>20</v>
      </c>
      <c r="AT709" s="131" t="str" cm="1">
        <f t="array" ref="AT709">IFERROR(_xlfn.TEXTSPLIT(AR709,";",,FALSE),"")</f>
        <v/>
      </c>
      <c r="BJ709" s="132" t="str">
        <f t="shared" si="423"/>
        <v/>
      </c>
      <c r="BK709" s="132" t="str">
        <f t="shared" si="424"/>
        <v/>
      </c>
      <c r="BL709" s="132" t="str">
        <f t="shared" si="425"/>
        <v/>
      </c>
      <c r="BM709" s="132" t="str">
        <f t="shared" si="426"/>
        <v/>
      </c>
      <c r="BN709" s="132" t="str">
        <f t="shared" si="427"/>
        <v/>
      </c>
      <c r="BO709" s="132" t="str">
        <f t="shared" si="428"/>
        <v/>
      </c>
      <c r="BP709" s="132" t="str">
        <f t="shared" si="429"/>
        <v/>
      </c>
      <c r="BQ709" s="132" t="str">
        <f t="shared" si="430"/>
        <v/>
      </c>
      <c r="BR709" s="132" t="str">
        <f t="shared" si="431"/>
        <v/>
      </c>
      <c r="BS709" s="132" t="str">
        <f t="shared" si="432"/>
        <v/>
      </c>
      <c r="BT709" s="132" t="str">
        <f t="shared" si="433"/>
        <v/>
      </c>
      <c r="BU709" s="132" t="str">
        <f t="shared" si="434"/>
        <v/>
      </c>
      <c r="BV709" s="132" t="str">
        <f t="shared" si="435"/>
        <v/>
      </c>
      <c r="BW709" s="132" t="str">
        <f t="shared" si="436"/>
        <v/>
      </c>
      <c r="BX709" s="132" t="str">
        <f t="shared" si="437"/>
        <v/>
      </c>
      <c r="BY709" s="132" t="str">
        <f t="shared" si="438"/>
        <v/>
      </c>
      <c r="BZ709" t="str">
        <f t="shared" si="439"/>
        <v/>
      </c>
      <c r="CA709" t="str">
        <f t="shared" si="440"/>
        <v/>
      </c>
      <c r="CB709" t="str">
        <f t="shared" si="441"/>
        <v/>
      </c>
      <c r="CC709" t="str">
        <f t="shared" si="442"/>
        <v/>
      </c>
      <c r="CD709" t="str">
        <f t="shared" si="443"/>
        <v/>
      </c>
      <c r="CE709" t="str">
        <f t="shared" si="444"/>
        <v/>
      </c>
      <c r="CF709" t="str">
        <f t="shared" si="445"/>
        <v/>
      </c>
      <c r="CG709" t="str">
        <f t="shared" si="446"/>
        <v/>
      </c>
      <c r="CH709" t="str">
        <f t="shared" si="447"/>
        <v/>
      </c>
      <c r="CI709" t="str">
        <f t="shared" si="448"/>
        <v/>
      </c>
      <c r="CJ709" t="str">
        <f t="shared" si="449"/>
        <v/>
      </c>
      <c r="CK709" t="str">
        <f t="shared" si="450"/>
        <v/>
      </c>
      <c r="CL709" t="str">
        <f t="shared" si="451"/>
        <v/>
      </c>
      <c r="CM709" t="str">
        <f t="shared" si="452"/>
        <v/>
      </c>
      <c r="CN709" t="str">
        <f t="shared" si="453"/>
        <v/>
      </c>
      <c r="CO709" t="str">
        <f t="shared" si="454"/>
        <v/>
      </c>
    </row>
    <row r="710" spans="1:93" ht="14.4">
      <c r="A710" t="s">
        <v>4567</v>
      </c>
      <c r="B710" s="97" t="s">
        <v>4367</v>
      </c>
      <c r="C710" s="26" t="s">
        <v>4935</v>
      </c>
      <c r="D710" s="27"/>
      <c r="E710" s="27" t="s">
        <v>1163</v>
      </c>
      <c r="F710" t="s">
        <v>36</v>
      </c>
      <c r="G710" s="30" t="s">
        <v>337</v>
      </c>
      <c r="H710" t="s">
        <v>3144</v>
      </c>
      <c r="I710" t="s">
        <v>453</v>
      </c>
      <c r="K710" s="28"/>
      <c r="M710" t="s">
        <v>38</v>
      </c>
      <c r="R710" t="str">
        <f>IF(COUNTIF(soi_input_variables!A:A,B710)&gt;0,"yes","no")</f>
        <v>no</v>
      </c>
      <c r="S710" t="str">
        <f>IF(COUNTIF(midas_input_variables!A:A,B710)&gt;0,"yes","no")</f>
        <v>no</v>
      </c>
      <c r="T710" t="str">
        <f t="shared" si="384"/>
        <v>no</v>
      </c>
      <c r="V710" t="str">
        <f>IF(COUNTIF(eucalc_variables_proxies!A:A,B710)&gt;0,"yes","no")</f>
        <v>yes</v>
      </c>
      <c r="X710" t="s">
        <v>3043</v>
      </c>
      <c r="AI710" s="9" t="s">
        <v>4936</v>
      </c>
      <c r="AJ710" s="9" t="s">
        <v>2966</v>
      </c>
      <c r="AK710" t="s">
        <v>4681</v>
      </c>
      <c r="AO710" s="29">
        <v>11</v>
      </c>
      <c r="AP710" s="103" t="s">
        <v>4937</v>
      </c>
      <c r="AQ710" s="104" t="b">
        <v>1</v>
      </c>
      <c r="AR710" s="105"/>
      <c r="AS710" s="29">
        <v>11</v>
      </c>
      <c r="AT710" s="131" t="str" cm="1">
        <f t="array" ref="AT710">IFERROR(_xlfn.TEXTSPLIT(AR710,";",,FALSE),"")</f>
        <v/>
      </c>
      <c r="BJ710" s="132" t="str">
        <f t="shared" si="423"/>
        <v/>
      </c>
      <c r="BK710" s="132" t="str">
        <f t="shared" si="424"/>
        <v/>
      </c>
      <c r="BL710" s="132" t="str">
        <f t="shared" si="425"/>
        <v/>
      </c>
      <c r="BM710" s="132" t="str">
        <f t="shared" si="426"/>
        <v/>
      </c>
      <c r="BN710" s="132" t="str">
        <f t="shared" si="427"/>
        <v/>
      </c>
      <c r="BO710" s="132" t="str">
        <f t="shared" si="428"/>
        <v/>
      </c>
      <c r="BP710" s="132" t="str">
        <f t="shared" si="429"/>
        <v/>
      </c>
      <c r="BQ710" s="132" t="str">
        <f t="shared" si="430"/>
        <v/>
      </c>
      <c r="BR710" s="132" t="str">
        <f t="shared" si="431"/>
        <v/>
      </c>
      <c r="BS710" s="132" t="str">
        <f t="shared" si="432"/>
        <v/>
      </c>
      <c r="BT710" s="132" t="str">
        <f t="shared" si="433"/>
        <v/>
      </c>
      <c r="BU710" s="132" t="str">
        <f t="shared" si="434"/>
        <v/>
      </c>
      <c r="BV710" s="132" t="str">
        <f t="shared" si="435"/>
        <v/>
      </c>
      <c r="BW710" s="132" t="str">
        <f t="shared" si="436"/>
        <v/>
      </c>
      <c r="BX710" s="132" t="str">
        <f t="shared" si="437"/>
        <v/>
      </c>
      <c r="BY710" s="132" t="str">
        <f t="shared" si="438"/>
        <v/>
      </c>
      <c r="BZ710" t="str">
        <f t="shared" si="439"/>
        <v/>
      </c>
      <c r="CA710" t="str">
        <f t="shared" si="440"/>
        <v/>
      </c>
      <c r="CB710" t="str">
        <f t="shared" si="441"/>
        <v/>
      </c>
      <c r="CC710" t="str">
        <f t="shared" si="442"/>
        <v/>
      </c>
      <c r="CD710" t="str">
        <f t="shared" si="443"/>
        <v/>
      </c>
      <c r="CE710" t="str">
        <f t="shared" si="444"/>
        <v/>
      </c>
      <c r="CF710" t="str">
        <f t="shared" si="445"/>
        <v/>
      </c>
      <c r="CG710" t="str">
        <f t="shared" si="446"/>
        <v/>
      </c>
      <c r="CH710" t="str">
        <f t="shared" si="447"/>
        <v/>
      </c>
      <c r="CI710" t="str">
        <f t="shared" si="448"/>
        <v/>
      </c>
      <c r="CJ710" t="str">
        <f t="shared" si="449"/>
        <v/>
      </c>
      <c r="CK710" t="str">
        <f t="shared" si="450"/>
        <v/>
      </c>
      <c r="CL710" t="str">
        <f t="shared" si="451"/>
        <v/>
      </c>
      <c r="CM710" t="str">
        <f t="shared" si="452"/>
        <v/>
      </c>
      <c r="CN710" t="str">
        <f t="shared" si="453"/>
        <v/>
      </c>
      <c r="CO710" t="str">
        <f t="shared" si="454"/>
        <v/>
      </c>
    </row>
    <row r="711" spans="1:93" ht="14.4">
      <c r="A711" t="s">
        <v>4569</v>
      </c>
      <c r="B711" s="97" t="s">
        <v>4370</v>
      </c>
      <c r="C711" s="26" t="s">
        <v>4938</v>
      </c>
      <c r="D711" s="27"/>
      <c r="E711" s="27" t="s">
        <v>1163</v>
      </c>
      <c r="F711" t="s">
        <v>36</v>
      </c>
      <c r="G711" s="30" t="s">
        <v>337</v>
      </c>
      <c r="H711" t="s">
        <v>3144</v>
      </c>
      <c r="K711" s="28"/>
      <c r="M711" t="s">
        <v>38</v>
      </c>
      <c r="R711" t="str">
        <f>IF(COUNTIF(soi_input_variables!A:A,B711)&gt;0,"yes","no")</f>
        <v>no</v>
      </c>
      <c r="S711" t="str">
        <f>IF(COUNTIF(midas_input_variables!A:A,B711)&gt;0,"yes","no")</f>
        <v>no</v>
      </c>
      <c r="T711" t="str">
        <f t="shared" si="384"/>
        <v>no</v>
      </c>
      <c r="V711" t="str">
        <f>IF(COUNTIF(eucalc_variables_proxies!A:A,B711)&gt;0,"yes","no")</f>
        <v>yes</v>
      </c>
      <c r="X711" t="s">
        <v>3043</v>
      </c>
      <c r="AI711" s="9" t="s">
        <v>4939</v>
      </c>
      <c r="AJ711" s="9" t="s">
        <v>2966</v>
      </c>
      <c r="AK711" t="s">
        <v>4681</v>
      </c>
      <c r="AO711" s="29"/>
      <c r="AP711" s="103" t="s">
        <v>4940</v>
      </c>
      <c r="AQ711" s="104" t="b">
        <v>0</v>
      </c>
      <c r="AR711" s="105">
        <v>12</v>
      </c>
      <c r="AS711" s="29"/>
      <c r="AT711" s="131" t="str" cm="1">
        <f t="array" ref="AT711">IFERROR(_xlfn.TEXTSPLIT(AR711,";",,FALSE),"")</f>
        <v>12</v>
      </c>
      <c r="BJ711" s="132">
        <f t="shared" si="423"/>
        <v>12</v>
      </c>
      <c r="BK711" s="132" t="str">
        <f t="shared" si="424"/>
        <v/>
      </c>
      <c r="BL711" s="132" t="str">
        <f t="shared" si="425"/>
        <v/>
      </c>
      <c r="BM711" s="132" t="str">
        <f t="shared" si="426"/>
        <v/>
      </c>
      <c r="BN711" s="132" t="str">
        <f t="shared" si="427"/>
        <v/>
      </c>
      <c r="BO711" s="132" t="str">
        <f t="shared" si="428"/>
        <v/>
      </c>
      <c r="BP711" s="132" t="str">
        <f t="shared" si="429"/>
        <v/>
      </c>
      <c r="BQ711" s="132" t="str">
        <f t="shared" si="430"/>
        <v/>
      </c>
      <c r="BR711" s="132" t="str">
        <f t="shared" si="431"/>
        <v/>
      </c>
      <c r="BS711" s="132" t="str">
        <f t="shared" si="432"/>
        <v/>
      </c>
      <c r="BT711" s="132" t="str">
        <f t="shared" si="433"/>
        <v/>
      </c>
      <c r="BU711" s="132" t="str">
        <f t="shared" si="434"/>
        <v/>
      </c>
      <c r="BV711" s="132" t="str">
        <f t="shared" si="435"/>
        <v/>
      </c>
      <c r="BW711" s="132" t="str">
        <f t="shared" si="436"/>
        <v/>
      </c>
      <c r="BX711" s="132" t="str">
        <f t="shared" si="437"/>
        <v/>
      </c>
      <c r="BY711" s="132" t="str">
        <f t="shared" si="438"/>
        <v/>
      </c>
      <c r="BZ711" t="str">
        <f t="shared" si="439"/>
        <v>amm_energy-demand_electricity[TWh]</v>
      </c>
      <c r="CA711" t="str">
        <f t="shared" si="440"/>
        <v/>
      </c>
      <c r="CB711" t="str">
        <f t="shared" si="441"/>
        <v/>
      </c>
      <c r="CC711" t="str">
        <f t="shared" si="442"/>
        <v/>
      </c>
      <c r="CD711" t="str">
        <f t="shared" si="443"/>
        <v/>
      </c>
      <c r="CE711" t="str">
        <f t="shared" si="444"/>
        <v/>
      </c>
      <c r="CF711" t="str">
        <f t="shared" si="445"/>
        <v/>
      </c>
      <c r="CG711" t="str">
        <f t="shared" si="446"/>
        <v/>
      </c>
      <c r="CH711" t="str">
        <f t="shared" si="447"/>
        <v/>
      </c>
      <c r="CI711" t="str">
        <f t="shared" si="448"/>
        <v/>
      </c>
      <c r="CJ711" t="str">
        <f t="shared" si="449"/>
        <v/>
      </c>
      <c r="CK711" t="str">
        <f t="shared" si="450"/>
        <v/>
      </c>
      <c r="CL711" t="str">
        <f t="shared" si="451"/>
        <v/>
      </c>
      <c r="CM711" t="str">
        <f t="shared" si="452"/>
        <v/>
      </c>
      <c r="CN711" t="str">
        <f t="shared" si="453"/>
        <v/>
      </c>
      <c r="CO711" t="str">
        <f t="shared" si="454"/>
        <v/>
      </c>
    </row>
    <row r="712" spans="1:93" ht="18" customHeight="1">
      <c r="A712" s="198" t="s">
        <v>4941</v>
      </c>
      <c r="B712" s="97" t="s">
        <v>4373</v>
      </c>
      <c r="C712" s="26" t="s">
        <v>4942</v>
      </c>
      <c r="D712" s="27" t="s">
        <v>4943</v>
      </c>
      <c r="E712" s="27" t="s">
        <v>61</v>
      </c>
      <c r="F712" t="s">
        <v>48</v>
      </c>
      <c r="G712" s="30" t="s">
        <v>337</v>
      </c>
      <c r="H712" s="29" t="s">
        <v>3355</v>
      </c>
      <c r="I712" t="s">
        <v>4944</v>
      </c>
      <c r="K712" s="28"/>
      <c r="M712" t="s">
        <v>38</v>
      </c>
      <c r="R712" t="str">
        <f>IF(COUNTIF(soi_input_variables!A:A,B712)&gt;0,"yes","no")</f>
        <v>no</v>
      </c>
      <c r="S712" t="str">
        <f>IF(COUNTIF(midas_input_variables!A:A,B712)&gt;0,"yes","no")</f>
        <v>yes</v>
      </c>
      <c r="T712" t="str">
        <f t="shared" si="384"/>
        <v>yes</v>
      </c>
      <c r="U712">
        <v>0.02</v>
      </c>
      <c r="V712" t="str">
        <f>IF(COUNTIF(eucalc_variables_proxies!A:A,B712)&gt;0,"yes","no")</f>
        <v>yes</v>
      </c>
      <c r="X712" t="s">
        <v>2943</v>
      </c>
      <c r="Y712" s="9" t="s">
        <v>4374</v>
      </c>
      <c r="AI712" s="9" t="s">
        <v>4945</v>
      </c>
      <c r="AJ712" s="9" t="s">
        <v>2966</v>
      </c>
      <c r="AK712" t="s">
        <v>4681</v>
      </c>
      <c r="AO712" s="29"/>
      <c r="AP712" s="103" t="s">
        <v>4946</v>
      </c>
      <c r="AQ712" s="104" t="b">
        <v>0</v>
      </c>
      <c r="AR712" s="105">
        <v>13</v>
      </c>
      <c r="AS712" s="29"/>
      <c r="AT712" s="131" t="str" cm="1">
        <f t="array" ref="AT712">IFERROR(_xlfn.TEXTSPLIT(AR712,";",,FALSE),"")</f>
        <v>13</v>
      </c>
      <c r="BJ712" s="132">
        <f t="shared" si="423"/>
        <v>13</v>
      </c>
      <c r="BK712" s="132" t="str">
        <f t="shared" si="424"/>
        <v/>
      </c>
      <c r="BL712" s="132" t="str">
        <f t="shared" si="425"/>
        <v/>
      </c>
      <c r="BM712" s="132" t="str">
        <f t="shared" si="426"/>
        <v/>
      </c>
      <c r="BN712" s="132" t="str">
        <f t="shared" si="427"/>
        <v/>
      </c>
      <c r="BO712" s="132" t="str">
        <f t="shared" si="428"/>
        <v/>
      </c>
      <c r="BP712" s="132" t="str">
        <f t="shared" si="429"/>
        <v/>
      </c>
      <c r="BQ712" s="132" t="str">
        <f t="shared" si="430"/>
        <v/>
      </c>
      <c r="BR712" s="132" t="str">
        <f t="shared" si="431"/>
        <v/>
      </c>
      <c r="BS712" s="132" t="str">
        <f t="shared" si="432"/>
        <v/>
      </c>
      <c r="BT712" s="132" t="str">
        <f t="shared" si="433"/>
        <v/>
      </c>
      <c r="BU712" s="132" t="str">
        <f t="shared" si="434"/>
        <v/>
      </c>
      <c r="BV712" s="132" t="str">
        <f t="shared" si="435"/>
        <v/>
      </c>
      <c r="BW712" s="132" t="str">
        <f t="shared" si="436"/>
        <v/>
      </c>
      <c r="BX712" s="132" t="str">
        <f t="shared" si="437"/>
        <v/>
      </c>
      <c r="BY712" s="132" t="str">
        <f t="shared" si="438"/>
        <v/>
      </c>
      <c r="BZ712" t="str">
        <f t="shared" si="439"/>
        <v>amm_energy-demand_gas-bio[TWh]</v>
      </c>
      <c r="CA712" t="str">
        <f t="shared" si="440"/>
        <v/>
      </c>
      <c r="CB712" t="str">
        <f t="shared" si="441"/>
        <v/>
      </c>
      <c r="CC712" t="str">
        <f t="shared" si="442"/>
        <v/>
      </c>
      <c r="CD712" t="str">
        <f t="shared" si="443"/>
        <v/>
      </c>
      <c r="CE712" t="str">
        <f t="shared" si="444"/>
        <v/>
      </c>
      <c r="CF712" t="str">
        <f t="shared" si="445"/>
        <v/>
      </c>
      <c r="CG712" t="str">
        <f t="shared" si="446"/>
        <v/>
      </c>
      <c r="CH712" t="str">
        <f t="shared" si="447"/>
        <v/>
      </c>
      <c r="CI712" t="str">
        <f t="shared" si="448"/>
        <v/>
      </c>
      <c r="CJ712" t="str">
        <f t="shared" si="449"/>
        <v/>
      </c>
      <c r="CK712" t="str">
        <f t="shared" si="450"/>
        <v/>
      </c>
      <c r="CL712" t="str">
        <f t="shared" si="451"/>
        <v/>
      </c>
      <c r="CM712" t="str">
        <f t="shared" si="452"/>
        <v/>
      </c>
      <c r="CN712" t="str">
        <f t="shared" si="453"/>
        <v/>
      </c>
      <c r="CO712" t="str">
        <f t="shared" si="454"/>
        <v/>
      </c>
    </row>
    <row r="713" spans="1:93" ht="19.2" customHeight="1">
      <c r="A713" t="s">
        <v>4639</v>
      </c>
      <c r="B713" s="97" t="s">
        <v>4376</v>
      </c>
      <c r="C713" s="26" t="s">
        <v>4947</v>
      </c>
      <c r="D713" s="27"/>
      <c r="E713" s="27" t="s">
        <v>61</v>
      </c>
      <c r="F713" t="s">
        <v>48</v>
      </c>
      <c r="G713" s="30" t="s">
        <v>337</v>
      </c>
      <c r="H713" s="29" t="s">
        <v>3355</v>
      </c>
      <c r="I713" t="s">
        <v>435</v>
      </c>
      <c r="K713" s="28"/>
      <c r="M713" t="s">
        <v>38</v>
      </c>
      <c r="R713" t="str">
        <f>IF(COUNTIF(soi_input_variables!A:A,B713)&gt;0,"yes","no")</f>
        <v>no</v>
      </c>
      <c r="S713" t="str">
        <f>IF(COUNTIF(midas_input_variables!A:A,B713)&gt;0,"yes","no")</f>
        <v>yes</v>
      </c>
      <c r="T713" t="str">
        <f t="shared" si="384"/>
        <v>yes</v>
      </c>
      <c r="U713">
        <v>0.02</v>
      </c>
      <c r="V713" t="str">
        <f>IF(COUNTIF(eucalc_variables_proxies!A:A,B713)&gt;0,"yes","no")</f>
        <v>yes</v>
      </c>
      <c r="X713" t="s">
        <v>2943</v>
      </c>
      <c r="Y713" s="9" t="s">
        <v>4374</v>
      </c>
      <c r="AI713" s="9" t="s">
        <v>4948</v>
      </c>
      <c r="AJ713" s="9" t="s">
        <v>2966</v>
      </c>
      <c r="AK713" t="s">
        <v>4681</v>
      </c>
      <c r="AO713" s="29"/>
      <c r="AP713" s="103" t="s">
        <v>4949</v>
      </c>
      <c r="AQ713" s="104" t="b">
        <v>0</v>
      </c>
      <c r="AR713" s="105">
        <v>14</v>
      </c>
      <c r="AS713" s="29"/>
      <c r="AT713" s="131" t="str" cm="1">
        <f t="array" ref="AT713">IFERROR(_xlfn.TEXTSPLIT(AR713,";",,FALSE),"")</f>
        <v>14</v>
      </c>
      <c r="BJ713" s="132">
        <f t="shared" si="423"/>
        <v>14</v>
      </c>
      <c r="BK713" s="132" t="str">
        <f t="shared" si="424"/>
        <v/>
      </c>
      <c r="BL713" s="132" t="str">
        <f t="shared" si="425"/>
        <v/>
      </c>
      <c r="BM713" s="132" t="str">
        <f t="shared" si="426"/>
        <v/>
      </c>
      <c r="BN713" s="132" t="str">
        <f t="shared" si="427"/>
        <v/>
      </c>
      <c r="BO713" s="132" t="str">
        <f t="shared" si="428"/>
        <v/>
      </c>
      <c r="BP713" s="132" t="str">
        <f t="shared" si="429"/>
        <v/>
      </c>
      <c r="BQ713" s="132" t="str">
        <f t="shared" si="430"/>
        <v/>
      </c>
      <c r="BR713" s="132" t="str">
        <f t="shared" si="431"/>
        <v/>
      </c>
      <c r="BS713" s="132" t="str">
        <f t="shared" si="432"/>
        <v/>
      </c>
      <c r="BT713" s="132" t="str">
        <f t="shared" si="433"/>
        <v/>
      </c>
      <c r="BU713" s="132" t="str">
        <f t="shared" si="434"/>
        <v/>
      </c>
      <c r="BV713" s="132" t="str">
        <f t="shared" si="435"/>
        <v/>
      </c>
      <c r="BW713" s="132" t="str">
        <f t="shared" si="436"/>
        <v/>
      </c>
      <c r="BX713" s="132" t="str">
        <f t="shared" si="437"/>
        <v/>
      </c>
      <c r="BY713" s="132" t="str">
        <f t="shared" si="438"/>
        <v/>
      </c>
      <c r="BZ713" t="str">
        <f t="shared" si="439"/>
        <v>amm_energy-demand_gas-ff-natural[TWh]</v>
      </c>
      <c r="CA713" t="str">
        <f t="shared" si="440"/>
        <v/>
      </c>
      <c r="CB713" t="str">
        <f t="shared" si="441"/>
        <v/>
      </c>
      <c r="CC713" t="str">
        <f t="shared" si="442"/>
        <v/>
      </c>
      <c r="CD713" t="str">
        <f t="shared" si="443"/>
        <v/>
      </c>
      <c r="CE713" t="str">
        <f t="shared" si="444"/>
        <v/>
      </c>
      <c r="CF713" t="str">
        <f t="shared" si="445"/>
        <v/>
      </c>
      <c r="CG713" t="str">
        <f t="shared" si="446"/>
        <v/>
      </c>
      <c r="CH713" t="str">
        <f t="shared" si="447"/>
        <v/>
      </c>
      <c r="CI713" t="str">
        <f t="shared" si="448"/>
        <v/>
      </c>
      <c r="CJ713" t="str">
        <f t="shared" si="449"/>
        <v/>
      </c>
      <c r="CK713" t="str">
        <f t="shared" si="450"/>
        <v/>
      </c>
      <c r="CL713" t="str">
        <f t="shared" si="451"/>
        <v/>
      </c>
      <c r="CM713" t="str">
        <f t="shared" si="452"/>
        <v/>
      </c>
      <c r="CN713" t="str">
        <f t="shared" si="453"/>
        <v/>
      </c>
      <c r="CO713" t="str">
        <f t="shared" si="454"/>
        <v/>
      </c>
    </row>
    <row r="714" spans="1:93" ht="14.4">
      <c r="A714" t="s">
        <v>4643</v>
      </c>
      <c r="B714" s="97" t="s">
        <v>4380</v>
      </c>
      <c r="C714" s="26" t="s">
        <v>4950</v>
      </c>
      <c r="D714" s="27"/>
      <c r="E714" s="27" t="s">
        <v>61</v>
      </c>
      <c r="F714" t="s">
        <v>48</v>
      </c>
      <c r="G714" s="30" t="s">
        <v>337</v>
      </c>
      <c r="H714" s="29" t="s">
        <v>3355</v>
      </c>
      <c r="I714" t="s">
        <v>453</v>
      </c>
      <c r="K714" s="28"/>
      <c r="M714" t="s">
        <v>38</v>
      </c>
      <c r="R714" t="str">
        <f>IF(COUNTIF(soi_input_variables!A:A,B714)&gt;0,"yes","no")</f>
        <v>no</v>
      </c>
      <c r="S714" t="str">
        <f>IF(COUNTIF(midas_input_variables!A:A,B714)&gt;0,"yes","no")</f>
        <v>yes</v>
      </c>
      <c r="T714" t="str">
        <f t="shared" ref="T714:T826" si="455">IF(OR(R714="yes",S714="yes"),"yes","no")</f>
        <v>yes</v>
      </c>
      <c r="U714">
        <v>0.02</v>
      </c>
      <c r="V714" t="str">
        <f>IF(COUNTIF(eucalc_variables_proxies!A:A,B714)&gt;0,"yes","no")</f>
        <v>yes</v>
      </c>
      <c r="X714" t="s">
        <v>2943</v>
      </c>
      <c r="Y714" s="9" t="s">
        <v>4374</v>
      </c>
      <c r="AI714" s="9" t="s">
        <v>4951</v>
      </c>
      <c r="AJ714" s="9" t="s">
        <v>2966</v>
      </c>
      <c r="AK714" t="s">
        <v>4681</v>
      </c>
      <c r="AO714" s="29"/>
      <c r="AP714" s="103" t="s">
        <v>4952</v>
      </c>
      <c r="AQ714" s="104" t="b">
        <v>0</v>
      </c>
      <c r="AR714" s="105">
        <v>15</v>
      </c>
      <c r="AS714" s="29"/>
      <c r="AT714" s="131" t="str" cm="1">
        <f t="array" ref="AT714">IFERROR(_xlfn.TEXTSPLIT(AR714,";",,FALSE),"")</f>
        <v>15</v>
      </c>
      <c r="BJ714" s="132">
        <f t="shared" si="423"/>
        <v>15</v>
      </c>
      <c r="BK714" s="132" t="str">
        <f t="shared" si="424"/>
        <v/>
      </c>
      <c r="BL714" s="132" t="str">
        <f t="shared" si="425"/>
        <v/>
      </c>
      <c r="BM714" s="132" t="str">
        <f t="shared" si="426"/>
        <v/>
      </c>
      <c r="BN714" s="132" t="str">
        <f t="shared" si="427"/>
        <v/>
      </c>
      <c r="BO714" s="132" t="str">
        <f t="shared" si="428"/>
        <v/>
      </c>
      <c r="BP714" s="132" t="str">
        <f t="shared" si="429"/>
        <v/>
      </c>
      <c r="BQ714" s="132" t="str">
        <f t="shared" si="430"/>
        <v/>
      </c>
      <c r="BR714" s="132" t="str">
        <f t="shared" si="431"/>
        <v/>
      </c>
      <c r="BS714" s="132" t="str">
        <f t="shared" si="432"/>
        <v/>
      </c>
      <c r="BT714" s="132" t="str">
        <f t="shared" si="433"/>
        <v/>
      </c>
      <c r="BU714" s="132" t="str">
        <f t="shared" si="434"/>
        <v/>
      </c>
      <c r="BV714" s="132" t="str">
        <f t="shared" si="435"/>
        <v/>
      </c>
      <c r="BW714" s="132" t="str">
        <f t="shared" si="436"/>
        <v/>
      </c>
      <c r="BX714" s="132" t="str">
        <f t="shared" si="437"/>
        <v/>
      </c>
      <c r="BY714" s="132" t="str">
        <f t="shared" si="438"/>
        <v/>
      </c>
      <c r="BZ714" t="str">
        <f t="shared" si="439"/>
        <v>amm_energy-demand_hydrogen[TWh]</v>
      </c>
      <c r="CA714" t="str">
        <f t="shared" si="440"/>
        <v/>
      </c>
      <c r="CB714" t="str">
        <f t="shared" si="441"/>
        <v/>
      </c>
      <c r="CC714" t="str">
        <f t="shared" si="442"/>
        <v/>
      </c>
      <c r="CD714" t="str">
        <f t="shared" si="443"/>
        <v/>
      </c>
      <c r="CE714" t="str">
        <f t="shared" si="444"/>
        <v/>
      </c>
      <c r="CF714" t="str">
        <f t="shared" si="445"/>
        <v/>
      </c>
      <c r="CG714" t="str">
        <f t="shared" si="446"/>
        <v/>
      </c>
      <c r="CH714" t="str">
        <f t="shared" si="447"/>
        <v/>
      </c>
      <c r="CI714" t="str">
        <f t="shared" si="448"/>
        <v/>
      </c>
      <c r="CJ714" t="str">
        <f t="shared" si="449"/>
        <v/>
      </c>
      <c r="CK714" t="str">
        <f t="shared" si="450"/>
        <v/>
      </c>
      <c r="CL714" t="str">
        <f t="shared" si="451"/>
        <v/>
      </c>
      <c r="CM714" t="str">
        <f t="shared" si="452"/>
        <v/>
      </c>
      <c r="CN714" t="str">
        <f t="shared" si="453"/>
        <v/>
      </c>
      <c r="CO714" t="str">
        <f t="shared" si="454"/>
        <v/>
      </c>
    </row>
    <row r="715" spans="1:93" ht="20.100000000000001" customHeight="1">
      <c r="A715" t="s">
        <v>4647</v>
      </c>
      <c r="B715" s="97" t="s">
        <v>4382</v>
      </c>
      <c r="C715" s="26" t="s">
        <v>4953</v>
      </c>
      <c r="D715" s="27"/>
      <c r="E715" s="27" t="s">
        <v>61</v>
      </c>
      <c r="F715" t="s">
        <v>48</v>
      </c>
      <c r="G715" s="30" t="s">
        <v>337</v>
      </c>
      <c r="H715" s="29" t="s">
        <v>3355</v>
      </c>
      <c r="I715" t="s">
        <v>448</v>
      </c>
      <c r="K715" s="28"/>
      <c r="M715" t="s">
        <v>38</v>
      </c>
      <c r="R715" t="str">
        <f>IF(COUNTIF(soi_input_variables!A:A,B715)&gt;0,"yes","no")</f>
        <v>no</v>
      </c>
      <c r="S715" t="str">
        <f>IF(COUNTIF(midas_input_variables!A:A,B715)&gt;0,"yes","no")</f>
        <v>yes</v>
      </c>
      <c r="T715" t="str">
        <f t="shared" si="455"/>
        <v>yes</v>
      </c>
      <c r="U715">
        <v>0.02</v>
      </c>
      <c r="V715" t="str">
        <f>IF(COUNTIF(eucalc_variables_proxies!A:A,B715)&gt;0,"yes","no")</f>
        <v>yes</v>
      </c>
      <c r="X715" t="s">
        <v>2943</v>
      </c>
      <c r="Y715" s="9" t="s">
        <v>4374</v>
      </c>
      <c r="AI715" s="9" t="s">
        <v>4954</v>
      </c>
      <c r="AJ715" s="9" t="s">
        <v>2966</v>
      </c>
      <c r="AK715" t="s">
        <v>4681</v>
      </c>
      <c r="AO715" s="29"/>
      <c r="AP715" s="103" t="s">
        <v>4955</v>
      </c>
      <c r="AQ715" s="104" t="b">
        <v>0</v>
      </c>
      <c r="AR715" s="105">
        <v>16</v>
      </c>
      <c r="AS715" s="29"/>
      <c r="AT715" s="131" t="str" cm="1">
        <f t="array" ref="AT715">IFERROR(_xlfn.TEXTSPLIT(AR715,";",,FALSE),"")</f>
        <v>16</v>
      </c>
      <c r="BJ715" s="132">
        <f t="shared" si="423"/>
        <v>16</v>
      </c>
      <c r="BK715" s="132" t="str">
        <f t="shared" si="424"/>
        <v/>
      </c>
      <c r="BL715" s="132" t="str">
        <f t="shared" si="425"/>
        <v/>
      </c>
      <c r="BM715" s="132" t="str">
        <f t="shared" si="426"/>
        <v/>
      </c>
      <c r="BN715" s="132" t="str">
        <f t="shared" si="427"/>
        <v/>
      </c>
      <c r="BO715" s="132" t="str">
        <f t="shared" si="428"/>
        <v/>
      </c>
      <c r="BP715" s="132" t="str">
        <f t="shared" si="429"/>
        <v/>
      </c>
      <c r="BQ715" s="132" t="str">
        <f t="shared" si="430"/>
        <v/>
      </c>
      <c r="BR715" s="132" t="str">
        <f t="shared" si="431"/>
        <v/>
      </c>
      <c r="BS715" s="132" t="str">
        <f t="shared" si="432"/>
        <v/>
      </c>
      <c r="BT715" s="132" t="str">
        <f t="shared" si="433"/>
        <v/>
      </c>
      <c r="BU715" s="132" t="str">
        <f t="shared" si="434"/>
        <v/>
      </c>
      <c r="BV715" s="132" t="str">
        <f t="shared" si="435"/>
        <v/>
      </c>
      <c r="BW715" s="132" t="str">
        <f t="shared" si="436"/>
        <v/>
      </c>
      <c r="BX715" s="132" t="str">
        <f t="shared" si="437"/>
        <v/>
      </c>
      <c r="BY715" s="132" t="str">
        <f t="shared" si="438"/>
        <v/>
      </c>
      <c r="BZ715" t="str">
        <f t="shared" si="439"/>
        <v>amm_energy-demand_liquid-bio[TWh]</v>
      </c>
      <c r="CA715" t="str">
        <f t="shared" si="440"/>
        <v/>
      </c>
      <c r="CB715" t="str">
        <f t="shared" si="441"/>
        <v/>
      </c>
      <c r="CC715" t="str">
        <f t="shared" si="442"/>
        <v/>
      </c>
      <c r="CD715" t="str">
        <f t="shared" si="443"/>
        <v/>
      </c>
      <c r="CE715" t="str">
        <f t="shared" si="444"/>
        <v/>
      </c>
      <c r="CF715" t="str">
        <f t="shared" si="445"/>
        <v/>
      </c>
      <c r="CG715" t="str">
        <f t="shared" si="446"/>
        <v/>
      </c>
      <c r="CH715" t="str">
        <f t="shared" si="447"/>
        <v/>
      </c>
      <c r="CI715" t="str">
        <f t="shared" si="448"/>
        <v/>
      </c>
      <c r="CJ715" t="str">
        <f t="shared" si="449"/>
        <v/>
      </c>
      <c r="CK715" t="str">
        <f t="shared" si="450"/>
        <v/>
      </c>
      <c r="CL715" t="str">
        <f t="shared" si="451"/>
        <v/>
      </c>
      <c r="CM715" t="str">
        <f t="shared" si="452"/>
        <v/>
      </c>
      <c r="CN715" t="str">
        <f t="shared" si="453"/>
        <v/>
      </c>
      <c r="CO715" t="str">
        <f t="shared" si="454"/>
        <v/>
      </c>
    </row>
    <row r="716" spans="1:93" ht="20.7" customHeight="1">
      <c r="A716" s="192" t="s">
        <v>4651</v>
      </c>
      <c r="B716" s="193" t="s">
        <v>4374</v>
      </c>
      <c r="C716" s="26" t="s">
        <v>3693</v>
      </c>
      <c r="D716" s="27"/>
      <c r="E716" s="27" t="s">
        <v>61</v>
      </c>
      <c r="F716" t="s">
        <v>48</v>
      </c>
      <c r="G716" s="30" t="s">
        <v>337</v>
      </c>
      <c r="H716" t="s">
        <v>1010</v>
      </c>
      <c r="K716" s="28"/>
      <c r="L716" t="s">
        <v>472</v>
      </c>
      <c r="M716" t="s">
        <v>38</v>
      </c>
      <c r="Q716" s="1" t="s">
        <v>4956</v>
      </c>
      <c r="R716" t="str">
        <f>IF(COUNTIF(soi_input_variables!A:A,B716)&gt;0,"yes","no")</f>
        <v>yes</v>
      </c>
      <c r="S716" t="str">
        <f>IF(COUNTIF(midas_input_variables!A:A,B716)&gt;0,"yes","no")</f>
        <v>no</v>
      </c>
      <c r="T716" t="str">
        <f t="shared" si="455"/>
        <v>yes</v>
      </c>
      <c r="U716">
        <v>0.02</v>
      </c>
      <c r="V716" t="str">
        <f>IF(COUNTIF(eucalc_variables_proxies!A:A,B716)&gt;0,"yes","no")</f>
        <v>no</v>
      </c>
      <c r="X716" t="s">
        <v>2943</v>
      </c>
      <c r="Y716" t="s">
        <v>2943</v>
      </c>
      <c r="AI716" s="9" t="s">
        <v>4957</v>
      </c>
      <c r="AJ716" s="9" t="s">
        <v>2966</v>
      </c>
      <c r="AK716" t="s">
        <v>4681</v>
      </c>
      <c r="AO716" s="29"/>
      <c r="AP716" s="103" t="s">
        <v>4958</v>
      </c>
      <c r="AQ716" s="104" t="b">
        <v>0</v>
      </c>
      <c r="AR716" s="105">
        <v>17</v>
      </c>
      <c r="AS716" s="29"/>
      <c r="AT716" s="131" t="str" cm="1">
        <f t="array" ref="AT716">IFERROR(_xlfn.TEXTSPLIT(AR716,";",,FALSE),"")</f>
        <v>17</v>
      </c>
      <c r="BJ716" s="132">
        <f t="shared" si="423"/>
        <v>17</v>
      </c>
      <c r="BK716" s="132" t="str">
        <f t="shared" si="424"/>
        <v/>
      </c>
      <c r="BL716" s="132" t="str">
        <f t="shared" si="425"/>
        <v/>
      </c>
      <c r="BM716" s="132" t="str">
        <f t="shared" si="426"/>
        <v/>
      </c>
      <c r="BN716" s="132" t="str">
        <f t="shared" si="427"/>
        <v/>
      </c>
      <c r="BO716" s="132" t="str">
        <f t="shared" si="428"/>
        <v/>
      </c>
      <c r="BP716" s="132" t="str">
        <f t="shared" si="429"/>
        <v/>
      </c>
      <c r="BQ716" s="132" t="str">
        <f t="shared" si="430"/>
        <v/>
      </c>
      <c r="BR716" s="132" t="str">
        <f t="shared" si="431"/>
        <v/>
      </c>
      <c r="BS716" s="132" t="str">
        <f t="shared" si="432"/>
        <v/>
      </c>
      <c r="BT716" s="132" t="str">
        <f t="shared" si="433"/>
        <v/>
      </c>
      <c r="BU716" s="132" t="str">
        <f t="shared" si="434"/>
        <v/>
      </c>
      <c r="BV716" s="132" t="str">
        <f t="shared" si="435"/>
        <v/>
      </c>
      <c r="BW716" s="132" t="str">
        <f t="shared" si="436"/>
        <v/>
      </c>
      <c r="BX716" s="132" t="str">
        <f t="shared" si="437"/>
        <v/>
      </c>
      <c r="BY716" s="132" t="str">
        <f t="shared" si="438"/>
        <v/>
      </c>
      <c r="BZ716" t="str">
        <f t="shared" si="439"/>
        <v>amm_energy-demand_liquid-ff-oil[TWh]</v>
      </c>
      <c r="CA716" t="str">
        <f t="shared" si="440"/>
        <v/>
      </c>
      <c r="CB716" t="str">
        <f t="shared" si="441"/>
        <v/>
      </c>
      <c r="CC716" t="str">
        <f t="shared" si="442"/>
        <v/>
      </c>
      <c r="CD716" t="str">
        <f t="shared" si="443"/>
        <v/>
      </c>
      <c r="CE716" t="str">
        <f t="shared" si="444"/>
        <v/>
      </c>
      <c r="CF716" t="str">
        <f t="shared" si="445"/>
        <v/>
      </c>
      <c r="CG716" t="str">
        <f t="shared" si="446"/>
        <v/>
      </c>
      <c r="CH716" t="str">
        <f t="shared" si="447"/>
        <v/>
      </c>
      <c r="CI716" t="str">
        <f t="shared" si="448"/>
        <v/>
      </c>
      <c r="CJ716" t="str">
        <f t="shared" si="449"/>
        <v/>
      </c>
      <c r="CK716" t="str">
        <f t="shared" si="450"/>
        <v/>
      </c>
      <c r="CL716" t="str">
        <f t="shared" si="451"/>
        <v/>
      </c>
      <c r="CM716" t="str">
        <f t="shared" si="452"/>
        <v/>
      </c>
      <c r="CN716" t="str">
        <f t="shared" si="453"/>
        <v/>
      </c>
      <c r="CO716" t="str">
        <f t="shared" si="454"/>
        <v/>
      </c>
    </row>
    <row r="717" spans="1:93" ht="28.8">
      <c r="A717" t="s">
        <v>4631</v>
      </c>
      <c r="B717" s="97" t="s">
        <v>4386</v>
      </c>
      <c r="C717" s="26" t="s">
        <v>4959</v>
      </c>
      <c r="D717" s="27" t="s">
        <v>3863</v>
      </c>
      <c r="E717" s="27" t="s">
        <v>2890</v>
      </c>
      <c r="F717" t="s">
        <v>48</v>
      </c>
      <c r="G717" s="30" t="s">
        <v>337</v>
      </c>
      <c r="H717" t="s">
        <v>526</v>
      </c>
      <c r="I717" t="s">
        <v>3698</v>
      </c>
      <c r="K717" s="28"/>
      <c r="M717" t="s">
        <v>38</v>
      </c>
      <c r="R717" t="str">
        <f>IF(COUNTIF(soi_input_variables!A:A,B717)&gt;0,"yes","no")</f>
        <v>no</v>
      </c>
      <c r="S717" t="str">
        <f>IF(COUNTIF(midas_input_variables!A:A,B717)&gt;0,"yes","no")</f>
        <v>yes</v>
      </c>
      <c r="T717" t="str">
        <f t="shared" si="455"/>
        <v>yes</v>
      </c>
      <c r="U717">
        <f>0.0005</f>
        <v>5.0000000000000001E-4</v>
      </c>
      <c r="V717" t="str">
        <f>IF(COUNTIF(eucalc_variables_proxies!A:A,B717)&gt;0,"yes","no")</f>
        <v>yes</v>
      </c>
      <c r="X717" t="s">
        <v>2993</v>
      </c>
      <c r="AI717" s="9" t="s">
        <v>4960</v>
      </c>
      <c r="AJ717" s="9" t="s">
        <v>2966</v>
      </c>
      <c r="AK717" t="s">
        <v>4681</v>
      </c>
      <c r="AO717" s="29"/>
      <c r="AP717" s="103" t="s">
        <v>4961</v>
      </c>
      <c r="AQ717" s="104" t="b">
        <v>0</v>
      </c>
      <c r="AR717" s="105">
        <v>18</v>
      </c>
      <c r="AS717" s="29"/>
      <c r="AT717" s="131" t="str" cm="1">
        <f t="array" ref="AT717">IFERROR(_xlfn.TEXTSPLIT(AR717,";",,FALSE),"")</f>
        <v>18</v>
      </c>
      <c r="BJ717" s="132">
        <f t="shared" si="423"/>
        <v>18</v>
      </c>
      <c r="BK717" s="132" t="str">
        <f t="shared" si="424"/>
        <v/>
      </c>
      <c r="BL717" s="132" t="str">
        <f t="shared" si="425"/>
        <v/>
      </c>
      <c r="BM717" s="132" t="str">
        <f t="shared" si="426"/>
        <v/>
      </c>
      <c r="BN717" s="132" t="str">
        <f t="shared" si="427"/>
        <v/>
      </c>
      <c r="BO717" s="132" t="str">
        <f t="shared" si="428"/>
        <v/>
      </c>
      <c r="BP717" s="132" t="str">
        <f t="shared" si="429"/>
        <v/>
      </c>
      <c r="BQ717" s="132" t="str">
        <f t="shared" si="430"/>
        <v/>
      </c>
      <c r="BR717" s="132" t="str">
        <f t="shared" si="431"/>
        <v/>
      </c>
      <c r="BS717" s="132" t="str">
        <f t="shared" si="432"/>
        <v/>
      </c>
      <c r="BT717" s="132" t="str">
        <f t="shared" si="433"/>
        <v/>
      </c>
      <c r="BU717" s="132" t="str">
        <f t="shared" si="434"/>
        <v/>
      </c>
      <c r="BV717" s="132" t="str">
        <f t="shared" si="435"/>
        <v/>
      </c>
      <c r="BW717" s="132" t="str">
        <f t="shared" si="436"/>
        <v/>
      </c>
      <c r="BX717" s="132" t="str">
        <f t="shared" si="437"/>
        <v/>
      </c>
      <c r="BY717" s="132" t="str">
        <f t="shared" si="438"/>
        <v/>
      </c>
      <c r="BZ717" t="str">
        <f t="shared" si="439"/>
        <v>amm_energy-demand_solid-bio[TWh]</v>
      </c>
      <c r="CA717" t="str">
        <f t="shared" si="440"/>
        <v/>
      </c>
      <c r="CB717" t="str">
        <f t="shared" si="441"/>
        <v/>
      </c>
      <c r="CC717" t="str">
        <f t="shared" si="442"/>
        <v/>
      </c>
      <c r="CD717" t="str">
        <f t="shared" si="443"/>
        <v/>
      </c>
      <c r="CE717" t="str">
        <f t="shared" si="444"/>
        <v/>
      </c>
      <c r="CF717" t="str">
        <f t="shared" si="445"/>
        <v/>
      </c>
      <c r="CG717" t="str">
        <f t="shared" si="446"/>
        <v/>
      </c>
      <c r="CH717" t="str">
        <f t="shared" si="447"/>
        <v/>
      </c>
      <c r="CI717" t="str">
        <f t="shared" si="448"/>
        <v/>
      </c>
      <c r="CJ717" t="str">
        <f t="shared" si="449"/>
        <v/>
      </c>
      <c r="CK717" t="str">
        <f t="shared" si="450"/>
        <v/>
      </c>
      <c r="CL717" t="str">
        <f t="shared" si="451"/>
        <v/>
      </c>
      <c r="CM717" t="str">
        <f t="shared" si="452"/>
        <v/>
      </c>
      <c r="CN717" t="str">
        <f t="shared" si="453"/>
        <v/>
      </c>
      <c r="CO717" t="str">
        <f t="shared" si="454"/>
        <v/>
      </c>
    </row>
    <row r="718" spans="1:93" ht="28.8">
      <c r="A718" t="s">
        <v>4627</v>
      </c>
      <c r="B718" s="97" t="s">
        <v>4390</v>
      </c>
      <c r="C718" s="26" t="s">
        <v>3863</v>
      </c>
      <c r="D718" s="27" t="s">
        <v>3863</v>
      </c>
      <c r="E718" s="27" t="s">
        <v>2890</v>
      </c>
      <c r="F718" t="s">
        <v>48</v>
      </c>
      <c r="G718" s="30" t="s">
        <v>337</v>
      </c>
      <c r="H718" t="s">
        <v>526</v>
      </c>
      <c r="I718" t="s">
        <v>3710</v>
      </c>
      <c r="K718" s="28"/>
      <c r="M718" t="s">
        <v>38</v>
      </c>
      <c r="R718" t="str">
        <f>IF(COUNTIF(soi_input_variables!A:A,B718)&gt;0,"yes","no")</f>
        <v>no</v>
      </c>
      <c r="S718" t="str">
        <f>IF(COUNTIF(midas_input_variables!A:A,B718)&gt;0,"yes","no")</f>
        <v>no</v>
      </c>
      <c r="T718" t="str">
        <f t="shared" si="455"/>
        <v>no</v>
      </c>
      <c r="V718" t="str">
        <f>IF(COUNTIF(eucalc_variables_proxies!A:A,B718)&gt;0,"yes","no")</f>
        <v>yes</v>
      </c>
      <c r="X718" t="s">
        <v>2993</v>
      </c>
      <c r="AI718" s="9" t="s">
        <v>4962</v>
      </c>
      <c r="AJ718" s="9" t="s">
        <v>2966</v>
      </c>
      <c r="AK718" t="s">
        <v>4681</v>
      </c>
      <c r="AO718" s="29"/>
      <c r="AP718" s="103" t="s">
        <v>4963</v>
      </c>
      <c r="AQ718" s="104" t="b">
        <v>0</v>
      </c>
      <c r="AR718" s="105">
        <v>19</v>
      </c>
      <c r="AS718" s="29"/>
      <c r="AT718" s="131" t="str" cm="1">
        <f t="array" ref="AT718">IFERROR(_xlfn.TEXTSPLIT(AR718,";",,FALSE),"")</f>
        <v>19</v>
      </c>
      <c r="BJ718" s="132">
        <f t="shared" si="423"/>
        <v>19</v>
      </c>
      <c r="BK718" s="132" t="str">
        <f t="shared" si="424"/>
        <v/>
      </c>
      <c r="BL718" s="132" t="str">
        <f t="shared" si="425"/>
        <v/>
      </c>
      <c r="BM718" s="132" t="str">
        <f t="shared" si="426"/>
        <v/>
      </c>
      <c r="BN718" s="132" t="str">
        <f t="shared" si="427"/>
        <v/>
      </c>
      <c r="BO718" s="132" t="str">
        <f t="shared" si="428"/>
        <v/>
      </c>
      <c r="BP718" s="132" t="str">
        <f t="shared" si="429"/>
        <v/>
      </c>
      <c r="BQ718" s="132" t="str">
        <f t="shared" si="430"/>
        <v/>
      </c>
      <c r="BR718" s="132" t="str">
        <f t="shared" si="431"/>
        <v/>
      </c>
      <c r="BS718" s="132" t="str">
        <f t="shared" si="432"/>
        <v/>
      </c>
      <c r="BT718" s="132" t="str">
        <f t="shared" si="433"/>
        <v/>
      </c>
      <c r="BU718" s="132" t="str">
        <f t="shared" si="434"/>
        <v/>
      </c>
      <c r="BV718" s="132" t="str">
        <f t="shared" si="435"/>
        <v/>
      </c>
      <c r="BW718" s="132" t="str">
        <f t="shared" si="436"/>
        <v/>
      </c>
      <c r="BX718" s="132" t="str">
        <f t="shared" si="437"/>
        <v/>
      </c>
      <c r="BY718" s="132" t="str">
        <f t="shared" si="438"/>
        <v/>
      </c>
      <c r="BZ718" t="str">
        <f t="shared" si="439"/>
        <v>amm_energy-demand_solid-ff-coal[TWh]</v>
      </c>
      <c r="CA718" t="str">
        <f t="shared" si="440"/>
        <v/>
      </c>
      <c r="CB718" t="str">
        <f t="shared" si="441"/>
        <v/>
      </c>
      <c r="CC718" t="str">
        <f t="shared" si="442"/>
        <v/>
      </c>
      <c r="CD718" t="str">
        <f t="shared" si="443"/>
        <v/>
      </c>
      <c r="CE718" t="str">
        <f t="shared" si="444"/>
        <v/>
      </c>
      <c r="CF718" t="str">
        <f t="shared" si="445"/>
        <v/>
      </c>
      <c r="CG718" t="str">
        <f t="shared" si="446"/>
        <v/>
      </c>
      <c r="CH718" t="str">
        <f t="shared" si="447"/>
        <v/>
      </c>
      <c r="CI718" t="str">
        <f t="shared" si="448"/>
        <v/>
      </c>
      <c r="CJ718" t="str">
        <f t="shared" si="449"/>
        <v/>
      </c>
      <c r="CK718" t="str">
        <f t="shared" si="450"/>
        <v/>
      </c>
      <c r="CL718" t="str">
        <f t="shared" si="451"/>
        <v/>
      </c>
      <c r="CM718" t="str">
        <f t="shared" si="452"/>
        <v/>
      </c>
      <c r="CN718" t="str">
        <f t="shared" si="453"/>
        <v/>
      </c>
      <c r="CO718" t="str">
        <f t="shared" si="454"/>
        <v/>
      </c>
    </row>
    <row r="719" spans="1:93" ht="28.8">
      <c r="A719" t="s">
        <v>4635</v>
      </c>
      <c r="B719" s="97" t="s">
        <v>4394</v>
      </c>
      <c r="C719" s="26" t="s">
        <v>4964</v>
      </c>
      <c r="D719" s="27" t="s">
        <v>3863</v>
      </c>
      <c r="E719" s="27" t="s">
        <v>2890</v>
      </c>
      <c r="F719" t="s">
        <v>48</v>
      </c>
      <c r="G719" s="30" t="s">
        <v>337</v>
      </c>
      <c r="H719" t="s">
        <v>526</v>
      </c>
      <c r="I719" t="s">
        <v>337</v>
      </c>
      <c r="K719" s="28"/>
      <c r="M719" t="s">
        <v>38</v>
      </c>
      <c r="R719" t="str">
        <f>IF(COUNTIF(soi_input_variables!A:A,B719)&gt;0,"yes","no")</f>
        <v>no</v>
      </c>
      <c r="S719" t="str">
        <f>IF(COUNTIF(midas_input_variables!A:A,B719)&gt;0,"yes","no")</f>
        <v>no</v>
      </c>
      <c r="T719" t="str">
        <f t="shared" si="455"/>
        <v>no</v>
      </c>
      <c r="V719" t="str">
        <f>IF(COUNTIF(eucalc_variables_proxies!A:A,B719)&gt;0,"yes","no")</f>
        <v>yes</v>
      </c>
      <c r="X719" t="s">
        <v>2993</v>
      </c>
      <c r="AI719" s="9" t="s">
        <v>4965</v>
      </c>
      <c r="AJ719" s="9" t="s">
        <v>2966</v>
      </c>
      <c r="AK719" t="s">
        <v>4681</v>
      </c>
      <c r="AO719" s="29"/>
      <c r="AP719" s="103" t="s">
        <v>4966</v>
      </c>
      <c r="AQ719" s="104" t="b">
        <v>0</v>
      </c>
      <c r="AR719" s="105">
        <v>20</v>
      </c>
      <c r="AS719" s="29"/>
      <c r="AT719" s="131" t="str" cm="1">
        <f t="array" ref="AT719">IFERROR(_xlfn.TEXTSPLIT(AR719,";",,FALSE),"")</f>
        <v>20</v>
      </c>
      <c r="BJ719" s="132">
        <f t="shared" si="423"/>
        <v>20</v>
      </c>
      <c r="BK719" s="132" t="str">
        <f t="shared" si="424"/>
        <v/>
      </c>
      <c r="BL719" s="132" t="str">
        <f t="shared" si="425"/>
        <v/>
      </c>
      <c r="BM719" s="132" t="str">
        <f t="shared" si="426"/>
        <v/>
      </c>
      <c r="BN719" s="132" t="str">
        <f t="shared" si="427"/>
        <v/>
      </c>
      <c r="BO719" s="132" t="str">
        <f t="shared" si="428"/>
        <v/>
      </c>
      <c r="BP719" s="132" t="str">
        <f t="shared" si="429"/>
        <v/>
      </c>
      <c r="BQ719" s="132" t="str">
        <f t="shared" si="430"/>
        <v/>
      </c>
      <c r="BR719" s="132" t="str">
        <f t="shared" si="431"/>
        <v/>
      </c>
      <c r="BS719" s="132" t="str">
        <f t="shared" si="432"/>
        <v/>
      </c>
      <c r="BT719" s="132" t="str">
        <f t="shared" si="433"/>
        <v/>
      </c>
      <c r="BU719" s="132" t="str">
        <f t="shared" si="434"/>
        <v/>
      </c>
      <c r="BV719" s="132" t="str">
        <f t="shared" si="435"/>
        <v/>
      </c>
      <c r="BW719" s="132" t="str">
        <f t="shared" si="436"/>
        <v/>
      </c>
      <c r="BX719" s="132" t="str">
        <f t="shared" si="437"/>
        <v/>
      </c>
      <c r="BY719" s="132" t="str">
        <f t="shared" si="438"/>
        <v/>
      </c>
      <c r="BZ719" t="str">
        <f t="shared" si="439"/>
        <v>amm_energy-demand_solid-waste[TWh]</v>
      </c>
      <c r="CA719" t="str">
        <f t="shared" si="440"/>
        <v/>
      </c>
      <c r="CB719" t="str">
        <f t="shared" si="441"/>
        <v/>
      </c>
      <c r="CC719" t="str">
        <f t="shared" si="442"/>
        <v/>
      </c>
      <c r="CD719" t="str">
        <f t="shared" si="443"/>
        <v/>
      </c>
      <c r="CE719" t="str">
        <f t="shared" si="444"/>
        <v/>
      </c>
      <c r="CF719" t="str">
        <f t="shared" si="445"/>
        <v/>
      </c>
      <c r="CG719" t="str">
        <f t="shared" si="446"/>
        <v/>
      </c>
      <c r="CH719" t="str">
        <f t="shared" si="447"/>
        <v/>
      </c>
      <c r="CI719" t="str">
        <f t="shared" si="448"/>
        <v/>
      </c>
      <c r="CJ719" t="str">
        <f t="shared" si="449"/>
        <v/>
      </c>
      <c r="CK719" t="str">
        <f t="shared" si="450"/>
        <v/>
      </c>
      <c r="CL719" t="str">
        <f t="shared" si="451"/>
        <v/>
      </c>
      <c r="CM719" t="str">
        <f t="shared" si="452"/>
        <v/>
      </c>
      <c r="CN719" t="str">
        <f t="shared" si="453"/>
        <v/>
      </c>
      <c r="CO719" t="str">
        <f t="shared" si="454"/>
        <v/>
      </c>
    </row>
    <row r="720" spans="1:93" ht="28.8">
      <c r="A720" t="s">
        <v>4967</v>
      </c>
      <c r="B720" t="s">
        <v>4968</v>
      </c>
      <c r="C720" s="26"/>
      <c r="D720" s="27"/>
      <c r="E720" s="27" t="s">
        <v>2890</v>
      </c>
      <c r="F720" t="s">
        <v>48</v>
      </c>
      <c r="G720" s="30" t="s">
        <v>337</v>
      </c>
      <c r="K720" s="28"/>
      <c r="M720" s="198" t="s">
        <v>1707</v>
      </c>
      <c r="R720" t="str">
        <f>IF(COUNTIF(soi_input_variables!A:A,B720)&gt;0,"yes","no")</f>
        <v>no</v>
      </c>
      <c r="S720" t="str">
        <f>IF(COUNTIF(midas_input_variables!A:A,B720)&gt;0,"yes","no")</f>
        <v>no</v>
      </c>
      <c r="T720" t="str">
        <f t="shared" ref="T720:T724" si="456">IF(OR(R720="yes",S720="yes"),"yes","no")</f>
        <v>no</v>
      </c>
      <c r="V720" t="str">
        <f>IF(COUNTIF(eucalc_variables_proxies!A:A,B720)&gt;0,"yes","no")</f>
        <v>no</v>
      </c>
      <c r="W720" s="198" t="s">
        <v>38</v>
      </c>
      <c r="AI720" s="9" t="s">
        <v>4969</v>
      </c>
      <c r="AJ720" s="9" t="s">
        <v>2966</v>
      </c>
      <c r="AK720" t="s">
        <v>4681</v>
      </c>
      <c r="AO720" s="29"/>
      <c r="AP720" s="103" t="s">
        <v>4970</v>
      </c>
      <c r="AQ720" s="104" t="b">
        <v>0</v>
      </c>
      <c r="AR720" s="105">
        <v>11</v>
      </c>
      <c r="AS720" s="29"/>
      <c r="AT720" s="131" t="str" cm="1">
        <f t="array" ref="AT720">IFERROR(_xlfn.TEXTSPLIT(AR720,";",,FALSE),"")</f>
        <v>11</v>
      </c>
      <c r="BJ720" s="132">
        <f t="shared" si="423"/>
        <v>11</v>
      </c>
      <c r="BK720" s="132" t="str">
        <f t="shared" si="424"/>
        <v/>
      </c>
      <c r="BL720" s="132" t="str">
        <f t="shared" si="425"/>
        <v/>
      </c>
      <c r="BM720" s="132" t="str">
        <f t="shared" si="426"/>
        <v/>
      </c>
      <c r="BN720" s="132" t="str">
        <f t="shared" si="427"/>
        <v/>
      </c>
      <c r="BO720" s="132" t="str">
        <f t="shared" si="428"/>
        <v/>
      </c>
      <c r="BP720" s="132" t="str">
        <f t="shared" si="429"/>
        <v/>
      </c>
      <c r="BQ720" s="132" t="str">
        <f t="shared" si="430"/>
        <v/>
      </c>
      <c r="BR720" s="132" t="str">
        <f t="shared" si="431"/>
        <v/>
      </c>
      <c r="BS720" s="132" t="str">
        <f t="shared" si="432"/>
        <v/>
      </c>
      <c r="BT720" s="132" t="str">
        <f t="shared" si="433"/>
        <v/>
      </c>
      <c r="BU720" s="132" t="str">
        <f t="shared" si="434"/>
        <v/>
      </c>
      <c r="BV720" s="132" t="str">
        <f t="shared" si="435"/>
        <v/>
      </c>
      <c r="BW720" s="132" t="str">
        <f t="shared" si="436"/>
        <v/>
      </c>
      <c r="BX720" s="132" t="str">
        <f t="shared" si="437"/>
        <v/>
      </c>
      <c r="BY720" s="132" t="str">
        <f t="shared" si="438"/>
        <v/>
      </c>
      <c r="BZ720" t="str">
        <f t="shared" si="439"/>
        <v>amm_energy-demand_ammonia[TWh]</v>
      </c>
      <c r="CA720" t="str">
        <f t="shared" si="440"/>
        <v/>
      </c>
      <c r="CB720" t="str">
        <f t="shared" si="441"/>
        <v/>
      </c>
      <c r="CC720" t="str">
        <f t="shared" si="442"/>
        <v/>
      </c>
      <c r="CD720" t="str">
        <f t="shared" si="443"/>
        <v/>
      </c>
      <c r="CE720" t="str">
        <f t="shared" si="444"/>
        <v/>
      </c>
      <c r="CF720" t="str">
        <f t="shared" si="445"/>
        <v/>
      </c>
      <c r="CG720" t="str">
        <f t="shared" si="446"/>
        <v/>
      </c>
      <c r="CH720" t="str">
        <f t="shared" si="447"/>
        <v/>
      </c>
      <c r="CI720" t="str">
        <f t="shared" si="448"/>
        <v/>
      </c>
      <c r="CJ720" t="str">
        <f t="shared" si="449"/>
        <v/>
      </c>
      <c r="CK720" t="str">
        <f t="shared" si="450"/>
        <v/>
      </c>
      <c r="CL720" t="str">
        <f t="shared" si="451"/>
        <v/>
      </c>
      <c r="CM720" t="str">
        <f t="shared" si="452"/>
        <v/>
      </c>
      <c r="CN720" t="str">
        <f t="shared" si="453"/>
        <v/>
      </c>
      <c r="CO720" t="str">
        <f t="shared" si="454"/>
        <v/>
      </c>
    </row>
    <row r="721" spans="1:93" ht="14.4">
      <c r="A721" t="s">
        <v>4971</v>
      </c>
      <c r="B721" t="s">
        <v>4972</v>
      </c>
      <c r="C721" s="26"/>
      <c r="D721" s="27"/>
      <c r="E721" s="27" t="s">
        <v>1163</v>
      </c>
      <c r="F721" t="s">
        <v>48</v>
      </c>
      <c r="G721" s="30" t="s">
        <v>337</v>
      </c>
      <c r="K721" s="28"/>
      <c r="M721" s="198" t="s">
        <v>1707</v>
      </c>
      <c r="R721" t="str">
        <f>IF(COUNTIF(soi_input_variables!A:A,B721)&gt;0,"yes","no")</f>
        <v>no</v>
      </c>
      <c r="S721" t="str">
        <f>IF(COUNTIF(midas_input_variables!A:A,B721)&gt;0,"yes","no")</f>
        <v>no</v>
      </c>
      <c r="T721" t="str">
        <f t="shared" si="456"/>
        <v>no</v>
      </c>
      <c r="V721" t="str">
        <f>IF(COUNTIF(eucalc_variables_proxies!A:A,B721)&gt;0,"yes","no")</f>
        <v>no</v>
      </c>
      <c r="W721" s="198" t="s">
        <v>38</v>
      </c>
      <c r="AI721" s="9" t="s">
        <v>4681</v>
      </c>
      <c r="AJ721" s="9" t="s">
        <v>2966</v>
      </c>
      <c r="AK721" s="9" t="s">
        <v>2966</v>
      </c>
      <c r="AO721" s="29"/>
      <c r="AP721" s="103" t="s">
        <v>4973</v>
      </c>
      <c r="AQ721" s="104" t="b">
        <v>1</v>
      </c>
      <c r="AR721" s="105"/>
      <c r="AS721" s="29"/>
      <c r="AT721" s="131" t="str" cm="1">
        <f t="array" ref="AT721">IFERROR(_xlfn.TEXTSPLIT(AR721,";",,FALSE),"")</f>
        <v/>
      </c>
      <c r="BJ721" s="132" t="str">
        <f t="shared" si="423"/>
        <v/>
      </c>
      <c r="BK721" s="132" t="str">
        <f t="shared" si="424"/>
        <v/>
      </c>
      <c r="BL721" s="132" t="str">
        <f t="shared" si="425"/>
        <v/>
      </c>
      <c r="BM721" s="132" t="str">
        <f t="shared" si="426"/>
        <v/>
      </c>
      <c r="BN721" s="132" t="str">
        <f t="shared" si="427"/>
        <v/>
      </c>
      <c r="BO721" s="132" t="str">
        <f t="shared" si="428"/>
        <v/>
      </c>
      <c r="BP721" s="132" t="str">
        <f t="shared" si="429"/>
        <v/>
      </c>
      <c r="BQ721" s="132" t="str">
        <f t="shared" si="430"/>
        <v/>
      </c>
      <c r="BR721" s="132" t="str">
        <f t="shared" si="431"/>
        <v/>
      </c>
      <c r="BS721" s="132" t="str">
        <f t="shared" si="432"/>
        <v/>
      </c>
      <c r="BT721" s="132" t="str">
        <f t="shared" si="433"/>
        <v/>
      </c>
      <c r="BU721" s="132" t="str">
        <f t="shared" si="434"/>
        <v/>
      </c>
      <c r="BV721" s="132" t="str">
        <f t="shared" si="435"/>
        <v/>
      </c>
      <c r="BW721" s="132" t="str">
        <f t="shared" si="436"/>
        <v/>
      </c>
      <c r="BX721" s="132" t="str">
        <f t="shared" si="437"/>
        <v/>
      </c>
      <c r="BY721" s="132" t="str">
        <f t="shared" si="438"/>
        <v/>
      </c>
      <c r="BZ721" t="str">
        <f t="shared" si="439"/>
        <v/>
      </c>
      <c r="CA721" t="str">
        <f t="shared" si="440"/>
        <v/>
      </c>
      <c r="CB721" t="str">
        <f t="shared" si="441"/>
        <v/>
      </c>
      <c r="CC721" t="str">
        <f t="shared" si="442"/>
        <v/>
      </c>
      <c r="CD721" t="str">
        <f t="shared" si="443"/>
        <v/>
      </c>
      <c r="CE721" t="str">
        <f t="shared" si="444"/>
        <v/>
      </c>
      <c r="CF721" t="str">
        <f t="shared" si="445"/>
        <v/>
      </c>
      <c r="CG721" t="str">
        <f t="shared" si="446"/>
        <v/>
      </c>
      <c r="CH721" t="str">
        <f t="shared" si="447"/>
        <v/>
      </c>
      <c r="CI721" t="str">
        <f t="shared" si="448"/>
        <v/>
      </c>
      <c r="CJ721" t="str">
        <f t="shared" si="449"/>
        <v/>
      </c>
      <c r="CK721" t="str">
        <f t="shared" si="450"/>
        <v/>
      </c>
      <c r="CL721" t="str">
        <f t="shared" si="451"/>
        <v/>
      </c>
      <c r="CM721" t="str">
        <f t="shared" si="452"/>
        <v/>
      </c>
      <c r="CN721" t="str">
        <f t="shared" si="453"/>
        <v/>
      </c>
      <c r="CO721" t="str">
        <f t="shared" si="454"/>
        <v/>
      </c>
    </row>
    <row r="722" spans="1:93" ht="14.4">
      <c r="A722" t="s">
        <v>4629</v>
      </c>
      <c r="B722" s="97" t="s">
        <v>4399</v>
      </c>
      <c r="C722" s="26" t="s">
        <v>4974</v>
      </c>
      <c r="D722" s="27" t="s">
        <v>4975</v>
      </c>
      <c r="E722" s="27" t="s">
        <v>2890</v>
      </c>
      <c r="F722" t="s">
        <v>48</v>
      </c>
      <c r="G722" s="30" t="s">
        <v>337</v>
      </c>
      <c r="H722" t="s">
        <v>526</v>
      </c>
      <c r="I722" t="s">
        <v>3739</v>
      </c>
      <c r="K722" s="28"/>
      <c r="M722" t="s">
        <v>38</v>
      </c>
      <c r="R722" t="str">
        <f>IF(COUNTIF(soi_input_variables!A:A,B722)&gt;0,"yes","no")</f>
        <v>no</v>
      </c>
      <c r="S722" t="str">
        <f>IF(COUNTIF(midas_input_variables!A:A,B722)&gt;0,"yes","no")</f>
        <v>yes</v>
      </c>
      <c r="T722" t="str">
        <f t="shared" si="456"/>
        <v>yes</v>
      </c>
      <c r="U722">
        <f>0.0005</f>
        <v>5.0000000000000001E-4</v>
      </c>
      <c r="V722" t="str">
        <f>IF(COUNTIF(eucalc_variables_proxies!A:A,B722)&gt;0,"yes","no")</f>
        <v>yes</v>
      </c>
      <c r="X722" t="s">
        <v>2993</v>
      </c>
      <c r="AI722" s="9" t="s">
        <v>4976</v>
      </c>
      <c r="AJ722" t="s">
        <v>3110</v>
      </c>
      <c r="AK722" t="s">
        <v>4977</v>
      </c>
      <c r="AO722" s="29"/>
      <c r="AP722" s="103" t="s">
        <v>4978</v>
      </c>
      <c r="AQ722" s="104" t="b">
        <v>1</v>
      </c>
      <c r="AR722" s="105"/>
      <c r="AS722" s="29"/>
      <c r="AT722" s="131" t="str" cm="1">
        <f t="array" ref="AT722">IFERROR(_xlfn.TEXTSPLIT(AR722,";",,FALSE),"")</f>
        <v/>
      </c>
      <c r="BJ722" s="132" t="str">
        <f t="shared" si="423"/>
        <v/>
      </c>
      <c r="BK722" s="132" t="str">
        <f t="shared" si="424"/>
        <v/>
      </c>
      <c r="BL722" s="132" t="str">
        <f t="shared" si="425"/>
        <v/>
      </c>
      <c r="BM722" s="132" t="str">
        <f t="shared" si="426"/>
        <v/>
      </c>
      <c r="BN722" s="132" t="str">
        <f t="shared" si="427"/>
        <v/>
      </c>
      <c r="BO722" s="132" t="str">
        <f t="shared" si="428"/>
        <v/>
      </c>
      <c r="BP722" s="132" t="str">
        <f t="shared" si="429"/>
        <v/>
      </c>
      <c r="BQ722" s="132" t="str">
        <f t="shared" si="430"/>
        <v/>
      </c>
      <c r="BR722" s="132" t="str">
        <f t="shared" si="431"/>
        <v/>
      </c>
      <c r="BS722" s="132" t="str">
        <f t="shared" si="432"/>
        <v/>
      </c>
      <c r="BT722" s="132" t="str">
        <f t="shared" si="433"/>
        <v/>
      </c>
      <c r="BU722" s="132" t="str">
        <f t="shared" si="434"/>
        <v/>
      </c>
      <c r="BV722" s="132" t="str">
        <f t="shared" si="435"/>
        <v/>
      </c>
      <c r="BW722" s="132" t="str">
        <f t="shared" si="436"/>
        <v/>
      </c>
      <c r="BX722" s="132" t="str">
        <f t="shared" si="437"/>
        <v/>
      </c>
      <c r="BY722" s="132" t="str">
        <f t="shared" si="438"/>
        <v/>
      </c>
      <c r="BZ722" t="str">
        <f t="shared" si="439"/>
        <v/>
      </c>
      <c r="CA722" t="str">
        <f t="shared" si="440"/>
        <v/>
      </c>
      <c r="CB722" t="str">
        <f t="shared" si="441"/>
        <v/>
      </c>
      <c r="CC722" t="str">
        <f t="shared" si="442"/>
        <v/>
      </c>
      <c r="CD722" t="str">
        <f t="shared" si="443"/>
        <v/>
      </c>
      <c r="CE722" t="str">
        <f t="shared" si="444"/>
        <v/>
      </c>
      <c r="CF722" t="str">
        <f t="shared" si="445"/>
        <v/>
      </c>
      <c r="CG722" t="str">
        <f t="shared" si="446"/>
        <v/>
      </c>
      <c r="CH722" t="str">
        <f t="shared" si="447"/>
        <v/>
      </c>
      <c r="CI722" t="str">
        <f t="shared" si="448"/>
        <v/>
      </c>
      <c r="CJ722" t="str">
        <f t="shared" si="449"/>
        <v/>
      </c>
      <c r="CK722" t="str">
        <f t="shared" si="450"/>
        <v/>
      </c>
      <c r="CL722" t="str">
        <f t="shared" si="451"/>
        <v/>
      </c>
      <c r="CM722" t="str">
        <f t="shared" si="452"/>
        <v/>
      </c>
      <c r="CN722" t="str">
        <f t="shared" si="453"/>
        <v/>
      </c>
      <c r="CO722" t="str">
        <f t="shared" si="454"/>
        <v/>
      </c>
    </row>
    <row r="723" spans="1:93" ht="15.6" customHeight="1">
      <c r="B723" s="97" t="s">
        <v>4403</v>
      </c>
      <c r="C723" s="26"/>
      <c r="D723" s="27"/>
      <c r="E723" s="27" t="s">
        <v>3723</v>
      </c>
      <c r="G723" s="30" t="s">
        <v>337</v>
      </c>
      <c r="H723" t="s">
        <v>434</v>
      </c>
      <c r="I723" t="s">
        <v>2891</v>
      </c>
      <c r="K723" s="28"/>
      <c r="M723" t="s">
        <v>38</v>
      </c>
      <c r="Q723" s="1" t="str">
        <f>CONCATENATE($B$712, "/(", $B$725, "+", $B$726, ")")</f>
        <v>eucalc_elc_emissions_co2e_res_bio/(eucalc_elc_energy_production_res_bio_gas+eucalc_elc_energy_production_res_bio_mass)</v>
      </c>
      <c r="R723" t="str">
        <f>IF(COUNTIF(soi_input_variables!A:A,B723)&gt;0,"yes","no")</f>
        <v>no</v>
      </c>
      <c r="S723" t="str">
        <f>IF(COUNTIF(midas_input_variables!A:A,B723)&gt;0,"yes","no")</f>
        <v>no</v>
      </c>
      <c r="T723" t="str">
        <f t="shared" si="456"/>
        <v>no</v>
      </c>
      <c r="V723" t="str">
        <f>IF(COUNTIF(eucalc_variables_proxies!A:A,B723)&gt;0,"yes","no")</f>
        <v>no</v>
      </c>
      <c r="X723" t="s">
        <v>3048</v>
      </c>
      <c r="AI723" s="9" t="s">
        <v>4979</v>
      </c>
      <c r="AJ723" t="s">
        <v>3113</v>
      </c>
      <c r="AK723" t="s">
        <v>3113</v>
      </c>
      <c r="AO723" s="29"/>
      <c r="AP723" s="103" t="s">
        <v>4980</v>
      </c>
      <c r="AQ723" s="104" t="b">
        <v>1</v>
      </c>
      <c r="AR723" s="105"/>
      <c r="AS723" s="29"/>
      <c r="AT723" s="131" t="str" cm="1">
        <f t="array" ref="AT723">IFERROR(_xlfn.TEXTSPLIT(AR723,";",,FALSE),"")</f>
        <v/>
      </c>
      <c r="BJ723" s="132" t="str">
        <f t="shared" si="423"/>
        <v/>
      </c>
      <c r="BK723" s="132" t="str">
        <f t="shared" si="424"/>
        <v/>
      </c>
      <c r="BL723" s="132" t="str">
        <f t="shared" si="425"/>
        <v/>
      </c>
      <c r="BM723" s="132" t="str">
        <f t="shared" si="426"/>
        <v/>
      </c>
      <c r="BN723" s="132" t="str">
        <f t="shared" si="427"/>
        <v/>
      </c>
      <c r="BO723" s="132" t="str">
        <f t="shared" si="428"/>
        <v/>
      </c>
      <c r="BP723" s="132" t="str">
        <f t="shared" si="429"/>
        <v/>
      </c>
      <c r="BQ723" s="132" t="str">
        <f t="shared" si="430"/>
        <v/>
      </c>
      <c r="BR723" s="132" t="str">
        <f t="shared" si="431"/>
        <v/>
      </c>
      <c r="BS723" s="132" t="str">
        <f t="shared" si="432"/>
        <v/>
      </c>
      <c r="BT723" s="132" t="str">
        <f t="shared" si="433"/>
        <v/>
      </c>
      <c r="BU723" s="132" t="str">
        <f t="shared" si="434"/>
        <v/>
      </c>
      <c r="BV723" s="132" t="str">
        <f t="shared" si="435"/>
        <v/>
      </c>
      <c r="BW723" s="132" t="str">
        <f t="shared" si="436"/>
        <v/>
      </c>
      <c r="BX723" s="132" t="str">
        <f t="shared" si="437"/>
        <v/>
      </c>
      <c r="BY723" s="132" t="str">
        <f t="shared" si="438"/>
        <v/>
      </c>
      <c r="BZ723" t="str">
        <f t="shared" si="439"/>
        <v/>
      </c>
      <c r="CA723" t="str">
        <f t="shared" si="440"/>
        <v/>
      </c>
      <c r="CB723" t="str">
        <f t="shared" si="441"/>
        <v/>
      </c>
      <c r="CC723" t="str">
        <f t="shared" si="442"/>
        <v/>
      </c>
      <c r="CD723" t="str">
        <f t="shared" si="443"/>
        <v/>
      </c>
      <c r="CE723" t="str">
        <f t="shared" si="444"/>
        <v/>
      </c>
      <c r="CF723" t="str">
        <f t="shared" si="445"/>
        <v/>
      </c>
      <c r="CG723" t="str">
        <f t="shared" si="446"/>
        <v/>
      </c>
      <c r="CH723" t="str">
        <f t="shared" si="447"/>
        <v/>
      </c>
      <c r="CI723" t="str">
        <f t="shared" si="448"/>
        <v/>
      </c>
      <c r="CJ723" t="str">
        <f t="shared" si="449"/>
        <v/>
      </c>
      <c r="CK723" t="str">
        <f t="shared" si="450"/>
        <v/>
      </c>
      <c r="CL723" t="str">
        <f t="shared" si="451"/>
        <v/>
      </c>
      <c r="CM723" t="str">
        <f t="shared" si="452"/>
        <v/>
      </c>
      <c r="CN723" t="str">
        <f t="shared" si="453"/>
        <v/>
      </c>
      <c r="CO723" t="str">
        <f t="shared" si="454"/>
        <v/>
      </c>
    </row>
    <row r="724" spans="1:93" ht="17.7" customHeight="1">
      <c r="B724" s="97" t="s">
        <v>4406</v>
      </c>
      <c r="C724" s="26"/>
      <c r="D724" s="27"/>
      <c r="E724" s="27" t="s">
        <v>3723</v>
      </c>
      <c r="G724" s="30" t="s">
        <v>337</v>
      </c>
      <c r="H724" t="s">
        <v>434</v>
      </c>
      <c r="I724" t="s">
        <v>2976</v>
      </c>
      <c r="K724" s="28"/>
      <c r="M724" t="s">
        <v>38</v>
      </c>
      <c r="Q724" s="1" t="str">
        <f>CONCATENATE($B$712, "/(", $B$725, "+", $B$726, ")")</f>
        <v>eucalc_elc_emissions_co2e_res_bio/(eucalc_elc_energy_production_res_bio_gas+eucalc_elc_energy_production_res_bio_mass)</v>
      </c>
      <c r="R724" t="str">
        <f>IF(COUNTIF(soi_input_variables!A:A,B724)&gt;0,"yes","no")</f>
        <v>no</v>
      </c>
      <c r="S724" t="str">
        <f>IF(COUNTIF(midas_input_variables!A:A,B724)&gt;0,"yes","no")</f>
        <v>no</v>
      </c>
      <c r="T724" t="str">
        <f t="shared" si="456"/>
        <v>no</v>
      </c>
      <c r="V724" t="str">
        <f>IF(COUNTIF(eucalc_variables_proxies!A:A,B724)&gt;0,"yes","no")</f>
        <v>no</v>
      </c>
      <c r="X724" t="s">
        <v>3048</v>
      </c>
      <c r="AI724" s="9" t="s">
        <v>4981</v>
      </c>
      <c r="AJ724" t="s">
        <v>3113</v>
      </c>
      <c r="AK724" t="s">
        <v>3113</v>
      </c>
      <c r="AO724" s="29"/>
      <c r="AP724" s="103" t="s">
        <v>4982</v>
      </c>
      <c r="AQ724" s="104" t="b">
        <v>1</v>
      </c>
      <c r="AR724" s="105"/>
      <c r="AS724" s="29"/>
      <c r="AT724" s="131" t="str" cm="1">
        <f t="array" ref="AT724">IFERROR(_xlfn.TEXTSPLIT(AR724,";",,FALSE),"")</f>
        <v/>
      </c>
      <c r="BJ724" s="132" t="str">
        <f t="shared" si="423"/>
        <v/>
      </c>
      <c r="BK724" s="132" t="str">
        <f t="shared" si="424"/>
        <v/>
      </c>
      <c r="BL724" s="132" t="str">
        <f t="shared" si="425"/>
        <v/>
      </c>
      <c r="BM724" s="132" t="str">
        <f t="shared" si="426"/>
        <v/>
      </c>
      <c r="BN724" s="132" t="str">
        <f t="shared" si="427"/>
        <v/>
      </c>
      <c r="BO724" s="132" t="str">
        <f t="shared" si="428"/>
        <v/>
      </c>
      <c r="BP724" s="132" t="str">
        <f t="shared" si="429"/>
        <v/>
      </c>
      <c r="BQ724" s="132" t="str">
        <f t="shared" si="430"/>
        <v/>
      </c>
      <c r="BR724" s="132" t="str">
        <f t="shared" si="431"/>
        <v/>
      </c>
      <c r="BS724" s="132" t="str">
        <f t="shared" si="432"/>
        <v/>
      </c>
      <c r="BT724" s="132" t="str">
        <f t="shared" si="433"/>
        <v/>
      </c>
      <c r="BU724" s="132" t="str">
        <f t="shared" si="434"/>
        <v/>
      </c>
      <c r="BV724" s="132" t="str">
        <f t="shared" si="435"/>
        <v/>
      </c>
      <c r="BW724" s="132" t="str">
        <f t="shared" si="436"/>
        <v/>
      </c>
      <c r="BX724" s="132" t="str">
        <f t="shared" si="437"/>
        <v/>
      </c>
      <c r="BY724" s="132" t="str">
        <f t="shared" si="438"/>
        <v/>
      </c>
      <c r="BZ724" t="str">
        <f t="shared" si="439"/>
        <v/>
      </c>
      <c r="CA724" t="str">
        <f t="shared" si="440"/>
        <v/>
      </c>
      <c r="CB724" t="str">
        <f t="shared" si="441"/>
        <v/>
      </c>
      <c r="CC724" t="str">
        <f t="shared" si="442"/>
        <v/>
      </c>
      <c r="CD724" t="str">
        <f t="shared" si="443"/>
        <v/>
      </c>
      <c r="CE724" t="str">
        <f t="shared" si="444"/>
        <v/>
      </c>
      <c r="CF724" t="str">
        <f t="shared" si="445"/>
        <v/>
      </c>
      <c r="CG724" t="str">
        <f t="shared" si="446"/>
        <v/>
      </c>
      <c r="CH724" t="str">
        <f t="shared" si="447"/>
        <v/>
      </c>
      <c r="CI724" t="str">
        <f t="shared" si="448"/>
        <v/>
      </c>
      <c r="CJ724" t="str">
        <f t="shared" si="449"/>
        <v/>
      </c>
      <c r="CK724" t="str">
        <f t="shared" si="450"/>
        <v/>
      </c>
      <c r="CL724" t="str">
        <f t="shared" si="451"/>
        <v/>
      </c>
      <c r="CM724" t="str">
        <f t="shared" si="452"/>
        <v/>
      </c>
      <c r="CN724" t="str">
        <f t="shared" si="453"/>
        <v/>
      </c>
      <c r="CO724" t="str">
        <f t="shared" si="454"/>
        <v/>
      </c>
    </row>
    <row r="725" spans="1:93" ht="19.5" customHeight="1">
      <c r="A725" t="s">
        <v>4983</v>
      </c>
      <c r="B725" s="97" t="s">
        <v>4409</v>
      </c>
      <c r="C725" s="26" t="s">
        <v>4984</v>
      </c>
      <c r="D725" s="30"/>
      <c r="E725" s="30" t="s">
        <v>2890</v>
      </c>
      <c r="F725" t="s">
        <v>48</v>
      </c>
      <c r="G725" s="30" t="s">
        <v>337</v>
      </c>
      <c r="H725" t="s">
        <v>3269</v>
      </c>
      <c r="I725" t="s">
        <v>2891</v>
      </c>
      <c r="K725" s="1" t="s">
        <v>4373</v>
      </c>
      <c r="M725" t="s">
        <v>38</v>
      </c>
      <c r="R725" t="str">
        <f>IF(COUNTIF(soi_input_variables!A:A,B725)&gt;0,"yes","no")</f>
        <v>yes</v>
      </c>
      <c r="S725" t="str">
        <f>IF(COUNTIF(midas_input_variables!A:A,B725)&gt;0,"yes","no")</f>
        <v>yes</v>
      </c>
      <c r="T725" t="str">
        <f t="shared" si="455"/>
        <v>yes</v>
      </c>
      <c r="U725">
        <f t="shared" ref="U725:U759" si="457">0.0005</f>
        <v>5.0000000000000001E-4</v>
      </c>
      <c r="V725" t="str">
        <f>IF(COUNTIF(eucalc_variables_proxies!A:A,B725)&gt;0,"yes","no")</f>
        <v>yes</v>
      </c>
      <c r="X725" t="s">
        <v>3048</v>
      </c>
      <c r="AI725" s="9" t="s">
        <v>4985</v>
      </c>
      <c r="AJ725" t="s">
        <v>3113</v>
      </c>
      <c r="AK725" t="s">
        <v>3113</v>
      </c>
      <c r="AO725" s="29"/>
      <c r="AP725" s="103" t="s">
        <v>4986</v>
      </c>
      <c r="AQ725" s="104" t="b">
        <v>1</v>
      </c>
      <c r="AR725" s="105"/>
      <c r="AS725" s="29"/>
      <c r="AT725" s="131" t="str" cm="1">
        <f t="array" ref="AT725">IFERROR(_xlfn.TEXTSPLIT(AR725,";",,FALSE),"")</f>
        <v/>
      </c>
      <c r="BJ725" s="132" t="str">
        <f t="shared" si="423"/>
        <v/>
      </c>
      <c r="BK725" s="132" t="str">
        <f t="shared" si="424"/>
        <v/>
      </c>
      <c r="BL725" s="132" t="str">
        <f t="shared" si="425"/>
        <v/>
      </c>
      <c r="BM725" s="132" t="str">
        <f t="shared" si="426"/>
        <v/>
      </c>
      <c r="BN725" s="132" t="str">
        <f t="shared" si="427"/>
        <v/>
      </c>
      <c r="BO725" s="132" t="str">
        <f t="shared" si="428"/>
        <v/>
      </c>
      <c r="BP725" s="132" t="str">
        <f t="shared" si="429"/>
        <v/>
      </c>
      <c r="BQ725" s="132" t="str">
        <f t="shared" si="430"/>
        <v/>
      </c>
      <c r="BR725" s="132" t="str">
        <f t="shared" si="431"/>
        <v/>
      </c>
      <c r="BS725" s="132" t="str">
        <f t="shared" si="432"/>
        <v/>
      </c>
      <c r="BT725" s="132" t="str">
        <f t="shared" si="433"/>
        <v/>
      </c>
      <c r="BU725" s="132" t="str">
        <f t="shared" si="434"/>
        <v/>
      </c>
      <c r="BV725" s="132" t="str">
        <f t="shared" si="435"/>
        <v/>
      </c>
      <c r="BW725" s="132" t="str">
        <f t="shared" si="436"/>
        <v/>
      </c>
      <c r="BX725" s="132" t="str">
        <f t="shared" si="437"/>
        <v/>
      </c>
      <c r="BY725" s="132" t="str">
        <f t="shared" si="438"/>
        <v/>
      </c>
      <c r="BZ725" t="str">
        <f t="shared" si="439"/>
        <v/>
      </c>
      <c r="CA725" t="str">
        <f t="shared" si="440"/>
        <v/>
      </c>
      <c r="CB725" t="str">
        <f t="shared" si="441"/>
        <v/>
      </c>
      <c r="CC725" t="str">
        <f t="shared" si="442"/>
        <v/>
      </c>
      <c r="CD725" t="str">
        <f t="shared" si="443"/>
        <v/>
      </c>
      <c r="CE725" t="str">
        <f t="shared" si="444"/>
        <v/>
      </c>
      <c r="CF725" t="str">
        <f t="shared" si="445"/>
        <v/>
      </c>
      <c r="CG725" t="str">
        <f t="shared" si="446"/>
        <v/>
      </c>
      <c r="CH725" t="str">
        <f t="shared" si="447"/>
        <v/>
      </c>
      <c r="CI725" t="str">
        <f t="shared" si="448"/>
        <v/>
      </c>
      <c r="CJ725" t="str">
        <f t="shared" si="449"/>
        <v/>
      </c>
      <c r="CK725" t="str">
        <f t="shared" si="450"/>
        <v/>
      </c>
      <c r="CL725" t="str">
        <f t="shared" si="451"/>
        <v/>
      </c>
      <c r="CM725" t="str">
        <f t="shared" si="452"/>
        <v/>
      </c>
      <c r="CN725" t="str">
        <f t="shared" si="453"/>
        <v/>
      </c>
      <c r="CO725" t="str">
        <f t="shared" si="454"/>
        <v/>
      </c>
    </row>
    <row r="726" spans="1:93" ht="28.8">
      <c r="A726" t="s">
        <v>4987</v>
      </c>
      <c r="B726" s="97" t="s">
        <v>4412</v>
      </c>
      <c r="C726" s="26" t="s">
        <v>4988</v>
      </c>
      <c r="D726" s="30"/>
      <c r="E726" s="30" t="s">
        <v>2890</v>
      </c>
      <c r="F726" t="s">
        <v>48</v>
      </c>
      <c r="G726" s="30" t="s">
        <v>337</v>
      </c>
      <c r="H726" t="s">
        <v>3269</v>
      </c>
      <c r="I726" t="s">
        <v>2976</v>
      </c>
      <c r="K726" s="1" t="s">
        <v>4373</v>
      </c>
      <c r="M726" t="s">
        <v>38</v>
      </c>
      <c r="R726" t="str">
        <f>IF(COUNTIF(soi_input_variables!A:A,B726)&gt;0,"yes","no")</f>
        <v>yes</v>
      </c>
      <c r="S726" t="str">
        <f>IF(COUNTIF(midas_input_variables!A:A,B726)&gt;0,"yes","no")</f>
        <v>yes</v>
      </c>
      <c r="T726" t="str">
        <f t="shared" si="455"/>
        <v>yes</v>
      </c>
      <c r="U726">
        <f t="shared" si="457"/>
        <v>5.0000000000000001E-4</v>
      </c>
      <c r="V726" t="str">
        <f>IF(COUNTIF(eucalc_variables_proxies!A:A,B726)&gt;0,"yes","no")</f>
        <v>yes</v>
      </c>
      <c r="X726" t="s">
        <v>3048</v>
      </c>
      <c r="AI726" s="9" t="s">
        <v>4989</v>
      </c>
      <c r="AJ726" t="s">
        <v>3113</v>
      </c>
      <c r="AK726" t="s">
        <v>3113</v>
      </c>
      <c r="AO726" s="29"/>
      <c r="AP726" s="103" t="s">
        <v>4990</v>
      </c>
      <c r="AQ726" s="104" t="b">
        <v>1</v>
      </c>
      <c r="AR726" s="105"/>
      <c r="AS726" s="29"/>
      <c r="AT726" s="131" t="str" cm="1">
        <f t="array" ref="AT726">IFERROR(_xlfn.TEXTSPLIT(AR726,";",,FALSE),"")</f>
        <v/>
      </c>
      <c r="BJ726" s="132" t="str">
        <f t="shared" si="423"/>
        <v/>
      </c>
      <c r="BK726" s="132" t="str">
        <f t="shared" si="424"/>
        <v/>
      </c>
      <c r="BL726" s="132" t="str">
        <f t="shared" si="425"/>
        <v/>
      </c>
      <c r="BM726" s="132" t="str">
        <f t="shared" si="426"/>
        <v/>
      </c>
      <c r="BN726" s="132" t="str">
        <f t="shared" si="427"/>
        <v/>
      </c>
      <c r="BO726" s="132" t="str">
        <f t="shared" si="428"/>
        <v/>
      </c>
      <c r="BP726" s="132" t="str">
        <f t="shared" si="429"/>
        <v/>
      </c>
      <c r="BQ726" s="132" t="str">
        <f t="shared" si="430"/>
        <v/>
      </c>
      <c r="BR726" s="132" t="str">
        <f t="shared" si="431"/>
        <v/>
      </c>
      <c r="BS726" s="132" t="str">
        <f t="shared" si="432"/>
        <v/>
      </c>
      <c r="BT726" s="132" t="str">
        <f t="shared" si="433"/>
        <v/>
      </c>
      <c r="BU726" s="132" t="str">
        <f t="shared" si="434"/>
        <v/>
      </c>
      <c r="BV726" s="132" t="str">
        <f t="shared" si="435"/>
        <v/>
      </c>
      <c r="BW726" s="132" t="str">
        <f t="shared" si="436"/>
        <v/>
      </c>
      <c r="BX726" s="132" t="str">
        <f t="shared" si="437"/>
        <v/>
      </c>
      <c r="BY726" s="132" t="str">
        <f t="shared" si="438"/>
        <v/>
      </c>
      <c r="BZ726" t="str">
        <f t="shared" si="439"/>
        <v/>
      </c>
      <c r="CA726" t="str">
        <f t="shared" si="440"/>
        <v/>
      </c>
      <c r="CB726" t="str">
        <f t="shared" si="441"/>
        <v/>
      </c>
      <c r="CC726" t="str">
        <f t="shared" si="442"/>
        <v/>
      </c>
      <c r="CD726" t="str">
        <f t="shared" si="443"/>
        <v/>
      </c>
      <c r="CE726" t="str">
        <f t="shared" si="444"/>
        <v/>
      </c>
      <c r="CF726" t="str">
        <f t="shared" si="445"/>
        <v/>
      </c>
      <c r="CG726" t="str">
        <f t="shared" si="446"/>
        <v/>
      </c>
      <c r="CH726" t="str">
        <f t="shared" si="447"/>
        <v/>
      </c>
      <c r="CI726" t="str">
        <f t="shared" si="448"/>
        <v/>
      </c>
      <c r="CJ726" t="str">
        <f t="shared" si="449"/>
        <v/>
      </c>
      <c r="CK726" t="str">
        <f t="shared" si="450"/>
        <v/>
      </c>
      <c r="CL726" t="str">
        <f t="shared" si="451"/>
        <v/>
      </c>
      <c r="CM726" t="str">
        <f t="shared" si="452"/>
        <v/>
      </c>
      <c r="CN726" t="str">
        <f t="shared" si="453"/>
        <v/>
      </c>
      <c r="CO726" t="str">
        <f t="shared" si="454"/>
        <v/>
      </c>
    </row>
    <row r="727" spans="1:93" ht="28.8">
      <c r="A727" t="s">
        <v>4991</v>
      </c>
      <c r="B727" s="97" t="s">
        <v>4416</v>
      </c>
      <c r="C727" s="26" t="s">
        <v>4992</v>
      </c>
      <c r="D727" s="30"/>
      <c r="E727" s="30" t="s">
        <v>2890</v>
      </c>
      <c r="F727" t="s">
        <v>48</v>
      </c>
      <c r="G727" s="30" t="s">
        <v>337</v>
      </c>
      <c r="H727" t="s">
        <v>3269</v>
      </c>
      <c r="I727" t="s">
        <v>4867</v>
      </c>
      <c r="K727" s="28"/>
      <c r="M727" t="s">
        <v>38</v>
      </c>
      <c r="R727" t="str">
        <f>IF(COUNTIF(soi_input_variables!A:A,B727)&gt;0,"yes","no")</f>
        <v>yes</v>
      </c>
      <c r="S727" t="str">
        <f>IF(COUNTIF(midas_input_variables!A:A,B727)&gt;0,"yes","no")</f>
        <v>yes</v>
      </c>
      <c r="T727" t="str">
        <f t="shared" si="455"/>
        <v>yes</v>
      </c>
      <c r="U727">
        <f t="shared" si="457"/>
        <v>5.0000000000000001E-4</v>
      </c>
      <c r="V727" t="str">
        <f>IF(COUNTIF(eucalc_variables_proxies!A:A,B727)&gt;0,"yes","no")</f>
        <v>yes</v>
      </c>
      <c r="X727" t="s">
        <v>3048</v>
      </c>
      <c r="AI727" s="9" t="s">
        <v>4993</v>
      </c>
      <c r="AJ727" t="s">
        <v>3113</v>
      </c>
      <c r="AK727" t="s">
        <v>3113</v>
      </c>
      <c r="AO727" s="29"/>
      <c r="AP727" s="103" t="s">
        <v>4994</v>
      </c>
      <c r="AQ727" s="104" t="b">
        <v>1</v>
      </c>
      <c r="AR727" s="105"/>
      <c r="AS727" s="29"/>
      <c r="AT727" s="131" t="str" cm="1">
        <f t="array" ref="AT727">IFERROR(_xlfn.TEXTSPLIT(AR727,";",,FALSE),"")</f>
        <v/>
      </c>
      <c r="BJ727" s="132" t="str">
        <f t="shared" si="423"/>
        <v/>
      </c>
      <c r="BK727" s="132" t="str">
        <f t="shared" si="424"/>
        <v/>
      </c>
      <c r="BL727" s="132" t="str">
        <f t="shared" si="425"/>
        <v/>
      </c>
      <c r="BM727" s="132" t="str">
        <f t="shared" si="426"/>
        <v/>
      </c>
      <c r="BN727" s="132" t="str">
        <f t="shared" si="427"/>
        <v/>
      </c>
      <c r="BO727" s="132" t="str">
        <f t="shared" si="428"/>
        <v/>
      </c>
      <c r="BP727" s="132" t="str">
        <f t="shared" si="429"/>
        <v/>
      </c>
      <c r="BQ727" s="132" t="str">
        <f t="shared" si="430"/>
        <v/>
      </c>
      <c r="BR727" s="132" t="str">
        <f t="shared" si="431"/>
        <v/>
      </c>
      <c r="BS727" s="132" t="str">
        <f t="shared" si="432"/>
        <v/>
      </c>
      <c r="BT727" s="132" t="str">
        <f t="shared" si="433"/>
        <v/>
      </c>
      <c r="BU727" s="132" t="str">
        <f t="shared" si="434"/>
        <v/>
      </c>
      <c r="BV727" s="132" t="str">
        <f t="shared" si="435"/>
        <v/>
      </c>
      <c r="BW727" s="132" t="str">
        <f t="shared" si="436"/>
        <v/>
      </c>
      <c r="BX727" s="132" t="str">
        <f t="shared" si="437"/>
        <v/>
      </c>
      <c r="BY727" s="132" t="str">
        <f t="shared" si="438"/>
        <v/>
      </c>
      <c r="BZ727" t="str">
        <f t="shared" si="439"/>
        <v/>
      </c>
      <c r="CA727" t="str">
        <f t="shared" si="440"/>
        <v/>
      </c>
      <c r="CB727" t="str">
        <f t="shared" si="441"/>
        <v/>
      </c>
      <c r="CC727" t="str">
        <f t="shared" si="442"/>
        <v/>
      </c>
      <c r="CD727" t="str">
        <f t="shared" si="443"/>
        <v/>
      </c>
      <c r="CE727" t="str">
        <f t="shared" si="444"/>
        <v/>
      </c>
      <c r="CF727" t="str">
        <f t="shared" si="445"/>
        <v/>
      </c>
      <c r="CG727" t="str">
        <f t="shared" si="446"/>
        <v/>
      </c>
      <c r="CH727" t="str">
        <f t="shared" si="447"/>
        <v/>
      </c>
      <c r="CI727" t="str">
        <f t="shared" si="448"/>
        <v/>
      </c>
      <c r="CJ727" t="str">
        <f t="shared" si="449"/>
        <v/>
      </c>
      <c r="CK727" t="str">
        <f t="shared" si="450"/>
        <v/>
      </c>
      <c r="CL727" t="str">
        <f t="shared" si="451"/>
        <v/>
      </c>
      <c r="CM727" t="str">
        <f t="shared" si="452"/>
        <v/>
      </c>
      <c r="CN727" t="str">
        <f t="shared" si="453"/>
        <v/>
      </c>
      <c r="CO727" t="str">
        <f t="shared" si="454"/>
        <v/>
      </c>
    </row>
    <row r="728" spans="1:93" ht="19.2" customHeight="1">
      <c r="A728" s="198" t="s">
        <v>4995</v>
      </c>
      <c r="B728" s="97" t="s">
        <v>4418</v>
      </c>
      <c r="C728" s="26" t="s">
        <v>4996</v>
      </c>
      <c r="D728" s="30"/>
      <c r="E728" s="30" t="s">
        <v>2890</v>
      </c>
      <c r="F728" t="s">
        <v>48</v>
      </c>
      <c r="G728" s="30" t="s">
        <v>337</v>
      </c>
      <c r="H728" t="s">
        <v>3269</v>
      </c>
      <c r="I728" t="s">
        <v>4385</v>
      </c>
      <c r="K728" s="28" t="s">
        <v>4376</v>
      </c>
      <c r="M728" t="s">
        <v>38</v>
      </c>
      <c r="R728" t="str">
        <f>IF(COUNTIF(soi_input_variables!A:A,B728)&gt;0,"yes","no")</f>
        <v>yes</v>
      </c>
      <c r="S728" t="str">
        <f>IF(COUNTIF(midas_input_variables!A:A,B728)&gt;0,"yes","no")</f>
        <v>yes</v>
      </c>
      <c r="T728" t="str">
        <f t="shared" si="455"/>
        <v>yes</v>
      </c>
      <c r="U728">
        <f t="shared" si="457"/>
        <v>5.0000000000000001E-4</v>
      </c>
      <c r="V728" t="str">
        <f>IF(COUNTIF(eucalc_variables_proxies!A:A,B728)&gt;0,"yes","no")</f>
        <v>yes</v>
      </c>
      <c r="X728" t="s">
        <v>3048</v>
      </c>
      <c r="AI728" s="9" t="s">
        <v>4997</v>
      </c>
      <c r="AJ728" t="s">
        <v>3113</v>
      </c>
      <c r="AK728" t="s">
        <v>3113</v>
      </c>
      <c r="AO728" s="29"/>
      <c r="AP728" s="103" t="s">
        <v>4998</v>
      </c>
      <c r="AQ728" s="104" t="b">
        <v>1</v>
      </c>
      <c r="AR728" s="105"/>
      <c r="AS728" s="29"/>
      <c r="AT728" s="131" t="str" cm="1">
        <f t="array" ref="AT728">IFERROR(_xlfn.TEXTSPLIT(AR728,";",,FALSE),"")</f>
        <v/>
      </c>
      <c r="BJ728" s="132" t="str">
        <f t="shared" si="423"/>
        <v/>
      </c>
      <c r="BK728" s="132" t="str">
        <f t="shared" si="424"/>
        <v/>
      </c>
      <c r="BL728" s="132" t="str">
        <f t="shared" si="425"/>
        <v/>
      </c>
      <c r="BM728" s="132" t="str">
        <f t="shared" si="426"/>
        <v/>
      </c>
      <c r="BN728" s="132" t="str">
        <f t="shared" si="427"/>
        <v/>
      </c>
      <c r="BO728" s="132" t="str">
        <f t="shared" si="428"/>
        <v/>
      </c>
      <c r="BP728" s="132" t="str">
        <f t="shared" si="429"/>
        <v/>
      </c>
      <c r="BQ728" s="132" t="str">
        <f t="shared" si="430"/>
        <v/>
      </c>
      <c r="BR728" s="132" t="str">
        <f t="shared" si="431"/>
        <v/>
      </c>
      <c r="BS728" s="132" t="str">
        <f t="shared" si="432"/>
        <v/>
      </c>
      <c r="BT728" s="132" t="str">
        <f t="shared" si="433"/>
        <v/>
      </c>
      <c r="BU728" s="132" t="str">
        <f t="shared" si="434"/>
        <v/>
      </c>
      <c r="BV728" s="132" t="str">
        <f t="shared" si="435"/>
        <v/>
      </c>
      <c r="BW728" s="132" t="str">
        <f t="shared" si="436"/>
        <v/>
      </c>
      <c r="BX728" s="132" t="str">
        <f t="shared" si="437"/>
        <v/>
      </c>
      <c r="BY728" s="132" t="str">
        <f t="shared" si="438"/>
        <v/>
      </c>
      <c r="BZ728" t="str">
        <f t="shared" si="439"/>
        <v/>
      </c>
      <c r="CA728" t="str">
        <f t="shared" si="440"/>
        <v/>
      </c>
      <c r="CB728" t="str">
        <f t="shared" si="441"/>
        <v/>
      </c>
      <c r="CC728" t="str">
        <f t="shared" si="442"/>
        <v/>
      </c>
      <c r="CD728" t="str">
        <f t="shared" si="443"/>
        <v/>
      </c>
      <c r="CE728" t="str">
        <f t="shared" si="444"/>
        <v/>
      </c>
      <c r="CF728" t="str">
        <f t="shared" si="445"/>
        <v/>
      </c>
      <c r="CG728" t="str">
        <f t="shared" si="446"/>
        <v/>
      </c>
      <c r="CH728" t="str">
        <f t="shared" si="447"/>
        <v/>
      </c>
      <c r="CI728" t="str">
        <f t="shared" si="448"/>
        <v/>
      </c>
      <c r="CJ728" t="str">
        <f t="shared" si="449"/>
        <v/>
      </c>
      <c r="CK728" t="str">
        <f t="shared" si="450"/>
        <v/>
      </c>
      <c r="CL728" t="str">
        <f t="shared" si="451"/>
        <v/>
      </c>
      <c r="CM728" t="str">
        <f t="shared" si="452"/>
        <v/>
      </c>
      <c r="CN728" t="str">
        <f t="shared" si="453"/>
        <v/>
      </c>
      <c r="CO728" t="str">
        <f t="shared" si="454"/>
        <v/>
      </c>
    </row>
    <row r="729" spans="1:93" ht="28.8">
      <c r="A729" t="s">
        <v>4999</v>
      </c>
      <c r="B729" s="97" t="s">
        <v>4420</v>
      </c>
      <c r="C729" s="26" t="s">
        <v>5000</v>
      </c>
      <c r="D729" s="30"/>
      <c r="E729" s="30" t="s">
        <v>2890</v>
      </c>
      <c r="F729" t="s">
        <v>48</v>
      </c>
      <c r="G729" s="30" t="s">
        <v>337</v>
      </c>
      <c r="H729" t="s">
        <v>3269</v>
      </c>
      <c r="I729" t="s">
        <v>4366</v>
      </c>
      <c r="K729" s="28" t="s">
        <v>4380</v>
      </c>
      <c r="M729" t="s">
        <v>38</v>
      </c>
      <c r="R729" t="str">
        <f>IF(COUNTIF(soi_input_variables!A:A,B729)&gt;0,"yes","no")</f>
        <v>yes</v>
      </c>
      <c r="S729" t="str">
        <f>IF(COUNTIF(midas_input_variables!A:A,B729)&gt;0,"yes","no")</f>
        <v>yes</v>
      </c>
      <c r="T729" t="str">
        <f t="shared" si="455"/>
        <v>yes</v>
      </c>
      <c r="U729">
        <f t="shared" si="457"/>
        <v>5.0000000000000001E-4</v>
      </c>
      <c r="V729" t="str">
        <f>IF(COUNTIF(eucalc_variables_proxies!A:A,B729)&gt;0,"yes","no")</f>
        <v>yes</v>
      </c>
      <c r="X729" t="s">
        <v>3048</v>
      </c>
      <c r="AI729" s="9" t="s">
        <v>5001</v>
      </c>
      <c r="AJ729" t="s">
        <v>3113</v>
      </c>
      <c r="AK729" t="s">
        <v>3113</v>
      </c>
      <c r="AO729" s="29"/>
      <c r="AP729" s="103" t="s">
        <v>5002</v>
      </c>
      <c r="AQ729" s="104" t="b">
        <v>1</v>
      </c>
      <c r="AR729" s="105"/>
      <c r="AS729" s="29"/>
      <c r="AT729" s="131" t="str" cm="1">
        <f t="array" ref="AT729">IFERROR(_xlfn.TEXTSPLIT(AR729,";",,FALSE),"")</f>
        <v/>
      </c>
      <c r="BJ729" s="132" t="str">
        <f t="shared" si="423"/>
        <v/>
      </c>
      <c r="BK729" s="132" t="str">
        <f t="shared" si="424"/>
        <v/>
      </c>
      <c r="BL729" s="132" t="str">
        <f t="shared" si="425"/>
        <v/>
      </c>
      <c r="BM729" s="132" t="str">
        <f t="shared" si="426"/>
        <v/>
      </c>
      <c r="BN729" s="132" t="str">
        <f t="shared" si="427"/>
        <v/>
      </c>
      <c r="BO729" s="132" t="str">
        <f t="shared" si="428"/>
        <v/>
      </c>
      <c r="BP729" s="132" t="str">
        <f t="shared" si="429"/>
        <v/>
      </c>
      <c r="BQ729" s="132" t="str">
        <f t="shared" si="430"/>
        <v/>
      </c>
      <c r="BR729" s="132" t="str">
        <f t="shared" si="431"/>
        <v/>
      </c>
      <c r="BS729" s="132" t="str">
        <f t="shared" si="432"/>
        <v/>
      </c>
      <c r="BT729" s="132" t="str">
        <f t="shared" si="433"/>
        <v/>
      </c>
      <c r="BU729" s="132" t="str">
        <f t="shared" si="434"/>
        <v/>
      </c>
      <c r="BV729" s="132" t="str">
        <f t="shared" si="435"/>
        <v/>
      </c>
      <c r="BW729" s="132" t="str">
        <f t="shared" si="436"/>
        <v/>
      </c>
      <c r="BX729" s="132" t="str">
        <f t="shared" si="437"/>
        <v/>
      </c>
      <c r="BY729" s="132" t="str">
        <f t="shared" si="438"/>
        <v/>
      </c>
      <c r="BZ729" t="str">
        <f t="shared" si="439"/>
        <v/>
      </c>
      <c r="CA729" t="str">
        <f t="shared" si="440"/>
        <v/>
      </c>
      <c r="CB729" t="str">
        <f t="shared" si="441"/>
        <v/>
      </c>
      <c r="CC729" t="str">
        <f t="shared" si="442"/>
        <v/>
      </c>
      <c r="CD729" t="str">
        <f t="shared" si="443"/>
        <v/>
      </c>
      <c r="CE729" t="str">
        <f t="shared" si="444"/>
        <v/>
      </c>
      <c r="CF729" t="str">
        <f t="shared" si="445"/>
        <v/>
      </c>
      <c r="CG729" t="str">
        <f t="shared" si="446"/>
        <v/>
      </c>
      <c r="CH729" t="str">
        <f t="shared" si="447"/>
        <v/>
      </c>
      <c r="CI729" t="str">
        <f t="shared" si="448"/>
        <v/>
      </c>
      <c r="CJ729" t="str">
        <f t="shared" si="449"/>
        <v/>
      </c>
      <c r="CK729" t="str">
        <f t="shared" si="450"/>
        <v/>
      </c>
      <c r="CL729" t="str">
        <f t="shared" si="451"/>
        <v/>
      </c>
      <c r="CM729" t="str">
        <f t="shared" si="452"/>
        <v/>
      </c>
      <c r="CN729" t="str">
        <f t="shared" si="453"/>
        <v/>
      </c>
      <c r="CO729" t="str">
        <f t="shared" si="454"/>
        <v/>
      </c>
    </row>
    <row r="730" spans="1:93" ht="28.8">
      <c r="A730" t="s">
        <v>5003</v>
      </c>
      <c r="B730" s="97" t="s">
        <v>4422</v>
      </c>
      <c r="C730" s="26" t="s">
        <v>5004</v>
      </c>
      <c r="D730" s="30"/>
      <c r="E730" s="30" t="s">
        <v>2890</v>
      </c>
      <c r="F730" t="s">
        <v>48</v>
      </c>
      <c r="G730" s="30" t="s">
        <v>337</v>
      </c>
      <c r="H730" t="s">
        <v>3269</v>
      </c>
      <c r="I730" t="s">
        <v>4339</v>
      </c>
      <c r="K730" s="28" t="s">
        <v>4382</v>
      </c>
      <c r="M730" t="s">
        <v>38</v>
      </c>
      <c r="R730" t="str">
        <f>IF(COUNTIF(soi_input_variables!A:A,B730)&gt;0,"yes","no")</f>
        <v>yes</v>
      </c>
      <c r="S730" t="str">
        <f>IF(COUNTIF(midas_input_variables!A:A,B730)&gt;0,"yes","no")</f>
        <v>yes</v>
      </c>
      <c r="T730" t="str">
        <f t="shared" si="455"/>
        <v>yes</v>
      </c>
      <c r="U730">
        <f t="shared" si="457"/>
        <v>5.0000000000000001E-4</v>
      </c>
      <c r="V730" t="str">
        <f>IF(COUNTIF(eucalc_variables_proxies!A:A,B730)&gt;0,"yes","no")</f>
        <v>yes</v>
      </c>
      <c r="X730" t="s">
        <v>3048</v>
      </c>
      <c r="AI730" s="9" t="s">
        <v>5005</v>
      </c>
      <c r="AJ730" t="s">
        <v>3113</v>
      </c>
      <c r="AK730" t="s">
        <v>3113</v>
      </c>
      <c r="AO730" s="29">
        <v>25</v>
      </c>
      <c r="AP730" s="103" t="s">
        <v>5006</v>
      </c>
      <c r="AQ730" s="104" t="b">
        <v>1</v>
      </c>
      <c r="AR730" s="105"/>
      <c r="AS730" s="29">
        <v>25</v>
      </c>
      <c r="AT730" s="131" t="str" cm="1">
        <f t="array" ref="AT730">IFERROR(_xlfn.TEXTSPLIT(AR730,";",,FALSE),"")</f>
        <v/>
      </c>
      <c r="BJ730" s="132" t="str">
        <f t="shared" si="423"/>
        <v/>
      </c>
      <c r="BK730" s="132" t="str">
        <f t="shared" si="424"/>
        <v/>
      </c>
      <c r="BL730" s="132" t="str">
        <f t="shared" si="425"/>
        <v/>
      </c>
      <c r="BM730" s="132" t="str">
        <f t="shared" si="426"/>
        <v/>
      </c>
      <c r="BN730" s="132" t="str">
        <f t="shared" si="427"/>
        <v/>
      </c>
      <c r="BO730" s="132" t="str">
        <f t="shared" si="428"/>
        <v/>
      </c>
      <c r="BP730" s="132" t="str">
        <f t="shared" si="429"/>
        <v/>
      </c>
      <c r="BQ730" s="132" t="str">
        <f t="shared" si="430"/>
        <v/>
      </c>
      <c r="BR730" s="132" t="str">
        <f t="shared" si="431"/>
        <v/>
      </c>
      <c r="BS730" s="132" t="str">
        <f t="shared" si="432"/>
        <v/>
      </c>
      <c r="BT730" s="132" t="str">
        <f t="shared" si="433"/>
        <v/>
      </c>
      <c r="BU730" s="132" t="str">
        <f t="shared" si="434"/>
        <v/>
      </c>
      <c r="BV730" s="132" t="str">
        <f t="shared" si="435"/>
        <v/>
      </c>
      <c r="BW730" s="132" t="str">
        <f t="shared" si="436"/>
        <v/>
      </c>
      <c r="BX730" s="132" t="str">
        <f t="shared" si="437"/>
        <v/>
      </c>
      <c r="BY730" s="132" t="str">
        <f t="shared" si="438"/>
        <v/>
      </c>
      <c r="BZ730" t="str">
        <f t="shared" si="439"/>
        <v/>
      </c>
      <c r="CA730" t="str">
        <f t="shared" si="440"/>
        <v/>
      </c>
      <c r="CB730" t="str">
        <f t="shared" si="441"/>
        <v/>
      </c>
      <c r="CC730" t="str">
        <f t="shared" si="442"/>
        <v/>
      </c>
      <c r="CD730" t="str">
        <f t="shared" si="443"/>
        <v/>
      </c>
      <c r="CE730" t="str">
        <f t="shared" si="444"/>
        <v/>
      </c>
      <c r="CF730" t="str">
        <f t="shared" si="445"/>
        <v/>
      </c>
      <c r="CG730" t="str">
        <f t="shared" si="446"/>
        <v/>
      </c>
      <c r="CH730" t="str">
        <f t="shared" si="447"/>
        <v/>
      </c>
      <c r="CI730" t="str">
        <f t="shared" si="448"/>
        <v/>
      </c>
      <c r="CJ730" t="str">
        <f t="shared" si="449"/>
        <v/>
      </c>
      <c r="CK730" t="str">
        <f t="shared" si="450"/>
        <v/>
      </c>
      <c r="CL730" t="str">
        <f t="shared" si="451"/>
        <v/>
      </c>
      <c r="CM730" t="str">
        <f t="shared" si="452"/>
        <v/>
      </c>
      <c r="CN730" t="str">
        <f t="shared" si="453"/>
        <v/>
      </c>
      <c r="CO730" t="str">
        <f t="shared" si="454"/>
        <v/>
      </c>
    </row>
    <row r="731" spans="1:93" ht="19.5" customHeight="1">
      <c r="A731" t="s">
        <v>5007</v>
      </c>
      <c r="B731" s="97" t="s">
        <v>4426</v>
      </c>
      <c r="C731" s="26" t="s">
        <v>5008</v>
      </c>
      <c r="D731" s="30"/>
      <c r="E731" s="30" t="s">
        <v>2890</v>
      </c>
      <c r="F731" t="s">
        <v>48</v>
      </c>
      <c r="G731" s="30" t="s">
        <v>337</v>
      </c>
      <c r="H731" t="s">
        <v>3269</v>
      </c>
      <c r="I731" t="s">
        <v>4333</v>
      </c>
      <c r="K731" s="28"/>
      <c r="M731" t="s">
        <v>38</v>
      </c>
      <c r="R731" t="str">
        <f>IF(COUNTIF(soi_input_variables!A:A,B731)&gt;0,"yes","no")</f>
        <v>yes</v>
      </c>
      <c r="S731" t="str">
        <f>IF(COUNTIF(midas_input_variables!A:A,B731)&gt;0,"yes","no")</f>
        <v>yes</v>
      </c>
      <c r="T731" t="str">
        <f t="shared" si="455"/>
        <v>yes</v>
      </c>
      <c r="U731">
        <f t="shared" si="457"/>
        <v>5.0000000000000001E-4</v>
      </c>
      <c r="V731" t="str">
        <f>IF(COUNTIF(eucalc_variables_proxies!A:A,B731)&gt;0,"yes","no")</f>
        <v>yes</v>
      </c>
      <c r="X731" t="s">
        <v>3048</v>
      </c>
      <c r="AI731" s="9" t="s">
        <v>5009</v>
      </c>
      <c r="AJ731" t="s">
        <v>3113</v>
      </c>
      <c r="AK731" t="s">
        <v>3113</v>
      </c>
      <c r="AO731" s="29"/>
      <c r="AP731" s="103" t="s">
        <v>5010</v>
      </c>
      <c r="AQ731" s="104" t="b">
        <v>1</v>
      </c>
      <c r="AR731" s="105"/>
      <c r="AS731" s="29"/>
      <c r="AT731" s="131" t="str" cm="1">
        <f t="array" ref="AT731">IFERROR(_xlfn.TEXTSPLIT(AR731,";",,FALSE),"")</f>
        <v/>
      </c>
      <c r="BJ731" s="132" t="str">
        <f t="shared" si="423"/>
        <v/>
      </c>
      <c r="BK731" s="132" t="str">
        <f t="shared" si="424"/>
        <v/>
      </c>
      <c r="BL731" s="132" t="str">
        <f t="shared" si="425"/>
        <v/>
      </c>
      <c r="BM731" s="132" t="str">
        <f t="shared" si="426"/>
        <v/>
      </c>
      <c r="BN731" s="132" t="str">
        <f t="shared" si="427"/>
        <v/>
      </c>
      <c r="BO731" s="132" t="str">
        <f t="shared" si="428"/>
        <v/>
      </c>
      <c r="BP731" s="132" t="str">
        <f t="shared" si="429"/>
        <v/>
      </c>
      <c r="BQ731" s="132" t="str">
        <f t="shared" si="430"/>
        <v/>
      </c>
      <c r="BR731" s="132" t="str">
        <f t="shared" si="431"/>
        <v/>
      </c>
      <c r="BS731" s="132" t="str">
        <f t="shared" si="432"/>
        <v/>
      </c>
      <c r="BT731" s="132" t="str">
        <f t="shared" si="433"/>
        <v/>
      </c>
      <c r="BU731" s="132" t="str">
        <f t="shared" si="434"/>
        <v/>
      </c>
      <c r="BV731" s="132" t="str">
        <f t="shared" si="435"/>
        <v/>
      </c>
      <c r="BW731" s="132" t="str">
        <f t="shared" si="436"/>
        <v/>
      </c>
      <c r="BX731" s="132" t="str">
        <f t="shared" si="437"/>
        <v/>
      </c>
      <c r="BY731" s="132" t="str">
        <f t="shared" si="438"/>
        <v/>
      </c>
      <c r="BZ731" t="str">
        <f t="shared" si="439"/>
        <v/>
      </c>
      <c r="CA731" t="str">
        <f t="shared" si="440"/>
        <v/>
      </c>
      <c r="CB731" t="str">
        <f t="shared" si="441"/>
        <v/>
      </c>
      <c r="CC731" t="str">
        <f t="shared" si="442"/>
        <v/>
      </c>
      <c r="CD731" t="str">
        <f t="shared" si="443"/>
        <v/>
      </c>
      <c r="CE731" t="str">
        <f t="shared" si="444"/>
        <v/>
      </c>
      <c r="CF731" t="str">
        <f t="shared" si="445"/>
        <v/>
      </c>
      <c r="CG731" t="str">
        <f t="shared" si="446"/>
        <v/>
      </c>
      <c r="CH731" t="str">
        <f t="shared" si="447"/>
        <v/>
      </c>
      <c r="CI731" t="str">
        <f t="shared" si="448"/>
        <v/>
      </c>
      <c r="CJ731" t="str">
        <f t="shared" si="449"/>
        <v/>
      </c>
      <c r="CK731" t="str">
        <f t="shared" si="450"/>
        <v/>
      </c>
      <c r="CL731" t="str">
        <f t="shared" si="451"/>
        <v/>
      </c>
      <c r="CM731" t="str">
        <f t="shared" si="452"/>
        <v/>
      </c>
      <c r="CN731" t="str">
        <f t="shared" si="453"/>
        <v/>
      </c>
      <c r="CO731" t="str">
        <f t="shared" si="454"/>
        <v/>
      </c>
    </row>
    <row r="732" spans="1:93" ht="19.5" customHeight="1">
      <c r="A732" t="s">
        <v>5011</v>
      </c>
      <c r="B732" s="97" t="s">
        <v>4430</v>
      </c>
      <c r="C732" s="26" t="s">
        <v>5012</v>
      </c>
      <c r="D732" s="30"/>
      <c r="E732" s="30" t="s">
        <v>2890</v>
      </c>
      <c r="F732" t="s">
        <v>48</v>
      </c>
      <c r="G732" s="30" t="s">
        <v>337</v>
      </c>
      <c r="H732" t="s">
        <v>3269</v>
      </c>
      <c r="I732" t="s">
        <v>4333</v>
      </c>
      <c r="K732" s="28"/>
      <c r="M732" t="s">
        <v>38</v>
      </c>
      <c r="R732" t="str">
        <f>IF(COUNTIF(soi_input_variables!A:A,B732)&gt;0,"yes","no")</f>
        <v>yes</v>
      </c>
      <c r="S732" t="str">
        <f>IF(COUNTIF(midas_input_variables!A:A,B732)&gt;0,"yes","no")</f>
        <v>yes</v>
      </c>
      <c r="T732" t="str">
        <f t="shared" si="455"/>
        <v>yes</v>
      </c>
      <c r="U732">
        <f t="shared" si="457"/>
        <v>5.0000000000000001E-4</v>
      </c>
      <c r="V732" t="str">
        <f>IF(COUNTIF(eucalc_variables_proxies!A:A,B732)&gt;0,"yes","no")</f>
        <v>yes</v>
      </c>
      <c r="X732" t="s">
        <v>3048</v>
      </c>
      <c r="AI732" s="9" t="s">
        <v>5013</v>
      </c>
      <c r="AJ732" t="s">
        <v>3113</v>
      </c>
      <c r="AK732" t="s">
        <v>3113</v>
      </c>
      <c r="AO732" s="29"/>
      <c r="AP732" s="103" t="s">
        <v>5014</v>
      </c>
      <c r="AQ732" s="104" t="b">
        <v>1</v>
      </c>
      <c r="AR732" s="105"/>
      <c r="AS732" s="29"/>
      <c r="AT732" s="131" t="str" cm="1">
        <f t="array" ref="AT732">IFERROR(_xlfn.TEXTSPLIT(AR732,";",,FALSE),"")</f>
        <v/>
      </c>
      <c r="BJ732" s="132" t="str">
        <f t="shared" si="423"/>
        <v/>
      </c>
      <c r="BK732" s="132" t="str">
        <f t="shared" si="424"/>
        <v/>
      </c>
      <c r="BL732" s="132" t="str">
        <f t="shared" si="425"/>
        <v/>
      </c>
      <c r="BM732" s="132" t="str">
        <f t="shared" si="426"/>
        <v/>
      </c>
      <c r="BN732" s="132" t="str">
        <f t="shared" si="427"/>
        <v/>
      </c>
      <c r="BO732" s="132" t="str">
        <f t="shared" si="428"/>
        <v/>
      </c>
      <c r="BP732" s="132" t="str">
        <f t="shared" si="429"/>
        <v/>
      </c>
      <c r="BQ732" s="132" t="str">
        <f t="shared" si="430"/>
        <v/>
      </c>
      <c r="BR732" s="132" t="str">
        <f t="shared" si="431"/>
        <v/>
      </c>
      <c r="BS732" s="132" t="str">
        <f t="shared" si="432"/>
        <v/>
      </c>
      <c r="BT732" s="132" t="str">
        <f t="shared" si="433"/>
        <v/>
      </c>
      <c r="BU732" s="132" t="str">
        <f t="shared" si="434"/>
        <v/>
      </c>
      <c r="BV732" s="132" t="str">
        <f t="shared" si="435"/>
        <v/>
      </c>
      <c r="BW732" s="132" t="str">
        <f t="shared" si="436"/>
        <v/>
      </c>
      <c r="BX732" s="132" t="str">
        <f t="shared" si="437"/>
        <v/>
      </c>
      <c r="BY732" s="132" t="str">
        <f t="shared" si="438"/>
        <v/>
      </c>
      <c r="BZ732" t="str">
        <f t="shared" si="439"/>
        <v/>
      </c>
      <c r="CA732" t="str">
        <f t="shared" si="440"/>
        <v/>
      </c>
      <c r="CB732" t="str">
        <f t="shared" si="441"/>
        <v/>
      </c>
      <c r="CC732" t="str">
        <f t="shared" si="442"/>
        <v/>
      </c>
      <c r="CD732" t="str">
        <f t="shared" si="443"/>
        <v/>
      </c>
      <c r="CE732" t="str">
        <f t="shared" si="444"/>
        <v/>
      </c>
      <c r="CF732" t="str">
        <f t="shared" si="445"/>
        <v/>
      </c>
      <c r="CG732" t="str">
        <f t="shared" si="446"/>
        <v/>
      </c>
      <c r="CH732" t="str">
        <f t="shared" si="447"/>
        <v/>
      </c>
      <c r="CI732" t="str">
        <f t="shared" si="448"/>
        <v/>
      </c>
      <c r="CJ732" t="str">
        <f t="shared" si="449"/>
        <v/>
      </c>
      <c r="CK732" t="str">
        <f t="shared" si="450"/>
        <v/>
      </c>
      <c r="CL732" t="str">
        <f t="shared" si="451"/>
        <v/>
      </c>
      <c r="CM732" t="str">
        <f t="shared" si="452"/>
        <v/>
      </c>
      <c r="CN732" t="str">
        <f t="shared" si="453"/>
        <v/>
      </c>
      <c r="CO732" t="str">
        <f t="shared" si="454"/>
        <v/>
      </c>
    </row>
    <row r="733" spans="1:93" ht="14.4">
      <c r="A733" t="s">
        <v>5015</v>
      </c>
      <c r="B733" s="97" t="s">
        <v>4433</v>
      </c>
      <c r="C733" s="26" t="s">
        <v>5016</v>
      </c>
      <c r="D733" s="30"/>
      <c r="E733" s="30" t="s">
        <v>2890</v>
      </c>
      <c r="F733" t="s">
        <v>48</v>
      </c>
      <c r="G733" s="30" t="s">
        <v>337</v>
      </c>
      <c r="H733" t="s">
        <v>3269</v>
      </c>
      <c r="I733" t="s">
        <v>4333</v>
      </c>
      <c r="K733" s="28"/>
      <c r="M733" t="s">
        <v>38</v>
      </c>
      <c r="R733" t="str">
        <f>IF(COUNTIF(soi_input_variables!A:A,B733)&gt;0,"yes","no")</f>
        <v>yes</v>
      </c>
      <c r="S733" t="str">
        <f>IF(COUNTIF(midas_input_variables!A:A,B733)&gt;0,"yes","no")</f>
        <v>yes</v>
      </c>
      <c r="T733" t="str">
        <f t="shared" si="455"/>
        <v>yes</v>
      </c>
      <c r="U733">
        <f t="shared" si="457"/>
        <v>5.0000000000000001E-4</v>
      </c>
      <c r="V733" t="str">
        <f>IF(COUNTIF(eucalc_variables_proxies!A:A,B733)&gt;0,"yes","no")</f>
        <v>yes</v>
      </c>
      <c r="X733" t="s">
        <v>3053</v>
      </c>
      <c r="AI733" s="9" t="s">
        <v>5017</v>
      </c>
      <c r="AJ733" t="s">
        <v>3113</v>
      </c>
      <c r="AK733" t="s">
        <v>3113</v>
      </c>
      <c r="AO733" s="29"/>
      <c r="AP733" s="103" t="s">
        <v>5018</v>
      </c>
      <c r="AQ733" s="104" t="b">
        <v>1</v>
      </c>
      <c r="AR733" s="105"/>
      <c r="AS733" s="29"/>
      <c r="AT733" s="131" t="str" cm="1">
        <f t="array" ref="AT733">IFERROR(_xlfn.TEXTSPLIT(AR733,";",,FALSE),"")</f>
        <v/>
      </c>
      <c r="BJ733" s="132" t="str">
        <f t="shared" si="423"/>
        <v/>
      </c>
      <c r="BK733" s="132" t="str">
        <f t="shared" si="424"/>
        <v/>
      </c>
      <c r="BL733" s="132" t="str">
        <f t="shared" si="425"/>
        <v/>
      </c>
      <c r="BM733" s="132" t="str">
        <f t="shared" si="426"/>
        <v/>
      </c>
      <c r="BN733" s="132" t="str">
        <f t="shared" si="427"/>
        <v/>
      </c>
      <c r="BO733" s="132" t="str">
        <f t="shared" si="428"/>
        <v/>
      </c>
      <c r="BP733" s="132" t="str">
        <f t="shared" si="429"/>
        <v/>
      </c>
      <c r="BQ733" s="132" t="str">
        <f t="shared" si="430"/>
        <v/>
      </c>
      <c r="BR733" s="132" t="str">
        <f t="shared" si="431"/>
        <v/>
      </c>
      <c r="BS733" s="132" t="str">
        <f t="shared" si="432"/>
        <v/>
      </c>
      <c r="BT733" s="132" t="str">
        <f t="shared" si="433"/>
        <v/>
      </c>
      <c r="BU733" s="132" t="str">
        <f t="shared" si="434"/>
        <v/>
      </c>
      <c r="BV733" s="132" t="str">
        <f t="shared" si="435"/>
        <v/>
      </c>
      <c r="BW733" s="132" t="str">
        <f t="shared" si="436"/>
        <v/>
      </c>
      <c r="BX733" s="132" t="str">
        <f t="shared" si="437"/>
        <v/>
      </c>
      <c r="BY733" s="132" t="str">
        <f t="shared" si="438"/>
        <v/>
      </c>
      <c r="BZ733" t="str">
        <f t="shared" si="439"/>
        <v/>
      </c>
      <c r="CA733" t="str">
        <f t="shared" si="440"/>
        <v/>
      </c>
      <c r="CB733" t="str">
        <f t="shared" si="441"/>
        <v/>
      </c>
      <c r="CC733" t="str">
        <f t="shared" si="442"/>
        <v/>
      </c>
      <c r="CD733" t="str">
        <f t="shared" si="443"/>
        <v/>
      </c>
      <c r="CE733" t="str">
        <f t="shared" si="444"/>
        <v/>
      </c>
      <c r="CF733" t="str">
        <f t="shared" si="445"/>
        <v/>
      </c>
      <c r="CG733" t="str">
        <f t="shared" si="446"/>
        <v/>
      </c>
      <c r="CH733" t="str">
        <f t="shared" si="447"/>
        <v/>
      </c>
      <c r="CI733" t="str">
        <f t="shared" si="448"/>
        <v/>
      </c>
      <c r="CJ733" t="str">
        <f t="shared" si="449"/>
        <v/>
      </c>
      <c r="CK733" t="str">
        <f t="shared" si="450"/>
        <v/>
      </c>
      <c r="CL733" t="str">
        <f t="shared" si="451"/>
        <v/>
      </c>
      <c r="CM733" t="str">
        <f t="shared" si="452"/>
        <v/>
      </c>
      <c r="CN733" t="str">
        <f t="shared" si="453"/>
        <v/>
      </c>
      <c r="CO733" t="str">
        <f t="shared" si="454"/>
        <v/>
      </c>
    </row>
    <row r="734" spans="1:93" ht="19.2" customHeight="1">
      <c r="A734" t="s">
        <v>5019</v>
      </c>
      <c r="B734" s="97" t="s">
        <v>4437</v>
      </c>
      <c r="C734" s="26" t="s">
        <v>5020</v>
      </c>
      <c r="D734" s="30"/>
      <c r="E734" s="30" t="s">
        <v>2890</v>
      </c>
      <c r="F734" t="s">
        <v>48</v>
      </c>
      <c r="G734" s="30" t="s">
        <v>337</v>
      </c>
      <c r="H734" t="s">
        <v>3269</v>
      </c>
      <c r="I734" t="s">
        <v>337</v>
      </c>
      <c r="K734" s="28"/>
      <c r="M734" t="s">
        <v>38</v>
      </c>
      <c r="R734" t="str">
        <f>IF(COUNTIF(soi_input_variables!A:A,B734)&gt;0,"yes","no")</f>
        <v>yes</v>
      </c>
      <c r="S734" t="str">
        <f>IF(COUNTIF(midas_input_variables!A:A,B734)&gt;0,"yes","no")</f>
        <v>yes</v>
      </c>
      <c r="T734" t="str">
        <f t="shared" si="455"/>
        <v>yes</v>
      </c>
      <c r="U734">
        <f t="shared" si="457"/>
        <v>5.0000000000000001E-4</v>
      </c>
      <c r="V734" t="str">
        <f>IF(COUNTIF(eucalc_variables_proxies!A:A,B734)&gt;0,"yes","no")</f>
        <v>yes</v>
      </c>
      <c r="X734" t="s">
        <v>3048</v>
      </c>
      <c r="AI734" s="9" t="s">
        <v>5021</v>
      </c>
      <c r="AJ734" t="s">
        <v>3113</v>
      </c>
      <c r="AK734" t="s">
        <v>3113</v>
      </c>
      <c r="AO734" s="29"/>
      <c r="AP734" s="103" t="s">
        <v>5022</v>
      </c>
      <c r="AQ734" s="104" t="b">
        <v>1</v>
      </c>
      <c r="AR734" s="105"/>
      <c r="AS734" s="29"/>
      <c r="AT734" s="131" t="str" cm="1">
        <f t="array" ref="AT734">IFERROR(_xlfn.TEXTSPLIT(AR734,";",,FALSE),"")</f>
        <v/>
      </c>
      <c r="BJ734" s="132" t="str">
        <f t="shared" si="423"/>
        <v/>
      </c>
      <c r="BK734" s="132" t="str">
        <f t="shared" si="424"/>
        <v/>
      </c>
      <c r="BL734" s="132" t="str">
        <f t="shared" si="425"/>
        <v/>
      </c>
      <c r="BM734" s="132" t="str">
        <f t="shared" si="426"/>
        <v/>
      </c>
      <c r="BN734" s="132" t="str">
        <f t="shared" si="427"/>
        <v/>
      </c>
      <c r="BO734" s="132" t="str">
        <f t="shared" si="428"/>
        <v/>
      </c>
      <c r="BP734" s="132" t="str">
        <f t="shared" si="429"/>
        <v/>
      </c>
      <c r="BQ734" s="132" t="str">
        <f t="shared" si="430"/>
        <v/>
      </c>
      <c r="BR734" s="132" t="str">
        <f t="shared" si="431"/>
        <v/>
      </c>
      <c r="BS734" s="132" t="str">
        <f t="shared" si="432"/>
        <v/>
      </c>
      <c r="BT734" s="132" t="str">
        <f t="shared" si="433"/>
        <v/>
      </c>
      <c r="BU734" s="132" t="str">
        <f t="shared" si="434"/>
        <v/>
      </c>
      <c r="BV734" s="132" t="str">
        <f t="shared" si="435"/>
        <v/>
      </c>
      <c r="BW734" s="132" t="str">
        <f t="shared" si="436"/>
        <v/>
      </c>
      <c r="BX734" s="132" t="str">
        <f t="shared" si="437"/>
        <v/>
      </c>
      <c r="BY734" s="132" t="str">
        <f t="shared" si="438"/>
        <v/>
      </c>
      <c r="BZ734" t="str">
        <f t="shared" si="439"/>
        <v/>
      </c>
      <c r="CA734" t="str">
        <f t="shared" si="440"/>
        <v/>
      </c>
      <c r="CB734" t="str">
        <f t="shared" si="441"/>
        <v/>
      </c>
      <c r="CC734" t="str">
        <f t="shared" si="442"/>
        <v/>
      </c>
      <c r="CD734" t="str">
        <f t="shared" si="443"/>
        <v/>
      </c>
      <c r="CE734" t="str">
        <f t="shared" si="444"/>
        <v/>
      </c>
      <c r="CF734" t="str">
        <f t="shared" si="445"/>
        <v/>
      </c>
      <c r="CG734" t="str">
        <f t="shared" si="446"/>
        <v/>
      </c>
      <c r="CH734" t="str">
        <f t="shared" si="447"/>
        <v/>
      </c>
      <c r="CI734" t="str">
        <f t="shared" si="448"/>
        <v/>
      </c>
      <c r="CJ734" t="str">
        <f t="shared" si="449"/>
        <v/>
      </c>
      <c r="CK734" t="str">
        <f t="shared" si="450"/>
        <v/>
      </c>
      <c r="CL734" t="str">
        <f t="shared" si="451"/>
        <v/>
      </c>
      <c r="CM734" t="str">
        <f t="shared" si="452"/>
        <v/>
      </c>
      <c r="CN734" t="str">
        <f t="shared" si="453"/>
        <v/>
      </c>
      <c r="CO734" t="str">
        <f t="shared" si="454"/>
        <v/>
      </c>
    </row>
    <row r="735" spans="1:93" ht="16.5" customHeight="1">
      <c r="A735" t="s">
        <v>5023</v>
      </c>
      <c r="B735" s="97" t="s">
        <v>4439</v>
      </c>
      <c r="C735" s="26" t="s">
        <v>5024</v>
      </c>
      <c r="D735" s="30"/>
      <c r="E735" s="30" t="s">
        <v>2890</v>
      </c>
      <c r="F735" t="s">
        <v>48</v>
      </c>
      <c r="G735" s="30" t="s">
        <v>337</v>
      </c>
      <c r="H735" t="s">
        <v>3269</v>
      </c>
      <c r="I735" t="s">
        <v>4333</v>
      </c>
      <c r="K735" s="28"/>
      <c r="M735" t="s">
        <v>38</v>
      </c>
      <c r="R735" t="str">
        <f>IF(COUNTIF(soi_input_variables!A:A,B735)&gt;0,"yes","no")</f>
        <v>yes</v>
      </c>
      <c r="S735" t="str">
        <f>IF(COUNTIF(midas_input_variables!A:A,B735)&gt;0,"yes","no")</f>
        <v>yes</v>
      </c>
      <c r="T735" t="str">
        <f t="shared" si="455"/>
        <v>yes</v>
      </c>
      <c r="U735">
        <f t="shared" si="457"/>
        <v>5.0000000000000001E-4</v>
      </c>
      <c r="V735" t="str">
        <f>IF(COUNTIF(eucalc_variables_proxies!A:A,B735)&gt;0,"yes","no")</f>
        <v>yes</v>
      </c>
      <c r="X735" t="s">
        <v>3048</v>
      </c>
      <c r="AI735" s="9" t="s">
        <v>5025</v>
      </c>
      <c r="AJ735" t="s">
        <v>3113</v>
      </c>
      <c r="AK735" t="s">
        <v>3113</v>
      </c>
      <c r="AO735" s="29"/>
      <c r="AP735" s="103" t="s">
        <v>5026</v>
      </c>
      <c r="AQ735" s="104" t="b">
        <v>1</v>
      </c>
      <c r="AR735" s="105"/>
      <c r="AS735" s="29"/>
      <c r="AT735" s="131" t="str" cm="1">
        <f t="array" ref="AT735">IFERROR(_xlfn.TEXTSPLIT(AR735,";",,FALSE),"")</f>
        <v/>
      </c>
      <c r="BJ735" s="132" t="str">
        <f t="shared" si="423"/>
        <v/>
      </c>
      <c r="BK735" s="132" t="str">
        <f t="shared" si="424"/>
        <v/>
      </c>
      <c r="BL735" s="132" t="str">
        <f t="shared" si="425"/>
        <v/>
      </c>
      <c r="BM735" s="132" t="str">
        <f t="shared" si="426"/>
        <v/>
      </c>
      <c r="BN735" s="132" t="str">
        <f t="shared" si="427"/>
        <v/>
      </c>
      <c r="BO735" s="132" t="str">
        <f t="shared" si="428"/>
        <v/>
      </c>
      <c r="BP735" s="132" t="str">
        <f t="shared" si="429"/>
        <v/>
      </c>
      <c r="BQ735" s="132" t="str">
        <f t="shared" si="430"/>
        <v/>
      </c>
      <c r="BR735" s="132" t="str">
        <f t="shared" si="431"/>
        <v/>
      </c>
      <c r="BS735" s="132" t="str">
        <f t="shared" si="432"/>
        <v/>
      </c>
      <c r="BT735" s="132" t="str">
        <f t="shared" si="433"/>
        <v/>
      </c>
      <c r="BU735" s="132" t="str">
        <f t="shared" si="434"/>
        <v/>
      </c>
      <c r="BV735" s="132" t="str">
        <f t="shared" si="435"/>
        <v/>
      </c>
      <c r="BW735" s="132" t="str">
        <f t="shared" si="436"/>
        <v/>
      </c>
      <c r="BX735" s="132" t="str">
        <f t="shared" si="437"/>
        <v/>
      </c>
      <c r="BY735" s="132" t="str">
        <f t="shared" si="438"/>
        <v/>
      </c>
      <c r="BZ735" t="str">
        <f t="shared" si="439"/>
        <v/>
      </c>
      <c r="CA735" t="str">
        <f t="shared" si="440"/>
        <v/>
      </c>
      <c r="CB735" t="str">
        <f t="shared" si="441"/>
        <v/>
      </c>
      <c r="CC735" t="str">
        <f t="shared" si="442"/>
        <v/>
      </c>
      <c r="CD735" t="str">
        <f t="shared" si="443"/>
        <v/>
      </c>
      <c r="CE735" t="str">
        <f t="shared" si="444"/>
        <v/>
      </c>
      <c r="CF735" t="str">
        <f t="shared" si="445"/>
        <v/>
      </c>
      <c r="CG735" t="str">
        <f t="shared" si="446"/>
        <v/>
      </c>
      <c r="CH735" t="str">
        <f t="shared" si="447"/>
        <v/>
      </c>
      <c r="CI735" t="str">
        <f t="shared" si="448"/>
        <v/>
      </c>
      <c r="CJ735" t="str">
        <f t="shared" si="449"/>
        <v/>
      </c>
      <c r="CK735" t="str">
        <f t="shared" si="450"/>
        <v/>
      </c>
      <c r="CL735" t="str">
        <f t="shared" si="451"/>
        <v/>
      </c>
      <c r="CM735" t="str">
        <f t="shared" si="452"/>
        <v/>
      </c>
      <c r="CN735" t="str">
        <f t="shared" si="453"/>
        <v/>
      </c>
      <c r="CO735" t="str">
        <f t="shared" si="454"/>
        <v/>
      </c>
    </row>
    <row r="736" spans="1:93" ht="17.7" customHeight="1">
      <c r="A736" t="s">
        <v>5027</v>
      </c>
      <c r="B736" s="97" t="s">
        <v>4441</v>
      </c>
      <c r="C736" s="26" t="s">
        <v>5028</v>
      </c>
      <c r="D736" s="30"/>
      <c r="E736" s="30" t="s">
        <v>2890</v>
      </c>
      <c r="F736" t="s">
        <v>48</v>
      </c>
      <c r="G736" s="30" t="s">
        <v>337</v>
      </c>
      <c r="H736" t="s">
        <v>3269</v>
      </c>
      <c r="I736" t="s">
        <v>4333</v>
      </c>
      <c r="K736" s="28"/>
      <c r="M736" t="s">
        <v>38</v>
      </c>
      <c r="R736" t="str">
        <f>IF(COUNTIF(soi_input_variables!A:A,B736)&gt;0,"yes","no")</f>
        <v>yes</v>
      </c>
      <c r="S736" t="str">
        <f>IF(COUNTIF(midas_input_variables!A:A,B736)&gt;0,"yes","no")</f>
        <v>yes</v>
      </c>
      <c r="T736" t="str">
        <f t="shared" si="455"/>
        <v>yes</v>
      </c>
      <c r="U736">
        <f t="shared" si="457"/>
        <v>5.0000000000000001E-4</v>
      </c>
      <c r="V736" t="str">
        <f>IF(COUNTIF(eucalc_variables_proxies!A:A,B736)&gt;0,"yes","no")</f>
        <v>yes</v>
      </c>
      <c r="X736" t="s">
        <v>3048</v>
      </c>
      <c r="AI736" s="9" t="s">
        <v>5029</v>
      </c>
      <c r="AJ736" t="s">
        <v>3113</v>
      </c>
      <c r="AK736" t="s">
        <v>3113</v>
      </c>
      <c r="AO736" s="29"/>
      <c r="AP736" s="103" t="s">
        <v>5030</v>
      </c>
      <c r="AQ736" s="104" t="b">
        <v>1</v>
      </c>
      <c r="AR736" s="105"/>
      <c r="AS736" s="29"/>
      <c r="AT736" s="131" t="str" cm="1">
        <f t="array" ref="AT736">IFERROR(_xlfn.TEXTSPLIT(AR736,";",,FALSE),"")</f>
        <v/>
      </c>
      <c r="BJ736" s="132" t="str">
        <f t="shared" si="423"/>
        <v/>
      </c>
      <c r="BK736" s="132" t="str">
        <f t="shared" si="424"/>
        <v/>
      </c>
      <c r="BL736" s="132" t="str">
        <f t="shared" si="425"/>
        <v/>
      </c>
      <c r="BM736" s="132" t="str">
        <f t="shared" si="426"/>
        <v/>
      </c>
      <c r="BN736" s="132" t="str">
        <f t="shared" si="427"/>
        <v/>
      </c>
      <c r="BO736" s="132" t="str">
        <f t="shared" si="428"/>
        <v/>
      </c>
      <c r="BP736" s="132" t="str">
        <f t="shared" si="429"/>
        <v/>
      </c>
      <c r="BQ736" s="132" t="str">
        <f t="shared" si="430"/>
        <v/>
      </c>
      <c r="BR736" s="132" t="str">
        <f t="shared" si="431"/>
        <v/>
      </c>
      <c r="BS736" s="132" t="str">
        <f t="shared" si="432"/>
        <v/>
      </c>
      <c r="BT736" s="132" t="str">
        <f t="shared" si="433"/>
        <v/>
      </c>
      <c r="BU736" s="132" t="str">
        <f t="shared" si="434"/>
        <v/>
      </c>
      <c r="BV736" s="132" t="str">
        <f t="shared" si="435"/>
        <v/>
      </c>
      <c r="BW736" s="132" t="str">
        <f t="shared" si="436"/>
        <v/>
      </c>
      <c r="BX736" s="132" t="str">
        <f t="shared" si="437"/>
        <v/>
      </c>
      <c r="BY736" s="132" t="str">
        <f t="shared" si="438"/>
        <v/>
      </c>
      <c r="BZ736" t="str">
        <f t="shared" si="439"/>
        <v/>
      </c>
      <c r="CA736" t="str">
        <f t="shared" si="440"/>
        <v/>
      </c>
      <c r="CB736" t="str">
        <f t="shared" si="441"/>
        <v/>
      </c>
      <c r="CC736" t="str">
        <f t="shared" si="442"/>
        <v/>
      </c>
      <c r="CD736" t="str">
        <f t="shared" si="443"/>
        <v/>
      </c>
      <c r="CE736" t="str">
        <f t="shared" si="444"/>
        <v/>
      </c>
      <c r="CF736" t="str">
        <f t="shared" si="445"/>
        <v/>
      </c>
      <c r="CG736" t="str">
        <f t="shared" si="446"/>
        <v/>
      </c>
      <c r="CH736" t="str">
        <f t="shared" si="447"/>
        <v/>
      </c>
      <c r="CI736" t="str">
        <f t="shared" si="448"/>
        <v/>
      </c>
      <c r="CJ736" t="str">
        <f t="shared" si="449"/>
        <v/>
      </c>
      <c r="CK736" t="str">
        <f t="shared" si="450"/>
        <v/>
      </c>
      <c r="CL736" t="str">
        <f t="shared" si="451"/>
        <v/>
      </c>
      <c r="CM736" t="str">
        <f t="shared" si="452"/>
        <v/>
      </c>
      <c r="CN736" t="str">
        <f t="shared" si="453"/>
        <v/>
      </c>
      <c r="CO736" t="str">
        <f t="shared" si="454"/>
        <v/>
      </c>
    </row>
    <row r="737" spans="1:93" ht="19.5" customHeight="1">
      <c r="A737" t="s">
        <v>5031</v>
      </c>
      <c r="B737" s="97" t="s">
        <v>4444</v>
      </c>
      <c r="C737" s="26" t="s">
        <v>5032</v>
      </c>
      <c r="D737" s="30"/>
      <c r="E737" s="30" t="s">
        <v>2890</v>
      </c>
      <c r="F737" t="s">
        <v>48</v>
      </c>
      <c r="G737" s="30" t="s">
        <v>337</v>
      </c>
      <c r="H737" t="s">
        <v>3269</v>
      </c>
      <c r="I737" t="s">
        <v>4333</v>
      </c>
      <c r="K737" s="28"/>
      <c r="M737" t="s">
        <v>38</v>
      </c>
      <c r="R737" t="str">
        <f>IF(COUNTIF(soi_input_variables!A:A,B737)&gt;0,"yes","no")</f>
        <v>yes</v>
      </c>
      <c r="S737" t="str">
        <f>IF(COUNTIF(midas_input_variables!A:A,B737)&gt;0,"yes","no")</f>
        <v>yes</v>
      </c>
      <c r="T737" t="str">
        <f t="shared" si="455"/>
        <v>yes</v>
      </c>
      <c r="U737">
        <f t="shared" si="457"/>
        <v>5.0000000000000001E-4</v>
      </c>
      <c r="V737" t="str">
        <f>IF(COUNTIF(eucalc_variables_proxies!A:A,B737)&gt;0,"yes","no")</f>
        <v>yes</v>
      </c>
      <c r="X737" t="s">
        <v>3048</v>
      </c>
      <c r="AI737" s="9" t="s">
        <v>5033</v>
      </c>
      <c r="AJ737" t="s">
        <v>3113</v>
      </c>
      <c r="AK737" t="s">
        <v>3113</v>
      </c>
      <c r="AO737" s="29"/>
      <c r="AP737" s="103" t="s">
        <v>5034</v>
      </c>
      <c r="AQ737" s="104" t="b">
        <v>1</v>
      </c>
      <c r="AR737" s="105"/>
      <c r="AS737" s="29"/>
      <c r="AT737" s="131" t="str" cm="1">
        <f t="array" ref="AT737">IFERROR(_xlfn.TEXTSPLIT(AR737,";",,FALSE),"")</f>
        <v/>
      </c>
      <c r="BJ737" s="132" t="str">
        <f t="shared" si="423"/>
        <v/>
      </c>
      <c r="BK737" s="132" t="str">
        <f t="shared" si="424"/>
        <v/>
      </c>
      <c r="BL737" s="132" t="str">
        <f t="shared" si="425"/>
        <v/>
      </c>
      <c r="BM737" s="132" t="str">
        <f t="shared" si="426"/>
        <v/>
      </c>
      <c r="BN737" s="132" t="str">
        <f t="shared" si="427"/>
        <v/>
      </c>
      <c r="BO737" s="132" t="str">
        <f t="shared" si="428"/>
        <v/>
      </c>
      <c r="BP737" s="132" t="str">
        <f t="shared" si="429"/>
        <v/>
      </c>
      <c r="BQ737" s="132" t="str">
        <f t="shared" si="430"/>
        <v/>
      </c>
      <c r="BR737" s="132" t="str">
        <f t="shared" si="431"/>
        <v/>
      </c>
      <c r="BS737" s="132" t="str">
        <f t="shared" si="432"/>
        <v/>
      </c>
      <c r="BT737" s="132" t="str">
        <f t="shared" si="433"/>
        <v/>
      </c>
      <c r="BU737" s="132" t="str">
        <f t="shared" si="434"/>
        <v/>
      </c>
      <c r="BV737" s="132" t="str">
        <f t="shared" si="435"/>
        <v/>
      </c>
      <c r="BW737" s="132" t="str">
        <f t="shared" si="436"/>
        <v/>
      </c>
      <c r="BX737" s="132" t="str">
        <f t="shared" si="437"/>
        <v/>
      </c>
      <c r="BY737" s="132" t="str">
        <f t="shared" si="438"/>
        <v/>
      </c>
      <c r="BZ737" t="str">
        <f t="shared" si="439"/>
        <v/>
      </c>
      <c r="CA737" t="str">
        <f t="shared" si="440"/>
        <v/>
      </c>
      <c r="CB737" t="str">
        <f t="shared" si="441"/>
        <v/>
      </c>
      <c r="CC737" t="str">
        <f t="shared" si="442"/>
        <v/>
      </c>
      <c r="CD737" t="str">
        <f t="shared" si="443"/>
        <v/>
      </c>
      <c r="CE737" t="str">
        <f t="shared" si="444"/>
        <v/>
      </c>
      <c r="CF737" t="str">
        <f t="shared" si="445"/>
        <v/>
      </c>
      <c r="CG737" t="str">
        <f t="shared" si="446"/>
        <v/>
      </c>
      <c r="CH737" t="str">
        <f t="shared" si="447"/>
        <v/>
      </c>
      <c r="CI737" t="str">
        <f t="shared" si="448"/>
        <v/>
      </c>
      <c r="CJ737" t="str">
        <f t="shared" si="449"/>
        <v/>
      </c>
      <c r="CK737" t="str">
        <f t="shared" si="450"/>
        <v/>
      </c>
      <c r="CL737" t="str">
        <f t="shared" si="451"/>
        <v/>
      </c>
      <c r="CM737" t="str">
        <f t="shared" si="452"/>
        <v/>
      </c>
      <c r="CN737" t="str">
        <f t="shared" si="453"/>
        <v/>
      </c>
      <c r="CO737" t="str">
        <f t="shared" si="454"/>
        <v/>
      </c>
    </row>
    <row r="738" spans="1:93" ht="19.5" customHeight="1">
      <c r="A738" t="s">
        <v>4344</v>
      </c>
      <c r="C738" s="26"/>
      <c r="D738" s="30"/>
      <c r="E738" s="206" t="s">
        <v>5035</v>
      </c>
      <c r="F738" t="s">
        <v>48</v>
      </c>
      <c r="G738" s="30" t="s">
        <v>337</v>
      </c>
      <c r="H738" s="29" t="s">
        <v>3355</v>
      </c>
      <c r="K738" s="28"/>
      <c r="M738" s="198" t="s">
        <v>1707</v>
      </c>
      <c r="R738" t="str">
        <f>IF(COUNTIF(soi_input_variables!A:A,B738)&gt;0,"yes","no")</f>
        <v>no</v>
      </c>
      <c r="S738" t="str">
        <f>IF(COUNTIF(midas_input_variables!A:A,B738)&gt;0,"yes","no")</f>
        <v>no</v>
      </c>
      <c r="T738" t="str">
        <f t="shared" ref="T738:T748" si="458">IF(OR(R738="yes",S738="yes"),"yes","no")</f>
        <v>no</v>
      </c>
      <c r="V738" t="str">
        <f>IF(COUNTIF(eucalc_variables_proxies!A:A,B738)&gt;0,"yes","no")</f>
        <v>no</v>
      </c>
      <c r="W738" s="198" t="s">
        <v>38</v>
      </c>
      <c r="AI738" s="9" t="s">
        <v>5036</v>
      </c>
      <c r="AJ738" t="s">
        <v>3113</v>
      </c>
      <c r="AK738" t="s">
        <v>3113</v>
      </c>
      <c r="AO738" s="29"/>
      <c r="AP738" s="103" t="s">
        <v>5037</v>
      </c>
      <c r="AQ738" s="104" t="b">
        <v>1</v>
      </c>
      <c r="AR738" s="105"/>
      <c r="AS738" s="29"/>
      <c r="AT738" s="131" t="str" cm="1">
        <f t="array" ref="AT738">IFERROR(_xlfn.TEXTSPLIT(AR738,";",,FALSE),"")</f>
        <v/>
      </c>
      <c r="BJ738" s="132" t="str">
        <f t="shared" si="423"/>
        <v/>
      </c>
      <c r="BK738" s="132" t="str">
        <f t="shared" si="424"/>
        <v/>
      </c>
      <c r="BL738" s="132" t="str">
        <f t="shared" si="425"/>
        <v/>
      </c>
      <c r="BM738" s="132" t="str">
        <f t="shared" si="426"/>
        <v/>
      </c>
      <c r="BN738" s="132" t="str">
        <f t="shared" si="427"/>
        <v/>
      </c>
      <c r="BO738" s="132" t="str">
        <f t="shared" si="428"/>
        <v/>
      </c>
      <c r="BP738" s="132" t="str">
        <f t="shared" si="429"/>
        <v/>
      </c>
      <c r="BQ738" s="132" t="str">
        <f t="shared" si="430"/>
        <v/>
      </c>
      <c r="BR738" s="132" t="str">
        <f t="shared" si="431"/>
        <v/>
      </c>
      <c r="BS738" s="132" t="str">
        <f t="shared" si="432"/>
        <v/>
      </c>
      <c r="BT738" s="132" t="str">
        <f t="shared" si="433"/>
        <v/>
      </c>
      <c r="BU738" s="132" t="str">
        <f t="shared" si="434"/>
        <v/>
      </c>
      <c r="BV738" s="132" t="str">
        <f t="shared" si="435"/>
        <v/>
      </c>
      <c r="BW738" s="132" t="str">
        <f t="shared" si="436"/>
        <v/>
      </c>
      <c r="BX738" s="132" t="str">
        <f t="shared" si="437"/>
        <v/>
      </c>
      <c r="BY738" s="132" t="str">
        <f t="shared" si="438"/>
        <v/>
      </c>
      <c r="BZ738" t="str">
        <f t="shared" si="439"/>
        <v/>
      </c>
      <c r="CA738" t="str">
        <f t="shared" si="440"/>
        <v/>
      </c>
      <c r="CB738" t="str">
        <f t="shared" si="441"/>
        <v/>
      </c>
      <c r="CC738" t="str">
        <f t="shared" si="442"/>
        <v/>
      </c>
      <c r="CD738" t="str">
        <f t="shared" si="443"/>
        <v/>
      </c>
      <c r="CE738" t="str">
        <f t="shared" si="444"/>
        <v/>
      </c>
      <c r="CF738" t="str">
        <f t="shared" si="445"/>
        <v/>
      </c>
      <c r="CG738" t="str">
        <f t="shared" si="446"/>
        <v/>
      </c>
      <c r="CH738" t="str">
        <f t="shared" si="447"/>
        <v/>
      </c>
      <c r="CI738" t="str">
        <f t="shared" si="448"/>
        <v/>
      </c>
      <c r="CJ738" t="str">
        <f t="shared" si="449"/>
        <v/>
      </c>
      <c r="CK738" t="str">
        <f t="shared" si="450"/>
        <v/>
      </c>
      <c r="CL738" t="str">
        <f t="shared" si="451"/>
        <v/>
      </c>
      <c r="CM738" t="str">
        <f t="shared" si="452"/>
        <v/>
      </c>
      <c r="CN738" t="str">
        <f t="shared" si="453"/>
        <v/>
      </c>
      <c r="CO738" t="str">
        <f t="shared" si="454"/>
        <v/>
      </c>
    </row>
    <row r="739" spans="1:93" ht="19.2" customHeight="1">
      <c r="B739" t="s">
        <v>5038</v>
      </c>
      <c r="C739" s="26"/>
      <c r="D739" s="30"/>
      <c r="E739" s="206" t="s">
        <v>61</v>
      </c>
      <c r="F739" t="s">
        <v>48</v>
      </c>
      <c r="G739" s="30" t="s">
        <v>337</v>
      </c>
      <c r="H739" s="29" t="s">
        <v>3355</v>
      </c>
      <c r="K739" s="28"/>
      <c r="M739" s="198" t="s">
        <v>1707</v>
      </c>
      <c r="R739" t="str">
        <f>IF(COUNTIF(soi_input_variables!A:A,B739)&gt;0,"yes","no")</f>
        <v>no</v>
      </c>
      <c r="S739" t="str">
        <f>IF(COUNTIF(midas_input_variables!A:A,B739)&gt;0,"yes","no")</f>
        <v>no</v>
      </c>
      <c r="T739" t="str">
        <f t="shared" si="458"/>
        <v>no</v>
      </c>
      <c r="V739" t="str">
        <f>IF(COUNTIF(eucalc_variables_proxies!A:A,B739)&gt;0,"yes","no")</f>
        <v>no</v>
      </c>
      <c r="W739" s="198" t="s">
        <v>38</v>
      </c>
      <c r="AI739" s="9" t="s">
        <v>5039</v>
      </c>
      <c r="AJ739" t="s">
        <v>3113</v>
      </c>
      <c r="AK739" t="s">
        <v>3113</v>
      </c>
      <c r="AO739" s="29"/>
      <c r="AP739" s="103" t="s">
        <v>5040</v>
      </c>
      <c r="AQ739" s="104" t="b">
        <v>1</v>
      </c>
      <c r="AR739" s="105"/>
      <c r="AS739" s="29"/>
      <c r="AT739" s="131" t="str" cm="1">
        <f t="array" ref="AT739">IFERROR(_xlfn.TEXTSPLIT(AR739,";",,FALSE),"")</f>
        <v/>
      </c>
      <c r="BJ739" s="132" t="str">
        <f t="shared" si="423"/>
        <v/>
      </c>
      <c r="BK739" s="132" t="str">
        <f t="shared" si="424"/>
        <v/>
      </c>
      <c r="BL739" s="132" t="str">
        <f t="shared" si="425"/>
        <v/>
      </c>
      <c r="BM739" s="132" t="str">
        <f t="shared" si="426"/>
        <v/>
      </c>
      <c r="BN739" s="132" t="str">
        <f t="shared" si="427"/>
        <v/>
      </c>
      <c r="BO739" s="132" t="str">
        <f t="shared" si="428"/>
        <v/>
      </c>
      <c r="BP739" s="132" t="str">
        <f t="shared" si="429"/>
        <v/>
      </c>
      <c r="BQ739" s="132" t="str">
        <f t="shared" si="430"/>
        <v/>
      </c>
      <c r="BR739" s="132" t="str">
        <f t="shared" si="431"/>
        <v/>
      </c>
      <c r="BS739" s="132" t="str">
        <f t="shared" si="432"/>
        <v/>
      </c>
      <c r="BT739" s="132" t="str">
        <f t="shared" si="433"/>
        <v/>
      </c>
      <c r="BU739" s="132" t="str">
        <f t="shared" si="434"/>
        <v/>
      </c>
      <c r="BV739" s="132" t="str">
        <f t="shared" si="435"/>
        <v/>
      </c>
      <c r="BW739" s="132" t="str">
        <f t="shared" si="436"/>
        <v/>
      </c>
      <c r="BX739" s="132" t="str">
        <f t="shared" si="437"/>
        <v/>
      </c>
      <c r="BY739" s="132" t="str">
        <f t="shared" si="438"/>
        <v/>
      </c>
      <c r="BZ739" t="str">
        <f t="shared" si="439"/>
        <v/>
      </c>
      <c r="CA739" t="str">
        <f t="shared" si="440"/>
        <v/>
      </c>
      <c r="CB739" t="str">
        <f t="shared" si="441"/>
        <v/>
      </c>
      <c r="CC739" t="str">
        <f t="shared" si="442"/>
        <v/>
      </c>
      <c r="CD739" t="str">
        <f t="shared" si="443"/>
        <v/>
      </c>
      <c r="CE739" t="str">
        <f t="shared" si="444"/>
        <v/>
      </c>
      <c r="CF739" t="str">
        <f t="shared" si="445"/>
        <v/>
      </c>
      <c r="CG739" t="str">
        <f t="shared" si="446"/>
        <v/>
      </c>
      <c r="CH739" t="str">
        <f t="shared" si="447"/>
        <v/>
      </c>
      <c r="CI739" t="str">
        <f t="shared" si="448"/>
        <v/>
      </c>
      <c r="CJ739" t="str">
        <f t="shared" si="449"/>
        <v/>
      </c>
      <c r="CK739" t="str">
        <f t="shared" si="450"/>
        <v/>
      </c>
      <c r="CL739" t="str">
        <f t="shared" si="451"/>
        <v/>
      </c>
      <c r="CM739" t="str">
        <f t="shared" si="452"/>
        <v/>
      </c>
      <c r="CN739" t="str">
        <f t="shared" si="453"/>
        <v/>
      </c>
      <c r="CO739" t="str">
        <f t="shared" si="454"/>
        <v/>
      </c>
    </row>
    <row r="740" spans="1:93" ht="19.5" customHeight="1">
      <c r="A740" t="s">
        <v>4348</v>
      </c>
      <c r="C740" s="26"/>
      <c r="D740" s="30"/>
      <c r="E740" s="206" t="s">
        <v>5035</v>
      </c>
      <c r="F740" t="s">
        <v>48</v>
      </c>
      <c r="G740" s="30" t="s">
        <v>337</v>
      </c>
      <c r="H740" s="29" t="s">
        <v>3355</v>
      </c>
      <c r="K740" s="28"/>
      <c r="M740" s="198" t="s">
        <v>1707</v>
      </c>
      <c r="R740" t="str">
        <f>IF(COUNTIF(soi_input_variables!A:A,B740)&gt;0,"yes","no")</f>
        <v>no</v>
      </c>
      <c r="S740" t="str">
        <f>IF(COUNTIF(midas_input_variables!A:A,B740)&gt;0,"yes","no")</f>
        <v>no</v>
      </c>
      <c r="T740" t="str">
        <f t="shared" si="458"/>
        <v>no</v>
      </c>
      <c r="V740" t="str">
        <f>IF(COUNTIF(eucalc_variables_proxies!A:A,B740)&gt;0,"yes","no")</f>
        <v>no</v>
      </c>
      <c r="W740" s="198" t="s">
        <v>38</v>
      </c>
      <c r="AI740" s="9" t="s">
        <v>5041</v>
      </c>
      <c r="AJ740" t="s">
        <v>3113</v>
      </c>
      <c r="AK740" t="s">
        <v>3113</v>
      </c>
      <c r="AO740" s="29">
        <v>25</v>
      </c>
      <c r="AP740" s="103" t="s">
        <v>5042</v>
      </c>
      <c r="AQ740" s="104" t="b">
        <v>1</v>
      </c>
      <c r="AR740" s="105"/>
      <c r="AS740" s="29">
        <v>25</v>
      </c>
      <c r="AT740" s="131" t="str" cm="1">
        <f t="array" ref="AT740">IFERROR(_xlfn.TEXTSPLIT(AR740,";",,FALSE),"")</f>
        <v/>
      </c>
      <c r="BJ740" s="132" t="str">
        <f t="shared" si="423"/>
        <v/>
      </c>
      <c r="BK740" s="132" t="str">
        <f t="shared" si="424"/>
        <v/>
      </c>
      <c r="BL740" s="132" t="str">
        <f t="shared" si="425"/>
        <v/>
      </c>
      <c r="BM740" s="132" t="str">
        <f t="shared" si="426"/>
        <v/>
      </c>
      <c r="BN740" s="132" t="str">
        <f t="shared" si="427"/>
        <v/>
      </c>
      <c r="BO740" s="132" t="str">
        <f t="shared" si="428"/>
        <v/>
      </c>
      <c r="BP740" s="132" t="str">
        <f t="shared" si="429"/>
        <v/>
      </c>
      <c r="BQ740" s="132" t="str">
        <f t="shared" si="430"/>
        <v/>
      </c>
      <c r="BR740" s="132" t="str">
        <f t="shared" si="431"/>
        <v/>
      </c>
      <c r="BS740" s="132" t="str">
        <f t="shared" si="432"/>
        <v/>
      </c>
      <c r="BT740" s="132" t="str">
        <f t="shared" si="433"/>
        <v/>
      </c>
      <c r="BU740" s="132" t="str">
        <f t="shared" si="434"/>
        <v/>
      </c>
      <c r="BV740" s="132" t="str">
        <f t="shared" si="435"/>
        <v/>
      </c>
      <c r="BW740" s="132" t="str">
        <f t="shared" si="436"/>
        <v/>
      </c>
      <c r="BX740" s="132" t="str">
        <f t="shared" si="437"/>
        <v/>
      </c>
      <c r="BY740" s="132" t="str">
        <f t="shared" si="438"/>
        <v/>
      </c>
      <c r="BZ740" t="str">
        <f t="shared" si="439"/>
        <v/>
      </c>
      <c r="CA740" t="str">
        <f t="shared" si="440"/>
        <v/>
      </c>
      <c r="CB740" t="str">
        <f t="shared" si="441"/>
        <v/>
      </c>
      <c r="CC740" t="str">
        <f t="shared" si="442"/>
        <v/>
      </c>
      <c r="CD740" t="str">
        <f t="shared" si="443"/>
        <v/>
      </c>
      <c r="CE740" t="str">
        <f t="shared" si="444"/>
        <v/>
      </c>
      <c r="CF740" t="str">
        <f t="shared" si="445"/>
        <v/>
      </c>
      <c r="CG740" t="str">
        <f t="shared" si="446"/>
        <v/>
      </c>
      <c r="CH740" t="str">
        <f t="shared" si="447"/>
        <v/>
      </c>
      <c r="CI740" t="str">
        <f t="shared" si="448"/>
        <v/>
      </c>
      <c r="CJ740" t="str">
        <f t="shared" si="449"/>
        <v/>
      </c>
      <c r="CK740" t="str">
        <f t="shared" si="450"/>
        <v/>
      </c>
      <c r="CL740" t="str">
        <f t="shared" si="451"/>
        <v/>
      </c>
      <c r="CM740" t="str">
        <f t="shared" si="452"/>
        <v/>
      </c>
      <c r="CN740" t="str">
        <f t="shared" si="453"/>
        <v/>
      </c>
      <c r="CO740" t="str">
        <f t="shared" si="454"/>
        <v/>
      </c>
    </row>
    <row r="741" spans="1:93" ht="19.5" customHeight="1">
      <c r="B741" t="s">
        <v>5043</v>
      </c>
      <c r="C741" s="26"/>
      <c r="D741" s="30"/>
      <c r="E741" s="206" t="s">
        <v>61</v>
      </c>
      <c r="F741" t="s">
        <v>48</v>
      </c>
      <c r="G741" s="30" t="s">
        <v>337</v>
      </c>
      <c r="H741" s="29" t="s">
        <v>3355</v>
      </c>
      <c r="K741" s="28"/>
      <c r="M741" s="198" t="s">
        <v>1707</v>
      </c>
      <c r="R741" t="str">
        <f>IF(COUNTIF(soi_input_variables!A:A,B741)&gt;0,"yes","no")</f>
        <v>no</v>
      </c>
      <c r="S741" t="str">
        <f>IF(COUNTIF(midas_input_variables!A:A,B741)&gt;0,"yes","no")</f>
        <v>no</v>
      </c>
      <c r="T741" t="str">
        <f t="shared" si="458"/>
        <v>no</v>
      </c>
      <c r="V741" t="str">
        <f>IF(COUNTIF(eucalc_variables_proxies!A:A,B741)&gt;0,"yes","no")</f>
        <v>no</v>
      </c>
      <c r="W741" s="198" t="s">
        <v>38</v>
      </c>
      <c r="AI741" s="9" t="s">
        <v>5044</v>
      </c>
      <c r="AJ741" t="s">
        <v>3113</v>
      </c>
      <c r="AK741" t="s">
        <v>3113</v>
      </c>
      <c r="AO741" s="29"/>
      <c r="AP741" s="103" t="s">
        <v>5045</v>
      </c>
      <c r="AQ741" s="104" t="b">
        <v>1</v>
      </c>
      <c r="AR741" s="105"/>
      <c r="AS741" s="29"/>
      <c r="AT741" s="131" t="str" cm="1">
        <f t="array" ref="AT741">IFERROR(_xlfn.TEXTSPLIT(AR741,";",,FALSE),"")</f>
        <v/>
      </c>
      <c r="BJ741" s="132" t="str">
        <f t="shared" si="423"/>
        <v/>
      </c>
      <c r="BK741" s="132" t="str">
        <f t="shared" si="424"/>
        <v/>
      </c>
      <c r="BL741" s="132" t="str">
        <f t="shared" si="425"/>
        <v/>
      </c>
      <c r="BM741" s="132" t="str">
        <f t="shared" si="426"/>
        <v/>
      </c>
      <c r="BN741" s="132" t="str">
        <f t="shared" si="427"/>
        <v/>
      </c>
      <c r="BO741" s="132" t="str">
        <f t="shared" si="428"/>
        <v/>
      </c>
      <c r="BP741" s="132" t="str">
        <f t="shared" si="429"/>
        <v/>
      </c>
      <c r="BQ741" s="132" t="str">
        <f t="shared" si="430"/>
        <v/>
      </c>
      <c r="BR741" s="132" t="str">
        <f t="shared" si="431"/>
        <v/>
      </c>
      <c r="BS741" s="132" t="str">
        <f t="shared" si="432"/>
        <v/>
      </c>
      <c r="BT741" s="132" t="str">
        <f t="shared" si="433"/>
        <v/>
      </c>
      <c r="BU741" s="132" t="str">
        <f t="shared" si="434"/>
        <v/>
      </c>
      <c r="BV741" s="132" t="str">
        <f t="shared" si="435"/>
        <v/>
      </c>
      <c r="BW741" s="132" t="str">
        <f t="shared" si="436"/>
        <v/>
      </c>
      <c r="BX741" s="132" t="str">
        <f t="shared" si="437"/>
        <v/>
      </c>
      <c r="BY741" s="132" t="str">
        <f t="shared" si="438"/>
        <v/>
      </c>
      <c r="BZ741" t="str">
        <f t="shared" si="439"/>
        <v/>
      </c>
      <c r="CA741" t="str">
        <f t="shared" si="440"/>
        <v/>
      </c>
      <c r="CB741" t="str">
        <f t="shared" si="441"/>
        <v/>
      </c>
      <c r="CC741" t="str">
        <f t="shared" si="442"/>
        <v/>
      </c>
      <c r="CD741" t="str">
        <f t="shared" si="443"/>
        <v/>
      </c>
      <c r="CE741" t="str">
        <f t="shared" si="444"/>
        <v/>
      </c>
      <c r="CF741" t="str">
        <f t="shared" si="445"/>
        <v/>
      </c>
      <c r="CG741" t="str">
        <f t="shared" si="446"/>
        <v/>
      </c>
      <c r="CH741" t="str">
        <f t="shared" si="447"/>
        <v/>
      </c>
      <c r="CI741" t="str">
        <f t="shared" si="448"/>
        <v/>
      </c>
      <c r="CJ741" t="str">
        <f t="shared" si="449"/>
        <v/>
      </c>
      <c r="CK741" t="str">
        <f t="shared" si="450"/>
        <v/>
      </c>
      <c r="CL741" t="str">
        <f t="shared" si="451"/>
        <v/>
      </c>
      <c r="CM741" t="str">
        <f t="shared" si="452"/>
        <v/>
      </c>
      <c r="CN741" t="str">
        <f t="shared" si="453"/>
        <v/>
      </c>
      <c r="CO741" t="str">
        <f t="shared" si="454"/>
        <v/>
      </c>
    </row>
    <row r="742" spans="1:93" ht="19.5" customHeight="1">
      <c r="A742" t="s">
        <v>4352</v>
      </c>
      <c r="C742" s="26"/>
      <c r="D742" s="30"/>
      <c r="E742" s="206" t="s">
        <v>5035</v>
      </c>
      <c r="F742" t="s">
        <v>48</v>
      </c>
      <c r="G742" s="30" t="s">
        <v>337</v>
      </c>
      <c r="H742" s="29" t="s">
        <v>3355</v>
      </c>
      <c r="K742" s="28"/>
      <c r="M742" s="198" t="s">
        <v>1707</v>
      </c>
      <c r="R742" t="str">
        <f>IF(COUNTIF(soi_input_variables!A:A,B742)&gt;0,"yes","no")</f>
        <v>no</v>
      </c>
      <c r="S742" t="str">
        <f>IF(COUNTIF(midas_input_variables!A:A,B742)&gt;0,"yes","no")</f>
        <v>no</v>
      </c>
      <c r="T742" t="str">
        <f t="shared" si="458"/>
        <v>no</v>
      </c>
      <c r="V742" t="str">
        <f>IF(COUNTIF(eucalc_variables_proxies!A:A,B742)&gt;0,"yes","no")</f>
        <v>no</v>
      </c>
      <c r="W742" s="198" t="s">
        <v>38</v>
      </c>
      <c r="AI742" s="9" t="s">
        <v>5046</v>
      </c>
      <c r="AJ742" t="s">
        <v>2943</v>
      </c>
      <c r="AK742" t="s">
        <v>5047</v>
      </c>
      <c r="AO742" s="29"/>
      <c r="AP742" s="103" t="s">
        <v>5048</v>
      </c>
      <c r="AQ742" s="104" t="b">
        <v>1</v>
      </c>
      <c r="AR742" s="105"/>
      <c r="AS742" s="29"/>
      <c r="AT742" s="131" t="str" cm="1">
        <f t="array" ref="AT742">IFERROR(_xlfn.TEXTSPLIT(AR742,";",,FALSE),"")</f>
        <v/>
      </c>
      <c r="BJ742" s="132" t="str">
        <f t="shared" si="423"/>
        <v/>
      </c>
      <c r="BK742" s="132" t="str">
        <f t="shared" si="424"/>
        <v/>
      </c>
      <c r="BL742" s="132" t="str">
        <f t="shared" si="425"/>
        <v/>
      </c>
      <c r="BM742" s="132" t="str">
        <f t="shared" si="426"/>
        <v/>
      </c>
      <c r="BN742" s="132" t="str">
        <f t="shared" si="427"/>
        <v/>
      </c>
      <c r="BO742" s="132" t="str">
        <f t="shared" si="428"/>
        <v/>
      </c>
      <c r="BP742" s="132" t="str">
        <f t="shared" si="429"/>
        <v/>
      </c>
      <c r="BQ742" s="132" t="str">
        <f t="shared" si="430"/>
        <v/>
      </c>
      <c r="BR742" s="132" t="str">
        <f t="shared" si="431"/>
        <v/>
      </c>
      <c r="BS742" s="132" t="str">
        <f t="shared" si="432"/>
        <v/>
      </c>
      <c r="BT742" s="132" t="str">
        <f t="shared" si="433"/>
        <v/>
      </c>
      <c r="BU742" s="132" t="str">
        <f t="shared" si="434"/>
        <v/>
      </c>
      <c r="BV742" s="132" t="str">
        <f t="shared" si="435"/>
        <v/>
      </c>
      <c r="BW742" s="132" t="str">
        <f t="shared" si="436"/>
        <v/>
      </c>
      <c r="BX742" s="132" t="str">
        <f t="shared" si="437"/>
        <v/>
      </c>
      <c r="BY742" s="132" t="str">
        <f t="shared" si="438"/>
        <v/>
      </c>
      <c r="BZ742" t="str">
        <f t="shared" si="439"/>
        <v/>
      </c>
      <c r="CA742" t="str">
        <f t="shared" si="440"/>
        <v/>
      </c>
      <c r="CB742" t="str">
        <f t="shared" si="441"/>
        <v/>
      </c>
      <c r="CC742" t="str">
        <f t="shared" si="442"/>
        <v/>
      </c>
      <c r="CD742" t="str">
        <f t="shared" si="443"/>
        <v/>
      </c>
      <c r="CE742" t="str">
        <f t="shared" si="444"/>
        <v/>
      </c>
      <c r="CF742" t="str">
        <f t="shared" si="445"/>
        <v/>
      </c>
      <c r="CG742" t="str">
        <f t="shared" si="446"/>
        <v/>
      </c>
      <c r="CH742" t="str">
        <f t="shared" si="447"/>
        <v/>
      </c>
      <c r="CI742" t="str">
        <f t="shared" si="448"/>
        <v/>
      </c>
      <c r="CJ742" t="str">
        <f t="shared" si="449"/>
        <v/>
      </c>
      <c r="CK742" t="str">
        <f t="shared" si="450"/>
        <v/>
      </c>
      <c r="CL742" t="str">
        <f t="shared" si="451"/>
        <v/>
      </c>
      <c r="CM742" t="str">
        <f t="shared" si="452"/>
        <v/>
      </c>
      <c r="CN742" t="str">
        <f t="shared" si="453"/>
        <v/>
      </c>
      <c r="CO742" t="str">
        <f t="shared" si="454"/>
        <v/>
      </c>
    </row>
    <row r="743" spans="1:93" ht="19.5" customHeight="1">
      <c r="B743" t="s">
        <v>5049</v>
      </c>
      <c r="C743" s="26"/>
      <c r="D743" s="30"/>
      <c r="E743" s="206" t="s">
        <v>61</v>
      </c>
      <c r="F743" t="s">
        <v>48</v>
      </c>
      <c r="G743" s="30" t="s">
        <v>337</v>
      </c>
      <c r="H743" s="29" t="s">
        <v>3355</v>
      </c>
      <c r="K743" s="28"/>
      <c r="M743" s="198" t="s">
        <v>1707</v>
      </c>
      <c r="R743" t="str">
        <f>IF(COUNTIF(soi_input_variables!A:A,B743)&gt;0,"yes","no")</f>
        <v>no</v>
      </c>
      <c r="S743" t="str">
        <f>IF(COUNTIF(midas_input_variables!A:A,B743)&gt;0,"yes","no")</f>
        <v>no</v>
      </c>
      <c r="T743" t="str">
        <f t="shared" si="458"/>
        <v>no</v>
      </c>
      <c r="V743" t="str">
        <f>IF(COUNTIF(eucalc_variables_proxies!A:A,B743)&gt;0,"yes","no")</f>
        <v>no</v>
      </c>
      <c r="W743" s="198" t="s">
        <v>38</v>
      </c>
      <c r="AI743" s="9" t="s">
        <v>5050</v>
      </c>
      <c r="AJ743" t="s">
        <v>2943</v>
      </c>
      <c r="AK743" t="s">
        <v>5047</v>
      </c>
      <c r="AO743" s="29"/>
      <c r="AP743" s="103" t="s">
        <v>5051</v>
      </c>
      <c r="AQ743" s="104" t="b">
        <v>1</v>
      </c>
      <c r="AR743" s="105"/>
      <c r="AS743" s="29"/>
      <c r="AT743" s="131" t="str" cm="1">
        <f t="array" ref="AT743">IFERROR(_xlfn.TEXTSPLIT(AR743,";",,FALSE),"")</f>
        <v/>
      </c>
      <c r="BJ743" s="132" t="str">
        <f t="shared" si="423"/>
        <v/>
      </c>
      <c r="BK743" s="132" t="str">
        <f t="shared" si="424"/>
        <v/>
      </c>
      <c r="BL743" s="132" t="str">
        <f t="shared" si="425"/>
        <v/>
      </c>
      <c r="BM743" s="132" t="str">
        <f t="shared" si="426"/>
        <v/>
      </c>
      <c r="BN743" s="132" t="str">
        <f t="shared" si="427"/>
        <v/>
      </c>
      <c r="BO743" s="132" t="str">
        <f t="shared" si="428"/>
        <v/>
      </c>
      <c r="BP743" s="132" t="str">
        <f t="shared" si="429"/>
        <v/>
      </c>
      <c r="BQ743" s="132" t="str">
        <f t="shared" si="430"/>
        <v/>
      </c>
      <c r="BR743" s="132" t="str">
        <f t="shared" si="431"/>
        <v/>
      </c>
      <c r="BS743" s="132" t="str">
        <f t="shared" si="432"/>
        <v/>
      </c>
      <c r="BT743" s="132" t="str">
        <f t="shared" si="433"/>
        <v/>
      </c>
      <c r="BU743" s="132" t="str">
        <f t="shared" si="434"/>
        <v/>
      </c>
      <c r="BV743" s="132" t="str">
        <f t="shared" si="435"/>
        <v/>
      </c>
      <c r="BW743" s="132" t="str">
        <f t="shared" si="436"/>
        <v/>
      </c>
      <c r="BX743" s="132" t="str">
        <f t="shared" si="437"/>
        <v/>
      </c>
      <c r="BY743" s="132" t="str">
        <f t="shared" si="438"/>
        <v/>
      </c>
      <c r="BZ743" t="str">
        <f t="shared" si="439"/>
        <v/>
      </c>
      <c r="CA743" t="str">
        <f t="shared" si="440"/>
        <v/>
      </c>
      <c r="CB743" t="str">
        <f t="shared" si="441"/>
        <v/>
      </c>
      <c r="CC743" t="str">
        <f t="shared" si="442"/>
        <v/>
      </c>
      <c r="CD743" t="str">
        <f t="shared" si="443"/>
        <v/>
      </c>
      <c r="CE743" t="str">
        <f t="shared" si="444"/>
        <v/>
      </c>
      <c r="CF743" t="str">
        <f t="shared" si="445"/>
        <v/>
      </c>
      <c r="CG743" t="str">
        <f t="shared" si="446"/>
        <v/>
      </c>
      <c r="CH743" t="str">
        <f t="shared" si="447"/>
        <v/>
      </c>
      <c r="CI743" t="str">
        <f t="shared" si="448"/>
        <v/>
      </c>
      <c r="CJ743" t="str">
        <f t="shared" si="449"/>
        <v/>
      </c>
      <c r="CK743" t="str">
        <f t="shared" si="450"/>
        <v/>
      </c>
      <c r="CL743" t="str">
        <f t="shared" si="451"/>
        <v/>
      </c>
      <c r="CM743" t="str">
        <f t="shared" si="452"/>
        <v/>
      </c>
      <c r="CN743" t="str">
        <f t="shared" si="453"/>
        <v/>
      </c>
      <c r="CO743" t="str">
        <f t="shared" si="454"/>
        <v/>
      </c>
    </row>
    <row r="744" spans="1:93" ht="19.5" customHeight="1">
      <c r="A744" t="s">
        <v>4355</v>
      </c>
      <c r="C744" s="26"/>
      <c r="D744" s="30"/>
      <c r="E744" s="206" t="s">
        <v>5035</v>
      </c>
      <c r="F744" t="s">
        <v>48</v>
      </c>
      <c r="G744" s="30" t="s">
        <v>337</v>
      </c>
      <c r="H744" s="29" t="s">
        <v>3355</v>
      </c>
      <c r="K744" s="28"/>
      <c r="M744" s="198" t="s">
        <v>1707</v>
      </c>
      <c r="R744" t="str">
        <f>IF(COUNTIF(soi_input_variables!A:A,B744)&gt;0,"yes","no")</f>
        <v>no</v>
      </c>
      <c r="S744" t="str">
        <f>IF(COUNTIF(midas_input_variables!A:A,B744)&gt;0,"yes","no")</f>
        <v>no</v>
      </c>
      <c r="T744" t="str">
        <f t="shared" si="458"/>
        <v>no</v>
      </c>
      <c r="V744" t="str">
        <f>IF(COUNTIF(eucalc_variables_proxies!A:A,B744)&gt;0,"yes","no")</f>
        <v>no</v>
      </c>
      <c r="W744" s="198" t="s">
        <v>38</v>
      </c>
      <c r="AI744" s="9" t="s">
        <v>5052</v>
      </c>
      <c r="AJ744" t="s">
        <v>2943</v>
      </c>
      <c r="AK744" t="s">
        <v>5047</v>
      </c>
      <c r="AO744" s="29"/>
      <c r="AP744" s="103" t="s">
        <v>5053</v>
      </c>
      <c r="AQ744" s="104" t="b">
        <v>1</v>
      </c>
      <c r="AR744" s="105"/>
      <c r="AS744" s="29"/>
      <c r="AT744" s="131" t="str" cm="1">
        <f t="array" ref="AT744">IFERROR(_xlfn.TEXTSPLIT(AR744,";",,FALSE),"")</f>
        <v/>
      </c>
      <c r="BJ744" s="132" t="str">
        <f t="shared" si="423"/>
        <v/>
      </c>
      <c r="BK744" s="132" t="str">
        <f t="shared" si="424"/>
        <v/>
      </c>
      <c r="BL744" s="132" t="str">
        <f t="shared" si="425"/>
        <v/>
      </c>
      <c r="BM744" s="132" t="str">
        <f t="shared" si="426"/>
        <v/>
      </c>
      <c r="BN744" s="132" t="str">
        <f t="shared" si="427"/>
        <v/>
      </c>
      <c r="BO744" s="132" t="str">
        <f t="shared" si="428"/>
        <v/>
      </c>
      <c r="BP744" s="132" t="str">
        <f t="shared" si="429"/>
        <v/>
      </c>
      <c r="BQ744" s="132" t="str">
        <f t="shared" si="430"/>
        <v/>
      </c>
      <c r="BR744" s="132" t="str">
        <f t="shared" si="431"/>
        <v/>
      </c>
      <c r="BS744" s="132" t="str">
        <f t="shared" si="432"/>
        <v/>
      </c>
      <c r="BT744" s="132" t="str">
        <f t="shared" si="433"/>
        <v/>
      </c>
      <c r="BU744" s="132" t="str">
        <f t="shared" si="434"/>
        <v/>
      </c>
      <c r="BV744" s="132" t="str">
        <f t="shared" si="435"/>
        <v/>
      </c>
      <c r="BW744" s="132" t="str">
        <f t="shared" si="436"/>
        <v/>
      </c>
      <c r="BX744" s="132" t="str">
        <f t="shared" si="437"/>
        <v/>
      </c>
      <c r="BY744" s="132" t="str">
        <f t="shared" si="438"/>
        <v/>
      </c>
      <c r="BZ744" t="str">
        <f t="shared" si="439"/>
        <v/>
      </c>
      <c r="CA744" t="str">
        <f t="shared" si="440"/>
        <v/>
      </c>
      <c r="CB744" t="str">
        <f t="shared" si="441"/>
        <v/>
      </c>
      <c r="CC744" t="str">
        <f t="shared" si="442"/>
        <v/>
      </c>
      <c r="CD744" t="str">
        <f t="shared" si="443"/>
        <v/>
      </c>
      <c r="CE744" t="str">
        <f t="shared" si="444"/>
        <v/>
      </c>
      <c r="CF744" t="str">
        <f t="shared" si="445"/>
        <v/>
      </c>
      <c r="CG744" t="str">
        <f t="shared" si="446"/>
        <v/>
      </c>
      <c r="CH744" t="str">
        <f t="shared" si="447"/>
        <v/>
      </c>
      <c r="CI744" t="str">
        <f t="shared" si="448"/>
        <v/>
      </c>
      <c r="CJ744" t="str">
        <f t="shared" si="449"/>
        <v/>
      </c>
      <c r="CK744" t="str">
        <f t="shared" si="450"/>
        <v/>
      </c>
      <c r="CL744" t="str">
        <f t="shared" si="451"/>
        <v/>
      </c>
      <c r="CM744" t="str">
        <f t="shared" si="452"/>
        <v/>
      </c>
      <c r="CN744" t="str">
        <f t="shared" si="453"/>
        <v/>
      </c>
      <c r="CO744" t="str">
        <f t="shared" si="454"/>
        <v/>
      </c>
    </row>
    <row r="745" spans="1:93" ht="19.5" customHeight="1">
      <c r="B745" t="s">
        <v>5054</v>
      </c>
      <c r="C745" s="26"/>
      <c r="D745" s="30"/>
      <c r="E745" s="206" t="s">
        <v>61</v>
      </c>
      <c r="F745" t="s">
        <v>48</v>
      </c>
      <c r="G745" s="30" t="s">
        <v>337</v>
      </c>
      <c r="H745" s="29" t="s">
        <v>3355</v>
      </c>
      <c r="K745" s="28"/>
      <c r="M745" s="198" t="s">
        <v>1707</v>
      </c>
      <c r="R745" t="str">
        <f>IF(COUNTIF(soi_input_variables!A:A,B745)&gt;0,"yes","no")</f>
        <v>no</v>
      </c>
      <c r="S745" t="str">
        <f>IF(COUNTIF(midas_input_variables!A:A,B745)&gt;0,"yes","no")</f>
        <v>no</v>
      </c>
      <c r="T745" t="str">
        <f t="shared" si="458"/>
        <v>no</v>
      </c>
      <c r="V745" t="str">
        <f>IF(COUNTIF(eucalc_variables_proxies!A:A,B745)&gt;0,"yes","no")</f>
        <v>no</v>
      </c>
      <c r="W745" s="198" t="s">
        <v>38</v>
      </c>
      <c r="AI745" s="9" t="s">
        <v>5055</v>
      </c>
      <c r="AJ745" t="s">
        <v>2943</v>
      </c>
      <c r="AK745" t="s">
        <v>5047</v>
      </c>
      <c r="AO745" s="29"/>
      <c r="AP745" s="103" t="s">
        <v>5056</v>
      </c>
      <c r="AQ745" s="104" t="b">
        <v>1</v>
      </c>
      <c r="AR745" s="105"/>
      <c r="AS745" s="29"/>
      <c r="AT745" s="131" t="str" cm="1">
        <f t="array" ref="AT745">IFERROR(_xlfn.TEXTSPLIT(AR745,";",,FALSE),"")</f>
        <v/>
      </c>
      <c r="BJ745" s="132" t="str">
        <f t="shared" si="423"/>
        <v/>
      </c>
      <c r="BK745" s="132" t="str">
        <f t="shared" si="424"/>
        <v/>
      </c>
      <c r="BL745" s="132" t="str">
        <f t="shared" si="425"/>
        <v/>
      </c>
      <c r="BM745" s="132" t="str">
        <f t="shared" si="426"/>
        <v/>
      </c>
      <c r="BN745" s="132" t="str">
        <f t="shared" si="427"/>
        <v/>
      </c>
      <c r="BO745" s="132" t="str">
        <f t="shared" si="428"/>
        <v/>
      </c>
      <c r="BP745" s="132" t="str">
        <f t="shared" si="429"/>
        <v/>
      </c>
      <c r="BQ745" s="132" t="str">
        <f t="shared" si="430"/>
        <v/>
      </c>
      <c r="BR745" s="132" t="str">
        <f t="shared" si="431"/>
        <v/>
      </c>
      <c r="BS745" s="132" t="str">
        <f t="shared" si="432"/>
        <v/>
      </c>
      <c r="BT745" s="132" t="str">
        <f t="shared" si="433"/>
        <v/>
      </c>
      <c r="BU745" s="132" t="str">
        <f t="shared" si="434"/>
        <v/>
      </c>
      <c r="BV745" s="132" t="str">
        <f t="shared" si="435"/>
        <v/>
      </c>
      <c r="BW745" s="132" t="str">
        <f t="shared" si="436"/>
        <v/>
      </c>
      <c r="BX745" s="132" t="str">
        <f t="shared" si="437"/>
        <v/>
      </c>
      <c r="BY745" s="132" t="str">
        <f t="shared" si="438"/>
        <v/>
      </c>
      <c r="BZ745" t="str">
        <f t="shared" si="439"/>
        <v/>
      </c>
      <c r="CA745" t="str">
        <f t="shared" si="440"/>
        <v/>
      </c>
      <c r="CB745" t="str">
        <f t="shared" si="441"/>
        <v/>
      </c>
      <c r="CC745" t="str">
        <f t="shared" si="442"/>
        <v/>
      </c>
      <c r="CD745" t="str">
        <f t="shared" si="443"/>
        <v/>
      </c>
      <c r="CE745" t="str">
        <f t="shared" si="444"/>
        <v/>
      </c>
      <c r="CF745" t="str">
        <f t="shared" si="445"/>
        <v/>
      </c>
      <c r="CG745" t="str">
        <f t="shared" si="446"/>
        <v/>
      </c>
      <c r="CH745" t="str">
        <f t="shared" si="447"/>
        <v/>
      </c>
      <c r="CI745" t="str">
        <f t="shared" si="448"/>
        <v/>
      </c>
      <c r="CJ745" t="str">
        <f t="shared" si="449"/>
        <v/>
      </c>
      <c r="CK745" t="str">
        <f t="shared" si="450"/>
        <v/>
      </c>
      <c r="CL745" t="str">
        <f t="shared" si="451"/>
        <v/>
      </c>
      <c r="CM745" t="str">
        <f t="shared" si="452"/>
        <v/>
      </c>
      <c r="CN745" t="str">
        <f t="shared" si="453"/>
        <v/>
      </c>
      <c r="CO745" t="str">
        <f t="shared" si="454"/>
        <v/>
      </c>
    </row>
    <row r="746" spans="1:93" ht="19.5" customHeight="1">
      <c r="A746" s="192" t="s">
        <v>4625</v>
      </c>
      <c r="B746" s="192" t="s">
        <v>5057</v>
      </c>
      <c r="C746" s="26"/>
      <c r="D746" s="30"/>
      <c r="E746" s="206" t="s">
        <v>1163</v>
      </c>
      <c r="F746" t="s">
        <v>48</v>
      </c>
      <c r="G746" s="30" t="s">
        <v>337</v>
      </c>
      <c r="H746" s="29"/>
      <c r="K746" s="28"/>
      <c r="L746" t="s">
        <v>472</v>
      </c>
      <c r="M746" s="198" t="s">
        <v>1707</v>
      </c>
      <c r="Q746" s="1" t="s">
        <v>5058</v>
      </c>
      <c r="R746" t="str">
        <f>IF(COUNTIF(soi_input_variables!A:A,B746)&gt;0,"yes","no")</f>
        <v>no</v>
      </c>
      <c r="S746" t="str">
        <f>IF(COUNTIF(midas_input_variables!A:A,B746)&gt;0,"yes","no")</f>
        <v>no</v>
      </c>
      <c r="T746" t="str">
        <f t="shared" ref="T746:T747" si="459">IF(OR(R746="yes",S746="yes"),"yes","no")</f>
        <v>no</v>
      </c>
      <c r="V746" t="str">
        <f>IF(COUNTIF(eucalc_variables_proxies!A:A,B746)&gt;0,"yes","no")</f>
        <v>no</v>
      </c>
      <c r="W746" s="198" t="s">
        <v>38</v>
      </c>
      <c r="AI746" s="9" t="s">
        <v>5059</v>
      </c>
      <c r="AJ746" t="s">
        <v>2943</v>
      </c>
      <c r="AK746" t="s">
        <v>5047</v>
      </c>
      <c r="AO746" s="29"/>
      <c r="AP746" s="103" t="s">
        <v>5060</v>
      </c>
      <c r="AQ746" s="104" t="b">
        <v>1</v>
      </c>
      <c r="AR746" s="105"/>
      <c r="AS746" s="29"/>
      <c r="AT746" s="131" t="str" cm="1">
        <f t="array" ref="AT746">IFERROR(_xlfn.TEXTSPLIT(AR746,";",,FALSE),"")</f>
        <v/>
      </c>
      <c r="BJ746" s="132" t="str">
        <f t="shared" si="423"/>
        <v/>
      </c>
      <c r="BK746" s="132" t="str">
        <f t="shared" si="424"/>
        <v/>
      </c>
      <c r="BL746" s="132" t="str">
        <f t="shared" si="425"/>
        <v/>
      </c>
      <c r="BM746" s="132" t="str">
        <f t="shared" si="426"/>
        <v/>
      </c>
      <c r="BN746" s="132" t="str">
        <f t="shared" si="427"/>
        <v/>
      </c>
      <c r="BO746" s="132" t="str">
        <f t="shared" si="428"/>
        <v/>
      </c>
      <c r="BP746" s="132" t="str">
        <f t="shared" si="429"/>
        <v/>
      </c>
      <c r="BQ746" s="132" t="str">
        <f t="shared" si="430"/>
        <v/>
      </c>
      <c r="BR746" s="132" t="str">
        <f t="shared" si="431"/>
        <v/>
      </c>
      <c r="BS746" s="132" t="str">
        <f t="shared" si="432"/>
        <v/>
      </c>
      <c r="BT746" s="132" t="str">
        <f t="shared" si="433"/>
        <v/>
      </c>
      <c r="BU746" s="132" t="str">
        <f t="shared" si="434"/>
        <v/>
      </c>
      <c r="BV746" s="132" t="str">
        <f t="shared" si="435"/>
        <v/>
      </c>
      <c r="BW746" s="132" t="str">
        <f t="shared" si="436"/>
        <v/>
      </c>
      <c r="BX746" s="132" t="str">
        <f t="shared" si="437"/>
        <v/>
      </c>
      <c r="BY746" s="132" t="str">
        <f t="shared" si="438"/>
        <v/>
      </c>
      <c r="BZ746" t="str">
        <f t="shared" si="439"/>
        <v/>
      </c>
      <c r="CA746" t="str">
        <f t="shared" si="440"/>
        <v/>
      </c>
      <c r="CB746" t="str">
        <f t="shared" si="441"/>
        <v/>
      </c>
      <c r="CC746" t="str">
        <f t="shared" si="442"/>
        <v/>
      </c>
      <c r="CD746" t="str">
        <f t="shared" si="443"/>
        <v/>
      </c>
      <c r="CE746" t="str">
        <f t="shared" si="444"/>
        <v/>
      </c>
      <c r="CF746" t="str">
        <f t="shared" si="445"/>
        <v/>
      </c>
      <c r="CG746" t="str">
        <f t="shared" si="446"/>
        <v/>
      </c>
      <c r="CH746" t="str">
        <f t="shared" si="447"/>
        <v/>
      </c>
      <c r="CI746" t="str">
        <f t="shared" si="448"/>
        <v/>
      </c>
      <c r="CJ746" t="str">
        <f t="shared" si="449"/>
        <v/>
      </c>
      <c r="CK746" t="str">
        <f t="shared" si="450"/>
        <v/>
      </c>
      <c r="CL746" t="str">
        <f t="shared" si="451"/>
        <v/>
      </c>
      <c r="CM746" t="str">
        <f t="shared" si="452"/>
        <v/>
      </c>
      <c r="CN746" t="str">
        <f t="shared" si="453"/>
        <v/>
      </c>
      <c r="CO746" t="str">
        <f t="shared" si="454"/>
        <v/>
      </c>
    </row>
    <row r="747" spans="1:93" ht="17.7" customHeight="1">
      <c r="A747" t="s">
        <v>4377</v>
      </c>
      <c r="B747" s="97" t="s">
        <v>4446</v>
      </c>
      <c r="C747" s="26" t="s">
        <v>5061</v>
      </c>
      <c r="D747" s="27"/>
      <c r="E747" s="27" t="s">
        <v>2890</v>
      </c>
      <c r="F747" t="s">
        <v>48</v>
      </c>
      <c r="G747" s="30" t="s">
        <v>337</v>
      </c>
      <c r="H747" t="s">
        <v>5062</v>
      </c>
      <c r="I747" t="s">
        <v>5063</v>
      </c>
      <c r="K747" s="28"/>
      <c r="M747" t="s">
        <v>38</v>
      </c>
      <c r="R747" t="str">
        <f>IF(COUNTIF(soi_input_variables!A:A,B747)&gt;0,"yes","no")</f>
        <v>no</v>
      </c>
      <c r="S747" t="str">
        <f>IF(COUNTIF(midas_input_variables!A:A,B747)&gt;0,"yes","no")</f>
        <v>yes</v>
      </c>
      <c r="T747" t="str">
        <f t="shared" si="459"/>
        <v>yes</v>
      </c>
      <c r="U747">
        <f t="shared" si="457"/>
        <v>5.0000000000000001E-4</v>
      </c>
      <c r="V747" t="str">
        <f>IF(COUNTIF(eucalc_variables_proxies!A:A,B747)&gt;0,"yes","no")</f>
        <v>yes</v>
      </c>
      <c r="X747" t="s">
        <v>3058</v>
      </c>
      <c r="AI747" s="9" t="s">
        <v>5064</v>
      </c>
      <c r="AJ747" t="s">
        <v>2943</v>
      </c>
      <c r="AK747" t="s">
        <v>5047</v>
      </c>
      <c r="AO747" s="29"/>
      <c r="AP747" s="103" t="s">
        <v>5065</v>
      </c>
      <c r="AQ747" s="104" t="b">
        <v>1</v>
      </c>
      <c r="AR747" s="105"/>
      <c r="AS747" s="29"/>
      <c r="AT747" s="131" t="str" cm="1">
        <f t="array" ref="AT747">IFERROR(_xlfn.TEXTSPLIT(AR747,";",,FALSE),"")</f>
        <v/>
      </c>
      <c r="BJ747" s="132" t="str">
        <f t="shared" si="423"/>
        <v/>
      </c>
      <c r="BK747" s="132" t="str">
        <f t="shared" si="424"/>
        <v/>
      </c>
      <c r="BL747" s="132" t="str">
        <f t="shared" si="425"/>
        <v/>
      </c>
      <c r="BM747" s="132" t="str">
        <f t="shared" si="426"/>
        <v/>
      </c>
      <c r="BN747" s="132" t="str">
        <f t="shared" si="427"/>
        <v/>
      </c>
      <c r="BO747" s="132" t="str">
        <f t="shared" si="428"/>
        <v/>
      </c>
      <c r="BP747" s="132" t="str">
        <f t="shared" si="429"/>
        <v/>
      </c>
      <c r="BQ747" s="132" t="str">
        <f t="shared" si="430"/>
        <v/>
      </c>
      <c r="BR747" s="132" t="str">
        <f t="shared" si="431"/>
        <v/>
      </c>
      <c r="BS747" s="132" t="str">
        <f t="shared" si="432"/>
        <v/>
      </c>
      <c r="BT747" s="132" t="str">
        <f t="shared" si="433"/>
        <v/>
      </c>
      <c r="BU747" s="132" t="str">
        <f t="shared" si="434"/>
        <v/>
      </c>
      <c r="BV747" s="132" t="str">
        <f t="shared" si="435"/>
        <v/>
      </c>
      <c r="BW747" s="132" t="str">
        <f t="shared" si="436"/>
        <v/>
      </c>
      <c r="BX747" s="132" t="str">
        <f t="shared" si="437"/>
        <v/>
      </c>
      <c r="BY747" s="132" t="str">
        <f t="shared" si="438"/>
        <v/>
      </c>
      <c r="BZ747" t="str">
        <f t="shared" si="439"/>
        <v/>
      </c>
      <c r="CA747" t="str">
        <f t="shared" si="440"/>
        <v/>
      </c>
      <c r="CB747" t="str">
        <f t="shared" si="441"/>
        <v/>
      </c>
      <c r="CC747" t="str">
        <f t="shared" si="442"/>
        <v/>
      </c>
      <c r="CD747" t="str">
        <f t="shared" si="443"/>
        <v/>
      </c>
      <c r="CE747" t="str">
        <f t="shared" si="444"/>
        <v/>
      </c>
      <c r="CF747" t="str">
        <f t="shared" si="445"/>
        <v/>
      </c>
      <c r="CG747" t="str">
        <f t="shared" si="446"/>
        <v/>
      </c>
      <c r="CH747" t="str">
        <f t="shared" si="447"/>
        <v/>
      </c>
      <c r="CI747" t="str">
        <f t="shared" si="448"/>
        <v/>
      </c>
      <c r="CJ747" t="str">
        <f t="shared" si="449"/>
        <v/>
      </c>
      <c r="CK747" t="str">
        <f t="shared" si="450"/>
        <v/>
      </c>
      <c r="CL747" t="str">
        <f t="shared" si="451"/>
        <v/>
      </c>
      <c r="CM747" t="str">
        <f t="shared" si="452"/>
        <v/>
      </c>
      <c r="CN747" t="str">
        <f t="shared" si="453"/>
        <v/>
      </c>
      <c r="CO747" t="str">
        <f t="shared" si="454"/>
        <v/>
      </c>
    </row>
    <row r="748" spans="1:93" ht="28.8">
      <c r="A748" t="s">
        <v>4375</v>
      </c>
      <c r="B748" s="97" t="s">
        <v>4448</v>
      </c>
      <c r="C748" s="26" t="s">
        <v>5066</v>
      </c>
      <c r="D748" s="27"/>
      <c r="E748" s="27" t="s">
        <v>2890</v>
      </c>
      <c r="F748" t="s">
        <v>48</v>
      </c>
      <c r="G748" s="30" t="s">
        <v>337</v>
      </c>
      <c r="H748" t="s">
        <v>5062</v>
      </c>
      <c r="I748" t="s">
        <v>4830</v>
      </c>
      <c r="K748" s="28"/>
      <c r="M748" t="s">
        <v>38</v>
      </c>
      <c r="R748" t="str">
        <f>IF(COUNTIF(soi_input_variables!A:A,B748)&gt;0,"yes","no")</f>
        <v>no</v>
      </c>
      <c r="S748" t="str">
        <f>IF(COUNTIF(midas_input_variables!A:A,B748)&gt;0,"yes","no")</f>
        <v>yes</v>
      </c>
      <c r="T748" t="str">
        <f t="shared" si="458"/>
        <v>yes</v>
      </c>
      <c r="U748">
        <f t="shared" si="457"/>
        <v>5.0000000000000001E-4</v>
      </c>
      <c r="V748" t="str">
        <f>IF(COUNTIF(eucalc_variables_proxies!A:A,B748)&gt;0,"yes","no")</f>
        <v>yes</v>
      </c>
      <c r="X748" t="s">
        <v>3058</v>
      </c>
      <c r="AI748" s="9" t="s">
        <v>5067</v>
      </c>
      <c r="AJ748" t="s">
        <v>2943</v>
      </c>
      <c r="AK748" t="s">
        <v>5047</v>
      </c>
      <c r="AO748" s="29"/>
      <c r="AP748" s="103" t="s">
        <v>5068</v>
      </c>
      <c r="AQ748" s="104" t="b">
        <v>1</v>
      </c>
      <c r="AR748" s="105"/>
      <c r="AS748" s="29"/>
      <c r="AT748" s="131" t="str" cm="1">
        <f t="array" ref="AT748">IFERROR(_xlfn.TEXTSPLIT(AR748,";",,FALSE),"")</f>
        <v/>
      </c>
      <c r="BJ748" s="132" t="str">
        <f t="shared" si="423"/>
        <v/>
      </c>
      <c r="BK748" s="132" t="str">
        <f t="shared" si="424"/>
        <v/>
      </c>
      <c r="BL748" s="132" t="str">
        <f t="shared" si="425"/>
        <v/>
      </c>
      <c r="BM748" s="132" t="str">
        <f t="shared" si="426"/>
        <v/>
      </c>
      <c r="BN748" s="132" t="str">
        <f t="shared" si="427"/>
        <v/>
      </c>
      <c r="BO748" s="132" t="str">
        <f t="shared" si="428"/>
        <v/>
      </c>
      <c r="BP748" s="132" t="str">
        <f t="shared" si="429"/>
        <v/>
      </c>
      <c r="BQ748" s="132" t="str">
        <f t="shared" si="430"/>
        <v/>
      </c>
      <c r="BR748" s="132" t="str">
        <f t="shared" si="431"/>
        <v/>
      </c>
      <c r="BS748" s="132" t="str">
        <f t="shared" si="432"/>
        <v/>
      </c>
      <c r="BT748" s="132" t="str">
        <f t="shared" si="433"/>
        <v/>
      </c>
      <c r="BU748" s="132" t="str">
        <f t="shared" si="434"/>
        <v/>
      </c>
      <c r="BV748" s="132" t="str">
        <f t="shared" si="435"/>
        <v/>
      </c>
      <c r="BW748" s="132" t="str">
        <f t="shared" si="436"/>
        <v/>
      </c>
      <c r="BX748" s="132" t="str">
        <f t="shared" si="437"/>
        <v/>
      </c>
      <c r="BY748" s="132" t="str">
        <f t="shared" si="438"/>
        <v/>
      </c>
      <c r="BZ748" t="str">
        <f t="shared" si="439"/>
        <v/>
      </c>
      <c r="CA748" t="str">
        <f t="shared" si="440"/>
        <v/>
      </c>
      <c r="CB748" t="str">
        <f t="shared" si="441"/>
        <v/>
      </c>
      <c r="CC748" t="str">
        <f t="shared" si="442"/>
        <v/>
      </c>
      <c r="CD748" t="str">
        <f t="shared" si="443"/>
        <v/>
      </c>
      <c r="CE748" t="str">
        <f t="shared" si="444"/>
        <v/>
      </c>
      <c r="CF748" t="str">
        <f t="shared" si="445"/>
        <v/>
      </c>
      <c r="CG748" t="str">
        <f t="shared" si="446"/>
        <v/>
      </c>
      <c r="CH748" t="str">
        <f t="shared" si="447"/>
        <v/>
      </c>
      <c r="CI748" t="str">
        <f t="shared" si="448"/>
        <v/>
      </c>
      <c r="CJ748" t="str">
        <f t="shared" si="449"/>
        <v/>
      </c>
      <c r="CK748" t="str">
        <f t="shared" si="450"/>
        <v/>
      </c>
      <c r="CL748" t="str">
        <f t="shared" si="451"/>
        <v/>
      </c>
      <c r="CM748" t="str">
        <f t="shared" si="452"/>
        <v/>
      </c>
      <c r="CN748" t="str">
        <f t="shared" si="453"/>
        <v/>
      </c>
      <c r="CO748" t="str">
        <f t="shared" si="454"/>
        <v/>
      </c>
    </row>
    <row r="749" spans="1:93" ht="28.8">
      <c r="A749" t="s">
        <v>4359</v>
      </c>
      <c r="B749" s="97" t="s">
        <v>4451</v>
      </c>
      <c r="C749" s="26" t="s">
        <v>5069</v>
      </c>
      <c r="D749" s="27"/>
      <c r="E749" s="27" t="s">
        <v>2890</v>
      </c>
      <c r="F749" t="s">
        <v>48</v>
      </c>
      <c r="G749" s="30" t="s">
        <v>337</v>
      </c>
      <c r="H749" t="s">
        <v>5062</v>
      </c>
      <c r="K749" s="28"/>
      <c r="M749" t="s">
        <v>38</v>
      </c>
      <c r="R749" t="str">
        <f>IF(COUNTIF(soi_input_variables!A:A,B749)&gt;0,"yes","no")</f>
        <v>no</v>
      </c>
      <c r="S749" t="str">
        <f>IF(COUNTIF(midas_input_variables!A:A,B749)&gt;0,"yes","no")</f>
        <v>yes</v>
      </c>
      <c r="T749" t="str">
        <f t="shared" si="455"/>
        <v>yes</v>
      </c>
      <c r="U749">
        <f t="shared" si="457"/>
        <v>5.0000000000000001E-4</v>
      </c>
      <c r="V749" t="str">
        <f>IF(COUNTIF(eucalc_variables_proxies!A:A,B749)&gt;0,"yes","no")</f>
        <v>yes</v>
      </c>
      <c r="X749" t="s">
        <v>3058</v>
      </c>
      <c r="AI749" s="9" t="s">
        <v>5070</v>
      </c>
      <c r="AJ749" t="s">
        <v>2943</v>
      </c>
      <c r="AK749" t="s">
        <v>5047</v>
      </c>
      <c r="AO749" s="29"/>
      <c r="AP749" s="103" t="s">
        <v>5071</v>
      </c>
      <c r="AQ749" s="104" t="b">
        <v>1</v>
      </c>
      <c r="AR749" s="105"/>
      <c r="AS749" s="29"/>
      <c r="AT749" s="131" t="str" cm="1">
        <f t="array" ref="AT749">IFERROR(_xlfn.TEXTSPLIT(AR749,";",,FALSE),"")</f>
        <v/>
      </c>
      <c r="BJ749" s="132" t="str">
        <f t="shared" si="423"/>
        <v/>
      </c>
      <c r="BK749" s="132" t="str">
        <f t="shared" si="424"/>
        <v/>
      </c>
      <c r="BL749" s="132" t="str">
        <f t="shared" si="425"/>
        <v/>
      </c>
      <c r="BM749" s="132" t="str">
        <f t="shared" si="426"/>
        <v/>
      </c>
      <c r="BN749" s="132" t="str">
        <f t="shared" si="427"/>
        <v/>
      </c>
      <c r="BO749" s="132" t="str">
        <f t="shared" si="428"/>
        <v/>
      </c>
      <c r="BP749" s="132" t="str">
        <f t="shared" si="429"/>
        <v/>
      </c>
      <c r="BQ749" s="132" t="str">
        <f t="shared" si="430"/>
        <v/>
      </c>
      <c r="BR749" s="132" t="str">
        <f t="shared" si="431"/>
        <v/>
      </c>
      <c r="BS749" s="132" t="str">
        <f t="shared" si="432"/>
        <v/>
      </c>
      <c r="BT749" s="132" t="str">
        <f t="shared" si="433"/>
        <v/>
      </c>
      <c r="BU749" s="132" t="str">
        <f t="shared" si="434"/>
        <v/>
      </c>
      <c r="BV749" s="132" t="str">
        <f t="shared" si="435"/>
        <v/>
      </c>
      <c r="BW749" s="132" t="str">
        <f t="shared" si="436"/>
        <v/>
      </c>
      <c r="BX749" s="132" t="str">
        <f t="shared" si="437"/>
        <v/>
      </c>
      <c r="BY749" s="132" t="str">
        <f t="shared" si="438"/>
        <v/>
      </c>
      <c r="BZ749" t="str">
        <f t="shared" si="439"/>
        <v/>
      </c>
      <c r="CA749" t="str">
        <f t="shared" si="440"/>
        <v/>
      </c>
      <c r="CB749" t="str">
        <f t="shared" si="441"/>
        <v/>
      </c>
      <c r="CC749" t="str">
        <f t="shared" si="442"/>
        <v/>
      </c>
      <c r="CD749" t="str">
        <f t="shared" si="443"/>
        <v/>
      </c>
      <c r="CE749" t="str">
        <f t="shared" si="444"/>
        <v/>
      </c>
      <c r="CF749" t="str">
        <f t="shared" si="445"/>
        <v/>
      </c>
      <c r="CG749" t="str">
        <f t="shared" si="446"/>
        <v/>
      </c>
      <c r="CH749" t="str">
        <f t="shared" si="447"/>
        <v/>
      </c>
      <c r="CI749" t="str">
        <f t="shared" si="448"/>
        <v/>
      </c>
      <c r="CJ749" t="str">
        <f t="shared" si="449"/>
        <v/>
      </c>
      <c r="CK749" t="str">
        <f t="shared" si="450"/>
        <v/>
      </c>
      <c r="CL749" t="str">
        <f t="shared" si="451"/>
        <v/>
      </c>
      <c r="CM749" t="str">
        <f t="shared" si="452"/>
        <v/>
      </c>
      <c r="CN749" t="str">
        <f t="shared" si="453"/>
        <v/>
      </c>
      <c r="CO749" t="str">
        <f t="shared" si="454"/>
        <v/>
      </c>
    </row>
    <row r="750" spans="1:93" ht="28.8">
      <c r="A750" s="198" t="s">
        <v>4364</v>
      </c>
      <c r="B750" t="s">
        <v>5072</v>
      </c>
      <c r="C750" s="26"/>
      <c r="D750" s="27"/>
      <c r="E750" s="27" t="s">
        <v>2890</v>
      </c>
      <c r="F750" t="s">
        <v>48</v>
      </c>
      <c r="G750" s="30" t="s">
        <v>337</v>
      </c>
      <c r="H750" t="s">
        <v>5062</v>
      </c>
      <c r="K750" s="28"/>
      <c r="M750" s="198" t="s">
        <v>1707</v>
      </c>
      <c r="R750" t="str">
        <f>IF(COUNTIF(soi_input_variables!A:A,B750)&gt;0,"yes","no")</f>
        <v>no</v>
      </c>
      <c r="S750" t="str">
        <f>IF(COUNTIF(midas_input_variables!A:A,B750)&gt;0,"yes","no")</f>
        <v>no</v>
      </c>
      <c r="T750" t="str">
        <f t="shared" ref="T750:T758" si="460">IF(OR(R750="yes",S750="yes"),"yes","no")</f>
        <v>no</v>
      </c>
      <c r="U750">
        <f t="shared" si="457"/>
        <v>5.0000000000000001E-4</v>
      </c>
      <c r="V750" t="str">
        <f>IF(COUNTIF(eucalc_variables_proxies!A:A,B750)&gt;0,"yes","no")</f>
        <v>no</v>
      </c>
      <c r="W750" s="198" t="s">
        <v>38</v>
      </c>
      <c r="AI750" s="9" t="s">
        <v>5073</v>
      </c>
      <c r="AJ750" t="s">
        <v>2943</v>
      </c>
      <c r="AK750" t="s">
        <v>5047</v>
      </c>
      <c r="AO750" s="29">
        <v>25</v>
      </c>
      <c r="AP750" s="103" t="s">
        <v>5074</v>
      </c>
      <c r="AQ750" s="104" t="b">
        <v>1</v>
      </c>
      <c r="AR750" s="105"/>
      <c r="AS750" s="29">
        <v>25</v>
      </c>
      <c r="AT750" s="131" t="str" cm="1">
        <f t="array" ref="AT750">IFERROR(_xlfn.TEXTSPLIT(AR750,";",,FALSE),"")</f>
        <v/>
      </c>
      <c r="BJ750" s="132" t="str">
        <f t="shared" si="423"/>
        <v/>
      </c>
      <c r="BK750" s="132" t="str">
        <f t="shared" si="424"/>
        <v/>
      </c>
      <c r="BL750" s="132" t="str">
        <f t="shared" si="425"/>
        <v/>
      </c>
      <c r="BM750" s="132" t="str">
        <f t="shared" si="426"/>
        <v/>
      </c>
      <c r="BN750" s="132" t="str">
        <f t="shared" si="427"/>
        <v/>
      </c>
      <c r="BO750" s="132" t="str">
        <f t="shared" si="428"/>
        <v/>
      </c>
      <c r="BP750" s="132" t="str">
        <f t="shared" si="429"/>
        <v/>
      </c>
      <c r="BQ750" s="132" t="str">
        <f t="shared" si="430"/>
        <v/>
      </c>
      <c r="BR750" s="132" t="str">
        <f t="shared" si="431"/>
        <v/>
      </c>
      <c r="BS750" s="132" t="str">
        <f t="shared" si="432"/>
        <v/>
      </c>
      <c r="BT750" s="132" t="str">
        <f t="shared" si="433"/>
        <v/>
      </c>
      <c r="BU750" s="132" t="str">
        <f t="shared" si="434"/>
        <v/>
      </c>
      <c r="BV750" s="132" t="str">
        <f t="shared" si="435"/>
        <v/>
      </c>
      <c r="BW750" s="132" t="str">
        <f t="shared" si="436"/>
        <v/>
      </c>
      <c r="BX750" s="132" t="str">
        <f t="shared" si="437"/>
        <v/>
      </c>
      <c r="BY750" s="132" t="str">
        <f t="shared" si="438"/>
        <v/>
      </c>
      <c r="BZ750" t="str">
        <f t="shared" si="439"/>
        <v/>
      </c>
      <c r="CA750" t="str">
        <f t="shared" si="440"/>
        <v/>
      </c>
      <c r="CB750" t="str">
        <f t="shared" si="441"/>
        <v/>
      </c>
      <c r="CC750" t="str">
        <f t="shared" si="442"/>
        <v/>
      </c>
      <c r="CD750" t="str">
        <f t="shared" si="443"/>
        <v/>
      </c>
      <c r="CE750" t="str">
        <f t="shared" si="444"/>
        <v/>
      </c>
      <c r="CF750" t="str">
        <f t="shared" si="445"/>
        <v/>
      </c>
      <c r="CG750" t="str">
        <f t="shared" si="446"/>
        <v/>
      </c>
      <c r="CH750" t="str">
        <f t="shared" si="447"/>
        <v/>
      </c>
      <c r="CI750" t="str">
        <f t="shared" si="448"/>
        <v/>
      </c>
      <c r="CJ750" t="str">
        <f t="shared" si="449"/>
        <v/>
      </c>
      <c r="CK750" t="str">
        <f t="shared" si="450"/>
        <v/>
      </c>
      <c r="CL750" t="str">
        <f t="shared" si="451"/>
        <v/>
      </c>
      <c r="CM750" t="str">
        <f t="shared" si="452"/>
        <v/>
      </c>
      <c r="CN750" t="str">
        <f t="shared" si="453"/>
        <v/>
      </c>
      <c r="CO750" t="str">
        <f t="shared" si="454"/>
        <v/>
      </c>
    </row>
    <row r="751" spans="1:93" ht="28.8">
      <c r="A751" t="s">
        <v>4368</v>
      </c>
      <c r="B751" t="s">
        <v>5075</v>
      </c>
      <c r="C751" s="26"/>
      <c r="D751" s="27"/>
      <c r="E751" s="27" t="s">
        <v>2890</v>
      </c>
      <c r="F751" t="s">
        <v>48</v>
      </c>
      <c r="G751" s="30" t="s">
        <v>337</v>
      </c>
      <c r="H751" t="s">
        <v>5062</v>
      </c>
      <c r="K751" s="28"/>
      <c r="M751" s="198" t="s">
        <v>1707</v>
      </c>
      <c r="R751" t="str">
        <f>IF(COUNTIF(soi_input_variables!A:A,B751)&gt;0,"yes","no")</f>
        <v>no</v>
      </c>
      <c r="S751" t="str">
        <f>IF(COUNTIF(midas_input_variables!A:A,B751)&gt;0,"yes","no")</f>
        <v>no</v>
      </c>
      <c r="T751" t="str">
        <f t="shared" si="460"/>
        <v>no</v>
      </c>
      <c r="U751">
        <f t="shared" si="457"/>
        <v>5.0000000000000001E-4</v>
      </c>
      <c r="V751" t="str">
        <f>IF(COUNTIF(eucalc_variables_proxies!A:A,B751)&gt;0,"yes","no")</f>
        <v>no</v>
      </c>
      <c r="W751" s="198" t="s">
        <v>38</v>
      </c>
      <c r="AI751" s="9" t="s">
        <v>5076</v>
      </c>
      <c r="AJ751" t="s">
        <v>2943</v>
      </c>
      <c r="AK751" t="s">
        <v>5047</v>
      </c>
      <c r="AO751" s="29"/>
      <c r="AP751" s="103" t="s">
        <v>5077</v>
      </c>
      <c r="AQ751" s="104" t="b">
        <v>1</v>
      </c>
      <c r="AR751" s="105"/>
      <c r="AS751" s="29"/>
      <c r="AT751" s="131" t="str" cm="1">
        <f t="array" ref="AT751">IFERROR(_xlfn.TEXTSPLIT(AR751,";",,FALSE),"")</f>
        <v/>
      </c>
      <c r="BJ751" s="132" t="str">
        <f t="shared" si="423"/>
        <v/>
      </c>
      <c r="BK751" s="132" t="str">
        <f t="shared" si="424"/>
        <v/>
      </c>
      <c r="BL751" s="132" t="str">
        <f t="shared" si="425"/>
        <v/>
      </c>
      <c r="BM751" s="132" t="str">
        <f t="shared" si="426"/>
        <v/>
      </c>
      <c r="BN751" s="132" t="str">
        <f t="shared" si="427"/>
        <v/>
      </c>
      <c r="BO751" s="132" t="str">
        <f t="shared" si="428"/>
        <v/>
      </c>
      <c r="BP751" s="132" t="str">
        <f t="shared" si="429"/>
        <v/>
      </c>
      <c r="BQ751" s="132" t="str">
        <f t="shared" si="430"/>
        <v/>
      </c>
      <c r="BR751" s="132" t="str">
        <f t="shared" si="431"/>
        <v/>
      </c>
      <c r="BS751" s="132" t="str">
        <f t="shared" si="432"/>
        <v/>
      </c>
      <c r="BT751" s="132" t="str">
        <f t="shared" si="433"/>
        <v/>
      </c>
      <c r="BU751" s="132" t="str">
        <f t="shared" si="434"/>
        <v/>
      </c>
      <c r="BV751" s="132" t="str">
        <f t="shared" si="435"/>
        <v/>
      </c>
      <c r="BW751" s="132" t="str">
        <f t="shared" si="436"/>
        <v/>
      </c>
      <c r="BX751" s="132" t="str">
        <f t="shared" si="437"/>
        <v/>
      </c>
      <c r="BY751" s="132" t="str">
        <f t="shared" si="438"/>
        <v/>
      </c>
      <c r="BZ751" t="str">
        <f t="shared" si="439"/>
        <v/>
      </c>
      <c r="CA751" t="str">
        <f t="shared" si="440"/>
        <v/>
      </c>
      <c r="CB751" t="str">
        <f t="shared" si="441"/>
        <v/>
      </c>
      <c r="CC751" t="str">
        <f t="shared" si="442"/>
        <v/>
      </c>
      <c r="CD751" t="str">
        <f t="shared" si="443"/>
        <v/>
      </c>
      <c r="CE751" t="str">
        <f t="shared" si="444"/>
        <v/>
      </c>
      <c r="CF751" t="str">
        <f t="shared" si="445"/>
        <v/>
      </c>
      <c r="CG751" t="str">
        <f t="shared" si="446"/>
        <v/>
      </c>
      <c r="CH751" t="str">
        <f t="shared" si="447"/>
        <v/>
      </c>
      <c r="CI751" t="str">
        <f t="shared" si="448"/>
        <v/>
      </c>
      <c r="CJ751" t="str">
        <f t="shared" si="449"/>
        <v/>
      </c>
      <c r="CK751" t="str">
        <f t="shared" si="450"/>
        <v/>
      </c>
      <c r="CL751" t="str">
        <f t="shared" si="451"/>
        <v/>
      </c>
      <c r="CM751" t="str">
        <f t="shared" si="452"/>
        <v/>
      </c>
      <c r="CN751" t="str">
        <f t="shared" si="453"/>
        <v/>
      </c>
      <c r="CO751" t="str">
        <f t="shared" si="454"/>
        <v/>
      </c>
    </row>
    <row r="752" spans="1:93" ht="28.8">
      <c r="A752" t="s">
        <v>4371</v>
      </c>
      <c r="B752" t="s">
        <v>5078</v>
      </c>
      <c r="C752" s="26"/>
      <c r="D752" s="27"/>
      <c r="E752" s="27" t="s">
        <v>2890</v>
      </c>
      <c r="F752" t="s">
        <v>48</v>
      </c>
      <c r="G752" s="30" t="s">
        <v>337</v>
      </c>
      <c r="H752" t="s">
        <v>5062</v>
      </c>
      <c r="K752" s="28"/>
      <c r="M752" s="198" t="s">
        <v>1707</v>
      </c>
      <c r="R752" t="str">
        <f>IF(COUNTIF(soi_input_variables!A:A,B752)&gt;0,"yes","no")</f>
        <v>no</v>
      </c>
      <c r="S752" t="str">
        <f>IF(COUNTIF(midas_input_variables!A:A,B752)&gt;0,"yes","no")</f>
        <v>no</v>
      </c>
      <c r="T752" t="str">
        <f t="shared" si="460"/>
        <v>no</v>
      </c>
      <c r="U752">
        <f t="shared" si="457"/>
        <v>5.0000000000000001E-4</v>
      </c>
      <c r="V752" t="str">
        <f>IF(COUNTIF(eucalc_variables_proxies!A:A,B752)&gt;0,"yes","no")</f>
        <v>no</v>
      </c>
      <c r="W752" s="198" t="s">
        <v>38</v>
      </c>
      <c r="AI752" s="9" t="s">
        <v>5079</v>
      </c>
      <c r="AJ752" t="s">
        <v>2943</v>
      </c>
      <c r="AK752" t="s">
        <v>5047</v>
      </c>
      <c r="AO752" s="29"/>
      <c r="AP752" s="103" t="s">
        <v>5080</v>
      </c>
      <c r="AQ752" s="104" t="b">
        <v>1</v>
      </c>
      <c r="AR752" s="105"/>
      <c r="AS752" s="29"/>
      <c r="AT752" s="131" t="str" cm="1">
        <f t="array" ref="AT752">IFERROR(_xlfn.TEXTSPLIT(AR752,";",,FALSE),"")</f>
        <v/>
      </c>
      <c r="BJ752" s="132" t="str">
        <f t="shared" si="423"/>
        <v/>
      </c>
      <c r="BK752" s="132" t="str">
        <f t="shared" si="424"/>
        <v/>
      </c>
      <c r="BL752" s="132" t="str">
        <f t="shared" si="425"/>
        <v/>
      </c>
      <c r="BM752" s="132" t="str">
        <f t="shared" si="426"/>
        <v/>
      </c>
      <c r="BN752" s="132" t="str">
        <f t="shared" si="427"/>
        <v/>
      </c>
      <c r="BO752" s="132" t="str">
        <f t="shared" si="428"/>
        <v/>
      </c>
      <c r="BP752" s="132" t="str">
        <f t="shared" si="429"/>
        <v/>
      </c>
      <c r="BQ752" s="132" t="str">
        <f t="shared" si="430"/>
        <v/>
      </c>
      <c r="BR752" s="132" t="str">
        <f t="shared" si="431"/>
        <v/>
      </c>
      <c r="BS752" s="132" t="str">
        <f t="shared" si="432"/>
        <v/>
      </c>
      <c r="BT752" s="132" t="str">
        <f t="shared" si="433"/>
        <v/>
      </c>
      <c r="BU752" s="132" t="str">
        <f t="shared" si="434"/>
        <v/>
      </c>
      <c r="BV752" s="132" t="str">
        <f t="shared" si="435"/>
        <v/>
      </c>
      <c r="BW752" s="132" t="str">
        <f t="shared" si="436"/>
        <v/>
      </c>
      <c r="BX752" s="132" t="str">
        <f t="shared" si="437"/>
        <v/>
      </c>
      <c r="BY752" s="132" t="str">
        <f t="shared" si="438"/>
        <v/>
      </c>
      <c r="BZ752" t="str">
        <f t="shared" si="439"/>
        <v/>
      </c>
      <c r="CA752" t="str">
        <f t="shared" si="440"/>
        <v/>
      </c>
      <c r="CB752" t="str">
        <f t="shared" si="441"/>
        <v/>
      </c>
      <c r="CC752" t="str">
        <f t="shared" si="442"/>
        <v/>
      </c>
      <c r="CD752" t="str">
        <f t="shared" si="443"/>
        <v/>
      </c>
      <c r="CE752" t="str">
        <f t="shared" si="444"/>
        <v/>
      </c>
      <c r="CF752" t="str">
        <f t="shared" si="445"/>
        <v/>
      </c>
      <c r="CG752" t="str">
        <f t="shared" si="446"/>
        <v/>
      </c>
      <c r="CH752" t="str">
        <f t="shared" si="447"/>
        <v/>
      </c>
      <c r="CI752" t="str">
        <f t="shared" si="448"/>
        <v/>
      </c>
      <c r="CJ752" t="str">
        <f t="shared" si="449"/>
        <v/>
      </c>
      <c r="CK752" t="str">
        <f t="shared" si="450"/>
        <v/>
      </c>
      <c r="CL752" t="str">
        <f t="shared" si="451"/>
        <v/>
      </c>
      <c r="CM752" t="str">
        <f t="shared" si="452"/>
        <v/>
      </c>
      <c r="CN752" t="str">
        <f t="shared" si="453"/>
        <v/>
      </c>
      <c r="CO752" t="str">
        <f t="shared" si="454"/>
        <v/>
      </c>
    </row>
    <row r="753" spans="1:93" ht="28.8">
      <c r="A753" t="s">
        <v>4619</v>
      </c>
      <c r="B753" t="s">
        <v>5081</v>
      </c>
      <c r="C753" s="26"/>
      <c r="D753" s="27"/>
      <c r="E753" s="206" t="s">
        <v>1163</v>
      </c>
      <c r="F753" t="s">
        <v>48</v>
      </c>
      <c r="G753" s="30" t="s">
        <v>337</v>
      </c>
      <c r="K753" s="28"/>
      <c r="M753" s="198" t="s">
        <v>1707</v>
      </c>
      <c r="R753" t="str">
        <f>IF(COUNTIF(soi_input_variables!A:A,B753)&gt;0,"yes","no")</f>
        <v>no</v>
      </c>
      <c r="S753" t="str">
        <f>IF(COUNTIF(midas_input_variables!A:A,B753)&gt;0,"yes","no")</f>
        <v>no</v>
      </c>
      <c r="T753" t="str">
        <f t="shared" ref="T753:T757" si="461">IF(OR(R753="yes",S753="yes"),"yes","no")</f>
        <v>no</v>
      </c>
      <c r="V753" t="str">
        <f>IF(COUNTIF(eucalc_variables_proxies!A:A,B753)&gt;0,"yes","no")</f>
        <v>no</v>
      </c>
      <c r="W753" s="198" t="s">
        <v>38</v>
      </c>
      <c r="AI753" s="9" t="s">
        <v>5082</v>
      </c>
      <c r="AJ753" t="s">
        <v>2943</v>
      </c>
      <c r="AK753" t="s">
        <v>5047</v>
      </c>
      <c r="AO753" s="29"/>
      <c r="AP753" s="103" t="s">
        <v>5083</v>
      </c>
      <c r="AQ753" s="104" t="b">
        <v>1</v>
      </c>
      <c r="AR753" s="105"/>
      <c r="AS753" s="29"/>
      <c r="AT753" s="131" t="str" cm="1">
        <f t="array" ref="AT753">IFERROR(_xlfn.TEXTSPLIT(AR753,";",,FALSE),"")</f>
        <v/>
      </c>
      <c r="BJ753" s="132" t="str">
        <f t="shared" si="423"/>
        <v/>
      </c>
      <c r="BK753" s="132" t="str">
        <f t="shared" si="424"/>
        <v/>
      </c>
      <c r="BL753" s="132" t="str">
        <f t="shared" si="425"/>
        <v/>
      </c>
      <c r="BM753" s="132" t="str">
        <f t="shared" si="426"/>
        <v/>
      </c>
      <c r="BN753" s="132" t="str">
        <f t="shared" si="427"/>
        <v/>
      </c>
      <c r="BO753" s="132" t="str">
        <f t="shared" si="428"/>
        <v/>
      </c>
      <c r="BP753" s="132" t="str">
        <f t="shared" si="429"/>
        <v/>
      </c>
      <c r="BQ753" s="132" t="str">
        <f t="shared" si="430"/>
        <v/>
      </c>
      <c r="BR753" s="132" t="str">
        <f t="shared" si="431"/>
        <v/>
      </c>
      <c r="BS753" s="132" t="str">
        <f t="shared" si="432"/>
        <v/>
      </c>
      <c r="BT753" s="132" t="str">
        <f t="shared" si="433"/>
        <v/>
      </c>
      <c r="BU753" s="132" t="str">
        <f t="shared" si="434"/>
        <v/>
      </c>
      <c r="BV753" s="132" t="str">
        <f t="shared" si="435"/>
        <v/>
      </c>
      <c r="BW753" s="132" t="str">
        <f t="shared" si="436"/>
        <v/>
      </c>
      <c r="BX753" s="132" t="str">
        <f t="shared" si="437"/>
        <v/>
      </c>
      <c r="BY753" s="132" t="str">
        <f t="shared" si="438"/>
        <v/>
      </c>
      <c r="BZ753" t="str">
        <f t="shared" si="439"/>
        <v/>
      </c>
      <c r="CA753" t="str">
        <f t="shared" si="440"/>
        <v/>
      </c>
      <c r="CB753" t="str">
        <f t="shared" si="441"/>
        <v/>
      </c>
      <c r="CC753" t="str">
        <f t="shared" si="442"/>
        <v/>
      </c>
      <c r="CD753" t="str">
        <f t="shared" si="443"/>
        <v/>
      </c>
      <c r="CE753" t="str">
        <f t="shared" si="444"/>
        <v/>
      </c>
      <c r="CF753" t="str">
        <f t="shared" si="445"/>
        <v/>
      </c>
      <c r="CG753" t="str">
        <f t="shared" si="446"/>
        <v/>
      </c>
      <c r="CH753" t="str">
        <f t="shared" si="447"/>
        <v/>
      </c>
      <c r="CI753" t="str">
        <f t="shared" si="448"/>
        <v/>
      </c>
      <c r="CJ753" t="str">
        <f t="shared" si="449"/>
        <v/>
      </c>
      <c r="CK753" t="str">
        <f t="shared" si="450"/>
        <v/>
      </c>
      <c r="CL753" t="str">
        <f t="shared" si="451"/>
        <v/>
      </c>
      <c r="CM753" t="str">
        <f t="shared" si="452"/>
        <v/>
      </c>
      <c r="CN753" t="str">
        <f t="shared" si="453"/>
        <v/>
      </c>
      <c r="CO753" t="str">
        <f t="shared" si="454"/>
        <v/>
      </c>
    </row>
    <row r="754" spans="1:93" ht="14.4">
      <c r="A754" t="s">
        <v>4617</v>
      </c>
      <c r="B754" t="s">
        <v>5084</v>
      </c>
      <c r="C754" s="26"/>
      <c r="D754" s="27"/>
      <c r="E754" s="206" t="s">
        <v>1163</v>
      </c>
      <c r="F754" t="s">
        <v>48</v>
      </c>
      <c r="G754" s="30" t="s">
        <v>337</v>
      </c>
      <c r="K754" s="28"/>
      <c r="M754" s="198" t="s">
        <v>1707</v>
      </c>
      <c r="R754" t="str">
        <f>IF(COUNTIF(soi_input_variables!A:A,B754)&gt;0,"yes","no")</f>
        <v>no</v>
      </c>
      <c r="S754" t="str">
        <f>IF(COUNTIF(midas_input_variables!A:A,B754)&gt;0,"yes","no")</f>
        <v>no</v>
      </c>
      <c r="T754" t="str">
        <f t="shared" si="461"/>
        <v>no</v>
      </c>
      <c r="V754" t="str">
        <f>IF(COUNTIF(eucalc_variables_proxies!A:A,B754)&gt;0,"yes","no")</f>
        <v>no</v>
      </c>
      <c r="W754" s="198" t="s">
        <v>38</v>
      </c>
      <c r="AI754" s="9" t="s">
        <v>5047</v>
      </c>
      <c r="AJ754" t="s">
        <v>2943</v>
      </c>
      <c r="AK754" t="s">
        <v>2943</v>
      </c>
      <c r="AO754" s="29"/>
      <c r="AP754" s="103" t="s">
        <v>5085</v>
      </c>
      <c r="AQ754" s="104" t="b">
        <v>1</v>
      </c>
      <c r="AR754" s="105"/>
      <c r="AS754" s="29"/>
      <c r="AT754" s="131" t="str" cm="1">
        <f t="array" ref="AT754">IFERROR(_xlfn.TEXTSPLIT(AR754,";",,FALSE),"")</f>
        <v/>
      </c>
      <c r="BJ754" s="132" t="str">
        <f t="shared" si="423"/>
        <v/>
      </c>
      <c r="BK754" s="132" t="str">
        <f t="shared" si="424"/>
        <v/>
      </c>
      <c r="BL754" s="132" t="str">
        <f t="shared" si="425"/>
        <v/>
      </c>
      <c r="BM754" s="132" t="str">
        <f t="shared" si="426"/>
        <v/>
      </c>
      <c r="BN754" s="132" t="str">
        <f t="shared" si="427"/>
        <v/>
      </c>
      <c r="BO754" s="132" t="str">
        <f t="shared" si="428"/>
        <v/>
      </c>
      <c r="BP754" s="132" t="str">
        <f t="shared" si="429"/>
        <v/>
      </c>
      <c r="BQ754" s="132" t="str">
        <f t="shared" si="430"/>
        <v/>
      </c>
      <c r="BR754" s="132" t="str">
        <f t="shared" si="431"/>
        <v/>
      </c>
      <c r="BS754" s="132" t="str">
        <f t="shared" si="432"/>
        <v/>
      </c>
      <c r="BT754" s="132" t="str">
        <f t="shared" si="433"/>
        <v/>
      </c>
      <c r="BU754" s="132" t="str">
        <f t="shared" si="434"/>
        <v/>
      </c>
      <c r="BV754" s="132" t="str">
        <f t="shared" si="435"/>
        <v/>
      </c>
      <c r="BW754" s="132" t="str">
        <f t="shared" si="436"/>
        <v/>
      </c>
      <c r="BX754" s="132" t="str">
        <f t="shared" si="437"/>
        <v/>
      </c>
      <c r="BY754" s="132" t="str">
        <f t="shared" si="438"/>
        <v/>
      </c>
      <c r="BZ754" t="str">
        <f t="shared" si="439"/>
        <v/>
      </c>
      <c r="CA754" t="str">
        <f t="shared" si="440"/>
        <v/>
      </c>
      <c r="CB754" t="str">
        <f t="shared" si="441"/>
        <v/>
      </c>
      <c r="CC754" t="str">
        <f t="shared" si="442"/>
        <v/>
      </c>
      <c r="CD754" t="str">
        <f t="shared" si="443"/>
        <v/>
      </c>
      <c r="CE754" t="str">
        <f t="shared" si="444"/>
        <v/>
      </c>
      <c r="CF754" t="str">
        <f t="shared" si="445"/>
        <v/>
      </c>
      <c r="CG754" t="str">
        <f t="shared" si="446"/>
        <v/>
      </c>
      <c r="CH754" t="str">
        <f t="shared" si="447"/>
        <v/>
      </c>
      <c r="CI754" t="str">
        <f t="shared" si="448"/>
        <v/>
      </c>
      <c r="CJ754" t="str">
        <f t="shared" si="449"/>
        <v/>
      </c>
      <c r="CK754" t="str">
        <f t="shared" si="450"/>
        <v/>
      </c>
      <c r="CL754" t="str">
        <f t="shared" si="451"/>
        <v/>
      </c>
      <c r="CM754" t="str">
        <f t="shared" si="452"/>
        <v/>
      </c>
      <c r="CN754" t="str">
        <f t="shared" si="453"/>
        <v/>
      </c>
      <c r="CO754" t="str">
        <f t="shared" si="454"/>
        <v/>
      </c>
    </row>
    <row r="755" spans="1:93" ht="28.8">
      <c r="A755" t="s">
        <v>4612</v>
      </c>
      <c r="B755" t="s">
        <v>5086</v>
      </c>
      <c r="C755" s="26"/>
      <c r="D755" s="27"/>
      <c r="E755" s="206" t="s">
        <v>1163</v>
      </c>
      <c r="F755" t="s">
        <v>48</v>
      </c>
      <c r="G755" s="30" t="s">
        <v>337</v>
      </c>
      <c r="K755" s="28"/>
      <c r="M755" s="198" t="s">
        <v>1707</v>
      </c>
      <c r="R755" t="str">
        <f>IF(COUNTIF(soi_input_variables!A:A,B755)&gt;0,"yes","no")</f>
        <v>no</v>
      </c>
      <c r="S755" t="str">
        <f>IF(COUNTIF(midas_input_variables!A:A,B755)&gt;0,"yes","no")</f>
        <v>no</v>
      </c>
      <c r="T755" t="str">
        <f t="shared" si="461"/>
        <v>no</v>
      </c>
      <c r="V755" t="str">
        <f>IF(COUNTIF(eucalc_variables_proxies!A:A,B755)&gt;0,"yes","no")</f>
        <v>no</v>
      </c>
      <c r="W755" s="198" t="s">
        <v>38</v>
      </c>
      <c r="AI755" s="9" t="s">
        <v>5087</v>
      </c>
      <c r="AJ755" t="s">
        <v>3117</v>
      </c>
      <c r="AO755" s="29"/>
      <c r="AP755" s="103" t="s">
        <v>5088</v>
      </c>
      <c r="AQ755" s="104" t="b">
        <v>1</v>
      </c>
      <c r="AR755" s="105"/>
      <c r="AS755" s="29"/>
      <c r="AT755" s="131" t="str" cm="1">
        <f t="array" ref="AT755">IFERROR(_xlfn.TEXTSPLIT(AR755,";",,FALSE),"")</f>
        <v/>
      </c>
      <c r="BJ755" s="132" t="str">
        <f t="shared" si="423"/>
        <v/>
      </c>
      <c r="BK755" s="132" t="str">
        <f t="shared" si="424"/>
        <v/>
      </c>
      <c r="BL755" s="132" t="str">
        <f t="shared" si="425"/>
        <v/>
      </c>
      <c r="BM755" s="132" t="str">
        <f t="shared" si="426"/>
        <v/>
      </c>
      <c r="BN755" s="132" t="str">
        <f t="shared" si="427"/>
        <v/>
      </c>
      <c r="BO755" s="132" t="str">
        <f t="shared" si="428"/>
        <v/>
      </c>
      <c r="BP755" s="132" t="str">
        <f t="shared" si="429"/>
        <v/>
      </c>
      <c r="BQ755" s="132" t="str">
        <f t="shared" si="430"/>
        <v/>
      </c>
      <c r="BR755" s="132" t="str">
        <f t="shared" si="431"/>
        <v/>
      </c>
      <c r="BS755" s="132" t="str">
        <f t="shared" si="432"/>
        <v/>
      </c>
      <c r="BT755" s="132" t="str">
        <f t="shared" si="433"/>
        <v/>
      </c>
      <c r="BU755" s="132" t="str">
        <f t="shared" si="434"/>
        <v/>
      </c>
      <c r="BV755" s="132" t="str">
        <f t="shared" si="435"/>
        <v/>
      </c>
      <c r="BW755" s="132" t="str">
        <f t="shared" si="436"/>
        <v/>
      </c>
      <c r="BX755" s="132" t="str">
        <f t="shared" si="437"/>
        <v/>
      </c>
      <c r="BY755" s="132" t="str">
        <f t="shared" si="438"/>
        <v/>
      </c>
      <c r="BZ755" t="str">
        <f t="shared" si="439"/>
        <v/>
      </c>
      <c r="CA755" t="str">
        <f t="shared" si="440"/>
        <v/>
      </c>
      <c r="CB755" t="str">
        <f t="shared" si="441"/>
        <v/>
      </c>
      <c r="CC755" t="str">
        <f t="shared" si="442"/>
        <v/>
      </c>
      <c r="CD755" t="str">
        <f t="shared" si="443"/>
        <v/>
      </c>
      <c r="CE755" t="str">
        <f t="shared" si="444"/>
        <v/>
      </c>
      <c r="CF755" t="str">
        <f t="shared" si="445"/>
        <v/>
      </c>
      <c r="CG755" t="str">
        <f t="shared" si="446"/>
        <v/>
      </c>
      <c r="CH755" t="str">
        <f t="shared" si="447"/>
        <v/>
      </c>
      <c r="CI755" t="str">
        <f t="shared" si="448"/>
        <v/>
      </c>
      <c r="CJ755" t="str">
        <f t="shared" si="449"/>
        <v/>
      </c>
      <c r="CK755" t="str">
        <f t="shared" si="450"/>
        <v/>
      </c>
      <c r="CL755" t="str">
        <f t="shared" si="451"/>
        <v/>
      </c>
      <c r="CM755" t="str">
        <f t="shared" si="452"/>
        <v/>
      </c>
      <c r="CN755" t="str">
        <f t="shared" si="453"/>
        <v/>
      </c>
      <c r="CO755" t="str">
        <f t="shared" si="454"/>
        <v/>
      </c>
    </row>
    <row r="756" spans="1:93" ht="28.8">
      <c r="A756" t="s">
        <v>4621</v>
      </c>
      <c r="B756" t="s">
        <v>5089</v>
      </c>
      <c r="C756" s="26"/>
      <c r="D756" s="27"/>
      <c r="E756" s="206" t="s">
        <v>1163</v>
      </c>
      <c r="F756" t="s">
        <v>48</v>
      </c>
      <c r="G756" s="30" t="s">
        <v>337</v>
      </c>
      <c r="K756" s="28"/>
      <c r="M756" s="198" t="s">
        <v>1707</v>
      </c>
      <c r="R756" t="str">
        <f>IF(COUNTIF(soi_input_variables!A:A,B756)&gt;0,"yes","no")</f>
        <v>no</v>
      </c>
      <c r="S756" t="str">
        <f>IF(COUNTIF(midas_input_variables!A:A,B756)&gt;0,"yes","no")</f>
        <v>no</v>
      </c>
      <c r="T756" t="str">
        <f t="shared" si="461"/>
        <v>no</v>
      </c>
      <c r="V756" t="str">
        <f>IF(COUNTIF(eucalc_variables_proxies!A:A,B756)&gt;0,"yes","no")</f>
        <v>no</v>
      </c>
      <c r="W756" s="198" t="s">
        <v>38</v>
      </c>
      <c r="AI756" s="9" t="s">
        <v>5090</v>
      </c>
      <c r="AJ756" t="s">
        <v>3122</v>
      </c>
      <c r="AO756" s="29"/>
      <c r="AP756" s="103" t="s">
        <v>5091</v>
      </c>
      <c r="AQ756" s="104" t="b">
        <v>1</v>
      </c>
      <c r="AR756" s="105"/>
      <c r="AS756" s="29"/>
      <c r="AT756" s="131" t="str" cm="1">
        <f t="array" ref="AT756">IFERROR(_xlfn.TEXTSPLIT(AR756,";",,FALSE),"")</f>
        <v/>
      </c>
      <c r="BJ756" s="132" t="str">
        <f t="shared" si="423"/>
        <v/>
      </c>
      <c r="BK756" s="132" t="str">
        <f t="shared" si="424"/>
        <v/>
      </c>
      <c r="BL756" s="132" t="str">
        <f t="shared" si="425"/>
        <v/>
      </c>
      <c r="BM756" s="132" t="str">
        <f t="shared" si="426"/>
        <v/>
      </c>
      <c r="BN756" s="132" t="str">
        <f t="shared" si="427"/>
        <v/>
      </c>
      <c r="BO756" s="132" t="str">
        <f t="shared" si="428"/>
        <v/>
      </c>
      <c r="BP756" s="132" t="str">
        <f t="shared" si="429"/>
        <v/>
      </c>
      <c r="BQ756" s="132" t="str">
        <f t="shared" si="430"/>
        <v/>
      </c>
      <c r="BR756" s="132" t="str">
        <f t="shared" si="431"/>
        <v/>
      </c>
      <c r="BS756" s="132" t="str">
        <f t="shared" si="432"/>
        <v/>
      </c>
      <c r="BT756" s="132" t="str">
        <f t="shared" si="433"/>
        <v/>
      </c>
      <c r="BU756" s="132" t="str">
        <f t="shared" si="434"/>
        <v/>
      </c>
      <c r="BV756" s="132" t="str">
        <f t="shared" si="435"/>
        <v/>
      </c>
      <c r="BW756" s="132" t="str">
        <f t="shared" si="436"/>
        <v/>
      </c>
      <c r="BX756" s="132" t="str">
        <f t="shared" si="437"/>
        <v/>
      </c>
      <c r="BY756" s="132" t="str">
        <f t="shared" si="438"/>
        <v/>
      </c>
      <c r="BZ756" t="str">
        <f t="shared" si="439"/>
        <v/>
      </c>
      <c r="CA756" t="str">
        <f t="shared" si="440"/>
        <v/>
      </c>
      <c r="CB756" t="str">
        <f t="shared" si="441"/>
        <v/>
      </c>
      <c r="CC756" t="str">
        <f t="shared" si="442"/>
        <v/>
      </c>
      <c r="CD756" t="str">
        <f t="shared" si="443"/>
        <v/>
      </c>
      <c r="CE756" t="str">
        <f t="shared" si="444"/>
        <v/>
      </c>
      <c r="CF756" t="str">
        <f t="shared" si="445"/>
        <v/>
      </c>
      <c r="CG756" t="str">
        <f t="shared" si="446"/>
        <v/>
      </c>
      <c r="CH756" t="str">
        <f t="shared" si="447"/>
        <v/>
      </c>
      <c r="CI756" t="str">
        <f t="shared" si="448"/>
        <v/>
      </c>
      <c r="CJ756" t="str">
        <f t="shared" si="449"/>
        <v/>
      </c>
      <c r="CK756" t="str">
        <f t="shared" si="450"/>
        <v/>
      </c>
      <c r="CL756" t="str">
        <f t="shared" si="451"/>
        <v/>
      </c>
      <c r="CM756" t="str">
        <f t="shared" si="452"/>
        <v/>
      </c>
      <c r="CN756" t="str">
        <f t="shared" si="453"/>
        <v/>
      </c>
      <c r="CO756" t="str">
        <f t="shared" si="454"/>
        <v/>
      </c>
    </row>
    <row r="757" spans="1:93" ht="14.4">
      <c r="A757" t="s">
        <v>4614</v>
      </c>
      <c r="B757" t="s">
        <v>5092</v>
      </c>
      <c r="C757" s="26"/>
      <c r="D757" s="27"/>
      <c r="E757" s="206" t="s">
        <v>1163</v>
      </c>
      <c r="F757" t="s">
        <v>48</v>
      </c>
      <c r="G757" s="30" t="s">
        <v>337</v>
      </c>
      <c r="K757" s="28"/>
      <c r="M757" s="198" t="s">
        <v>1707</v>
      </c>
      <c r="R757" t="str">
        <f>IF(COUNTIF(soi_input_variables!A:A,B757)&gt;0,"yes","no")</f>
        <v>no</v>
      </c>
      <c r="S757" t="str">
        <f>IF(COUNTIF(midas_input_variables!A:A,B757)&gt;0,"yes","no")</f>
        <v>no</v>
      </c>
      <c r="T757" t="str">
        <f t="shared" si="461"/>
        <v>no</v>
      </c>
      <c r="V757" t="str">
        <f>IF(COUNTIF(eucalc_variables_proxies!A:A,B757)&gt;0,"yes","no")</f>
        <v>no</v>
      </c>
      <c r="W757" s="198" t="s">
        <v>38</v>
      </c>
      <c r="AI757" s="9" t="s">
        <v>5093</v>
      </c>
      <c r="AJ757" t="s">
        <v>3122</v>
      </c>
      <c r="AO757" s="29"/>
      <c r="AP757" s="103" t="s">
        <v>5094</v>
      </c>
      <c r="AQ757" s="104" t="b">
        <v>1</v>
      </c>
      <c r="AR757" s="105"/>
      <c r="AS757" s="29"/>
      <c r="AT757" s="131" t="str" cm="1">
        <f t="array" ref="AT757">IFERROR(_xlfn.TEXTSPLIT(AR757,";",,FALSE),"")</f>
        <v/>
      </c>
      <c r="BJ757" s="132" t="str">
        <f t="shared" si="423"/>
        <v/>
      </c>
      <c r="BK757" s="132" t="str">
        <f t="shared" si="424"/>
        <v/>
      </c>
      <c r="BL757" s="132" t="str">
        <f t="shared" si="425"/>
        <v/>
      </c>
      <c r="BM757" s="132" t="str">
        <f t="shared" si="426"/>
        <v/>
      </c>
      <c r="BN757" s="132" t="str">
        <f t="shared" si="427"/>
        <v/>
      </c>
      <c r="BO757" s="132" t="str">
        <f t="shared" si="428"/>
        <v/>
      </c>
      <c r="BP757" s="132" t="str">
        <f t="shared" si="429"/>
        <v/>
      </c>
      <c r="BQ757" s="132" t="str">
        <f t="shared" si="430"/>
        <v/>
      </c>
      <c r="BR757" s="132" t="str">
        <f t="shared" si="431"/>
        <v/>
      </c>
      <c r="BS757" s="132" t="str">
        <f t="shared" si="432"/>
        <v/>
      </c>
      <c r="BT757" s="132" t="str">
        <f t="shared" si="433"/>
        <v/>
      </c>
      <c r="BU757" s="132" t="str">
        <f t="shared" si="434"/>
        <v/>
      </c>
      <c r="BV757" s="132" t="str">
        <f t="shared" si="435"/>
        <v/>
      </c>
      <c r="BW757" s="132" t="str">
        <f t="shared" si="436"/>
        <v/>
      </c>
      <c r="BX757" s="132" t="str">
        <f t="shared" si="437"/>
        <v/>
      </c>
      <c r="BY757" s="132" t="str">
        <f t="shared" si="438"/>
        <v/>
      </c>
      <c r="BZ757" t="str">
        <f t="shared" si="439"/>
        <v/>
      </c>
      <c r="CA757" t="str">
        <f t="shared" si="440"/>
        <v/>
      </c>
      <c r="CB757" t="str">
        <f t="shared" si="441"/>
        <v/>
      </c>
      <c r="CC757" t="str">
        <f t="shared" si="442"/>
        <v/>
      </c>
      <c r="CD757" t="str">
        <f t="shared" si="443"/>
        <v/>
      </c>
      <c r="CE757" t="str">
        <f t="shared" si="444"/>
        <v/>
      </c>
      <c r="CF757" t="str">
        <f t="shared" si="445"/>
        <v/>
      </c>
      <c r="CG757" t="str">
        <f t="shared" si="446"/>
        <v/>
      </c>
      <c r="CH757" t="str">
        <f t="shared" si="447"/>
        <v/>
      </c>
      <c r="CI757" t="str">
        <f t="shared" si="448"/>
        <v/>
      </c>
      <c r="CJ757" t="str">
        <f t="shared" si="449"/>
        <v/>
      </c>
      <c r="CK757" t="str">
        <f t="shared" si="450"/>
        <v/>
      </c>
      <c r="CL757" t="str">
        <f t="shared" si="451"/>
        <v/>
      </c>
      <c r="CM757" t="str">
        <f t="shared" si="452"/>
        <v/>
      </c>
      <c r="CN757" t="str">
        <f t="shared" si="453"/>
        <v/>
      </c>
      <c r="CO757" t="str">
        <f t="shared" si="454"/>
        <v/>
      </c>
    </row>
    <row r="758" spans="1:93" ht="15.6" customHeight="1">
      <c r="A758" t="s">
        <v>4497</v>
      </c>
      <c r="B758" s="97" t="s">
        <v>4454</v>
      </c>
      <c r="C758" s="26" t="s">
        <v>5095</v>
      </c>
      <c r="D758" s="27"/>
      <c r="E758" s="27" t="s">
        <v>2890</v>
      </c>
      <c r="F758" t="s">
        <v>48</v>
      </c>
      <c r="G758" s="30" t="s">
        <v>337</v>
      </c>
      <c r="H758" t="s">
        <v>3269</v>
      </c>
      <c r="I758" t="s">
        <v>5096</v>
      </c>
      <c r="K758" s="28"/>
      <c r="M758" t="s">
        <v>38</v>
      </c>
      <c r="R758" t="str">
        <f>IF(COUNTIF(soi_input_variables!A:A,B758)&gt;0,"yes","no")</f>
        <v>no</v>
      </c>
      <c r="S758" t="str">
        <f>IF(COUNTIF(midas_input_variables!A:A,B758)&gt;0,"yes","no")</f>
        <v>yes</v>
      </c>
      <c r="T758" t="str">
        <f t="shared" si="460"/>
        <v>yes</v>
      </c>
      <c r="U758">
        <f t="shared" si="457"/>
        <v>5.0000000000000001E-4</v>
      </c>
      <c r="V758" t="str">
        <f>IF(COUNTIF(eucalc_variables_proxies!A:A,B758)&gt;0,"yes","no")</f>
        <v>yes</v>
      </c>
      <c r="X758" t="s">
        <v>3058</v>
      </c>
      <c r="AI758" s="9" t="s">
        <v>5097</v>
      </c>
      <c r="AJ758" t="s">
        <v>3122</v>
      </c>
      <c r="AO758" s="29"/>
      <c r="AP758" s="103" t="s">
        <v>5098</v>
      </c>
      <c r="AQ758" s="104" t="b">
        <v>1</v>
      </c>
      <c r="AR758" s="105"/>
      <c r="AS758" s="29"/>
      <c r="AT758" s="131" t="str" cm="1">
        <f t="array" ref="AT758">IFERROR(_xlfn.TEXTSPLIT(AR758,";",,FALSE),"")</f>
        <v/>
      </c>
      <c r="BJ758" s="132" t="str">
        <f t="shared" si="423"/>
        <v/>
      </c>
      <c r="BK758" s="132" t="str">
        <f t="shared" si="424"/>
        <v/>
      </c>
      <c r="BL758" s="132" t="str">
        <f t="shared" si="425"/>
        <v/>
      </c>
      <c r="BM758" s="132" t="str">
        <f t="shared" si="426"/>
        <v/>
      </c>
      <c r="BN758" s="132" t="str">
        <f t="shared" si="427"/>
        <v/>
      </c>
      <c r="BO758" s="132" t="str">
        <f t="shared" si="428"/>
        <v/>
      </c>
      <c r="BP758" s="132" t="str">
        <f t="shared" si="429"/>
        <v/>
      </c>
      <c r="BQ758" s="132" t="str">
        <f t="shared" si="430"/>
        <v/>
      </c>
      <c r="BR758" s="132" t="str">
        <f t="shared" si="431"/>
        <v/>
      </c>
      <c r="BS758" s="132" t="str">
        <f t="shared" si="432"/>
        <v/>
      </c>
      <c r="BT758" s="132" t="str">
        <f t="shared" si="433"/>
        <v/>
      </c>
      <c r="BU758" s="132" t="str">
        <f t="shared" si="434"/>
        <v/>
      </c>
      <c r="BV758" s="132" t="str">
        <f t="shared" si="435"/>
        <v/>
      </c>
      <c r="BW758" s="132" t="str">
        <f t="shared" si="436"/>
        <v/>
      </c>
      <c r="BX758" s="132" t="str">
        <f t="shared" si="437"/>
        <v/>
      </c>
      <c r="BY758" s="132" t="str">
        <f t="shared" si="438"/>
        <v/>
      </c>
      <c r="BZ758" t="str">
        <f t="shared" si="439"/>
        <v/>
      </c>
      <c r="CA758" t="str">
        <f t="shared" si="440"/>
        <v/>
      </c>
      <c r="CB758" t="str">
        <f t="shared" si="441"/>
        <v/>
      </c>
      <c r="CC758" t="str">
        <f t="shared" si="442"/>
        <v/>
      </c>
      <c r="CD758" t="str">
        <f t="shared" si="443"/>
        <v/>
      </c>
      <c r="CE758" t="str">
        <f t="shared" si="444"/>
        <v/>
      </c>
      <c r="CF758" t="str">
        <f t="shared" si="445"/>
        <v/>
      </c>
      <c r="CG758" t="str">
        <f t="shared" si="446"/>
        <v/>
      </c>
      <c r="CH758" t="str">
        <f t="shared" si="447"/>
        <v/>
      </c>
      <c r="CI758" t="str">
        <f t="shared" si="448"/>
        <v/>
      </c>
      <c r="CJ758" t="str">
        <f t="shared" si="449"/>
        <v/>
      </c>
      <c r="CK758" t="str">
        <f t="shared" si="450"/>
        <v/>
      </c>
      <c r="CL758" t="str">
        <f t="shared" si="451"/>
        <v/>
      </c>
      <c r="CM758" t="str">
        <f t="shared" si="452"/>
        <v/>
      </c>
      <c r="CN758" t="str">
        <f t="shared" si="453"/>
        <v/>
      </c>
      <c r="CO758" t="str">
        <f t="shared" si="454"/>
        <v/>
      </c>
    </row>
    <row r="759" spans="1:93" ht="15.6" customHeight="1">
      <c r="A759" t="s">
        <v>4500</v>
      </c>
      <c r="B759" s="97" t="s">
        <v>4457</v>
      </c>
      <c r="C759" s="26" t="s">
        <v>5099</v>
      </c>
      <c r="D759" s="27"/>
      <c r="E759" s="27" t="s">
        <v>2890</v>
      </c>
      <c r="F759" t="s">
        <v>48</v>
      </c>
      <c r="G759" s="30" t="s">
        <v>337</v>
      </c>
      <c r="H759" t="s">
        <v>3269</v>
      </c>
      <c r="I759" t="s">
        <v>5096</v>
      </c>
      <c r="K759" s="28"/>
      <c r="M759" t="s">
        <v>38</v>
      </c>
      <c r="R759" t="str">
        <f>IF(COUNTIF(soi_input_variables!A:A,B759)&gt;0,"yes","no")</f>
        <v>no</v>
      </c>
      <c r="S759" t="str">
        <f>IF(COUNTIF(midas_input_variables!A:A,B759)&gt;0,"yes","no")</f>
        <v>yes</v>
      </c>
      <c r="T759" t="str">
        <f t="shared" si="455"/>
        <v>yes</v>
      </c>
      <c r="U759">
        <f t="shared" si="457"/>
        <v>5.0000000000000001E-4</v>
      </c>
      <c r="V759" t="str">
        <f>IF(COUNTIF(eucalc_variables_proxies!A:A,B759)&gt;0,"yes","no")</f>
        <v>yes</v>
      </c>
      <c r="X759" t="s">
        <v>3058</v>
      </c>
      <c r="AI759" s="9"/>
      <c r="AO759" s="29"/>
      <c r="AP759" s="103" t="s">
        <v>5100</v>
      </c>
      <c r="AQ759" s="104" t="b">
        <v>1</v>
      </c>
      <c r="AR759" s="105"/>
      <c r="AS759" s="29"/>
      <c r="AT759" s="131" t="str" cm="1">
        <f t="array" ref="AT759">IFERROR(_xlfn.TEXTSPLIT(AR759,";",,FALSE),"")</f>
        <v/>
      </c>
      <c r="BJ759" s="132" t="str">
        <f t="shared" si="423"/>
        <v/>
      </c>
      <c r="BK759" s="132" t="str">
        <f t="shared" si="424"/>
        <v/>
      </c>
      <c r="BL759" s="132" t="str">
        <f t="shared" si="425"/>
        <v/>
      </c>
      <c r="BM759" s="132" t="str">
        <f t="shared" si="426"/>
        <v/>
      </c>
      <c r="BN759" s="132" t="str">
        <f t="shared" si="427"/>
        <v/>
      </c>
      <c r="BO759" s="132" t="str">
        <f t="shared" si="428"/>
        <v/>
      </c>
      <c r="BP759" s="132" t="str">
        <f t="shared" si="429"/>
        <v/>
      </c>
      <c r="BQ759" s="132" t="str">
        <f t="shared" si="430"/>
        <v/>
      </c>
      <c r="BR759" s="132" t="str">
        <f t="shared" si="431"/>
        <v/>
      </c>
      <c r="BS759" s="132" t="str">
        <f t="shared" si="432"/>
        <v/>
      </c>
      <c r="BT759" s="132" t="str">
        <f t="shared" si="433"/>
        <v/>
      </c>
      <c r="BU759" s="132" t="str">
        <f t="shared" si="434"/>
        <v/>
      </c>
      <c r="BV759" s="132" t="str">
        <f t="shared" si="435"/>
        <v/>
      </c>
      <c r="BW759" s="132" t="str">
        <f t="shared" si="436"/>
        <v/>
      </c>
      <c r="BX759" s="132" t="str">
        <f t="shared" si="437"/>
        <v/>
      </c>
      <c r="BY759" s="132" t="str">
        <f t="shared" si="438"/>
        <v/>
      </c>
      <c r="BZ759" t="str">
        <f t="shared" si="439"/>
        <v/>
      </c>
      <c r="CA759" t="str">
        <f t="shared" si="440"/>
        <v/>
      </c>
      <c r="CB759" t="str">
        <f t="shared" si="441"/>
        <v/>
      </c>
      <c r="CC759" t="str">
        <f t="shared" si="442"/>
        <v/>
      </c>
      <c r="CD759" t="str">
        <f t="shared" si="443"/>
        <v/>
      </c>
      <c r="CE759" t="str">
        <f t="shared" si="444"/>
        <v/>
      </c>
      <c r="CF759" t="str">
        <f t="shared" si="445"/>
        <v/>
      </c>
      <c r="CG759" t="str">
        <f t="shared" si="446"/>
        <v/>
      </c>
      <c r="CH759" t="str">
        <f t="shared" si="447"/>
        <v/>
      </c>
      <c r="CI759" t="str">
        <f t="shared" si="448"/>
        <v/>
      </c>
      <c r="CJ759" t="str">
        <f t="shared" si="449"/>
        <v/>
      </c>
      <c r="CK759" t="str">
        <f t="shared" si="450"/>
        <v/>
      </c>
      <c r="CL759" t="str">
        <f t="shared" si="451"/>
        <v/>
      </c>
      <c r="CM759" t="str">
        <f t="shared" si="452"/>
        <v/>
      </c>
      <c r="CN759" t="str">
        <f t="shared" si="453"/>
        <v/>
      </c>
      <c r="CO759" t="str">
        <f t="shared" si="454"/>
        <v/>
      </c>
    </row>
    <row r="760" spans="1:93" ht="15.6" customHeight="1">
      <c r="A760" t="s">
        <v>4318</v>
      </c>
      <c r="B760"/>
      <c r="C760" s="26"/>
      <c r="D760" s="27"/>
      <c r="E760" s="27" t="s">
        <v>5101</v>
      </c>
      <c r="F760" t="s">
        <v>48</v>
      </c>
      <c r="G760" s="30" t="s">
        <v>337</v>
      </c>
      <c r="H760" t="s">
        <v>966</v>
      </c>
      <c r="K760" s="28"/>
      <c r="M760" s="198" t="s">
        <v>1707</v>
      </c>
      <c r="R760" t="str">
        <f>IF(COUNTIF(soi_input_variables!A:A,B760)&gt;0,"yes","no")</f>
        <v>no</v>
      </c>
      <c r="S760" t="str">
        <f>IF(COUNTIF(midas_input_variables!A:A,B760)&gt;0,"yes","no")</f>
        <v>no</v>
      </c>
      <c r="T760" t="str">
        <f t="shared" ref="T760:T785" si="462">IF(OR(R760="yes",S760="yes"),"yes","no")</f>
        <v>no</v>
      </c>
      <c r="V760" t="str">
        <f>IF(COUNTIF(eucalc_variables_proxies!A:A,B760)&gt;0,"yes","no")</f>
        <v>no</v>
      </c>
      <c r="W760" s="198" t="s">
        <v>38</v>
      </c>
      <c r="AI760" s="9" t="s">
        <v>5102</v>
      </c>
      <c r="AJ760" t="s">
        <v>3122</v>
      </c>
      <c r="AO760" s="29">
        <v>25</v>
      </c>
      <c r="AP760" s="103" t="s">
        <v>5103</v>
      </c>
      <c r="AQ760" s="104" t="b">
        <v>1</v>
      </c>
      <c r="AR760" s="105"/>
      <c r="AS760" s="29">
        <v>25</v>
      </c>
      <c r="AT760" s="131" t="str" cm="1">
        <f t="array" ref="AT760">IFERROR(_xlfn.TEXTSPLIT(AR760,";",,FALSE),"")</f>
        <v/>
      </c>
      <c r="BJ760" s="132" t="str">
        <f t="shared" si="423"/>
        <v/>
      </c>
      <c r="BK760" s="132" t="str">
        <f t="shared" si="424"/>
        <v/>
      </c>
      <c r="BL760" s="132" t="str">
        <f t="shared" si="425"/>
        <v/>
      </c>
      <c r="BM760" s="132" t="str">
        <f t="shared" si="426"/>
        <v/>
      </c>
      <c r="BN760" s="132" t="str">
        <f t="shared" si="427"/>
        <v/>
      </c>
      <c r="BO760" s="132" t="str">
        <f t="shared" si="428"/>
        <v/>
      </c>
      <c r="BP760" s="132" t="str">
        <f t="shared" si="429"/>
        <v/>
      </c>
      <c r="BQ760" s="132" t="str">
        <f t="shared" si="430"/>
        <v/>
      </c>
      <c r="BR760" s="132" t="str">
        <f t="shared" si="431"/>
        <v/>
      </c>
      <c r="BS760" s="132" t="str">
        <f t="shared" si="432"/>
        <v/>
      </c>
      <c r="BT760" s="132" t="str">
        <f t="shared" si="433"/>
        <v/>
      </c>
      <c r="BU760" s="132" t="str">
        <f t="shared" si="434"/>
        <v/>
      </c>
      <c r="BV760" s="132" t="str">
        <f t="shared" si="435"/>
        <v/>
      </c>
      <c r="BW760" s="132" t="str">
        <f t="shared" si="436"/>
        <v/>
      </c>
      <c r="BX760" s="132" t="str">
        <f t="shared" si="437"/>
        <v/>
      </c>
      <c r="BY760" s="132" t="str">
        <f t="shared" si="438"/>
        <v/>
      </c>
      <c r="BZ760" t="str">
        <f t="shared" si="439"/>
        <v/>
      </c>
      <c r="CA760" t="str">
        <f t="shared" si="440"/>
        <v/>
      </c>
      <c r="CB760" t="str">
        <f t="shared" si="441"/>
        <v/>
      </c>
      <c r="CC760" t="str">
        <f t="shared" si="442"/>
        <v/>
      </c>
      <c r="CD760" t="str">
        <f t="shared" si="443"/>
        <v/>
      </c>
      <c r="CE760" t="str">
        <f t="shared" si="444"/>
        <v/>
      </c>
      <c r="CF760" t="str">
        <f t="shared" si="445"/>
        <v/>
      </c>
      <c r="CG760" t="str">
        <f t="shared" si="446"/>
        <v/>
      </c>
      <c r="CH760" t="str">
        <f t="shared" si="447"/>
        <v/>
      </c>
      <c r="CI760" t="str">
        <f t="shared" si="448"/>
        <v/>
      </c>
      <c r="CJ760" t="str">
        <f t="shared" si="449"/>
        <v/>
      </c>
      <c r="CK760" t="str">
        <f t="shared" si="450"/>
        <v/>
      </c>
      <c r="CL760" t="str">
        <f t="shared" si="451"/>
        <v/>
      </c>
      <c r="CM760" t="str">
        <f t="shared" si="452"/>
        <v/>
      </c>
      <c r="CN760" t="str">
        <f t="shared" si="453"/>
        <v/>
      </c>
      <c r="CO760" t="str">
        <f t="shared" si="454"/>
        <v/>
      </c>
    </row>
    <row r="761" spans="1:93" ht="15.6" customHeight="1">
      <c r="B761" t="s">
        <v>5104</v>
      </c>
      <c r="C761" s="26"/>
      <c r="D761" s="27"/>
      <c r="E761" s="27" t="s">
        <v>968</v>
      </c>
      <c r="F761" t="s">
        <v>48</v>
      </c>
      <c r="G761" s="30" t="s">
        <v>337</v>
      </c>
      <c r="H761" t="s">
        <v>966</v>
      </c>
      <c r="I761" t="s">
        <v>5063</v>
      </c>
      <c r="K761" s="28"/>
      <c r="M761" s="198" t="s">
        <v>1707</v>
      </c>
      <c r="N761" s="1" t="str">
        <f>_xlfn.CONCAT("1000*", A760)</f>
        <v>1000*elc_capacity_RES_bio_gas[GW]</v>
      </c>
      <c r="R761" t="str">
        <f>IF(COUNTIF(soi_input_variables!A:A,B761)&gt;0,"yes","no")</f>
        <v>no</v>
      </c>
      <c r="S761" t="str">
        <f>IF(COUNTIF(midas_input_variables!A:A,B761)&gt;0,"yes","no")</f>
        <v>no</v>
      </c>
      <c r="T761" t="str">
        <f t="shared" si="462"/>
        <v>no</v>
      </c>
      <c r="V761" t="str">
        <f>IF(COUNTIF(eucalc_variables_proxies!A:A,B761)&gt;0,"yes","no")</f>
        <v>no</v>
      </c>
      <c r="W761" s="198" t="s">
        <v>38</v>
      </c>
      <c r="AI761" s="9"/>
      <c r="AO761" s="29"/>
      <c r="AP761" s="103" t="s">
        <v>5105</v>
      </c>
      <c r="AQ761" s="104" t="b">
        <v>1</v>
      </c>
      <c r="AR761" s="105"/>
      <c r="AS761" s="29"/>
      <c r="AT761" s="131" t="str" cm="1">
        <f t="array" ref="AT761">IFERROR(_xlfn.TEXTSPLIT(AR761,";",,FALSE),"")</f>
        <v/>
      </c>
      <c r="BJ761" s="132" t="str">
        <f t="shared" si="423"/>
        <v/>
      </c>
      <c r="BK761" s="132" t="str">
        <f t="shared" si="424"/>
        <v/>
      </c>
      <c r="BL761" s="132" t="str">
        <f t="shared" si="425"/>
        <v/>
      </c>
      <c r="BM761" s="132" t="str">
        <f t="shared" si="426"/>
        <v/>
      </c>
      <c r="BN761" s="132" t="str">
        <f t="shared" si="427"/>
        <v/>
      </c>
      <c r="BO761" s="132" t="str">
        <f t="shared" si="428"/>
        <v/>
      </c>
      <c r="BP761" s="132" t="str">
        <f t="shared" si="429"/>
        <v/>
      </c>
      <c r="BQ761" s="132" t="str">
        <f t="shared" si="430"/>
        <v/>
      </c>
      <c r="BR761" s="132" t="str">
        <f t="shared" si="431"/>
        <v/>
      </c>
      <c r="BS761" s="132" t="str">
        <f t="shared" si="432"/>
        <v/>
      </c>
      <c r="BT761" s="132" t="str">
        <f t="shared" si="433"/>
        <v/>
      </c>
      <c r="BU761" s="132" t="str">
        <f t="shared" si="434"/>
        <v/>
      </c>
      <c r="BV761" s="132" t="str">
        <f t="shared" si="435"/>
        <v/>
      </c>
      <c r="BW761" s="132" t="str">
        <f t="shared" si="436"/>
        <v/>
      </c>
      <c r="BX761" s="132" t="str">
        <f t="shared" si="437"/>
        <v/>
      </c>
      <c r="BY761" s="132" t="str">
        <f t="shared" si="438"/>
        <v/>
      </c>
      <c r="BZ761" t="str">
        <f t="shared" si="439"/>
        <v/>
      </c>
      <c r="CA761" t="str">
        <f t="shared" si="440"/>
        <v/>
      </c>
      <c r="CB761" t="str">
        <f t="shared" si="441"/>
        <v/>
      </c>
      <c r="CC761" t="str">
        <f t="shared" si="442"/>
        <v/>
      </c>
      <c r="CD761" t="str">
        <f t="shared" si="443"/>
        <v/>
      </c>
      <c r="CE761" t="str">
        <f t="shared" si="444"/>
        <v/>
      </c>
      <c r="CF761" t="str">
        <f t="shared" si="445"/>
        <v/>
      </c>
      <c r="CG761" t="str">
        <f t="shared" si="446"/>
        <v/>
      </c>
      <c r="CH761" t="str">
        <f t="shared" si="447"/>
        <v/>
      </c>
      <c r="CI761" t="str">
        <f t="shared" si="448"/>
        <v/>
      </c>
      <c r="CJ761" t="str">
        <f t="shared" si="449"/>
        <v/>
      </c>
      <c r="CK761" t="str">
        <f t="shared" si="450"/>
        <v/>
      </c>
      <c r="CL761" t="str">
        <f t="shared" si="451"/>
        <v/>
      </c>
      <c r="CM761" t="str">
        <f t="shared" si="452"/>
        <v/>
      </c>
      <c r="CN761" t="str">
        <f t="shared" si="453"/>
        <v/>
      </c>
      <c r="CO761" t="str">
        <f t="shared" si="454"/>
        <v/>
      </c>
    </row>
    <row r="762" spans="1:93" ht="15.6" customHeight="1">
      <c r="A762" t="s">
        <v>4323</v>
      </c>
      <c r="C762" s="26"/>
      <c r="D762" s="27"/>
      <c r="E762" s="27" t="s">
        <v>5101</v>
      </c>
      <c r="F762" t="s">
        <v>48</v>
      </c>
      <c r="G762" s="30" t="s">
        <v>337</v>
      </c>
      <c r="H762" t="s">
        <v>966</v>
      </c>
      <c r="K762" s="28"/>
      <c r="M762" s="198" t="s">
        <v>1707</v>
      </c>
      <c r="R762" t="str">
        <f>IF(COUNTIF(soi_input_variables!A:A,B762)&gt;0,"yes","no")</f>
        <v>no</v>
      </c>
      <c r="S762" t="str">
        <f>IF(COUNTIF(midas_input_variables!A:A,B762)&gt;0,"yes","no")</f>
        <v>no</v>
      </c>
      <c r="T762" t="str">
        <f t="shared" si="462"/>
        <v>no</v>
      </c>
      <c r="V762" t="str">
        <f>IF(COUNTIF(eucalc_variables_proxies!A:A,B762)&gt;0,"yes","no")</f>
        <v>no</v>
      </c>
      <c r="W762" s="198" t="s">
        <v>38</v>
      </c>
      <c r="AI762" s="9" t="s">
        <v>5106</v>
      </c>
      <c r="AJ762" t="s">
        <v>3122</v>
      </c>
      <c r="AO762" s="29"/>
      <c r="AP762" s="103" t="s">
        <v>5107</v>
      </c>
      <c r="AQ762" s="104" t="b">
        <v>1</v>
      </c>
      <c r="AR762" s="105"/>
      <c r="AS762" s="29"/>
      <c r="AT762" s="131" t="str" cm="1">
        <f t="array" ref="AT762">IFERROR(_xlfn.TEXTSPLIT(AR762,";",,FALSE),"")</f>
        <v/>
      </c>
      <c r="BJ762" s="132" t="str">
        <f t="shared" si="423"/>
        <v/>
      </c>
      <c r="BK762" s="132" t="str">
        <f t="shared" si="424"/>
        <v/>
      </c>
      <c r="BL762" s="132" t="str">
        <f t="shared" si="425"/>
        <v/>
      </c>
      <c r="BM762" s="132" t="str">
        <f t="shared" si="426"/>
        <v/>
      </c>
      <c r="BN762" s="132" t="str">
        <f t="shared" si="427"/>
        <v/>
      </c>
      <c r="BO762" s="132" t="str">
        <f t="shared" si="428"/>
        <v/>
      </c>
      <c r="BP762" s="132" t="str">
        <f t="shared" si="429"/>
        <v/>
      </c>
      <c r="BQ762" s="132" t="str">
        <f t="shared" si="430"/>
        <v/>
      </c>
      <c r="BR762" s="132" t="str">
        <f t="shared" si="431"/>
        <v/>
      </c>
      <c r="BS762" s="132" t="str">
        <f t="shared" si="432"/>
        <v/>
      </c>
      <c r="BT762" s="132" t="str">
        <f t="shared" si="433"/>
        <v/>
      </c>
      <c r="BU762" s="132" t="str">
        <f t="shared" si="434"/>
        <v/>
      </c>
      <c r="BV762" s="132" t="str">
        <f t="shared" si="435"/>
        <v/>
      </c>
      <c r="BW762" s="132" t="str">
        <f t="shared" si="436"/>
        <v/>
      </c>
      <c r="BX762" s="132" t="str">
        <f t="shared" si="437"/>
        <v/>
      </c>
      <c r="BY762" s="132" t="str">
        <f t="shared" si="438"/>
        <v/>
      </c>
      <c r="BZ762" t="str">
        <f t="shared" si="439"/>
        <v/>
      </c>
      <c r="CA762" t="str">
        <f t="shared" si="440"/>
        <v/>
      </c>
      <c r="CB762" t="str">
        <f t="shared" si="441"/>
        <v/>
      </c>
      <c r="CC762" t="str">
        <f t="shared" si="442"/>
        <v/>
      </c>
      <c r="CD762" t="str">
        <f t="shared" si="443"/>
        <v/>
      </c>
      <c r="CE762" t="str">
        <f t="shared" si="444"/>
        <v/>
      </c>
      <c r="CF762" t="str">
        <f t="shared" si="445"/>
        <v/>
      </c>
      <c r="CG762" t="str">
        <f t="shared" si="446"/>
        <v/>
      </c>
      <c r="CH762" t="str">
        <f t="shared" si="447"/>
        <v/>
      </c>
      <c r="CI762" t="str">
        <f t="shared" si="448"/>
        <v/>
      </c>
      <c r="CJ762" t="str">
        <f t="shared" si="449"/>
        <v/>
      </c>
      <c r="CK762" t="str">
        <f t="shared" si="450"/>
        <v/>
      </c>
      <c r="CL762" t="str">
        <f t="shared" si="451"/>
        <v/>
      </c>
      <c r="CM762" t="str">
        <f t="shared" si="452"/>
        <v/>
      </c>
      <c r="CN762" t="str">
        <f t="shared" si="453"/>
        <v/>
      </c>
      <c r="CO762" t="str">
        <f t="shared" si="454"/>
        <v/>
      </c>
    </row>
    <row r="763" spans="1:93" ht="15.6" customHeight="1">
      <c r="B763" t="s">
        <v>5108</v>
      </c>
      <c r="C763" s="26"/>
      <c r="D763" s="27"/>
      <c r="E763" s="27" t="s">
        <v>968</v>
      </c>
      <c r="F763" t="s">
        <v>48</v>
      </c>
      <c r="G763" s="30" t="s">
        <v>337</v>
      </c>
      <c r="H763" t="s">
        <v>966</v>
      </c>
      <c r="I763" t="s">
        <v>4830</v>
      </c>
      <c r="K763" s="28"/>
      <c r="M763" s="198" t="s">
        <v>1707</v>
      </c>
      <c r="N763" s="1" t="str">
        <f>_xlfn.CONCAT("1000*", A762)</f>
        <v>1000*elc_capacity_RES_bio_mass[GW]</v>
      </c>
      <c r="R763" t="str">
        <f>IF(COUNTIF(soi_input_variables!A:A,B763)&gt;0,"yes","no")</f>
        <v>no</v>
      </c>
      <c r="S763" t="str">
        <f>IF(COUNTIF(midas_input_variables!A:A,B763)&gt;0,"yes","no")</f>
        <v>no</v>
      </c>
      <c r="T763" t="str">
        <f t="shared" si="462"/>
        <v>no</v>
      </c>
      <c r="V763" t="str">
        <f>IF(COUNTIF(eucalc_variables_proxies!A:A,B763)&gt;0,"yes","no")</f>
        <v>no</v>
      </c>
      <c r="W763" s="198" t="s">
        <v>38</v>
      </c>
      <c r="AI763" s="9"/>
      <c r="AO763" s="29"/>
      <c r="AP763" s="103" t="s">
        <v>5109</v>
      </c>
      <c r="AQ763" s="104" t="b">
        <v>1</v>
      </c>
      <c r="AR763" s="105"/>
      <c r="AS763" s="29"/>
      <c r="AT763" s="131" t="str" cm="1">
        <f t="array" ref="AT763">IFERROR(_xlfn.TEXTSPLIT(AR763,";",,FALSE),"")</f>
        <v/>
      </c>
      <c r="BJ763" s="132" t="str">
        <f t="shared" si="423"/>
        <v/>
      </c>
      <c r="BK763" s="132" t="str">
        <f t="shared" si="424"/>
        <v/>
      </c>
      <c r="BL763" s="132" t="str">
        <f t="shared" si="425"/>
        <v/>
      </c>
      <c r="BM763" s="132" t="str">
        <f t="shared" si="426"/>
        <v/>
      </c>
      <c r="BN763" s="132" t="str">
        <f t="shared" si="427"/>
        <v/>
      </c>
      <c r="BO763" s="132" t="str">
        <f t="shared" si="428"/>
        <v/>
      </c>
      <c r="BP763" s="132" t="str">
        <f t="shared" si="429"/>
        <v/>
      </c>
      <c r="BQ763" s="132" t="str">
        <f t="shared" si="430"/>
        <v/>
      </c>
      <c r="BR763" s="132" t="str">
        <f t="shared" si="431"/>
        <v/>
      </c>
      <c r="BS763" s="132" t="str">
        <f t="shared" si="432"/>
        <v/>
      </c>
      <c r="BT763" s="132" t="str">
        <f t="shared" si="433"/>
        <v/>
      </c>
      <c r="BU763" s="132" t="str">
        <f t="shared" si="434"/>
        <v/>
      </c>
      <c r="BV763" s="132" t="str">
        <f t="shared" si="435"/>
        <v/>
      </c>
      <c r="BW763" s="132" t="str">
        <f t="shared" si="436"/>
        <v/>
      </c>
      <c r="BX763" s="132" t="str">
        <f t="shared" si="437"/>
        <v/>
      </c>
      <c r="BY763" s="132" t="str">
        <f t="shared" si="438"/>
        <v/>
      </c>
      <c r="BZ763" t="str">
        <f t="shared" si="439"/>
        <v/>
      </c>
      <c r="CA763" t="str">
        <f t="shared" si="440"/>
        <v/>
      </c>
      <c r="CB763" t="str">
        <f t="shared" si="441"/>
        <v/>
      </c>
      <c r="CC763" t="str">
        <f t="shared" si="442"/>
        <v/>
      </c>
      <c r="CD763" t="str">
        <f t="shared" si="443"/>
        <v/>
      </c>
      <c r="CE763" t="str">
        <f t="shared" si="444"/>
        <v/>
      </c>
      <c r="CF763" t="str">
        <f t="shared" si="445"/>
        <v/>
      </c>
      <c r="CG763" t="str">
        <f t="shared" si="446"/>
        <v/>
      </c>
      <c r="CH763" t="str">
        <f t="shared" si="447"/>
        <v/>
      </c>
      <c r="CI763" t="str">
        <f t="shared" si="448"/>
        <v/>
      </c>
      <c r="CJ763" t="str">
        <f t="shared" si="449"/>
        <v/>
      </c>
      <c r="CK763" t="str">
        <f t="shared" si="450"/>
        <v/>
      </c>
      <c r="CL763" t="str">
        <f t="shared" si="451"/>
        <v/>
      </c>
      <c r="CM763" t="str">
        <f t="shared" si="452"/>
        <v/>
      </c>
      <c r="CN763" t="str">
        <f t="shared" si="453"/>
        <v/>
      </c>
      <c r="CO763" t="str">
        <f t="shared" si="454"/>
        <v/>
      </c>
    </row>
    <row r="764" spans="1:93" ht="15.6" customHeight="1">
      <c r="A764" t="s">
        <v>4381</v>
      </c>
      <c r="C764" s="26"/>
      <c r="D764" s="27"/>
      <c r="E764" s="27" t="s">
        <v>5101</v>
      </c>
      <c r="F764" t="s">
        <v>48</v>
      </c>
      <c r="G764" s="30" t="s">
        <v>337</v>
      </c>
      <c r="H764" t="s">
        <v>966</v>
      </c>
      <c r="K764" s="28"/>
      <c r="M764" s="198" t="s">
        <v>1707</v>
      </c>
      <c r="R764" t="str">
        <f>IF(COUNTIF(soi_input_variables!A:A,B764)&gt;0,"yes","no")</f>
        <v>no</v>
      </c>
      <c r="S764" t="str">
        <f>IF(COUNTIF(midas_input_variables!A:A,B764)&gt;0,"yes","no")</f>
        <v>no</v>
      </c>
      <c r="T764" t="str">
        <f t="shared" si="462"/>
        <v>no</v>
      </c>
      <c r="V764" t="str">
        <f>IF(COUNTIF(eucalc_variables_proxies!A:A,B764)&gt;0,"yes","no")</f>
        <v>no</v>
      </c>
      <c r="W764" s="198" t="s">
        <v>38</v>
      </c>
      <c r="AI764" s="9" t="s">
        <v>5110</v>
      </c>
      <c r="AJ764" t="s">
        <v>3122</v>
      </c>
      <c r="AO764" s="29"/>
      <c r="AP764" s="103" t="s">
        <v>5111</v>
      </c>
      <c r="AQ764" s="104" t="b">
        <v>1</v>
      </c>
      <c r="AR764" s="105"/>
      <c r="AS764" s="29"/>
      <c r="AT764" s="131" t="str" cm="1">
        <f t="array" ref="AT764">IFERROR(_xlfn.TEXTSPLIT(AR764,";",,FALSE),"")</f>
        <v/>
      </c>
      <c r="BJ764" s="132" t="str">
        <f t="shared" si="423"/>
        <v/>
      </c>
      <c r="BK764" s="132" t="str">
        <f t="shared" si="424"/>
        <v/>
      </c>
      <c r="BL764" s="132" t="str">
        <f t="shared" si="425"/>
        <v/>
      </c>
      <c r="BM764" s="132" t="str">
        <f t="shared" si="426"/>
        <v/>
      </c>
      <c r="BN764" s="132" t="str">
        <f t="shared" si="427"/>
        <v/>
      </c>
      <c r="BO764" s="132" t="str">
        <f t="shared" si="428"/>
        <v/>
      </c>
      <c r="BP764" s="132" t="str">
        <f t="shared" si="429"/>
        <v/>
      </c>
      <c r="BQ764" s="132" t="str">
        <f t="shared" si="430"/>
        <v/>
      </c>
      <c r="BR764" s="132" t="str">
        <f t="shared" si="431"/>
        <v/>
      </c>
      <c r="BS764" s="132" t="str">
        <f t="shared" si="432"/>
        <v/>
      </c>
      <c r="BT764" s="132" t="str">
        <f t="shared" si="433"/>
        <v/>
      </c>
      <c r="BU764" s="132" t="str">
        <f t="shared" si="434"/>
        <v/>
      </c>
      <c r="BV764" s="132" t="str">
        <f t="shared" si="435"/>
        <v/>
      </c>
      <c r="BW764" s="132" t="str">
        <f t="shared" si="436"/>
        <v/>
      </c>
      <c r="BX764" s="132" t="str">
        <f t="shared" si="437"/>
        <v/>
      </c>
      <c r="BY764" s="132" t="str">
        <f t="shared" si="438"/>
        <v/>
      </c>
      <c r="BZ764" t="str">
        <f t="shared" si="439"/>
        <v/>
      </c>
      <c r="CA764" t="str">
        <f t="shared" si="440"/>
        <v/>
      </c>
      <c r="CB764" t="str">
        <f t="shared" si="441"/>
        <v/>
      </c>
      <c r="CC764" t="str">
        <f t="shared" si="442"/>
        <v/>
      </c>
      <c r="CD764" t="str">
        <f t="shared" si="443"/>
        <v/>
      </c>
      <c r="CE764" t="str">
        <f t="shared" si="444"/>
        <v/>
      </c>
      <c r="CF764" t="str">
        <f t="shared" si="445"/>
        <v/>
      </c>
      <c r="CG764" t="str">
        <f t="shared" si="446"/>
        <v/>
      </c>
      <c r="CH764" t="str">
        <f t="shared" si="447"/>
        <v/>
      </c>
      <c r="CI764" t="str">
        <f t="shared" si="448"/>
        <v/>
      </c>
      <c r="CJ764" t="str">
        <f t="shared" si="449"/>
        <v/>
      </c>
      <c r="CK764" t="str">
        <f t="shared" si="450"/>
        <v/>
      </c>
      <c r="CL764" t="str">
        <f t="shared" si="451"/>
        <v/>
      </c>
      <c r="CM764" t="str">
        <f t="shared" si="452"/>
        <v/>
      </c>
      <c r="CN764" t="str">
        <f t="shared" si="453"/>
        <v/>
      </c>
      <c r="CO764" t="str">
        <f t="shared" si="454"/>
        <v/>
      </c>
    </row>
    <row r="765" spans="1:93" ht="15.6" customHeight="1">
      <c r="B765" t="s">
        <v>5112</v>
      </c>
      <c r="C765" s="26"/>
      <c r="D765" s="27"/>
      <c r="E765" s="27" t="s">
        <v>968</v>
      </c>
      <c r="F765" t="s">
        <v>48</v>
      </c>
      <c r="G765" s="30" t="s">
        <v>337</v>
      </c>
      <c r="H765" t="s">
        <v>966</v>
      </c>
      <c r="I765" t="s">
        <v>4333</v>
      </c>
      <c r="K765" s="28"/>
      <c r="M765" s="198" t="s">
        <v>1707</v>
      </c>
      <c r="N765" s="1" t="str">
        <f>_xlfn.CONCAT("1000*", A764)</f>
        <v>1000*elc_capacity_RES_geothermal[GW]</v>
      </c>
      <c r="R765" t="str">
        <f>IF(COUNTIF(soi_input_variables!A:A,B765)&gt;0,"yes","no")</f>
        <v>no</v>
      </c>
      <c r="S765" t="str">
        <f>IF(COUNTIF(midas_input_variables!A:A,B765)&gt;0,"yes","no")</f>
        <v>no</v>
      </c>
      <c r="T765" t="str">
        <f t="shared" si="462"/>
        <v>no</v>
      </c>
      <c r="V765" t="str">
        <f>IF(COUNTIF(eucalc_variables_proxies!A:A,B765)&gt;0,"yes","no")</f>
        <v>no</v>
      </c>
      <c r="W765" s="198" t="s">
        <v>38</v>
      </c>
      <c r="AI765" s="9"/>
      <c r="AO765" s="29"/>
      <c r="AP765" s="103" t="s">
        <v>5113</v>
      </c>
      <c r="AQ765" s="104" t="b">
        <v>1</v>
      </c>
      <c r="AR765" s="105"/>
      <c r="AS765" s="29"/>
      <c r="AT765" s="131" t="str" cm="1">
        <f t="array" ref="AT765">IFERROR(_xlfn.TEXTSPLIT(AR765,";",,FALSE),"")</f>
        <v/>
      </c>
      <c r="BJ765" s="132" t="str">
        <f t="shared" si="423"/>
        <v/>
      </c>
      <c r="BK765" s="132" t="str">
        <f t="shared" si="424"/>
        <v/>
      </c>
      <c r="BL765" s="132" t="str">
        <f t="shared" si="425"/>
        <v/>
      </c>
      <c r="BM765" s="132" t="str">
        <f t="shared" si="426"/>
        <v/>
      </c>
      <c r="BN765" s="132" t="str">
        <f t="shared" si="427"/>
        <v/>
      </c>
      <c r="BO765" s="132" t="str">
        <f t="shared" si="428"/>
        <v/>
      </c>
      <c r="BP765" s="132" t="str">
        <f t="shared" si="429"/>
        <v/>
      </c>
      <c r="BQ765" s="132" t="str">
        <f t="shared" si="430"/>
        <v/>
      </c>
      <c r="BR765" s="132" t="str">
        <f t="shared" si="431"/>
        <v/>
      </c>
      <c r="BS765" s="132" t="str">
        <f t="shared" si="432"/>
        <v/>
      </c>
      <c r="BT765" s="132" t="str">
        <f t="shared" si="433"/>
        <v/>
      </c>
      <c r="BU765" s="132" t="str">
        <f t="shared" si="434"/>
        <v/>
      </c>
      <c r="BV765" s="132" t="str">
        <f t="shared" si="435"/>
        <v/>
      </c>
      <c r="BW765" s="132" t="str">
        <f t="shared" si="436"/>
        <v/>
      </c>
      <c r="BX765" s="132" t="str">
        <f t="shared" si="437"/>
        <v/>
      </c>
      <c r="BY765" s="132" t="str">
        <f t="shared" si="438"/>
        <v/>
      </c>
      <c r="BZ765" t="str">
        <f t="shared" si="439"/>
        <v/>
      </c>
      <c r="CA765" t="str">
        <f t="shared" si="440"/>
        <v/>
      </c>
      <c r="CB765" t="str">
        <f t="shared" si="441"/>
        <v/>
      </c>
      <c r="CC765" t="str">
        <f t="shared" si="442"/>
        <v/>
      </c>
      <c r="CD765" t="str">
        <f t="shared" si="443"/>
        <v/>
      </c>
      <c r="CE765" t="str">
        <f t="shared" si="444"/>
        <v/>
      </c>
      <c r="CF765" t="str">
        <f t="shared" si="445"/>
        <v/>
      </c>
      <c r="CG765" t="str">
        <f t="shared" si="446"/>
        <v/>
      </c>
      <c r="CH765" t="str">
        <f t="shared" si="447"/>
        <v/>
      </c>
      <c r="CI765" t="str">
        <f t="shared" si="448"/>
        <v/>
      </c>
      <c r="CJ765" t="str">
        <f t="shared" si="449"/>
        <v/>
      </c>
      <c r="CK765" t="str">
        <f t="shared" si="450"/>
        <v/>
      </c>
      <c r="CL765" t="str">
        <f t="shared" si="451"/>
        <v/>
      </c>
      <c r="CM765" t="str">
        <f t="shared" si="452"/>
        <v/>
      </c>
      <c r="CN765" t="str">
        <f t="shared" si="453"/>
        <v/>
      </c>
      <c r="CO765" t="str">
        <f t="shared" si="454"/>
        <v/>
      </c>
    </row>
    <row r="766" spans="1:93" ht="15.6" customHeight="1">
      <c r="A766" t="s">
        <v>4383</v>
      </c>
      <c r="C766" s="26"/>
      <c r="D766" s="27"/>
      <c r="E766" s="27" t="s">
        <v>5101</v>
      </c>
      <c r="F766" t="s">
        <v>48</v>
      </c>
      <c r="G766" s="30" t="s">
        <v>337</v>
      </c>
      <c r="H766" t="s">
        <v>966</v>
      </c>
      <c r="K766" s="28"/>
      <c r="M766" s="198" t="s">
        <v>1707</v>
      </c>
      <c r="R766" t="str">
        <f>IF(COUNTIF(soi_input_variables!A:A,B766)&gt;0,"yes","no")</f>
        <v>no</v>
      </c>
      <c r="S766" t="str">
        <f>IF(COUNTIF(midas_input_variables!A:A,B766)&gt;0,"yes","no")</f>
        <v>no</v>
      </c>
      <c r="T766" t="str">
        <f t="shared" si="462"/>
        <v>no</v>
      </c>
      <c r="V766" t="str">
        <f>IF(COUNTIF(eucalc_variables_proxies!A:A,B766)&gt;0,"yes","no")</f>
        <v>no</v>
      </c>
      <c r="W766" s="198" t="s">
        <v>38</v>
      </c>
      <c r="AI766" s="9" t="s">
        <v>5114</v>
      </c>
      <c r="AJ766" t="s">
        <v>3122</v>
      </c>
      <c r="AO766" s="29"/>
      <c r="AP766" s="103" t="s">
        <v>5115</v>
      </c>
      <c r="AQ766" s="104" t="b">
        <v>1</v>
      </c>
      <c r="AR766" s="105"/>
      <c r="AS766" s="29"/>
      <c r="AT766" s="131" t="str" cm="1">
        <f t="array" ref="AT766">IFERROR(_xlfn.TEXTSPLIT(AR766,";",,FALSE),"")</f>
        <v/>
      </c>
      <c r="BJ766" s="132" t="str">
        <f t="shared" si="423"/>
        <v/>
      </c>
      <c r="BK766" s="132" t="str">
        <f t="shared" si="424"/>
        <v/>
      </c>
      <c r="BL766" s="132" t="str">
        <f t="shared" si="425"/>
        <v/>
      </c>
      <c r="BM766" s="132" t="str">
        <f t="shared" si="426"/>
        <v/>
      </c>
      <c r="BN766" s="132" t="str">
        <f t="shared" si="427"/>
        <v/>
      </c>
      <c r="BO766" s="132" t="str">
        <f t="shared" si="428"/>
        <v/>
      </c>
      <c r="BP766" s="132" t="str">
        <f t="shared" si="429"/>
        <v/>
      </c>
      <c r="BQ766" s="132" t="str">
        <f t="shared" si="430"/>
        <v/>
      </c>
      <c r="BR766" s="132" t="str">
        <f t="shared" si="431"/>
        <v/>
      </c>
      <c r="BS766" s="132" t="str">
        <f t="shared" si="432"/>
        <v/>
      </c>
      <c r="BT766" s="132" t="str">
        <f t="shared" si="433"/>
        <v/>
      </c>
      <c r="BU766" s="132" t="str">
        <f t="shared" si="434"/>
        <v/>
      </c>
      <c r="BV766" s="132" t="str">
        <f t="shared" si="435"/>
        <v/>
      </c>
      <c r="BW766" s="132" t="str">
        <f t="shared" si="436"/>
        <v/>
      </c>
      <c r="BX766" s="132" t="str">
        <f t="shared" si="437"/>
        <v/>
      </c>
      <c r="BY766" s="132" t="str">
        <f t="shared" si="438"/>
        <v/>
      </c>
      <c r="BZ766" t="str">
        <f t="shared" si="439"/>
        <v/>
      </c>
      <c r="CA766" t="str">
        <f t="shared" si="440"/>
        <v/>
      </c>
      <c r="CB766" t="str">
        <f t="shared" si="441"/>
        <v/>
      </c>
      <c r="CC766" t="str">
        <f t="shared" si="442"/>
        <v/>
      </c>
      <c r="CD766" t="str">
        <f t="shared" si="443"/>
        <v/>
      </c>
      <c r="CE766" t="str">
        <f t="shared" si="444"/>
        <v/>
      </c>
      <c r="CF766" t="str">
        <f t="shared" si="445"/>
        <v/>
      </c>
      <c r="CG766" t="str">
        <f t="shared" si="446"/>
        <v/>
      </c>
      <c r="CH766" t="str">
        <f t="shared" si="447"/>
        <v/>
      </c>
      <c r="CI766" t="str">
        <f t="shared" si="448"/>
        <v/>
      </c>
      <c r="CJ766" t="str">
        <f t="shared" si="449"/>
        <v/>
      </c>
      <c r="CK766" t="str">
        <f t="shared" si="450"/>
        <v/>
      </c>
      <c r="CL766" t="str">
        <f t="shared" si="451"/>
        <v/>
      </c>
      <c r="CM766" t="str">
        <f t="shared" si="452"/>
        <v/>
      </c>
      <c r="CN766" t="str">
        <f t="shared" si="453"/>
        <v/>
      </c>
      <c r="CO766" t="str">
        <f t="shared" si="454"/>
        <v/>
      </c>
    </row>
    <row r="767" spans="1:93" ht="15.6" customHeight="1">
      <c r="B767" t="s">
        <v>5116</v>
      </c>
      <c r="C767" s="26"/>
      <c r="D767" s="27"/>
      <c r="E767" s="27" t="s">
        <v>968</v>
      </c>
      <c r="F767" t="s">
        <v>48</v>
      </c>
      <c r="G767" s="30" t="s">
        <v>337</v>
      </c>
      <c r="H767" t="s">
        <v>966</v>
      </c>
      <c r="I767" t="s">
        <v>4333</v>
      </c>
      <c r="K767" s="28"/>
      <c r="M767" s="198" t="s">
        <v>1707</v>
      </c>
      <c r="N767" s="1" t="str">
        <f>_xlfn.CONCAT("1000*", A766)</f>
        <v>1000*elc_capacity_RES_hydroelectric[GW]</v>
      </c>
      <c r="R767" t="str">
        <f>IF(COUNTIF(soi_input_variables!A:A,B767)&gt;0,"yes","no")</f>
        <v>no</v>
      </c>
      <c r="S767" t="str">
        <f>IF(COUNTIF(midas_input_variables!A:A,B767)&gt;0,"yes","no")</f>
        <v>no</v>
      </c>
      <c r="T767" t="str">
        <f t="shared" si="462"/>
        <v>no</v>
      </c>
      <c r="V767" t="str">
        <f>IF(COUNTIF(eucalc_variables_proxies!A:A,B767)&gt;0,"yes","no")</f>
        <v>no</v>
      </c>
      <c r="W767" s="198" t="s">
        <v>38</v>
      </c>
      <c r="AI767" s="9"/>
      <c r="AO767" s="29"/>
      <c r="AP767" s="103" t="s">
        <v>5117</v>
      </c>
      <c r="AQ767" s="104" t="b">
        <v>1</v>
      </c>
      <c r="AR767" s="105"/>
      <c r="AS767" s="29"/>
      <c r="AT767" s="131" t="str" cm="1">
        <f t="array" ref="AT767">IFERROR(_xlfn.TEXTSPLIT(AR767,";",,FALSE),"")</f>
        <v/>
      </c>
      <c r="BJ767" s="132" t="str">
        <f t="shared" si="423"/>
        <v/>
      </c>
      <c r="BK767" s="132" t="str">
        <f t="shared" si="424"/>
        <v/>
      </c>
      <c r="BL767" s="132" t="str">
        <f t="shared" si="425"/>
        <v/>
      </c>
      <c r="BM767" s="132" t="str">
        <f t="shared" si="426"/>
        <v/>
      </c>
      <c r="BN767" s="132" t="str">
        <f t="shared" si="427"/>
        <v/>
      </c>
      <c r="BO767" s="132" t="str">
        <f t="shared" si="428"/>
        <v/>
      </c>
      <c r="BP767" s="132" t="str">
        <f t="shared" si="429"/>
        <v/>
      </c>
      <c r="BQ767" s="132" t="str">
        <f t="shared" si="430"/>
        <v/>
      </c>
      <c r="BR767" s="132" t="str">
        <f t="shared" si="431"/>
        <v/>
      </c>
      <c r="BS767" s="132" t="str">
        <f t="shared" si="432"/>
        <v/>
      </c>
      <c r="BT767" s="132" t="str">
        <f t="shared" si="433"/>
        <v/>
      </c>
      <c r="BU767" s="132" t="str">
        <f t="shared" si="434"/>
        <v/>
      </c>
      <c r="BV767" s="132" t="str">
        <f t="shared" si="435"/>
        <v/>
      </c>
      <c r="BW767" s="132" t="str">
        <f t="shared" si="436"/>
        <v/>
      </c>
      <c r="BX767" s="132" t="str">
        <f t="shared" si="437"/>
        <v/>
      </c>
      <c r="BY767" s="132" t="str">
        <f t="shared" si="438"/>
        <v/>
      </c>
      <c r="BZ767" t="str">
        <f t="shared" si="439"/>
        <v/>
      </c>
      <c r="CA767" t="str">
        <f t="shared" si="440"/>
        <v/>
      </c>
      <c r="CB767" t="str">
        <f t="shared" si="441"/>
        <v/>
      </c>
      <c r="CC767" t="str">
        <f t="shared" si="442"/>
        <v/>
      </c>
      <c r="CD767" t="str">
        <f t="shared" si="443"/>
        <v/>
      </c>
      <c r="CE767" t="str">
        <f t="shared" si="444"/>
        <v/>
      </c>
      <c r="CF767" t="str">
        <f t="shared" si="445"/>
        <v/>
      </c>
      <c r="CG767" t="str">
        <f t="shared" si="446"/>
        <v/>
      </c>
      <c r="CH767" t="str">
        <f t="shared" si="447"/>
        <v/>
      </c>
      <c r="CI767" t="str">
        <f t="shared" si="448"/>
        <v/>
      </c>
      <c r="CJ767" t="str">
        <f t="shared" si="449"/>
        <v/>
      </c>
      <c r="CK767" t="str">
        <f t="shared" si="450"/>
        <v/>
      </c>
      <c r="CL767" t="str">
        <f t="shared" si="451"/>
        <v/>
      </c>
      <c r="CM767" t="str">
        <f t="shared" si="452"/>
        <v/>
      </c>
      <c r="CN767" t="str">
        <f t="shared" si="453"/>
        <v/>
      </c>
      <c r="CO767" t="str">
        <f t="shared" si="454"/>
        <v/>
      </c>
    </row>
    <row r="768" spans="1:93" ht="15.6" customHeight="1">
      <c r="A768" t="s">
        <v>4384</v>
      </c>
      <c r="C768" s="26"/>
      <c r="D768" s="27"/>
      <c r="E768" s="27" t="s">
        <v>5101</v>
      </c>
      <c r="F768" t="s">
        <v>48</v>
      </c>
      <c r="G768" s="30" t="s">
        <v>337</v>
      </c>
      <c r="H768" t="s">
        <v>966</v>
      </c>
      <c r="K768" s="28"/>
      <c r="M768" s="198" t="s">
        <v>1707</v>
      </c>
      <c r="R768" t="str">
        <f>IF(COUNTIF(soi_input_variables!A:A,B768)&gt;0,"yes","no")</f>
        <v>no</v>
      </c>
      <c r="S768" t="str">
        <f>IF(COUNTIF(midas_input_variables!A:A,B768)&gt;0,"yes","no")</f>
        <v>no</v>
      </c>
      <c r="T768" t="str">
        <f t="shared" si="462"/>
        <v>no</v>
      </c>
      <c r="V768" t="str">
        <f>IF(COUNTIF(eucalc_variables_proxies!A:A,B768)&gt;0,"yes","no")</f>
        <v>no</v>
      </c>
      <c r="W768" s="198" t="s">
        <v>38</v>
      </c>
      <c r="AI768" s="9" t="s">
        <v>5118</v>
      </c>
      <c r="AJ768" t="s">
        <v>3122</v>
      </c>
      <c r="AO768" s="29"/>
      <c r="AP768" s="103" t="s">
        <v>5119</v>
      </c>
      <c r="AQ768" s="104" t="b">
        <v>1</v>
      </c>
      <c r="AR768" s="105"/>
      <c r="AS768" s="29"/>
      <c r="AT768" s="131" t="str" cm="1">
        <f t="array" ref="AT768">IFERROR(_xlfn.TEXTSPLIT(AR768,";",,FALSE),"")</f>
        <v/>
      </c>
      <c r="BJ768" s="132" t="str">
        <f t="shared" si="423"/>
        <v/>
      </c>
      <c r="BK768" s="132" t="str">
        <f t="shared" si="424"/>
        <v/>
      </c>
      <c r="BL768" s="132" t="str">
        <f t="shared" si="425"/>
        <v/>
      </c>
      <c r="BM768" s="132" t="str">
        <f t="shared" si="426"/>
        <v/>
      </c>
      <c r="BN768" s="132" t="str">
        <f t="shared" si="427"/>
        <v/>
      </c>
      <c r="BO768" s="132" t="str">
        <f t="shared" si="428"/>
        <v/>
      </c>
      <c r="BP768" s="132" t="str">
        <f t="shared" si="429"/>
        <v/>
      </c>
      <c r="BQ768" s="132" t="str">
        <f t="shared" si="430"/>
        <v/>
      </c>
      <c r="BR768" s="132" t="str">
        <f t="shared" si="431"/>
        <v/>
      </c>
      <c r="BS768" s="132" t="str">
        <f t="shared" si="432"/>
        <v/>
      </c>
      <c r="BT768" s="132" t="str">
        <f t="shared" si="433"/>
        <v/>
      </c>
      <c r="BU768" s="132" t="str">
        <f t="shared" si="434"/>
        <v/>
      </c>
      <c r="BV768" s="132" t="str">
        <f t="shared" si="435"/>
        <v/>
      </c>
      <c r="BW768" s="132" t="str">
        <f t="shared" si="436"/>
        <v/>
      </c>
      <c r="BX768" s="132" t="str">
        <f t="shared" si="437"/>
        <v/>
      </c>
      <c r="BY768" s="132" t="str">
        <f t="shared" si="438"/>
        <v/>
      </c>
      <c r="BZ768" t="str">
        <f t="shared" si="439"/>
        <v/>
      </c>
      <c r="CA768" t="str">
        <f t="shared" si="440"/>
        <v/>
      </c>
      <c r="CB768" t="str">
        <f t="shared" si="441"/>
        <v/>
      </c>
      <c r="CC768" t="str">
        <f t="shared" si="442"/>
        <v/>
      </c>
      <c r="CD768" t="str">
        <f t="shared" si="443"/>
        <v/>
      </c>
      <c r="CE768" t="str">
        <f t="shared" si="444"/>
        <v/>
      </c>
      <c r="CF768" t="str">
        <f t="shared" si="445"/>
        <v/>
      </c>
      <c r="CG768" t="str">
        <f t="shared" si="446"/>
        <v/>
      </c>
      <c r="CH768" t="str">
        <f t="shared" si="447"/>
        <v/>
      </c>
      <c r="CI768" t="str">
        <f t="shared" si="448"/>
        <v/>
      </c>
      <c r="CJ768" t="str">
        <f t="shared" si="449"/>
        <v/>
      </c>
      <c r="CK768" t="str">
        <f t="shared" si="450"/>
        <v/>
      </c>
      <c r="CL768" t="str">
        <f t="shared" si="451"/>
        <v/>
      </c>
      <c r="CM768" t="str">
        <f t="shared" si="452"/>
        <v/>
      </c>
      <c r="CN768" t="str">
        <f t="shared" si="453"/>
        <v/>
      </c>
      <c r="CO768" t="str">
        <f t="shared" si="454"/>
        <v/>
      </c>
    </row>
    <row r="769" spans="1:93" ht="15.6" customHeight="1">
      <c r="B769" t="s">
        <v>5120</v>
      </c>
      <c r="C769" s="26"/>
      <c r="D769" s="27"/>
      <c r="E769" s="27" t="s">
        <v>968</v>
      </c>
      <c r="F769" t="s">
        <v>48</v>
      </c>
      <c r="G769" s="30" t="s">
        <v>337</v>
      </c>
      <c r="H769" t="s">
        <v>966</v>
      </c>
      <c r="I769" t="s">
        <v>4333</v>
      </c>
      <c r="K769" s="28"/>
      <c r="M769" s="198" t="s">
        <v>1707</v>
      </c>
      <c r="N769" s="1" t="str">
        <f>_xlfn.CONCAT("1000*", A768)</f>
        <v>1000*elc_capacity_RES_marine[GW]</v>
      </c>
      <c r="R769" t="str">
        <f>IF(COUNTIF(soi_input_variables!A:A,B769)&gt;0,"yes","no")</f>
        <v>no</v>
      </c>
      <c r="S769" t="str">
        <f>IF(COUNTIF(midas_input_variables!A:A,B769)&gt;0,"yes","no")</f>
        <v>no</v>
      </c>
      <c r="T769" t="str">
        <f t="shared" si="462"/>
        <v>no</v>
      </c>
      <c r="V769" t="str">
        <f>IF(COUNTIF(eucalc_variables_proxies!A:A,B769)&gt;0,"yes","no")</f>
        <v>no</v>
      </c>
      <c r="W769" s="198" t="s">
        <v>38</v>
      </c>
      <c r="AI769" s="9"/>
      <c r="AO769" s="29"/>
      <c r="AP769" s="103" t="s">
        <v>5121</v>
      </c>
      <c r="AQ769" s="104" t="b">
        <v>1</v>
      </c>
      <c r="AR769" s="105"/>
      <c r="AS769" s="29"/>
      <c r="AT769" s="131" t="str" cm="1">
        <f t="array" ref="AT769">IFERROR(_xlfn.TEXTSPLIT(AR769,";",,FALSE),"")</f>
        <v/>
      </c>
      <c r="BJ769" s="132" t="str">
        <f t="shared" si="423"/>
        <v/>
      </c>
      <c r="BK769" s="132" t="str">
        <f t="shared" si="424"/>
        <v/>
      </c>
      <c r="BL769" s="132" t="str">
        <f t="shared" si="425"/>
        <v/>
      </c>
      <c r="BM769" s="132" t="str">
        <f t="shared" si="426"/>
        <v/>
      </c>
      <c r="BN769" s="132" t="str">
        <f t="shared" si="427"/>
        <v/>
      </c>
      <c r="BO769" s="132" t="str">
        <f t="shared" si="428"/>
        <v/>
      </c>
      <c r="BP769" s="132" t="str">
        <f t="shared" si="429"/>
        <v/>
      </c>
      <c r="BQ769" s="132" t="str">
        <f t="shared" si="430"/>
        <v/>
      </c>
      <c r="BR769" s="132" t="str">
        <f t="shared" si="431"/>
        <v/>
      </c>
      <c r="BS769" s="132" t="str">
        <f t="shared" si="432"/>
        <v/>
      </c>
      <c r="BT769" s="132" t="str">
        <f t="shared" si="433"/>
        <v/>
      </c>
      <c r="BU769" s="132" t="str">
        <f t="shared" si="434"/>
        <v/>
      </c>
      <c r="BV769" s="132" t="str">
        <f t="shared" si="435"/>
        <v/>
      </c>
      <c r="BW769" s="132" t="str">
        <f t="shared" si="436"/>
        <v/>
      </c>
      <c r="BX769" s="132" t="str">
        <f t="shared" si="437"/>
        <v/>
      </c>
      <c r="BY769" s="132" t="str">
        <f t="shared" si="438"/>
        <v/>
      </c>
      <c r="BZ769" t="str">
        <f t="shared" si="439"/>
        <v/>
      </c>
      <c r="CA769" t="str">
        <f t="shared" si="440"/>
        <v/>
      </c>
      <c r="CB769" t="str">
        <f t="shared" si="441"/>
        <v/>
      </c>
      <c r="CC769" t="str">
        <f t="shared" si="442"/>
        <v/>
      </c>
      <c r="CD769" t="str">
        <f t="shared" si="443"/>
        <v/>
      </c>
      <c r="CE769" t="str">
        <f t="shared" si="444"/>
        <v/>
      </c>
      <c r="CF769" t="str">
        <f t="shared" si="445"/>
        <v/>
      </c>
      <c r="CG769" t="str">
        <f t="shared" si="446"/>
        <v/>
      </c>
      <c r="CH769" t="str">
        <f t="shared" si="447"/>
        <v/>
      </c>
      <c r="CI769" t="str">
        <f t="shared" si="448"/>
        <v/>
      </c>
      <c r="CJ769" t="str">
        <f t="shared" si="449"/>
        <v/>
      </c>
      <c r="CK769" t="str">
        <f t="shared" si="450"/>
        <v/>
      </c>
      <c r="CL769" t="str">
        <f t="shared" si="451"/>
        <v/>
      </c>
      <c r="CM769" t="str">
        <f t="shared" si="452"/>
        <v/>
      </c>
      <c r="CN769" t="str">
        <f t="shared" si="453"/>
        <v/>
      </c>
      <c r="CO769" t="str">
        <f t="shared" si="454"/>
        <v/>
      </c>
    </row>
    <row r="770" spans="1:93" ht="15.6" customHeight="1">
      <c r="A770" t="s">
        <v>4331</v>
      </c>
      <c r="C770" s="26"/>
      <c r="D770" s="27"/>
      <c r="E770" s="27" t="s">
        <v>5101</v>
      </c>
      <c r="F770" t="s">
        <v>48</v>
      </c>
      <c r="G770" s="30" t="s">
        <v>337</v>
      </c>
      <c r="H770" t="s">
        <v>966</v>
      </c>
      <c r="K770" s="28"/>
      <c r="M770" s="198" t="s">
        <v>1707</v>
      </c>
      <c r="R770" t="str">
        <f>IF(COUNTIF(soi_input_variables!A:A,B770)&gt;0,"yes","no")</f>
        <v>no</v>
      </c>
      <c r="S770" t="str">
        <f>IF(COUNTIF(midas_input_variables!A:A,B770)&gt;0,"yes","no")</f>
        <v>no</v>
      </c>
      <c r="T770" t="str">
        <f t="shared" si="462"/>
        <v>no</v>
      </c>
      <c r="V770" t="str">
        <f>IF(COUNTIF(eucalc_variables_proxies!A:A,B770)&gt;0,"yes","no")</f>
        <v>no</v>
      </c>
      <c r="W770" s="198" t="s">
        <v>38</v>
      </c>
      <c r="AI770" s="9" t="s">
        <v>5122</v>
      </c>
      <c r="AJ770" t="s">
        <v>3122</v>
      </c>
      <c r="AO770" s="29">
        <v>25</v>
      </c>
      <c r="AP770" s="103" t="s">
        <v>5123</v>
      </c>
      <c r="AQ770" s="104" t="b">
        <v>1</v>
      </c>
      <c r="AR770" s="105"/>
      <c r="AS770" s="29">
        <v>25</v>
      </c>
      <c r="AT770" s="131" t="str" cm="1">
        <f t="array" ref="AT770">IFERROR(_xlfn.TEXTSPLIT(AR770,";",,FALSE),"")</f>
        <v/>
      </c>
      <c r="BJ770" s="132" t="str">
        <f t="shared" ref="BJ770:BJ833" si="463">IF(LEN(AT770)&gt;0,VALUE(AT770),"")</f>
        <v/>
      </c>
      <c r="BK770" s="132" t="str">
        <f t="shared" ref="BK770:BK833" si="464">IF(LEN(AU770)&gt;0,VALUE(AU770),"")</f>
        <v/>
      </c>
      <c r="BL770" s="132" t="str">
        <f t="shared" ref="BL770:BL833" si="465">IF(LEN(AV770)&gt;0,VALUE(AV770),"")</f>
        <v/>
      </c>
      <c r="BM770" s="132" t="str">
        <f t="shared" ref="BM770:BM833" si="466">IF(LEN(AW770)&gt;0,VALUE(AW770),"")</f>
        <v/>
      </c>
      <c r="BN770" s="132" t="str">
        <f t="shared" ref="BN770:BN833" si="467">IF(LEN(AX770)&gt;0,VALUE(AX770),"")</f>
        <v/>
      </c>
      <c r="BO770" s="132" t="str">
        <f t="shared" ref="BO770:BO833" si="468">IF(LEN(AY770)&gt;0,VALUE(AY770),"")</f>
        <v/>
      </c>
      <c r="BP770" s="132" t="str">
        <f t="shared" ref="BP770:BP833" si="469">IF(LEN(AZ770)&gt;0,VALUE(AZ770),"")</f>
        <v/>
      </c>
      <c r="BQ770" s="132" t="str">
        <f t="shared" ref="BQ770:BQ833" si="470">IF(LEN(BA770)&gt;0,VALUE(BA770),"")</f>
        <v/>
      </c>
      <c r="BR770" s="132" t="str">
        <f t="shared" ref="BR770:BR833" si="471">IF(LEN(BB770)&gt;0,VALUE(BB770),"")</f>
        <v/>
      </c>
      <c r="BS770" s="132" t="str">
        <f t="shared" ref="BS770:BS833" si="472">IF(LEN(BC770)&gt;0,VALUE(BC770),"")</f>
        <v/>
      </c>
      <c r="BT770" s="132" t="str">
        <f t="shared" ref="BT770:BT833" si="473">IF(LEN(BD770)&gt;0,VALUE(BD770),"")</f>
        <v/>
      </c>
      <c r="BU770" s="132" t="str">
        <f t="shared" ref="BU770:BU833" si="474">IF(LEN(BE770)&gt;0,VALUE(BE770),"")</f>
        <v/>
      </c>
      <c r="BV770" s="132" t="str">
        <f t="shared" ref="BV770:BV833" si="475">IF(LEN(BF770)&gt;0,VALUE(BF770),"")</f>
        <v/>
      </c>
      <c r="BW770" s="132" t="str">
        <f t="shared" ref="BW770:BW833" si="476">IF(LEN(BG770)&gt;0,VALUE(BG770),"")</f>
        <v/>
      </c>
      <c r="BX770" s="132" t="str">
        <f t="shared" ref="BX770:BX833" si="477">IF(LEN(BH770)&gt;0,VALUE(BH770),"")</f>
        <v/>
      </c>
      <c r="BY770" s="132" t="str">
        <f t="shared" ref="BY770:BY833" si="478">IF(LEN(BI770)&gt;0,VALUE(BI770),"")</f>
        <v/>
      </c>
      <c r="BZ770" t="str">
        <f t="shared" ref="BZ770:BZ833" si="479" xml:space="preserve"> IF(LEN(BJ770)&gt;0,VLOOKUP(BJ770,$AO:$AP,2,FALSE),"")</f>
        <v/>
      </c>
      <c r="CA770" t="str">
        <f t="shared" ref="CA770:CA833" si="480" xml:space="preserve"> IF(LEN(BK770)&gt;0,VLOOKUP(BK770,$AO:$AP,2,FALSE),"")</f>
        <v/>
      </c>
      <c r="CB770" t="str">
        <f t="shared" ref="CB770:CB833" si="481" xml:space="preserve"> IF(LEN(BL770)&gt;0,VLOOKUP(BL770,$AO:$AP,2,FALSE),"")</f>
        <v/>
      </c>
      <c r="CC770" t="str">
        <f t="shared" ref="CC770:CC833" si="482" xml:space="preserve"> IF(LEN(BM770)&gt;0,VLOOKUP(BM770,$AO:$AP,2,FALSE),"")</f>
        <v/>
      </c>
      <c r="CD770" t="str">
        <f t="shared" ref="CD770:CD833" si="483" xml:space="preserve"> IF(LEN(BN770)&gt;0,VLOOKUP(BN770,$AO:$AP,2,FALSE),"")</f>
        <v/>
      </c>
      <c r="CE770" t="str">
        <f t="shared" ref="CE770:CE833" si="484" xml:space="preserve"> IF(LEN(BO770)&gt;0,VLOOKUP(BO770,$AO:$AP,2,FALSE),"")</f>
        <v/>
      </c>
      <c r="CF770" t="str">
        <f t="shared" ref="CF770:CF833" si="485" xml:space="preserve"> IF(LEN(BP770)&gt;0,VLOOKUP(BP770,$AO:$AP,2,FALSE),"")</f>
        <v/>
      </c>
      <c r="CG770" t="str">
        <f t="shared" ref="CG770:CG833" si="486" xml:space="preserve"> IF(LEN(BQ770)&gt;0,VLOOKUP(BQ770,$AO:$AP,2,FALSE),"")</f>
        <v/>
      </c>
      <c r="CH770" t="str">
        <f t="shared" ref="CH770:CH833" si="487" xml:space="preserve"> IF(LEN(BR770)&gt;0,VLOOKUP(BR770,$AO:$AP,2,FALSE),"")</f>
        <v/>
      </c>
      <c r="CI770" t="str">
        <f t="shared" ref="CI770:CI833" si="488" xml:space="preserve"> IF(LEN(BS770)&gt;0,VLOOKUP(BS770,$AO:$AP,2,FALSE),"")</f>
        <v/>
      </c>
      <c r="CJ770" t="str">
        <f t="shared" ref="CJ770:CJ833" si="489" xml:space="preserve"> IF(LEN(BT770)&gt;0,VLOOKUP(BT770,$AO:$AP,2,FALSE),"")</f>
        <v/>
      </c>
      <c r="CK770" t="str">
        <f t="shared" ref="CK770:CK833" si="490" xml:space="preserve"> IF(LEN(BU770)&gt;0,VLOOKUP(BU770,$AO:$AP,2,FALSE),"")</f>
        <v/>
      </c>
      <c r="CL770" t="str">
        <f t="shared" ref="CL770:CL833" si="491" xml:space="preserve"> IF(LEN(BV770)&gt;0,VLOOKUP(BV770,$AO:$AP,2,FALSE),"")</f>
        <v/>
      </c>
      <c r="CM770" t="str">
        <f t="shared" ref="CM770:CM833" si="492" xml:space="preserve"> IF(LEN(BW770)&gt;0,VLOOKUP(BW770,$AO:$AP,2,FALSE),"")</f>
        <v/>
      </c>
      <c r="CN770" t="str">
        <f t="shared" ref="CN770:CN833" si="493" xml:space="preserve"> IF(LEN(BX770)&gt;0,VLOOKUP(BX770,$AO:$AP,2,FALSE),"")</f>
        <v/>
      </c>
      <c r="CO770" t="str">
        <f t="shared" ref="CO770:CO833" si="494" xml:space="preserve"> IF(LEN(BY770)&gt;0,VLOOKUP(BY770,$AO:$AP,2,FALSE),"")</f>
        <v/>
      </c>
    </row>
    <row r="771" spans="1:93" ht="15.6" customHeight="1">
      <c r="B771" t="s">
        <v>5124</v>
      </c>
      <c r="C771" s="26"/>
      <c r="D771" s="27"/>
      <c r="E771" s="27" t="s">
        <v>968</v>
      </c>
      <c r="F771" t="s">
        <v>48</v>
      </c>
      <c r="G771" s="30" t="s">
        <v>337</v>
      </c>
      <c r="H771" t="s">
        <v>966</v>
      </c>
      <c r="I771" t="s">
        <v>4333</v>
      </c>
      <c r="K771" s="28"/>
      <c r="M771" s="198" t="s">
        <v>1707</v>
      </c>
      <c r="N771" s="1" t="str">
        <f>_xlfn.CONCAT("1000*", A770)</f>
        <v>1000*elc_capacity_RES_solar_csp[GW]</v>
      </c>
      <c r="R771" t="str">
        <f>IF(COUNTIF(soi_input_variables!A:A,B771)&gt;0,"yes","no")</f>
        <v>no</v>
      </c>
      <c r="S771" t="str">
        <f>IF(COUNTIF(midas_input_variables!A:A,B771)&gt;0,"yes","no")</f>
        <v>no</v>
      </c>
      <c r="T771" t="str">
        <f t="shared" si="462"/>
        <v>no</v>
      </c>
      <c r="V771" t="str">
        <f>IF(COUNTIF(eucalc_variables_proxies!A:A,B771)&gt;0,"yes","no")</f>
        <v>no</v>
      </c>
      <c r="W771" s="198" t="s">
        <v>38</v>
      </c>
      <c r="AI771" s="9" t="s">
        <v>5125</v>
      </c>
      <c r="AJ771" t="s">
        <v>3128</v>
      </c>
      <c r="AO771" s="29"/>
      <c r="AP771" s="103" t="s">
        <v>5126</v>
      </c>
      <c r="AQ771" s="104" t="b">
        <v>1</v>
      </c>
      <c r="AR771" s="105"/>
      <c r="AS771" s="29"/>
      <c r="AT771" s="131" t="str" cm="1">
        <f t="array" ref="AT771">IFERROR(_xlfn.TEXTSPLIT(AR771,";",,FALSE),"")</f>
        <v/>
      </c>
      <c r="BJ771" s="132" t="str">
        <f t="shared" si="463"/>
        <v/>
      </c>
      <c r="BK771" s="132" t="str">
        <f t="shared" si="464"/>
        <v/>
      </c>
      <c r="BL771" s="132" t="str">
        <f t="shared" si="465"/>
        <v/>
      </c>
      <c r="BM771" s="132" t="str">
        <f t="shared" si="466"/>
        <v/>
      </c>
      <c r="BN771" s="132" t="str">
        <f t="shared" si="467"/>
        <v/>
      </c>
      <c r="BO771" s="132" t="str">
        <f t="shared" si="468"/>
        <v/>
      </c>
      <c r="BP771" s="132" t="str">
        <f t="shared" si="469"/>
        <v/>
      </c>
      <c r="BQ771" s="132" t="str">
        <f t="shared" si="470"/>
        <v/>
      </c>
      <c r="BR771" s="132" t="str">
        <f t="shared" si="471"/>
        <v/>
      </c>
      <c r="BS771" s="132" t="str">
        <f t="shared" si="472"/>
        <v/>
      </c>
      <c r="BT771" s="132" t="str">
        <f t="shared" si="473"/>
        <v/>
      </c>
      <c r="BU771" s="132" t="str">
        <f t="shared" si="474"/>
        <v/>
      </c>
      <c r="BV771" s="132" t="str">
        <f t="shared" si="475"/>
        <v/>
      </c>
      <c r="BW771" s="132" t="str">
        <f t="shared" si="476"/>
        <v/>
      </c>
      <c r="BX771" s="132" t="str">
        <f t="shared" si="477"/>
        <v/>
      </c>
      <c r="BY771" s="132" t="str">
        <f t="shared" si="478"/>
        <v/>
      </c>
      <c r="BZ771" t="str">
        <f t="shared" si="479"/>
        <v/>
      </c>
      <c r="CA771" t="str">
        <f t="shared" si="480"/>
        <v/>
      </c>
      <c r="CB771" t="str">
        <f t="shared" si="481"/>
        <v/>
      </c>
      <c r="CC771" t="str">
        <f t="shared" si="482"/>
        <v/>
      </c>
      <c r="CD771" t="str">
        <f t="shared" si="483"/>
        <v/>
      </c>
      <c r="CE771" t="str">
        <f t="shared" si="484"/>
        <v/>
      </c>
      <c r="CF771" t="str">
        <f t="shared" si="485"/>
        <v/>
      </c>
      <c r="CG771" t="str">
        <f t="shared" si="486"/>
        <v/>
      </c>
      <c r="CH771" t="str">
        <f t="shared" si="487"/>
        <v/>
      </c>
      <c r="CI771" t="str">
        <f t="shared" si="488"/>
        <v/>
      </c>
      <c r="CJ771" t="str">
        <f t="shared" si="489"/>
        <v/>
      </c>
      <c r="CK771" t="str">
        <f t="shared" si="490"/>
        <v/>
      </c>
      <c r="CL771" t="str">
        <f t="shared" si="491"/>
        <v/>
      </c>
      <c r="CM771" t="str">
        <f t="shared" si="492"/>
        <v/>
      </c>
      <c r="CN771" t="str">
        <f t="shared" si="493"/>
        <v/>
      </c>
      <c r="CO771" t="str">
        <f t="shared" si="494"/>
        <v/>
      </c>
    </row>
    <row r="772" spans="1:93" ht="15.6" customHeight="1">
      <c r="A772" t="s">
        <v>4326</v>
      </c>
      <c r="C772" s="26"/>
      <c r="D772" s="27"/>
      <c r="E772" s="27" t="s">
        <v>5101</v>
      </c>
      <c r="F772" t="s">
        <v>48</v>
      </c>
      <c r="G772" s="30" t="s">
        <v>337</v>
      </c>
      <c r="H772" t="s">
        <v>966</v>
      </c>
      <c r="K772" s="28"/>
      <c r="M772" s="198" t="s">
        <v>1707</v>
      </c>
      <c r="R772" t="str">
        <f>IF(COUNTIF(soi_input_variables!A:A,B772)&gt;0,"yes","no")</f>
        <v>no</v>
      </c>
      <c r="S772" t="str">
        <f>IF(COUNTIF(midas_input_variables!A:A,B772)&gt;0,"yes","no")</f>
        <v>no</v>
      </c>
      <c r="T772" t="str">
        <f t="shared" si="462"/>
        <v>no</v>
      </c>
      <c r="V772" t="str">
        <f>IF(COUNTIF(eucalc_variables_proxies!A:A,B772)&gt;0,"yes","no")</f>
        <v>no</v>
      </c>
      <c r="W772" s="198" t="s">
        <v>38</v>
      </c>
      <c r="AI772" s="9" t="s">
        <v>5127</v>
      </c>
      <c r="AJ772" t="s">
        <v>3132</v>
      </c>
      <c r="AK772" t="s">
        <v>3132</v>
      </c>
      <c r="AO772" s="29"/>
      <c r="AP772" s="103" t="s">
        <v>5128</v>
      </c>
      <c r="AQ772" s="104" t="b">
        <v>1</v>
      </c>
      <c r="AR772" s="105"/>
      <c r="AS772" s="29"/>
      <c r="AT772" s="131" t="str" cm="1">
        <f t="array" ref="AT772">IFERROR(_xlfn.TEXTSPLIT(AR772,";",,FALSE),"")</f>
        <v/>
      </c>
      <c r="BJ772" s="132" t="str">
        <f t="shared" si="463"/>
        <v/>
      </c>
      <c r="BK772" s="132" t="str">
        <f t="shared" si="464"/>
        <v/>
      </c>
      <c r="BL772" s="132" t="str">
        <f t="shared" si="465"/>
        <v/>
      </c>
      <c r="BM772" s="132" t="str">
        <f t="shared" si="466"/>
        <v/>
      </c>
      <c r="BN772" s="132" t="str">
        <f t="shared" si="467"/>
        <v/>
      </c>
      <c r="BO772" s="132" t="str">
        <f t="shared" si="468"/>
        <v/>
      </c>
      <c r="BP772" s="132" t="str">
        <f t="shared" si="469"/>
        <v/>
      </c>
      <c r="BQ772" s="132" t="str">
        <f t="shared" si="470"/>
        <v/>
      </c>
      <c r="BR772" s="132" t="str">
        <f t="shared" si="471"/>
        <v/>
      </c>
      <c r="BS772" s="132" t="str">
        <f t="shared" si="472"/>
        <v/>
      </c>
      <c r="BT772" s="132" t="str">
        <f t="shared" si="473"/>
        <v/>
      </c>
      <c r="BU772" s="132" t="str">
        <f t="shared" si="474"/>
        <v/>
      </c>
      <c r="BV772" s="132" t="str">
        <f t="shared" si="475"/>
        <v/>
      </c>
      <c r="BW772" s="132" t="str">
        <f t="shared" si="476"/>
        <v/>
      </c>
      <c r="BX772" s="132" t="str">
        <f t="shared" si="477"/>
        <v/>
      </c>
      <c r="BY772" s="132" t="str">
        <f t="shared" si="478"/>
        <v/>
      </c>
      <c r="BZ772" t="str">
        <f t="shared" si="479"/>
        <v/>
      </c>
      <c r="CA772" t="str">
        <f t="shared" si="480"/>
        <v/>
      </c>
      <c r="CB772" t="str">
        <f t="shared" si="481"/>
        <v/>
      </c>
      <c r="CC772" t="str">
        <f t="shared" si="482"/>
        <v/>
      </c>
      <c r="CD772" t="str">
        <f t="shared" si="483"/>
        <v/>
      </c>
      <c r="CE772" t="str">
        <f t="shared" si="484"/>
        <v/>
      </c>
      <c r="CF772" t="str">
        <f t="shared" si="485"/>
        <v/>
      </c>
      <c r="CG772" t="str">
        <f t="shared" si="486"/>
        <v/>
      </c>
      <c r="CH772" t="str">
        <f t="shared" si="487"/>
        <v/>
      </c>
      <c r="CI772" t="str">
        <f t="shared" si="488"/>
        <v/>
      </c>
      <c r="CJ772" t="str">
        <f t="shared" si="489"/>
        <v/>
      </c>
      <c r="CK772" t="str">
        <f t="shared" si="490"/>
        <v/>
      </c>
      <c r="CL772" t="str">
        <f t="shared" si="491"/>
        <v/>
      </c>
      <c r="CM772" t="str">
        <f t="shared" si="492"/>
        <v/>
      </c>
      <c r="CN772" t="str">
        <f t="shared" si="493"/>
        <v/>
      </c>
      <c r="CO772" t="str">
        <f t="shared" si="494"/>
        <v/>
      </c>
    </row>
    <row r="773" spans="1:93" ht="15.6" customHeight="1">
      <c r="B773" t="s">
        <v>5129</v>
      </c>
      <c r="C773" s="26"/>
      <c r="D773" s="27"/>
      <c r="E773" s="27" t="s">
        <v>968</v>
      </c>
      <c r="F773" t="s">
        <v>48</v>
      </c>
      <c r="G773" s="30" t="s">
        <v>337</v>
      </c>
      <c r="H773" t="s">
        <v>966</v>
      </c>
      <c r="I773" t="s">
        <v>4333</v>
      </c>
      <c r="K773" s="28"/>
      <c r="M773" s="198" t="s">
        <v>1707</v>
      </c>
      <c r="N773" s="1" t="str">
        <f>_xlfn.CONCAT("1000*", A772)</f>
        <v>1000*elc_capacity_RES_solar_pv[GW]</v>
      </c>
      <c r="R773" t="str">
        <f>IF(COUNTIF(soi_input_variables!A:A,B773)&gt;0,"yes","no")</f>
        <v>no</v>
      </c>
      <c r="S773" t="str">
        <f>IF(COUNTIF(midas_input_variables!A:A,B773)&gt;0,"yes","no")</f>
        <v>no</v>
      </c>
      <c r="T773" t="str">
        <f t="shared" si="462"/>
        <v>no</v>
      </c>
      <c r="V773" t="str">
        <f>IF(COUNTIF(eucalc_variables_proxies!A:A,B773)&gt;0,"yes","no")</f>
        <v>no</v>
      </c>
      <c r="W773" s="198" t="s">
        <v>38</v>
      </c>
      <c r="AI773" s="9" t="s">
        <v>5130</v>
      </c>
      <c r="AJ773" t="s">
        <v>3132</v>
      </c>
      <c r="AK773" t="s">
        <v>3132</v>
      </c>
      <c r="AO773" s="29"/>
      <c r="AP773" s="103" t="s">
        <v>5131</v>
      </c>
      <c r="AQ773" s="104" t="b">
        <v>1</v>
      </c>
      <c r="AR773" s="105"/>
      <c r="AS773" s="29"/>
      <c r="AT773" s="131" t="str" cm="1">
        <f t="array" ref="AT773">IFERROR(_xlfn.TEXTSPLIT(AR773,";",,FALSE),"")</f>
        <v/>
      </c>
      <c r="BJ773" s="132" t="str">
        <f t="shared" si="463"/>
        <v/>
      </c>
      <c r="BK773" s="132" t="str">
        <f t="shared" si="464"/>
        <v/>
      </c>
      <c r="BL773" s="132" t="str">
        <f t="shared" si="465"/>
        <v/>
      </c>
      <c r="BM773" s="132" t="str">
        <f t="shared" si="466"/>
        <v/>
      </c>
      <c r="BN773" s="132" t="str">
        <f t="shared" si="467"/>
        <v/>
      </c>
      <c r="BO773" s="132" t="str">
        <f t="shared" si="468"/>
        <v/>
      </c>
      <c r="BP773" s="132" t="str">
        <f t="shared" si="469"/>
        <v/>
      </c>
      <c r="BQ773" s="132" t="str">
        <f t="shared" si="470"/>
        <v/>
      </c>
      <c r="BR773" s="132" t="str">
        <f t="shared" si="471"/>
        <v/>
      </c>
      <c r="BS773" s="132" t="str">
        <f t="shared" si="472"/>
        <v/>
      </c>
      <c r="BT773" s="132" t="str">
        <f t="shared" si="473"/>
        <v/>
      </c>
      <c r="BU773" s="132" t="str">
        <f t="shared" si="474"/>
        <v/>
      </c>
      <c r="BV773" s="132" t="str">
        <f t="shared" si="475"/>
        <v/>
      </c>
      <c r="BW773" s="132" t="str">
        <f t="shared" si="476"/>
        <v/>
      </c>
      <c r="BX773" s="132" t="str">
        <f t="shared" si="477"/>
        <v/>
      </c>
      <c r="BY773" s="132" t="str">
        <f t="shared" si="478"/>
        <v/>
      </c>
      <c r="BZ773" t="str">
        <f t="shared" si="479"/>
        <v/>
      </c>
      <c r="CA773" t="str">
        <f t="shared" si="480"/>
        <v/>
      </c>
      <c r="CB773" t="str">
        <f t="shared" si="481"/>
        <v/>
      </c>
      <c r="CC773" t="str">
        <f t="shared" si="482"/>
        <v/>
      </c>
      <c r="CD773" t="str">
        <f t="shared" si="483"/>
        <v/>
      </c>
      <c r="CE773" t="str">
        <f t="shared" si="484"/>
        <v/>
      </c>
      <c r="CF773" t="str">
        <f t="shared" si="485"/>
        <v/>
      </c>
      <c r="CG773" t="str">
        <f t="shared" si="486"/>
        <v/>
      </c>
      <c r="CH773" t="str">
        <f t="shared" si="487"/>
        <v/>
      </c>
      <c r="CI773" t="str">
        <f t="shared" si="488"/>
        <v/>
      </c>
      <c r="CJ773" t="str">
        <f t="shared" si="489"/>
        <v/>
      </c>
      <c r="CK773" t="str">
        <f t="shared" si="490"/>
        <v/>
      </c>
      <c r="CL773" t="str">
        <f t="shared" si="491"/>
        <v/>
      </c>
      <c r="CM773" t="str">
        <f t="shared" si="492"/>
        <v/>
      </c>
      <c r="CN773" t="str">
        <f t="shared" si="493"/>
        <v/>
      </c>
      <c r="CO773" t="str">
        <f t="shared" si="494"/>
        <v/>
      </c>
    </row>
    <row r="774" spans="1:93" ht="15.6" customHeight="1">
      <c r="A774" t="s">
        <v>4341</v>
      </c>
      <c r="C774" s="26"/>
      <c r="D774" s="27"/>
      <c r="E774" s="27" t="s">
        <v>5101</v>
      </c>
      <c r="F774" t="s">
        <v>48</v>
      </c>
      <c r="G774" s="30" t="s">
        <v>337</v>
      </c>
      <c r="H774" t="s">
        <v>966</v>
      </c>
      <c r="K774" s="28"/>
      <c r="M774" s="198" t="s">
        <v>1707</v>
      </c>
      <c r="R774" t="str">
        <f>IF(COUNTIF(soi_input_variables!A:A,B774)&gt;0,"yes","no")</f>
        <v>no</v>
      </c>
      <c r="S774" t="str">
        <f>IF(COUNTIF(midas_input_variables!A:A,B774)&gt;0,"yes","no")</f>
        <v>no</v>
      </c>
      <c r="T774" t="str">
        <f t="shared" si="462"/>
        <v>no</v>
      </c>
      <c r="V774" t="str">
        <f>IF(COUNTIF(eucalc_variables_proxies!A:A,B774)&gt;0,"yes","no")</f>
        <v>no</v>
      </c>
      <c r="W774" s="198" t="s">
        <v>38</v>
      </c>
      <c r="AI774" s="9" t="s">
        <v>5132</v>
      </c>
      <c r="AJ774" t="s">
        <v>3132</v>
      </c>
      <c r="AK774" t="s">
        <v>3132</v>
      </c>
      <c r="AO774" s="29"/>
      <c r="AP774" s="103" t="s">
        <v>5133</v>
      </c>
      <c r="AQ774" s="104" t="b">
        <v>1</v>
      </c>
      <c r="AR774" s="105"/>
      <c r="AS774" s="29"/>
      <c r="AT774" s="131" t="str" cm="1">
        <f t="array" ref="AT774">IFERROR(_xlfn.TEXTSPLIT(AR774,";",,FALSE),"")</f>
        <v/>
      </c>
      <c r="BJ774" s="132" t="str">
        <f t="shared" si="463"/>
        <v/>
      </c>
      <c r="BK774" s="132" t="str">
        <f t="shared" si="464"/>
        <v/>
      </c>
      <c r="BL774" s="132" t="str">
        <f t="shared" si="465"/>
        <v/>
      </c>
      <c r="BM774" s="132" t="str">
        <f t="shared" si="466"/>
        <v/>
      </c>
      <c r="BN774" s="132" t="str">
        <f t="shared" si="467"/>
        <v/>
      </c>
      <c r="BO774" s="132" t="str">
        <f t="shared" si="468"/>
        <v/>
      </c>
      <c r="BP774" s="132" t="str">
        <f t="shared" si="469"/>
        <v/>
      </c>
      <c r="BQ774" s="132" t="str">
        <f t="shared" si="470"/>
        <v/>
      </c>
      <c r="BR774" s="132" t="str">
        <f t="shared" si="471"/>
        <v/>
      </c>
      <c r="BS774" s="132" t="str">
        <f t="shared" si="472"/>
        <v/>
      </c>
      <c r="BT774" s="132" t="str">
        <f t="shared" si="473"/>
        <v/>
      </c>
      <c r="BU774" s="132" t="str">
        <f t="shared" si="474"/>
        <v/>
      </c>
      <c r="BV774" s="132" t="str">
        <f t="shared" si="475"/>
        <v/>
      </c>
      <c r="BW774" s="132" t="str">
        <f t="shared" si="476"/>
        <v/>
      </c>
      <c r="BX774" s="132" t="str">
        <f t="shared" si="477"/>
        <v/>
      </c>
      <c r="BY774" s="132" t="str">
        <f t="shared" si="478"/>
        <v/>
      </c>
      <c r="BZ774" t="str">
        <f t="shared" si="479"/>
        <v/>
      </c>
      <c r="CA774" t="str">
        <f t="shared" si="480"/>
        <v/>
      </c>
      <c r="CB774" t="str">
        <f t="shared" si="481"/>
        <v/>
      </c>
      <c r="CC774" t="str">
        <f t="shared" si="482"/>
        <v/>
      </c>
      <c r="CD774" t="str">
        <f t="shared" si="483"/>
        <v/>
      </c>
      <c r="CE774" t="str">
        <f t="shared" si="484"/>
        <v/>
      </c>
      <c r="CF774" t="str">
        <f t="shared" si="485"/>
        <v/>
      </c>
      <c r="CG774" t="str">
        <f t="shared" si="486"/>
        <v/>
      </c>
      <c r="CH774" t="str">
        <f t="shared" si="487"/>
        <v/>
      </c>
      <c r="CI774" t="str">
        <f t="shared" si="488"/>
        <v/>
      </c>
      <c r="CJ774" t="str">
        <f t="shared" si="489"/>
        <v/>
      </c>
      <c r="CK774" t="str">
        <f t="shared" si="490"/>
        <v/>
      </c>
      <c r="CL774" t="str">
        <f t="shared" si="491"/>
        <v/>
      </c>
      <c r="CM774" t="str">
        <f t="shared" si="492"/>
        <v/>
      </c>
      <c r="CN774" t="str">
        <f t="shared" si="493"/>
        <v/>
      </c>
      <c r="CO774" t="str">
        <f t="shared" si="494"/>
        <v/>
      </c>
    </row>
    <row r="775" spans="1:93" ht="15.6" customHeight="1">
      <c r="B775" t="s">
        <v>5134</v>
      </c>
      <c r="C775" s="26"/>
      <c r="D775" s="27"/>
      <c r="E775" s="27" t="s">
        <v>968</v>
      </c>
      <c r="F775" t="s">
        <v>48</v>
      </c>
      <c r="G775" s="30" t="s">
        <v>337</v>
      </c>
      <c r="H775" t="s">
        <v>966</v>
      </c>
      <c r="I775" t="s">
        <v>4333</v>
      </c>
      <c r="K775" s="28"/>
      <c r="M775" s="198" t="s">
        <v>1707</v>
      </c>
      <c r="N775" s="1" t="str">
        <f>_xlfn.CONCAT("1000*", A774)</f>
        <v>1000*elc_capacity_RES_wind_offshore[GW]</v>
      </c>
      <c r="R775" t="str">
        <f>IF(COUNTIF(soi_input_variables!A:A,B775)&gt;0,"yes","no")</f>
        <v>no</v>
      </c>
      <c r="S775" t="str">
        <f>IF(COUNTIF(midas_input_variables!A:A,B775)&gt;0,"yes","no")</f>
        <v>no</v>
      </c>
      <c r="T775" t="str">
        <f t="shared" si="462"/>
        <v>no</v>
      </c>
      <c r="V775" t="str">
        <f>IF(COUNTIF(eucalc_variables_proxies!A:A,B775)&gt;0,"yes","no")</f>
        <v>no</v>
      </c>
      <c r="W775" s="198" t="s">
        <v>38</v>
      </c>
      <c r="AI775" s="9" t="s">
        <v>5135</v>
      </c>
      <c r="AJ775" t="s">
        <v>3132</v>
      </c>
      <c r="AK775" t="s">
        <v>3132</v>
      </c>
      <c r="AO775" s="29"/>
      <c r="AP775" s="103" t="s">
        <v>5136</v>
      </c>
      <c r="AQ775" s="104" t="b">
        <v>1</v>
      </c>
      <c r="AR775" s="105"/>
      <c r="AS775" s="29"/>
      <c r="AT775" s="131" t="str" cm="1">
        <f t="array" ref="AT775">IFERROR(_xlfn.TEXTSPLIT(AR775,";",,FALSE),"")</f>
        <v/>
      </c>
      <c r="BJ775" s="132" t="str">
        <f t="shared" si="463"/>
        <v/>
      </c>
      <c r="BK775" s="132" t="str">
        <f t="shared" si="464"/>
        <v/>
      </c>
      <c r="BL775" s="132" t="str">
        <f t="shared" si="465"/>
        <v/>
      </c>
      <c r="BM775" s="132" t="str">
        <f t="shared" si="466"/>
        <v/>
      </c>
      <c r="BN775" s="132" t="str">
        <f t="shared" si="467"/>
        <v/>
      </c>
      <c r="BO775" s="132" t="str">
        <f t="shared" si="468"/>
        <v/>
      </c>
      <c r="BP775" s="132" t="str">
        <f t="shared" si="469"/>
        <v/>
      </c>
      <c r="BQ775" s="132" t="str">
        <f t="shared" si="470"/>
        <v/>
      </c>
      <c r="BR775" s="132" t="str">
        <f t="shared" si="471"/>
        <v/>
      </c>
      <c r="BS775" s="132" t="str">
        <f t="shared" si="472"/>
        <v/>
      </c>
      <c r="BT775" s="132" t="str">
        <f t="shared" si="473"/>
        <v/>
      </c>
      <c r="BU775" s="132" t="str">
        <f t="shared" si="474"/>
        <v/>
      </c>
      <c r="BV775" s="132" t="str">
        <f t="shared" si="475"/>
        <v/>
      </c>
      <c r="BW775" s="132" t="str">
        <f t="shared" si="476"/>
        <v/>
      </c>
      <c r="BX775" s="132" t="str">
        <f t="shared" si="477"/>
        <v/>
      </c>
      <c r="BY775" s="132" t="str">
        <f t="shared" si="478"/>
        <v/>
      </c>
      <c r="BZ775" t="str">
        <f t="shared" si="479"/>
        <v/>
      </c>
      <c r="CA775" t="str">
        <f t="shared" si="480"/>
        <v/>
      </c>
      <c r="CB775" t="str">
        <f t="shared" si="481"/>
        <v/>
      </c>
      <c r="CC775" t="str">
        <f t="shared" si="482"/>
        <v/>
      </c>
      <c r="CD775" t="str">
        <f t="shared" si="483"/>
        <v/>
      </c>
      <c r="CE775" t="str">
        <f t="shared" si="484"/>
        <v/>
      </c>
      <c r="CF775" t="str">
        <f t="shared" si="485"/>
        <v/>
      </c>
      <c r="CG775" t="str">
        <f t="shared" si="486"/>
        <v/>
      </c>
      <c r="CH775" t="str">
        <f t="shared" si="487"/>
        <v/>
      </c>
      <c r="CI775" t="str">
        <f t="shared" si="488"/>
        <v/>
      </c>
      <c r="CJ775" t="str">
        <f t="shared" si="489"/>
        <v/>
      </c>
      <c r="CK775" t="str">
        <f t="shared" si="490"/>
        <v/>
      </c>
      <c r="CL775" t="str">
        <f t="shared" si="491"/>
        <v/>
      </c>
      <c r="CM775" t="str">
        <f t="shared" si="492"/>
        <v/>
      </c>
      <c r="CN775" t="str">
        <f t="shared" si="493"/>
        <v/>
      </c>
      <c r="CO775" t="str">
        <f t="shared" si="494"/>
        <v/>
      </c>
    </row>
    <row r="776" spans="1:93" ht="15.6" customHeight="1">
      <c r="A776" t="s">
        <v>4336</v>
      </c>
      <c r="C776" s="26"/>
      <c r="D776" s="27"/>
      <c r="E776" s="27" t="s">
        <v>5101</v>
      </c>
      <c r="F776" t="s">
        <v>48</v>
      </c>
      <c r="G776" s="30" t="s">
        <v>337</v>
      </c>
      <c r="H776" t="s">
        <v>966</v>
      </c>
      <c r="K776" s="28"/>
      <c r="M776" s="198" t="s">
        <v>1707</v>
      </c>
      <c r="R776" t="str">
        <f>IF(COUNTIF(soi_input_variables!A:A,B776)&gt;0,"yes","no")</f>
        <v>no</v>
      </c>
      <c r="S776" t="str">
        <f>IF(COUNTIF(midas_input_variables!A:A,B776)&gt;0,"yes","no")</f>
        <v>no</v>
      </c>
      <c r="T776" t="str">
        <f t="shared" si="462"/>
        <v>no</v>
      </c>
      <c r="V776" t="str">
        <f>IF(COUNTIF(eucalc_variables_proxies!A:A,B776)&gt;0,"yes","no")</f>
        <v>no</v>
      </c>
      <c r="W776" s="198" t="s">
        <v>38</v>
      </c>
      <c r="AI776" s="9" t="s">
        <v>5137</v>
      </c>
      <c r="AJ776" t="s">
        <v>3132</v>
      </c>
      <c r="AK776" t="s">
        <v>3132</v>
      </c>
      <c r="AO776" s="29"/>
      <c r="AP776" s="103" t="s">
        <v>5138</v>
      </c>
      <c r="AQ776" s="104" t="b">
        <v>1</v>
      </c>
      <c r="AR776" s="105"/>
      <c r="AS776" s="29"/>
      <c r="AT776" s="131" t="str" cm="1">
        <f t="array" ref="AT776">IFERROR(_xlfn.TEXTSPLIT(AR776,";",,FALSE),"")</f>
        <v/>
      </c>
      <c r="BJ776" s="132" t="str">
        <f t="shared" si="463"/>
        <v/>
      </c>
      <c r="BK776" s="132" t="str">
        <f t="shared" si="464"/>
        <v/>
      </c>
      <c r="BL776" s="132" t="str">
        <f t="shared" si="465"/>
        <v/>
      </c>
      <c r="BM776" s="132" t="str">
        <f t="shared" si="466"/>
        <v/>
      </c>
      <c r="BN776" s="132" t="str">
        <f t="shared" si="467"/>
        <v/>
      </c>
      <c r="BO776" s="132" t="str">
        <f t="shared" si="468"/>
        <v/>
      </c>
      <c r="BP776" s="132" t="str">
        <f t="shared" si="469"/>
        <v/>
      </c>
      <c r="BQ776" s="132" t="str">
        <f t="shared" si="470"/>
        <v/>
      </c>
      <c r="BR776" s="132" t="str">
        <f t="shared" si="471"/>
        <v/>
      </c>
      <c r="BS776" s="132" t="str">
        <f t="shared" si="472"/>
        <v/>
      </c>
      <c r="BT776" s="132" t="str">
        <f t="shared" si="473"/>
        <v/>
      </c>
      <c r="BU776" s="132" t="str">
        <f t="shared" si="474"/>
        <v/>
      </c>
      <c r="BV776" s="132" t="str">
        <f t="shared" si="475"/>
        <v/>
      </c>
      <c r="BW776" s="132" t="str">
        <f t="shared" si="476"/>
        <v/>
      </c>
      <c r="BX776" s="132" t="str">
        <f t="shared" si="477"/>
        <v/>
      </c>
      <c r="BY776" s="132" t="str">
        <f t="shared" si="478"/>
        <v/>
      </c>
      <c r="BZ776" t="str">
        <f t="shared" si="479"/>
        <v/>
      </c>
      <c r="CA776" t="str">
        <f t="shared" si="480"/>
        <v/>
      </c>
      <c r="CB776" t="str">
        <f t="shared" si="481"/>
        <v/>
      </c>
      <c r="CC776" t="str">
        <f t="shared" si="482"/>
        <v/>
      </c>
      <c r="CD776" t="str">
        <f t="shared" si="483"/>
        <v/>
      </c>
      <c r="CE776" t="str">
        <f t="shared" si="484"/>
        <v/>
      </c>
      <c r="CF776" t="str">
        <f t="shared" si="485"/>
        <v/>
      </c>
      <c r="CG776" t="str">
        <f t="shared" si="486"/>
        <v/>
      </c>
      <c r="CH776" t="str">
        <f t="shared" si="487"/>
        <v/>
      </c>
      <c r="CI776" t="str">
        <f t="shared" si="488"/>
        <v/>
      </c>
      <c r="CJ776" t="str">
        <f t="shared" si="489"/>
        <v/>
      </c>
      <c r="CK776" t="str">
        <f t="shared" si="490"/>
        <v/>
      </c>
      <c r="CL776" t="str">
        <f t="shared" si="491"/>
        <v/>
      </c>
      <c r="CM776" t="str">
        <f t="shared" si="492"/>
        <v/>
      </c>
      <c r="CN776" t="str">
        <f t="shared" si="493"/>
        <v/>
      </c>
      <c r="CO776" t="str">
        <f t="shared" si="494"/>
        <v/>
      </c>
    </row>
    <row r="777" spans="1:93" ht="15.6" customHeight="1">
      <c r="B777" t="s">
        <v>5139</v>
      </c>
      <c r="C777" s="26"/>
      <c r="D777" s="27"/>
      <c r="E777" s="27" t="s">
        <v>968</v>
      </c>
      <c r="F777" t="s">
        <v>48</v>
      </c>
      <c r="G777" s="30" t="s">
        <v>337</v>
      </c>
      <c r="H777" t="s">
        <v>966</v>
      </c>
      <c r="I777" t="s">
        <v>4333</v>
      </c>
      <c r="K777" s="28"/>
      <c r="M777" s="198" t="s">
        <v>1707</v>
      </c>
      <c r="N777" s="1" t="str">
        <f>_xlfn.CONCAT("1000*", A776)</f>
        <v>1000*elc_capacity_RES_wind_onshore[GW]</v>
      </c>
      <c r="R777" t="str">
        <f>IF(COUNTIF(soi_input_variables!A:A,B777)&gt;0,"yes","no")</f>
        <v>no</v>
      </c>
      <c r="S777" t="str">
        <f>IF(COUNTIF(midas_input_variables!A:A,B777)&gt;0,"yes","no")</f>
        <v>no</v>
      </c>
      <c r="T777" t="str">
        <f t="shared" si="462"/>
        <v>no</v>
      </c>
      <c r="V777" t="str">
        <f>IF(COUNTIF(eucalc_variables_proxies!A:A,B777)&gt;0,"yes","no")</f>
        <v>no</v>
      </c>
      <c r="W777" s="198" t="s">
        <v>38</v>
      </c>
      <c r="AI777" s="9" t="s">
        <v>5140</v>
      </c>
      <c r="AJ777" t="s">
        <v>3132</v>
      </c>
      <c r="AK777" t="s">
        <v>3132</v>
      </c>
      <c r="AO777" s="29"/>
      <c r="AP777" s="103" t="s">
        <v>5141</v>
      </c>
      <c r="AQ777" s="104" t="b">
        <v>1</v>
      </c>
      <c r="AR777" s="105"/>
      <c r="AS777" s="29"/>
      <c r="AT777" s="131" t="str" cm="1">
        <f t="array" ref="AT777">IFERROR(_xlfn.TEXTSPLIT(AR777,";",,FALSE),"")</f>
        <v/>
      </c>
      <c r="BJ777" s="132" t="str">
        <f t="shared" si="463"/>
        <v/>
      </c>
      <c r="BK777" s="132" t="str">
        <f t="shared" si="464"/>
        <v/>
      </c>
      <c r="BL777" s="132" t="str">
        <f t="shared" si="465"/>
        <v/>
      </c>
      <c r="BM777" s="132" t="str">
        <f t="shared" si="466"/>
        <v/>
      </c>
      <c r="BN777" s="132" t="str">
        <f t="shared" si="467"/>
        <v/>
      </c>
      <c r="BO777" s="132" t="str">
        <f t="shared" si="468"/>
        <v/>
      </c>
      <c r="BP777" s="132" t="str">
        <f t="shared" si="469"/>
        <v/>
      </c>
      <c r="BQ777" s="132" t="str">
        <f t="shared" si="470"/>
        <v/>
      </c>
      <c r="BR777" s="132" t="str">
        <f t="shared" si="471"/>
        <v/>
      </c>
      <c r="BS777" s="132" t="str">
        <f t="shared" si="472"/>
        <v/>
      </c>
      <c r="BT777" s="132" t="str">
        <f t="shared" si="473"/>
        <v/>
      </c>
      <c r="BU777" s="132" t="str">
        <f t="shared" si="474"/>
        <v/>
      </c>
      <c r="BV777" s="132" t="str">
        <f t="shared" si="475"/>
        <v/>
      </c>
      <c r="BW777" s="132" t="str">
        <f t="shared" si="476"/>
        <v/>
      </c>
      <c r="BX777" s="132" t="str">
        <f t="shared" si="477"/>
        <v/>
      </c>
      <c r="BY777" s="132" t="str">
        <f t="shared" si="478"/>
        <v/>
      </c>
      <c r="BZ777" t="str">
        <f t="shared" si="479"/>
        <v/>
      </c>
      <c r="CA777" t="str">
        <f t="shared" si="480"/>
        <v/>
      </c>
      <c r="CB777" t="str">
        <f t="shared" si="481"/>
        <v/>
      </c>
      <c r="CC777" t="str">
        <f t="shared" si="482"/>
        <v/>
      </c>
      <c r="CD777" t="str">
        <f t="shared" si="483"/>
        <v/>
      </c>
      <c r="CE777" t="str">
        <f t="shared" si="484"/>
        <v/>
      </c>
      <c r="CF777" t="str">
        <f t="shared" si="485"/>
        <v/>
      </c>
      <c r="CG777" t="str">
        <f t="shared" si="486"/>
        <v/>
      </c>
      <c r="CH777" t="str">
        <f t="shared" si="487"/>
        <v/>
      </c>
      <c r="CI777" t="str">
        <f t="shared" si="488"/>
        <v/>
      </c>
      <c r="CJ777" t="str">
        <f t="shared" si="489"/>
        <v/>
      </c>
      <c r="CK777" t="str">
        <f t="shared" si="490"/>
        <v/>
      </c>
      <c r="CL777" t="str">
        <f t="shared" si="491"/>
        <v/>
      </c>
      <c r="CM777" t="str">
        <f t="shared" si="492"/>
        <v/>
      </c>
      <c r="CN777" t="str">
        <f t="shared" si="493"/>
        <v/>
      </c>
      <c r="CO777" t="str">
        <f t="shared" si="494"/>
        <v/>
      </c>
    </row>
    <row r="778" spans="1:93" ht="15.6" customHeight="1">
      <c r="A778" t="s">
        <v>4308</v>
      </c>
      <c r="C778" s="26"/>
      <c r="D778" s="27"/>
      <c r="E778" s="27" t="s">
        <v>5101</v>
      </c>
      <c r="F778" t="s">
        <v>48</v>
      </c>
      <c r="G778" s="30" t="s">
        <v>337</v>
      </c>
      <c r="H778" t="s">
        <v>966</v>
      </c>
      <c r="K778" s="28"/>
      <c r="M778" s="198" t="s">
        <v>1707</v>
      </c>
      <c r="R778" t="str">
        <f>IF(COUNTIF(soi_input_variables!A:A,B778)&gt;0,"yes","no")</f>
        <v>no</v>
      </c>
      <c r="S778" t="str">
        <f>IF(COUNTIF(midas_input_variables!A:A,B778)&gt;0,"yes","no")</f>
        <v>no</v>
      </c>
      <c r="T778" t="str">
        <f t="shared" si="462"/>
        <v>no</v>
      </c>
      <c r="V778" t="str">
        <f>IF(COUNTIF(eucalc_variables_proxies!A:A,B778)&gt;0,"yes","no")</f>
        <v>no</v>
      </c>
      <c r="W778" s="198" t="s">
        <v>38</v>
      </c>
      <c r="AI778" s="9" t="s">
        <v>5142</v>
      </c>
      <c r="AJ778" t="s">
        <v>3132</v>
      </c>
      <c r="AK778" t="s">
        <v>3132</v>
      </c>
      <c r="AO778" s="29"/>
      <c r="AP778" s="103" t="s">
        <v>5143</v>
      </c>
      <c r="AQ778" s="104" t="b">
        <v>1</v>
      </c>
      <c r="AR778" s="105"/>
      <c r="AS778" s="29"/>
      <c r="AT778" s="131" t="str" cm="1">
        <f t="array" ref="AT778">IFERROR(_xlfn.TEXTSPLIT(AR778,";",,FALSE),"")</f>
        <v/>
      </c>
      <c r="BJ778" s="132" t="str">
        <f t="shared" si="463"/>
        <v/>
      </c>
      <c r="BK778" s="132" t="str">
        <f t="shared" si="464"/>
        <v/>
      </c>
      <c r="BL778" s="132" t="str">
        <f t="shared" si="465"/>
        <v/>
      </c>
      <c r="BM778" s="132" t="str">
        <f t="shared" si="466"/>
        <v/>
      </c>
      <c r="BN778" s="132" t="str">
        <f t="shared" si="467"/>
        <v/>
      </c>
      <c r="BO778" s="132" t="str">
        <f t="shared" si="468"/>
        <v/>
      </c>
      <c r="BP778" s="132" t="str">
        <f t="shared" si="469"/>
        <v/>
      </c>
      <c r="BQ778" s="132" t="str">
        <f t="shared" si="470"/>
        <v/>
      </c>
      <c r="BR778" s="132" t="str">
        <f t="shared" si="471"/>
        <v/>
      </c>
      <c r="BS778" s="132" t="str">
        <f t="shared" si="472"/>
        <v/>
      </c>
      <c r="BT778" s="132" t="str">
        <f t="shared" si="473"/>
        <v/>
      </c>
      <c r="BU778" s="132" t="str">
        <f t="shared" si="474"/>
        <v/>
      </c>
      <c r="BV778" s="132" t="str">
        <f t="shared" si="475"/>
        <v/>
      </c>
      <c r="BW778" s="132" t="str">
        <f t="shared" si="476"/>
        <v/>
      </c>
      <c r="BX778" s="132" t="str">
        <f t="shared" si="477"/>
        <v/>
      </c>
      <c r="BY778" s="132" t="str">
        <f t="shared" si="478"/>
        <v/>
      </c>
      <c r="BZ778" t="str">
        <f t="shared" si="479"/>
        <v/>
      </c>
      <c r="CA778" t="str">
        <f t="shared" si="480"/>
        <v/>
      </c>
      <c r="CB778" t="str">
        <f t="shared" si="481"/>
        <v/>
      </c>
      <c r="CC778" t="str">
        <f t="shared" si="482"/>
        <v/>
      </c>
      <c r="CD778" t="str">
        <f t="shared" si="483"/>
        <v/>
      </c>
      <c r="CE778" t="str">
        <f t="shared" si="484"/>
        <v/>
      </c>
      <c r="CF778" t="str">
        <f t="shared" si="485"/>
        <v/>
      </c>
      <c r="CG778" t="str">
        <f t="shared" si="486"/>
        <v/>
      </c>
      <c r="CH778" t="str">
        <f t="shared" si="487"/>
        <v/>
      </c>
      <c r="CI778" t="str">
        <f t="shared" si="488"/>
        <v/>
      </c>
      <c r="CJ778" t="str">
        <f t="shared" si="489"/>
        <v/>
      </c>
      <c r="CK778" t="str">
        <f t="shared" si="490"/>
        <v/>
      </c>
      <c r="CL778" t="str">
        <f t="shared" si="491"/>
        <v/>
      </c>
      <c r="CM778" t="str">
        <f t="shared" si="492"/>
        <v/>
      </c>
      <c r="CN778" t="str">
        <f t="shared" si="493"/>
        <v/>
      </c>
      <c r="CO778" t="str">
        <f t="shared" si="494"/>
        <v/>
      </c>
    </row>
    <row r="779" spans="1:93" ht="15.6" customHeight="1">
      <c r="B779" t="s">
        <v>5144</v>
      </c>
      <c r="C779" s="26"/>
      <c r="D779" s="27"/>
      <c r="E779" s="27" t="s">
        <v>968</v>
      </c>
      <c r="F779" t="s">
        <v>48</v>
      </c>
      <c r="G779" s="30" t="s">
        <v>337</v>
      </c>
      <c r="H779" t="s">
        <v>966</v>
      </c>
      <c r="I779" s="198" t="s">
        <v>4385</v>
      </c>
      <c r="K779" s="28"/>
      <c r="M779" s="198" t="s">
        <v>1707</v>
      </c>
      <c r="N779" s="1" t="str">
        <f>_xlfn.CONCAT("1000*", A778)</f>
        <v>1000*elc_capacity_fossil_coal[GW]</v>
      </c>
      <c r="R779" t="str">
        <f>IF(COUNTIF(soi_input_variables!A:A,B779)&gt;0,"yes","no")</f>
        <v>no</v>
      </c>
      <c r="S779" t="str">
        <f>IF(COUNTIF(midas_input_variables!A:A,B779)&gt;0,"yes","no")</f>
        <v>no</v>
      </c>
      <c r="T779" t="str">
        <f t="shared" si="462"/>
        <v>no</v>
      </c>
      <c r="V779" t="str">
        <f>IF(COUNTIF(eucalc_variables_proxies!A:A,B779)&gt;0,"yes","no")</f>
        <v>no</v>
      </c>
      <c r="W779" s="198" t="s">
        <v>38</v>
      </c>
      <c r="AI779" s="9" t="s">
        <v>5145</v>
      </c>
      <c r="AJ779" t="s">
        <v>3132</v>
      </c>
      <c r="AK779" t="s">
        <v>3132</v>
      </c>
      <c r="AO779" s="29"/>
      <c r="AP779" s="103" t="s">
        <v>5146</v>
      </c>
      <c r="AQ779" s="104" t="b">
        <v>1</v>
      </c>
      <c r="AR779" s="105"/>
      <c r="AS779" s="29"/>
      <c r="AT779" s="131" t="str" cm="1">
        <f t="array" ref="AT779">IFERROR(_xlfn.TEXTSPLIT(AR779,";",,FALSE),"")</f>
        <v/>
      </c>
      <c r="BJ779" s="132" t="str">
        <f t="shared" si="463"/>
        <v/>
      </c>
      <c r="BK779" s="132" t="str">
        <f t="shared" si="464"/>
        <v/>
      </c>
      <c r="BL779" s="132" t="str">
        <f t="shared" si="465"/>
        <v/>
      </c>
      <c r="BM779" s="132" t="str">
        <f t="shared" si="466"/>
        <v/>
      </c>
      <c r="BN779" s="132" t="str">
        <f t="shared" si="467"/>
        <v/>
      </c>
      <c r="BO779" s="132" t="str">
        <f t="shared" si="468"/>
        <v/>
      </c>
      <c r="BP779" s="132" t="str">
        <f t="shared" si="469"/>
        <v/>
      </c>
      <c r="BQ779" s="132" t="str">
        <f t="shared" si="470"/>
        <v/>
      </c>
      <c r="BR779" s="132" t="str">
        <f t="shared" si="471"/>
        <v/>
      </c>
      <c r="BS779" s="132" t="str">
        <f t="shared" si="472"/>
        <v/>
      </c>
      <c r="BT779" s="132" t="str">
        <f t="shared" si="473"/>
        <v/>
      </c>
      <c r="BU779" s="132" t="str">
        <f t="shared" si="474"/>
        <v/>
      </c>
      <c r="BV779" s="132" t="str">
        <f t="shared" si="475"/>
        <v/>
      </c>
      <c r="BW779" s="132" t="str">
        <f t="shared" si="476"/>
        <v/>
      </c>
      <c r="BX779" s="132" t="str">
        <f t="shared" si="477"/>
        <v/>
      </c>
      <c r="BY779" s="132" t="str">
        <f t="shared" si="478"/>
        <v/>
      </c>
      <c r="BZ779" t="str">
        <f t="shared" si="479"/>
        <v/>
      </c>
      <c r="CA779" t="str">
        <f t="shared" si="480"/>
        <v/>
      </c>
      <c r="CB779" t="str">
        <f t="shared" si="481"/>
        <v/>
      </c>
      <c r="CC779" t="str">
        <f t="shared" si="482"/>
        <v/>
      </c>
      <c r="CD779" t="str">
        <f t="shared" si="483"/>
        <v/>
      </c>
      <c r="CE779" t="str">
        <f t="shared" si="484"/>
        <v/>
      </c>
      <c r="CF779" t="str">
        <f t="shared" si="485"/>
        <v/>
      </c>
      <c r="CG779" t="str">
        <f t="shared" si="486"/>
        <v/>
      </c>
      <c r="CH779" t="str">
        <f t="shared" si="487"/>
        <v/>
      </c>
      <c r="CI779" t="str">
        <f t="shared" si="488"/>
        <v/>
      </c>
      <c r="CJ779" t="str">
        <f t="shared" si="489"/>
        <v/>
      </c>
      <c r="CK779" t="str">
        <f t="shared" si="490"/>
        <v/>
      </c>
      <c r="CL779" t="str">
        <f t="shared" si="491"/>
        <v/>
      </c>
      <c r="CM779" t="str">
        <f t="shared" si="492"/>
        <v/>
      </c>
      <c r="CN779" t="str">
        <f t="shared" si="493"/>
        <v/>
      </c>
      <c r="CO779" t="str">
        <f t="shared" si="494"/>
        <v/>
      </c>
    </row>
    <row r="780" spans="1:93" ht="15.6" customHeight="1">
      <c r="A780" t="s">
        <v>4311</v>
      </c>
      <c r="C780" s="26"/>
      <c r="D780" s="27"/>
      <c r="E780" s="27" t="s">
        <v>5101</v>
      </c>
      <c r="F780" t="s">
        <v>48</v>
      </c>
      <c r="G780" s="30" t="s">
        <v>337</v>
      </c>
      <c r="H780" t="s">
        <v>966</v>
      </c>
      <c r="K780" s="28"/>
      <c r="M780" s="198" t="s">
        <v>1707</v>
      </c>
      <c r="R780" t="str">
        <f>IF(COUNTIF(soi_input_variables!A:A,B780)&gt;0,"yes","no")</f>
        <v>no</v>
      </c>
      <c r="S780" t="str">
        <f>IF(COUNTIF(midas_input_variables!A:A,B780)&gt;0,"yes","no")</f>
        <v>no</v>
      </c>
      <c r="T780" t="str">
        <f t="shared" si="462"/>
        <v>no</v>
      </c>
      <c r="V780" t="str">
        <f>IF(COUNTIF(eucalc_variables_proxies!A:A,B780)&gt;0,"yes","no")</f>
        <v>no</v>
      </c>
      <c r="W780" s="198" t="s">
        <v>38</v>
      </c>
      <c r="AI780" s="9" t="s">
        <v>5147</v>
      </c>
      <c r="AJ780" t="s">
        <v>3132</v>
      </c>
      <c r="AK780" t="s">
        <v>3132</v>
      </c>
      <c r="AO780" s="29">
        <v>25</v>
      </c>
      <c r="AP780" s="103" t="s">
        <v>5148</v>
      </c>
      <c r="AQ780" s="104" t="b">
        <v>1</v>
      </c>
      <c r="AR780" s="105"/>
      <c r="AS780" s="29">
        <v>25</v>
      </c>
      <c r="AT780" s="131" t="str" cm="1">
        <f t="array" ref="AT780">IFERROR(_xlfn.TEXTSPLIT(AR780,";",,FALSE),"")</f>
        <v/>
      </c>
      <c r="BJ780" s="132" t="str">
        <f t="shared" si="463"/>
        <v/>
      </c>
      <c r="BK780" s="132" t="str">
        <f t="shared" si="464"/>
        <v/>
      </c>
      <c r="BL780" s="132" t="str">
        <f t="shared" si="465"/>
        <v/>
      </c>
      <c r="BM780" s="132" t="str">
        <f t="shared" si="466"/>
        <v/>
      </c>
      <c r="BN780" s="132" t="str">
        <f t="shared" si="467"/>
        <v/>
      </c>
      <c r="BO780" s="132" t="str">
        <f t="shared" si="468"/>
        <v/>
      </c>
      <c r="BP780" s="132" t="str">
        <f t="shared" si="469"/>
        <v/>
      </c>
      <c r="BQ780" s="132" t="str">
        <f t="shared" si="470"/>
        <v/>
      </c>
      <c r="BR780" s="132" t="str">
        <f t="shared" si="471"/>
        <v/>
      </c>
      <c r="BS780" s="132" t="str">
        <f t="shared" si="472"/>
        <v/>
      </c>
      <c r="BT780" s="132" t="str">
        <f t="shared" si="473"/>
        <v/>
      </c>
      <c r="BU780" s="132" t="str">
        <f t="shared" si="474"/>
        <v/>
      </c>
      <c r="BV780" s="132" t="str">
        <f t="shared" si="475"/>
        <v/>
      </c>
      <c r="BW780" s="132" t="str">
        <f t="shared" si="476"/>
        <v/>
      </c>
      <c r="BX780" s="132" t="str">
        <f t="shared" si="477"/>
        <v/>
      </c>
      <c r="BY780" s="132" t="str">
        <f t="shared" si="478"/>
        <v/>
      </c>
      <c r="BZ780" t="str">
        <f t="shared" si="479"/>
        <v/>
      </c>
      <c r="CA780" t="str">
        <f t="shared" si="480"/>
        <v/>
      </c>
      <c r="CB780" t="str">
        <f t="shared" si="481"/>
        <v/>
      </c>
      <c r="CC780" t="str">
        <f t="shared" si="482"/>
        <v/>
      </c>
      <c r="CD780" t="str">
        <f t="shared" si="483"/>
        <v/>
      </c>
      <c r="CE780" t="str">
        <f t="shared" si="484"/>
        <v/>
      </c>
      <c r="CF780" t="str">
        <f t="shared" si="485"/>
        <v/>
      </c>
      <c r="CG780" t="str">
        <f t="shared" si="486"/>
        <v/>
      </c>
      <c r="CH780" t="str">
        <f t="shared" si="487"/>
        <v/>
      </c>
      <c r="CI780" t="str">
        <f t="shared" si="488"/>
        <v/>
      </c>
      <c r="CJ780" t="str">
        <f t="shared" si="489"/>
        <v/>
      </c>
      <c r="CK780" t="str">
        <f t="shared" si="490"/>
        <v/>
      </c>
      <c r="CL780" t="str">
        <f t="shared" si="491"/>
        <v/>
      </c>
      <c r="CM780" t="str">
        <f t="shared" si="492"/>
        <v/>
      </c>
      <c r="CN780" t="str">
        <f t="shared" si="493"/>
        <v/>
      </c>
      <c r="CO780" t="str">
        <f t="shared" si="494"/>
        <v/>
      </c>
    </row>
    <row r="781" spans="1:93" ht="15.6" customHeight="1">
      <c r="B781" t="s">
        <v>5149</v>
      </c>
      <c r="C781" s="26"/>
      <c r="D781" s="27"/>
      <c r="E781" s="27" t="s">
        <v>968</v>
      </c>
      <c r="F781" t="s">
        <v>48</v>
      </c>
      <c r="G781" s="30" t="s">
        <v>337</v>
      </c>
      <c r="H781" t="s">
        <v>966</v>
      </c>
      <c r="K781" s="28"/>
      <c r="M781" s="198" t="s">
        <v>1707</v>
      </c>
      <c r="N781" s="1" t="str">
        <f>_xlfn.CONCAT("1000*", A780)</f>
        <v>1000*elc_capacity_fossil_gas[GW]</v>
      </c>
      <c r="R781" t="str">
        <f>IF(COUNTIF(soi_input_variables!A:A,B781)&gt;0,"yes","no")</f>
        <v>no</v>
      </c>
      <c r="S781" t="str">
        <f>IF(COUNTIF(midas_input_variables!A:A,B781)&gt;0,"yes","no")</f>
        <v>no</v>
      </c>
      <c r="T781" t="str">
        <f t="shared" si="462"/>
        <v>no</v>
      </c>
      <c r="V781" t="str">
        <f>IF(COUNTIF(eucalc_variables_proxies!A:A,B781)&gt;0,"yes","no")</f>
        <v>no</v>
      </c>
      <c r="W781" s="198" t="s">
        <v>38</v>
      </c>
      <c r="AI781" s="9" t="s">
        <v>5150</v>
      </c>
      <c r="AJ781" t="s">
        <v>3132</v>
      </c>
      <c r="AK781" t="s">
        <v>3132</v>
      </c>
      <c r="AO781" s="29"/>
      <c r="AP781" s="103" t="s">
        <v>5151</v>
      </c>
      <c r="AQ781" s="104" t="b">
        <v>1</v>
      </c>
      <c r="AR781" s="105"/>
      <c r="AS781" s="29"/>
      <c r="AT781" s="131" t="str" cm="1">
        <f t="array" ref="AT781">IFERROR(_xlfn.TEXTSPLIT(AR781,";",,FALSE),"")</f>
        <v/>
      </c>
      <c r="BJ781" s="132" t="str">
        <f t="shared" si="463"/>
        <v/>
      </c>
      <c r="BK781" s="132" t="str">
        <f t="shared" si="464"/>
        <v/>
      </c>
      <c r="BL781" s="132" t="str">
        <f t="shared" si="465"/>
        <v/>
      </c>
      <c r="BM781" s="132" t="str">
        <f t="shared" si="466"/>
        <v/>
      </c>
      <c r="BN781" s="132" t="str">
        <f t="shared" si="467"/>
        <v/>
      </c>
      <c r="BO781" s="132" t="str">
        <f t="shared" si="468"/>
        <v/>
      </c>
      <c r="BP781" s="132" t="str">
        <f t="shared" si="469"/>
        <v/>
      </c>
      <c r="BQ781" s="132" t="str">
        <f t="shared" si="470"/>
        <v/>
      </c>
      <c r="BR781" s="132" t="str">
        <f t="shared" si="471"/>
        <v/>
      </c>
      <c r="BS781" s="132" t="str">
        <f t="shared" si="472"/>
        <v/>
      </c>
      <c r="BT781" s="132" t="str">
        <f t="shared" si="473"/>
        <v/>
      </c>
      <c r="BU781" s="132" t="str">
        <f t="shared" si="474"/>
        <v/>
      </c>
      <c r="BV781" s="132" t="str">
        <f t="shared" si="475"/>
        <v/>
      </c>
      <c r="BW781" s="132" t="str">
        <f t="shared" si="476"/>
        <v/>
      </c>
      <c r="BX781" s="132" t="str">
        <f t="shared" si="477"/>
        <v/>
      </c>
      <c r="BY781" s="132" t="str">
        <f t="shared" si="478"/>
        <v/>
      </c>
      <c r="BZ781" t="str">
        <f t="shared" si="479"/>
        <v/>
      </c>
      <c r="CA781" t="str">
        <f t="shared" si="480"/>
        <v/>
      </c>
      <c r="CB781" t="str">
        <f t="shared" si="481"/>
        <v/>
      </c>
      <c r="CC781" t="str">
        <f t="shared" si="482"/>
        <v/>
      </c>
      <c r="CD781" t="str">
        <f t="shared" si="483"/>
        <v/>
      </c>
      <c r="CE781" t="str">
        <f t="shared" si="484"/>
        <v/>
      </c>
      <c r="CF781" t="str">
        <f t="shared" si="485"/>
        <v/>
      </c>
      <c r="CG781" t="str">
        <f t="shared" si="486"/>
        <v/>
      </c>
      <c r="CH781" t="str">
        <f t="shared" si="487"/>
        <v/>
      </c>
      <c r="CI781" t="str">
        <f t="shared" si="488"/>
        <v/>
      </c>
      <c r="CJ781" t="str">
        <f t="shared" si="489"/>
        <v/>
      </c>
      <c r="CK781" t="str">
        <f t="shared" si="490"/>
        <v/>
      </c>
      <c r="CL781" t="str">
        <f t="shared" si="491"/>
        <v/>
      </c>
      <c r="CM781" t="str">
        <f t="shared" si="492"/>
        <v/>
      </c>
      <c r="CN781" t="str">
        <f t="shared" si="493"/>
        <v/>
      </c>
      <c r="CO781" t="str">
        <f t="shared" si="494"/>
        <v/>
      </c>
    </row>
    <row r="782" spans="1:93" ht="15.6" customHeight="1">
      <c r="A782" t="s">
        <v>4305</v>
      </c>
      <c r="C782" s="26"/>
      <c r="D782" s="27"/>
      <c r="E782" s="27" t="s">
        <v>5101</v>
      </c>
      <c r="F782" t="s">
        <v>48</v>
      </c>
      <c r="G782" s="30" t="s">
        <v>337</v>
      </c>
      <c r="H782" t="s">
        <v>966</v>
      </c>
      <c r="K782" s="28"/>
      <c r="M782" s="198" t="s">
        <v>1707</v>
      </c>
      <c r="R782" t="str">
        <f>IF(COUNTIF(soi_input_variables!A:A,B782)&gt;0,"yes","no")</f>
        <v>no</v>
      </c>
      <c r="S782" t="str">
        <f>IF(COUNTIF(midas_input_variables!A:A,B782)&gt;0,"yes","no")</f>
        <v>no</v>
      </c>
      <c r="T782" t="str">
        <f t="shared" si="462"/>
        <v>no</v>
      </c>
      <c r="V782" t="str">
        <f>IF(COUNTIF(eucalc_variables_proxies!A:A,B782)&gt;0,"yes","no")</f>
        <v>no</v>
      </c>
      <c r="W782" s="198" t="s">
        <v>38</v>
      </c>
      <c r="AI782" s="9" t="s">
        <v>5152</v>
      </c>
      <c r="AJ782" t="s">
        <v>3132</v>
      </c>
      <c r="AK782" t="s">
        <v>3132</v>
      </c>
      <c r="AO782" s="29"/>
      <c r="AP782" s="103" t="s">
        <v>5153</v>
      </c>
      <c r="AQ782" s="104" t="b">
        <v>1</v>
      </c>
      <c r="AR782" s="105"/>
      <c r="AS782" s="29"/>
      <c r="AT782" s="131" t="str" cm="1">
        <f t="array" ref="AT782">IFERROR(_xlfn.TEXTSPLIT(AR782,";",,FALSE),"")</f>
        <v/>
      </c>
      <c r="BJ782" s="132" t="str">
        <f t="shared" si="463"/>
        <v/>
      </c>
      <c r="BK782" s="132" t="str">
        <f t="shared" si="464"/>
        <v/>
      </c>
      <c r="BL782" s="132" t="str">
        <f t="shared" si="465"/>
        <v/>
      </c>
      <c r="BM782" s="132" t="str">
        <f t="shared" si="466"/>
        <v/>
      </c>
      <c r="BN782" s="132" t="str">
        <f t="shared" si="467"/>
        <v/>
      </c>
      <c r="BO782" s="132" t="str">
        <f t="shared" si="468"/>
        <v/>
      </c>
      <c r="BP782" s="132" t="str">
        <f t="shared" si="469"/>
        <v/>
      </c>
      <c r="BQ782" s="132" t="str">
        <f t="shared" si="470"/>
        <v/>
      </c>
      <c r="BR782" s="132" t="str">
        <f t="shared" si="471"/>
        <v/>
      </c>
      <c r="BS782" s="132" t="str">
        <f t="shared" si="472"/>
        <v/>
      </c>
      <c r="BT782" s="132" t="str">
        <f t="shared" si="473"/>
        <v/>
      </c>
      <c r="BU782" s="132" t="str">
        <f t="shared" si="474"/>
        <v/>
      </c>
      <c r="BV782" s="132" t="str">
        <f t="shared" si="475"/>
        <v/>
      </c>
      <c r="BW782" s="132" t="str">
        <f t="shared" si="476"/>
        <v/>
      </c>
      <c r="BX782" s="132" t="str">
        <f t="shared" si="477"/>
        <v/>
      </c>
      <c r="BY782" s="132" t="str">
        <f t="shared" si="478"/>
        <v/>
      </c>
      <c r="BZ782" t="str">
        <f t="shared" si="479"/>
        <v/>
      </c>
      <c r="CA782" t="str">
        <f t="shared" si="480"/>
        <v/>
      </c>
      <c r="CB782" t="str">
        <f t="shared" si="481"/>
        <v/>
      </c>
      <c r="CC782" t="str">
        <f t="shared" si="482"/>
        <v/>
      </c>
      <c r="CD782" t="str">
        <f t="shared" si="483"/>
        <v/>
      </c>
      <c r="CE782" t="str">
        <f t="shared" si="484"/>
        <v/>
      </c>
      <c r="CF782" t="str">
        <f t="shared" si="485"/>
        <v/>
      </c>
      <c r="CG782" t="str">
        <f t="shared" si="486"/>
        <v/>
      </c>
      <c r="CH782" t="str">
        <f t="shared" si="487"/>
        <v/>
      </c>
      <c r="CI782" t="str">
        <f t="shared" si="488"/>
        <v/>
      </c>
      <c r="CJ782" t="str">
        <f t="shared" si="489"/>
        <v/>
      </c>
      <c r="CK782" t="str">
        <f t="shared" si="490"/>
        <v/>
      </c>
      <c r="CL782" t="str">
        <f t="shared" si="491"/>
        <v/>
      </c>
      <c r="CM782" t="str">
        <f t="shared" si="492"/>
        <v/>
      </c>
      <c r="CN782" t="str">
        <f t="shared" si="493"/>
        <v/>
      </c>
      <c r="CO782" t="str">
        <f t="shared" si="494"/>
        <v/>
      </c>
    </row>
    <row r="783" spans="1:93" ht="15.6" customHeight="1">
      <c r="B783" t="s">
        <v>5154</v>
      </c>
      <c r="C783" s="26"/>
      <c r="D783" s="27"/>
      <c r="E783" s="27" t="s">
        <v>968</v>
      </c>
      <c r="F783" t="s">
        <v>48</v>
      </c>
      <c r="G783" s="30" t="s">
        <v>337</v>
      </c>
      <c r="H783" t="s">
        <v>966</v>
      </c>
      <c r="K783" s="28"/>
      <c r="M783" s="198" t="s">
        <v>1707</v>
      </c>
      <c r="N783" s="1" t="str">
        <f>_xlfn.CONCAT("1000*", A782)</f>
        <v>1000*elc_capacity_fossil_oil[GW]</v>
      </c>
      <c r="R783" t="str">
        <f>IF(COUNTIF(soi_input_variables!A:A,B783)&gt;0,"yes","no")</f>
        <v>no</v>
      </c>
      <c r="S783" t="str">
        <f>IF(COUNTIF(midas_input_variables!A:A,B783)&gt;0,"yes","no")</f>
        <v>no</v>
      </c>
      <c r="T783" t="str">
        <f t="shared" si="462"/>
        <v>no</v>
      </c>
      <c r="V783" t="str">
        <f>IF(COUNTIF(eucalc_variables_proxies!A:A,B783)&gt;0,"yes","no")</f>
        <v>no</v>
      </c>
      <c r="W783" s="198" t="s">
        <v>38</v>
      </c>
      <c r="AI783" s="9" t="s">
        <v>5155</v>
      </c>
      <c r="AJ783" t="s">
        <v>3132</v>
      </c>
      <c r="AK783" t="s">
        <v>3132</v>
      </c>
      <c r="AO783" s="29"/>
      <c r="AP783" s="103" t="s">
        <v>5156</v>
      </c>
      <c r="AQ783" s="104" t="b">
        <v>1</v>
      </c>
      <c r="AR783" s="105"/>
      <c r="AS783" s="29"/>
      <c r="AT783" s="131" t="str" cm="1">
        <f t="array" ref="AT783">IFERROR(_xlfn.TEXTSPLIT(AR783,";",,FALSE),"")</f>
        <v/>
      </c>
      <c r="BJ783" s="132" t="str">
        <f t="shared" si="463"/>
        <v/>
      </c>
      <c r="BK783" s="132" t="str">
        <f t="shared" si="464"/>
        <v/>
      </c>
      <c r="BL783" s="132" t="str">
        <f t="shared" si="465"/>
        <v/>
      </c>
      <c r="BM783" s="132" t="str">
        <f t="shared" si="466"/>
        <v/>
      </c>
      <c r="BN783" s="132" t="str">
        <f t="shared" si="467"/>
        <v/>
      </c>
      <c r="BO783" s="132" t="str">
        <f t="shared" si="468"/>
        <v/>
      </c>
      <c r="BP783" s="132" t="str">
        <f t="shared" si="469"/>
        <v/>
      </c>
      <c r="BQ783" s="132" t="str">
        <f t="shared" si="470"/>
        <v/>
      </c>
      <c r="BR783" s="132" t="str">
        <f t="shared" si="471"/>
        <v/>
      </c>
      <c r="BS783" s="132" t="str">
        <f t="shared" si="472"/>
        <v/>
      </c>
      <c r="BT783" s="132" t="str">
        <f t="shared" si="473"/>
        <v/>
      </c>
      <c r="BU783" s="132" t="str">
        <f t="shared" si="474"/>
        <v/>
      </c>
      <c r="BV783" s="132" t="str">
        <f t="shared" si="475"/>
        <v/>
      </c>
      <c r="BW783" s="132" t="str">
        <f t="shared" si="476"/>
        <v/>
      </c>
      <c r="BX783" s="132" t="str">
        <f t="shared" si="477"/>
        <v/>
      </c>
      <c r="BY783" s="132" t="str">
        <f t="shared" si="478"/>
        <v/>
      </c>
      <c r="BZ783" t="str">
        <f t="shared" si="479"/>
        <v/>
      </c>
      <c r="CA783" t="str">
        <f t="shared" si="480"/>
        <v/>
      </c>
      <c r="CB783" t="str">
        <f t="shared" si="481"/>
        <v/>
      </c>
      <c r="CC783" t="str">
        <f t="shared" si="482"/>
        <v/>
      </c>
      <c r="CD783" t="str">
        <f t="shared" si="483"/>
        <v/>
      </c>
      <c r="CE783" t="str">
        <f t="shared" si="484"/>
        <v/>
      </c>
      <c r="CF783" t="str">
        <f t="shared" si="485"/>
        <v/>
      </c>
      <c r="CG783" t="str">
        <f t="shared" si="486"/>
        <v/>
      </c>
      <c r="CH783" t="str">
        <f t="shared" si="487"/>
        <v/>
      </c>
      <c r="CI783" t="str">
        <f t="shared" si="488"/>
        <v/>
      </c>
      <c r="CJ783" t="str">
        <f t="shared" si="489"/>
        <v/>
      </c>
      <c r="CK783" t="str">
        <f t="shared" si="490"/>
        <v/>
      </c>
      <c r="CL783" t="str">
        <f t="shared" si="491"/>
        <v/>
      </c>
      <c r="CM783" t="str">
        <f t="shared" si="492"/>
        <v/>
      </c>
      <c r="CN783" t="str">
        <f t="shared" si="493"/>
        <v/>
      </c>
      <c r="CO783" t="str">
        <f t="shared" si="494"/>
        <v/>
      </c>
    </row>
    <row r="784" spans="1:93" ht="15.6" customHeight="1">
      <c r="A784" t="s">
        <v>4314</v>
      </c>
      <c r="C784" s="26"/>
      <c r="D784" s="27"/>
      <c r="E784" s="27" t="s">
        <v>5101</v>
      </c>
      <c r="F784" t="s">
        <v>48</v>
      </c>
      <c r="G784" s="30" t="s">
        <v>337</v>
      </c>
      <c r="H784" t="s">
        <v>966</v>
      </c>
      <c r="K784" s="28"/>
      <c r="M784" s="198" t="s">
        <v>1707</v>
      </c>
      <c r="R784" t="str">
        <f>IF(COUNTIF(soi_input_variables!A:A,B784)&gt;0,"yes","no")</f>
        <v>no</v>
      </c>
      <c r="S784" t="str">
        <f>IF(COUNTIF(midas_input_variables!A:A,B784)&gt;0,"yes","no")</f>
        <v>no</v>
      </c>
      <c r="T784" t="str">
        <f t="shared" si="462"/>
        <v>no</v>
      </c>
      <c r="V784" t="str">
        <f>IF(COUNTIF(eucalc_variables_proxies!A:A,B784)&gt;0,"yes","no")</f>
        <v>no</v>
      </c>
      <c r="W784" s="198" t="s">
        <v>38</v>
      </c>
      <c r="AI784" s="9" t="s">
        <v>5157</v>
      </c>
      <c r="AJ784" t="s">
        <v>3132</v>
      </c>
      <c r="AK784" t="s">
        <v>3132</v>
      </c>
      <c r="AO784" s="29"/>
      <c r="AP784" s="103" t="s">
        <v>5158</v>
      </c>
      <c r="AQ784" s="104" t="b">
        <v>1</v>
      </c>
      <c r="AR784" s="105"/>
      <c r="AS784" s="29"/>
      <c r="AT784" s="131" t="str" cm="1">
        <f t="array" ref="AT784">IFERROR(_xlfn.TEXTSPLIT(AR784,";",,FALSE),"")</f>
        <v/>
      </c>
      <c r="BJ784" s="132" t="str">
        <f t="shared" si="463"/>
        <v/>
      </c>
      <c r="BK784" s="132" t="str">
        <f t="shared" si="464"/>
        <v/>
      </c>
      <c r="BL784" s="132" t="str">
        <f t="shared" si="465"/>
        <v/>
      </c>
      <c r="BM784" s="132" t="str">
        <f t="shared" si="466"/>
        <v/>
      </c>
      <c r="BN784" s="132" t="str">
        <f t="shared" si="467"/>
        <v/>
      </c>
      <c r="BO784" s="132" t="str">
        <f t="shared" si="468"/>
        <v/>
      </c>
      <c r="BP784" s="132" t="str">
        <f t="shared" si="469"/>
        <v/>
      </c>
      <c r="BQ784" s="132" t="str">
        <f t="shared" si="470"/>
        <v/>
      </c>
      <c r="BR784" s="132" t="str">
        <f t="shared" si="471"/>
        <v/>
      </c>
      <c r="BS784" s="132" t="str">
        <f t="shared" si="472"/>
        <v/>
      </c>
      <c r="BT784" s="132" t="str">
        <f t="shared" si="473"/>
        <v/>
      </c>
      <c r="BU784" s="132" t="str">
        <f t="shared" si="474"/>
        <v/>
      </c>
      <c r="BV784" s="132" t="str">
        <f t="shared" si="475"/>
        <v/>
      </c>
      <c r="BW784" s="132" t="str">
        <f t="shared" si="476"/>
        <v/>
      </c>
      <c r="BX784" s="132" t="str">
        <f t="shared" si="477"/>
        <v/>
      </c>
      <c r="BY784" s="132" t="str">
        <f t="shared" si="478"/>
        <v/>
      </c>
      <c r="BZ784" t="str">
        <f t="shared" si="479"/>
        <v/>
      </c>
      <c r="CA784" t="str">
        <f t="shared" si="480"/>
        <v/>
      </c>
      <c r="CB784" t="str">
        <f t="shared" si="481"/>
        <v/>
      </c>
      <c r="CC784" t="str">
        <f t="shared" si="482"/>
        <v/>
      </c>
      <c r="CD784" t="str">
        <f t="shared" si="483"/>
        <v/>
      </c>
      <c r="CE784" t="str">
        <f t="shared" si="484"/>
        <v/>
      </c>
      <c r="CF784" t="str">
        <f t="shared" si="485"/>
        <v/>
      </c>
      <c r="CG784" t="str">
        <f t="shared" si="486"/>
        <v/>
      </c>
      <c r="CH784" t="str">
        <f t="shared" si="487"/>
        <v/>
      </c>
      <c r="CI784" t="str">
        <f t="shared" si="488"/>
        <v/>
      </c>
      <c r="CJ784" t="str">
        <f t="shared" si="489"/>
        <v/>
      </c>
      <c r="CK784" t="str">
        <f t="shared" si="490"/>
        <v/>
      </c>
      <c r="CL784" t="str">
        <f t="shared" si="491"/>
        <v/>
      </c>
      <c r="CM784" t="str">
        <f t="shared" si="492"/>
        <v/>
      </c>
      <c r="CN784" t="str">
        <f t="shared" si="493"/>
        <v/>
      </c>
      <c r="CO784" t="str">
        <f t="shared" si="494"/>
        <v/>
      </c>
    </row>
    <row r="785" spans="1:93" ht="15.6" customHeight="1">
      <c r="B785" t="s">
        <v>5159</v>
      </c>
      <c r="C785" s="26"/>
      <c r="D785" s="27"/>
      <c r="E785" s="27" t="s">
        <v>968</v>
      </c>
      <c r="F785" t="s">
        <v>48</v>
      </c>
      <c r="G785" s="30" t="s">
        <v>337</v>
      </c>
      <c r="H785" t="s">
        <v>966</v>
      </c>
      <c r="K785" s="28"/>
      <c r="M785" s="198" t="s">
        <v>1707</v>
      </c>
      <c r="N785" s="1" t="str">
        <f>_xlfn.CONCAT("1000*", A784)</f>
        <v>1000*elc_capacity_nuclear[GW]</v>
      </c>
      <c r="R785" t="str">
        <f>IF(COUNTIF(soi_input_variables!A:A,B785)&gt;0,"yes","no")</f>
        <v>no</v>
      </c>
      <c r="S785" t="str">
        <f>IF(COUNTIF(midas_input_variables!A:A,B785)&gt;0,"yes","no")</f>
        <v>no</v>
      </c>
      <c r="T785" t="str">
        <f t="shared" si="462"/>
        <v>no</v>
      </c>
      <c r="V785" t="str">
        <f>IF(COUNTIF(eucalc_variables_proxies!A:A,B785)&gt;0,"yes","no")</f>
        <v>no</v>
      </c>
      <c r="W785" s="198" t="s">
        <v>38</v>
      </c>
      <c r="AI785" s="9" t="s">
        <v>5160</v>
      </c>
      <c r="AJ785" t="s">
        <v>3132</v>
      </c>
      <c r="AK785" t="s">
        <v>3132</v>
      </c>
      <c r="AO785" s="29"/>
      <c r="AP785" s="103" t="s">
        <v>5161</v>
      </c>
      <c r="AQ785" s="104" t="b">
        <v>1</v>
      </c>
      <c r="AR785" s="105"/>
      <c r="AS785" s="29"/>
      <c r="AT785" s="131" t="str" cm="1">
        <f t="array" ref="AT785">IFERROR(_xlfn.TEXTSPLIT(AR785,";",,FALSE),"")</f>
        <v/>
      </c>
      <c r="BJ785" s="132" t="str">
        <f t="shared" si="463"/>
        <v/>
      </c>
      <c r="BK785" s="132" t="str">
        <f t="shared" si="464"/>
        <v/>
      </c>
      <c r="BL785" s="132" t="str">
        <f t="shared" si="465"/>
        <v/>
      </c>
      <c r="BM785" s="132" t="str">
        <f t="shared" si="466"/>
        <v/>
      </c>
      <c r="BN785" s="132" t="str">
        <f t="shared" si="467"/>
        <v/>
      </c>
      <c r="BO785" s="132" t="str">
        <f t="shared" si="468"/>
        <v/>
      </c>
      <c r="BP785" s="132" t="str">
        <f t="shared" si="469"/>
        <v/>
      </c>
      <c r="BQ785" s="132" t="str">
        <f t="shared" si="470"/>
        <v/>
      </c>
      <c r="BR785" s="132" t="str">
        <f t="shared" si="471"/>
        <v/>
      </c>
      <c r="BS785" s="132" t="str">
        <f t="shared" si="472"/>
        <v/>
      </c>
      <c r="BT785" s="132" t="str">
        <f t="shared" si="473"/>
        <v/>
      </c>
      <c r="BU785" s="132" t="str">
        <f t="shared" si="474"/>
        <v/>
      </c>
      <c r="BV785" s="132" t="str">
        <f t="shared" si="475"/>
        <v/>
      </c>
      <c r="BW785" s="132" t="str">
        <f t="shared" si="476"/>
        <v/>
      </c>
      <c r="BX785" s="132" t="str">
        <f t="shared" si="477"/>
        <v/>
      </c>
      <c r="BY785" s="132" t="str">
        <f t="shared" si="478"/>
        <v/>
      </c>
      <c r="BZ785" t="str">
        <f t="shared" si="479"/>
        <v/>
      </c>
      <c r="CA785" t="str">
        <f t="shared" si="480"/>
        <v/>
      </c>
      <c r="CB785" t="str">
        <f t="shared" si="481"/>
        <v/>
      </c>
      <c r="CC785" t="str">
        <f t="shared" si="482"/>
        <v/>
      </c>
      <c r="CD785" t="str">
        <f t="shared" si="483"/>
        <v/>
      </c>
      <c r="CE785" t="str">
        <f t="shared" si="484"/>
        <v/>
      </c>
      <c r="CF785" t="str">
        <f t="shared" si="485"/>
        <v/>
      </c>
      <c r="CG785" t="str">
        <f t="shared" si="486"/>
        <v/>
      </c>
      <c r="CH785" t="str">
        <f t="shared" si="487"/>
        <v/>
      </c>
      <c r="CI785" t="str">
        <f t="shared" si="488"/>
        <v/>
      </c>
      <c r="CJ785" t="str">
        <f t="shared" si="489"/>
        <v/>
      </c>
      <c r="CK785" t="str">
        <f t="shared" si="490"/>
        <v/>
      </c>
      <c r="CL785" t="str">
        <f t="shared" si="491"/>
        <v/>
      </c>
      <c r="CM785" t="str">
        <f t="shared" si="492"/>
        <v/>
      </c>
      <c r="CN785" t="str">
        <f t="shared" si="493"/>
        <v/>
      </c>
      <c r="CO785" t="str">
        <f t="shared" si="494"/>
        <v/>
      </c>
    </row>
    <row r="786" spans="1:93" ht="18.600000000000001" customHeight="1">
      <c r="A786" t="s">
        <v>4300</v>
      </c>
      <c r="B786" s="97"/>
      <c r="C786" s="26" t="s">
        <v>5162</v>
      </c>
      <c r="D786" s="27"/>
      <c r="E786" s="27" t="s">
        <v>5101</v>
      </c>
      <c r="F786" t="s">
        <v>48</v>
      </c>
      <c r="G786" s="30" t="s">
        <v>337</v>
      </c>
      <c r="H786" t="s">
        <v>966</v>
      </c>
      <c r="I786" t="s">
        <v>435</v>
      </c>
      <c r="K786" s="28"/>
      <c r="M786" s="198" t="s">
        <v>1707</v>
      </c>
      <c r="R786" t="str">
        <f>IF(COUNTIF(soi_input_variables!A:A,B786)&gt;0,"yes","no")</f>
        <v>no</v>
      </c>
      <c r="S786" t="str">
        <f>IF(COUNTIF(midas_input_variables!A:A,B786)&gt;0,"yes","no")</f>
        <v>no</v>
      </c>
      <c r="T786" t="str">
        <f t="shared" si="455"/>
        <v>no</v>
      </c>
      <c r="V786" t="str">
        <f>IF(COUNTIF(eucalc_variables_proxies!A:A,B786)&gt;0,"yes","no")</f>
        <v>no</v>
      </c>
      <c r="W786" s="198" t="s">
        <v>38</v>
      </c>
      <c r="AI786" s="9" t="s">
        <v>5163</v>
      </c>
      <c r="AJ786" t="s">
        <v>3132</v>
      </c>
      <c r="AK786" t="s">
        <v>3132</v>
      </c>
      <c r="AO786" s="29"/>
      <c r="AP786" s="103" t="s">
        <v>5164</v>
      </c>
      <c r="AQ786" s="104" t="b">
        <v>1</v>
      </c>
      <c r="AR786" s="105"/>
      <c r="AS786" s="29"/>
      <c r="AT786" s="131" t="str" cm="1">
        <f t="array" ref="AT786">IFERROR(_xlfn.TEXTSPLIT(AR786,";",,FALSE),"")</f>
        <v/>
      </c>
      <c r="BJ786" s="132" t="str">
        <f t="shared" si="463"/>
        <v/>
      </c>
      <c r="BK786" s="132" t="str">
        <f t="shared" si="464"/>
        <v/>
      </c>
      <c r="BL786" s="132" t="str">
        <f t="shared" si="465"/>
        <v/>
      </c>
      <c r="BM786" s="132" t="str">
        <f t="shared" si="466"/>
        <v/>
      </c>
      <c r="BN786" s="132" t="str">
        <f t="shared" si="467"/>
        <v/>
      </c>
      <c r="BO786" s="132" t="str">
        <f t="shared" si="468"/>
        <v/>
      </c>
      <c r="BP786" s="132" t="str">
        <f t="shared" si="469"/>
        <v/>
      </c>
      <c r="BQ786" s="132" t="str">
        <f t="shared" si="470"/>
        <v/>
      </c>
      <c r="BR786" s="132" t="str">
        <f t="shared" si="471"/>
        <v/>
      </c>
      <c r="BS786" s="132" t="str">
        <f t="shared" si="472"/>
        <v/>
      </c>
      <c r="BT786" s="132" t="str">
        <f t="shared" si="473"/>
        <v/>
      </c>
      <c r="BU786" s="132" t="str">
        <f t="shared" si="474"/>
        <v/>
      </c>
      <c r="BV786" s="132" t="str">
        <f t="shared" si="475"/>
        <v/>
      </c>
      <c r="BW786" s="132" t="str">
        <f t="shared" si="476"/>
        <v/>
      </c>
      <c r="BX786" s="132" t="str">
        <f t="shared" si="477"/>
        <v/>
      </c>
      <c r="BY786" s="132" t="str">
        <f t="shared" si="478"/>
        <v/>
      </c>
      <c r="BZ786" t="str">
        <f t="shared" si="479"/>
        <v/>
      </c>
      <c r="CA786" t="str">
        <f t="shared" si="480"/>
        <v/>
      </c>
      <c r="CB786" t="str">
        <f t="shared" si="481"/>
        <v/>
      </c>
      <c r="CC786" t="str">
        <f t="shared" si="482"/>
        <v/>
      </c>
      <c r="CD786" t="str">
        <f t="shared" si="483"/>
        <v/>
      </c>
      <c r="CE786" t="str">
        <f t="shared" si="484"/>
        <v/>
      </c>
      <c r="CF786" t="str">
        <f t="shared" si="485"/>
        <v/>
      </c>
      <c r="CG786" t="str">
        <f t="shared" si="486"/>
        <v/>
      </c>
      <c r="CH786" t="str">
        <f t="shared" si="487"/>
        <v/>
      </c>
      <c r="CI786" t="str">
        <f t="shared" si="488"/>
        <v/>
      </c>
      <c r="CJ786" t="str">
        <f t="shared" si="489"/>
        <v/>
      </c>
      <c r="CK786" t="str">
        <f t="shared" si="490"/>
        <v/>
      </c>
      <c r="CL786" t="str">
        <f t="shared" si="491"/>
        <v/>
      </c>
      <c r="CM786" t="str">
        <f t="shared" si="492"/>
        <v/>
      </c>
      <c r="CN786" t="str">
        <f t="shared" si="493"/>
        <v/>
      </c>
      <c r="CO786" t="str">
        <f t="shared" si="494"/>
        <v/>
      </c>
    </row>
    <row r="787" spans="1:93" ht="19.2" customHeight="1">
      <c r="B787" s="97" t="s">
        <v>4463</v>
      </c>
      <c r="C787" s="26" t="s">
        <v>5162</v>
      </c>
      <c r="D787" s="27"/>
      <c r="E787" s="27" t="s">
        <v>968</v>
      </c>
      <c r="F787" t="s">
        <v>48</v>
      </c>
      <c r="G787" s="30" t="s">
        <v>337</v>
      </c>
      <c r="H787" t="s">
        <v>966</v>
      </c>
      <c r="I787" t="s">
        <v>435</v>
      </c>
      <c r="K787" s="28"/>
      <c r="M787" t="s">
        <v>38</v>
      </c>
      <c r="N787" s="1" t="str">
        <f>_xlfn.CONCAT("1000*", A786)</f>
        <v>1000*elc_old-capacity_fossil_coal[GW]</v>
      </c>
      <c r="R787" t="str">
        <f>IF(COUNTIF(soi_input_variables!A:A,B787)&gt;0,"yes","no")</f>
        <v>no</v>
      </c>
      <c r="S787" t="str">
        <f>IF(COUNTIF(midas_input_variables!A:A,B787)&gt;0,"yes","no")</f>
        <v>no</v>
      </c>
      <c r="T787" t="str">
        <f t="shared" si="455"/>
        <v>no</v>
      </c>
      <c r="V787" t="str">
        <f>IF(COUNTIF(eucalc_variables_proxies!A:A,B787)&gt;0,"yes","no")</f>
        <v>yes</v>
      </c>
      <c r="X787" t="s">
        <v>3063</v>
      </c>
      <c r="AI787" s="9" t="s">
        <v>5165</v>
      </c>
      <c r="AJ787" t="s">
        <v>3132</v>
      </c>
      <c r="AK787" t="s">
        <v>3132</v>
      </c>
      <c r="AO787" s="29"/>
      <c r="AP787" s="103" t="s">
        <v>5166</v>
      </c>
      <c r="AQ787" s="104" t="b">
        <v>1</v>
      </c>
      <c r="AR787" s="105"/>
      <c r="AS787" s="29"/>
      <c r="AT787" s="131" t="str" cm="1">
        <f t="array" ref="AT787">IFERROR(_xlfn.TEXTSPLIT(AR787,";",,FALSE),"")</f>
        <v/>
      </c>
      <c r="BJ787" s="132" t="str">
        <f t="shared" si="463"/>
        <v/>
      </c>
      <c r="BK787" s="132" t="str">
        <f t="shared" si="464"/>
        <v/>
      </c>
      <c r="BL787" s="132" t="str">
        <f t="shared" si="465"/>
        <v/>
      </c>
      <c r="BM787" s="132" t="str">
        <f t="shared" si="466"/>
        <v/>
      </c>
      <c r="BN787" s="132" t="str">
        <f t="shared" si="467"/>
        <v/>
      </c>
      <c r="BO787" s="132" t="str">
        <f t="shared" si="468"/>
        <v/>
      </c>
      <c r="BP787" s="132" t="str">
        <f t="shared" si="469"/>
        <v/>
      </c>
      <c r="BQ787" s="132" t="str">
        <f t="shared" si="470"/>
        <v/>
      </c>
      <c r="BR787" s="132" t="str">
        <f t="shared" si="471"/>
        <v/>
      </c>
      <c r="BS787" s="132" t="str">
        <f t="shared" si="472"/>
        <v/>
      </c>
      <c r="BT787" s="132" t="str">
        <f t="shared" si="473"/>
        <v/>
      </c>
      <c r="BU787" s="132" t="str">
        <f t="shared" si="474"/>
        <v/>
      </c>
      <c r="BV787" s="132" t="str">
        <f t="shared" si="475"/>
        <v/>
      </c>
      <c r="BW787" s="132" t="str">
        <f t="shared" si="476"/>
        <v/>
      </c>
      <c r="BX787" s="132" t="str">
        <f t="shared" si="477"/>
        <v/>
      </c>
      <c r="BY787" s="132" t="str">
        <f t="shared" si="478"/>
        <v/>
      </c>
      <c r="BZ787" t="str">
        <f t="shared" si="479"/>
        <v/>
      </c>
      <c r="CA787" t="str">
        <f t="shared" si="480"/>
        <v/>
      </c>
      <c r="CB787" t="str">
        <f t="shared" si="481"/>
        <v/>
      </c>
      <c r="CC787" t="str">
        <f t="shared" si="482"/>
        <v/>
      </c>
      <c r="CD787" t="str">
        <f t="shared" si="483"/>
        <v/>
      </c>
      <c r="CE787" t="str">
        <f t="shared" si="484"/>
        <v/>
      </c>
      <c r="CF787" t="str">
        <f t="shared" si="485"/>
        <v/>
      </c>
      <c r="CG787" t="str">
        <f t="shared" si="486"/>
        <v/>
      </c>
      <c r="CH787" t="str">
        <f t="shared" si="487"/>
        <v/>
      </c>
      <c r="CI787" t="str">
        <f t="shared" si="488"/>
        <v/>
      </c>
      <c r="CJ787" t="str">
        <f t="shared" si="489"/>
        <v/>
      </c>
      <c r="CK787" t="str">
        <f t="shared" si="490"/>
        <v/>
      </c>
      <c r="CL787" t="str">
        <f t="shared" si="491"/>
        <v/>
      </c>
      <c r="CM787" t="str">
        <f t="shared" si="492"/>
        <v/>
      </c>
      <c r="CN787" t="str">
        <f t="shared" si="493"/>
        <v/>
      </c>
      <c r="CO787" t="str">
        <f t="shared" si="494"/>
        <v/>
      </c>
    </row>
    <row r="788" spans="1:93" ht="18" customHeight="1">
      <c r="A788" t="s">
        <v>4303</v>
      </c>
      <c r="B788" s="97"/>
      <c r="C788" s="26" t="s">
        <v>5167</v>
      </c>
      <c r="D788" s="27"/>
      <c r="E788" s="27" t="s">
        <v>5101</v>
      </c>
      <c r="F788" t="s">
        <v>48</v>
      </c>
      <c r="G788" s="30" t="s">
        <v>337</v>
      </c>
      <c r="H788" t="s">
        <v>966</v>
      </c>
      <c r="K788" s="28"/>
      <c r="M788" t="s">
        <v>1707</v>
      </c>
      <c r="R788" t="str">
        <f>IF(COUNTIF(soi_input_variables!A:A,B788)&gt;0,"yes","no")</f>
        <v>no</v>
      </c>
      <c r="S788" t="str">
        <f>IF(COUNTIF(midas_input_variables!A:A,B788)&gt;0,"yes","no")</f>
        <v>no</v>
      </c>
      <c r="T788" t="str">
        <f t="shared" si="455"/>
        <v>no</v>
      </c>
      <c r="V788" t="str">
        <f>IF(COUNTIF(eucalc_variables_proxies!A:A,B788)&gt;0,"yes","no")</f>
        <v>no</v>
      </c>
      <c r="AI788" s="9" t="s">
        <v>5168</v>
      </c>
      <c r="AJ788" t="s">
        <v>3132</v>
      </c>
      <c r="AK788" t="s">
        <v>3132</v>
      </c>
      <c r="AO788" s="29"/>
      <c r="AP788" s="103" t="s">
        <v>5169</v>
      </c>
      <c r="AQ788" s="104" t="b">
        <v>1</v>
      </c>
      <c r="AR788" s="105"/>
      <c r="AS788" s="29"/>
      <c r="AT788" s="131" t="str" cm="1">
        <f t="array" ref="AT788">IFERROR(_xlfn.TEXTSPLIT(AR788,";",,FALSE),"")</f>
        <v/>
      </c>
      <c r="BJ788" s="132" t="str">
        <f t="shared" si="463"/>
        <v/>
      </c>
      <c r="BK788" s="132" t="str">
        <f t="shared" si="464"/>
        <v/>
      </c>
      <c r="BL788" s="132" t="str">
        <f t="shared" si="465"/>
        <v/>
      </c>
      <c r="BM788" s="132" t="str">
        <f t="shared" si="466"/>
        <v/>
      </c>
      <c r="BN788" s="132" t="str">
        <f t="shared" si="467"/>
        <v/>
      </c>
      <c r="BO788" s="132" t="str">
        <f t="shared" si="468"/>
        <v/>
      </c>
      <c r="BP788" s="132" t="str">
        <f t="shared" si="469"/>
        <v/>
      </c>
      <c r="BQ788" s="132" t="str">
        <f t="shared" si="470"/>
        <v/>
      </c>
      <c r="BR788" s="132" t="str">
        <f t="shared" si="471"/>
        <v/>
      </c>
      <c r="BS788" s="132" t="str">
        <f t="shared" si="472"/>
        <v/>
      </c>
      <c r="BT788" s="132" t="str">
        <f t="shared" si="473"/>
        <v/>
      </c>
      <c r="BU788" s="132" t="str">
        <f t="shared" si="474"/>
        <v/>
      </c>
      <c r="BV788" s="132" t="str">
        <f t="shared" si="475"/>
        <v/>
      </c>
      <c r="BW788" s="132" t="str">
        <f t="shared" si="476"/>
        <v/>
      </c>
      <c r="BX788" s="132" t="str">
        <f t="shared" si="477"/>
        <v/>
      </c>
      <c r="BY788" s="132" t="str">
        <f t="shared" si="478"/>
        <v/>
      </c>
      <c r="BZ788" t="str">
        <f t="shared" si="479"/>
        <v/>
      </c>
      <c r="CA788" t="str">
        <f t="shared" si="480"/>
        <v/>
      </c>
      <c r="CB788" t="str">
        <f t="shared" si="481"/>
        <v/>
      </c>
      <c r="CC788" t="str">
        <f t="shared" si="482"/>
        <v/>
      </c>
      <c r="CD788" t="str">
        <f t="shared" si="483"/>
        <v/>
      </c>
      <c r="CE788" t="str">
        <f t="shared" si="484"/>
        <v/>
      </c>
      <c r="CF788" t="str">
        <f t="shared" si="485"/>
        <v/>
      </c>
      <c r="CG788" t="str">
        <f t="shared" si="486"/>
        <v/>
      </c>
      <c r="CH788" t="str">
        <f t="shared" si="487"/>
        <v/>
      </c>
      <c r="CI788" t="str">
        <f t="shared" si="488"/>
        <v/>
      </c>
      <c r="CJ788" t="str">
        <f t="shared" si="489"/>
        <v/>
      </c>
      <c r="CK788" t="str">
        <f t="shared" si="490"/>
        <v/>
      </c>
      <c r="CL788" t="str">
        <f t="shared" si="491"/>
        <v/>
      </c>
      <c r="CM788" t="str">
        <f t="shared" si="492"/>
        <v/>
      </c>
      <c r="CN788" t="str">
        <f t="shared" si="493"/>
        <v/>
      </c>
      <c r="CO788" t="str">
        <f t="shared" si="494"/>
        <v/>
      </c>
    </row>
    <row r="789" spans="1:93" ht="18" customHeight="1">
      <c r="B789" s="97" t="s">
        <v>4470</v>
      </c>
      <c r="C789" s="26" t="s">
        <v>5167</v>
      </c>
      <c r="D789" s="27"/>
      <c r="E789" s="27" t="s">
        <v>968</v>
      </c>
      <c r="F789" t="s">
        <v>48</v>
      </c>
      <c r="G789" s="30" t="s">
        <v>337</v>
      </c>
      <c r="H789" t="s">
        <v>966</v>
      </c>
      <c r="K789" s="28"/>
      <c r="M789" t="s">
        <v>38</v>
      </c>
      <c r="N789" s="1" t="str">
        <f>_xlfn.CONCAT("1000*", A788)</f>
        <v>1000*elc_old-capacity_nuclear[GW]</v>
      </c>
      <c r="R789" t="str">
        <f>IF(COUNTIF(soi_input_variables!A:A,B789)&gt;0,"yes","no")</f>
        <v>no</v>
      </c>
      <c r="S789" t="str">
        <f>IF(COUNTIF(midas_input_variables!A:A,B789)&gt;0,"yes","no")</f>
        <v>no</v>
      </c>
      <c r="T789" t="str">
        <f t="shared" si="455"/>
        <v>no</v>
      </c>
      <c r="V789" t="str">
        <f>IF(COUNTIF(eucalc_variables_proxies!A:A,B789)&gt;0,"yes","no")</f>
        <v>yes</v>
      </c>
      <c r="X789" t="s">
        <v>3063</v>
      </c>
      <c r="AI789" s="9" t="s">
        <v>5170</v>
      </c>
      <c r="AJ789" t="s">
        <v>3132</v>
      </c>
      <c r="AK789" t="s">
        <v>3132</v>
      </c>
      <c r="AO789" s="29"/>
      <c r="AP789" s="103" t="s">
        <v>5171</v>
      </c>
      <c r="AQ789" s="104" t="b">
        <v>1</v>
      </c>
      <c r="AR789" s="105"/>
      <c r="AS789" s="29"/>
      <c r="AT789" s="131" t="str" cm="1">
        <f t="array" ref="AT789">IFERROR(_xlfn.TEXTSPLIT(AR789,";",,FALSE),"")</f>
        <v/>
      </c>
      <c r="BJ789" s="132" t="str">
        <f t="shared" si="463"/>
        <v/>
      </c>
      <c r="BK789" s="132" t="str">
        <f t="shared" si="464"/>
        <v/>
      </c>
      <c r="BL789" s="132" t="str">
        <f t="shared" si="465"/>
        <v/>
      </c>
      <c r="BM789" s="132" t="str">
        <f t="shared" si="466"/>
        <v/>
      </c>
      <c r="BN789" s="132" t="str">
        <f t="shared" si="467"/>
        <v/>
      </c>
      <c r="BO789" s="132" t="str">
        <f t="shared" si="468"/>
        <v/>
      </c>
      <c r="BP789" s="132" t="str">
        <f t="shared" si="469"/>
        <v/>
      </c>
      <c r="BQ789" s="132" t="str">
        <f t="shared" si="470"/>
        <v/>
      </c>
      <c r="BR789" s="132" t="str">
        <f t="shared" si="471"/>
        <v/>
      </c>
      <c r="BS789" s="132" t="str">
        <f t="shared" si="472"/>
        <v/>
      </c>
      <c r="BT789" s="132" t="str">
        <f t="shared" si="473"/>
        <v/>
      </c>
      <c r="BU789" s="132" t="str">
        <f t="shared" si="474"/>
        <v/>
      </c>
      <c r="BV789" s="132" t="str">
        <f t="shared" si="475"/>
        <v/>
      </c>
      <c r="BW789" s="132" t="str">
        <f t="shared" si="476"/>
        <v/>
      </c>
      <c r="BX789" s="132" t="str">
        <f t="shared" si="477"/>
        <v/>
      </c>
      <c r="BY789" s="132" t="str">
        <f t="shared" si="478"/>
        <v/>
      </c>
      <c r="BZ789" t="str">
        <f t="shared" si="479"/>
        <v/>
      </c>
      <c r="CA789" t="str">
        <f t="shared" si="480"/>
        <v/>
      </c>
      <c r="CB789" t="str">
        <f t="shared" si="481"/>
        <v/>
      </c>
      <c r="CC789" t="str">
        <f t="shared" si="482"/>
        <v/>
      </c>
      <c r="CD789" t="str">
        <f t="shared" si="483"/>
        <v/>
      </c>
      <c r="CE789" t="str">
        <f t="shared" si="484"/>
        <v/>
      </c>
      <c r="CF789" t="str">
        <f t="shared" si="485"/>
        <v/>
      </c>
      <c r="CG789" t="str">
        <f t="shared" si="486"/>
        <v/>
      </c>
      <c r="CH789" t="str">
        <f t="shared" si="487"/>
        <v/>
      </c>
      <c r="CI789" t="str">
        <f t="shared" si="488"/>
        <v/>
      </c>
      <c r="CJ789" t="str">
        <f t="shared" si="489"/>
        <v/>
      </c>
      <c r="CK789" t="str">
        <f t="shared" si="490"/>
        <v/>
      </c>
      <c r="CL789" t="str">
        <f t="shared" si="491"/>
        <v/>
      </c>
      <c r="CM789" t="str">
        <f t="shared" si="492"/>
        <v/>
      </c>
      <c r="CN789" t="str">
        <f t="shared" si="493"/>
        <v/>
      </c>
      <c r="CO789" t="str">
        <f t="shared" si="494"/>
        <v/>
      </c>
    </row>
    <row r="790" spans="1:93" ht="17.7" customHeight="1">
      <c r="A790" t="s">
        <v>4576</v>
      </c>
      <c r="B790" s="97" t="s">
        <v>4474</v>
      </c>
      <c r="C790" s="26" t="s">
        <v>4896</v>
      </c>
      <c r="D790" s="27"/>
      <c r="E790" s="27" t="s">
        <v>1163</v>
      </c>
      <c r="F790" t="s">
        <v>36</v>
      </c>
      <c r="G790" s="30" t="s">
        <v>337</v>
      </c>
      <c r="H790" t="s">
        <v>5172</v>
      </c>
      <c r="I790" t="s">
        <v>4897</v>
      </c>
      <c r="K790" s="28"/>
      <c r="L790" t="s">
        <v>472</v>
      </c>
      <c r="M790" t="s">
        <v>38</v>
      </c>
      <c r="Q790" s="1" t="s">
        <v>5173</v>
      </c>
      <c r="R790" t="str">
        <f>IF(COUNTIF(soi_input_variables!A:A,B790)&gt;0,"yes","no")</f>
        <v>no</v>
      </c>
      <c r="S790" t="str">
        <f>IF(COUNTIF(midas_input_variables!A:A,B790)&gt;0,"yes","no")</f>
        <v>no</v>
      </c>
      <c r="T790" t="str">
        <f t="shared" si="455"/>
        <v>no</v>
      </c>
      <c r="V790" t="str">
        <f>IF(COUNTIF(eucalc_variables_proxies!A:A,B790)&gt;0,"yes","no")</f>
        <v>yes</v>
      </c>
      <c r="X790" t="s">
        <v>3068</v>
      </c>
      <c r="AI790" s="9" t="s">
        <v>5174</v>
      </c>
      <c r="AJ790" t="s">
        <v>3132</v>
      </c>
      <c r="AK790" t="s">
        <v>3132</v>
      </c>
      <c r="AO790" s="29">
        <v>25</v>
      </c>
      <c r="AP790" s="103" t="s">
        <v>5175</v>
      </c>
      <c r="AQ790" s="104" t="b">
        <v>1</v>
      </c>
      <c r="AR790" s="105"/>
      <c r="AS790" s="29">
        <v>25</v>
      </c>
      <c r="AT790" s="131" t="str" cm="1">
        <f t="array" ref="AT790">IFERROR(_xlfn.TEXTSPLIT(AR790,";",,FALSE),"")</f>
        <v/>
      </c>
      <c r="BJ790" s="132" t="str">
        <f t="shared" si="463"/>
        <v/>
      </c>
      <c r="BK790" s="132" t="str">
        <f t="shared" si="464"/>
        <v/>
      </c>
      <c r="BL790" s="132" t="str">
        <f t="shared" si="465"/>
        <v/>
      </c>
      <c r="BM790" s="132" t="str">
        <f t="shared" si="466"/>
        <v/>
      </c>
      <c r="BN790" s="132" t="str">
        <f t="shared" si="467"/>
        <v/>
      </c>
      <c r="BO790" s="132" t="str">
        <f t="shared" si="468"/>
        <v/>
      </c>
      <c r="BP790" s="132" t="str">
        <f t="shared" si="469"/>
        <v/>
      </c>
      <c r="BQ790" s="132" t="str">
        <f t="shared" si="470"/>
        <v/>
      </c>
      <c r="BR790" s="132" t="str">
        <f t="shared" si="471"/>
        <v/>
      </c>
      <c r="BS790" s="132" t="str">
        <f t="shared" si="472"/>
        <v/>
      </c>
      <c r="BT790" s="132" t="str">
        <f t="shared" si="473"/>
        <v/>
      </c>
      <c r="BU790" s="132" t="str">
        <f t="shared" si="474"/>
        <v/>
      </c>
      <c r="BV790" s="132" t="str">
        <f t="shared" si="475"/>
        <v/>
      </c>
      <c r="BW790" s="132" t="str">
        <f t="shared" si="476"/>
        <v/>
      </c>
      <c r="BX790" s="132" t="str">
        <f t="shared" si="477"/>
        <v/>
      </c>
      <c r="BY790" s="132" t="str">
        <f t="shared" si="478"/>
        <v/>
      </c>
      <c r="BZ790" t="str">
        <f t="shared" si="479"/>
        <v/>
      </c>
      <c r="CA790" t="str">
        <f t="shared" si="480"/>
        <v/>
      </c>
      <c r="CB790" t="str">
        <f t="shared" si="481"/>
        <v/>
      </c>
      <c r="CC790" t="str">
        <f t="shared" si="482"/>
        <v/>
      </c>
      <c r="CD790" t="str">
        <f t="shared" si="483"/>
        <v/>
      </c>
      <c r="CE790" t="str">
        <f t="shared" si="484"/>
        <v/>
      </c>
      <c r="CF790" t="str">
        <f t="shared" si="485"/>
        <v/>
      </c>
      <c r="CG790" t="str">
        <f t="shared" si="486"/>
        <v/>
      </c>
      <c r="CH790" t="str">
        <f t="shared" si="487"/>
        <v/>
      </c>
      <c r="CI790" t="str">
        <f t="shared" si="488"/>
        <v/>
      </c>
      <c r="CJ790" t="str">
        <f t="shared" si="489"/>
        <v/>
      </c>
      <c r="CK790" t="str">
        <f t="shared" si="490"/>
        <v/>
      </c>
      <c r="CL790" t="str">
        <f t="shared" si="491"/>
        <v/>
      </c>
      <c r="CM790" t="str">
        <f t="shared" si="492"/>
        <v/>
      </c>
      <c r="CN790" t="str">
        <f t="shared" si="493"/>
        <v/>
      </c>
      <c r="CO790" t="str">
        <f t="shared" si="494"/>
        <v/>
      </c>
    </row>
    <row r="791" spans="1:93" ht="18" customHeight="1">
      <c r="A791" t="s">
        <v>4578</v>
      </c>
      <c r="B791" s="97" t="s">
        <v>4478</v>
      </c>
      <c r="C791" s="26" t="s">
        <v>4900</v>
      </c>
      <c r="D791" s="27"/>
      <c r="E791" s="27" t="s">
        <v>1163</v>
      </c>
      <c r="F791" t="s">
        <v>36</v>
      </c>
      <c r="G791" s="30" t="s">
        <v>337</v>
      </c>
      <c r="H791" t="s">
        <v>5172</v>
      </c>
      <c r="I791" t="s">
        <v>4901</v>
      </c>
      <c r="K791" s="28"/>
      <c r="M791" t="s">
        <v>38</v>
      </c>
      <c r="R791" t="str">
        <f>IF(COUNTIF(soi_input_variables!A:A,B791)&gt;0,"yes","no")</f>
        <v>no</v>
      </c>
      <c r="S791" t="str">
        <f>IF(COUNTIF(midas_input_variables!A:A,B791)&gt;0,"yes","no")</f>
        <v>no</v>
      </c>
      <c r="T791" t="str">
        <f t="shared" si="455"/>
        <v>no</v>
      </c>
      <c r="V791" t="str">
        <f>IF(COUNTIF(eucalc_variables_proxies!A:A,B791)&gt;0,"yes","no")</f>
        <v>yes</v>
      </c>
      <c r="X791" t="s">
        <v>3068</v>
      </c>
      <c r="AI791" s="9" t="s">
        <v>5176</v>
      </c>
      <c r="AJ791" t="s">
        <v>3132</v>
      </c>
      <c r="AK791" t="s">
        <v>3132</v>
      </c>
      <c r="AO791" s="29"/>
      <c r="AP791" s="103" t="s">
        <v>5177</v>
      </c>
      <c r="AQ791" s="104" t="b">
        <v>1</v>
      </c>
      <c r="AR791" s="105"/>
      <c r="AS791" s="29"/>
      <c r="AT791" s="131" t="str" cm="1">
        <f t="array" ref="AT791">IFERROR(_xlfn.TEXTSPLIT(AR791,";",,FALSE),"")</f>
        <v/>
      </c>
      <c r="BJ791" s="132" t="str">
        <f t="shared" si="463"/>
        <v/>
      </c>
      <c r="BK791" s="132" t="str">
        <f t="shared" si="464"/>
        <v/>
      </c>
      <c r="BL791" s="132" t="str">
        <f t="shared" si="465"/>
        <v/>
      </c>
      <c r="BM791" s="132" t="str">
        <f t="shared" si="466"/>
        <v/>
      </c>
      <c r="BN791" s="132" t="str">
        <f t="shared" si="467"/>
        <v/>
      </c>
      <c r="BO791" s="132" t="str">
        <f t="shared" si="468"/>
        <v/>
      </c>
      <c r="BP791" s="132" t="str">
        <f t="shared" si="469"/>
        <v/>
      </c>
      <c r="BQ791" s="132" t="str">
        <f t="shared" si="470"/>
        <v/>
      </c>
      <c r="BR791" s="132" t="str">
        <f t="shared" si="471"/>
        <v/>
      </c>
      <c r="BS791" s="132" t="str">
        <f t="shared" si="472"/>
        <v/>
      </c>
      <c r="BT791" s="132" t="str">
        <f t="shared" si="473"/>
        <v/>
      </c>
      <c r="BU791" s="132" t="str">
        <f t="shared" si="474"/>
        <v/>
      </c>
      <c r="BV791" s="132" t="str">
        <f t="shared" si="475"/>
        <v/>
      </c>
      <c r="BW791" s="132" t="str">
        <f t="shared" si="476"/>
        <v/>
      </c>
      <c r="BX791" s="132" t="str">
        <f t="shared" si="477"/>
        <v/>
      </c>
      <c r="BY791" s="132" t="str">
        <f t="shared" si="478"/>
        <v/>
      </c>
      <c r="BZ791" t="str">
        <f t="shared" si="479"/>
        <v/>
      </c>
      <c r="CA791" t="str">
        <f t="shared" si="480"/>
        <v/>
      </c>
      <c r="CB791" t="str">
        <f t="shared" si="481"/>
        <v/>
      </c>
      <c r="CC791" t="str">
        <f t="shared" si="482"/>
        <v/>
      </c>
      <c r="CD791" t="str">
        <f t="shared" si="483"/>
        <v/>
      </c>
      <c r="CE791" t="str">
        <f t="shared" si="484"/>
        <v/>
      </c>
      <c r="CF791" t="str">
        <f t="shared" si="485"/>
        <v/>
      </c>
      <c r="CG791" t="str">
        <f t="shared" si="486"/>
        <v/>
      </c>
      <c r="CH791" t="str">
        <f t="shared" si="487"/>
        <v/>
      </c>
      <c r="CI791" t="str">
        <f t="shared" si="488"/>
        <v/>
      </c>
      <c r="CJ791" t="str">
        <f t="shared" si="489"/>
        <v/>
      </c>
      <c r="CK791" t="str">
        <f t="shared" si="490"/>
        <v/>
      </c>
      <c r="CL791" t="str">
        <f t="shared" si="491"/>
        <v/>
      </c>
      <c r="CM791" t="str">
        <f t="shared" si="492"/>
        <v/>
      </c>
      <c r="CN791" t="str">
        <f t="shared" si="493"/>
        <v/>
      </c>
      <c r="CO791" t="str">
        <f t="shared" si="494"/>
        <v/>
      </c>
    </row>
    <row r="792" spans="1:93" ht="17.100000000000001" customHeight="1">
      <c r="A792" t="s">
        <v>4583</v>
      </c>
      <c r="B792" s="97" t="s">
        <v>4481</v>
      </c>
      <c r="C792" s="26" t="s">
        <v>4904</v>
      </c>
      <c r="D792" s="27"/>
      <c r="E792" s="27" t="s">
        <v>1163</v>
      </c>
      <c r="F792" t="s">
        <v>36</v>
      </c>
      <c r="G792" s="30" t="s">
        <v>337</v>
      </c>
      <c r="H792" t="s">
        <v>5172</v>
      </c>
      <c r="I792" t="s">
        <v>2017</v>
      </c>
      <c r="K792" s="28"/>
      <c r="M792" t="s">
        <v>38</v>
      </c>
      <c r="R792" t="str">
        <f>IF(COUNTIF(soi_input_variables!A:A,B792)&gt;0,"yes","no")</f>
        <v>no</v>
      </c>
      <c r="S792" t="str">
        <f>IF(COUNTIF(midas_input_variables!A:A,B792)&gt;0,"yes","no")</f>
        <v>no</v>
      </c>
      <c r="T792" t="str">
        <f t="shared" si="455"/>
        <v>no</v>
      </c>
      <c r="V792" t="str">
        <f>IF(COUNTIF(eucalc_variables_proxies!A:A,B792)&gt;0,"yes","no")</f>
        <v>yes</v>
      </c>
      <c r="X792" t="s">
        <v>3068</v>
      </c>
      <c r="AI792" s="9" t="s">
        <v>5178</v>
      </c>
      <c r="AJ792" t="s">
        <v>3132</v>
      </c>
      <c r="AK792" t="s">
        <v>3132</v>
      </c>
      <c r="AO792" s="29"/>
      <c r="AP792" s="103" t="s">
        <v>5179</v>
      </c>
      <c r="AQ792" s="104" t="b">
        <v>1</v>
      </c>
      <c r="AR792" s="105"/>
      <c r="AS792" s="29"/>
      <c r="AT792" s="131" t="str" cm="1">
        <f t="array" ref="AT792">IFERROR(_xlfn.TEXTSPLIT(AR792,";",,FALSE),"")</f>
        <v/>
      </c>
      <c r="BJ792" s="132" t="str">
        <f t="shared" si="463"/>
        <v/>
      </c>
      <c r="BK792" s="132" t="str">
        <f t="shared" si="464"/>
        <v/>
      </c>
      <c r="BL792" s="132" t="str">
        <f t="shared" si="465"/>
        <v/>
      </c>
      <c r="BM792" s="132" t="str">
        <f t="shared" si="466"/>
        <v/>
      </c>
      <c r="BN792" s="132" t="str">
        <f t="shared" si="467"/>
        <v/>
      </c>
      <c r="BO792" s="132" t="str">
        <f t="shared" si="468"/>
        <v/>
      </c>
      <c r="BP792" s="132" t="str">
        <f t="shared" si="469"/>
        <v/>
      </c>
      <c r="BQ792" s="132" t="str">
        <f t="shared" si="470"/>
        <v/>
      </c>
      <c r="BR792" s="132" t="str">
        <f t="shared" si="471"/>
        <v/>
      </c>
      <c r="BS792" s="132" t="str">
        <f t="shared" si="472"/>
        <v/>
      </c>
      <c r="BT792" s="132" t="str">
        <f t="shared" si="473"/>
        <v/>
      </c>
      <c r="BU792" s="132" t="str">
        <f t="shared" si="474"/>
        <v/>
      </c>
      <c r="BV792" s="132" t="str">
        <f t="shared" si="475"/>
        <v/>
      </c>
      <c r="BW792" s="132" t="str">
        <f t="shared" si="476"/>
        <v/>
      </c>
      <c r="BX792" s="132" t="str">
        <f t="shared" si="477"/>
        <v/>
      </c>
      <c r="BY792" s="132" t="str">
        <f t="shared" si="478"/>
        <v/>
      </c>
      <c r="BZ792" t="str">
        <f t="shared" si="479"/>
        <v/>
      </c>
      <c r="CA792" t="str">
        <f t="shared" si="480"/>
        <v/>
      </c>
      <c r="CB792" t="str">
        <f t="shared" si="481"/>
        <v/>
      </c>
      <c r="CC792" t="str">
        <f t="shared" si="482"/>
        <v/>
      </c>
      <c r="CD792" t="str">
        <f t="shared" si="483"/>
        <v/>
      </c>
      <c r="CE792" t="str">
        <f t="shared" si="484"/>
        <v/>
      </c>
      <c r="CF792" t="str">
        <f t="shared" si="485"/>
        <v/>
      </c>
      <c r="CG792" t="str">
        <f t="shared" si="486"/>
        <v/>
      </c>
      <c r="CH792" t="str">
        <f t="shared" si="487"/>
        <v/>
      </c>
      <c r="CI792" t="str">
        <f t="shared" si="488"/>
        <v/>
      </c>
      <c r="CJ792" t="str">
        <f t="shared" si="489"/>
        <v/>
      </c>
      <c r="CK792" t="str">
        <f t="shared" si="490"/>
        <v/>
      </c>
      <c r="CL792" t="str">
        <f t="shared" si="491"/>
        <v/>
      </c>
      <c r="CM792" t="str">
        <f t="shared" si="492"/>
        <v/>
      </c>
      <c r="CN792" t="str">
        <f t="shared" si="493"/>
        <v/>
      </c>
      <c r="CO792" t="str">
        <f t="shared" si="494"/>
        <v/>
      </c>
    </row>
    <row r="793" spans="1:93" ht="17.7" customHeight="1">
      <c r="A793" t="s">
        <v>4586</v>
      </c>
      <c r="B793" s="97" t="s">
        <v>4484</v>
      </c>
      <c r="C793" s="26" t="s">
        <v>4907</v>
      </c>
      <c r="D793" s="27"/>
      <c r="E793" s="27" t="s">
        <v>1163</v>
      </c>
      <c r="F793" t="s">
        <v>36</v>
      </c>
      <c r="G793" s="30" t="s">
        <v>337</v>
      </c>
      <c r="H793" t="s">
        <v>5172</v>
      </c>
      <c r="I793" t="s">
        <v>2017</v>
      </c>
      <c r="K793" s="28"/>
      <c r="M793" t="s">
        <v>38</v>
      </c>
      <c r="R793" t="str">
        <f>IF(COUNTIF(soi_input_variables!A:A,B793)&gt;0,"yes","no")</f>
        <v>no</v>
      </c>
      <c r="S793" t="str">
        <f>IF(COUNTIF(midas_input_variables!A:A,B793)&gt;0,"yes","no")</f>
        <v>no</v>
      </c>
      <c r="T793" t="str">
        <f t="shared" si="455"/>
        <v>no</v>
      </c>
      <c r="V793" t="str">
        <f>IF(COUNTIF(eucalc_variables_proxies!A:A,B793)&gt;0,"yes","no")</f>
        <v>yes</v>
      </c>
      <c r="X793" t="s">
        <v>3068</v>
      </c>
      <c r="AI793" s="9" t="s">
        <v>5180</v>
      </c>
      <c r="AJ793" t="s">
        <v>3132</v>
      </c>
      <c r="AK793" t="s">
        <v>3132</v>
      </c>
      <c r="AO793" s="29"/>
      <c r="AP793" s="103" t="s">
        <v>5181</v>
      </c>
      <c r="AQ793" s="104" t="b">
        <v>1</v>
      </c>
      <c r="AR793" s="105"/>
      <c r="AS793" s="29"/>
      <c r="AT793" s="131" t="str" cm="1">
        <f t="array" ref="AT793">IFERROR(_xlfn.TEXTSPLIT(AR793,";",,FALSE),"")</f>
        <v/>
      </c>
      <c r="BJ793" s="132" t="str">
        <f t="shared" si="463"/>
        <v/>
      </c>
      <c r="BK793" s="132" t="str">
        <f t="shared" si="464"/>
        <v/>
      </c>
      <c r="BL793" s="132" t="str">
        <f t="shared" si="465"/>
        <v/>
      </c>
      <c r="BM793" s="132" t="str">
        <f t="shared" si="466"/>
        <v/>
      </c>
      <c r="BN793" s="132" t="str">
        <f t="shared" si="467"/>
        <v/>
      </c>
      <c r="BO793" s="132" t="str">
        <f t="shared" si="468"/>
        <v/>
      </c>
      <c r="BP793" s="132" t="str">
        <f t="shared" si="469"/>
        <v/>
      </c>
      <c r="BQ793" s="132" t="str">
        <f t="shared" si="470"/>
        <v/>
      </c>
      <c r="BR793" s="132" t="str">
        <f t="shared" si="471"/>
        <v/>
      </c>
      <c r="BS793" s="132" t="str">
        <f t="shared" si="472"/>
        <v/>
      </c>
      <c r="BT793" s="132" t="str">
        <f t="shared" si="473"/>
        <v/>
      </c>
      <c r="BU793" s="132" t="str">
        <f t="shared" si="474"/>
        <v/>
      </c>
      <c r="BV793" s="132" t="str">
        <f t="shared" si="475"/>
        <v/>
      </c>
      <c r="BW793" s="132" t="str">
        <f t="shared" si="476"/>
        <v/>
      </c>
      <c r="BX793" s="132" t="str">
        <f t="shared" si="477"/>
        <v/>
      </c>
      <c r="BY793" s="132" t="str">
        <f t="shared" si="478"/>
        <v/>
      </c>
      <c r="BZ793" t="str">
        <f t="shared" si="479"/>
        <v/>
      </c>
      <c r="CA793" t="str">
        <f t="shared" si="480"/>
        <v/>
      </c>
      <c r="CB793" t="str">
        <f t="shared" si="481"/>
        <v/>
      </c>
      <c r="CC793" t="str">
        <f t="shared" si="482"/>
        <v/>
      </c>
      <c r="CD793" t="str">
        <f t="shared" si="483"/>
        <v/>
      </c>
      <c r="CE793" t="str">
        <f t="shared" si="484"/>
        <v/>
      </c>
      <c r="CF793" t="str">
        <f t="shared" si="485"/>
        <v/>
      </c>
      <c r="CG793" t="str">
        <f t="shared" si="486"/>
        <v/>
      </c>
      <c r="CH793" t="str">
        <f t="shared" si="487"/>
        <v/>
      </c>
      <c r="CI793" t="str">
        <f t="shared" si="488"/>
        <v/>
      </c>
      <c r="CJ793" t="str">
        <f t="shared" si="489"/>
        <v/>
      </c>
      <c r="CK793" t="str">
        <f t="shared" si="490"/>
        <v/>
      </c>
      <c r="CL793" t="str">
        <f t="shared" si="491"/>
        <v/>
      </c>
      <c r="CM793" t="str">
        <f t="shared" si="492"/>
        <v/>
      </c>
      <c r="CN793" t="str">
        <f t="shared" si="493"/>
        <v/>
      </c>
      <c r="CO793" t="str">
        <f t="shared" si="494"/>
        <v/>
      </c>
    </row>
    <row r="794" spans="1:93" ht="14.4">
      <c r="A794" t="s">
        <v>4588</v>
      </c>
      <c r="B794" s="97" t="s">
        <v>4487</v>
      </c>
      <c r="C794" s="26" t="s">
        <v>4910</v>
      </c>
      <c r="D794" s="27"/>
      <c r="E794" s="27" t="s">
        <v>1163</v>
      </c>
      <c r="F794" t="s">
        <v>36</v>
      </c>
      <c r="G794" s="30" t="s">
        <v>337</v>
      </c>
      <c r="H794" t="s">
        <v>5172</v>
      </c>
      <c r="I794" t="s">
        <v>2017</v>
      </c>
      <c r="K794" s="28"/>
      <c r="M794" t="s">
        <v>38</v>
      </c>
      <c r="R794" t="str">
        <f>IF(COUNTIF(soi_input_variables!A:A,B794)&gt;0,"yes","no")</f>
        <v>no</v>
      </c>
      <c r="S794" t="str">
        <f>IF(COUNTIF(midas_input_variables!A:A,B794)&gt;0,"yes","no")</f>
        <v>no</v>
      </c>
      <c r="T794" t="str">
        <f t="shared" si="455"/>
        <v>no</v>
      </c>
      <c r="V794" t="str">
        <f>IF(COUNTIF(eucalc_variables_proxies!A:A,B794)&gt;0,"yes","no")</f>
        <v>yes</v>
      </c>
      <c r="X794" t="s">
        <v>3068</v>
      </c>
      <c r="AI794" s="9" t="s">
        <v>5182</v>
      </c>
      <c r="AJ794" t="s">
        <v>3132</v>
      </c>
      <c r="AK794" t="s">
        <v>3132</v>
      </c>
      <c r="AO794" s="29"/>
      <c r="AP794" s="103" t="s">
        <v>5183</v>
      </c>
      <c r="AQ794" s="104" t="b">
        <v>1</v>
      </c>
      <c r="AR794" s="105"/>
      <c r="AS794" s="29"/>
      <c r="AT794" s="131" t="str" cm="1">
        <f t="array" ref="AT794">IFERROR(_xlfn.TEXTSPLIT(AR794,";",,FALSE),"")</f>
        <v/>
      </c>
      <c r="BJ794" s="132" t="str">
        <f t="shared" si="463"/>
        <v/>
      </c>
      <c r="BK794" s="132" t="str">
        <f t="shared" si="464"/>
        <v/>
      </c>
      <c r="BL794" s="132" t="str">
        <f t="shared" si="465"/>
        <v/>
      </c>
      <c r="BM794" s="132" t="str">
        <f t="shared" si="466"/>
        <v/>
      </c>
      <c r="BN794" s="132" t="str">
        <f t="shared" si="467"/>
        <v/>
      </c>
      <c r="BO794" s="132" t="str">
        <f t="shared" si="468"/>
        <v/>
      </c>
      <c r="BP794" s="132" t="str">
        <f t="shared" si="469"/>
        <v/>
      </c>
      <c r="BQ794" s="132" t="str">
        <f t="shared" si="470"/>
        <v/>
      </c>
      <c r="BR794" s="132" t="str">
        <f t="shared" si="471"/>
        <v/>
      </c>
      <c r="BS794" s="132" t="str">
        <f t="shared" si="472"/>
        <v/>
      </c>
      <c r="BT794" s="132" t="str">
        <f t="shared" si="473"/>
        <v/>
      </c>
      <c r="BU794" s="132" t="str">
        <f t="shared" si="474"/>
        <v/>
      </c>
      <c r="BV794" s="132" t="str">
        <f t="shared" si="475"/>
        <v/>
      </c>
      <c r="BW794" s="132" t="str">
        <f t="shared" si="476"/>
        <v/>
      </c>
      <c r="BX794" s="132" t="str">
        <f t="shared" si="477"/>
        <v/>
      </c>
      <c r="BY794" s="132" t="str">
        <f t="shared" si="478"/>
        <v/>
      </c>
      <c r="BZ794" t="str">
        <f t="shared" si="479"/>
        <v/>
      </c>
      <c r="CA794" t="str">
        <f t="shared" si="480"/>
        <v/>
      </c>
      <c r="CB794" t="str">
        <f t="shared" si="481"/>
        <v/>
      </c>
      <c r="CC794" t="str">
        <f t="shared" si="482"/>
        <v/>
      </c>
      <c r="CD794" t="str">
        <f t="shared" si="483"/>
        <v/>
      </c>
      <c r="CE794" t="str">
        <f t="shared" si="484"/>
        <v/>
      </c>
      <c r="CF794" t="str">
        <f t="shared" si="485"/>
        <v/>
      </c>
      <c r="CG794" t="str">
        <f t="shared" si="486"/>
        <v/>
      </c>
      <c r="CH794" t="str">
        <f t="shared" si="487"/>
        <v/>
      </c>
      <c r="CI794" t="str">
        <f t="shared" si="488"/>
        <v/>
      </c>
      <c r="CJ794" t="str">
        <f t="shared" si="489"/>
        <v/>
      </c>
      <c r="CK794" t="str">
        <f t="shared" si="490"/>
        <v/>
      </c>
      <c r="CL794" t="str">
        <f t="shared" si="491"/>
        <v/>
      </c>
      <c r="CM794" t="str">
        <f t="shared" si="492"/>
        <v/>
      </c>
      <c r="CN794" t="str">
        <f t="shared" si="493"/>
        <v/>
      </c>
      <c r="CO794" t="str">
        <f t="shared" si="494"/>
        <v/>
      </c>
    </row>
    <row r="795" spans="1:93" ht="14.4">
      <c r="A795" t="s">
        <v>4595</v>
      </c>
      <c r="B795" s="97" t="s">
        <v>4491</v>
      </c>
      <c r="C795" s="26" t="s">
        <v>4913</v>
      </c>
      <c r="D795" s="27"/>
      <c r="E795" s="27" t="s">
        <v>1163</v>
      </c>
      <c r="F795" t="s">
        <v>36</v>
      </c>
      <c r="G795" s="30" t="s">
        <v>337</v>
      </c>
      <c r="H795" t="s">
        <v>5172</v>
      </c>
      <c r="I795" t="s">
        <v>2017</v>
      </c>
      <c r="K795" s="28"/>
      <c r="M795" t="s">
        <v>38</v>
      </c>
      <c r="R795" t="str">
        <f>IF(COUNTIF(soi_input_variables!A:A,B795)&gt;0,"yes","no")</f>
        <v>no</v>
      </c>
      <c r="S795" t="str">
        <f>IF(COUNTIF(midas_input_variables!A:A,B795)&gt;0,"yes","no")</f>
        <v>no</v>
      </c>
      <c r="T795" t="str">
        <f t="shared" si="455"/>
        <v>no</v>
      </c>
      <c r="V795" t="str">
        <f>IF(COUNTIF(eucalc_variables_proxies!A:A,B795)&gt;0,"yes","no")</f>
        <v>yes</v>
      </c>
      <c r="X795" t="s">
        <v>3068</v>
      </c>
      <c r="AI795" s="9" t="s">
        <v>5184</v>
      </c>
      <c r="AJ795" t="s">
        <v>3132</v>
      </c>
      <c r="AK795" t="s">
        <v>3132</v>
      </c>
      <c r="AO795" s="29"/>
      <c r="AP795" s="103" t="s">
        <v>5185</v>
      </c>
      <c r="AQ795" s="104" t="b">
        <v>1</v>
      </c>
      <c r="AR795" s="105"/>
      <c r="AS795" s="29"/>
      <c r="AT795" s="131" t="str" cm="1">
        <f t="array" ref="AT795">IFERROR(_xlfn.TEXTSPLIT(AR795,";",,FALSE),"")</f>
        <v/>
      </c>
      <c r="BJ795" s="132" t="str">
        <f t="shared" si="463"/>
        <v/>
      </c>
      <c r="BK795" s="132" t="str">
        <f t="shared" si="464"/>
        <v/>
      </c>
      <c r="BL795" s="132" t="str">
        <f t="shared" si="465"/>
        <v/>
      </c>
      <c r="BM795" s="132" t="str">
        <f t="shared" si="466"/>
        <v/>
      </c>
      <c r="BN795" s="132" t="str">
        <f t="shared" si="467"/>
        <v/>
      </c>
      <c r="BO795" s="132" t="str">
        <f t="shared" si="468"/>
        <v/>
      </c>
      <c r="BP795" s="132" t="str">
        <f t="shared" si="469"/>
        <v/>
      </c>
      <c r="BQ795" s="132" t="str">
        <f t="shared" si="470"/>
        <v/>
      </c>
      <c r="BR795" s="132" t="str">
        <f t="shared" si="471"/>
        <v/>
      </c>
      <c r="BS795" s="132" t="str">
        <f t="shared" si="472"/>
        <v/>
      </c>
      <c r="BT795" s="132" t="str">
        <f t="shared" si="473"/>
        <v/>
      </c>
      <c r="BU795" s="132" t="str">
        <f t="shared" si="474"/>
        <v/>
      </c>
      <c r="BV795" s="132" t="str">
        <f t="shared" si="475"/>
        <v/>
      </c>
      <c r="BW795" s="132" t="str">
        <f t="shared" si="476"/>
        <v/>
      </c>
      <c r="BX795" s="132" t="str">
        <f t="shared" si="477"/>
        <v/>
      </c>
      <c r="BY795" s="132" t="str">
        <f t="shared" si="478"/>
        <v/>
      </c>
      <c r="BZ795" t="str">
        <f t="shared" si="479"/>
        <v/>
      </c>
      <c r="CA795" t="str">
        <f t="shared" si="480"/>
        <v/>
      </c>
      <c r="CB795" t="str">
        <f t="shared" si="481"/>
        <v/>
      </c>
      <c r="CC795" t="str">
        <f t="shared" si="482"/>
        <v/>
      </c>
      <c r="CD795" t="str">
        <f t="shared" si="483"/>
        <v/>
      </c>
      <c r="CE795" t="str">
        <f t="shared" si="484"/>
        <v/>
      </c>
      <c r="CF795" t="str">
        <f t="shared" si="485"/>
        <v/>
      </c>
      <c r="CG795" t="str">
        <f t="shared" si="486"/>
        <v/>
      </c>
      <c r="CH795" t="str">
        <f t="shared" si="487"/>
        <v/>
      </c>
      <c r="CI795" t="str">
        <f t="shared" si="488"/>
        <v/>
      </c>
      <c r="CJ795" t="str">
        <f t="shared" si="489"/>
        <v/>
      </c>
      <c r="CK795" t="str">
        <f t="shared" si="490"/>
        <v/>
      </c>
      <c r="CL795" t="str">
        <f t="shared" si="491"/>
        <v/>
      </c>
      <c r="CM795" t="str">
        <f t="shared" si="492"/>
        <v/>
      </c>
      <c r="CN795" t="str">
        <f t="shared" si="493"/>
        <v/>
      </c>
      <c r="CO795" t="str">
        <f t="shared" si="494"/>
        <v/>
      </c>
    </row>
    <row r="796" spans="1:93" ht="14.4">
      <c r="A796" t="s">
        <v>4591</v>
      </c>
      <c r="B796" s="97" t="s">
        <v>4496</v>
      </c>
      <c r="C796" s="26" t="s">
        <v>4916</v>
      </c>
      <c r="D796" s="27"/>
      <c r="E796" s="27" t="s">
        <v>1163</v>
      </c>
      <c r="F796" t="s">
        <v>36</v>
      </c>
      <c r="G796" s="30" t="s">
        <v>337</v>
      </c>
      <c r="H796" t="s">
        <v>5172</v>
      </c>
      <c r="I796" t="s">
        <v>2017</v>
      </c>
      <c r="K796" s="28"/>
      <c r="M796" t="s">
        <v>38</v>
      </c>
      <c r="R796" t="str">
        <f>IF(COUNTIF(soi_input_variables!A:A,B796)&gt;0,"yes","no")</f>
        <v>no</v>
      </c>
      <c r="S796" t="str">
        <f>IF(COUNTIF(midas_input_variables!A:A,B796)&gt;0,"yes","no")</f>
        <v>no</v>
      </c>
      <c r="T796" t="str">
        <f t="shared" si="455"/>
        <v>no</v>
      </c>
      <c r="V796" t="str">
        <f>IF(COUNTIF(eucalc_variables_proxies!A:A,B796)&gt;0,"yes","no")</f>
        <v>yes</v>
      </c>
      <c r="X796" t="s">
        <v>3068</v>
      </c>
      <c r="AI796" s="9" t="s">
        <v>5186</v>
      </c>
      <c r="AJ796" t="s">
        <v>3132</v>
      </c>
      <c r="AK796" t="s">
        <v>3132</v>
      </c>
      <c r="AO796" s="29"/>
      <c r="AP796" s="103" t="s">
        <v>5187</v>
      </c>
      <c r="AQ796" s="104" t="b">
        <v>1</v>
      </c>
      <c r="AR796" s="105"/>
      <c r="AS796" s="29"/>
      <c r="AT796" s="131" t="str" cm="1">
        <f t="array" ref="AT796">IFERROR(_xlfn.TEXTSPLIT(AR796,";",,FALSE),"")</f>
        <v/>
      </c>
      <c r="BJ796" s="132" t="str">
        <f t="shared" si="463"/>
        <v/>
      </c>
      <c r="BK796" s="132" t="str">
        <f t="shared" si="464"/>
        <v/>
      </c>
      <c r="BL796" s="132" t="str">
        <f t="shared" si="465"/>
        <v/>
      </c>
      <c r="BM796" s="132" t="str">
        <f t="shared" si="466"/>
        <v/>
      </c>
      <c r="BN796" s="132" t="str">
        <f t="shared" si="467"/>
        <v/>
      </c>
      <c r="BO796" s="132" t="str">
        <f t="shared" si="468"/>
        <v/>
      </c>
      <c r="BP796" s="132" t="str">
        <f t="shared" si="469"/>
        <v/>
      </c>
      <c r="BQ796" s="132" t="str">
        <f t="shared" si="470"/>
        <v/>
      </c>
      <c r="BR796" s="132" t="str">
        <f t="shared" si="471"/>
        <v/>
      </c>
      <c r="BS796" s="132" t="str">
        <f t="shared" si="472"/>
        <v/>
      </c>
      <c r="BT796" s="132" t="str">
        <f t="shared" si="473"/>
        <v/>
      </c>
      <c r="BU796" s="132" t="str">
        <f t="shared" si="474"/>
        <v/>
      </c>
      <c r="BV796" s="132" t="str">
        <f t="shared" si="475"/>
        <v/>
      </c>
      <c r="BW796" s="132" t="str">
        <f t="shared" si="476"/>
        <v/>
      </c>
      <c r="BX796" s="132" t="str">
        <f t="shared" si="477"/>
        <v/>
      </c>
      <c r="BY796" s="132" t="str">
        <f t="shared" si="478"/>
        <v/>
      </c>
      <c r="BZ796" t="str">
        <f t="shared" si="479"/>
        <v/>
      </c>
      <c r="CA796" t="str">
        <f t="shared" si="480"/>
        <v/>
      </c>
      <c r="CB796" t="str">
        <f t="shared" si="481"/>
        <v/>
      </c>
      <c r="CC796" t="str">
        <f t="shared" si="482"/>
        <v/>
      </c>
      <c r="CD796" t="str">
        <f t="shared" si="483"/>
        <v/>
      </c>
      <c r="CE796" t="str">
        <f t="shared" si="484"/>
        <v/>
      </c>
      <c r="CF796" t="str">
        <f t="shared" si="485"/>
        <v/>
      </c>
      <c r="CG796" t="str">
        <f t="shared" si="486"/>
        <v/>
      </c>
      <c r="CH796" t="str">
        <f t="shared" si="487"/>
        <v/>
      </c>
      <c r="CI796" t="str">
        <f t="shared" si="488"/>
        <v/>
      </c>
      <c r="CJ796" t="str">
        <f t="shared" si="489"/>
        <v/>
      </c>
      <c r="CK796" t="str">
        <f t="shared" si="490"/>
        <v/>
      </c>
      <c r="CL796" t="str">
        <f t="shared" si="491"/>
        <v/>
      </c>
      <c r="CM796" t="str">
        <f t="shared" si="492"/>
        <v/>
      </c>
      <c r="CN796" t="str">
        <f t="shared" si="493"/>
        <v/>
      </c>
      <c r="CO796" t="str">
        <f t="shared" si="494"/>
        <v/>
      </c>
    </row>
    <row r="797" spans="1:93" ht="14.4">
      <c r="A797" t="s">
        <v>4593</v>
      </c>
      <c r="B797" s="97" t="s">
        <v>4499</v>
      </c>
      <c r="C797" s="26" t="s">
        <v>4919</v>
      </c>
      <c r="D797" s="27"/>
      <c r="E797" s="27" t="s">
        <v>1163</v>
      </c>
      <c r="F797" t="s">
        <v>36</v>
      </c>
      <c r="G797" s="30" t="s">
        <v>337</v>
      </c>
      <c r="H797" t="s">
        <v>5172</v>
      </c>
      <c r="I797" t="s">
        <v>2017</v>
      </c>
      <c r="K797" s="28"/>
      <c r="M797" t="s">
        <v>38</v>
      </c>
      <c r="R797" t="str">
        <f>IF(COUNTIF(soi_input_variables!A:A,B797)&gt;0,"yes","no")</f>
        <v>no</v>
      </c>
      <c r="S797" t="str">
        <f>IF(COUNTIF(midas_input_variables!A:A,B797)&gt;0,"yes","no")</f>
        <v>no</v>
      </c>
      <c r="T797" t="str">
        <f t="shared" si="455"/>
        <v>no</v>
      </c>
      <c r="V797" t="str">
        <f>IF(COUNTIF(eucalc_variables_proxies!A:A,B797)&gt;0,"yes","no")</f>
        <v>yes</v>
      </c>
      <c r="X797" t="s">
        <v>3068</v>
      </c>
      <c r="AI797" s="9" t="s">
        <v>5188</v>
      </c>
      <c r="AJ797" t="s">
        <v>3132</v>
      </c>
      <c r="AK797" t="s">
        <v>3132</v>
      </c>
      <c r="AO797" s="29"/>
      <c r="AP797" s="103" t="s">
        <v>5189</v>
      </c>
      <c r="AQ797" s="104" t="b">
        <v>1</v>
      </c>
      <c r="AR797" s="105"/>
      <c r="AS797" s="29"/>
      <c r="AT797" s="131" t="str" cm="1">
        <f t="array" ref="AT797">IFERROR(_xlfn.TEXTSPLIT(AR797,";",,FALSE),"")</f>
        <v/>
      </c>
      <c r="BJ797" s="132" t="str">
        <f t="shared" si="463"/>
        <v/>
      </c>
      <c r="BK797" s="132" t="str">
        <f t="shared" si="464"/>
        <v/>
      </c>
      <c r="BL797" s="132" t="str">
        <f t="shared" si="465"/>
        <v/>
      </c>
      <c r="BM797" s="132" t="str">
        <f t="shared" si="466"/>
        <v/>
      </c>
      <c r="BN797" s="132" t="str">
        <f t="shared" si="467"/>
        <v/>
      </c>
      <c r="BO797" s="132" t="str">
        <f t="shared" si="468"/>
        <v/>
      </c>
      <c r="BP797" s="132" t="str">
        <f t="shared" si="469"/>
        <v/>
      </c>
      <c r="BQ797" s="132" t="str">
        <f t="shared" si="470"/>
        <v/>
      </c>
      <c r="BR797" s="132" t="str">
        <f t="shared" si="471"/>
        <v/>
      </c>
      <c r="BS797" s="132" t="str">
        <f t="shared" si="472"/>
        <v/>
      </c>
      <c r="BT797" s="132" t="str">
        <f t="shared" si="473"/>
        <v/>
      </c>
      <c r="BU797" s="132" t="str">
        <f t="shared" si="474"/>
        <v/>
      </c>
      <c r="BV797" s="132" t="str">
        <f t="shared" si="475"/>
        <v/>
      </c>
      <c r="BW797" s="132" t="str">
        <f t="shared" si="476"/>
        <v/>
      </c>
      <c r="BX797" s="132" t="str">
        <f t="shared" si="477"/>
        <v/>
      </c>
      <c r="BY797" s="132" t="str">
        <f t="shared" si="478"/>
        <v/>
      </c>
      <c r="BZ797" t="str">
        <f t="shared" si="479"/>
        <v/>
      </c>
      <c r="CA797" t="str">
        <f t="shared" si="480"/>
        <v/>
      </c>
      <c r="CB797" t="str">
        <f t="shared" si="481"/>
        <v/>
      </c>
      <c r="CC797" t="str">
        <f t="shared" si="482"/>
        <v/>
      </c>
      <c r="CD797" t="str">
        <f t="shared" si="483"/>
        <v/>
      </c>
      <c r="CE797" t="str">
        <f t="shared" si="484"/>
        <v/>
      </c>
      <c r="CF797" t="str">
        <f t="shared" si="485"/>
        <v/>
      </c>
      <c r="CG797" t="str">
        <f t="shared" si="486"/>
        <v/>
      </c>
      <c r="CH797" t="str">
        <f t="shared" si="487"/>
        <v/>
      </c>
      <c r="CI797" t="str">
        <f t="shared" si="488"/>
        <v/>
      </c>
      <c r="CJ797" t="str">
        <f t="shared" si="489"/>
        <v/>
      </c>
      <c r="CK797" t="str">
        <f t="shared" si="490"/>
        <v/>
      </c>
      <c r="CL797" t="str">
        <f t="shared" si="491"/>
        <v/>
      </c>
      <c r="CM797" t="str">
        <f t="shared" si="492"/>
        <v/>
      </c>
      <c r="CN797" t="str">
        <f t="shared" si="493"/>
        <v/>
      </c>
      <c r="CO797" t="str">
        <f t="shared" si="494"/>
        <v/>
      </c>
    </row>
    <row r="798" spans="1:93" ht="14.4">
      <c r="A798" t="s">
        <v>4599</v>
      </c>
      <c r="B798" s="97" t="s">
        <v>4502</v>
      </c>
      <c r="C798" s="26" t="s">
        <v>4922</v>
      </c>
      <c r="D798" s="27"/>
      <c r="E798" s="27" t="s">
        <v>1163</v>
      </c>
      <c r="F798" t="s">
        <v>36</v>
      </c>
      <c r="G798" s="30" t="s">
        <v>337</v>
      </c>
      <c r="H798" t="s">
        <v>5172</v>
      </c>
      <c r="I798" t="s">
        <v>2017</v>
      </c>
      <c r="K798" s="28"/>
      <c r="M798" t="s">
        <v>38</v>
      </c>
      <c r="R798" t="str">
        <f>IF(COUNTIF(soi_input_variables!A:A,B798)&gt;0,"yes","no")</f>
        <v>no</v>
      </c>
      <c r="S798" t="str">
        <f>IF(COUNTIF(midas_input_variables!A:A,B798)&gt;0,"yes","no")</f>
        <v>no</v>
      </c>
      <c r="T798" t="str">
        <f t="shared" si="455"/>
        <v>no</v>
      </c>
      <c r="V798" t="str">
        <f>IF(COUNTIF(eucalc_variables_proxies!A:A,B798)&gt;0,"yes","no")</f>
        <v>yes</v>
      </c>
      <c r="X798" t="s">
        <v>3068</v>
      </c>
      <c r="AI798" s="9" t="s">
        <v>5190</v>
      </c>
      <c r="AJ798" t="s">
        <v>3132</v>
      </c>
      <c r="AK798" t="s">
        <v>3132</v>
      </c>
      <c r="AO798" s="29"/>
      <c r="AP798" s="103" t="s">
        <v>5191</v>
      </c>
      <c r="AQ798" s="104" t="b">
        <v>1</v>
      </c>
      <c r="AR798" s="105"/>
      <c r="AS798" s="29"/>
      <c r="AT798" s="131" t="str" cm="1">
        <f t="array" ref="AT798">IFERROR(_xlfn.TEXTSPLIT(AR798,";",,FALSE),"")</f>
        <v/>
      </c>
      <c r="BJ798" s="132" t="str">
        <f t="shared" si="463"/>
        <v/>
      </c>
      <c r="BK798" s="132" t="str">
        <f t="shared" si="464"/>
        <v/>
      </c>
      <c r="BL798" s="132" t="str">
        <f t="shared" si="465"/>
        <v/>
      </c>
      <c r="BM798" s="132" t="str">
        <f t="shared" si="466"/>
        <v/>
      </c>
      <c r="BN798" s="132" t="str">
        <f t="shared" si="467"/>
        <v/>
      </c>
      <c r="BO798" s="132" t="str">
        <f t="shared" si="468"/>
        <v/>
      </c>
      <c r="BP798" s="132" t="str">
        <f t="shared" si="469"/>
        <v/>
      </c>
      <c r="BQ798" s="132" t="str">
        <f t="shared" si="470"/>
        <v/>
      </c>
      <c r="BR798" s="132" t="str">
        <f t="shared" si="471"/>
        <v/>
      </c>
      <c r="BS798" s="132" t="str">
        <f t="shared" si="472"/>
        <v/>
      </c>
      <c r="BT798" s="132" t="str">
        <f t="shared" si="473"/>
        <v/>
      </c>
      <c r="BU798" s="132" t="str">
        <f t="shared" si="474"/>
        <v/>
      </c>
      <c r="BV798" s="132" t="str">
        <f t="shared" si="475"/>
        <v/>
      </c>
      <c r="BW798" s="132" t="str">
        <f t="shared" si="476"/>
        <v/>
      </c>
      <c r="BX798" s="132" t="str">
        <f t="shared" si="477"/>
        <v/>
      </c>
      <c r="BY798" s="132" t="str">
        <f t="shared" si="478"/>
        <v/>
      </c>
      <c r="BZ798" t="str">
        <f t="shared" si="479"/>
        <v/>
      </c>
      <c r="CA798" t="str">
        <f t="shared" si="480"/>
        <v/>
      </c>
      <c r="CB798" t="str">
        <f t="shared" si="481"/>
        <v/>
      </c>
      <c r="CC798" t="str">
        <f t="shared" si="482"/>
        <v/>
      </c>
      <c r="CD798" t="str">
        <f t="shared" si="483"/>
        <v/>
      </c>
      <c r="CE798" t="str">
        <f t="shared" si="484"/>
        <v/>
      </c>
      <c r="CF798" t="str">
        <f t="shared" si="485"/>
        <v/>
      </c>
      <c r="CG798" t="str">
        <f t="shared" si="486"/>
        <v/>
      </c>
      <c r="CH798" t="str">
        <f t="shared" si="487"/>
        <v/>
      </c>
      <c r="CI798" t="str">
        <f t="shared" si="488"/>
        <v/>
      </c>
      <c r="CJ798" t="str">
        <f t="shared" si="489"/>
        <v/>
      </c>
      <c r="CK798" t="str">
        <f t="shared" si="490"/>
        <v/>
      </c>
      <c r="CL798" t="str">
        <f t="shared" si="491"/>
        <v/>
      </c>
      <c r="CM798" t="str">
        <f t="shared" si="492"/>
        <v/>
      </c>
      <c r="CN798" t="str">
        <f t="shared" si="493"/>
        <v/>
      </c>
      <c r="CO798" t="str">
        <f t="shared" si="494"/>
        <v/>
      </c>
    </row>
    <row r="799" spans="1:93" ht="14.4">
      <c r="A799" t="s">
        <v>4601</v>
      </c>
      <c r="B799" s="97" t="s">
        <v>4505</v>
      </c>
      <c r="C799" s="26" t="s">
        <v>4925</v>
      </c>
      <c r="D799" s="27"/>
      <c r="E799" s="27" t="s">
        <v>1163</v>
      </c>
      <c r="F799" t="s">
        <v>36</v>
      </c>
      <c r="G799" s="30" t="s">
        <v>337</v>
      </c>
      <c r="H799" t="s">
        <v>5172</v>
      </c>
      <c r="I799" t="s">
        <v>2017</v>
      </c>
      <c r="K799" s="28"/>
      <c r="M799" t="s">
        <v>38</v>
      </c>
      <c r="R799" t="str">
        <f>IF(COUNTIF(soi_input_variables!A:A,B799)&gt;0,"yes","no")</f>
        <v>no</v>
      </c>
      <c r="S799" t="str">
        <f>IF(COUNTIF(midas_input_variables!A:A,B799)&gt;0,"yes","no")</f>
        <v>no</v>
      </c>
      <c r="T799" t="str">
        <f t="shared" si="455"/>
        <v>no</v>
      </c>
      <c r="V799" t="str">
        <f>IF(COUNTIF(eucalc_variables_proxies!A:A,B799)&gt;0,"yes","no")</f>
        <v>yes</v>
      </c>
      <c r="X799" t="s">
        <v>3068</v>
      </c>
      <c r="AI799" s="9" t="s">
        <v>5192</v>
      </c>
      <c r="AJ799" t="s">
        <v>3132</v>
      </c>
      <c r="AK799" t="s">
        <v>3132</v>
      </c>
      <c r="AO799" s="29"/>
      <c r="AP799" s="103" t="s">
        <v>5193</v>
      </c>
      <c r="AQ799" s="104" t="b">
        <v>1</v>
      </c>
      <c r="AR799" s="105"/>
      <c r="AS799" s="29"/>
      <c r="AT799" s="131" t="str" cm="1">
        <f t="array" ref="AT799">IFERROR(_xlfn.TEXTSPLIT(AR799,";",,FALSE),"")</f>
        <v/>
      </c>
      <c r="BJ799" s="132" t="str">
        <f t="shared" si="463"/>
        <v/>
      </c>
      <c r="BK799" s="132" t="str">
        <f t="shared" si="464"/>
        <v/>
      </c>
      <c r="BL799" s="132" t="str">
        <f t="shared" si="465"/>
        <v/>
      </c>
      <c r="BM799" s="132" t="str">
        <f t="shared" si="466"/>
        <v/>
      </c>
      <c r="BN799" s="132" t="str">
        <f t="shared" si="467"/>
        <v/>
      </c>
      <c r="BO799" s="132" t="str">
        <f t="shared" si="468"/>
        <v/>
      </c>
      <c r="BP799" s="132" t="str">
        <f t="shared" si="469"/>
        <v/>
      </c>
      <c r="BQ799" s="132" t="str">
        <f t="shared" si="470"/>
        <v/>
      </c>
      <c r="BR799" s="132" t="str">
        <f t="shared" si="471"/>
        <v/>
      </c>
      <c r="BS799" s="132" t="str">
        <f t="shared" si="472"/>
        <v/>
      </c>
      <c r="BT799" s="132" t="str">
        <f t="shared" si="473"/>
        <v/>
      </c>
      <c r="BU799" s="132" t="str">
        <f t="shared" si="474"/>
        <v/>
      </c>
      <c r="BV799" s="132" t="str">
        <f t="shared" si="475"/>
        <v/>
      </c>
      <c r="BW799" s="132" t="str">
        <f t="shared" si="476"/>
        <v/>
      </c>
      <c r="BX799" s="132" t="str">
        <f t="shared" si="477"/>
        <v/>
      </c>
      <c r="BY799" s="132" t="str">
        <f t="shared" si="478"/>
        <v/>
      </c>
      <c r="BZ799" t="str">
        <f t="shared" si="479"/>
        <v/>
      </c>
      <c r="CA799" t="str">
        <f t="shared" si="480"/>
        <v/>
      </c>
      <c r="CB799" t="str">
        <f t="shared" si="481"/>
        <v/>
      </c>
      <c r="CC799" t="str">
        <f t="shared" si="482"/>
        <v/>
      </c>
      <c r="CD799" t="str">
        <f t="shared" si="483"/>
        <v/>
      </c>
      <c r="CE799" t="str">
        <f t="shared" si="484"/>
        <v/>
      </c>
      <c r="CF799" t="str">
        <f t="shared" si="485"/>
        <v/>
      </c>
      <c r="CG799" t="str">
        <f t="shared" si="486"/>
        <v/>
      </c>
      <c r="CH799" t="str">
        <f t="shared" si="487"/>
        <v/>
      </c>
      <c r="CI799" t="str">
        <f t="shared" si="488"/>
        <v/>
      </c>
      <c r="CJ799" t="str">
        <f t="shared" si="489"/>
        <v/>
      </c>
      <c r="CK799" t="str">
        <f t="shared" si="490"/>
        <v/>
      </c>
      <c r="CL799" t="str">
        <f t="shared" si="491"/>
        <v/>
      </c>
      <c r="CM799" t="str">
        <f t="shared" si="492"/>
        <v/>
      </c>
      <c r="CN799" t="str">
        <f t="shared" si="493"/>
        <v/>
      </c>
      <c r="CO799" t="str">
        <f t="shared" si="494"/>
        <v/>
      </c>
    </row>
    <row r="800" spans="1:93" ht="14.4">
      <c r="A800" t="s">
        <v>4603</v>
      </c>
      <c r="B800" s="97" t="s">
        <v>4508</v>
      </c>
      <c r="C800" s="26" t="s">
        <v>4932</v>
      </c>
      <c r="D800" s="27"/>
      <c r="E800" s="27" t="s">
        <v>1163</v>
      </c>
      <c r="F800" t="s">
        <v>36</v>
      </c>
      <c r="G800" s="30" t="s">
        <v>337</v>
      </c>
      <c r="H800" t="s">
        <v>5172</v>
      </c>
      <c r="I800" t="s">
        <v>435</v>
      </c>
      <c r="K800" s="28"/>
      <c r="M800" t="s">
        <v>38</v>
      </c>
      <c r="R800" t="str">
        <f>IF(COUNTIF(soi_input_variables!A:A,B800)&gt;0,"yes","no")</f>
        <v>no</v>
      </c>
      <c r="S800" t="str">
        <f>IF(COUNTIF(midas_input_variables!A:A,B800)&gt;0,"yes","no")</f>
        <v>no</v>
      </c>
      <c r="T800" t="str">
        <f t="shared" si="455"/>
        <v>no</v>
      </c>
      <c r="V800" t="str">
        <f>IF(COUNTIF(eucalc_variables_proxies!A:A,B800)&gt;0,"yes","no")</f>
        <v>yes</v>
      </c>
      <c r="X800" t="s">
        <v>3068</v>
      </c>
      <c r="AI800" s="9" t="s">
        <v>5194</v>
      </c>
      <c r="AJ800" t="s">
        <v>3132</v>
      </c>
      <c r="AK800" t="s">
        <v>3132</v>
      </c>
      <c r="AO800" s="29">
        <v>25</v>
      </c>
      <c r="AP800" s="103" t="s">
        <v>5195</v>
      </c>
      <c r="AQ800" s="104" t="b">
        <v>1</v>
      </c>
      <c r="AR800" s="105"/>
      <c r="AS800" s="29">
        <v>25</v>
      </c>
      <c r="AT800" s="131" t="str" cm="1">
        <f t="array" ref="AT800">IFERROR(_xlfn.TEXTSPLIT(AR800,";",,FALSE),"")</f>
        <v/>
      </c>
      <c r="BJ800" s="132" t="str">
        <f t="shared" si="463"/>
        <v/>
      </c>
      <c r="BK800" s="132" t="str">
        <f t="shared" si="464"/>
        <v/>
      </c>
      <c r="BL800" s="132" t="str">
        <f t="shared" si="465"/>
        <v/>
      </c>
      <c r="BM800" s="132" t="str">
        <f t="shared" si="466"/>
        <v/>
      </c>
      <c r="BN800" s="132" t="str">
        <f t="shared" si="467"/>
        <v/>
      </c>
      <c r="BO800" s="132" t="str">
        <f t="shared" si="468"/>
        <v/>
      </c>
      <c r="BP800" s="132" t="str">
        <f t="shared" si="469"/>
        <v/>
      </c>
      <c r="BQ800" s="132" t="str">
        <f t="shared" si="470"/>
        <v/>
      </c>
      <c r="BR800" s="132" t="str">
        <f t="shared" si="471"/>
        <v/>
      </c>
      <c r="BS800" s="132" t="str">
        <f t="shared" si="472"/>
        <v/>
      </c>
      <c r="BT800" s="132" t="str">
        <f t="shared" si="473"/>
        <v/>
      </c>
      <c r="BU800" s="132" t="str">
        <f t="shared" si="474"/>
        <v/>
      </c>
      <c r="BV800" s="132" t="str">
        <f t="shared" si="475"/>
        <v/>
      </c>
      <c r="BW800" s="132" t="str">
        <f t="shared" si="476"/>
        <v/>
      </c>
      <c r="BX800" s="132" t="str">
        <f t="shared" si="477"/>
        <v/>
      </c>
      <c r="BY800" s="132" t="str">
        <f t="shared" si="478"/>
        <v/>
      </c>
      <c r="BZ800" t="str">
        <f t="shared" si="479"/>
        <v/>
      </c>
      <c r="CA800" t="str">
        <f t="shared" si="480"/>
        <v/>
      </c>
      <c r="CB800" t="str">
        <f t="shared" si="481"/>
        <v/>
      </c>
      <c r="CC800" t="str">
        <f t="shared" si="482"/>
        <v/>
      </c>
      <c r="CD800" t="str">
        <f t="shared" si="483"/>
        <v/>
      </c>
      <c r="CE800" t="str">
        <f t="shared" si="484"/>
        <v/>
      </c>
      <c r="CF800" t="str">
        <f t="shared" si="485"/>
        <v/>
      </c>
      <c r="CG800" t="str">
        <f t="shared" si="486"/>
        <v/>
      </c>
      <c r="CH800" t="str">
        <f t="shared" si="487"/>
        <v/>
      </c>
      <c r="CI800" t="str">
        <f t="shared" si="488"/>
        <v/>
      </c>
      <c r="CJ800" t="str">
        <f t="shared" si="489"/>
        <v/>
      </c>
      <c r="CK800" t="str">
        <f t="shared" si="490"/>
        <v/>
      </c>
      <c r="CL800" t="str">
        <f t="shared" si="491"/>
        <v/>
      </c>
      <c r="CM800" t="str">
        <f t="shared" si="492"/>
        <v/>
      </c>
      <c r="CN800" t="str">
        <f t="shared" si="493"/>
        <v/>
      </c>
      <c r="CO800" t="str">
        <f t="shared" si="494"/>
        <v/>
      </c>
    </row>
    <row r="801" spans="1:93" ht="14.4">
      <c r="A801" t="s">
        <v>4605</v>
      </c>
      <c r="B801" s="97" t="s">
        <v>4511</v>
      </c>
      <c r="C801" s="26" t="s">
        <v>4935</v>
      </c>
      <c r="D801" s="27"/>
      <c r="E801" s="27" t="s">
        <v>1163</v>
      </c>
      <c r="F801" t="s">
        <v>36</v>
      </c>
      <c r="G801" s="30" t="s">
        <v>337</v>
      </c>
      <c r="H801" t="s">
        <v>5172</v>
      </c>
      <c r="I801" t="s">
        <v>453</v>
      </c>
      <c r="K801" s="28"/>
      <c r="M801" t="s">
        <v>38</v>
      </c>
      <c r="R801" t="str">
        <f>IF(COUNTIF(soi_input_variables!A:A,B801)&gt;0,"yes","no")</f>
        <v>no</v>
      </c>
      <c r="S801" t="str">
        <f>IF(COUNTIF(midas_input_variables!A:A,B801)&gt;0,"yes","no")</f>
        <v>no</v>
      </c>
      <c r="T801" t="str">
        <f t="shared" si="455"/>
        <v>no</v>
      </c>
      <c r="V801" t="str">
        <f>IF(COUNTIF(eucalc_variables_proxies!A:A,B801)&gt;0,"yes","no")</f>
        <v>yes</v>
      </c>
      <c r="X801" t="s">
        <v>3068</v>
      </c>
      <c r="AI801" s="9" t="s">
        <v>5196</v>
      </c>
      <c r="AJ801" t="s">
        <v>3132</v>
      </c>
      <c r="AK801" t="s">
        <v>3132</v>
      </c>
      <c r="AO801" s="29"/>
      <c r="AP801" s="103" t="s">
        <v>5197</v>
      </c>
      <c r="AQ801" s="104" t="b">
        <v>1</v>
      </c>
      <c r="AR801" s="105"/>
      <c r="AS801" s="29"/>
      <c r="AT801" s="131" t="str" cm="1">
        <f t="array" ref="AT801">IFERROR(_xlfn.TEXTSPLIT(AR801,";",,FALSE),"")</f>
        <v/>
      </c>
      <c r="BJ801" s="132" t="str">
        <f t="shared" si="463"/>
        <v/>
      </c>
      <c r="BK801" s="132" t="str">
        <f t="shared" si="464"/>
        <v/>
      </c>
      <c r="BL801" s="132" t="str">
        <f t="shared" si="465"/>
        <v/>
      </c>
      <c r="BM801" s="132" t="str">
        <f t="shared" si="466"/>
        <v/>
      </c>
      <c r="BN801" s="132" t="str">
        <f t="shared" si="467"/>
        <v/>
      </c>
      <c r="BO801" s="132" t="str">
        <f t="shared" si="468"/>
        <v/>
      </c>
      <c r="BP801" s="132" t="str">
        <f t="shared" si="469"/>
        <v/>
      </c>
      <c r="BQ801" s="132" t="str">
        <f t="shared" si="470"/>
        <v/>
      </c>
      <c r="BR801" s="132" t="str">
        <f t="shared" si="471"/>
        <v/>
      </c>
      <c r="BS801" s="132" t="str">
        <f t="shared" si="472"/>
        <v/>
      </c>
      <c r="BT801" s="132" t="str">
        <f t="shared" si="473"/>
        <v/>
      </c>
      <c r="BU801" s="132" t="str">
        <f t="shared" si="474"/>
        <v/>
      </c>
      <c r="BV801" s="132" t="str">
        <f t="shared" si="475"/>
        <v/>
      </c>
      <c r="BW801" s="132" t="str">
        <f t="shared" si="476"/>
        <v/>
      </c>
      <c r="BX801" s="132" t="str">
        <f t="shared" si="477"/>
        <v/>
      </c>
      <c r="BY801" s="132" t="str">
        <f t="shared" si="478"/>
        <v/>
      </c>
      <c r="BZ801" t="str">
        <f t="shared" si="479"/>
        <v/>
      </c>
      <c r="CA801" t="str">
        <f t="shared" si="480"/>
        <v/>
      </c>
      <c r="CB801" t="str">
        <f t="shared" si="481"/>
        <v/>
      </c>
      <c r="CC801" t="str">
        <f t="shared" si="482"/>
        <v/>
      </c>
      <c r="CD801" t="str">
        <f t="shared" si="483"/>
        <v/>
      </c>
      <c r="CE801" t="str">
        <f t="shared" si="484"/>
        <v/>
      </c>
      <c r="CF801" t="str">
        <f t="shared" si="485"/>
        <v/>
      </c>
      <c r="CG801" t="str">
        <f t="shared" si="486"/>
        <v/>
      </c>
      <c r="CH801" t="str">
        <f t="shared" si="487"/>
        <v/>
      </c>
      <c r="CI801" t="str">
        <f t="shared" si="488"/>
        <v/>
      </c>
      <c r="CJ801" t="str">
        <f t="shared" si="489"/>
        <v/>
      </c>
      <c r="CK801" t="str">
        <f t="shared" si="490"/>
        <v/>
      </c>
      <c r="CL801" t="str">
        <f t="shared" si="491"/>
        <v/>
      </c>
      <c r="CM801" t="str">
        <f t="shared" si="492"/>
        <v/>
      </c>
      <c r="CN801" t="str">
        <f t="shared" si="493"/>
        <v/>
      </c>
      <c r="CO801" t="str">
        <f t="shared" si="494"/>
        <v/>
      </c>
    </row>
    <row r="802" spans="1:93" ht="14.4">
      <c r="A802" t="s">
        <v>4607</v>
      </c>
      <c r="B802" s="97" t="s">
        <v>4513</v>
      </c>
      <c r="C802" s="26" t="s">
        <v>4938</v>
      </c>
      <c r="D802" s="27"/>
      <c r="E802" s="27" t="s">
        <v>1163</v>
      </c>
      <c r="F802" t="s">
        <v>36</v>
      </c>
      <c r="G802" s="30" t="s">
        <v>337</v>
      </c>
      <c r="H802" t="s">
        <v>5172</v>
      </c>
      <c r="K802" s="28"/>
      <c r="M802" t="s">
        <v>38</v>
      </c>
      <c r="R802" t="str">
        <f>IF(COUNTIF(soi_input_variables!A:A,B802)&gt;0,"yes","no")</f>
        <v>no</v>
      </c>
      <c r="S802" t="str">
        <f>IF(COUNTIF(midas_input_variables!A:A,B802)&gt;0,"yes","no")</f>
        <v>no</v>
      </c>
      <c r="T802" t="str">
        <f t="shared" si="455"/>
        <v>no</v>
      </c>
      <c r="V802" t="str">
        <f>IF(COUNTIF(eucalc_variables_proxies!A:A,B802)&gt;0,"yes","no")</f>
        <v>yes</v>
      </c>
      <c r="X802" t="s">
        <v>3068</v>
      </c>
      <c r="AI802" s="9" t="s">
        <v>5198</v>
      </c>
      <c r="AJ802" t="s">
        <v>3132</v>
      </c>
      <c r="AK802" t="s">
        <v>3132</v>
      </c>
      <c r="AO802" s="29"/>
      <c r="AP802" s="103" t="s">
        <v>5199</v>
      </c>
      <c r="AQ802" s="104" t="b">
        <v>1</v>
      </c>
      <c r="AR802" s="105"/>
      <c r="AS802" s="29"/>
      <c r="AT802" s="131" t="str" cm="1">
        <f t="array" ref="AT802">IFERROR(_xlfn.TEXTSPLIT(AR802,";",,FALSE),"")</f>
        <v/>
      </c>
      <c r="BJ802" s="132" t="str">
        <f t="shared" si="463"/>
        <v/>
      </c>
      <c r="BK802" s="132" t="str">
        <f t="shared" si="464"/>
        <v/>
      </c>
      <c r="BL802" s="132" t="str">
        <f t="shared" si="465"/>
        <v/>
      </c>
      <c r="BM802" s="132" t="str">
        <f t="shared" si="466"/>
        <v/>
      </c>
      <c r="BN802" s="132" t="str">
        <f t="shared" si="467"/>
        <v/>
      </c>
      <c r="BO802" s="132" t="str">
        <f t="shared" si="468"/>
        <v/>
      </c>
      <c r="BP802" s="132" t="str">
        <f t="shared" si="469"/>
        <v/>
      </c>
      <c r="BQ802" s="132" t="str">
        <f t="shared" si="470"/>
        <v/>
      </c>
      <c r="BR802" s="132" t="str">
        <f t="shared" si="471"/>
        <v/>
      </c>
      <c r="BS802" s="132" t="str">
        <f t="shared" si="472"/>
        <v/>
      </c>
      <c r="BT802" s="132" t="str">
        <f t="shared" si="473"/>
        <v/>
      </c>
      <c r="BU802" s="132" t="str">
        <f t="shared" si="474"/>
        <v/>
      </c>
      <c r="BV802" s="132" t="str">
        <f t="shared" si="475"/>
        <v/>
      </c>
      <c r="BW802" s="132" t="str">
        <f t="shared" si="476"/>
        <v/>
      </c>
      <c r="BX802" s="132" t="str">
        <f t="shared" si="477"/>
        <v/>
      </c>
      <c r="BY802" s="132" t="str">
        <f t="shared" si="478"/>
        <v/>
      </c>
      <c r="BZ802" t="str">
        <f t="shared" si="479"/>
        <v/>
      </c>
      <c r="CA802" t="str">
        <f t="shared" si="480"/>
        <v/>
      </c>
      <c r="CB802" t="str">
        <f t="shared" si="481"/>
        <v/>
      </c>
      <c r="CC802" t="str">
        <f t="shared" si="482"/>
        <v/>
      </c>
      <c r="CD802" t="str">
        <f t="shared" si="483"/>
        <v/>
      </c>
      <c r="CE802" t="str">
        <f t="shared" si="484"/>
        <v/>
      </c>
      <c r="CF802" t="str">
        <f t="shared" si="485"/>
        <v/>
      </c>
      <c r="CG802" t="str">
        <f t="shared" si="486"/>
        <v/>
      </c>
      <c r="CH802" t="str">
        <f t="shared" si="487"/>
        <v/>
      </c>
      <c r="CI802" t="str">
        <f t="shared" si="488"/>
        <v/>
      </c>
      <c r="CJ802" t="str">
        <f t="shared" si="489"/>
        <v/>
      </c>
      <c r="CK802" t="str">
        <f t="shared" si="490"/>
        <v/>
      </c>
      <c r="CL802" t="str">
        <f t="shared" si="491"/>
        <v/>
      </c>
      <c r="CM802" t="str">
        <f t="shared" si="492"/>
        <v/>
      </c>
      <c r="CN802" t="str">
        <f t="shared" si="493"/>
        <v/>
      </c>
      <c r="CO802" t="str">
        <f t="shared" si="494"/>
        <v/>
      </c>
    </row>
    <row r="803" spans="1:93" ht="13.5" customHeight="1">
      <c r="A803" t="s">
        <v>4298</v>
      </c>
      <c r="B803" s="97" t="s">
        <v>4515</v>
      </c>
      <c r="C803" s="26" t="s">
        <v>5200</v>
      </c>
      <c r="D803" s="27"/>
      <c r="E803" s="27" t="s">
        <v>61</v>
      </c>
      <c r="F803" t="s">
        <v>48</v>
      </c>
      <c r="G803" s="30" t="s">
        <v>4929</v>
      </c>
      <c r="H803" s="29" t="s">
        <v>3829</v>
      </c>
      <c r="I803" t="s">
        <v>2988</v>
      </c>
      <c r="K803" s="28" t="s">
        <v>4373</v>
      </c>
      <c r="M803" t="s">
        <v>38</v>
      </c>
      <c r="R803" t="str">
        <f>IF(COUNTIF(soi_input_variables!A:A,B803)&gt;0,"yes","no")</f>
        <v>no</v>
      </c>
      <c r="S803" t="str">
        <f>IF(COUNTIF(midas_input_variables!A:A,B803)&gt;0,"yes","no")</f>
        <v>no</v>
      </c>
      <c r="T803" t="str">
        <f t="shared" si="455"/>
        <v>no</v>
      </c>
      <c r="U803">
        <v>0.02</v>
      </c>
      <c r="V803" t="str">
        <f>IF(COUNTIF(eucalc_variables_proxies!A:A,B803)&gt;0,"yes","no")</f>
        <v>yes</v>
      </c>
      <c r="X803" t="s">
        <v>3073</v>
      </c>
      <c r="AI803" s="9" t="s">
        <v>5201</v>
      </c>
      <c r="AJ803" t="s">
        <v>3132</v>
      </c>
      <c r="AK803" t="s">
        <v>3132</v>
      </c>
      <c r="AO803" s="29"/>
      <c r="AP803" s="103" t="s">
        <v>5202</v>
      </c>
      <c r="AQ803" s="104" t="b">
        <v>1</v>
      </c>
      <c r="AR803" s="105"/>
      <c r="AS803" s="29"/>
      <c r="AT803" s="131" t="str" cm="1">
        <f t="array" ref="AT803">IFERROR(_xlfn.TEXTSPLIT(AR803,";",,FALSE),"")</f>
        <v/>
      </c>
      <c r="BJ803" s="132" t="str">
        <f t="shared" si="463"/>
        <v/>
      </c>
      <c r="BK803" s="132" t="str">
        <f t="shared" si="464"/>
        <v/>
      </c>
      <c r="BL803" s="132" t="str">
        <f t="shared" si="465"/>
        <v/>
      </c>
      <c r="BM803" s="132" t="str">
        <f t="shared" si="466"/>
        <v/>
      </c>
      <c r="BN803" s="132" t="str">
        <f t="shared" si="467"/>
        <v/>
      </c>
      <c r="BO803" s="132" t="str">
        <f t="shared" si="468"/>
        <v/>
      </c>
      <c r="BP803" s="132" t="str">
        <f t="shared" si="469"/>
        <v/>
      </c>
      <c r="BQ803" s="132" t="str">
        <f t="shared" si="470"/>
        <v/>
      </c>
      <c r="BR803" s="132" t="str">
        <f t="shared" si="471"/>
        <v/>
      </c>
      <c r="BS803" s="132" t="str">
        <f t="shared" si="472"/>
        <v/>
      </c>
      <c r="BT803" s="132" t="str">
        <f t="shared" si="473"/>
        <v/>
      </c>
      <c r="BU803" s="132" t="str">
        <f t="shared" si="474"/>
        <v/>
      </c>
      <c r="BV803" s="132" t="str">
        <f t="shared" si="475"/>
        <v/>
      </c>
      <c r="BW803" s="132" t="str">
        <f t="shared" si="476"/>
        <v/>
      </c>
      <c r="BX803" s="132" t="str">
        <f t="shared" si="477"/>
        <v/>
      </c>
      <c r="BY803" s="132" t="str">
        <f t="shared" si="478"/>
        <v/>
      </c>
      <c r="BZ803" t="str">
        <f t="shared" si="479"/>
        <v/>
      </c>
      <c r="CA803" t="str">
        <f t="shared" si="480"/>
        <v/>
      </c>
      <c r="CB803" t="str">
        <f t="shared" si="481"/>
        <v/>
      </c>
      <c r="CC803" t="str">
        <f t="shared" si="482"/>
        <v/>
      </c>
      <c r="CD803" t="str">
        <f t="shared" si="483"/>
        <v/>
      </c>
      <c r="CE803" t="str">
        <f t="shared" si="484"/>
        <v/>
      </c>
      <c r="CF803" t="str">
        <f t="shared" si="485"/>
        <v/>
      </c>
      <c r="CG803" t="str">
        <f t="shared" si="486"/>
        <v/>
      </c>
      <c r="CH803" t="str">
        <f t="shared" si="487"/>
        <v/>
      </c>
      <c r="CI803" t="str">
        <f t="shared" si="488"/>
        <v/>
      </c>
      <c r="CJ803" t="str">
        <f t="shared" si="489"/>
        <v/>
      </c>
      <c r="CK803" t="str">
        <f t="shared" si="490"/>
        <v/>
      </c>
      <c r="CL803" t="str">
        <f t="shared" si="491"/>
        <v/>
      </c>
      <c r="CM803" t="str">
        <f t="shared" si="492"/>
        <v/>
      </c>
      <c r="CN803" t="str">
        <f t="shared" si="493"/>
        <v/>
      </c>
      <c r="CO803" t="str">
        <f t="shared" si="494"/>
        <v/>
      </c>
    </row>
    <row r="804" spans="1:93" ht="15.6" customHeight="1">
      <c r="A804" t="s">
        <v>4292</v>
      </c>
      <c r="B804" s="97" t="s">
        <v>4517</v>
      </c>
      <c r="C804" s="26" t="s">
        <v>5203</v>
      </c>
      <c r="D804" s="27"/>
      <c r="E804" s="27" t="s">
        <v>61</v>
      </c>
      <c r="F804" t="s">
        <v>48</v>
      </c>
      <c r="G804" s="30" t="s">
        <v>4929</v>
      </c>
      <c r="H804" s="29" t="s">
        <v>3829</v>
      </c>
      <c r="I804" t="s">
        <v>2988</v>
      </c>
      <c r="K804" s="28" t="s">
        <v>4380</v>
      </c>
      <c r="M804" t="s">
        <v>38</v>
      </c>
      <c r="R804" t="str">
        <f>IF(COUNTIF(soi_input_variables!A:A,B804)&gt;0,"yes","no")</f>
        <v>no</v>
      </c>
      <c r="S804" t="str">
        <f>IF(COUNTIF(midas_input_variables!A:A,B804)&gt;0,"yes","no")</f>
        <v>yes</v>
      </c>
      <c r="T804" t="str">
        <f t="shared" si="455"/>
        <v>yes</v>
      </c>
      <c r="U804">
        <v>0.02</v>
      </c>
      <c r="V804" t="str">
        <f>IF(COUNTIF(eucalc_variables_proxies!A:A,B804)&gt;0,"yes","no")</f>
        <v>yes</v>
      </c>
      <c r="X804" t="s">
        <v>3073</v>
      </c>
      <c r="AI804" s="9" t="s">
        <v>5204</v>
      </c>
      <c r="AJ804" t="s">
        <v>3132</v>
      </c>
      <c r="AK804" t="s">
        <v>3132</v>
      </c>
      <c r="AO804" s="29"/>
      <c r="AP804" s="103" t="s">
        <v>5205</v>
      </c>
      <c r="AQ804" s="104" t="b">
        <v>1</v>
      </c>
      <c r="AR804" s="105"/>
      <c r="AS804" s="29"/>
      <c r="AT804" s="131" t="str" cm="1">
        <f t="array" ref="AT804">IFERROR(_xlfn.TEXTSPLIT(AR804,";",,FALSE),"")</f>
        <v/>
      </c>
      <c r="BJ804" s="132" t="str">
        <f t="shared" si="463"/>
        <v/>
      </c>
      <c r="BK804" s="132" t="str">
        <f t="shared" si="464"/>
        <v/>
      </c>
      <c r="BL804" s="132" t="str">
        <f t="shared" si="465"/>
        <v/>
      </c>
      <c r="BM804" s="132" t="str">
        <f t="shared" si="466"/>
        <v/>
      </c>
      <c r="BN804" s="132" t="str">
        <f t="shared" si="467"/>
        <v/>
      </c>
      <c r="BO804" s="132" t="str">
        <f t="shared" si="468"/>
        <v/>
      </c>
      <c r="BP804" s="132" t="str">
        <f t="shared" si="469"/>
        <v/>
      </c>
      <c r="BQ804" s="132" t="str">
        <f t="shared" si="470"/>
        <v/>
      </c>
      <c r="BR804" s="132" t="str">
        <f t="shared" si="471"/>
        <v/>
      </c>
      <c r="BS804" s="132" t="str">
        <f t="shared" si="472"/>
        <v/>
      </c>
      <c r="BT804" s="132" t="str">
        <f t="shared" si="473"/>
        <v/>
      </c>
      <c r="BU804" s="132" t="str">
        <f t="shared" si="474"/>
        <v/>
      </c>
      <c r="BV804" s="132" t="str">
        <f t="shared" si="475"/>
        <v/>
      </c>
      <c r="BW804" s="132" t="str">
        <f t="shared" si="476"/>
        <v/>
      </c>
      <c r="BX804" s="132" t="str">
        <f t="shared" si="477"/>
        <v/>
      </c>
      <c r="BY804" s="132" t="str">
        <f t="shared" si="478"/>
        <v/>
      </c>
      <c r="BZ804" t="str">
        <f t="shared" si="479"/>
        <v/>
      </c>
      <c r="CA804" t="str">
        <f t="shared" si="480"/>
        <v/>
      </c>
      <c r="CB804" t="str">
        <f t="shared" si="481"/>
        <v/>
      </c>
      <c r="CC804" t="str">
        <f t="shared" si="482"/>
        <v/>
      </c>
      <c r="CD804" t="str">
        <f t="shared" si="483"/>
        <v/>
      </c>
      <c r="CE804" t="str">
        <f t="shared" si="484"/>
        <v/>
      </c>
      <c r="CF804" t="str">
        <f t="shared" si="485"/>
        <v/>
      </c>
      <c r="CG804" t="str">
        <f t="shared" si="486"/>
        <v/>
      </c>
      <c r="CH804" t="str">
        <f t="shared" si="487"/>
        <v/>
      </c>
      <c r="CI804" t="str">
        <f t="shared" si="488"/>
        <v/>
      </c>
      <c r="CJ804" t="str">
        <f t="shared" si="489"/>
        <v/>
      </c>
      <c r="CK804" t="str">
        <f t="shared" si="490"/>
        <v/>
      </c>
      <c r="CL804" t="str">
        <f t="shared" si="491"/>
        <v/>
      </c>
      <c r="CM804" t="str">
        <f t="shared" si="492"/>
        <v/>
      </c>
      <c r="CN804" t="str">
        <f t="shared" si="493"/>
        <v/>
      </c>
      <c r="CO804" t="str">
        <f t="shared" si="494"/>
        <v/>
      </c>
    </row>
    <row r="805" spans="1:93" ht="16.5" customHeight="1">
      <c r="A805" t="s">
        <v>4288</v>
      </c>
      <c r="B805" s="97" t="s">
        <v>4519</v>
      </c>
      <c r="C805" s="26" t="s">
        <v>5206</v>
      </c>
      <c r="D805" s="27"/>
      <c r="E805" s="27" t="s">
        <v>61</v>
      </c>
      <c r="F805" t="s">
        <v>48</v>
      </c>
      <c r="G805" s="30" t="s">
        <v>4929</v>
      </c>
      <c r="H805" s="29" t="s">
        <v>3829</v>
      </c>
      <c r="I805" t="s">
        <v>2988</v>
      </c>
      <c r="K805" s="28" t="s">
        <v>4382</v>
      </c>
      <c r="M805" t="s">
        <v>38</v>
      </c>
      <c r="R805" t="str">
        <f>IF(COUNTIF(soi_input_variables!A:A,B805)&gt;0,"yes","no")</f>
        <v>no</v>
      </c>
      <c r="S805" t="str">
        <f>IF(COUNTIF(midas_input_variables!A:A,B805)&gt;0,"yes","no")</f>
        <v>no</v>
      </c>
      <c r="T805" t="str">
        <f t="shared" si="455"/>
        <v>no</v>
      </c>
      <c r="U805">
        <v>0.02</v>
      </c>
      <c r="V805" t="str">
        <f>IF(COUNTIF(eucalc_variables_proxies!A:A,B805)&gt;0,"yes","no")</f>
        <v>yes</v>
      </c>
      <c r="X805" t="s">
        <v>3073</v>
      </c>
      <c r="AI805" s="9" t="s">
        <v>5207</v>
      </c>
      <c r="AJ805" t="s">
        <v>3132</v>
      </c>
      <c r="AK805" t="s">
        <v>3132</v>
      </c>
      <c r="AO805" s="29"/>
      <c r="AP805" s="103" t="s">
        <v>5208</v>
      </c>
      <c r="AQ805" s="104" t="b">
        <v>1</v>
      </c>
      <c r="AR805" s="105"/>
      <c r="AS805" s="29"/>
      <c r="AT805" s="131" t="str" cm="1">
        <f t="array" ref="AT805">IFERROR(_xlfn.TEXTSPLIT(AR805,";",,FALSE),"")</f>
        <v/>
      </c>
      <c r="BJ805" s="132" t="str">
        <f t="shared" si="463"/>
        <v/>
      </c>
      <c r="BK805" s="132" t="str">
        <f t="shared" si="464"/>
        <v/>
      </c>
      <c r="BL805" s="132" t="str">
        <f t="shared" si="465"/>
        <v/>
      </c>
      <c r="BM805" s="132" t="str">
        <f t="shared" si="466"/>
        <v/>
      </c>
      <c r="BN805" s="132" t="str">
        <f t="shared" si="467"/>
        <v/>
      </c>
      <c r="BO805" s="132" t="str">
        <f t="shared" si="468"/>
        <v/>
      </c>
      <c r="BP805" s="132" t="str">
        <f t="shared" si="469"/>
        <v/>
      </c>
      <c r="BQ805" s="132" t="str">
        <f t="shared" si="470"/>
        <v/>
      </c>
      <c r="BR805" s="132" t="str">
        <f t="shared" si="471"/>
        <v/>
      </c>
      <c r="BS805" s="132" t="str">
        <f t="shared" si="472"/>
        <v/>
      </c>
      <c r="BT805" s="132" t="str">
        <f t="shared" si="473"/>
        <v/>
      </c>
      <c r="BU805" s="132" t="str">
        <f t="shared" si="474"/>
        <v/>
      </c>
      <c r="BV805" s="132" t="str">
        <f t="shared" si="475"/>
        <v/>
      </c>
      <c r="BW805" s="132" t="str">
        <f t="shared" si="476"/>
        <v/>
      </c>
      <c r="BX805" s="132" t="str">
        <f t="shared" si="477"/>
        <v/>
      </c>
      <c r="BY805" s="132" t="str">
        <f t="shared" si="478"/>
        <v/>
      </c>
      <c r="BZ805" t="str">
        <f t="shared" si="479"/>
        <v/>
      </c>
      <c r="CA805" t="str">
        <f t="shared" si="480"/>
        <v/>
      </c>
      <c r="CB805" t="str">
        <f t="shared" si="481"/>
        <v/>
      </c>
      <c r="CC805" t="str">
        <f t="shared" si="482"/>
        <v/>
      </c>
      <c r="CD805" t="str">
        <f t="shared" si="483"/>
        <v/>
      </c>
      <c r="CE805" t="str">
        <f t="shared" si="484"/>
        <v/>
      </c>
      <c r="CF805" t="str">
        <f t="shared" si="485"/>
        <v/>
      </c>
      <c r="CG805" t="str">
        <f t="shared" si="486"/>
        <v/>
      </c>
      <c r="CH805" t="str">
        <f t="shared" si="487"/>
        <v/>
      </c>
      <c r="CI805" t="str">
        <f t="shared" si="488"/>
        <v/>
      </c>
      <c r="CJ805" t="str">
        <f t="shared" si="489"/>
        <v/>
      </c>
      <c r="CK805" t="str">
        <f t="shared" si="490"/>
        <v/>
      </c>
      <c r="CL805" t="str">
        <f t="shared" si="491"/>
        <v/>
      </c>
      <c r="CM805" t="str">
        <f t="shared" si="492"/>
        <v/>
      </c>
      <c r="CN805" t="str">
        <f t="shared" si="493"/>
        <v/>
      </c>
      <c r="CO805" t="str">
        <f t="shared" si="494"/>
        <v/>
      </c>
    </row>
    <row r="806" spans="1:93" ht="20.7" customHeight="1">
      <c r="A806" t="s">
        <v>4295</v>
      </c>
      <c r="B806" s="97" t="s">
        <v>4521</v>
      </c>
      <c r="C806" s="26" t="s">
        <v>5209</v>
      </c>
      <c r="D806" s="27"/>
      <c r="E806" s="27" t="s">
        <v>61</v>
      </c>
      <c r="F806" t="s">
        <v>48</v>
      </c>
      <c r="G806" s="30" t="s">
        <v>4929</v>
      </c>
      <c r="H806" s="29" t="s">
        <v>3829</v>
      </c>
      <c r="I806" t="s">
        <v>2988</v>
      </c>
      <c r="K806" s="28" t="s">
        <v>4373</v>
      </c>
      <c r="M806" t="s">
        <v>38</v>
      </c>
      <c r="R806" t="str">
        <f>IF(COUNTIF(soi_input_variables!A:A,B806)&gt;0,"yes","no")</f>
        <v>no</v>
      </c>
      <c r="S806" t="str">
        <f>IF(COUNTIF(midas_input_variables!A:A,B806)&gt;0,"yes","no")</f>
        <v>yes</v>
      </c>
      <c r="T806" t="str">
        <f t="shared" si="455"/>
        <v>yes</v>
      </c>
      <c r="U806">
        <v>0.02</v>
      </c>
      <c r="V806" t="str">
        <f>IF(COUNTIF(eucalc_variables_proxies!A:A,B806)&gt;0,"yes","no")</f>
        <v>yes</v>
      </c>
      <c r="X806" t="s">
        <v>3073</v>
      </c>
      <c r="AI806" s="9" t="s">
        <v>5210</v>
      </c>
      <c r="AJ806" t="s">
        <v>3132</v>
      </c>
      <c r="AK806" t="s">
        <v>3132</v>
      </c>
      <c r="AO806" s="29"/>
      <c r="AP806" s="103" t="s">
        <v>5211</v>
      </c>
      <c r="AQ806" s="104" t="b">
        <v>1</v>
      </c>
      <c r="AR806" s="105"/>
      <c r="AS806" s="29"/>
      <c r="AT806" s="131" t="str" cm="1">
        <f t="array" ref="AT806">IFERROR(_xlfn.TEXTSPLIT(AR806,";",,FALSE),"")</f>
        <v/>
      </c>
      <c r="BJ806" s="132" t="str">
        <f t="shared" si="463"/>
        <v/>
      </c>
      <c r="BK806" s="132" t="str">
        <f t="shared" si="464"/>
        <v/>
      </c>
      <c r="BL806" s="132" t="str">
        <f t="shared" si="465"/>
        <v/>
      </c>
      <c r="BM806" s="132" t="str">
        <f t="shared" si="466"/>
        <v/>
      </c>
      <c r="BN806" s="132" t="str">
        <f t="shared" si="467"/>
        <v/>
      </c>
      <c r="BO806" s="132" t="str">
        <f t="shared" si="468"/>
        <v/>
      </c>
      <c r="BP806" s="132" t="str">
        <f t="shared" si="469"/>
        <v/>
      </c>
      <c r="BQ806" s="132" t="str">
        <f t="shared" si="470"/>
        <v/>
      </c>
      <c r="BR806" s="132" t="str">
        <f t="shared" si="471"/>
        <v/>
      </c>
      <c r="BS806" s="132" t="str">
        <f t="shared" si="472"/>
        <v/>
      </c>
      <c r="BT806" s="132" t="str">
        <f t="shared" si="473"/>
        <v/>
      </c>
      <c r="BU806" s="132" t="str">
        <f t="shared" si="474"/>
        <v/>
      </c>
      <c r="BV806" s="132" t="str">
        <f t="shared" si="475"/>
        <v/>
      </c>
      <c r="BW806" s="132" t="str">
        <f t="shared" si="476"/>
        <v/>
      </c>
      <c r="BX806" s="132" t="str">
        <f t="shared" si="477"/>
        <v/>
      </c>
      <c r="BY806" s="132" t="str">
        <f t="shared" si="478"/>
        <v/>
      </c>
      <c r="BZ806" t="str">
        <f t="shared" si="479"/>
        <v/>
      </c>
      <c r="CA806" t="str">
        <f t="shared" si="480"/>
        <v/>
      </c>
      <c r="CB806" t="str">
        <f t="shared" si="481"/>
        <v/>
      </c>
      <c r="CC806" t="str">
        <f t="shared" si="482"/>
        <v/>
      </c>
      <c r="CD806" t="str">
        <f t="shared" si="483"/>
        <v/>
      </c>
      <c r="CE806" t="str">
        <f t="shared" si="484"/>
        <v/>
      </c>
      <c r="CF806" t="str">
        <f t="shared" si="485"/>
        <v/>
      </c>
      <c r="CG806" t="str">
        <f t="shared" si="486"/>
        <v/>
      </c>
      <c r="CH806" t="str">
        <f t="shared" si="487"/>
        <v/>
      </c>
      <c r="CI806" t="str">
        <f t="shared" si="488"/>
        <v/>
      </c>
      <c r="CJ806" t="str">
        <f t="shared" si="489"/>
        <v/>
      </c>
      <c r="CK806" t="str">
        <f t="shared" si="490"/>
        <v/>
      </c>
      <c r="CL806" t="str">
        <f t="shared" si="491"/>
        <v/>
      </c>
      <c r="CM806" t="str">
        <f t="shared" si="492"/>
        <v/>
      </c>
      <c r="CN806" t="str">
        <f t="shared" si="493"/>
        <v/>
      </c>
      <c r="CO806" t="str">
        <f t="shared" si="494"/>
        <v/>
      </c>
    </row>
    <row r="807" spans="1:93" ht="17.100000000000001" customHeight="1">
      <c r="A807" t="s">
        <v>4284</v>
      </c>
      <c r="B807" s="97" t="s">
        <v>4523</v>
      </c>
      <c r="C807" s="26" t="s">
        <v>5212</v>
      </c>
      <c r="D807" s="27"/>
      <c r="E807" s="27" t="s">
        <v>61</v>
      </c>
      <c r="F807" t="s">
        <v>48</v>
      </c>
      <c r="G807" s="30" t="s">
        <v>4929</v>
      </c>
      <c r="H807" s="29" t="s">
        <v>3829</v>
      </c>
      <c r="I807" t="s">
        <v>2988</v>
      </c>
      <c r="K807" s="28" t="s">
        <v>4376</v>
      </c>
      <c r="M807" t="s">
        <v>38</v>
      </c>
      <c r="R807" t="str">
        <f>IF(COUNTIF(soi_input_variables!A:A,B807)&gt;0,"yes","no")</f>
        <v>no</v>
      </c>
      <c r="S807" t="str">
        <f>IF(COUNTIF(midas_input_variables!A:A,B807)&gt;0,"yes","no")</f>
        <v>yes</v>
      </c>
      <c r="T807" t="str">
        <f t="shared" si="455"/>
        <v>yes</v>
      </c>
      <c r="U807">
        <v>0.02</v>
      </c>
      <c r="V807" t="str">
        <f>IF(COUNTIF(eucalc_variables_proxies!A:A,B807)&gt;0,"yes","no")</f>
        <v>yes</v>
      </c>
      <c r="X807" t="s">
        <v>3073</v>
      </c>
      <c r="AI807" s="9" t="s">
        <v>5213</v>
      </c>
      <c r="AJ807" t="s">
        <v>3132</v>
      </c>
      <c r="AK807" t="s">
        <v>3132</v>
      </c>
      <c r="AO807" s="29"/>
      <c r="AP807" s="103" t="s">
        <v>5214</v>
      </c>
      <c r="AQ807" s="104" t="b">
        <v>1</v>
      </c>
      <c r="AR807" s="105"/>
      <c r="AS807" s="29"/>
      <c r="AT807" s="131" t="str" cm="1">
        <f t="array" ref="AT807">IFERROR(_xlfn.TEXTSPLIT(AR807,";",,FALSE),"")</f>
        <v/>
      </c>
      <c r="BJ807" s="132" t="str">
        <f t="shared" si="463"/>
        <v/>
      </c>
      <c r="BK807" s="132" t="str">
        <f t="shared" si="464"/>
        <v/>
      </c>
      <c r="BL807" s="132" t="str">
        <f t="shared" si="465"/>
        <v/>
      </c>
      <c r="BM807" s="132" t="str">
        <f t="shared" si="466"/>
        <v/>
      </c>
      <c r="BN807" s="132" t="str">
        <f t="shared" si="467"/>
        <v/>
      </c>
      <c r="BO807" s="132" t="str">
        <f t="shared" si="468"/>
        <v/>
      </c>
      <c r="BP807" s="132" t="str">
        <f t="shared" si="469"/>
        <v/>
      </c>
      <c r="BQ807" s="132" t="str">
        <f t="shared" si="470"/>
        <v/>
      </c>
      <c r="BR807" s="132" t="str">
        <f t="shared" si="471"/>
        <v/>
      </c>
      <c r="BS807" s="132" t="str">
        <f t="shared" si="472"/>
        <v/>
      </c>
      <c r="BT807" s="132" t="str">
        <f t="shared" si="473"/>
        <v/>
      </c>
      <c r="BU807" s="132" t="str">
        <f t="shared" si="474"/>
        <v/>
      </c>
      <c r="BV807" s="132" t="str">
        <f t="shared" si="475"/>
        <v/>
      </c>
      <c r="BW807" s="132" t="str">
        <f t="shared" si="476"/>
        <v/>
      </c>
      <c r="BX807" s="132" t="str">
        <f t="shared" si="477"/>
        <v/>
      </c>
      <c r="BY807" s="132" t="str">
        <f t="shared" si="478"/>
        <v/>
      </c>
      <c r="BZ807" t="str">
        <f t="shared" si="479"/>
        <v/>
      </c>
      <c r="CA807" t="str">
        <f t="shared" si="480"/>
        <v/>
      </c>
      <c r="CB807" t="str">
        <f t="shared" si="481"/>
        <v/>
      </c>
      <c r="CC807" t="str">
        <f t="shared" si="482"/>
        <v/>
      </c>
      <c r="CD807" t="str">
        <f t="shared" si="483"/>
        <v/>
      </c>
      <c r="CE807" t="str">
        <f t="shared" si="484"/>
        <v/>
      </c>
      <c r="CF807" t="str">
        <f t="shared" si="485"/>
        <v/>
      </c>
      <c r="CG807" t="str">
        <f t="shared" si="486"/>
        <v/>
      </c>
      <c r="CH807" t="str">
        <f t="shared" si="487"/>
        <v/>
      </c>
      <c r="CI807" t="str">
        <f t="shared" si="488"/>
        <v/>
      </c>
      <c r="CJ807" t="str">
        <f t="shared" si="489"/>
        <v/>
      </c>
      <c r="CK807" t="str">
        <f t="shared" si="490"/>
        <v/>
      </c>
      <c r="CL807" t="str">
        <f t="shared" si="491"/>
        <v/>
      </c>
      <c r="CM807" t="str">
        <f t="shared" si="492"/>
        <v/>
      </c>
      <c r="CN807" t="str">
        <f t="shared" si="493"/>
        <v/>
      </c>
      <c r="CO807" t="str">
        <f t="shared" si="494"/>
        <v/>
      </c>
    </row>
    <row r="808" spans="1:93" ht="17.100000000000001" customHeight="1">
      <c r="A808" s="192" t="s">
        <v>4574</v>
      </c>
      <c r="B808" s="192" t="s">
        <v>5215</v>
      </c>
      <c r="C808" s="26"/>
      <c r="D808" s="27"/>
      <c r="E808" s="27" t="s">
        <v>1163</v>
      </c>
      <c r="F808" t="s">
        <v>48</v>
      </c>
      <c r="G808" s="30" t="s">
        <v>337</v>
      </c>
      <c r="H808" s="29"/>
      <c r="K808" s="28"/>
      <c r="L808" t="s">
        <v>472</v>
      </c>
      <c r="M808" s="198" t="s">
        <v>1707</v>
      </c>
      <c r="Q808" s="1" t="s">
        <v>5216</v>
      </c>
      <c r="R808" t="str">
        <f>IF(COUNTIF(soi_input_variables!A:A,B808)&gt;0,"yes","no")</f>
        <v>no</v>
      </c>
      <c r="S808" t="str">
        <f>IF(COUNTIF(midas_input_variables!A:A,B808)&gt;0,"yes","no")</f>
        <v>no</v>
      </c>
      <c r="T808" t="str">
        <f t="shared" ref="T808:T812" si="495">IF(OR(R808="yes",S808="yes"),"yes","no")</f>
        <v>no</v>
      </c>
      <c r="V808" t="str">
        <f>IF(COUNTIF(eucalc_variables_proxies!A:A,B808)&gt;0,"yes","no")</f>
        <v>no</v>
      </c>
      <c r="W808" s="198" t="s">
        <v>38</v>
      </c>
      <c r="AI808" s="9" t="s">
        <v>5217</v>
      </c>
      <c r="AJ808" t="s">
        <v>3132</v>
      </c>
      <c r="AK808" t="s">
        <v>3132</v>
      </c>
      <c r="AO808" s="29"/>
      <c r="AP808" s="103" t="s">
        <v>5218</v>
      </c>
      <c r="AQ808" s="104" t="b">
        <v>1</v>
      </c>
      <c r="AR808" s="105"/>
      <c r="AS808" s="29"/>
      <c r="AT808" s="131" t="str" cm="1">
        <f t="array" ref="AT808">IFERROR(_xlfn.TEXTSPLIT(AR808,";",,FALSE),"")</f>
        <v/>
      </c>
      <c r="BJ808" s="132" t="str">
        <f t="shared" si="463"/>
        <v/>
      </c>
      <c r="BK808" s="132" t="str">
        <f t="shared" si="464"/>
        <v/>
      </c>
      <c r="BL808" s="132" t="str">
        <f t="shared" si="465"/>
        <v/>
      </c>
      <c r="BM808" s="132" t="str">
        <f t="shared" si="466"/>
        <v/>
      </c>
      <c r="BN808" s="132" t="str">
        <f t="shared" si="467"/>
        <v/>
      </c>
      <c r="BO808" s="132" t="str">
        <f t="shared" si="468"/>
        <v/>
      </c>
      <c r="BP808" s="132" t="str">
        <f t="shared" si="469"/>
        <v/>
      </c>
      <c r="BQ808" s="132" t="str">
        <f t="shared" si="470"/>
        <v/>
      </c>
      <c r="BR808" s="132" t="str">
        <f t="shared" si="471"/>
        <v/>
      </c>
      <c r="BS808" s="132" t="str">
        <f t="shared" si="472"/>
        <v/>
      </c>
      <c r="BT808" s="132" t="str">
        <f t="shared" si="473"/>
        <v/>
      </c>
      <c r="BU808" s="132" t="str">
        <f t="shared" si="474"/>
        <v/>
      </c>
      <c r="BV808" s="132" t="str">
        <f t="shared" si="475"/>
        <v/>
      </c>
      <c r="BW808" s="132" t="str">
        <f t="shared" si="476"/>
        <v/>
      </c>
      <c r="BX808" s="132" t="str">
        <f t="shared" si="477"/>
        <v/>
      </c>
      <c r="BY808" s="132" t="str">
        <f t="shared" si="478"/>
        <v/>
      </c>
      <c r="BZ808" t="str">
        <f t="shared" si="479"/>
        <v/>
      </c>
      <c r="CA808" t="str">
        <f t="shared" si="480"/>
        <v/>
      </c>
      <c r="CB808" t="str">
        <f t="shared" si="481"/>
        <v/>
      </c>
      <c r="CC808" t="str">
        <f t="shared" si="482"/>
        <v/>
      </c>
      <c r="CD808" t="str">
        <f t="shared" si="483"/>
        <v/>
      </c>
      <c r="CE808" t="str">
        <f t="shared" si="484"/>
        <v/>
      </c>
      <c r="CF808" t="str">
        <f t="shared" si="485"/>
        <v/>
      </c>
      <c r="CG808" t="str">
        <f t="shared" si="486"/>
        <v/>
      </c>
      <c r="CH808" t="str">
        <f t="shared" si="487"/>
        <v/>
      </c>
      <c r="CI808" t="str">
        <f t="shared" si="488"/>
        <v/>
      </c>
      <c r="CJ808" t="str">
        <f t="shared" si="489"/>
        <v/>
      </c>
      <c r="CK808" t="str">
        <f t="shared" si="490"/>
        <v/>
      </c>
      <c r="CL808" t="str">
        <f t="shared" si="491"/>
        <v/>
      </c>
      <c r="CM808" t="str">
        <f t="shared" si="492"/>
        <v/>
      </c>
      <c r="CN808" t="str">
        <f t="shared" si="493"/>
        <v/>
      </c>
      <c r="CO808" t="str">
        <f t="shared" si="494"/>
        <v/>
      </c>
    </row>
    <row r="809" spans="1:93" ht="17.100000000000001" customHeight="1">
      <c r="A809" t="s">
        <v>4609</v>
      </c>
      <c r="B809" t="s">
        <v>3068</v>
      </c>
      <c r="C809" s="26"/>
      <c r="D809" s="27"/>
      <c r="E809" s="27" t="s">
        <v>1163</v>
      </c>
      <c r="F809" t="s">
        <v>48</v>
      </c>
      <c r="G809" s="30" t="s">
        <v>337</v>
      </c>
      <c r="H809" s="29"/>
      <c r="K809" s="28"/>
      <c r="M809" s="198" t="s">
        <v>1707</v>
      </c>
      <c r="Q809" s="1" t="s">
        <v>5173</v>
      </c>
      <c r="R809" t="str">
        <f>IF(COUNTIF(soi_input_variables!A:A,B809)&gt;0,"yes","no")</f>
        <v>no</v>
      </c>
      <c r="S809" t="str">
        <f>IF(COUNTIF(midas_input_variables!A:A,B809)&gt;0,"yes","no")</f>
        <v>no</v>
      </c>
      <c r="T809" t="str">
        <f t="shared" si="495"/>
        <v>no</v>
      </c>
      <c r="V809" t="str">
        <f>IF(COUNTIF(eucalc_variables_proxies!A:A,B809)&gt;0,"yes","no")</f>
        <v>no</v>
      </c>
      <c r="W809" s="198" t="s">
        <v>38</v>
      </c>
      <c r="AI809" s="9" t="s">
        <v>5219</v>
      </c>
      <c r="AJ809" t="s">
        <v>3132</v>
      </c>
      <c r="AK809" t="s">
        <v>3132</v>
      </c>
      <c r="AO809" s="29"/>
      <c r="AP809" s="103" t="s">
        <v>5220</v>
      </c>
      <c r="AQ809" s="104" t="b">
        <v>1</v>
      </c>
      <c r="AR809" s="105"/>
      <c r="AS809" s="29"/>
      <c r="AT809" s="131" t="str" cm="1">
        <f t="array" ref="AT809">IFERROR(_xlfn.TEXTSPLIT(AR809,";",,FALSE),"")</f>
        <v/>
      </c>
      <c r="BJ809" s="132" t="str">
        <f t="shared" si="463"/>
        <v/>
      </c>
      <c r="BK809" s="132" t="str">
        <f t="shared" si="464"/>
        <v/>
      </c>
      <c r="BL809" s="132" t="str">
        <f t="shared" si="465"/>
        <v/>
      </c>
      <c r="BM809" s="132" t="str">
        <f t="shared" si="466"/>
        <v/>
      </c>
      <c r="BN809" s="132" t="str">
        <f t="shared" si="467"/>
        <v/>
      </c>
      <c r="BO809" s="132" t="str">
        <f t="shared" si="468"/>
        <v/>
      </c>
      <c r="BP809" s="132" t="str">
        <f t="shared" si="469"/>
        <v/>
      </c>
      <c r="BQ809" s="132" t="str">
        <f t="shared" si="470"/>
        <v/>
      </c>
      <c r="BR809" s="132" t="str">
        <f t="shared" si="471"/>
        <v/>
      </c>
      <c r="BS809" s="132" t="str">
        <f t="shared" si="472"/>
        <v/>
      </c>
      <c r="BT809" s="132" t="str">
        <f t="shared" si="473"/>
        <v/>
      </c>
      <c r="BU809" s="132" t="str">
        <f t="shared" si="474"/>
        <v/>
      </c>
      <c r="BV809" s="132" t="str">
        <f t="shared" si="475"/>
        <v/>
      </c>
      <c r="BW809" s="132" t="str">
        <f t="shared" si="476"/>
        <v/>
      </c>
      <c r="BX809" s="132" t="str">
        <f t="shared" si="477"/>
        <v/>
      </c>
      <c r="BY809" s="132" t="str">
        <f t="shared" si="478"/>
        <v/>
      </c>
      <c r="BZ809" t="str">
        <f t="shared" si="479"/>
        <v/>
      </c>
      <c r="CA809" t="str">
        <f t="shared" si="480"/>
        <v/>
      </c>
      <c r="CB809" t="str">
        <f t="shared" si="481"/>
        <v/>
      </c>
      <c r="CC809" t="str">
        <f t="shared" si="482"/>
        <v/>
      </c>
      <c r="CD809" t="str">
        <f t="shared" si="483"/>
        <v/>
      </c>
      <c r="CE809" t="str">
        <f t="shared" si="484"/>
        <v/>
      </c>
      <c r="CF809" t="str">
        <f t="shared" si="485"/>
        <v/>
      </c>
      <c r="CG809" t="str">
        <f t="shared" si="486"/>
        <v/>
      </c>
      <c r="CH809" t="str">
        <f t="shared" si="487"/>
        <v/>
      </c>
      <c r="CI809" t="str">
        <f t="shared" si="488"/>
        <v/>
      </c>
      <c r="CJ809" t="str">
        <f t="shared" si="489"/>
        <v/>
      </c>
      <c r="CK809" t="str">
        <f t="shared" si="490"/>
        <v/>
      </c>
      <c r="CL809" t="str">
        <f t="shared" si="491"/>
        <v/>
      </c>
      <c r="CM809" t="str">
        <f t="shared" si="492"/>
        <v/>
      </c>
      <c r="CN809" t="str">
        <f t="shared" si="493"/>
        <v/>
      </c>
      <c r="CO809" t="str">
        <f t="shared" si="494"/>
        <v/>
      </c>
    </row>
    <row r="810" spans="1:93" ht="14.4">
      <c r="A810" t="s">
        <v>5221</v>
      </c>
      <c r="B810" s="97" t="s">
        <v>4525</v>
      </c>
      <c r="C810" s="26" t="s">
        <v>5222</v>
      </c>
      <c r="D810" s="27"/>
      <c r="E810" s="27" t="s">
        <v>61</v>
      </c>
      <c r="F810" t="s">
        <v>48</v>
      </c>
      <c r="G810" s="30" t="s">
        <v>631</v>
      </c>
      <c r="H810" t="s">
        <v>1010</v>
      </c>
      <c r="K810" s="28"/>
      <c r="M810" t="s">
        <v>38</v>
      </c>
      <c r="R810" t="str">
        <f>IF(COUNTIF(soi_input_variables!A:A,B810)&gt;0,"yes","no")</f>
        <v>no</v>
      </c>
      <c r="S810" t="str">
        <f>IF(COUNTIF(midas_input_variables!A:A,B810)&gt;0,"yes","no")</f>
        <v>no</v>
      </c>
      <c r="T810" t="str">
        <f t="shared" si="495"/>
        <v>no</v>
      </c>
      <c r="U810">
        <v>0.02</v>
      </c>
      <c r="V810" t="str">
        <f>IF(COUNTIF(eucalc_variables_proxies!A:A,B810)&gt;0,"yes","no")</f>
        <v>yes</v>
      </c>
      <c r="X810" t="s">
        <v>3078</v>
      </c>
      <c r="AI810" s="9" t="s">
        <v>5223</v>
      </c>
      <c r="AJ810" t="s">
        <v>3132</v>
      </c>
      <c r="AK810" t="s">
        <v>3132</v>
      </c>
      <c r="AO810" s="29">
        <v>25</v>
      </c>
      <c r="AP810" s="103" t="s">
        <v>5224</v>
      </c>
      <c r="AQ810" s="104" t="b">
        <v>1</v>
      </c>
      <c r="AR810" s="105"/>
      <c r="AS810" s="29">
        <v>25</v>
      </c>
      <c r="AT810" s="131" t="str" cm="1">
        <f t="array" ref="AT810">IFERROR(_xlfn.TEXTSPLIT(AR810,";",,FALSE),"")</f>
        <v/>
      </c>
      <c r="BJ810" s="132" t="str">
        <f t="shared" si="463"/>
        <v/>
      </c>
      <c r="BK810" s="132" t="str">
        <f t="shared" si="464"/>
        <v/>
      </c>
      <c r="BL810" s="132" t="str">
        <f t="shared" si="465"/>
        <v/>
      </c>
      <c r="BM810" s="132" t="str">
        <f t="shared" si="466"/>
        <v/>
      </c>
      <c r="BN810" s="132" t="str">
        <f t="shared" si="467"/>
        <v/>
      </c>
      <c r="BO810" s="132" t="str">
        <f t="shared" si="468"/>
        <v/>
      </c>
      <c r="BP810" s="132" t="str">
        <f t="shared" si="469"/>
        <v/>
      </c>
      <c r="BQ810" s="132" t="str">
        <f t="shared" si="470"/>
        <v/>
      </c>
      <c r="BR810" s="132" t="str">
        <f t="shared" si="471"/>
        <v/>
      </c>
      <c r="BS810" s="132" t="str">
        <f t="shared" si="472"/>
        <v/>
      </c>
      <c r="BT810" s="132" t="str">
        <f t="shared" si="473"/>
        <v/>
      </c>
      <c r="BU810" s="132" t="str">
        <f t="shared" si="474"/>
        <v/>
      </c>
      <c r="BV810" s="132" t="str">
        <f t="shared" si="475"/>
        <v/>
      </c>
      <c r="BW810" s="132" t="str">
        <f t="shared" si="476"/>
        <v/>
      </c>
      <c r="BX810" s="132" t="str">
        <f t="shared" si="477"/>
        <v/>
      </c>
      <c r="BY810" s="132" t="str">
        <f t="shared" si="478"/>
        <v/>
      </c>
      <c r="BZ810" t="str">
        <f t="shared" si="479"/>
        <v/>
      </c>
      <c r="CA810" t="str">
        <f t="shared" si="480"/>
        <v/>
      </c>
      <c r="CB810" t="str">
        <f t="shared" si="481"/>
        <v/>
      </c>
      <c r="CC810" t="str">
        <f t="shared" si="482"/>
        <v/>
      </c>
      <c r="CD810" t="str">
        <f t="shared" si="483"/>
        <v/>
      </c>
      <c r="CE810" t="str">
        <f t="shared" si="484"/>
        <v/>
      </c>
      <c r="CF810" t="str">
        <f t="shared" si="485"/>
        <v/>
      </c>
      <c r="CG810" t="str">
        <f t="shared" si="486"/>
        <v/>
      </c>
      <c r="CH810" t="str">
        <f t="shared" si="487"/>
        <v/>
      </c>
      <c r="CI810" t="str">
        <f t="shared" si="488"/>
        <v/>
      </c>
      <c r="CJ810" t="str">
        <f t="shared" si="489"/>
        <v/>
      </c>
      <c r="CK810" t="str">
        <f t="shared" si="490"/>
        <v/>
      </c>
      <c r="CL810" t="str">
        <f t="shared" si="491"/>
        <v/>
      </c>
      <c r="CM810" t="str">
        <f t="shared" si="492"/>
        <v/>
      </c>
      <c r="CN810" t="str">
        <f t="shared" si="493"/>
        <v/>
      </c>
      <c r="CO810" t="str">
        <f t="shared" si="494"/>
        <v/>
      </c>
    </row>
    <row r="811" spans="1:93" ht="14.4">
      <c r="A811" t="s">
        <v>5225</v>
      </c>
      <c r="B811" s="97" t="s">
        <v>4527</v>
      </c>
      <c r="C811" s="26" t="s">
        <v>5226</v>
      </c>
      <c r="D811" s="27"/>
      <c r="E811" s="27" t="s">
        <v>61</v>
      </c>
      <c r="F811" t="s">
        <v>48</v>
      </c>
      <c r="G811" s="30" t="s">
        <v>631</v>
      </c>
      <c r="H811" t="s">
        <v>1010</v>
      </c>
      <c r="K811" s="28"/>
      <c r="M811" t="s">
        <v>38</v>
      </c>
      <c r="R811" t="str">
        <f>IF(COUNTIF(soi_input_variables!A:A,B811)&gt;0,"yes","no")</f>
        <v>no</v>
      </c>
      <c r="S811" t="str">
        <f>IF(COUNTIF(midas_input_variables!A:A,B811)&gt;0,"yes","no")</f>
        <v>no</v>
      </c>
      <c r="T811" t="str">
        <f t="shared" si="495"/>
        <v>no</v>
      </c>
      <c r="U811">
        <v>0.02</v>
      </c>
      <c r="V811" t="str">
        <f>IF(COUNTIF(eucalc_variables_proxies!A:A,B811)&gt;0,"yes","no")</f>
        <v>yes</v>
      </c>
      <c r="X811" t="s">
        <v>3078</v>
      </c>
      <c r="AI811" s="9" t="s">
        <v>5227</v>
      </c>
      <c r="AJ811" t="s">
        <v>3132</v>
      </c>
      <c r="AK811" t="s">
        <v>3132</v>
      </c>
      <c r="AO811" s="29"/>
      <c r="AP811" s="103" t="s">
        <v>5228</v>
      </c>
      <c r="AQ811" s="104" t="b">
        <v>1</v>
      </c>
      <c r="AR811" s="105"/>
      <c r="AS811" s="29"/>
      <c r="AT811" s="131" t="str" cm="1">
        <f t="array" ref="AT811">IFERROR(_xlfn.TEXTSPLIT(AR811,";",,FALSE),"")</f>
        <v/>
      </c>
      <c r="BJ811" s="132" t="str">
        <f t="shared" si="463"/>
        <v/>
      </c>
      <c r="BK811" s="132" t="str">
        <f t="shared" si="464"/>
        <v/>
      </c>
      <c r="BL811" s="132" t="str">
        <f t="shared" si="465"/>
        <v/>
      </c>
      <c r="BM811" s="132" t="str">
        <f t="shared" si="466"/>
        <v/>
      </c>
      <c r="BN811" s="132" t="str">
        <f t="shared" si="467"/>
        <v/>
      </c>
      <c r="BO811" s="132" t="str">
        <f t="shared" si="468"/>
        <v/>
      </c>
      <c r="BP811" s="132" t="str">
        <f t="shared" si="469"/>
        <v/>
      </c>
      <c r="BQ811" s="132" t="str">
        <f t="shared" si="470"/>
        <v/>
      </c>
      <c r="BR811" s="132" t="str">
        <f t="shared" si="471"/>
        <v/>
      </c>
      <c r="BS811" s="132" t="str">
        <f t="shared" si="472"/>
        <v/>
      </c>
      <c r="BT811" s="132" t="str">
        <f t="shared" si="473"/>
        <v/>
      </c>
      <c r="BU811" s="132" t="str">
        <f t="shared" si="474"/>
        <v/>
      </c>
      <c r="BV811" s="132" t="str">
        <f t="shared" si="475"/>
        <v/>
      </c>
      <c r="BW811" s="132" t="str">
        <f t="shared" si="476"/>
        <v/>
      </c>
      <c r="BX811" s="132" t="str">
        <f t="shared" si="477"/>
        <v/>
      </c>
      <c r="BY811" s="132" t="str">
        <f t="shared" si="478"/>
        <v/>
      </c>
      <c r="BZ811" t="str">
        <f t="shared" si="479"/>
        <v/>
      </c>
      <c r="CA811" t="str">
        <f t="shared" si="480"/>
        <v/>
      </c>
      <c r="CB811" t="str">
        <f t="shared" si="481"/>
        <v/>
      </c>
      <c r="CC811" t="str">
        <f t="shared" si="482"/>
        <v/>
      </c>
      <c r="CD811" t="str">
        <f t="shared" si="483"/>
        <v/>
      </c>
      <c r="CE811" t="str">
        <f t="shared" si="484"/>
        <v/>
      </c>
      <c r="CF811" t="str">
        <f t="shared" si="485"/>
        <v/>
      </c>
      <c r="CG811" t="str">
        <f t="shared" si="486"/>
        <v/>
      </c>
      <c r="CH811" t="str">
        <f t="shared" si="487"/>
        <v/>
      </c>
      <c r="CI811" t="str">
        <f t="shared" si="488"/>
        <v/>
      </c>
      <c r="CJ811" t="str">
        <f t="shared" si="489"/>
        <v/>
      </c>
      <c r="CK811" t="str">
        <f t="shared" si="490"/>
        <v/>
      </c>
      <c r="CL811" t="str">
        <f t="shared" si="491"/>
        <v/>
      </c>
      <c r="CM811" t="str">
        <f t="shared" si="492"/>
        <v/>
      </c>
      <c r="CN811" t="str">
        <f t="shared" si="493"/>
        <v/>
      </c>
      <c r="CO811" t="str">
        <f t="shared" si="494"/>
        <v/>
      </c>
    </row>
    <row r="812" spans="1:93" ht="18.600000000000001" customHeight="1">
      <c r="A812" s="192" t="s">
        <v>5229</v>
      </c>
      <c r="B812" s="193" t="s">
        <v>4529</v>
      </c>
      <c r="C812" s="26" t="s">
        <v>5230</v>
      </c>
      <c r="D812" s="27"/>
      <c r="E812" s="27" t="s">
        <v>61</v>
      </c>
      <c r="F812" t="s">
        <v>48</v>
      </c>
      <c r="G812" s="30" t="s">
        <v>34</v>
      </c>
      <c r="H812" t="s">
        <v>1010</v>
      </c>
      <c r="K812" s="28"/>
      <c r="L812" t="s">
        <v>472</v>
      </c>
      <c r="M812" t="s">
        <v>38</v>
      </c>
      <c r="Q812" s="1" t="s">
        <v>5231</v>
      </c>
      <c r="R812" t="str">
        <f>IF(COUNTIF(soi_input_variables!A:A,B812)&gt;0,"yes","no")</f>
        <v>no</v>
      </c>
      <c r="S812" t="str">
        <f>IF(COUNTIF(midas_input_variables!A:A,B812)&gt;0,"yes","no")</f>
        <v>no</v>
      </c>
      <c r="T812" t="str">
        <f t="shared" si="495"/>
        <v>no</v>
      </c>
      <c r="U812">
        <v>0.02</v>
      </c>
      <c r="V812" t="str">
        <f>IF(COUNTIF(eucalc_variables_proxies!A:A,B812)&gt;0,"yes","no")</f>
        <v>no</v>
      </c>
      <c r="X812" t="s">
        <v>2943</v>
      </c>
      <c r="Y812" s="9" t="s">
        <v>4529</v>
      </c>
      <c r="AI812" s="9" t="s">
        <v>5232</v>
      </c>
      <c r="AJ812" t="s">
        <v>3132</v>
      </c>
      <c r="AK812" t="s">
        <v>3132</v>
      </c>
      <c r="AO812" s="29"/>
      <c r="AP812" s="103" t="s">
        <v>5233</v>
      </c>
      <c r="AQ812" s="104" t="b">
        <v>1</v>
      </c>
      <c r="AR812" s="105"/>
      <c r="AS812" s="29"/>
      <c r="AT812" s="131" t="str" cm="1">
        <f t="array" ref="AT812">IFERROR(_xlfn.TEXTSPLIT(AR812,";",,FALSE),"")</f>
        <v/>
      </c>
      <c r="BJ812" s="132" t="str">
        <f t="shared" si="463"/>
        <v/>
      </c>
      <c r="BK812" s="132" t="str">
        <f t="shared" si="464"/>
        <v/>
      </c>
      <c r="BL812" s="132" t="str">
        <f t="shared" si="465"/>
        <v/>
      </c>
      <c r="BM812" s="132" t="str">
        <f t="shared" si="466"/>
        <v/>
      </c>
      <c r="BN812" s="132" t="str">
        <f t="shared" si="467"/>
        <v/>
      </c>
      <c r="BO812" s="132" t="str">
        <f t="shared" si="468"/>
        <v/>
      </c>
      <c r="BP812" s="132" t="str">
        <f t="shared" si="469"/>
        <v/>
      </c>
      <c r="BQ812" s="132" t="str">
        <f t="shared" si="470"/>
        <v/>
      </c>
      <c r="BR812" s="132" t="str">
        <f t="shared" si="471"/>
        <v/>
      </c>
      <c r="BS812" s="132" t="str">
        <f t="shared" si="472"/>
        <v/>
      </c>
      <c r="BT812" s="132" t="str">
        <f t="shared" si="473"/>
        <v/>
      </c>
      <c r="BU812" s="132" t="str">
        <f t="shared" si="474"/>
        <v/>
      </c>
      <c r="BV812" s="132" t="str">
        <f t="shared" si="475"/>
        <v/>
      </c>
      <c r="BW812" s="132" t="str">
        <f t="shared" si="476"/>
        <v/>
      </c>
      <c r="BX812" s="132" t="str">
        <f t="shared" si="477"/>
        <v/>
      </c>
      <c r="BY812" s="132" t="str">
        <f t="shared" si="478"/>
        <v/>
      </c>
      <c r="BZ812" t="str">
        <f t="shared" si="479"/>
        <v/>
      </c>
      <c r="CA812" t="str">
        <f t="shared" si="480"/>
        <v/>
      </c>
      <c r="CB812" t="str">
        <f t="shared" si="481"/>
        <v/>
      </c>
      <c r="CC812" t="str">
        <f t="shared" si="482"/>
        <v/>
      </c>
      <c r="CD812" t="str">
        <f t="shared" si="483"/>
        <v/>
      </c>
      <c r="CE812" t="str">
        <f t="shared" si="484"/>
        <v/>
      </c>
      <c r="CF812" t="str">
        <f t="shared" si="485"/>
        <v/>
      </c>
      <c r="CG812" t="str">
        <f t="shared" si="486"/>
        <v/>
      </c>
      <c r="CH812" t="str">
        <f t="shared" si="487"/>
        <v/>
      </c>
      <c r="CI812" t="str">
        <f t="shared" si="488"/>
        <v/>
      </c>
      <c r="CJ812" t="str">
        <f t="shared" si="489"/>
        <v/>
      </c>
      <c r="CK812" t="str">
        <f t="shared" si="490"/>
        <v/>
      </c>
      <c r="CL812" t="str">
        <f t="shared" si="491"/>
        <v/>
      </c>
      <c r="CM812" t="str">
        <f t="shared" si="492"/>
        <v/>
      </c>
      <c r="CN812" t="str">
        <f t="shared" si="493"/>
        <v/>
      </c>
      <c r="CO812" t="str">
        <f t="shared" si="494"/>
        <v/>
      </c>
    </row>
    <row r="813" spans="1:93" ht="17.100000000000001" customHeight="1">
      <c r="A813" t="s">
        <v>5234</v>
      </c>
      <c r="B813" t="s">
        <v>5235</v>
      </c>
      <c r="C813" s="26"/>
      <c r="D813" s="27"/>
      <c r="E813" s="27" t="s">
        <v>61</v>
      </c>
      <c r="F813" t="s">
        <v>48</v>
      </c>
      <c r="G813" s="30" t="s">
        <v>34</v>
      </c>
      <c r="H813" s="29"/>
      <c r="K813" s="28"/>
      <c r="L813" t="s">
        <v>472</v>
      </c>
      <c r="M813" s="198" t="s">
        <v>1707</v>
      </c>
      <c r="Q813" s="1" t="s">
        <v>5231</v>
      </c>
      <c r="R813" t="str">
        <f>IF(COUNTIF(soi_input_variables!A:A,B813)&gt;0,"yes","no")</f>
        <v>no</v>
      </c>
      <c r="S813" t="str">
        <f>IF(COUNTIF(midas_input_variables!A:A,B813)&gt;0,"yes","no")</f>
        <v>no</v>
      </c>
      <c r="T813" t="str">
        <f>IF(OR(R813="yes",S813="yes"),"yes","no")</f>
        <v>no</v>
      </c>
      <c r="V813" t="str">
        <f>IF(COUNTIF(eucalc_variables_proxies!A:A,B813)&gt;0,"yes","no")</f>
        <v>no</v>
      </c>
      <c r="W813" s="198" t="s">
        <v>38</v>
      </c>
      <c r="AI813" s="9" t="s">
        <v>5236</v>
      </c>
      <c r="AJ813" t="s">
        <v>3132</v>
      </c>
      <c r="AK813" t="s">
        <v>3132</v>
      </c>
      <c r="AO813" s="29"/>
      <c r="AP813" s="103" t="s">
        <v>5237</v>
      </c>
      <c r="AQ813" s="104" t="b">
        <v>1</v>
      </c>
      <c r="AR813" s="105"/>
      <c r="AS813" s="29"/>
      <c r="AT813" s="131" t="str" cm="1">
        <f t="array" ref="AT813">IFERROR(_xlfn.TEXTSPLIT(AR813,";",,FALSE),"")</f>
        <v/>
      </c>
      <c r="BJ813" s="132" t="str">
        <f t="shared" si="463"/>
        <v/>
      </c>
      <c r="BK813" s="132" t="str">
        <f t="shared" si="464"/>
        <v/>
      </c>
      <c r="BL813" s="132" t="str">
        <f t="shared" si="465"/>
        <v/>
      </c>
      <c r="BM813" s="132" t="str">
        <f t="shared" si="466"/>
        <v/>
      </c>
      <c r="BN813" s="132" t="str">
        <f t="shared" si="467"/>
        <v/>
      </c>
      <c r="BO813" s="132" t="str">
        <f t="shared" si="468"/>
        <v/>
      </c>
      <c r="BP813" s="132" t="str">
        <f t="shared" si="469"/>
        <v/>
      </c>
      <c r="BQ813" s="132" t="str">
        <f t="shared" si="470"/>
        <v/>
      </c>
      <c r="BR813" s="132" t="str">
        <f t="shared" si="471"/>
        <v/>
      </c>
      <c r="BS813" s="132" t="str">
        <f t="shared" si="472"/>
        <v/>
      </c>
      <c r="BT813" s="132" t="str">
        <f t="shared" si="473"/>
        <v/>
      </c>
      <c r="BU813" s="132" t="str">
        <f t="shared" si="474"/>
        <v/>
      </c>
      <c r="BV813" s="132" t="str">
        <f t="shared" si="475"/>
        <v/>
      </c>
      <c r="BW813" s="132" t="str">
        <f t="shared" si="476"/>
        <v/>
      </c>
      <c r="BX813" s="132" t="str">
        <f t="shared" si="477"/>
        <v/>
      </c>
      <c r="BY813" s="132" t="str">
        <f t="shared" si="478"/>
        <v/>
      </c>
      <c r="BZ813" t="str">
        <f t="shared" si="479"/>
        <v/>
      </c>
      <c r="CA813" t="str">
        <f t="shared" si="480"/>
        <v/>
      </c>
      <c r="CB813" t="str">
        <f t="shared" si="481"/>
        <v/>
      </c>
      <c r="CC813" t="str">
        <f t="shared" si="482"/>
        <v/>
      </c>
      <c r="CD813" t="str">
        <f t="shared" si="483"/>
        <v/>
      </c>
      <c r="CE813" t="str">
        <f t="shared" si="484"/>
        <v/>
      </c>
      <c r="CF813" t="str">
        <f t="shared" si="485"/>
        <v/>
      </c>
      <c r="CG813" t="str">
        <f t="shared" si="486"/>
        <v/>
      </c>
      <c r="CH813" t="str">
        <f t="shared" si="487"/>
        <v/>
      </c>
      <c r="CI813" t="str">
        <f t="shared" si="488"/>
        <v/>
      </c>
      <c r="CJ813" t="str">
        <f t="shared" si="489"/>
        <v/>
      </c>
      <c r="CK813" t="str">
        <f t="shared" si="490"/>
        <v/>
      </c>
      <c r="CL813" t="str">
        <f t="shared" si="491"/>
        <v/>
      </c>
      <c r="CM813" t="str">
        <f t="shared" si="492"/>
        <v/>
      </c>
      <c r="CN813" t="str">
        <f t="shared" si="493"/>
        <v/>
      </c>
      <c r="CO813" t="str">
        <f t="shared" si="494"/>
        <v/>
      </c>
    </row>
    <row r="814" spans="1:93" ht="14.4">
      <c r="A814" t="s">
        <v>5238</v>
      </c>
      <c r="B814" s="97" t="s">
        <v>4532</v>
      </c>
      <c r="C814" s="26" t="s">
        <v>5222</v>
      </c>
      <c r="D814" s="27"/>
      <c r="E814" s="27" t="s">
        <v>2890</v>
      </c>
      <c r="F814" t="s">
        <v>48</v>
      </c>
      <c r="G814" s="30" t="s">
        <v>631</v>
      </c>
      <c r="H814" t="s">
        <v>337</v>
      </c>
      <c r="K814" s="28"/>
      <c r="M814" t="s">
        <v>38</v>
      </c>
      <c r="R814" t="str">
        <f>IF(COUNTIF(soi_input_variables!A:A,B814)&gt;0,"yes","no")</f>
        <v>no</v>
      </c>
      <c r="S814" t="str">
        <f>IF(COUNTIF(midas_input_variables!A:A,B814)&gt;0,"yes","no")</f>
        <v>no</v>
      </c>
      <c r="T814" t="str">
        <f t="shared" si="455"/>
        <v>no</v>
      </c>
      <c r="V814" t="str">
        <f>IF(COUNTIF(eucalc_variables_proxies!A:A,B814)&gt;0,"yes","no")</f>
        <v>yes</v>
      </c>
      <c r="X814" t="s">
        <v>3082</v>
      </c>
      <c r="AI814" s="9" t="s">
        <v>5239</v>
      </c>
      <c r="AJ814" t="s">
        <v>3132</v>
      </c>
      <c r="AK814" t="s">
        <v>3132</v>
      </c>
      <c r="AO814" s="29"/>
      <c r="AP814" s="103" t="s">
        <v>5240</v>
      </c>
      <c r="AQ814" s="104" t="b">
        <v>1</v>
      </c>
      <c r="AR814" s="105"/>
      <c r="AS814" s="29"/>
      <c r="AT814" s="131" t="str" cm="1">
        <f t="array" ref="AT814">IFERROR(_xlfn.TEXTSPLIT(AR814,";",,FALSE),"")</f>
        <v/>
      </c>
      <c r="BJ814" s="132" t="str">
        <f t="shared" si="463"/>
        <v/>
      </c>
      <c r="BK814" s="132" t="str">
        <f t="shared" si="464"/>
        <v/>
      </c>
      <c r="BL814" s="132" t="str">
        <f t="shared" si="465"/>
        <v/>
      </c>
      <c r="BM814" s="132" t="str">
        <f t="shared" si="466"/>
        <v/>
      </c>
      <c r="BN814" s="132" t="str">
        <f t="shared" si="467"/>
        <v/>
      </c>
      <c r="BO814" s="132" t="str">
        <f t="shared" si="468"/>
        <v/>
      </c>
      <c r="BP814" s="132" t="str">
        <f t="shared" si="469"/>
        <v/>
      </c>
      <c r="BQ814" s="132" t="str">
        <f t="shared" si="470"/>
        <v/>
      </c>
      <c r="BR814" s="132" t="str">
        <f t="shared" si="471"/>
        <v/>
      </c>
      <c r="BS814" s="132" t="str">
        <f t="shared" si="472"/>
        <v/>
      </c>
      <c r="BT814" s="132" t="str">
        <f t="shared" si="473"/>
        <v/>
      </c>
      <c r="BU814" s="132" t="str">
        <f t="shared" si="474"/>
        <v/>
      </c>
      <c r="BV814" s="132" t="str">
        <f t="shared" si="475"/>
        <v/>
      </c>
      <c r="BW814" s="132" t="str">
        <f t="shared" si="476"/>
        <v/>
      </c>
      <c r="BX814" s="132" t="str">
        <f t="shared" si="477"/>
        <v/>
      </c>
      <c r="BY814" s="132" t="str">
        <f t="shared" si="478"/>
        <v/>
      </c>
      <c r="BZ814" t="str">
        <f t="shared" si="479"/>
        <v/>
      </c>
      <c r="CA814" t="str">
        <f t="shared" si="480"/>
        <v/>
      </c>
      <c r="CB814" t="str">
        <f t="shared" si="481"/>
        <v/>
      </c>
      <c r="CC814" t="str">
        <f t="shared" si="482"/>
        <v/>
      </c>
      <c r="CD814" t="str">
        <f t="shared" si="483"/>
        <v/>
      </c>
      <c r="CE814" t="str">
        <f t="shared" si="484"/>
        <v/>
      </c>
      <c r="CF814" t="str">
        <f t="shared" si="485"/>
        <v/>
      </c>
      <c r="CG814" t="str">
        <f t="shared" si="486"/>
        <v/>
      </c>
      <c r="CH814" t="str">
        <f t="shared" si="487"/>
        <v/>
      </c>
      <c r="CI814" t="str">
        <f t="shared" si="488"/>
        <v/>
      </c>
      <c r="CJ814" t="str">
        <f t="shared" si="489"/>
        <v/>
      </c>
      <c r="CK814" t="str">
        <f t="shared" si="490"/>
        <v/>
      </c>
      <c r="CL814" t="str">
        <f t="shared" si="491"/>
        <v/>
      </c>
      <c r="CM814" t="str">
        <f t="shared" si="492"/>
        <v/>
      </c>
      <c r="CN814" t="str">
        <f t="shared" si="493"/>
        <v/>
      </c>
      <c r="CO814" t="str">
        <f t="shared" si="494"/>
        <v/>
      </c>
    </row>
    <row r="815" spans="1:93" ht="14.4">
      <c r="A815" t="s">
        <v>5241</v>
      </c>
      <c r="B815" s="97" t="s">
        <v>4534</v>
      </c>
      <c r="C815" s="26" t="s">
        <v>5226</v>
      </c>
      <c r="D815" s="27"/>
      <c r="E815" s="27" t="s">
        <v>2890</v>
      </c>
      <c r="F815" t="s">
        <v>48</v>
      </c>
      <c r="G815" s="30" t="s">
        <v>631</v>
      </c>
      <c r="H815" t="s">
        <v>337</v>
      </c>
      <c r="K815" s="28"/>
      <c r="M815" t="s">
        <v>38</v>
      </c>
      <c r="R815" t="str">
        <f>IF(COUNTIF(soi_input_variables!A:A,B815)&gt;0,"yes","no")</f>
        <v>no</v>
      </c>
      <c r="S815" t="str">
        <f>IF(COUNTIF(midas_input_variables!A:A,B815)&gt;0,"yes","no")</f>
        <v>no</v>
      </c>
      <c r="T815" t="str">
        <f t="shared" si="455"/>
        <v>no</v>
      </c>
      <c r="V815" t="str">
        <f>IF(COUNTIF(eucalc_variables_proxies!A:A,B815)&gt;0,"yes","no")</f>
        <v>yes</v>
      </c>
      <c r="X815" t="s">
        <v>3082</v>
      </c>
      <c r="AI815" s="9" t="s">
        <v>5242</v>
      </c>
      <c r="AJ815" t="s">
        <v>3132</v>
      </c>
      <c r="AK815" t="s">
        <v>3132</v>
      </c>
      <c r="AO815" s="29"/>
      <c r="AP815" s="103" t="s">
        <v>5243</v>
      </c>
      <c r="AQ815" s="104" t="b">
        <v>1</v>
      </c>
      <c r="AR815" s="105"/>
      <c r="AS815" s="29"/>
      <c r="AT815" s="131" t="str" cm="1">
        <f t="array" ref="AT815">IFERROR(_xlfn.TEXTSPLIT(AR815,";",,FALSE),"")</f>
        <v/>
      </c>
      <c r="BJ815" s="132" t="str">
        <f t="shared" si="463"/>
        <v/>
      </c>
      <c r="BK815" s="132" t="str">
        <f t="shared" si="464"/>
        <v/>
      </c>
      <c r="BL815" s="132" t="str">
        <f t="shared" si="465"/>
        <v/>
      </c>
      <c r="BM815" s="132" t="str">
        <f t="shared" si="466"/>
        <v/>
      </c>
      <c r="BN815" s="132" t="str">
        <f t="shared" si="467"/>
        <v/>
      </c>
      <c r="BO815" s="132" t="str">
        <f t="shared" si="468"/>
        <v/>
      </c>
      <c r="BP815" s="132" t="str">
        <f t="shared" si="469"/>
        <v/>
      </c>
      <c r="BQ815" s="132" t="str">
        <f t="shared" si="470"/>
        <v/>
      </c>
      <c r="BR815" s="132" t="str">
        <f t="shared" si="471"/>
        <v/>
      </c>
      <c r="BS815" s="132" t="str">
        <f t="shared" si="472"/>
        <v/>
      </c>
      <c r="BT815" s="132" t="str">
        <f t="shared" si="473"/>
        <v/>
      </c>
      <c r="BU815" s="132" t="str">
        <f t="shared" si="474"/>
        <v/>
      </c>
      <c r="BV815" s="132" t="str">
        <f t="shared" si="475"/>
        <v/>
      </c>
      <c r="BW815" s="132" t="str">
        <f t="shared" si="476"/>
        <v/>
      </c>
      <c r="BX815" s="132" t="str">
        <f t="shared" si="477"/>
        <v/>
      </c>
      <c r="BY815" s="132" t="str">
        <f t="shared" si="478"/>
        <v/>
      </c>
      <c r="BZ815" t="str">
        <f t="shared" si="479"/>
        <v/>
      </c>
      <c r="CA815" t="str">
        <f t="shared" si="480"/>
        <v/>
      </c>
      <c r="CB815" t="str">
        <f t="shared" si="481"/>
        <v/>
      </c>
      <c r="CC815" t="str">
        <f t="shared" si="482"/>
        <v/>
      </c>
      <c r="CD815" t="str">
        <f t="shared" si="483"/>
        <v/>
      </c>
      <c r="CE815" t="str">
        <f t="shared" si="484"/>
        <v/>
      </c>
      <c r="CF815" t="str">
        <f t="shared" si="485"/>
        <v/>
      </c>
      <c r="CG815" t="str">
        <f t="shared" si="486"/>
        <v/>
      </c>
      <c r="CH815" t="str">
        <f t="shared" si="487"/>
        <v/>
      </c>
      <c r="CI815" t="str">
        <f t="shared" si="488"/>
        <v/>
      </c>
      <c r="CJ815" t="str">
        <f t="shared" si="489"/>
        <v/>
      </c>
      <c r="CK815" t="str">
        <f t="shared" si="490"/>
        <v/>
      </c>
      <c r="CL815" t="str">
        <f t="shared" si="491"/>
        <v/>
      </c>
      <c r="CM815" t="str">
        <f t="shared" si="492"/>
        <v/>
      </c>
      <c r="CN815" t="str">
        <f t="shared" si="493"/>
        <v/>
      </c>
      <c r="CO815" t="str">
        <f t="shared" si="494"/>
        <v/>
      </c>
    </row>
    <row r="816" spans="1:93" ht="14.4">
      <c r="A816" t="s">
        <v>4784</v>
      </c>
      <c r="B816" s="97" t="s">
        <v>3086</v>
      </c>
      <c r="C816" s="26" t="s">
        <v>5244</v>
      </c>
      <c r="D816" s="27"/>
      <c r="E816" s="27" t="s">
        <v>61</v>
      </c>
      <c r="F816" t="s">
        <v>48</v>
      </c>
      <c r="G816" s="30" t="s">
        <v>337</v>
      </c>
      <c r="H816" t="s">
        <v>3355</v>
      </c>
      <c r="K816" s="28"/>
      <c r="L816" t="s">
        <v>472</v>
      </c>
      <c r="M816" t="s">
        <v>38</v>
      </c>
      <c r="R816" t="str">
        <f>IF(COUNTIF(soi_input_variables!A:A,B816)&gt;0,"yes","no")</f>
        <v>yes</v>
      </c>
      <c r="S816" t="str">
        <f>IF(COUNTIF(midas_input_variables!A:A,B816)&gt;0,"yes","no")</f>
        <v>yes</v>
      </c>
      <c r="T816" t="str">
        <f t="shared" si="455"/>
        <v>yes</v>
      </c>
      <c r="U816">
        <v>0.02</v>
      </c>
      <c r="V816" t="str">
        <f>IF(COUNTIF(eucalc_variables_proxies!A:A,B816)&gt;0,"yes","no")</f>
        <v>yes</v>
      </c>
      <c r="X816" t="s">
        <v>3086</v>
      </c>
      <c r="Y816" t="s">
        <v>3086</v>
      </c>
      <c r="AI816" s="9" t="s">
        <v>5245</v>
      </c>
      <c r="AJ816" t="s">
        <v>3132</v>
      </c>
      <c r="AK816" t="s">
        <v>3132</v>
      </c>
      <c r="AO816" s="29"/>
      <c r="AP816" s="103" t="s">
        <v>5246</v>
      </c>
      <c r="AQ816" s="104" t="b">
        <v>1</v>
      </c>
      <c r="AR816" s="105"/>
      <c r="AS816" s="29"/>
      <c r="AT816" s="131" t="str" cm="1">
        <f t="array" ref="AT816">IFERROR(_xlfn.TEXTSPLIT(AR816,";",,FALSE),"")</f>
        <v/>
      </c>
      <c r="BJ816" s="132" t="str">
        <f t="shared" si="463"/>
        <v/>
      </c>
      <c r="BK816" s="132" t="str">
        <f t="shared" si="464"/>
        <v/>
      </c>
      <c r="BL816" s="132" t="str">
        <f t="shared" si="465"/>
        <v/>
      </c>
      <c r="BM816" s="132" t="str">
        <f t="shared" si="466"/>
        <v/>
      </c>
      <c r="BN816" s="132" t="str">
        <f t="shared" si="467"/>
        <v/>
      </c>
      <c r="BO816" s="132" t="str">
        <f t="shared" si="468"/>
        <v/>
      </c>
      <c r="BP816" s="132" t="str">
        <f t="shared" si="469"/>
        <v/>
      </c>
      <c r="BQ816" s="132" t="str">
        <f t="shared" si="470"/>
        <v/>
      </c>
      <c r="BR816" s="132" t="str">
        <f t="shared" si="471"/>
        <v/>
      </c>
      <c r="BS816" s="132" t="str">
        <f t="shared" si="472"/>
        <v/>
      </c>
      <c r="BT816" s="132" t="str">
        <f t="shared" si="473"/>
        <v/>
      </c>
      <c r="BU816" s="132" t="str">
        <f t="shared" si="474"/>
        <v/>
      </c>
      <c r="BV816" s="132" t="str">
        <f t="shared" si="475"/>
        <v/>
      </c>
      <c r="BW816" s="132" t="str">
        <f t="shared" si="476"/>
        <v/>
      </c>
      <c r="BX816" s="132" t="str">
        <f t="shared" si="477"/>
        <v/>
      </c>
      <c r="BY816" s="132" t="str">
        <f t="shared" si="478"/>
        <v/>
      </c>
      <c r="BZ816" t="str">
        <f t="shared" si="479"/>
        <v/>
      </c>
      <c r="CA816" t="str">
        <f t="shared" si="480"/>
        <v/>
      </c>
      <c r="CB816" t="str">
        <f t="shared" si="481"/>
        <v/>
      </c>
      <c r="CC816" t="str">
        <f t="shared" si="482"/>
        <v/>
      </c>
      <c r="CD816" t="str">
        <f t="shared" si="483"/>
        <v/>
      </c>
      <c r="CE816" t="str">
        <f t="shared" si="484"/>
        <v/>
      </c>
      <c r="CF816" t="str">
        <f t="shared" si="485"/>
        <v/>
      </c>
      <c r="CG816" t="str">
        <f t="shared" si="486"/>
        <v/>
      </c>
      <c r="CH816" t="str">
        <f t="shared" si="487"/>
        <v/>
      </c>
      <c r="CI816" t="str">
        <f t="shared" si="488"/>
        <v/>
      </c>
      <c r="CJ816" t="str">
        <f t="shared" si="489"/>
        <v/>
      </c>
      <c r="CK816" t="str">
        <f t="shared" si="490"/>
        <v/>
      </c>
      <c r="CL816" t="str">
        <f t="shared" si="491"/>
        <v/>
      </c>
      <c r="CM816" t="str">
        <f t="shared" si="492"/>
        <v/>
      </c>
      <c r="CN816" t="str">
        <f t="shared" si="493"/>
        <v/>
      </c>
      <c r="CO816" t="str">
        <f t="shared" si="494"/>
        <v/>
      </c>
    </row>
    <row r="817" spans="1:93" ht="20.7" customHeight="1">
      <c r="A817" t="s">
        <v>4492</v>
      </c>
      <c r="B817" s="97" t="s">
        <v>4537</v>
      </c>
      <c r="C817" s="26" t="s">
        <v>3863</v>
      </c>
      <c r="D817" s="26" t="s">
        <v>5247</v>
      </c>
      <c r="E817" s="27" t="s">
        <v>2890</v>
      </c>
      <c r="F817" t="s">
        <v>48</v>
      </c>
      <c r="G817" s="30" t="s">
        <v>337</v>
      </c>
      <c r="I817" t="s">
        <v>448</v>
      </c>
      <c r="K817" s="28"/>
      <c r="M817" t="s">
        <v>38</v>
      </c>
      <c r="R817" t="str">
        <f>IF(COUNTIF(soi_input_variables!A:A,B817)&gt;0,"yes","no")</f>
        <v>no</v>
      </c>
      <c r="S817" t="str">
        <f>IF(COUNTIF(midas_input_variables!A:A,B817)&gt;0,"yes","no")</f>
        <v>no</v>
      </c>
      <c r="T817" t="str">
        <f t="shared" si="455"/>
        <v>no</v>
      </c>
      <c r="V817" t="str">
        <f>IF(COUNTIF(eucalc_variables_proxies!A:A,B817)&gt;0,"yes","no")</f>
        <v>yes</v>
      </c>
      <c r="X817" t="s">
        <v>3092</v>
      </c>
      <c r="AI817" s="9" t="s">
        <v>5248</v>
      </c>
      <c r="AJ817" t="s">
        <v>3132</v>
      </c>
      <c r="AK817" t="s">
        <v>3132</v>
      </c>
      <c r="AO817" s="29"/>
      <c r="AP817" s="103" t="s">
        <v>5249</v>
      </c>
      <c r="AQ817" s="104" t="b">
        <v>1</v>
      </c>
      <c r="AR817" s="105"/>
      <c r="AS817" s="29"/>
      <c r="AT817" s="131" t="str" cm="1">
        <f t="array" ref="AT817">IFERROR(_xlfn.TEXTSPLIT(AR817,";",,FALSE),"")</f>
        <v/>
      </c>
      <c r="BJ817" s="132" t="str">
        <f t="shared" si="463"/>
        <v/>
      </c>
      <c r="BK817" s="132" t="str">
        <f t="shared" si="464"/>
        <v/>
      </c>
      <c r="BL817" s="132" t="str">
        <f t="shared" si="465"/>
        <v/>
      </c>
      <c r="BM817" s="132" t="str">
        <f t="shared" si="466"/>
        <v/>
      </c>
      <c r="BN817" s="132" t="str">
        <f t="shared" si="467"/>
        <v/>
      </c>
      <c r="BO817" s="132" t="str">
        <f t="shared" si="468"/>
        <v/>
      </c>
      <c r="BP817" s="132" t="str">
        <f t="shared" si="469"/>
        <v/>
      </c>
      <c r="BQ817" s="132" t="str">
        <f t="shared" si="470"/>
        <v/>
      </c>
      <c r="BR817" s="132" t="str">
        <f t="shared" si="471"/>
        <v/>
      </c>
      <c r="BS817" s="132" t="str">
        <f t="shared" si="472"/>
        <v/>
      </c>
      <c r="BT817" s="132" t="str">
        <f t="shared" si="473"/>
        <v/>
      </c>
      <c r="BU817" s="132" t="str">
        <f t="shared" si="474"/>
        <v/>
      </c>
      <c r="BV817" s="132" t="str">
        <f t="shared" si="475"/>
        <v/>
      </c>
      <c r="BW817" s="132" t="str">
        <f t="shared" si="476"/>
        <v/>
      </c>
      <c r="BX817" s="132" t="str">
        <f t="shared" si="477"/>
        <v/>
      </c>
      <c r="BY817" s="132" t="str">
        <f t="shared" si="478"/>
        <v/>
      </c>
      <c r="BZ817" t="str">
        <f t="shared" si="479"/>
        <v/>
      </c>
      <c r="CA817" t="str">
        <f t="shared" si="480"/>
        <v/>
      </c>
      <c r="CB817" t="str">
        <f t="shared" si="481"/>
        <v/>
      </c>
      <c r="CC817" t="str">
        <f t="shared" si="482"/>
        <v/>
      </c>
      <c r="CD817" t="str">
        <f t="shared" si="483"/>
        <v/>
      </c>
      <c r="CE817" t="str">
        <f t="shared" si="484"/>
        <v/>
      </c>
      <c r="CF817" t="str">
        <f t="shared" si="485"/>
        <v/>
      </c>
      <c r="CG817" t="str">
        <f t="shared" si="486"/>
        <v/>
      </c>
      <c r="CH817" t="str">
        <f t="shared" si="487"/>
        <v/>
      </c>
      <c r="CI817" t="str">
        <f t="shared" si="488"/>
        <v/>
      </c>
      <c r="CJ817" t="str">
        <f t="shared" si="489"/>
        <v/>
      </c>
      <c r="CK817" t="str">
        <f t="shared" si="490"/>
        <v/>
      </c>
      <c r="CL817" t="str">
        <f t="shared" si="491"/>
        <v/>
      </c>
      <c r="CM817" t="str">
        <f t="shared" si="492"/>
        <v/>
      </c>
      <c r="CN817" t="str">
        <f t="shared" si="493"/>
        <v/>
      </c>
      <c r="CO817" t="str">
        <f t="shared" si="494"/>
        <v/>
      </c>
    </row>
    <row r="818" spans="1:93" ht="19.2" customHeight="1">
      <c r="A818" t="s">
        <v>4485</v>
      </c>
      <c r="B818" s="97" t="s">
        <v>4541</v>
      </c>
      <c r="C818" s="26" t="s">
        <v>3863</v>
      </c>
      <c r="D818" s="26" t="s">
        <v>5247</v>
      </c>
      <c r="E818" s="27" t="s">
        <v>2890</v>
      </c>
      <c r="F818" t="s">
        <v>48</v>
      </c>
      <c r="G818" s="30" t="s">
        <v>337</v>
      </c>
      <c r="I818" t="s">
        <v>5250</v>
      </c>
      <c r="K818" s="28"/>
      <c r="M818" t="s">
        <v>38</v>
      </c>
      <c r="R818" t="str">
        <f>IF(COUNTIF(soi_input_variables!A:A,B818)&gt;0,"yes","no")</f>
        <v>no</v>
      </c>
      <c r="S818" t="str">
        <f>IF(COUNTIF(midas_input_variables!A:A,B818)&gt;0,"yes","no")</f>
        <v>no</v>
      </c>
      <c r="T818" t="str">
        <f t="shared" si="455"/>
        <v>no</v>
      </c>
      <c r="V818" t="str">
        <f>IF(COUNTIF(eucalc_variables_proxies!A:A,B818)&gt;0,"yes","no")</f>
        <v>yes</v>
      </c>
      <c r="X818" t="s">
        <v>3092</v>
      </c>
      <c r="AI818" s="9" t="s">
        <v>5251</v>
      </c>
      <c r="AJ818" t="s">
        <v>3132</v>
      </c>
      <c r="AK818" t="s">
        <v>3132</v>
      </c>
      <c r="AO818" s="29"/>
      <c r="AP818" s="103" t="s">
        <v>5252</v>
      </c>
      <c r="AQ818" s="104" t="b">
        <v>1</v>
      </c>
      <c r="AR818" s="105"/>
      <c r="AS818" s="29"/>
      <c r="AT818" s="131" t="str" cm="1">
        <f t="array" ref="AT818">IFERROR(_xlfn.TEXTSPLIT(AR818,";",,FALSE),"")</f>
        <v/>
      </c>
      <c r="BJ818" s="132" t="str">
        <f t="shared" si="463"/>
        <v/>
      </c>
      <c r="BK818" s="132" t="str">
        <f t="shared" si="464"/>
        <v/>
      </c>
      <c r="BL818" s="132" t="str">
        <f t="shared" si="465"/>
        <v/>
      </c>
      <c r="BM818" s="132" t="str">
        <f t="shared" si="466"/>
        <v/>
      </c>
      <c r="BN818" s="132" t="str">
        <f t="shared" si="467"/>
        <v/>
      </c>
      <c r="BO818" s="132" t="str">
        <f t="shared" si="468"/>
        <v/>
      </c>
      <c r="BP818" s="132" t="str">
        <f t="shared" si="469"/>
        <v/>
      </c>
      <c r="BQ818" s="132" t="str">
        <f t="shared" si="470"/>
        <v/>
      </c>
      <c r="BR818" s="132" t="str">
        <f t="shared" si="471"/>
        <v/>
      </c>
      <c r="BS818" s="132" t="str">
        <f t="shared" si="472"/>
        <v/>
      </c>
      <c r="BT818" s="132" t="str">
        <f t="shared" si="473"/>
        <v/>
      </c>
      <c r="BU818" s="132" t="str">
        <f t="shared" si="474"/>
        <v/>
      </c>
      <c r="BV818" s="132" t="str">
        <f t="shared" si="475"/>
        <v/>
      </c>
      <c r="BW818" s="132" t="str">
        <f t="shared" si="476"/>
        <v/>
      </c>
      <c r="BX818" s="132" t="str">
        <f t="shared" si="477"/>
        <v/>
      </c>
      <c r="BY818" s="132" t="str">
        <f t="shared" si="478"/>
        <v/>
      </c>
      <c r="BZ818" t="str">
        <f t="shared" si="479"/>
        <v/>
      </c>
      <c r="CA818" t="str">
        <f t="shared" si="480"/>
        <v/>
      </c>
      <c r="CB818" t="str">
        <f t="shared" si="481"/>
        <v/>
      </c>
      <c r="CC818" t="str">
        <f t="shared" si="482"/>
        <v/>
      </c>
      <c r="CD818" t="str">
        <f t="shared" si="483"/>
        <v/>
      </c>
      <c r="CE818" t="str">
        <f t="shared" si="484"/>
        <v/>
      </c>
      <c r="CF818" t="str">
        <f t="shared" si="485"/>
        <v/>
      </c>
      <c r="CG818" t="str">
        <f t="shared" si="486"/>
        <v/>
      </c>
      <c r="CH818" t="str">
        <f t="shared" si="487"/>
        <v/>
      </c>
      <c r="CI818" t="str">
        <f t="shared" si="488"/>
        <v/>
      </c>
      <c r="CJ818" t="str">
        <f t="shared" si="489"/>
        <v/>
      </c>
      <c r="CK818" t="str">
        <f t="shared" si="490"/>
        <v/>
      </c>
      <c r="CL818" t="str">
        <f t="shared" si="491"/>
        <v/>
      </c>
      <c r="CM818" t="str">
        <f t="shared" si="492"/>
        <v/>
      </c>
      <c r="CN818" t="str">
        <f t="shared" si="493"/>
        <v/>
      </c>
      <c r="CO818" t="str">
        <f t="shared" si="494"/>
        <v/>
      </c>
    </row>
    <row r="819" spans="1:93" ht="16.5" customHeight="1">
      <c r="A819" t="s">
        <v>4488</v>
      </c>
      <c r="B819" s="97" t="s">
        <v>4543</v>
      </c>
      <c r="C819" s="26" t="s">
        <v>3863</v>
      </c>
      <c r="D819" s="26" t="s">
        <v>5247</v>
      </c>
      <c r="E819" s="27" t="s">
        <v>2890</v>
      </c>
      <c r="F819" t="s">
        <v>48</v>
      </c>
      <c r="G819" s="30" t="s">
        <v>337</v>
      </c>
      <c r="I819" t="s">
        <v>2243</v>
      </c>
      <c r="K819" s="28"/>
      <c r="M819" t="s">
        <v>38</v>
      </c>
      <c r="R819" t="str">
        <f>IF(COUNTIF(soi_input_variables!A:A,B819)&gt;0,"yes","no")</f>
        <v>no</v>
      </c>
      <c r="S819" t="str">
        <f>IF(COUNTIF(midas_input_variables!A:A,B819)&gt;0,"yes","no")</f>
        <v>no</v>
      </c>
      <c r="T819" t="str">
        <f t="shared" si="455"/>
        <v>no</v>
      </c>
      <c r="V819" t="str">
        <f>IF(COUNTIF(eucalc_variables_proxies!A:A,B819)&gt;0,"yes","no")</f>
        <v>yes</v>
      </c>
      <c r="X819" t="s">
        <v>3092</v>
      </c>
      <c r="AI819" s="9" t="s">
        <v>5253</v>
      </c>
      <c r="AJ819" t="s">
        <v>3132</v>
      </c>
      <c r="AK819" t="s">
        <v>3132</v>
      </c>
      <c r="AO819" s="29"/>
      <c r="AP819" s="103" t="s">
        <v>5254</v>
      </c>
      <c r="AQ819" s="104" t="b">
        <v>1</v>
      </c>
      <c r="AR819" s="105"/>
      <c r="AS819" s="29"/>
      <c r="AT819" s="131" t="str" cm="1">
        <f t="array" ref="AT819">IFERROR(_xlfn.TEXTSPLIT(AR819,";",,FALSE),"")</f>
        <v/>
      </c>
      <c r="BJ819" s="132" t="str">
        <f t="shared" si="463"/>
        <v/>
      </c>
      <c r="BK819" s="132" t="str">
        <f t="shared" si="464"/>
        <v/>
      </c>
      <c r="BL819" s="132" t="str">
        <f t="shared" si="465"/>
        <v/>
      </c>
      <c r="BM819" s="132" t="str">
        <f t="shared" si="466"/>
        <v/>
      </c>
      <c r="BN819" s="132" t="str">
        <f t="shared" si="467"/>
        <v/>
      </c>
      <c r="BO819" s="132" t="str">
        <f t="shared" si="468"/>
        <v/>
      </c>
      <c r="BP819" s="132" t="str">
        <f t="shared" si="469"/>
        <v/>
      </c>
      <c r="BQ819" s="132" t="str">
        <f t="shared" si="470"/>
        <v/>
      </c>
      <c r="BR819" s="132" t="str">
        <f t="shared" si="471"/>
        <v/>
      </c>
      <c r="BS819" s="132" t="str">
        <f t="shared" si="472"/>
        <v/>
      </c>
      <c r="BT819" s="132" t="str">
        <f t="shared" si="473"/>
        <v/>
      </c>
      <c r="BU819" s="132" t="str">
        <f t="shared" si="474"/>
        <v/>
      </c>
      <c r="BV819" s="132" t="str">
        <f t="shared" si="475"/>
        <v/>
      </c>
      <c r="BW819" s="132" t="str">
        <f t="shared" si="476"/>
        <v/>
      </c>
      <c r="BX819" s="132" t="str">
        <f t="shared" si="477"/>
        <v/>
      </c>
      <c r="BY819" s="132" t="str">
        <f t="shared" si="478"/>
        <v/>
      </c>
      <c r="BZ819" t="str">
        <f t="shared" si="479"/>
        <v/>
      </c>
      <c r="CA819" t="str">
        <f t="shared" si="480"/>
        <v/>
      </c>
      <c r="CB819" t="str">
        <f t="shared" si="481"/>
        <v/>
      </c>
      <c r="CC819" t="str">
        <f t="shared" si="482"/>
        <v/>
      </c>
      <c r="CD819" t="str">
        <f t="shared" si="483"/>
        <v/>
      </c>
      <c r="CE819" t="str">
        <f t="shared" si="484"/>
        <v/>
      </c>
      <c r="CF819" t="str">
        <f t="shared" si="485"/>
        <v/>
      </c>
      <c r="CG819" t="str">
        <f t="shared" si="486"/>
        <v/>
      </c>
      <c r="CH819" t="str">
        <f t="shared" si="487"/>
        <v/>
      </c>
      <c r="CI819" t="str">
        <f t="shared" si="488"/>
        <v/>
      </c>
      <c r="CJ819" t="str">
        <f t="shared" si="489"/>
        <v/>
      </c>
      <c r="CK819" t="str">
        <f t="shared" si="490"/>
        <v/>
      </c>
      <c r="CL819" t="str">
        <f t="shared" si="491"/>
        <v/>
      </c>
      <c r="CM819" t="str">
        <f t="shared" si="492"/>
        <v/>
      </c>
      <c r="CN819" t="str">
        <f t="shared" si="493"/>
        <v/>
      </c>
      <c r="CO819" t="str">
        <f t="shared" si="494"/>
        <v/>
      </c>
    </row>
    <row r="820" spans="1:93" ht="16.5" customHeight="1">
      <c r="A820" t="s">
        <v>4533</v>
      </c>
      <c r="B820" t="s">
        <v>5255</v>
      </c>
      <c r="C820" s="26"/>
      <c r="D820" s="26"/>
      <c r="E820" s="27" t="s">
        <v>2890</v>
      </c>
      <c r="F820" t="s">
        <v>48</v>
      </c>
      <c r="G820" s="30" t="s">
        <v>337</v>
      </c>
      <c r="H820" t="s">
        <v>3269</v>
      </c>
      <c r="I820" t="s">
        <v>2151</v>
      </c>
      <c r="K820" s="28"/>
      <c r="M820" s="198" t="s">
        <v>1707</v>
      </c>
      <c r="R820" t="str">
        <f>IF(COUNTIF(soi_input_variables!A:A,B820)&gt;0,"yes","no")</f>
        <v>no</v>
      </c>
      <c r="S820" t="str">
        <f>IF(COUNTIF(midas_input_variables!A:A,B820)&gt;0,"yes","no")</f>
        <v>no</v>
      </c>
      <c r="T820" t="str">
        <f t="shared" ref="T820:T821" si="496">IF(OR(R820="yes",S820="yes"),"yes","no")</f>
        <v>no</v>
      </c>
      <c r="V820" t="str">
        <f>IF(COUNTIF(eucalc_variables_proxies!A:A,B820)&gt;0,"yes","no")</f>
        <v>no</v>
      </c>
      <c r="W820" s="198" t="s">
        <v>38</v>
      </c>
      <c r="AI820" s="9" t="s">
        <v>5256</v>
      </c>
      <c r="AJ820" t="s">
        <v>3132</v>
      </c>
      <c r="AK820" t="s">
        <v>3132</v>
      </c>
      <c r="AO820" s="29">
        <v>25</v>
      </c>
      <c r="AP820" s="103" t="s">
        <v>5257</v>
      </c>
      <c r="AQ820" s="104" t="b">
        <v>1</v>
      </c>
      <c r="AR820" s="105"/>
      <c r="AS820" s="29">
        <v>25</v>
      </c>
      <c r="AT820" s="131" t="str" cm="1">
        <f t="array" ref="AT820">IFERROR(_xlfn.TEXTSPLIT(AR820,";",,FALSE),"")</f>
        <v/>
      </c>
      <c r="BJ820" s="132" t="str">
        <f t="shared" si="463"/>
        <v/>
      </c>
      <c r="BK820" s="132" t="str">
        <f t="shared" si="464"/>
        <v/>
      </c>
      <c r="BL820" s="132" t="str">
        <f t="shared" si="465"/>
        <v/>
      </c>
      <c r="BM820" s="132" t="str">
        <f t="shared" si="466"/>
        <v/>
      </c>
      <c r="BN820" s="132" t="str">
        <f t="shared" si="467"/>
        <v/>
      </c>
      <c r="BO820" s="132" t="str">
        <f t="shared" si="468"/>
        <v/>
      </c>
      <c r="BP820" s="132" t="str">
        <f t="shared" si="469"/>
        <v/>
      </c>
      <c r="BQ820" s="132" t="str">
        <f t="shared" si="470"/>
        <v/>
      </c>
      <c r="BR820" s="132" t="str">
        <f t="shared" si="471"/>
        <v/>
      </c>
      <c r="BS820" s="132" t="str">
        <f t="shared" si="472"/>
        <v/>
      </c>
      <c r="BT820" s="132" t="str">
        <f t="shared" si="473"/>
        <v/>
      </c>
      <c r="BU820" s="132" t="str">
        <f t="shared" si="474"/>
        <v/>
      </c>
      <c r="BV820" s="132" t="str">
        <f t="shared" si="475"/>
        <v/>
      </c>
      <c r="BW820" s="132" t="str">
        <f t="shared" si="476"/>
        <v/>
      </c>
      <c r="BX820" s="132" t="str">
        <f t="shared" si="477"/>
        <v/>
      </c>
      <c r="BY820" s="132" t="str">
        <f t="shared" si="478"/>
        <v/>
      </c>
      <c r="BZ820" t="str">
        <f t="shared" si="479"/>
        <v/>
      </c>
      <c r="CA820" t="str">
        <f t="shared" si="480"/>
        <v/>
      </c>
      <c r="CB820" t="str">
        <f t="shared" si="481"/>
        <v/>
      </c>
      <c r="CC820" t="str">
        <f t="shared" si="482"/>
        <v/>
      </c>
      <c r="CD820" t="str">
        <f t="shared" si="483"/>
        <v/>
      </c>
      <c r="CE820" t="str">
        <f t="shared" si="484"/>
        <v/>
      </c>
      <c r="CF820" t="str">
        <f t="shared" si="485"/>
        <v/>
      </c>
      <c r="CG820" t="str">
        <f t="shared" si="486"/>
        <v/>
      </c>
      <c r="CH820" t="str">
        <f t="shared" si="487"/>
        <v/>
      </c>
      <c r="CI820" t="str">
        <f t="shared" si="488"/>
        <v/>
      </c>
      <c r="CJ820" t="str">
        <f t="shared" si="489"/>
        <v/>
      </c>
      <c r="CK820" t="str">
        <f t="shared" si="490"/>
        <v/>
      </c>
      <c r="CL820" t="str">
        <f t="shared" si="491"/>
        <v/>
      </c>
      <c r="CM820" t="str">
        <f t="shared" si="492"/>
        <v/>
      </c>
      <c r="CN820" t="str">
        <f t="shared" si="493"/>
        <v/>
      </c>
      <c r="CO820" t="str">
        <f t="shared" si="494"/>
        <v/>
      </c>
    </row>
    <row r="821" spans="1:93" ht="19.2" customHeight="1">
      <c r="A821" t="s">
        <v>4471</v>
      </c>
      <c r="B821" s="97" t="s">
        <v>4545</v>
      </c>
      <c r="C821" s="26" t="s">
        <v>3863</v>
      </c>
      <c r="D821" s="27"/>
      <c r="E821" s="27" t="s">
        <v>2890</v>
      </c>
      <c r="F821" t="s">
        <v>48</v>
      </c>
      <c r="G821" s="30" t="s">
        <v>337</v>
      </c>
      <c r="H821" t="s">
        <v>3269</v>
      </c>
      <c r="I821" t="s">
        <v>439</v>
      </c>
      <c r="K821" s="28"/>
      <c r="M821" t="s">
        <v>38</v>
      </c>
      <c r="R821" t="str">
        <f>IF(COUNTIF(soi_input_variables!A:A,B821)&gt;0,"yes","no")</f>
        <v>no</v>
      </c>
      <c r="S821" t="str">
        <f>IF(COUNTIF(midas_input_variables!A:A,B821)&gt;0,"yes","no")</f>
        <v>yes</v>
      </c>
      <c r="T821" t="str">
        <f t="shared" si="496"/>
        <v>yes</v>
      </c>
      <c r="U821">
        <f t="shared" ref="U821:U824" si="497">0.0005</f>
        <v>5.0000000000000001E-4</v>
      </c>
      <c r="V821" t="str">
        <f>IF(COUNTIF(eucalc_variables_proxies!A:A,B821)&gt;0,"yes","no")</f>
        <v>yes</v>
      </c>
      <c r="X821" t="s">
        <v>3092</v>
      </c>
      <c r="AI821" s="9" t="s">
        <v>5258</v>
      </c>
      <c r="AJ821" t="s">
        <v>3132</v>
      </c>
      <c r="AK821" t="s">
        <v>3132</v>
      </c>
      <c r="AO821" s="29"/>
      <c r="AP821" s="103" t="s">
        <v>5259</v>
      </c>
      <c r="AQ821" s="104" t="b">
        <v>1</v>
      </c>
      <c r="AR821" s="105"/>
      <c r="AS821" s="29"/>
      <c r="AT821" s="131" t="str" cm="1">
        <f t="array" ref="AT821">IFERROR(_xlfn.TEXTSPLIT(AR821,";",,FALSE),"")</f>
        <v/>
      </c>
      <c r="BJ821" s="132" t="str">
        <f t="shared" si="463"/>
        <v/>
      </c>
      <c r="BK821" s="132" t="str">
        <f t="shared" si="464"/>
        <v/>
      </c>
      <c r="BL821" s="132" t="str">
        <f t="shared" si="465"/>
        <v/>
      </c>
      <c r="BM821" s="132" t="str">
        <f t="shared" si="466"/>
        <v/>
      </c>
      <c r="BN821" s="132" t="str">
        <f t="shared" si="467"/>
        <v/>
      </c>
      <c r="BO821" s="132" t="str">
        <f t="shared" si="468"/>
        <v/>
      </c>
      <c r="BP821" s="132" t="str">
        <f t="shared" si="469"/>
        <v/>
      </c>
      <c r="BQ821" s="132" t="str">
        <f t="shared" si="470"/>
        <v/>
      </c>
      <c r="BR821" s="132" t="str">
        <f t="shared" si="471"/>
        <v/>
      </c>
      <c r="BS821" s="132" t="str">
        <f t="shared" si="472"/>
        <v/>
      </c>
      <c r="BT821" s="132" t="str">
        <f t="shared" si="473"/>
        <v/>
      </c>
      <c r="BU821" s="132" t="str">
        <f t="shared" si="474"/>
        <v/>
      </c>
      <c r="BV821" s="132" t="str">
        <f t="shared" si="475"/>
        <v/>
      </c>
      <c r="BW821" s="132" t="str">
        <f t="shared" si="476"/>
        <v/>
      </c>
      <c r="BX821" s="132" t="str">
        <f t="shared" si="477"/>
        <v/>
      </c>
      <c r="BY821" s="132" t="str">
        <f t="shared" si="478"/>
        <v/>
      </c>
      <c r="BZ821" t="str">
        <f t="shared" si="479"/>
        <v/>
      </c>
      <c r="CA821" t="str">
        <f t="shared" si="480"/>
        <v/>
      </c>
      <c r="CB821" t="str">
        <f t="shared" si="481"/>
        <v/>
      </c>
      <c r="CC821" t="str">
        <f t="shared" si="482"/>
        <v/>
      </c>
      <c r="CD821" t="str">
        <f t="shared" si="483"/>
        <v/>
      </c>
      <c r="CE821" t="str">
        <f t="shared" si="484"/>
        <v/>
      </c>
      <c r="CF821" t="str">
        <f t="shared" si="485"/>
        <v/>
      </c>
      <c r="CG821" t="str">
        <f t="shared" si="486"/>
        <v/>
      </c>
      <c r="CH821" t="str">
        <f t="shared" si="487"/>
        <v/>
      </c>
      <c r="CI821" t="str">
        <f t="shared" si="488"/>
        <v/>
      </c>
      <c r="CJ821" t="str">
        <f t="shared" si="489"/>
        <v/>
      </c>
      <c r="CK821" t="str">
        <f t="shared" si="490"/>
        <v/>
      </c>
      <c r="CL821" t="str">
        <f t="shared" si="491"/>
        <v/>
      </c>
      <c r="CM821" t="str">
        <f t="shared" si="492"/>
        <v/>
      </c>
      <c r="CN821" t="str">
        <f t="shared" si="493"/>
        <v/>
      </c>
      <c r="CO821" t="str">
        <f t="shared" si="494"/>
        <v/>
      </c>
    </row>
    <row r="822" spans="1:93" ht="16.5" customHeight="1">
      <c r="A822" t="s">
        <v>4482</v>
      </c>
      <c r="B822" s="97" t="s">
        <v>4549</v>
      </c>
      <c r="C822" s="26" t="s">
        <v>3863</v>
      </c>
      <c r="D822" s="27"/>
      <c r="E822" s="27" t="s">
        <v>2890</v>
      </c>
      <c r="F822" t="s">
        <v>48</v>
      </c>
      <c r="G822" s="30" t="s">
        <v>337</v>
      </c>
      <c r="H822" t="s">
        <v>3269</v>
      </c>
      <c r="I822" t="s">
        <v>448</v>
      </c>
      <c r="K822" s="28"/>
      <c r="M822" t="s">
        <v>38</v>
      </c>
      <c r="R822" t="str">
        <f>IF(COUNTIF(soi_input_variables!A:A,B822)&gt;0,"yes","no")</f>
        <v>no</v>
      </c>
      <c r="S822" t="str">
        <f>IF(COUNTIF(midas_input_variables!A:A,B822)&gt;0,"yes","no")</f>
        <v>yes</v>
      </c>
      <c r="T822" t="str">
        <f t="shared" si="455"/>
        <v>yes</v>
      </c>
      <c r="U822">
        <f t="shared" si="497"/>
        <v>5.0000000000000001E-4</v>
      </c>
      <c r="V822" t="str">
        <f>IF(COUNTIF(eucalc_variables_proxies!A:A,B822)&gt;0,"yes","no")</f>
        <v>yes</v>
      </c>
      <c r="X822" t="s">
        <v>3092</v>
      </c>
      <c r="AI822" s="9" t="s">
        <v>5260</v>
      </c>
      <c r="AJ822" t="s">
        <v>3132</v>
      </c>
      <c r="AK822" t="s">
        <v>3132</v>
      </c>
      <c r="AO822" s="29"/>
      <c r="AP822" s="103" t="s">
        <v>5261</v>
      </c>
      <c r="AQ822" s="104" t="b">
        <v>1</v>
      </c>
      <c r="AR822" s="105"/>
      <c r="AS822" s="29"/>
      <c r="AT822" s="131" t="str" cm="1">
        <f t="array" ref="AT822">IFERROR(_xlfn.TEXTSPLIT(AR822,";",,FALSE),"")</f>
        <v/>
      </c>
      <c r="BJ822" s="132" t="str">
        <f t="shared" si="463"/>
        <v/>
      </c>
      <c r="BK822" s="132" t="str">
        <f t="shared" si="464"/>
        <v/>
      </c>
      <c r="BL822" s="132" t="str">
        <f t="shared" si="465"/>
        <v/>
      </c>
      <c r="BM822" s="132" t="str">
        <f t="shared" si="466"/>
        <v/>
      </c>
      <c r="BN822" s="132" t="str">
        <f t="shared" si="467"/>
        <v/>
      </c>
      <c r="BO822" s="132" t="str">
        <f t="shared" si="468"/>
        <v/>
      </c>
      <c r="BP822" s="132" t="str">
        <f t="shared" si="469"/>
        <v/>
      </c>
      <c r="BQ822" s="132" t="str">
        <f t="shared" si="470"/>
        <v/>
      </c>
      <c r="BR822" s="132" t="str">
        <f t="shared" si="471"/>
        <v/>
      </c>
      <c r="BS822" s="132" t="str">
        <f t="shared" si="472"/>
        <v/>
      </c>
      <c r="BT822" s="132" t="str">
        <f t="shared" si="473"/>
        <v/>
      </c>
      <c r="BU822" s="132" t="str">
        <f t="shared" si="474"/>
        <v/>
      </c>
      <c r="BV822" s="132" t="str">
        <f t="shared" si="475"/>
        <v/>
      </c>
      <c r="BW822" s="132" t="str">
        <f t="shared" si="476"/>
        <v/>
      </c>
      <c r="BX822" s="132" t="str">
        <f t="shared" si="477"/>
        <v/>
      </c>
      <c r="BY822" s="132" t="str">
        <f t="shared" si="478"/>
        <v/>
      </c>
      <c r="BZ822" t="str">
        <f t="shared" si="479"/>
        <v/>
      </c>
      <c r="CA822" t="str">
        <f t="shared" si="480"/>
        <v/>
      </c>
      <c r="CB822" t="str">
        <f t="shared" si="481"/>
        <v/>
      </c>
      <c r="CC822" t="str">
        <f t="shared" si="482"/>
        <v/>
      </c>
      <c r="CD822" t="str">
        <f t="shared" si="483"/>
        <v/>
      </c>
      <c r="CE822" t="str">
        <f t="shared" si="484"/>
        <v/>
      </c>
      <c r="CF822" t="str">
        <f t="shared" si="485"/>
        <v/>
      </c>
      <c r="CG822" t="str">
        <f t="shared" si="486"/>
        <v/>
      </c>
      <c r="CH822" t="str">
        <f t="shared" si="487"/>
        <v/>
      </c>
      <c r="CI822" t="str">
        <f t="shared" si="488"/>
        <v/>
      </c>
      <c r="CJ822" t="str">
        <f t="shared" si="489"/>
        <v/>
      </c>
      <c r="CK822" t="str">
        <f t="shared" si="490"/>
        <v/>
      </c>
      <c r="CL822" t="str">
        <f t="shared" si="491"/>
        <v/>
      </c>
      <c r="CM822" t="str">
        <f t="shared" si="492"/>
        <v/>
      </c>
      <c r="CN822" t="str">
        <f t="shared" si="493"/>
        <v/>
      </c>
      <c r="CO822" t="str">
        <f t="shared" si="494"/>
        <v/>
      </c>
    </row>
    <row r="823" spans="1:93" ht="19.5" customHeight="1">
      <c r="A823" t="s">
        <v>4475</v>
      </c>
      <c r="B823" s="97" t="s">
        <v>4551</v>
      </c>
      <c r="C823" s="26" t="s">
        <v>3863</v>
      </c>
      <c r="D823" s="27"/>
      <c r="E823" s="27" t="s">
        <v>2890</v>
      </c>
      <c r="F823" t="s">
        <v>48</v>
      </c>
      <c r="G823" s="30" t="s">
        <v>337</v>
      </c>
      <c r="H823" t="s">
        <v>3269</v>
      </c>
      <c r="I823" t="s">
        <v>442</v>
      </c>
      <c r="K823" s="28"/>
      <c r="M823" t="s">
        <v>38</v>
      </c>
      <c r="R823" t="str">
        <f>IF(COUNTIF(soi_input_variables!A:A,B823)&gt;0,"yes","no")</f>
        <v>no</v>
      </c>
      <c r="S823" t="str">
        <f>IF(COUNTIF(midas_input_variables!A:A,B823)&gt;0,"yes","no")</f>
        <v>yes</v>
      </c>
      <c r="T823" t="str">
        <f t="shared" si="455"/>
        <v>yes</v>
      </c>
      <c r="U823">
        <f t="shared" si="497"/>
        <v>5.0000000000000001E-4</v>
      </c>
      <c r="V823" t="str">
        <f>IF(COUNTIF(eucalc_variables_proxies!A:A,B823)&gt;0,"yes","no")</f>
        <v>yes</v>
      </c>
      <c r="X823" t="s">
        <v>3092</v>
      </c>
      <c r="AI823" s="9" t="s">
        <v>5262</v>
      </c>
      <c r="AJ823" t="s">
        <v>3132</v>
      </c>
      <c r="AK823" t="s">
        <v>3132</v>
      </c>
      <c r="AO823" s="29"/>
      <c r="AP823" s="103" t="s">
        <v>5263</v>
      </c>
      <c r="AQ823" s="104" t="b">
        <v>1</v>
      </c>
      <c r="AR823" s="105"/>
      <c r="AS823" s="29"/>
      <c r="AT823" s="131" t="str" cm="1">
        <f t="array" ref="AT823">IFERROR(_xlfn.TEXTSPLIT(AR823,";",,FALSE),"")</f>
        <v/>
      </c>
      <c r="BJ823" s="132" t="str">
        <f t="shared" si="463"/>
        <v/>
      </c>
      <c r="BK823" s="132" t="str">
        <f t="shared" si="464"/>
        <v/>
      </c>
      <c r="BL823" s="132" t="str">
        <f t="shared" si="465"/>
        <v/>
      </c>
      <c r="BM823" s="132" t="str">
        <f t="shared" si="466"/>
        <v/>
      </c>
      <c r="BN823" s="132" t="str">
        <f t="shared" si="467"/>
        <v/>
      </c>
      <c r="BO823" s="132" t="str">
        <f t="shared" si="468"/>
        <v/>
      </c>
      <c r="BP823" s="132" t="str">
        <f t="shared" si="469"/>
        <v/>
      </c>
      <c r="BQ823" s="132" t="str">
        <f t="shared" si="470"/>
        <v/>
      </c>
      <c r="BR823" s="132" t="str">
        <f t="shared" si="471"/>
        <v/>
      </c>
      <c r="BS823" s="132" t="str">
        <f t="shared" si="472"/>
        <v/>
      </c>
      <c r="BT823" s="132" t="str">
        <f t="shared" si="473"/>
        <v/>
      </c>
      <c r="BU823" s="132" t="str">
        <f t="shared" si="474"/>
        <v/>
      </c>
      <c r="BV823" s="132" t="str">
        <f t="shared" si="475"/>
        <v/>
      </c>
      <c r="BW823" s="132" t="str">
        <f t="shared" si="476"/>
        <v/>
      </c>
      <c r="BX823" s="132" t="str">
        <f t="shared" si="477"/>
        <v/>
      </c>
      <c r="BY823" s="132" t="str">
        <f t="shared" si="478"/>
        <v/>
      </c>
      <c r="BZ823" t="str">
        <f t="shared" si="479"/>
        <v/>
      </c>
      <c r="CA823" t="str">
        <f t="shared" si="480"/>
        <v/>
      </c>
      <c r="CB823" t="str">
        <f t="shared" si="481"/>
        <v/>
      </c>
      <c r="CC823" t="str">
        <f t="shared" si="482"/>
        <v/>
      </c>
      <c r="CD823" t="str">
        <f t="shared" si="483"/>
        <v/>
      </c>
      <c r="CE823" t="str">
        <f t="shared" si="484"/>
        <v/>
      </c>
      <c r="CF823" t="str">
        <f t="shared" si="485"/>
        <v/>
      </c>
      <c r="CG823" t="str">
        <f t="shared" si="486"/>
        <v/>
      </c>
      <c r="CH823" t="str">
        <f t="shared" si="487"/>
        <v/>
      </c>
      <c r="CI823" t="str">
        <f t="shared" si="488"/>
        <v/>
      </c>
      <c r="CJ823" t="str">
        <f t="shared" si="489"/>
        <v/>
      </c>
      <c r="CK823" t="str">
        <f t="shared" si="490"/>
        <v/>
      </c>
      <c r="CL823" t="str">
        <f t="shared" si="491"/>
        <v/>
      </c>
      <c r="CM823" t="str">
        <f t="shared" si="492"/>
        <v/>
      </c>
      <c r="CN823" t="str">
        <f t="shared" si="493"/>
        <v/>
      </c>
      <c r="CO823" t="str">
        <f t="shared" si="494"/>
        <v/>
      </c>
    </row>
    <row r="824" spans="1:93" ht="17.7" customHeight="1">
      <c r="A824" t="s">
        <v>4479</v>
      </c>
      <c r="B824" s="97" t="s">
        <v>4554</v>
      </c>
      <c r="C824" s="26" t="s">
        <v>3863</v>
      </c>
      <c r="D824" s="27"/>
      <c r="E824" s="27" t="s">
        <v>2890</v>
      </c>
      <c r="F824" t="s">
        <v>48</v>
      </c>
      <c r="G824" s="30" t="s">
        <v>337</v>
      </c>
      <c r="H824" t="s">
        <v>3269</v>
      </c>
      <c r="I824" t="s">
        <v>2243</v>
      </c>
      <c r="K824" s="28"/>
      <c r="M824" t="s">
        <v>38</v>
      </c>
      <c r="R824" t="str">
        <f>IF(COUNTIF(soi_input_variables!A:A,B824)&gt;0,"yes","no")</f>
        <v>no</v>
      </c>
      <c r="S824" t="str">
        <f>IF(COUNTIF(midas_input_variables!A:A,B824)&gt;0,"yes","no")</f>
        <v>yes</v>
      </c>
      <c r="T824" t="str">
        <f t="shared" si="455"/>
        <v>yes</v>
      </c>
      <c r="U824">
        <f t="shared" si="497"/>
        <v>5.0000000000000001E-4</v>
      </c>
      <c r="V824" t="str">
        <f>IF(COUNTIF(eucalc_variables_proxies!A:A,B824)&gt;0,"yes","no")</f>
        <v>yes</v>
      </c>
      <c r="X824" t="s">
        <v>3092</v>
      </c>
      <c r="AI824" s="9" t="s">
        <v>5264</v>
      </c>
      <c r="AJ824" t="s">
        <v>3132</v>
      </c>
      <c r="AK824" t="s">
        <v>3132</v>
      </c>
      <c r="AO824" s="29"/>
      <c r="AP824" s="103" t="s">
        <v>5265</v>
      </c>
      <c r="AQ824" s="104" t="b">
        <v>1</v>
      </c>
      <c r="AR824" s="105"/>
      <c r="AS824" s="29"/>
      <c r="AT824" s="131" t="str" cm="1">
        <f t="array" ref="AT824">IFERROR(_xlfn.TEXTSPLIT(AR824,";",,FALSE),"")</f>
        <v/>
      </c>
      <c r="BJ824" s="132" t="str">
        <f t="shared" si="463"/>
        <v/>
      </c>
      <c r="BK824" s="132" t="str">
        <f t="shared" si="464"/>
        <v/>
      </c>
      <c r="BL824" s="132" t="str">
        <f t="shared" si="465"/>
        <v/>
      </c>
      <c r="BM824" s="132" t="str">
        <f t="shared" si="466"/>
        <v/>
      </c>
      <c r="BN824" s="132" t="str">
        <f t="shared" si="467"/>
        <v/>
      </c>
      <c r="BO824" s="132" t="str">
        <f t="shared" si="468"/>
        <v/>
      </c>
      <c r="BP824" s="132" t="str">
        <f t="shared" si="469"/>
        <v/>
      </c>
      <c r="BQ824" s="132" t="str">
        <f t="shared" si="470"/>
        <v/>
      </c>
      <c r="BR824" s="132" t="str">
        <f t="shared" si="471"/>
        <v/>
      </c>
      <c r="BS824" s="132" t="str">
        <f t="shared" si="472"/>
        <v/>
      </c>
      <c r="BT824" s="132" t="str">
        <f t="shared" si="473"/>
        <v/>
      </c>
      <c r="BU824" s="132" t="str">
        <f t="shared" si="474"/>
        <v/>
      </c>
      <c r="BV824" s="132" t="str">
        <f t="shared" si="475"/>
        <v/>
      </c>
      <c r="BW824" s="132" t="str">
        <f t="shared" si="476"/>
        <v/>
      </c>
      <c r="BX824" s="132" t="str">
        <f t="shared" si="477"/>
        <v/>
      </c>
      <c r="BY824" s="132" t="str">
        <f t="shared" si="478"/>
        <v/>
      </c>
      <c r="BZ824" t="str">
        <f t="shared" si="479"/>
        <v/>
      </c>
      <c r="CA824" t="str">
        <f t="shared" si="480"/>
        <v/>
      </c>
      <c r="CB824" t="str">
        <f t="shared" si="481"/>
        <v/>
      </c>
      <c r="CC824" t="str">
        <f t="shared" si="482"/>
        <v/>
      </c>
      <c r="CD824" t="str">
        <f t="shared" si="483"/>
        <v/>
      </c>
      <c r="CE824" t="str">
        <f t="shared" si="484"/>
        <v/>
      </c>
      <c r="CF824" t="str">
        <f t="shared" si="485"/>
        <v/>
      </c>
      <c r="CG824" t="str">
        <f t="shared" si="486"/>
        <v/>
      </c>
      <c r="CH824" t="str">
        <f t="shared" si="487"/>
        <v/>
      </c>
      <c r="CI824" t="str">
        <f t="shared" si="488"/>
        <v/>
      </c>
      <c r="CJ824" t="str">
        <f t="shared" si="489"/>
        <v/>
      </c>
      <c r="CK824" t="str">
        <f t="shared" si="490"/>
        <v/>
      </c>
      <c r="CL824" t="str">
        <f t="shared" si="491"/>
        <v/>
      </c>
      <c r="CM824" t="str">
        <f t="shared" si="492"/>
        <v/>
      </c>
      <c r="CN824" t="str">
        <f t="shared" si="493"/>
        <v/>
      </c>
      <c r="CO824" t="str">
        <f t="shared" si="494"/>
        <v/>
      </c>
    </row>
    <row r="825" spans="1:93" ht="19.2" customHeight="1">
      <c r="B825" s="97" t="s">
        <v>4559</v>
      </c>
      <c r="C825" s="26"/>
      <c r="D825" s="27"/>
      <c r="E825" s="27" t="s">
        <v>3723</v>
      </c>
      <c r="G825" s="30" t="s">
        <v>337</v>
      </c>
      <c r="H825" t="s">
        <v>434</v>
      </c>
      <c r="I825" t="s">
        <v>435</v>
      </c>
      <c r="K825" s="28"/>
      <c r="M825" t="s">
        <v>38</v>
      </c>
      <c r="Q825" s="1" t="str">
        <f>CONCATENATE($B$816, "/(", $B$828, "+", $B$829, "+", $B$830, ")")</f>
        <v>eucalc_fos_emissions_co2e/(eucalc_fos_primary_demand_coal+eucalc_fos_primary_demand_gas+eucalc_fos_primary_demand_oil)</v>
      </c>
      <c r="R825" t="str">
        <f>IF(COUNTIF(soi_input_variables!A:A,B825)&gt;0,"yes","no")</f>
        <v>no</v>
      </c>
      <c r="S825" t="str">
        <f>IF(COUNTIF(midas_input_variables!A:A,B825)&gt;0,"yes","no")</f>
        <v>no</v>
      </c>
      <c r="T825" t="str">
        <f t="shared" si="455"/>
        <v>no</v>
      </c>
      <c r="V825" t="str">
        <f>IF(COUNTIF(eucalc_variables_proxies!A:A,B825)&gt;0,"yes","no")</f>
        <v>no</v>
      </c>
      <c r="X825" t="s">
        <v>3096</v>
      </c>
      <c r="AI825" s="9" t="s">
        <v>5266</v>
      </c>
      <c r="AJ825" t="s">
        <v>3132</v>
      </c>
      <c r="AK825" t="s">
        <v>3132</v>
      </c>
      <c r="AO825" s="29"/>
      <c r="AP825" s="103" t="s">
        <v>5267</v>
      </c>
      <c r="AQ825" s="104" t="b">
        <v>1</v>
      </c>
      <c r="AR825" s="105"/>
      <c r="AS825" s="29"/>
      <c r="AT825" s="131" t="str" cm="1">
        <f t="array" ref="AT825">IFERROR(_xlfn.TEXTSPLIT(AR825,";",,FALSE),"")</f>
        <v/>
      </c>
      <c r="BJ825" s="132" t="str">
        <f t="shared" si="463"/>
        <v/>
      </c>
      <c r="BK825" s="132" t="str">
        <f t="shared" si="464"/>
        <v/>
      </c>
      <c r="BL825" s="132" t="str">
        <f t="shared" si="465"/>
        <v/>
      </c>
      <c r="BM825" s="132" t="str">
        <f t="shared" si="466"/>
        <v/>
      </c>
      <c r="BN825" s="132" t="str">
        <f t="shared" si="467"/>
        <v/>
      </c>
      <c r="BO825" s="132" t="str">
        <f t="shared" si="468"/>
        <v/>
      </c>
      <c r="BP825" s="132" t="str">
        <f t="shared" si="469"/>
        <v/>
      </c>
      <c r="BQ825" s="132" t="str">
        <f t="shared" si="470"/>
        <v/>
      </c>
      <c r="BR825" s="132" t="str">
        <f t="shared" si="471"/>
        <v/>
      </c>
      <c r="BS825" s="132" t="str">
        <f t="shared" si="472"/>
        <v/>
      </c>
      <c r="BT825" s="132" t="str">
        <f t="shared" si="473"/>
        <v/>
      </c>
      <c r="BU825" s="132" t="str">
        <f t="shared" si="474"/>
        <v/>
      </c>
      <c r="BV825" s="132" t="str">
        <f t="shared" si="475"/>
        <v/>
      </c>
      <c r="BW825" s="132" t="str">
        <f t="shared" si="476"/>
        <v/>
      </c>
      <c r="BX825" s="132" t="str">
        <f t="shared" si="477"/>
        <v/>
      </c>
      <c r="BY825" s="132" t="str">
        <f t="shared" si="478"/>
        <v/>
      </c>
      <c r="BZ825" t="str">
        <f t="shared" si="479"/>
        <v/>
      </c>
      <c r="CA825" t="str">
        <f t="shared" si="480"/>
        <v/>
      </c>
      <c r="CB825" t="str">
        <f t="shared" si="481"/>
        <v/>
      </c>
      <c r="CC825" t="str">
        <f t="shared" si="482"/>
        <v/>
      </c>
      <c r="CD825" t="str">
        <f t="shared" si="483"/>
        <v/>
      </c>
      <c r="CE825" t="str">
        <f t="shared" si="484"/>
        <v/>
      </c>
      <c r="CF825" t="str">
        <f t="shared" si="485"/>
        <v/>
      </c>
      <c r="CG825" t="str">
        <f t="shared" si="486"/>
        <v/>
      </c>
      <c r="CH825" t="str">
        <f t="shared" si="487"/>
        <v/>
      </c>
      <c r="CI825" t="str">
        <f t="shared" si="488"/>
        <v/>
      </c>
      <c r="CJ825" t="str">
        <f t="shared" si="489"/>
        <v/>
      </c>
      <c r="CK825" t="str">
        <f t="shared" si="490"/>
        <v/>
      </c>
      <c r="CL825" t="str">
        <f t="shared" si="491"/>
        <v/>
      </c>
      <c r="CM825" t="str">
        <f t="shared" si="492"/>
        <v/>
      </c>
      <c r="CN825" t="str">
        <f t="shared" si="493"/>
        <v/>
      </c>
      <c r="CO825" t="str">
        <f t="shared" si="494"/>
        <v/>
      </c>
    </row>
    <row r="826" spans="1:93" ht="17.7" customHeight="1">
      <c r="B826" s="97" t="s">
        <v>4561</v>
      </c>
      <c r="C826" s="26"/>
      <c r="D826" s="27"/>
      <c r="E826" s="27" t="s">
        <v>3723</v>
      </c>
      <c r="G826" s="30" t="s">
        <v>337</v>
      </c>
      <c r="H826" t="s">
        <v>434</v>
      </c>
      <c r="I826" t="s">
        <v>453</v>
      </c>
      <c r="K826" s="28"/>
      <c r="M826" t="s">
        <v>38</v>
      </c>
      <c r="Q826" s="1" t="str">
        <f>CONCATENATE($B$816, "/(", $B$828, "+", $B$829, "+", $B$830, ")")</f>
        <v>eucalc_fos_emissions_co2e/(eucalc_fos_primary_demand_coal+eucalc_fos_primary_demand_gas+eucalc_fos_primary_demand_oil)</v>
      </c>
      <c r="R826" t="str">
        <f>IF(COUNTIF(soi_input_variables!A:A,B826)&gt;0,"yes","no")</f>
        <v>no</v>
      </c>
      <c r="S826" t="str">
        <f>IF(COUNTIF(midas_input_variables!A:A,B826)&gt;0,"yes","no")</f>
        <v>no</v>
      </c>
      <c r="T826" t="str">
        <f t="shared" si="455"/>
        <v>no</v>
      </c>
      <c r="V826" t="str">
        <f>IF(COUNTIF(eucalc_variables_proxies!A:A,B826)&gt;0,"yes","no")</f>
        <v>no</v>
      </c>
      <c r="X826" t="s">
        <v>3096</v>
      </c>
      <c r="AI826" s="9" t="s">
        <v>5268</v>
      </c>
      <c r="AJ826" t="s">
        <v>3132</v>
      </c>
      <c r="AK826" t="s">
        <v>3132</v>
      </c>
      <c r="AO826" s="29"/>
      <c r="AP826" s="103" t="s">
        <v>5269</v>
      </c>
      <c r="AQ826" s="104" t="b">
        <v>1</v>
      </c>
      <c r="AR826" s="105"/>
      <c r="AS826" s="29"/>
      <c r="AT826" s="131" t="str" cm="1">
        <f t="array" ref="AT826">IFERROR(_xlfn.TEXTSPLIT(AR826,";",,FALSE),"")</f>
        <v/>
      </c>
      <c r="BJ826" s="132" t="str">
        <f t="shared" si="463"/>
        <v/>
      </c>
      <c r="BK826" s="132" t="str">
        <f t="shared" si="464"/>
        <v/>
      </c>
      <c r="BL826" s="132" t="str">
        <f t="shared" si="465"/>
        <v/>
      </c>
      <c r="BM826" s="132" t="str">
        <f t="shared" si="466"/>
        <v/>
      </c>
      <c r="BN826" s="132" t="str">
        <f t="shared" si="467"/>
        <v/>
      </c>
      <c r="BO826" s="132" t="str">
        <f t="shared" si="468"/>
        <v/>
      </c>
      <c r="BP826" s="132" t="str">
        <f t="shared" si="469"/>
        <v/>
      </c>
      <c r="BQ826" s="132" t="str">
        <f t="shared" si="470"/>
        <v/>
      </c>
      <c r="BR826" s="132" t="str">
        <f t="shared" si="471"/>
        <v/>
      </c>
      <c r="BS826" s="132" t="str">
        <f t="shared" si="472"/>
        <v/>
      </c>
      <c r="BT826" s="132" t="str">
        <f t="shared" si="473"/>
        <v/>
      </c>
      <c r="BU826" s="132" t="str">
        <f t="shared" si="474"/>
        <v/>
      </c>
      <c r="BV826" s="132" t="str">
        <f t="shared" si="475"/>
        <v/>
      </c>
      <c r="BW826" s="132" t="str">
        <f t="shared" si="476"/>
        <v/>
      </c>
      <c r="BX826" s="132" t="str">
        <f t="shared" si="477"/>
        <v/>
      </c>
      <c r="BY826" s="132" t="str">
        <f t="shared" si="478"/>
        <v/>
      </c>
      <c r="BZ826" t="str">
        <f t="shared" si="479"/>
        <v/>
      </c>
      <c r="CA826" t="str">
        <f t="shared" si="480"/>
        <v/>
      </c>
      <c r="CB826" t="str">
        <f t="shared" si="481"/>
        <v/>
      </c>
      <c r="CC826" t="str">
        <f t="shared" si="482"/>
        <v/>
      </c>
      <c r="CD826" t="str">
        <f t="shared" si="483"/>
        <v/>
      </c>
      <c r="CE826" t="str">
        <f t="shared" si="484"/>
        <v/>
      </c>
      <c r="CF826" t="str">
        <f t="shared" si="485"/>
        <v/>
      </c>
      <c r="CG826" t="str">
        <f t="shared" si="486"/>
        <v/>
      </c>
      <c r="CH826" t="str">
        <f t="shared" si="487"/>
        <v/>
      </c>
      <c r="CI826" t="str">
        <f t="shared" si="488"/>
        <v/>
      </c>
      <c r="CJ826" t="str">
        <f t="shared" si="489"/>
        <v/>
      </c>
      <c r="CK826" t="str">
        <f t="shared" si="490"/>
        <v/>
      </c>
      <c r="CL826" t="str">
        <f t="shared" si="491"/>
        <v/>
      </c>
      <c r="CM826" t="str">
        <f t="shared" si="492"/>
        <v/>
      </c>
      <c r="CN826" t="str">
        <f t="shared" si="493"/>
        <v/>
      </c>
      <c r="CO826" t="str">
        <f t="shared" si="494"/>
        <v/>
      </c>
    </row>
    <row r="827" spans="1:93" ht="17.7" customHeight="1">
      <c r="B827" s="97" t="s">
        <v>4566</v>
      </c>
      <c r="C827" s="26"/>
      <c r="D827" s="27"/>
      <c r="E827" s="27" t="s">
        <v>3723</v>
      </c>
      <c r="G827" s="30" t="s">
        <v>337</v>
      </c>
      <c r="H827" t="s">
        <v>434</v>
      </c>
      <c r="I827" t="s">
        <v>448</v>
      </c>
      <c r="K827" s="28"/>
      <c r="M827" t="s">
        <v>38</v>
      </c>
      <c r="Q827" s="1" t="str">
        <f>CONCATENATE($B$816,  "/(", $B$828, "+", $B$829, "+", $B$830, ")")</f>
        <v>eucalc_fos_emissions_co2e/(eucalc_fos_primary_demand_coal+eucalc_fos_primary_demand_gas+eucalc_fos_primary_demand_oil)</v>
      </c>
      <c r="R827" t="str">
        <f>IF(COUNTIF(soi_input_variables!A:A,B827)&gt;0,"yes","no")</f>
        <v>no</v>
      </c>
      <c r="S827" t="str">
        <f>IF(COUNTIF(midas_input_variables!A:A,B827)&gt;0,"yes","no")</f>
        <v>no</v>
      </c>
      <c r="T827" t="str">
        <f t="shared" ref="T827:T901" si="498">IF(OR(R827="yes",S827="yes"),"yes","no")</f>
        <v>no</v>
      </c>
      <c r="V827" t="str">
        <f>IF(COUNTIF(eucalc_variables_proxies!A:A,B827)&gt;0,"yes","no")</f>
        <v>no</v>
      </c>
      <c r="X827" t="s">
        <v>3096</v>
      </c>
      <c r="AI827" s="9" t="s">
        <v>5270</v>
      </c>
      <c r="AJ827" t="s">
        <v>3132</v>
      </c>
      <c r="AK827" t="s">
        <v>3132</v>
      </c>
      <c r="AO827" s="29"/>
      <c r="AP827" s="103" t="s">
        <v>5271</v>
      </c>
      <c r="AQ827" s="104" t="b">
        <v>1</v>
      </c>
      <c r="AR827" s="105"/>
      <c r="AS827" s="29"/>
      <c r="AT827" s="131" t="str" cm="1">
        <f t="array" ref="AT827">IFERROR(_xlfn.TEXTSPLIT(AR827,";",,FALSE),"")</f>
        <v/>
      </c>
      <c r="BJ827" s="132" t="str">
        <f t="shared" si="463"/>
        <v/>
      </c>
      <c r="BK827" s="132" t="str">
        <f t="shared" si="464"/>
        <v/>
      </c>
      <c r="BL827" s="132" t="str">
        <f t="shared" si="465"/>
        <v/>
      </c>
      <c r="BM827" s="132" t="str">
        <f t="shared" si="466"/>
        <v/>
      </c>
      <c r="BN827" s="132" t="str">
        <f t="shared" si="467"/>
        <v/>
      </c>
      <c r="BO827" s="132" t="str">
        <f t="shared" si="468"/>
        <v/>
      </c>
      <c r="BP827" s="132" t="str">
        <f t="shared" si="469"/>
        <v/>
      </c>
      <c r="BQ827" s="132" t="str">
        <f t="shared" si="470"/>
        <v/>
      </c>
      <c r="BR827" s="132" t="str">
        <f t="shared" si="471"/>
        <v/>
      </c>
      <c r="BS827" s="132" t="str">
        <f t="shared" si="472"/>
        <v/>
      </c>
      <c r="BT827" s="132" t="str">
        <f t="shared" si="473"/>
        <v/>
      </c>
      <c r="BU827" s="132" t="str">
        <f t="shared" si="474"/>
        <v/>
      </c>
      <c r="BV827" s="132" t="str">
        <f t="shared" si="475"/>
        <v/>
      </c>
      <c r="BW827" s="132" t="str">
        <f t="shared" si="476"/>
        <v/>
      </c>
      <c r="BX827" s="132" t="str">
        <f t="shared" si="477"/>
        <v/>
      </c>
      <c r="BY827" s="132" t="str">
        <f t="shared" si="478"/>
        <v/>
      </c>
      <c r="BZ827" t="str">
        <f t="shared" si="479"/>
        <v/>
      </c>
      <c r="CA827" t="str">
        <f t="shared" si="480"/>
        <v/>
      </c>
      <c r="CB827" t="str">
        <f t="shared" si="481"/>
        <v/>
      </c>
      <c r="CC827" t="str">
        <f t="shared" si="482"/>
        <v/>
      </c>
      <c r="CD827" t="str">
        <f t="shared" si="483"/>
        <v/>
      </c>
      <c r="CE827" t="str">
        <f t="shared" si="484"/>
        <v/>
      </c>
      <c r="CF827" t="str">
        <f t="shared" si="485"/>
        <v/>
      </c>
      <c r="CG827" t="str">
        <f t="shared" si="486"/>
        <v/>
      </c>
      <c r="CH827" t="str">
        <f t="shared" si="487"/>
        <v/>
      </c>
      <c r="CI827" t="str">
        <f t="shared" si="488"/>
        <v/>
      </c>
      <c r="CJ827" t="str">
        <f t="shared" si="489"/>
        <v/>
      </c>
      <c r="CK827" t="str">
        <f t="shared" si="490"/>
        <v/>
      </c>
      <c r="CL827" t="str">
        <f t="shared" si="491"/>
        <v/>
      </c>
      <c r="CM827" t="str">
        <f t="shared" si="492"/>
        <v/>
      </c>
      <c r="CN827" t="str">
        <f t="shared" si="493"/>
        <v/>
      </c>
      <c r="CO827" t="str">
        <f t="shared" si="494"/>
        <v/>
      </c>
    </row>
    <row r="828" spans="1:93" ht="22.2" customHeight="1">
      <c r="A828" t="s">
        <v>4735</v>
      </c>
      <c r="B828" s="97" t="s">
        <v>4568</v>
      </c>
      <c r="C828" s="26" t="s">
        <v>5272</v>
      </c>
      <c r="D828" s="27"/>
      <c r="E828" s="27" t="s">
        <v>2890</v>
      </c>
      <c r="F828" t="s">
        <v>48</v>
      </c>
      <c r="G828" s="30" t="s">
        <v>337</v>
      </c>
      <c r="H828" t="s">
        <v>526</v>
      </c>
      <c r="I828" t="s">
        <v>435</v>
      </c>
      <c r="K828" s="28" t="s">
        <v>3086</v>
      </c>
      <c r="M828" t="s">
        <v>38</v>
      </c>
      <c r="O828" s="33"/>
      <c r="R828" t="str">
        <f>IF(COUNTIF(soi_input_variables!A:A,B828)&gt;0,"yes","no")</f>
        <v>no</v>
      </c>
      <c r="S828" t="str">
        <f>IF(COUNTIF(midas_input_variables!A:A,B828)&gt;0,"yes","no")</f>
        <v>yes</v>
      </c>
      <c r="T828" t="str">
        <f t="shared" si="498"/>
        <v>yes</v>
      </c>
      <c r="U828">
        <f t="shared" ref="U828:U837" si="499">0.0005</f>
        <v>5.0000000000000001E-4</v>
      </c>
      <c r="V828" t="str">
        <f>IF(COUNTIF(eucalc_variables_proxies!A:A,B828)&gt;0,"yes","no")</f>
        <v>yes</v>
      </c>
      <c r="X828" t="s">
        <v>3096</v>
      </c>
      <c r="AI828" s="9" t="s">
        <v>5273</v>
      </c>
      <c r="AJ828" t="s">
        <v>3132</v>
      </c>
      <c r="AK828" t="s">
        <v>3132</v>
      </c>
      <c r="AO828" s="29"/>
      <c r="AP828" s="103" t="s">
        <v>5274</v>
      </c>
      <c r="AQ828" s="104" t="b">
        <v>1</v>
      </c>
      <c r="AR828" s="105"/>
      <c r="AS828" s="29"/>
      <c r="AT828" s="131" t="str" cm="1">
        <f t="array" ref="AT828">IFERROR(_xlfn.TEXTSPLIT(AR828,";",,FALSE),"")</f>
        <v/>
      </c>
      <c r="BJ828" s="132" t="str">
        <f t="shared" si="463"/>
        <v/>
      </c>
      <c r="BK828" s="132" t="str">
        <f t="shared" si="464"/>
        <v/>
      </c>
      <c r="BL828" s="132" t="str">
        <f t="shared" si="465"/>
        <v/>
      </c>
      <c r="BM828" s="132" t="str">
        <f t="shared" si="466"/>
        <v/>
      </c>
      <c r="BN828" s="132" t="str">
        <f t="shared" si="467"/>
        <v/>
      </c>
      <c r="BO828" s="132" t="str">
        <f t="shared" si="468"/>
        <v/>
      </c>
      <c r="BP828" s="132" t="str">
        <f t="shared" si="469"/>
        <v/>
      </c>
      <c r="BQ828" s="132" t="str">
        <f t="shared" si="470"/>
        <v/>
      </c>
      <c r="BR828" s="132" t="str">
        <f t="shared" si="471"/>
        <v/>
      </c>
      <c r="BS828" s="132" t="str">
        <f t="shared" si="472"/>
        <v/>
      </c>
      <c r="BT828" s="132" t="str">
        <f t="shared" si="473"/>
        <v/>
      </c>
      <c r="BU828" s="132" t="str">
        <f t="shared" si="474"/>
        <v/>
      </c>
      <c r="BV828" s="132" t="str">
        <f t="shared" si="475"/>
        <v/>
      </c>
      <c r="BW828" s="132" t="str">
        <f t="shared" si="476"/>
        <v/>
      </c>
      <c r="BX828" s="132" t="str">
        <f t="shared" si="477"/>
        <v/>
      </c>
      <c r="BY828" s="132" t="str">
        <f t="shared" si="478"/>
        <v/>
      </c>
      <c r="BZ828" t="str">
        <f t="shared" si="479"/>
        <v/>
      </c>
      <c r="CA828" t="str">
        <f t="shared" si="480"/>
        <v/>
      </c>
      <c r="CB828" t="str">
        <f t="shared" si="481"/>
        <v/>
      </c>
      <c r="CC828" t="str">
        <f t="shared" si="482"/>
        <v/>
      </c>
      <c r="CD828" t="str">
        <f t="shared" si="483"/>
        <v/>
      </c>
      <c r="CE828" t="str">
        <f t="shared" si="484"/>
        <v/>
      </c>
      <c r="CF828" t="str">
        <f t="shared" si="485"/>
        <v/>
      </c>
      <c r="CG828" t="str">
        <f t="shared" si="486"/>
        <v/>
      </c>
      <c r="CH828" t="str">
        <f t="shared" si="487"/>
        <v/>
      </c>
      <c r="CI828" t="str">
        <f t="shared" si="488"/>
        <v/>
      </c>
      <c r="CJ828" t="str">
        <f t="shared" si="489"/>
        <v/>
      </c>
      <c r="CK828" t="str">
        <f t="shared" si="490"/>
        <v/>
      </c>
      <c r="CL828" t="str">
        <f t="shared" si="491"/>
        <v/>
      </c>
      <c r="CM828" t="str">
        <f t="shared" si="492"/>
        <v/>
      </c>
      <c r="CN828" t="str">
        <f t="shared" si="493"/>
        <v/>
      </c>
      <c r="CO828" t="str">
        <f t="shared" si="494"/>
        <v/>
      </c>
    </row>
    <row r="829" spans="1:93" ht="19.2" customHeight="1">
      <c r="A829" t="s">
        <v>4731</v>
      </c>
      <c r="B829" s="97" t="s">
        <v>4571</v>
      </c>
      <c r="C829" s="26" t="s">
        <v>5275</v>
      </c>
      <c r="D829" s="27"/>
      <c r="E829" s="27" t="s">
        <v>2890</v>
      </c>
      <c r="F829" t="s">
        <v>48</v>
      </c>
      <c r="G829" s="30" t="s">
        <v>337</v>
      </c>
      <c r="H829" t="s">
        <v>526</v>
      </c>
      <c r="I829" t="s">
        <v>453</v>
      </c>
      <c r="K829" s="28" t="s">
        <v>3086</v>
      </c>
      <c r="M829" t="s">
        <v>38</v>
      </c>
      <c r="R829" t="str">
        <f>IF(COUNTIF(soi_input_variables!A:A,B829)&gt;0,"yes","no")</f>
        <v>no</v>
      </c>
      <c r="S829" t="str">
        <f>IF(COUNTIF(midas_input_variables!A:A,B829)&gt;0,"yes","no")</f>
        <v>yes</v>
      </c>
      <c r="T829" t="str">
        <f t="shared" si="498"/>
        <v>yes</v>
      </c>
      <c r="U829">
        <f t="shared" si="499"/>
        <v>5.0000000000000001E-4</v>
      </c>
      <c r="V829" t="str">
        <f>IF(COUNTIF(eucalc_variables_proxies!A:A,B829)&gt;0,"yes","no")</f>
        <v>yes</v>
      </c>
      <c r="X829" t="s">
        <v>3096</v>
      </c>
      <c r="AI829" s="9" t="s">
        <v>5276</v>
      </c>
      <c r="AJ829" t="s">
        <v>3132</v>
      </c>
      <c r="AK829" t="s">
        <v>3132</v>
      </c>
      <c r="AO829" s="29"/>
      <c r="AP829" s="103" t="s">
        <v>5277</v>
      </c>
      <c r="AQ829" s="104" t="b">
        <v>1</v>
      </c>
      <c r="AR829" s="105"/>
      <c r="AS829" s="29"/>
      <c r="AT829" s="131" t="str" cm="1">
        <f t="array" ref="AT829">IFERROR(_xlfn.TEXTSPLIT(AR829,";",,FALSE),"")</f>
        <v/>
      </c>
      <c r="BJ829" s="132" t="str">
        <f t="shared" si="463"/>
        <v/>
      </c>
      <c r="BK829" s="132" t="str">
        <f t="shared" si="464"/>
        <v/>
      </c>
      <c r="BL829" s="132" t="str">
        <f t="shared" si="465"/>
        <v/>
      </c>
      <c r="BM829" s="132" t="str">
        <f t="shared" si="466"/>
        <v/>
      </c>
      <c r="BN829" s="132" t="str">
        <f t="shared" si="467"/>
        <v/>
      </c>
      <c r="BO829" s="132" t="str">
        <f t="shared" si="468"/>
        <v/>
      </c>
      <c r="BP829" s="132" t="str">
        <f t="shared" si="469"/>
        <v/>
      </c>
      <c r="BQ829" s="132" t="str">
        <f t="shared" si="470"/>
        <v/>
      </c>
      <c r="BR829" s="132" t="str">
        <f t="shared" si="471"/>
        <v/>
      </c>
      <c r="BS829" s="132" t="str">
        <f t="shared" si="472"/>
        <v/>
      </c>
      <c r="BT829" s="132" t="str">
        <f t="shared" si="473"/>
        <v/>
      </c>
      <c r="BU829" s="132" t="str">
        <f t="shared" si="474"/>
        <v/>
      </c>
      <c r="BV829" s="132" t="str">
        <f t="shared" si="475"/>
        <v/>
      </c>
      <c r="BW829" s="132" t="str">
        <f t="shared" si="476"/>
        <v/>
      </c>
      <c r="BX829" s="132" t="str">
        <f t="shared" si="477"/>
        <v/>
      </c>
      <c r="BY829" s="132" t="str">
        <f t="shared" si="478"/>
        <v/>
      </c>
      <c r="BZ829" t="str">
        <f t="shared" si="479"/>
        <v/>
      </c>
      <c r="CA829" t="str">
        <f t="shared" si="480"/>
        <v/>
      </c>
      <c r="CB829" t="str">
        <f t="shared" si="481"/>
        <v/>
      </c>
      <c r="CC829" t="str">
        <f t="shared" si="482"/>
        <v/>
      </c>
      <c r="CD829" t="str">
        <f t="shared" si="483"/>
        <v/>
      </c>
      <c r="CE829" t="str">
        <f t="shared" si="484"/>
        <v/>
      </c>
      <c r="CF829" t="str">
        <f t="shared" si="485"/>
        <v/>
      </c>
      <c r="CG829" t="str">
        <f t="shared" si="486"/>
        <v/>
      </c>
      <c r="CH829" t="str">
        <f t="shared" si="487"/>
        <v/>
      </c>
      <c r="CI829" t="str">
        <f t="shared" si="488"/>
        <v/>
      </c>
      <c r="CJ829" t="str">
        <f t="shared" si="489"/>
        <v/>
      </c>
      <c r="CK829" t="str">
        <f t="shared" si="490"/>
        <v/>
      </c>
      <c r="CL829" t="str">
        <f t="shared" si="491"/>
        <v/>
      </c>
      <c r="CM829" t="str">
        <f t="shared" si="492"/>
        <v/>
      </c>
      <c r="CN829" t="str">
        <f t="shared" si="493"/>
        <v/>
      </c>
      <c r="CO829" t="str">
        <f t="shared" si="494"/>
        <v/>
      </c>
    </row>
    <row r="830" spans="1:93" ht="18.600000000000001" customHeight="1">
      <c r="A830" t="s">
        <v>4733</v>
      </c>
      <c r="B830" s="97" t="s">
        <v>4573</v>
      </c>
      <c r="C830" s="26" t="s">
        <v>5278</v>
      </c>
      <c r="D830" s="27"/>
      <c r="E830" s="27" t="s">
        <v>2890</v>
      </c>
      <c r="F830" t="s">
        <v>48</v>
      </c>
      <c r="G830" s="30" t="s">
        <v>337</v>
      </c>
      <c r="H830" t="s">
        <v>526</v>
      </c>
      <c r="I830" t="s">
        <v>448</v>
      </c>
      <c r="K830" s="28" t="s">
        <v>3086</v>
      </c>
      <c r="M830" t="s">
        <v>38</v>
      </c>
      <c r="R830" t="str">
        <f>IF(COUNTIF(soi_input_variables!A:A,B830)&gt;0,"yes","no")</f>
        <v>no</v>
      </c>
      <c r="S830" t="str">
        <f>IF(COUNTIF(midas_input_variables!A:A,B830)&gt;0,"yes","no")</f>
        <v>yes</v>
      </c>
      <c r="T830" t="str">
        <f t="shared" si="498"/>
        <v>yes</v>
      </c>
      <c r="U830">
        <f t="shared" si="499"/>
        <v>5.0000000000000001E-4</v>
      </c>
      <c r="V830" t="str">
        <f>IF(COUNTIF(eucalc_variables_proxies!A:A,B830)&gt;0,"yes","no")</f>
        <v>yes</v>
      </c>
      <c r="X830" t="s">
        <v>3096</v>
      </c>
      <c r="AI830" s="9" t="s">
        <v>5279</v>
      </c>
      <c r="AJ830" t="s">
        <v>3132</v>
      </c>
      <c r="AK830" t="s">
        <v>3132</v>
      </c>
      <c r="AO830" s="29">
        <v>25</v>
      </c>
      <c r="AP830" s="103" t="s">
        <v>5280</v>
      </c>
      <c r="AQ830" s="104" t="b">
        <v>1</v>
      </c>
      <c r="AR830" s="105"/>
      <c r="AS830" s="29">
        <v>25</v>
      </c>
      <c r="AT830" s="131" t="str" cm="1">
        <f t="array" ref="AT830">IFERROR(_xlfn.TEXTSPLIT(AR830,";",,FALSE),"")</f>
        <v/>
      </c>
      <c r="BJ830" s="132" t="str">
        <f t="shared" si="463"/>
        <v/>
      </c>
      <c r="BK830" s="132" t="str">
        <f t="shared" si="464"/>
        <v/>
      </c>
      <c r="BL830" s="132" t="str">
        <f t="shared" si="465"/>
        <v/>
      </c>
      <c r="BM830" s="132" t="str">
        <f t="shared" si="466"/>
        <v/>
      </c>
      <c r="BN830" s="132" t="str">
        <f t="shared" si="467"/>
        <v/>
      </c>
      <c r="BO830" s="132" t="str">
        <f t="shared" si="468"/>
        <v/>
      </c>
      <c r="BP830" s="132" t="str">
        <f t="shared" si="469"/>
        <v/>
      </c>
      <c r="BQ830" s="132" t="str">
        <f t="shared" si="470"/>
        <v/>
      </c>
      <c r="BR830" s="132" t="str">
        <f t="shared" si="471"/>
        <v/>
      </c>
      <c r="BS830" s="132" t="str">
        <f t="shared" si="472"/>
        <v/>
      </c>
      <c r="BT830" s="132" t="str">
        <f t="shared" si="473"/>
        <v/>
      </c>
      <c r="BU830" s="132" t="str">
        <f t="shared" si="474"/>
        <v/>
      </c>
      <c r="BV830" s="132" t="str">
        <f t="shared" si="475"/>
        <v/>
      </c>
      <c r="BW830" s="132" t="str">
        <f t="shared" si="476"/>
        <v/>
      </c>
      <c r="BX830" s="132" t="str">
        <f t="shared" si="477"/>
        <v/>
      </c>
      <c r="BY830" s="132" t="str">
        <f t="shared" si="478"/>
        <v/>
      </c>
      <c r="BZ830" t="str">
        <f t="shared" si="479"/>
        <v/>
      </c>
      <c r="CA830" t="str">
        <f t="shared" si="480"/>
        <v/>
      </c>
      <c r="CB830" t="str">
        <f t="shared" si="481"/>
        <v/>
      </c>
      <c r="CC830" t="str">
        <f t="shared" si="482"/>
        <v/>
      </c>
      <c r="CD830" t="str">
        <f t="shared" si="483"/>
        <v/>
      </c>
      <c r="CE830" t="str">
        <f t="shared" si="484"/>
        <v/>
      </c>
      <c r="CF830" t="str">
        <f t="shared" si="485"/>
        <v/>
      </c>
      <c r="CG830" t="str">
        <f t="shared" si="486"/>
        <v/>
      </c>
      <c r="CH830" t="str">
        <f t="shared" si="487"/>
        <v/>
      </c>
      <c r="CI830" t="str">
        <f t="shared" si="488"/>
        <v/>
      </c>
      <c r="CJ830" t="str">
        <f t="shared" si="489"/>
        <v/>
      </c>
      <c r="CK830" t="str">
        <f t="shared" si="490"/>
        <v/>
      </c>
      <c r="CL830" t="str">
        <f t="shared" si="491"/>
        <v/>
      </c>
      <c r="CM830" t="str">
        <f t="shared" si="492"/>
        <v/>
      </c>
      <c r="CN830" t="str">
        <f t="shared" si="493"/>
        <v/>
      </c>
      <c r="CO830" t="str">
        <f t="shared" si="494"/>
        <v/>
      </c>
    </row>
    <row r="831" spans="1:93" ht="18.600000000000001" customHeight="1">
      <c r="A831" t="s">
        <v>4721</v>
      </c>
      <c r="B831" t="s">
        <v>5281</v>
      </c>
      <c r="C831" s="26"/>
      <c r="D831" s="27"/>
      <c r="E831" s="27" t="s">
        <v>2890</v>
      </c>
      <c r="F831" t="s">
        <v>48</v>
      </c>
      <c r="G831" s="30" t="s">
        <v>337</v>
      </c>
      <c r="H831" t="s">
        <v>526</v>
      </c>
      <c r="K831" s="28"/>
      <c r="M831" s="198" t="s">
        <v>1707</v>
      </c>
      <c r="R831" t="str">
        <f>IF(COUNTIF(soi_input_variables!A:A,B831)&gt;0,"yes","no")</f>
        <v>no</v>
      </c>
      <c r="S831" t="str">
        <f>IF(COUNTIF(midas_input_variables!A:A,B831)&gt;0,"yes","no")</f>
        <v>no</v>
      </c>
      <c r="T831" t="str">
        <f t="shared" ref="T831:T837" si="500">IF(OR(R831="yes",S831="yes"),"yes","no")</f>
        <v>no</v>
      </c>
      <c r="U831">
        <f t="shared" si="499"/>
        <v>5.0000000000000001E-4</v>
      </c>
      <c r="V831" t="str">
        <f>IF(COUNTIF(eucalc_variables_proxies!A:A,B831)&gt;0,"yes","no")</f>
        <v>no</v>
      </c>
      <c r="W831" s="198" t="s">
        <v>38</v>
      </c>
      <c r="AI831" s="9" t="s">
        <v>5282</v>
      </c>
      <c r="AJ831" t="s">
        <v>3132</v>
      </c>
      <c r="AK831" t="s">
        <v>3132</v>
      </c>
      <c r="AO831" s="29"/>
      <c r="AP831" s="103" t="s">
        <v>5283</v>
      </c>
      <c r="AQ831" s="104" t="b">
        <v>0</v>
      </c>
      <c r="AR831" s="105" t="s">
        <v>5284</v>
      </c>
      <c r="AS831" s="29"/>
      <c r="AT831" s="131" t="str" cm="1">
        <f t="array" ref="AT831:AU831">IFERROR(_xlfn.TEXTSPLIT(AR831,";",,FALSE),"")</f>
        <v>11</v>
      </c>
      <c r="AU831" s="131" t="str">
        <v>25</v>
      </c>
      <c r="BJ831" s="132">
        <f t="shared" si="463"/>
        <v>11</v>
      </c>
      <c r="BK831" s="132">
        <f t="shared" si="464"/>
        <v>25</v>
      </c>
      <c r="BL831" s="132" t="str">
        <f t="shared" si="465"/>
        <v/>
      </c>
      <c r="BM831" s="132" t="str">
        <f t="shared" si="466"/>
        <v/>
      </c>
      <c r="BN831" s="132" t="str">
        <f t="shared" si="467"/>
        <v/>
      </c>
      <c r="BO831" s="132" t="str">
        <f t="shared" si="468"/>
        <v/>
      </c>
      <c r="BP831" s="132" t="str">
        <f t="shared" si="469"/>
        <v/>
      </c>
      <c r="BQ831" s="132" t="str">
        <f t="shared" si="470"/>
        <v/>
      </c>
      <c r="BR831" s="132" t="str">
        <f t="shared" si="471"/>
        <v/>
      </c>
      <c r="BS831" s="132" t="str">
        <f t="shared" si="472"/>
        <v/>
      </c>
      <c r="BT831" s="132" t="str">
        <f t="shared" si="473"/>
        <v/>
      </c>
      <c r="BU831" s="132" t="str">
        <f t="shared" si="474"/>
        <v/>
      </c>
      <c r="BV831" s="132" t="str">
        <f t="shared" si="475"/>
        <v/>
      </c>
      <c r="BW831" s="132" t="str">
        <f t="shared" si="476"/>
        <v/>
      </c>
      <c r="BX831" s="132" t="str">
        <f t="shared" si="477"/>
        <v/>
      </c>
      <c r="BY831" s="132" t="str">
        <f t="shared" si="478"/>
        <v/>
      </c>
      <c r="BZ831" t="str">
        <f t="shared" si="479"/>
        <v>amm_energy-demand_ammonia[TWh]</v>
      </c>
      <c r="CA831" t="str">
        <f t="shared" si="480"/>
        <v>ind_energy-demand_aluminium[TWh]</v>
      </c>
      <c r="CB831" t="str">
        <f t="shared" si="481"/>
        <v/>
      </c>
      <c r="CC831" t="str">
        <f t="shared" si="482"/>
        <v/>
      </c>
      <c r="CD831" t="str">
        <f t="shared" si="483"/>
        <v/>
      </c>
      <c r="CE831" t="str">
        <f t="shared" si="484"/>
        <v/>
      </c>
      <c r="CF831" t="str">
        <f t="shared" si="485"/>
        <v/>
      </c>
      <c r="CG831" t="str">
        <f t="shared" si="486"/>
        <v/>
      </c>
      <c r="CH831" t="str">
        <f t="shared" si="487"/>
        <v/>
      </c>
      <c r="CI831" t="str">
        <f t="shared" si="488"/>
        <v/>
      </c>
      <c r="CJ831" t="str">
        <f t="shared" si="489"/>
        <v/>
      </c>
      <c r="CK831" t="str">
        <f t="shared" si="490"/>
        <v/>
      </c>
      <c r="CL831" t="str">
        <f t="shared" si="491"/>
        <v/>
      </c>
      <c r="CM831" t="str">
        <f t="shared" si="492"/>
        <v/>
      </c>
      <c r="CN831" t="str">
        <f t="shared" si="493"/>
        <v/>
      </c>
      <c r="CO831" t="str">
        <f t="shared" si="494"/>
        <v/>
      </c>
    </row>
    <row r="832" spans="1:93" ht="18.600000000000001" customHeight="1">
      <c r="A832" t="s">
        <v>4729</v>
      </c>
      <c r="B832" t="s">
        <v>5285</v>
      </c>
      <c r="C832" s="26"/>
      <c r="D832" s="27"/>
      <c r="E832" s="27" t="s">
        <v>2890</v>
      </c>
      <c r="F832" t="s">
        <v>48</v>
      </c>
      <c r="G832" s="30" t="s">
        <v>337</v>
      </c>
      <c r="H832" t="s">
        <v>526</v>
      </c>
      <c r="K832" s="28"/>
      <c r="M832" s="198" t="s">
        <v>1707</v>
      </c>
      <c r="R832" t="str">
        <f>IF(COUNTIF(soi_input_variables!A:A,B832)&gt;0,"yes","no")</f>
        <v>no</v>
      </c>
      <c r="S832" t="str">
        <f>IF(COUNTIF(midas_input_variables!A:A,B832)&gt;0,"yes","no")</f>
        <v>no</v>
      </c>
      <c r="T832" t="str">
        <f t="shared" si="500"/>
        <v>no</v>
      </c>
      <c r="U832">
        <f t="shared" si="499"/>
        <v>5.0000000000000001E-4</v>
      </c>
      <c r="V832" t="str">
        <f>IF(COUNTIF(eucalc_variables_proxies!A:A,B832)&gt;0,"yes","no")</f>
        <v>no</v>
      </c>
      <c r="W832" s="198" t="s">
        <v>38</v>
      </c>
      <c r="AI832" s="9" t="s">
        <v>5286</v>
      </c>
      <c r="AJ832" t="s">
        <v>3132</v>
      </c>
      <c r="AK832" t="s">
        <v>3132</v>
      </c>
      <c r="AO832" s="29"/>
      <c r="AP832" s="103" t="s">
        <v>5287</v>
      </c>
      <c r="AQ832" s="104" t="b">
        <v>1</v>
      </c>
      <c r="AR832" s="105"/>
      <c r="AS832" s="29"/>
      <c r="AT832" s="131" t="str" cm="1">
        <f t="array" ref="AT832">IFERROR(_xlfn.TEXTSPLIT(AR832,";",,FALSE),"")</f>
        <v/>
      </c>
      <c r="BJ832" s="132" t="str">
        <f t="shared" si="463"/>
        <v/>
      </c>
      <c r="BK832" s="132" t="str">
        <f t="shared" si="464"/>
        <v/>
      </c>
      <c r="BL832" s="132" t="str">
        <f t="shared" si="465"/>
        <v/>
      </c>
      <c r="BM832" s="132" t="str">
        <f t="shared" si="466"/>
        <v/>
      </c>
      <c r="BN832" s="132" t="str">
        <f t="shared" si="467"/>
        <v/>
      </c>
      <c r="BO832" s="132" t="str">
        <f t="shared" si="468"/>
        <v/>
      </c>
      <c r="BP832" s="132" t="str">
        <f t="shared" si="469"/>
        <v/>
      </c>
      <c r="BQ832" s="132" t="str">
        <f t="shared" si="470"/>
        <v/>
      </c>
      <c r="BR832" s="132" t="str">
        <f t="shared" si="471"/>
        <v/>
      </c>
      <c r="BS832" s="132" t="str">
        <f t="shared" si="472"/>
        <v/>
      </c>
      <c r="BT832" s="132" t="str">
        <f t="shared" si="473"/>
        <v/>
      </c>
      <c r="BU832" s="132" t="str">
        <f t="shared" si="474"/>
        <v/>
      </c>
      <c r="BV832" s="132" t="str">
        <f t="shared" si="475"/>
        <v/>
      </c>
      <c r="BW832" s="132" t="str">
        <f t="shared" si="476"/>
        <v/>
      </c>
      <c r="BX832" s="132" t="str">
        <f t="shared" si="477"/>
        <v/>
      </c>
      <c r="BY832" s="132" t="str">
        <f t="shared" si="478"/>
        <v/>
      </c>
      <c r="BZ832" t="str">
        <f t="shared" si="479"/>
        <v/>
      </c>
      <c r="CA832" t="str">
        <f t="shared" si="480"/>
        <v/>
      </c>
      <c r="CB832" t="str">
        <f t="shared" si="481"/>
        <v/>
      </c>
      <c r="CC832" t="str">
        <f t="shared" si="482"/>
        <v/>
      </c>
      <c r="CD832" t="str">
        <f t="shared" si="483"/>
        <v/>
      </c>
      <c r="CE832" t="str">
        <f t="shared" si="484"/>
        <v/>
      </c>
      <c r="CF832" t="str">
        <f t="shared" si="485"/>
        <v/>
      </c>
      <c r="CG832" t="str">
        <f t="shared" si="486"/>
        <v/>
      </c>
      <c r="CH832" t="str">
        <f t="shared" si="487"/>
        <v/>
      </c>
      <c r="CI832" t="str">
        <f t="shared" si="488"/>
        <v/>
      </c>
      <c r="CJ832" t="str">
        <f t="shared" si="489"/>
        <v/>
      </c>
      <c r="CK832" t="str">
        <f t="shared" si="490"/>
        <v/>
      </c>
      <c r="CL832" t="str">
        <f t="shared" si="491"/>
        <v/>
      </c>
      <c r="CM832" t="str">
        <f t="shared" si="492"/>
        <v/>
      </c>
      <c r="CN832" t="str">
        <f t="shared" si="493"/>
        <v/>
      </c>
      <c r="CO832" t="str">
        <f t="shared" si="494"/>
        <v/>
      </c>
    </row>
    <row r="833" spans="1:93" ht="18.600000000000001" customHeight="1">
      <c r="A833" t="s">
        <v>4723</v>
      </c>
      <c r="B833" t="s">
        <v>5288</v>
      </c>
      <c r="C833" s="26"/>
      <c r="D833" s="27"/>
      <c r="E833" s="27" t="s">
        <v>2890</v>
      </c>
      <c r="F833" t="s">
        <v>48</v>
      </c>
      <c r="G833" s="30" t="s">
        <v>337</v>
      </c>
      <c r="H833" t="s">
        <v>526</v>
      </c>
      <c r="K833" s="28"/>
      <c r="M833" s="198" t="s">
        <v>1707</v>
      </c>
      <c r="R833" t="str">
        <f>IF(COUNTIF(soi_input_variables!A:A,B833)&gt;0,"yes","no")</f>
        <v>no</v>
      </c>
      <c r="S833" t="str">
        <f>IF(COUNTIF(midas_input_variables!A:A,B833)&gt;0,"yes","no")</f>
        <v>no</v>
      </c>
      <c r="T833" t="str">
        <f t="shared" si="500"/>
        <v>no</v>
      </c>
      <c r="U833">
        <f t="shared" si="499"/>
        <v>5.0000000000000001E-4</v>
      </c>
      <c r="V833" t="str">
        <f>IF(COUNTIF(eucalc_variables_proxies!A:A,B833)&gt;0,"yes","no")</f>
        <v>no</v>
      </c>
      <c r="W833" s="198" t="s">
        <v>38</v>
      </c>
      <c r="AI833" s="9" t="s">
        <v>5289</v>
      </c>
      <c r="AJ833" t="s">
        <v>3132</v>
      </c>
      <c r="AK833" t="s">
        <v>3132</v>
      </c>
      <c r="AO833" s="29"/>
      <c r="AP833" s="103" t="s">
        <v>5290</v>
      </c>
      <c r="AQ833" s="104" t="b">
        <v>1</v>
      </c>
      <c r="AR833" s="105"/>
      <c r="AS833" s="29"/>
      <c r="AT833" s="131" t="str" cm="1">
        <f t="array" ref="AT833">IFERROR(_xlfn.TEXTSPLIT(AR833,";",,FALSE),"")</f>
        <v/>
      </c>
      <c r="BJ833" s="132" t="str">
        <f t="shared" si="463"/>
        <v/>
      </c>
      <c r="BK833" s="132" t="str">
        <f t="shared" si="464"/>
        <v/>
      </c>
      <c r="BL833" s="132" t="str">
        <f t="shared" si="465"/>
        <v/>
      </c>
      <c r="BM833" s="132" t="str">
        <f t="shared" si="466"/>
        <v/>
      </c>
      <c r="BN833" s="132" t="str">
        <f t="shared" si="467"/>
        <v/>
      </c>
      <c r="BO833" s="132" t="str">
        <f t="shared" si="468"/>
        <v/>
      </c>
      <c r="BP833" s="132" t="str">
        <f t="shared" si="469"/>
        <v/>
      </c>
      <c r="BQ833" s="132" t="str">
        <f t="shared" si="470"/>
        <v/>
      </c>
      <c r="BR833" s="132" t="str">
        <f t="shared" si="471"/>
        <v/>
      </c>
      <c r="BS833" s="132" t="str">
        <f t="shared" si="472"/>
        <v/>
      </c>
      <c r="BT833" s="132" t="str">
        <f t="shared" si="473"/>
        <v/>
      </c>
      <c r="BU833" s="132" t="str">
        <f t="shared" si="474"/>
        <v/>
      </c>
      <c r="BV833" s="132" t="str">
        <f t="shared" si="475"/>
        <v/>
      </c>
      <c r="BW833" s="132" t="str">
        <f t="shared" si="476"/>
        <v/>
      </c>
      <c r="BX833" s="132" t="str">
        <f t="shared" si="477"/>
        <v/>
      </c>
      <c r="BY833" s="132" t="str">
        <f t="shared" si="478"/>
        <v/>
      </c>
      <c r="BZ833" t="str">
        <f t="shared" si="479"/>
        <v/>
      </c>
      <c r="CA833" t="str">
        <f t="shared" si="480"/>
        <v/>
      </c>
      <c r="CB833" t="str">
        <f t="shared" si="481"/>
        <v/>
      </c>
      <c r="CC833" t="str">
        <f t="shared" si="482"/>
        <v/>
      </c>
      <c r="CD833" t="str">
        <f t="shared" si="483"/>
        <v/>
      </c>
      <c r="CE833" t="str">
        <f t="shared" si="484"/>
        <v/>
      </c>
      <c r="CF833" t="str">
        <f t="shared" si="485"/>
        <v/>
      </c>
      <c r="CG833" t="str">
        <f t="shared" si="486"/>
        <v/>
      </c>
      <c r="CH833" t="str">
        <f t="shared" si="487"/>
        <v/>
      </c>
      <c r="CI833" t="str">
        <f t="shared" si="488"/>
        <v/>
      </c>
      <c r="CJ833" t="str">
        <f t="shared" si="489"/>
        <v/>
      </c>
      <c r="CK833" t="str">
        <f t="shared" si="490"/>
        <v/>
      </c>
      <c r="CL833" t="str">
        <f t="shared" si="491"/>
        <v/>
      </c>
      <c r="CM833" t="str">
        <f t="shared" si="492"/>
        <v/>
      </c>
      <c r="CN833" t="str">
        <f t="shared" si="493"/>
        <v/>
      </c>
      <c r="CO833" t="str">
        <f t="shared" si="494"/>
        <v/>
      </c>
    </row>
    <row r="834" spans="1:93" ht="18.600000000000001" customHeight="1">
      <c r="A834" t="s">
        <v>4725</v>
      </c>
      <c r="B834" t="s">
        <v>5291</v>
      </c>
      <c r="C834" s="26"/>
      <c r="D834" s="27"/>
      <c r="E834" s="27" t="s">
        <v>2890</v>
      </c>
      <c r="F834" t="s">
        <v>48</v>
      </c>
      <c r="G834" s="30" t="s">
        <v>337</v>
      </c>
      <c r="H834" t="s">
        <v>526</v>
      </c>
      <c r="K834" s="28"/>
      <c r="M834" s="198" t="s">
        <v>1707</v>
      </c>
      <c r="R834" t="str">
        <f>IF(COUNTIF(soi_input_variables!A:A,B834)&gt;0,"yes","no")</f>
        <v>no</v>
      </c>
      <c r="S834" t="str">
        <f>IF(COUNTIF(midas_input_variables!A:A,B834)&gt;0,"yes","no")</f>
        <v>no</v>
      </c>
      <c r="T834" t="str">
        <f t="shared" si="500"/>
        <v>no</v>
      </c>
      <c r="U834">
        <f t="shared" si="499"/>
        <v>5.0000000000000001E-4</v>
      </c>
      <c r="V834" t="str">
        <f>IF(COUNTIF(eucalc_variables_proxies!A:A,B834)&gt;0,"yes","no")</f>
        <v>no</v>
      </c>
      <c r="W834" s="198" t="s">
        <v>38</v>
      </c>
      <c r="AI834" s="9" t="s">
        <v>5292</v>
      </c>
      <c r="AJ834" t="s">
        <v>3132</v>
      </c>
      <c r="AK834" t="s">
        <v>3132</v>
      </c>
      <c r="AO834" s="29"/>
      <c r="AP834" s="103" t="s">
        <v>5293</v>
      </c>
      <c r="AQ834" s="104" t="b">
        <v>1</v>
      </c>
      <c r="AR834" s="105"/>
      <c r="AS834" s="29"/>
      <c r="AT834" s="131" t="str" cm="1">
        <f t="array" ref="AT834">IFERROR(_xlfn.TEXTSPLIT(AR834,";",,FALSE),"")</f>
        <v/>
      </c>
      <c r="BJ834" s="132" t="str">
        <f t="shared" ref="BJ834:BJ898" si="501">IF(LEN(AT834)&gt;0,VALUE(AT834),"")</f>
        <v/>
      </c>
      <c r="BK834" s="132" t="str">
        <f t="shared" ref="BK834:BK898" si="502">IF(LEN(AU834)&gt;0,VALUE(AU834),"")</f>
        <v/>
      </c>
      <c r="BL834" s="132" t="str">
        <f t="shared" ref="BL834:BL898" si="503">IF(LEN(AV834)&gt;0,VALUE(AV834),"")</f>
        <v/>
      </c>
      <c r="BM834" s="132" t="str">
        <f t="shared" ref="BM834:BM898" si="504">IF(LEN(AW834)&gt;0,VALUE(AW834),"")</f>
        <v/>
      </c>
      <c r="BN834" s="132" t="str">
        <f t="shared" ref="BN834:BN898" si="505">IF(LEN(AX834)&gt;0,VALUE(AX834),"")</f>
        <v/>
      </c>
      <c r="BO834" s="132" t="str">
        <f t="shared" ref="BO834:BO898" si="506">IF(LEN(AY834)&gt;0,VALUE(AY834),"")</f>
        <v/>
      </c>
      <c r="BP834" s="132" t="str">
        <f t="shared" ref="BP834:BP898" si="507">IF(LEN(AZ834)&gt;0,VALUE(AZ834),"")</f>
        <v/>
      </c>
      <c r="BQ834" s="132" t="str">
        <f t="shared" ref="BQ834:BQ898" si="508">IF(LEN(BA834)&gt;0,VALUE(BA834),"")</f>
        <v/>
      </c>
      <c r="BR834" s="132" t="str">
        <f t="shared" ref="BR834:BR898" si="509">IF(LEN(BB834)&gt;0,VALUE(BB834),"")</f>
        <v/>
      </c>
      <c r="BS834" s="132" t="str">
        <f t="shared" ref="BS834:BS898" si="510">IF(LEN(BC834)&gt;0,VALUE(BC834),"")</f>
        <v/>
      </c>
      <c r="BT834" s="132" t="str">
        <f t="shared" ref="BT834:BT898" si="511">IF(LEN(BD834)&gt;0,VALUE(BD834),"")</f>
        <v/>
      </c>
      <c r="BU834" s="132" t="str">
        <f t="shared" ref="BU834:BU898" si="512">IF(LEN(BE834)&gt;0,VALUE(BE834),"")</f>
        <v/>
      </c>
      <c r="BV834" s="132" t="str">
        <f t="shared" ref="BV834:BV898" si="513">IF(LEN(BF834)&gt;0,VALUE(BF834),"")</f>
        <v/>
      </c>
      <c r="BW834" s="132" t="str">
        <f t="shared" ref="BW834:BW898" si="514">IF(LEN(BG834)&gt;0,VALUE(BG834),"")</f>
        <v/>
      </c>
      <c r="BX834" s="132" t="str">
        <f t="shared" ref="BX834:BX898" si="515">IF(LEN(BH834)&gt;0,VALUE(BH834),"")</f>
        <v/>
      </c>
      <c r="BY834" s="132" t="str">
        <f t="shared" ref="BY834:BY898" si="516">IF(LEN(BI834)&gt;0,VALUE(BI834),"")</f>
        <v/>
      </c>
      <c r="BZ834" t="str">
        <f t="shared" ref="BZ834:BZ902" si="517" xml:space="preserve"> IF(LEN(BJ834)&gt;0,VLOOKUP(BJ834,$AO:$AP,2,FALSE),"")</f>
        <v/>
      </c>
      <c r="CA834" t="str">
        <f t="shared" ref="CA834:CA902" si="518" xml:space="preserve"> IF(LEN(BK834)&gt;0,VLOOKUP(BK834,$AO:$AP,2,FALSE),"")</f>
        <v/>
      </c>
      <c r="CB834" t="str">
        <f t="shared" ref="CB834:CB902" si="519" xml:space="preserve"> IF(LEN(BL834)&gt;0,VLOOKUP(BL834,$AO:$AP,2,FALSE),"")</f>
        <v/>
      </c>
      <c r="CC834" t="str">
        <f t="shared" ref="CC834:CC902" si="520" xml:space="preserve"> IF(LEN(BM834)&gt;0,VLOOKUP(BM834,$AO:$AP,2,FALSE),"")</f>
        <v/>
      </c>
      <c r="CD834" t="str">
        <f t="shared" ref="CD834:CD902" si="521" xml:space="preserve"> IF(LEN(BN834)&gt;0,VLOOKUP(BN834,$AO:$AP,2,FALSE),"")</f>
        <v/>
      </c>
      <c r="CE834" t="str">
        <f t="shared" ref="CE834:CE902" si="522" xml:space="preserve"> IF(LEN(BO834)&gt;0,VLOOKUP(BO834,$AO:$AP,2,FALSE),"")</f>
        <v/>
      </c>
      <c r="CF834" t="str">
        <f t="shared" ref="CF834:CF902" si="523" xml:space="preserve"> IF(LEN(BP834)&gt;0,VLOOKUP(BP834,$AO:$AP,2,FALSE),"")</f>
        <v/>
      </c>
      <c r="CG834" t="str">
        <f t="shared" ref="CG834:CG902" si="524" xml:space="preserve"> IF(LEN(BQ834)&gt;0,VLOOKUP(BQ834,$AO:$AP,2,FALSE),"")</f>
        <v/>
      </c>
      <c r="CH834" t="str">
        <f t="shared" ref="CH834:CH902" si="525" xml:space="preserve"> IF(LEN(BR834)&gt;0,VLOOKUP(BR834,$AO:$AP,2,FALSE),"")</f>
        <v/>
      </c>
      <c r="CI834" t="str">
        <f t="shared" ref="CI834:CI902" si="526" xml:space="preserve"> IF(LEN(BS834)&gt;0,VLOOKUP(BS834,$AO:$AP,2,FALSE),"")</f>
        <v/>
      </c>
      <c r="CJ834" t="str">
        <f t="shared" ref="CJ834:CJ902" si="527" xml:space="preserve"> IF(LEN(BT834)&gt;0,VLOOKUP(BT834,$AO:$AP,2,FALSE),"")</f>
        <v/>
      </c>
      <c r="CK834" t="str">
        <f t="shared" ref="CK834:CK902" si="528" xml:space="preserve"> IF(LEN(BU834)&gt;0,VLOOKUP(BU834,$AO:$AP,2,FALSE),"")</f>
        <v/>
      </c>
      <c r="CL834" t="str">
        <f t="shared" ref="CL834:CL902" si="529" xml:space="preserve"> IF(LEN(BV834)&gt;0,VLOOKUP(BV834,$AO:$AP,2,FALSE),"")</f>
        <v/>
      </c>
      <c r="CM834" t="str">
        <f t="shared" ref="CM834:CM902" si="530" xml:space="preserve"> IF(LEN(BW834)&gt;0,VLOOKUP(BW834,$AO:$AP,2,FALSE),"")</f>
        <v/>
      </c>
      <c r="CN834" t="str">
        <f t="shared" ref="CN834:CN902" si="531" xml:space="preserve"> IF(LEN(BX834)&gt;0,VLOOKUP(BX834,$AO:$AP,2,FALSE),"")</f>
        <v/>
      </c>
      <c r="CO834" t="str">
        <f t="shared" ref="CO834:CO902" si="532" xml:space="preserve"> IF(LEN(BY834)&gt;0,VLOOKUP(BY834,$AO:$AP,2,FALSE),"")</f>
        <v/>
      </c>
    </row>
    <row r="835" spans="1:93" ht="18.600000000000001" customHeight="1">
      <c r="A835" t="s">
        <v>4727</v>
      </c>
      <c r="B835" t="s">
        <v>5294</v>
      </c>
      <c r="C835" s="26"/>
      <c r="D835" s="27"/>
      <c r="E835" s="27" t="s">
        <v>2890</v>
      </c>
      <c r="F835" t="s">
        <v>48</v>
      </c>
      <c r="G835" s="30" t="s">
        <v>337</v>
      </c>
      <c r="H835" t="s">
        <v>526</v>
      </c>
      <c r="K835" s="28"/>
      <c r="M835" s="198" t="s">
        <v>1707</v>
      </c>
      <c r="R835" t="str">
        <f>IF(COUNTIF(soi_input_variables!A:A,B835)&gt;0,"yes","no")</f>
        <v>no</v>
      </c>
      <c r="S835" t="str">
        <f>IF(COUNTIF(midas_input_variables!A:A,B835)&gt;0,"yes","no")</f>
        <v>no</v>
      </c>
      <c r="T835" t="str">
        <f t="shared" si="500"/>
        <v>no</v>
      </c>
      <c r="U835">
        <f t="shared" si="499"/>
        <v>5.0000000000000001E-4</v>
      </c>
      <c r="V835" t="str">
        <f>IF(COUNTIF(eucalc_variables_proxies!A:A,B835)&gt;0,"yes","no")</f>
        <v>no</v>
      </c>
      <c r="W835" s="198" t="s">
        <v>38</v>
      </c>
      <c r="AI835" s="9" t="s">
        <v>5295</v>
      </c>
      <c r="AJ835" t="s">
        <v>3132</v>
      </c>
      <c r="AK835" t="s">
        <v>3132</v>
      </c>
      <c r="AO835" s="29"/>
      <c r="AP835" s="103" t="s">
        <v>5296</v>
      </c>
      <c r="AQ835" s="104" t="b">
        <v>1</v>
      </c>
      <c r="AR835" s="105"/>
      <c r="AS835" s="29"/>
      <c r="AT835" s="131" t="str" cm="1">
        <f t="array" ref="AT835">IFERROR(_xlfn.TEXTSPLIT(AR835,";",,FALSE),"")</f>
        <v/>
      </c>
      <c r="BJ835" s="132" t="str">
        <f t="shared" si="501"/>
        <v/>
      </c>
      <c r="BK835" s="132" t="str">
        <f t="shared" si="502"/>
        <v/>
      </c>
      <c r="BL835" s="132" t="str">
        <f t="shared" si="503"/>
        <v/>
      </c>
      <c r="BM835" s="132" t="str">
        <f t="shared" si="504"/>
        <v/>
      </c>
      <c r="BN835" s="132" t="str">
        <f t="shared" si="505"/>
        <v/>
      </c>
      <c r="BO835" s="132" t="str">
        <f t="shared" si="506"/>
        <v/>
      </c>
      <c r="BP835" s="132" t="str">
        <f t="shared" si="507"/>
        <v/>
      </c>
      <c r="BQ835" s="132" t="str">
        <f t="shared" si="508"/>
        <v/>
      </c>
      <c r="BR835" s="132" t="str">
        <f t="shared" si="509"/>
        <v/>
      </c>
      <c r="BS835" s="132" t="str">
        <f t="shared" si="510"/>
        <v/>
      </c>
      <c r="BT835" s="132" t="str">
        <f t="shared" si="511"/>
        <v/>
      </c>
      <c r="BU835" s="132" t="str">
        <f t="shared" si="512"/>
        <v/>
      </c>
      <c r="BV835" s="132" t="str">
        <f t="shared" si="513"/>
        <v/>
      </c>
      <c r="BW835" s="132" t="str">
        <f t="shared" si="514"/>
        <v/>
      </c>
      <c r="BX835" s="132" t="str">
        <f t="shared" si="515"/>
        <v/>
      </c>
      <c r="BY835" s="132" t="str">
        <f t="shared" si="516"/>
        <v/>
      </c>
      <c r="BZ835" t="str">
        <f t="shared" si="517"/>
        <v/>
      </c>
      <c r="CA835" t="str">
        <f t="shared" si="518"/>
        <v/>
      </c>
      <c r="CB835" t="str">
        <f t="shared" si="519"/>
        <v/>
      </c>
      <c r="CC835" t="str">
        <f t="shared" si="520"/>
        <v/>
      </c>
      <c r="CD835" t="str">
        <f t="shared" si="521"/>
        <v/>
      </c>
      <c r="CE835" t="str">
        <f t="shared" si="522"/>
        <v/>
      </c>
      <c r="CF835" t="str">
        <f t="shared" si="523"/>
        <v/>
      </c>
      <c r="CG835" t="str">
        <f t="shared" si="524"/>
        <v/>
      </c>
      <c r="CH835" t="str">
        <f t="shared" si="525"/>
        <v/>
      </c>
      <c r="CI835" t="str">
        <f t="shared" si="526"/>
        <v/>
      </c>
      <c r="CJ835" t="str">
        <f t="shared" si="527"/>
        <v/>
      </c>
      <c r="CK835" t="str">
        <f t="shared" si="528"/>
        <v/>
      </c>
      <c r="CL835" t="str">
        <f t="shared" si="529"/>
        <v/>
      </c>
      <c r="CM835" t="str">
        <f t="shared" si="530"/>
        <v/>
      </c>
      <c r="CN835" t="str">
        <f t="shared" si="531"/>
        <v/>
      </c>
      <c r="CO835" t="str">
        <f t="shared" si="532"/>
        <v/>
      </c>
    </row>
    <row r="836" spans="1:93" ht="18" customHeight="1">
      <c r="A836" t="s">
        <v>5297</v>
      </c>
      <c r="B836" s="97" t="s">
        <v>4575</v>
      </c>
      <c r="C836" s="26" t="s">
        <v>5298</v>
      </c>
      <c r="D836" s="30" t="s">
        <v>5299</v>
      </c>
      <c r="E836" s="30" t="s">
        <v>2890</v>
      </c>
      <c r="F836" t="s">
        <v>48</v>
      </c>
      <c r="G836" s="30" t="s">
        <v>337</v>
      </c>
      <c r="H836" t="s">
        <v>3269</v>
      </c>
      <c r="I836" t="s">
        <v>5300</v>
      </c>
      <c r="K836" s="28"/>
      <c r="M836" t="s">
        <v>38</v>
      </c>
      <c r="R836" t="str">
        <f>IF(COUNTIF(soi_input_variables!A:A,B836)&gt;0,"yes","no")</f>
        <v>no</v>
      </c>
      <c r="S836" t="str">
        <f>IF(COUNTIF(midas_input_variables!A:A,B836)&gt;0,"yes","no")</f>
        <v>yes</v>
      </c>
      <c r="T836" t="str">
        <f t="shared" si="500"/>
        <v>yes</v>
      </c>
      <c r="U836">
        <f t="shared" si="499"/>
        <v>5.0000000000000001E-4</v>
      </c>
      <c r="V836" t="str">
        <f>IF(COUNTIF(eucalc_variables_proxies!A:A,B836)&gt;0,"yes","no")</f>
        <v>yes</v>
      </c>
      <c r="X836" t="s">
        <v>3101</v>
      </c>
      <c r="AI836" s="9" t="s">
        <v>5301</v>
      </c>
      <c r="AJ836" t="s">
        <v>3132</v>
      </c>
      <c r="AK836" t="s">
        <v>3132</v>
      </c>
      <c r="AO836" s="29"/>
      <c r="AP836" s="103" t="s">
        <v>5302</v>
      </c>
      <c r="AQ836" s="104" t="b">
        <v>1</v>
      </c>
      <c r="AR836" s="105"/>
      <c r="AS836" s="29"/>
      <c r="AT836" s="131" t="str" cm="1">
        <f t="array" ref="AT836">IFERROR(_xlfn.TEXTSPLIT(AR836,";",,FALSE),"")</f>
        <v/>
      </c>
      <c r="BJ836" s="132" t="str">
        <f t="shared" si="501"/>
        <v/>
      </c>
      <c r="BK836" s="132" t="str">
        <f t="shared" si="502"/>
        <v/>
      </c>
      <c r="BL836" s="132" t="str">
        <f t="shared" si="503"/>
        <v/>
      </c>
      <c r="BM836" s="132" t="str">
        <f t="shared" si="504"/>
        <v/>
      </c>
      <c r="BN836" s="132" t="str">
        <f t="shared" si="505"/>
        <v/>
      </c>
      <c r="BO836" s="132" t="str">
        <f t="shared" si="506"/>
        <v/>
      </c>
      <c r="BP836" s="132" t="str">
        <f t="shared" si="507"/>
        <v/>
      </c>
      <c r="BQ836" s="132" t="str">
        <f t="shared" si="508"/>
        <v/>
      </c>
      <c r="BR836" s="132" t="str">
        <f t="shared" si="509"/>
        <v/>
      </c>
      <c r="BS836" s="132" t="str">
        <f t="shared" si="510"/>
        <v/>
      </c>
      <c r="BT836" s="132" t="str">
        <f t="shared" si="511"/>
        <v/>
      </c>
      <c r="BU836" s="132" t="str">
        <f t="shared" si="512"/>
        <v/>
      </c>
      <c r="BV836" s="132" t="str">
        <f t="shared" si="513"/>
        <v/>
      </c>
      <c r="BW836" s="132" t="str">
        <f t="shared" si="514"/>
        <v/>
      </c>
      <c r="BX836" s="132" t="str">
        <f t="shared" si="515"/>
        <v/>
      </c>
      <c r="BY836" s="132" t="str">
        <f t="shared" si="516"/>
        <v/>
      </c>
      <c r="BZ836" t="str">
        <f t="shared" si="517"/>
        <v/>
      </c>
      <c r="CA836" t="str">
        <f t="shared" si="518"/>
        <v/>
      </c>
      <c r="CB836" t="str">
        <f t="shared" si="519"/>
        <v/>
      </c>
      <c r="CC836" t="str">
        <f t="shared" si="520"/>
        <v/>
      </c>
      <c r="CD836" t="str">
        <f t="shared" si="521"/>
        <v/>
      </c>
      <c r="CE836" t="str">
        <f t="shared" si="522"/>
        <v/>
      </c>
      <c r="CF836" t="str">
        <f t="shared" si="523"/>
        <v/>
      </c>
      <c r="CG836" t="str">
        <f t="shared" si="524"/>
        <v/>
      </c>
      <c r="CH836" t="str">
        <f t="shared" si="525"/>
        <v/>
      </c>
      <c r="CI836" t="str">
        <f t="shared" si="526"/>
        <v/>
      </c>
      <c r="CJ836" t="str">
        <f t="shared" si="527"/>
        <v/>
      </c>
      <c r="CK836" t="str">
        <f t="shared" si="528"/>
        <v/>
      </c>
      <c r="CL836" t="str">
        <f t="shared" si="529"/>
        <v/>
      </c>
      <c r="CM836" t="str">
        <f t="shared" si="530"/>
        <v/>
      </c>
      <c r="CN836" t="str">
        <f t="shared" si="531"/>
        <v/>
      </c>
      <c r="CO836" t="str">
        <f t="shared" si="532"/>
        <v/>
      </c>
    </row>
    <row r="837" spans="1:93" ht="17.7" customHeight="1">
      <c r="A837" t="s">
        <v>4694</v>
      </c>
      <c r="B837" s="97" t="s">
        <v>4577</v>
      </c>
      <c r="C837" s="26" t="s">
        <v>5303</v>
      </c>
      <c r="D837" s="27"/>
      <c r="E837" s="27" t="s">
        <v>2890</v>
      </c>
      <c r="F837" t="s">
        <v>48</v>
      </c>
      <c r="G837" s="30" t="s">
        <v>337</v>
      </c>
      <c r="H837" t="s">
        <v>526</v>
      </c>
      <c r="I837" t="s">
        <v>2151</v>
      </c>
      <c r="K837" s="28"/>
      <c r="M837" t="s">
        <v>38</v>
      </c>
      <c r="R837" t="str">
        <f>IF(COUNTIF(soi_input_variables!A:A,B837)&gt;0,"yes","no")</f>
        <v>no</v>
      </c>
      <c r="S837" t="str">
        <f>IF(COUNTIF(midas_input_variables!A:A,B837)&gt;0,"yes","no")</f>
        <v>yes</v>
      </c>
      <c r="T837" t="str">
        <f t="shared" si="500"/>
        <v>yes</v>
      </c>
      <c r="U837">
        <f t="shared" si="499"/>
        <v>5.0000000000000001E-4</v>
      </c>
      <c r="V837" t="str">
        <f>IF(COUNTIF(eucalc_variables_proxies!A:A,B837)&gt;0,"yes","no")</f>
        <v>yes</v>
      </c>
      <c r="X837" t="s">
        <v>3106</v>
      </c>
      <c r="AI837" s="9" t="s">
        <v>5304</v>
      </c>
      <c r="AJ837" t="s">
        <v>2943</v>
      </c>
      <c r="AK837" t="s">
        <v>5305</v>
      </c>
      <c r="AO837" s="29"/>
      <c r="AP837" s="103" t="s">
        <v>5306</v>
      </c>
      <c r="AQ837" s="104" t="b">
        <v>1</v>
      </c>
      <c r="AR837" s="105"/>
      <c r="AS837" s="29"/>
      <c r="AT837" s="131" t="str" cm="1">
        <f t="array" ref="AT837">IFERROR(_xlfn.TEXTSPLIT(AR837,";",,FALSE),"")</f>
        <v/>
      </c>
      <c r="BJ837" s="132" t="str">
        <f t="shared" si="501"/>
        <v/>
      </c>
      <c r="BK837" s="132" t="str">
        <f t="shared" si="502"/>
        <v/>
      </c>
      <c r="BL837" s="132" t="str">
        <f t="shared" si="503"/>
        <v/>
      </c>
      <c r="BM837" s="132" t="str">
        <f t="shared" si="504"/>
        <v/>
      </c>
      <c r="BN837" s="132" t="str">
        <f t="shared" si="505"/>
        <v/>
      </c>
      <c r="BO837" s="132" t="str">
        <f t="shared" si="506"/>
        <v/>
      </c>
      <c r="BP837" s="132" t="str">
        <f t="shared" si="507"/>
        <v/>
      </c>
      <c r="BQ837" s="132" t="str">
        <f t="shared" si="508"/>
        <v/>
      </c>
      <c r="BR837" s="132" t="str">
        <f t="shared" si="509"/>
        <v/>
      </c>
      <c r="BS837" s="132" t="str">
        <f t="shared" si="510"/>
        <v/>
      </c>
      <c r="BT837" s="132" t="str">
        <f t="shared" si="511"/>
        <v/>
      </c>
      <c r="BU837" s="132" t="str">
        <f t="shared" si="512"/>
        <v/>
      </c>
      <c r="BV837" s="132" t="str">
        <f t="shared" si="513"/>
        <v/>
      </c>
      <c r="BW837" s="132" t="str">
        <f t="shared" si="514"/>
        <v/>
      </c>
      <c r="BX837" s="132" t="str">
        <f t="shared" si="515"/>
        <v/>
      </c>
      <c r="BY837" s="132" t="str">
        <f t="shared" si="516"/>
        <v/>
      </c>
      <c r="BZ837" t="str">
        <f t="shared" si="517"/>
        <v/>
      </c>
      <c r="CA837" t="str">
        <f t="shared" si="518"/>
        <v/>
      </c>
      <c r="CB837" t="str">
        <f t="shared" si="519"/>
        <v/>
      </c>
      <c r="CC837" t="str">
        <f t="shared" si="520"/>
        <v/>
      </c>
      <c r="CD837" t="str">
        <f t="shared" si="521"/>
        <v/>
      </c>
      <c r="CE837" t="str">
        <f t="shared" si="522"/>
        <v/>
      </c>
      <c r="CF837" t="str">
        <f t="shared" si="523"/>
        <v/>
      </c>
      <c r="CG837" t="str">
        <f t="shared" si="524"/>
        <v/>
      </c>
      <c r="CH837" t="str">
        <f t="shared" si="525"/>
        <v/>
      </c>
      <c r="CI837" t="str">
        <f t="shared" si="526"/>
        <v/>
      </c>
      <c r="CJ837" t="str">
        <f t="shared" si="527"/>
        <v/>
      </c>
      <c r="CK837" t="str">
        <f t="shared" si="528"/>
        <v/>
      </c>
      <c r="CL837" t="str">
        <f t="shared" si="529"/>
        <v/>
      </c>
      <c r="CM837" t="str">
        <f t="shared" si="530"/>
        <v/>
      </c>
      <c r="CN837" t="str">
        <f t="shared" si="531"/>
        <v/>
      </c>
      <c r="CO837" t="str">
        <f t="shared" si="532"/>
        <v/>
      </c>
    </row>
    <row r="838" spans="1:93" ht="17.7" customHeight="1">
      <c r="A838" t="s">
        <v>4827</v>
      </c>
      <c r="B838" s="97" t="s">
        <v>4581</v>
      </c>
      <c r="C838" s="26" t="s">
        <v>5307</v>
      </c>
      <c r="D838" s="26" t="s">
        <v>5308</v>
      </c>
      <c r="E838" s="27" t="s">
        <v>61</v>
      </c>
      <c r="F838" t="s">
        <v>48</v>
      </c>
      <c r="G838" s="30" t="s">
        <v>3828</v>
      </c>
      <c r="H838" s="29" t="s">
        <v>3829</v>
      </c>
      <c r="I838" t="s">
        <v>2988</v>
      </c>
      <c r="K838" s="28" t="s">
        <v>4626</v>
      </c>
      <c r="M838" t="s">
        <v>38</v>
      </c>
      <c r="O838" s="1" t="s">
        <v>5309</v>
      </c>
      <c r="R838" t="str">
        <f>IF(COUNTIF(soi_input_variables!A:A,B838)&gt;0,"yes","no")</f>
        <v>no</v>
      </c>
      <c r="S838" t="str">
        <f>IF(COUNTIF(midas_input_variables!A:A,B838)&gt;0,"yes","no")</f>
        <v>no</v>
      </c>
      <c r="T838" t="str">
        <f t="shared" si="498"/>
        <v>no</v>
      </c>
      <c r="U838">
        <v>0.02</v>
      </c>
      <c r="V838" t="str">
        <f>IF(COUNTIF(eucalc_variables_proxies!A:A,B838)&gt;0,"yes","no")</f>
        <v>yes</v>
      </c>
      <c r="X838" t="s">
        <v>2988</v>
      </c>
      <c r="Y838" t="s">
        <v>4582</v>
      </c>
      <c r="AI838" s="9" t="s">
        <v>5310</v>
      </c>
      <c r="AJ838" t="s">
        <v>2943</v>
      </c>
      <c r="AK838" t="s">
        <v>5305</v>
      </c>
      <c r="AO838" s="29"/>
      <c r="AP838" s="103" t="s">
        <v>5311</v>
      </c>
      <c r="AQ838" s="104" t="b">
        <v>1</v>
      </c>
      <c r="AR838" s="105"/>
      <c r="AS838" s="29"/>
      <c r="AT838" s="131" t="str" cm="1">
        <f t="array" ref="AT838">IFERROR(_xlfn.TEXTSPLIT(AR838,";",,FALSE),"")</f>
        <v/>
      </c>
      <c r="BJ838" s="132" t="str">
        <f t="shared" si="501"/>
        <v/>
      </c>
      <c r="BK838" s="132" t="str">
        <f t="shared" si="502"/>
        <v/>
      </c>
      <c r="BL838" s="132" t="str">
        <f t="shared" si="503"/>
        <v/>
      </c>
      <c r="BM838" s="132" t="str">
        <f t="shared" si="504"/>
        <v/>
      </c>
      <c r="BN838" s="132" t="str">
        <f t="shared" si="505"/>
        <v/>
      </c>
      <c r="BO838" s="132" t="str">
        <f t="shared" si="506"/>
        <v/>
      </c>
      <c r="BP838" s="132" t="str">
        <f t="shared" si="507"/>
        <v/>
      </c>
      <c r="BQ838" s="132" t="str">
        <f t="shared" si="508"/>
        <v/>
      </c>
      <c r="BR838" s="132" t="str">
        <f t="shared" si="509"/>
        <v/>
      </c>
      <c r="BS838" s="132" t="str">
        <f t="shared" si="510"/>
        <v/>
      </c>
      <c r="BT838" s="132" t="str">
        <f t="shared" si="511"/>
        <v/>
      </c>
      <c r="BU838" s="132" t="str">
        <f t="shared" si="512"/>
        <v/>
      </c>
      <c r="BV838" s="132" t="str">
        <f t="shared" si="513"/>
        <v/>
      </c>
      <c r="BW838" s="132" t="str">
        <f t="shared" si="514"/>
        <v/>
      </c>
      <c r="BX838" s="132" t="str">
        <f t="shared" si="515"/>
        <v/>
      </c>
      <c r="BY838" s="132" t="str">
        <f t="shared" si="516"/>
        <v/>
      </c>
      <c r="BZ838" t="str">
        <f t="shared" si="517"/>
        <v/>
      </c>
      <c r="CA838" t="str">
        <f t="shared" si="518"/>
        <v/>
      </c>
      <c r="CB838" t="str">
        <f t="shared" si="519"/>
        <v/>
      </c>
      <c r="CC838" t="str">
        <f t="shared" si="520"/>
        <v/>
      </c>
      <c r="CD838" t="str">
        <f t="shared" si="521"/>
        <v/>
      </c>
      <c r="CE838" t="str">
        <f t="shared" si="522"/>
        <v/>
      </c>
      <c r="CF838" t="str">
        <f t="shared" si="523"/>
        <v/>
      </c>
      <c r="CG838" t="str">
        <f t="shared" si="524"/>
        <v/>
      </c>
      <c r="CH838" t="str">
        <f t="shared" si="525"/>
        <v/>
      </c>
      <c r="CI838" t="str">
        <f t="shared" si="526"/>
        <v/>
      </c>
      <c r="CJ838" t="str">
        <f t="shared" si="527"/>
        <v/>
      </c>
      <c r="CK838" t="str">
        <f t="shared" si="528"/>
        <v/>
      </c>
      <c r="CL838" t="str">
        <f t="shared" si="529"/>
        <v/>
      </c>
      <c r="CM838" t="str">
        <f t="shared" si="530"/>
        <v/>
      </c>
      <c r="CN838" t="str">
        <f t="shared" si="531"/>
        <v/>
      </c>
      <c r="CO838" t="str">
        <f t="shared" si="532"/>
        <v/>
      </c>
    </row>
    <row r="839" spans="1:93" ht="19.2" customHeight="1">
      <c r="A839" t="s">
        <v>4824</v>
      </c>
      <c r="B839" s="97" t="s">
        <v>4585</v>
      </c>
      <c r="C839" s="26" t="s">
        <v>5312</v>
      </c>
      <c r="D839" s="26" t="s">
        <v>5313</v>
      </c>
      <c r="E839" s="27" t="s">
        <v>61</v>
      </c>
      <c r="F839" t="s">
        <v>48</v>
      </c>
      <c r="G839" s="30" t="s">
        <v>3828</v>
      </c>
      <c r="H839" s="29" t="s">
        <v>3829</v>
      </c>
      <c r="I839" t="s">
        <v>2988</v>
      </c>
      <c r="K839" s="28" t="s">
        <v>4626</v>
      </c>
      <c r="M839" t="s">
        <v>38</v>
      </c>
      <c r="O839" s="1" t="s">
        <v>5309</v>
      </c>
      <c r="R839" t="str">
        <f>IF(COUNTIF(soi_input_variables!A:A,B839)&gt;0,"yes","no")</f>
        <v>no</v>
      </c>
      <c r="S839" t="str">
        <f>IF(COUNTIF(midas_input_variables!A:A,B839)&gt;0,"yes","no")</f>
        <v>no</v>
      </c>
      <c r="T839" t="str">
        <f t="shared" si="498"/>
        <v>no</v>
      </c>
      <c r="U839">
        <v>0.02</v>
      </c>
      <c r="V839" t="str">
        <f>IF(COUNTIF(eucalc_variables_proxies!A:A,B839)&gt;0,"yes","no")</f>
        <v>yes</v>
      </c>
      <c r="X839" t="s">
        <v>2988</v>
      </c>
      <c r="Y839" t="s">
        <v>4582</v>
      </c>
      <c r="AI839" s="9" t="s">
        <v>5314</v>
      </c>
      <c r="AJ839" t="s">
        <v>2943</v>
      </c>
      <c r="AK839" t="s">
        <v>5305</v>
      </c>
      <c r="AO839" s="29"/>
      <c r="AP839" s="103" t="s">
        <v>5315</v>
      </c>
      <c r="AQ839" s="104" t="b">
        <v>1</v>
      </c>
      <c r="AR839" s="105"/>
      <c r="AS839" s="29"/>
      <c r="AT839" s="131" t="str" cm="1">
        <f t="array" ref="AT839">IFERROR(_xlfn.TEXTSPLIT(AR839,";",,FALSE),"")</f>
        <v/>
      </c>
      <c r="BJ839" s="132" t="str">
        <f t="shared" si="501"/>
        <v/>
      </c>
      <c r="BK839" s="132" t="str">
        <f t="shared" si="502"/>
        <v/>
      </c>
      <c r="BL839" s="132" t="str">
        <f t="shared" si="503"/>
        <v/>
      </c>
      <c r="BM839" s="132" t="str">
        <f t="shared" si="504"/>
        <v/>
      </c>
      <c r="BN839" s="132" t="str">
        <f t="shared" si="505"/>
        <v/>
      </c>
      <c r="BO839" s="132" t="str">
        <f t="shared" si="506"/>
        <v/>
      </c>
      <c r="BP839" s="132" t="str">
        <f t="shared" si="507"/>
        <v/>
      </c>
      <c r="BQ839" s="132" t="str">
        <f t="shared" si="508"/>
        <v/>
      </c>
      <c r="BR839" s="132" t="str">
        <f t="shared" si="509"/>
        <v/>
      </c>
      <c r="BS839" s="132" t="str">
        <f t="shared" si="510"/>
        <v/>
      </c>
      <c r="BT839" s="132" t="str">
        <f t="shared" si="511"/>
        <v/>
      </c>
      <c r="BU839" s="132" t="str">
        <f t="shared" si="512"/>
        <v/>
      </c>
      <c r="BV839" s="132" t="str">
        <f t="shared" si="513"/>
        <v/>
      </c>
      <c r="BW839" s="132" t="str">
        <f t="shared" si="514"/>
        <v/>
      </c>
      <c r="BX839" s="132" t="str">
        <f t="shared" si="515"/>
        <v/>
      </c>
      <c r="BY839" s="132" t="str">
        <f t="shared" si="516"/>
        <v/>
      </c>
      <c r="BZ839" t="str">
        <f t="shared" si="517"/>
        <v/>
      </c>
      <c r="CA839" t="str">
        <f t="shared" si="518"/>
        <v/>
      </c>
      <c r="CB839" t="str">
        <f t="shared" si="519"/>
        <v/>
      </c>
      <c r="CC839" t="str">
        <f t="shared" si="520"/>
        <v/>
      </c>
      <c r="CD839" t="str">
        <f t="shared" si="521"/>
        <v/>
      </c>
      <c r="CE839" t="str">
        <f t="shared" si="522"/>
        <v/>
      </c>
      <c r="CF839" t="str">
        <f t="shared" si="523"/>
        <v/>
      </c>
      <c r="CG839" t="str">
        <f t="shared" si="524"/>
        <v/>
      </c>
      <c r="CH839" t="str">
        <f t="shared" si="525"/>
        <v/>
      </c>
      <c r="CI839" t="str">
        <f t="shared" si="526"/>
        <v/>
      </c>
      <c r="CJ839" t="str">
        <f t="shared" si="527"/>
        <v/>
      </c>
      <c r="CK839" t="str">
        <f t="shared" si="528"/>
        <v/>
      </c>
      <c r="CL839" t="str">
        <f t="shared" si="529"/>
        <v/>
      </c>
      <c r="CM839" t="str">
        <f t="shared" si="530"/>
        <v/>
      </c>
      <c r="CN839" t="str">
        <f t="shared" si="531"/>
        <v/>
      </c>
      <c r="CO839" t="str">
        <f t="shared" si="532"/>
        <v/>
      </c>
    </row>
    <row r="840" spans="1:93" ht="22.2" customHeight="1">
      <c r="A840" t="s">
        <v>4815</v>
      </c>
      <c r="B840" s="97" t="s">
        <v>4587</v>
      </c>
      <c r="C840" s="26" t="s">
        <v>5316</v>
      </c>
      <c r="D840" s="27"/>
      <c r="E840" s="27" t="s">
        <v>61</v>
      </c>
      <c r="F840" t="s">
        <v>48</v>
      </c>
      <c r="G840" s="30" t="s">
        <v>3828</v>
      </c>
      <c r="H840" s="29" t="s">
        <v>3829</v>
      </c>
      <c r="I840" t="s">
        <v>2988</v>
      </c>
      <c r="K840" s="28" t="s">
        <v>4628</v>
      </c>
      <c r="M840" t="s">
        <v>38</v>
      </c>
      <c r="O840" s="1" t="s">
        <v>5309</v>
      </c>
      <c r="R840" t="str">
        <f>IF(COUNTIF(soi_input_variables!A:A,B840)&gt;0,"yes","no")</f>
        <v>no</v>
      </c>
      <c r="S840" t="str">
        <f>IF(COUNTIF(midas_input_variables!A:A,B840)&gt;0,"yes","no")</f>
        <v>yes</v>
      </c>
      <c r="T840" t="str">
        <f t="shared" si="498"/>
        <v>yes</v>
      </c>
      <c r="U840">
        <v>0.02</v>
      </c>
      <c r="V840" t="str">
        <f>IF(COUNTIF(eucalc_variables_proxies!A:A,B840)&gt;0,"yes","no")</f>
        <v>yes</v>
      </c>
      <c r="X840" t="s">
        <v>2988</v>
      </c>
      <c r="Y840" t="s">
        <v>4582</v>
      </c>
      <c r="AI840" s="9" t="s">
        <v>5317</v>
      </c>
      <c r="AJ840" t="s">
        <v>2943</v>
      </c>
      <c r="AK840" t="s">
        <v>5305</v>
      </c>
      <c r="AO840" s="29">
        <v>21</v>
      </c>
      <c r="AP840" s="103" t="s">
        <v>5318</v>
      </c>
      <c r="AQ840" s="104" t="b">
        <v>1</v>
      </c>
      <c r="AR840" s="105"/>
      <c r="AS840" s="29">
        <v>21</v>
      </c>
      <c r="AT840" s="131" t="str" cm="1">
        <f t="array" ref="AT840">IFERROR(_xlfn.TEXTSPLIT(AR840,";",,FALSE),"")</f>
        <v/>
      </c>
      <c r="BJ840" s="132" t="str">
        <f t="shared" si="501"/>
        <v/>
      </c>
      <c r="BK840" s="132" t="str">
        <f t="shared" si="502"/>
        <v/>
      </c>
      <c r="BL840" s="132" t="str">
        <f t="shared" si="503"/>
        <v/>
      </c>
      <c r="BM840" s="132" t="str">
        <f t="shared" si="504"/>
        <v/>
      </c>
      <c r="BN840" s="132" t="str">
        <f t="shared" si="505"/>
        <v/>
      </c>
      <c r="BO840" s="132" t="str">
        <f t="shared" si="506"/>
        <v/>
      </c>
      <c r="BP840" s="132" t="str">
        <f t="shared" si="507"/>
        <v/>
      </c>
      <c r="BQ840" s="132" t="str">
        <f t="shared" si="508"/>
        <v/>
      </c>
      <c r="BR840" s="132" t="str">
        <f t="shared" si="509"/>
        <v/>
      </c>
      <c r="BS840" s="132" t="str">
        <f t="shared" si="510"/>
        <v/>
      </c>
      <c r="BT840" s="132" t="str">
        <f t="shared" si="511"/>
        <v/>
      </c>
      <c r="BU840" s="132" t="str">
        <f t="shared" si="512"/>
        <v/>
      </c>
      <c r="BV840" s="132" t="str">
        <f t="shared" si="513"/>
        <v/>
      </c>
      <c r="BW840" s="132" t="str">
        <f t="shared" si="514"/>
        <v/>
      </c>
      <c r="BX840" s="132" t="str">
        <f t="shared" si="515"/>
        <v/>
      </c>
      <c r="BY840" s="132" t="str">
        <f t="shared" si="516"/>
        <v/>
      </c>
      <c r="BZ840" t="str">
        <f t="shared" si="517"/>
        <v/>
      </c>
      <c r="CA840" t="str">
        <f t="shared" si="518"/>
        <v/>
      </c>
      <c r="CB840" t="str">
        <f t="shared" si="519"/>
        <v/>
      </c>
      <c r="CC840" t="str">
        <f t="shared" si="520"/>
        <v/>
      </c>
      <c r="CD840" t="str">
        <f t="shared" si="521"/>
        <v/>
      </c>
      <c r="CE840" t="str">
        <f t="shared" si="522"/>
        <v/>
      </c>
      <c r="CF840" t="str">
        <f t="shared" si="523"/>
        <v/>
      </c>
      <c r="CG840" t="str">
        <f t="shared" si="524"/>
        <v/>
      </c>
      <c r="CH840" t="str">
        <f t="shared" si="525"/>
        <v/>
      </c>
      <c r="CI840" t="str">
        <f t="shared" si="526"/>
        <v/>
      </c>
      <c r="CJ840" t="str">
        <f t="shared" si="527"/>
        <v/>
      </c>
      <c r="CK840" t="str">
        <f t="shared" si="528"/>
        <v/>
      </c>
      <c r="CL840" t="str">
        <f t="shared" si="529"/>
        <v/>
      </c>
      <c r="CM840" t="str">
        <f t="shared" si="530"/>
        <v/>
      </c>
      <c r="CN840" t="str">
        <f t="shared" si="531"/>
        <v/>
      </c>
      <c r="CO840" t="str">
        <f t="shared" si="532"/>
        <v/>
      </c>
    </row>
    <row r="841" spans="1:93" ht="19.2" customHeight="1">
      <c r="A841" t="s">
        <v>4804</v>
      </c>
      <c r="B841" s="97" t="s">
        <v>4590</v>
      </c>
      <c r="C841" s="26" t="s">
        <v>5319</v>
      </c>
      <c r="D841" s="27"/>
      <c r="E841" s="27" t="s">
        <v>61</v>
      </c>
      <c r="F841" t="s">
        <v>48</v>
      </c>
      <c r="G841" s="30" t="s">
        <v>3828</v>
      </c>
      <c r="H841" s="29" t="s">
        <v>3829</v>
      </c>
      <c r="I841" t="s">
        <v>2988</v>
      </c>
      <c r="K841" s="28" t="s">
        <v>4628</v>
      </c>
      <c r="M841" t="s">
        <v>38</v>
      </c>
      <c r="O841" s="1" t="s">
        <v>5309</v>
      </c>
      <c r="R841" t="str">
        <f>IF(COUNTIF(soi_input_variables!A:A,B841)&gt;0,"yes","no")</f>
        <v>no</v>
      </c>
      <c r="S841" t="str">
        <f>IF(COUNTIF(midas_input_variables!A:A,B841)&gt;0,"yes","no")</f>
        <v>yes</v>
      </c>
      <c r="T841" t="str">
        <f t="shared" si="498"/>
        <v>yes</v>
      </c>
      <c r="U841">
        <v>0.02</v>
      </c>
      <c r="V841" t="str">
        <f>IF(COUNTIF(eucalc_variables_proxies!A:A,B841)&gt;0,"yes","no")</f>
        <v>yes</v>
      </c>
      <c r="X841" t="s">
        <v>2988</v>
      </c>
      <c r="Y841" t="s">
        <v>4582</v>
      </c>
      <c r="AI841" s="9" t="s">
        <v>5320</v>
      </c>
      <c r="AJ841" t="s">
        <v>2943</v>
      </c>
      <c r="AK841" t="s">
        <v>5305</v>
      </c>
      <c r="AO841" s="29"/>
      <c r="AP841" s="103" t="s">
        <v>5321</v>
      </c>
      <c r="AQ841" s="104" t="b">
        <v>0</v>
      </c>
      <c r="AR841" s="105">
        <v>21</v>
      </c>
      <c r="AS841" s="29"/>
      <c r="AT841" s="131" t="str" cm="1">
        <f t="array" ref="AT841">IFERROR(_xlfn.TEXTSPLIT(AR841,";",,FALSE),"")</f>
        <v>21</v>
      </c>
      <c r="BJ841" s="132">
        <f t="shared" si="501"/>
        <v>21</v>
      </c>
      <c r="BK841" s="132" t="str">
        <f t="shared" si="502"/>
        <v/>
      </c>
      <c r="BL841" s="132" t="str">
        <f t="shared" si="503"/>
        <v/>
      </c>
      <c r="BM841" s="132" t="str">
        <f t="shared" si="504"/>
        <v/>
      </c>
      <c r="BN841" s="132" t="str">
        <f t="shared" si="505"/>
        <v/>
      </c>
      <c r="BO841" s="132" t="str">
        <f t="shared" si="506"/>
        <v/>
      </c>
      <c r="BP841" s="132" t="str">
        <f t="shared" si="507"/>
        <v/>
      </c>
      <c r="BQ841" s="132" t="str">
        <f t="shared" si="508"/>
        <v/>
      </c>
      <c r="BR841" s="132" t="str">
        <f t="shared" si="509"/>
        <v/>
      </c>
      <c r="BS841" s="132" t="str">
        <f t="shared" si="510"/>
        <v/>
      </c>
      <c r="BT841" s="132" t="str">
        <f t="shared" si="511"/>
        <v/>
      </c>
      <c r="BU841" s="132" t="str">
        <f t="shared" si="512"/>
        <v/>
      </c>
      <c r="BV841" s="132" t="str">
        <f t="shared" si="513"/>
        <v/>
      </c>
      <c r="BW841" s="132" t="str">
        <f t="shared" si="514"/>
        <v/>
      </c>
      <c r="BX841" s="132" t="str">
        <f t="shared" si="515"/>
        <v/>
      </c>
      <c r="BY841" s="132" t="str">
        <f t="shared" si="516"/>
        <v/>
      </c>
      <c r="BZ841" t="str">
        <f t="shared" si="517"/>
        <v>amm_material-production_ammonia[Mt]</v>
      </c>
      <c r="CA841" t="str">
        <f t="shared" si="518"/>
        <v/>
      </c>
      <c r="CB841" t="str">
        <f t="shared" si="519"/>
        <v/>
      </c>
      <c r="CC841" t="str">
        <f t="shared" si="520"/>
        <v/>
      </c>
      <c r="CD841" t="str">
        <f t="shared" si="521"/>
        <v/>
      </c>
      <c r="CE841" t="str">
        <f t="shared" si="522"/>
        <v/>
      </c>
      <c r="CF841" t="str">
        <f t="shared" si="523"/>
        <v/>
      </c>
      <c r="CG841" t="str">
        <f t="shared" si="524"/>
        <v/>
      </c>
      <c r="CH841" t="str">
        <f t="shared" si="525"/>
        <v/>
      </c>
      <c r="CI841" t="str">
        <f t="shared" si="526"/>
        <v/>
      </c>
      <c r="CJ841" t="str">
        <f t="shared" si="527"/>
        <v/>
      </c>
      <c r="CK841" t="str">
        <f t="shared" si="528"/>
        <v/>
      </c>
      <c r="CL841" t="str">
        <f t="shared" si="529"/>
        <v/>
      </c>
      <c r="CM841" t="str">
        <f t="shared" si="530"/>
        <v/>
      </c>
      <c r="CN841" t="str">
        <f t="shared" si="531"/>
        <v/>
      </c>
      <c r="CO841" t="str">
        <f t="shared" si="532"/>
        <v/>
      </c>
    </row>
    <row r="842" spans="1:93" ht="17.100000000000001" customHeight="1">
      <c r="A842" t="s">
        <v>4829</v>
      </c>
      <c r="B842" s="97" t="s">
        <v>4592</v>
      </c>
      <c r="C842" s="26" t="s">
        <v>5322</v>
      </c>
      <c r="D842" s="27"/>
      <c r="E842" s="27" t="s">
        <v>61</v>
      </c>
      <c r="F842" t="s">
        <v>48</v>
      </c>
      <c r="G842" s="30" t="s">
        <v>3828</v>
      </c>
      <c r="H842" s="29" t="s">
        <v>3829</v>
      </c>
      <c r="I842" t="s">
        <v>2988</v>
      </c>
      <c r="K842" s="28" t="s">
        <v>4628</v>
      </c>
      <c r="M842" t="s">
        <v>38</v>
      </c>
      <c r="O842" s="1" t="s">
        <v>5309</v>
      </c>
      <c r="R842" t="str">
        <f>IF(COUNTIF(soi_input_variables!A:A,B842)&gt;0,"yes","no")</f>
        <v>no</v>
      </c>
      <c r="S842" t="str">
        <f>IF(COUNTIF(midas_input_variables!A:A,B842)&gt;0,"yes","no")</f>
        <v>yes</v>
      </c>
      <c r="T842" t="str">
        <f t="shared" si="498"/>
        <v>yes</v>
      </c>
      <c r="U842">
        <v>0.02</v>
      </c>
      <c r="V842" t="str">
        <f>IF(COUNTIF(eucalc_variables_proxies!A:A,B842)&gt;0,"yes","no")</f>
        <v>yes</v>
      </c>
      <c r="X842" t="s">
        <v>2988</v>
      </c>
      <c r="Y842" t="s">
        <v>4582</v>
      </c>
      <c r="AI842" s="9" t="s">
        <v>5323</v>
      </c>
      <c r="AJ842" t="s">
        <v>2943</v>
      </c>
      <c r="AK842" t="s">
        <v>5305</v>
      </c>
      <c r="AO842" s="29"/>
      <c r="AP842" s="103" t="s">
        <v>5324</v>
      </c>
      <c r="AQ842" s="104" t="b">
        <v>1</v>
      </c>
      <c r="AR842" s="105"/>
      <c r="AS842" s="29"/>
      <c r="AT842" s="131" t="str" cm="1">
        <f t="array" ref="AT842">IFERROR(_xlfn.TEXTSPLIT(AR842,";",,FALSE),"")</f>
        <v/>
      </c>
      <c r="BJ842" s="132" t="str">
        <f t="shared" si="501"/>
        <v/>
      </c>
      <c r="BK842" s="132" t="str">
        <f t="shared" si="502"/>
        <v/>
      </c>
      <c r="BL842" s="132" t="str">
        <f t="shared" si="503"/>
        <v/>
      </c>
      <c r="BM842" s="132" t="str">
        <f t="shared" si="504"/>
        <v/>
      </c>
      <c r="BN842" s="132" t="str">
        <f t="shared" si="505"/>
        <v/>
      </c>
      <c r="BO842" s="132" t="str">
        <f t="shared" si="506"/>
        <v/>
      </c>
      <c r="BP842" s="132" t="str">
        <f t="shared" si="507"/>
        <v/>
      </c>
      <c r="BQ842" s="132" t="str">
        <f t="shared" si="508"/>
        <v/>
      </c>
      <c r="BR842" s="132" t="str">
        <f t="shared" si="509"/>
        <v/>
      </c>
      <c r="BS842" s="132" t="str">
        <f t="shared" si="510"/>
        <v/>
      </c>
      <c r="BT842" s="132" t="str">
        <f t="shared" si="511"/>
        <v/>
      </c>
      <c r="BU842" s="132" t="str">
        <f t="shared" si="512"/>
        <v/>
      </c>
      <c r="BV842" s="132" t="str">
        <f t="shared" si="513"/>
        <v/>
      </c>
      <c r="BW842" s="132" t="str">
        <f t="shared" si="514"/>
        <v/>
      </c>
      <c r="BX842" s="132" t="str">
        <f t="shared" si="515"/>
        <v/>
      </c>
      <c r="BY842" s="132" t="str">
        <f t="shared" si="516"/>
        <v/>
      </c>
      <c r="BZ842" t="str">
        <f t="shared" si="517"/>
        <v/>
      </c>
      <c r="CA842" t="str">
        <f t="shared" si="518"/>
        <v/>
      </c>
      <c r="CB842" t="str">
        <f t="shared" si="519"/>
        <v/>
      </c>
      <c r="CC842" t="str">
        <f t="shared" si="520"/>
        <v/>
      </c>
      <c r="CD842" t="str">
        <f t="shared" si="521"/>
        <v/>
      </c>
      <c r="CE842" t="str">
        <f t="shared" si="522"/>
        <v/>
      </c>
      <c r="CF842" t="str">
        <f t="shared" si="523"/>
        <v/>
      </c>
      <c r="CG842" t="str">
        <f t="shared" si="524"/>
        <v/>
      </c>
      <c r="CH842" t="str">
        <f t="shared" si="525"/>
        <v/>
      </c>
      <c r="CI842" t="str">
        <f t="shared" si="526"/>
        <v/>
      </c>
      <c r="CJ842" t="str">
        <f t="shared" si="527"/>
        <v/>
      </c>
      <c r="CK842" t="str">
        <f t="shared" si="528"/>
        <v/>
      </c>
      <c r="CL842" t="str">
        <f t="shared" si="529"/>
        <v/>
      </c>
      <c r="CM842" t="str">
        <f t="shared" si="530"/>
        <v/>
      </c>
      <c r="CN842" t="str">
        <f t="shared" si="531"/>
        <v/>
      </c>
      <c r="CO842" t="str">
        <f t="shared" si="532"/>
        <v/>
      </c>
    </row>
    <row r="843" spans="1:93" ht="18" customHeight="1">
      <c r="A843" t="s">
        <v>5325</v>
      </c>
      <c r="B843" s="97" t="s">
        <v>4594</v>
      </c>
      <c r="C843" s="26" t="s">
        <v>5326</v>
      </c>
      <c r="D843" s="30"/>
      <c r="E843" s="30" t="s">
        <v>61</v>
      </c>
      <c r="F843" t="s">
        <v>48</v>
      </c>
      <c r="G843" s="30" t="s">
        <v>3828</v>
      </c>
      <c r="H843" s="29" t="s">
        <v>3829</v>
      </c>
      <c r="I843" t="s">
        <v>2988</v>
      </c>
      <c r="K843" s="28" t="s">
        <v>4630</v>
      </c>
      <c r="M843" t="s">
        <v>38</v>
      </c>
      <c r="O843" s="1" t="s">
        <v>5309</v>
      </c>
      <c r="R843" t="str">
        <f>IF(COUNTIF(soi_input_variables!A:A,B843)&gt;0,"yes","no")</f>
        <v>no</v>
      </c>
      <c r="S843" t="str">
        <f>IF(COUNTIF(midas_input_variables!A:A,B843)&gt;0,"yes","no")</f>
        <v>yes</v>
      </c>
      <c r="T843" t="str">
        <f t="shared" si="498"/>
        <v>yes</v>
      </c>
      <c r="U843">
        <v>0.02</v>
      </c>
      <c r="V843" t="str">
        <f>IF(COUNTIF(eucalc_variables_proxies!A:A,B843)&gt;0,"yes","no")</f>
        <v>yes</v>
      </c>
      <c r="X843" t="s">
        <v>2988</v>
      </c>
      <c r="Y843" t="s">
        <v>4582</v>
      </c>
      <c r="AI843" s="9" t="s">
        <v>5327</v>
      </c>
      <c r="AJ843" t="s">
        <v>2943</v>
      </c>
      <c r="AK843" t="s">
        <v>5305</v>
      </c>
      <c r="AO843" s="29"/>
      <c r="AP843" s="103" t="s">
        <v>5328</v>
      </c>
      <c r="AQ843" s="104" t="b">
        <v>1</v>
      </c>
      <c r="AR843" s="105"/>
      <c r="AS843" s="29"/>
      <c r="AT843" s="131" t="str" cm="1">
        <f t="array" ref="AT843">IFERROR(_xlfn.TEXTSPLIT(AR843,";",,FALSE),"")</f>
        <v/>
      </c>
      <c r="BJ843" s="132" t="str">
        <f t="shared" si="501"/>
        <v/>
      </c>
      <c r="BK843" s="132" t="str">
        <f t="shared" si="502"/>
        <v/>
      </c>
      <c r="BL843" s="132" t="str">
        <f t="shared" si="503"/>
        <v/>
      </c>
      <c r="BM843" s="132" t="str">
        <f t="shared" si="504"/>
        <v/>
      </c>
      <c r="BN843" s="132" t="str">
        <f t="shared" si="505"/>
        <v/>
      </c>
      <c r="BO843" s="132" t="str">
        <f t="shared" si="506"/>
        <v/>
      </c>
      <c r="BP843" s="132" t="str">
        <f t="shared" si="507"/>
        <v/>
      </c>
      <c r="BQ843" s="132" t="str">
        <f t="shared" si="508"/>
        <v/>
      </c>
      <c r="BR843" s="132" t="str">
        <f t="shared" si="509"/>
        <v/>
      </c>
      <c r="BS843" s="132" t="str">
        <f t="shared" si="510"/>
        <v/>
      </c>
      <c r="BT843" s="132" t="str">
        <f t="shared" si="511"/>
        <v/>
      </c>
      <c r="BU843" s="132" t="str">
        <f t="shared" si="512"/>
        <v/>
      </c>
      <c r="BV843" s="132" t="str">
        <f t="shared" si="513"/>
        <v/>
      </c>
      <c r="BW843" s="132" t="str">
        <f t="shared" si="514"/>
        <v/>
      </c>
      <c r="BX843" s="132" t="str">
        <f t="shared" si="515"/>
        <v/>
      </c>
      <c r="BY843" s="132" t="str">
        <f t="shared" si="516"/>
        <v/>
      </c>
      <c r="BZ843" t="str">
        <f t="shared" si="517"/>
        <v/>
      </c>
      <c r="CA843" t="str">
        <f t="shared" si="518"/>
        <v/>
      </c>
      <c r="CB843" t="str">
        <f t="shared" si="519"/>
        <v/>
      </c>
      <c r="CC843" t="str">
        <f t="shared" si="520"/>
        <v/>
      </c>
      <c r="CD843" t="str">
        <f t="shared" si="521"/>
        <v/>
      </c>
      <c r="CE843" t="str">
        <f t="shared" si="522"/>
        <v/>
      </c>
      <c r="CF843" t="str">
        <f t="shared" si="523"/>
        <v/>
      </c>
      <c r="CG843" t="str">
        <f t="shared" si="524"/>
        <v/>
      </c>
      <c r="CH843" t="str">
        <f t="shared" si="525"/>
        <v/>
      </c>
      <c r="CI843" t="str">
        <f t="shared" si="526"/>
        <v/>
      </c>
      <c r="CJ843" t="str">
        <f t="shared" si="527"/>
        <v/>
      </c>
      <c r="CK843" t="str">
        <f t="shared" si="528"/>
        <v/>
      </c>
      <c r="CL843" t="str">
        <f t="shared" si="529"/>
        <v/>
      </c>
      <c r="CM843" t="str">
        <f t="shared" si="530"/>
        <v/>
      </c>
      <c r="CN843" t="str">
        <f t="shared" si="531"/>
        <v/>
      </c>
      <c r="CO843" t="str">
        <f t="shared" si="532"/>
        <v/>
      </c>
    </row>
    <row r="844" spans="1:93" ht="17.7" customHeight="1">
      <c r="A844" t="s">
        <v>4821</v>
      </c>
      <c r="B844" s="97" t="s">
        <v>4598</v>
      </c>
      <c r="C844" s="26" t="s">
        <v>5329</v>
      </c>
      <c r="D844" s="27"/>
      <c r="E844" s="27" t="s">
        <v>61</v>
      </c>
      <c r="F844" t="s">
        <v>48</v>
      </c>
      <c r="G844" s="30" t="s">
        <v>3828</v>
      </c>
      <c r="H844" s="29" t="s">
        <v>3829</v>
      </c>
      <c r="I844" t="s">
        <v>2988</v>
      </c>
      <c r="K844" s="28" t="s">
        <v>4646</v>
      </c>
      <c r="M844" t="s">
        <v>38</v>
      </c>
      <c r="O844" s="1" t="s">
        <v>5309</v>
      </c>
      <c r="R844" t="str">
        <f>IF(COUNTIF(soi_input_variables!A:A,B844)&gt;0,"yes","no")</f>
        <v>no</v>
      </c>
      <c r="S844" t="str">
        <f>IF(COUNTIF(midas_input_variables!A:A,B844)&gt;0,"yes","no")</f>
        <v>no</v>
      </c>
      <c r="T844" t="str">
        <f t="shared" si="498"/>
        <v>no</v>
      </c>
      <c r="U844">
        <v>0.02</v>
      </c>
      <c r="V844" t="str">
        <f>IF(COUNTIF(eucalc_variables_proxies!A:A,B844)&gt;0,"yes","no")</f>
        <v>yes</v>
      </c>
      <c r="X844" t="s">
        <v>2988</v>
      </c>
      <c r="Y844" t="s">
        <v>4582</v>
      </c>
      <c r="AI844" s="9" t="s">
        <v>5330</v>
      </c>
      <c r="AJ844" t="s">
        <v>2943</v>
      </c>
      <c r="AK844" t="s">
        <v>5305</v>
      </c>
      <c r="AO844" s="29"/>
      <c r="AP844" s="103" t="s">
        <v>5331</v>
      </c>
      <c r="AQ844" s="104" t="b">
        <v>1</v>
      </c>
      <c r="AR844" s="105"/>
      <c r="AS844" s="29"/>
      <c r="AT844" s="131" t="str" cm="1">
        <f t="array" ref="AT844">IFERROR(_xlfn.TEXTSPLIT(AR844,";",,FALSE),"")</f>
        <v/>
      </c>
      <c r="BJ844" s="132" t="str">
        <f t="shared" si="501"/>
        <v/>
      </c>
      <c r="BK844" s="132" t="str">
        <f t="shared" si="502"/>
        <v/>
      </c>
      <c r="BL844" s="132" t="str">
        <f t="shared" si="503"/>
        <v/>
      </c>
      <c r="BM844" s="132" t="str">
        <f t="shared" si="504"/>
        <v/>
      </c>
      <c r="BN844" s="132" t="str">
        <f t="shared" si="505"/>
        <v/>
      </c>
      <c r="BO844" s="132" t="str">
        <f t="shared" si="506"/>
        <v/>
      </c>
      <c r="BP844" s="132" t="str">
        <f t="shared" si="507"/>
        <v/>
      </c>
      <c r="BQ844" s="132" t="str">
        <f t="shared" si="508"/>
        <v/>
      </c>
      <c r="BR844" s="132" t="str">
        <f t="shared" si="509"/>
        <v/>
      </c>
      <c r="BS844" s="132" t="str">
        <f t="shared" si="510"/>
        <v/>
      </c>
      <c r="BT844" s="132" t="str">
        <f t="shared" si="511"/>
        <v/>
      </c>
      <c r="BU844" s="132" t="str">
        <f t="shared" si="512"/>
        <v/>
      </c>
      <c r="BV844" s="132" t="str">
        <f t="shared" si="513"/>
        <v/>
      </c>
      <c r="BW844" s="132" t="str">
        <f t="shared" si="514"/>
        <v/>
      </c>
      <c r="BX844" s="132" t="str">
        <f t="shared" si="515"/>
        <v/>
      </c>
      <c r="BY844" s="132" t="str">
        <f t="shared" si="516"/>
        <v/>
      </c>
      <c r="BZ844" t="str">
        <f t="shared" si="517"/>
        <v/>
      </c>
      <c r="CA844" t="str">
        <f t="shared" si="518"/>
        <v/>
      </c>
      <c r="CB844" t="str">
        <f t="shared" si="519"/>
        <v/>
      </c>
      <c r="CC844" t="str">
        <f t="shared" si="520"/>
        <v/>
      </c>
      <c r="CD844" t="str">
        <f t="shared" si="521"/>
        <v/>
      </c>
      <c r="CE844" t="str">
        <f t="shared" si="522"/>
        <v/>
      </c>
      <c r="CF844" t="str">
        <f t="shared" si="523"/>
        <v/>
      </c>
      <c r="CG844" t="str">
        <f t="shared" si="524"/>
        <v/>
      </c>
      <c r="CH844" t="str">
        <f t="shared" si="525"/>
        <v/>
      </c>
      <c r="CI844" t="str">
        <f t="shared" si="526"/>
        <v/>
      </c>
      <c r="CJ844" t="str">
        <f t="shared" si="527"/>
        <v/>
      </c>
      <c r="CK844" t="str">
        <f t="shared" si="528"/>
        <v/>
      </c>
      <c r="CL844" t="str">
        <f t="shared" si="529"/>
        <v/>
      </c>
      <c r="CM844" t="str">
        <f t="shared" si="530"/>
        <v/>
      </c>
      <c r="CN844" t="str">
        <f t="shared" si="531"/>
        <v/>
      </c>
      <c r="CO844" t="str">
        <f t="shared" si="532"/>
        <v/>
      </c>
    </row>
    <row r="845" spans="1:93" ht="16.2" customHeight="1">
      <c r="A845" t="s">
        <v>4812</v>
      </c>
      <c r="B845" s="97" t="s">
        <v>4600</v>
      </c>
      <c r="C845" s="26" t="s">
        <v>5332</v>
      </c>
      <c r="D845" s="27"/>
      <c r="E845" s="27" t="s">
        <v>61</v>
      </c>
      <c r="F845" t="s">
        <v>48</v>
      </c>
      <c r="G845" s="30" t="s">
        <v>3828</v>
      </c>
      <c r="H845" s="29" t="s">
        <v>3829</v>
      </c>
      <c r="I845" t="s">
        <v>2988</v>
      </c>
      <c r="K845" s="28" t="s">
        <v>4659</v>
      </c>
      <c r="M845" t="s">
        <v>38</v>
      </c>
      <c r="O845" s="1" t="s">
        <v>5309</v>
      </c>
      <c r="R845" t="str">
        <f>IF(COUNTIF(soi_input_variables!A:A,B845)&gt;0,"yes","no")</f>
        <v>no</v>
      </c>
      <c r="S845" t="str">
        <f>IF(COUNTIF(midas_input_variables!A:A,B845)&gt;0,"yes","no")</f>
        <v>no</v>
      </c>
      <c r="T845" t="str">
        <f t="shared" si="498"/>
        <v>no</v>
      </c>
      <c r="U845">
        <v>0.02</v>
      </c>
      <c r="V845" t="str">
        <f>IF(COUNTIF(eucalc_variables_proxies!A:A,B845)&gt;0,"yes","no")</f>
        <v>yes</v>
      </c>
      <c r="X845" t="s">
        <v>2988</v>
      </c>
      <c r="Y845" t="s">
        <v>4582</v>
      </c>
      <c r="AI845" s="9" t="s">
        <v>5333</v>
      </c>
      <c r="AJ845" t="s">
        <v>2943</v>
      </c>
      <c r="AK845" t="s">
        <v>5305</v>
      </c>
      <c r="AO845" s="29"/>
      <c r="AP845" s="103" t="s">
        <v>5334</v>
      </c>
      <c r="AQ845" s="104" t="b">
        <v>1</v>
      </c>
      <c r="AR845" s="105"/>
      <c r="AS845" s="29"/>
      <c r="AT845" s="131" t="str" cm="1">
        <f t="array" ref="AT845">IFERROR(_xlfn.TEXTSPLIT(AR845,";",,FALSE),"")</f>
        <v/>
      </c>
      <c r="BJ845" s="132" t="str">
        <f t="shared" si="501"/>
        <v/>
      </c>
      <c r="BK845" s="132" t="str">
        <f t="shared" si="502"/>
        <v/>
      </c>
      <c r="BL845" s="132" t="str">
        <f t="shared" si="503"/>
        <v/>
      </c>
      <c r="BM845" s="132" t="str">
        <f t="shared" si="504"/>
        <v/>
      </c>
      <c r="BN845" s="132" t="str">
        <f t="shared" si="505"/>
        <v/>
      </c>
      <c r="BO845" s="132" t="str">
        <f t="shared" si="506"/>
        <v/>
      </c>
      <c r="BP845" s="132" t="str">
        <f t="shared" si="507"/>
        <v/>
      </c>
      <c r="BQ845" s="132" t="str">
        <f t="shared" si="508"/>
        <v/>
      </c>
      <c r="BR845" s="132" t="str">
        <f t="shared" si="509"/>
        <v/>
      </c>
      <c r="BS845" s="132" t="str">
        <f t="shared" si="510"/>
        <v/>
      </c>
      <c r="BT845" s="132" t="str">
        <f t="shared" si="511"/>
        <v/>
      </c>
      <c r="BU845" s="132" t="str">
        <f t="shared" si="512"/>
        <v/>
      </c>
      <c r="BV845" s="132" t="str">
        <f t="shared" si="513"/>
        <v/>
      </c>
      <c r="BW845" s="132" t="str">
        <f t="shared" si="514"/>
        <v/>
      </c>
      <c r="BX845" s="132" t="str">
        <f t="shared" si="515"/>
        <v/>
      </c>
      <c r="BY845" s="132" t="str">
        <f t="shared" si="516"/>
        <v/>
      </c>
      <c r="BZ845" t="str">
        <f t="shared" si="517"/>
        <v/>
      </c>
      <c r="CA845" t="str">
        <f t="shared" si="518"/>
        <v/>
      </c>
      <c r="CB845" t="str">
        <f t="shared" si="519"/>
        <v/>
      </c>
      <c r="CC845" t="str">
        <f t="shared" si="520"/>
        <v/>
      </c>
      <c r="CD845" t="str">
        <f t="shared" si="521"/>
        <v/>
      </c>
      <c r="CE845" t="str">
        <f t="shared" si="522"/>
        <v/>
      </c>
      <c r="CF845" t="str">
        <f t="shared" si="523"/>
        <v/>
      </c>
      <c r="CG845" t="str">
        <f t="shared" si="524"/>
        <v/>
      </c>
      <c r="CH845" t="str">
        <f t="shared" si="525"/>
        <v/>
      </c>
      <c r="CI845" t="str">
        <f t="shared" si="526"/>
        <v/>
      </c>
      <c r="CJ845" t="str">
        <f t="shared" si="527"/>
        <v/>
      </c>
      <c r="CK845" t="str">
        <f t="shared" si="528"/>
        <v/>
      </c>
      <c r="CL845" t="str">
        <f t="shared" si="529"/>
        <v/>
      </c>
      <c r="CM845" t="str">
        <f t="shared" si="530"/>
        <v/>
      </c>
      <c r="CN845" t="str">
        <f t="shared" si="531"/>
        <v/>
      </c>
      <c r="CO845" t="str">
        <f t="shared" si="532"/>
        <v/>
      </c>
    </row>
    <row r="846" spans="1:93" ht="17.7" customHeight="1">
      <c r="A846" t="s">
        <v>4796</v>
      </c>
      <c r="B846" s="97" t="s">
        <v>4602</v>
      </c>
      <c r="C846" s="26" t="s">
        <v>5335</v>
      </c>
      <c r="D846" s="27"/>
      <c r="E846" s="27" t="s">
        <v>61</v>
      </c>
      <c r="F846" t="s">
        <v>48</v>
      </c>
      <c r="G846" s="30" t="s">
        <v>3828</v>
      </c>
      <c r="H846" s="29" t="s">
        <v>3829</v>
      </c>
      <c r="I846" t="s">
        <v>2988</v>
      </c>
      <c r="K846" s="28" t="s">
        <v>4659</v>
      </c>
      <c r="M846" t="s">
        <v>38</v>
      </c>
      <c r="O846" s="1" t="s">
        <v>5309</v>
      </c>
      <c r="R846" t="str">
        <f>IF(COUNTIF(soi_input_variables!A:A,B846)&gt;0,"yes","no")</f>
        <v>no</v>
      </c>
      <c r="S846" t="str">
        <f>IF(COUNTIF(midas_input_variables!A:A,B846)&gt;0,"yes","no")</f>
        <v>no</v>
      </c>
      <c r="T846" t="str">
        <f t="shared" si="498"/>
        <v>no</v>
      </c>
      <c r="U846">
        <v>0.02</v>
      </c>
      <c r="V846" t="str">
        <f>IF(COUNTIF(eucalc_variables_proxies!A:A,B846)&gt;0,"yes","no")</f>
        <v>yes</v>
      </c>
      <c r="X846" t="s">
        <v>2988</v>
      </c>
      <c r="Y846" t="s">
        <v>4582</v>
      </c>
      <c r="AI846" s="9" t="s">
        <v>5336</v>
      </c>
      <c r="AJ846" t="s">
        <v>2943</v>
      </c>
      <c r="AK846" t="s">
        <v>5305</v>
      </c>
      <c r="AO846" s="29"/>
      <c r="AP846" s="103" t="s">
        <v>5337</v>
      </c>
      <c r="AQ846" s="104" t="b">
        <v>1</v>
      </c>
      <c r="AR846" s="105"/>
      <c r="AS846" s="29"/>
      <c r="AT846" s="131" t="str" cm="1">
        <f t="array" ref="AT846">IFERROR(_xlfn.TEXTSPLIT(AR846,";",,FALSE),"")</f>
        <v/>
      </c>
      <c r="BJ846" s="132" t="str">
        <f t="shared" si="501"/>
        <v/>
      </c>
      <c r="BK846" s="132" t="str">
        <f t="shared" si="502"/>
        <v/>
      </c>
      <c r="BL846" s="132" t="str">
        <f t="shared" si="503"/>
        <v/>
      </c>
      <c r="BM846" s="132" t="str">
        <f t="shared" si="504"/>
        <v/>
      </c>
      <c r="BN846" s="132" t="str">
        <f t="shared" si="505"/>
        <v/>
      </c>
      <c r="BO846" s="132" t="str">
        <f t="shared" si="506"/>
        <v/>
      </c>
      <c r="BP846" s="132" t="str">
        <f t="shared" si="507"/>
        <v/>
      </c>
      <c r="BQ846" s="132" t="str">
        <f t="shared" si="508"/>
        <v/>
      </c>
      <c r="BR846" s="132" t="str">
        <f t="shared" si="509"/>
        <v/>
      </c>
      <c r="BS846" s="132" t="str">
        <f t="shared" si="510"/>
        <v/>
      </c>
      <c r="BT846" s="132" t="str">
        <f t="shared" si="511"/>
        <v/>
      </c>
      <c r="BU846" s="132" t="str">
        <f t="shared" si="512"/>
        <v/>
      </c>
      <c r="BV846" s="132" t="str">
        <f t="shared" si="513"/>
        <v/>
      </c>
      <c r="BW846" s="132" t="str">
        <f t="shared" si="514"/>
        <v/>
      </c>
      <c r="BX846" s="132" t="str">
        <f t="shared" si="515"/>
        <v/>
      </c>
      <c r="BY846" s="132" t="str">
        <f t="shared" si="516"/>
        <v/>
      </c>
      <c r="BZ846" t="str">
        <f t="shared" si="517"/>
        <v/>
      </c>
      <c r="CA846" t="str">
        <f t="shared" si="518"/>
        <v/>
      </c>
      <c r="CB846" t="str">
        <f t="shared" si="519"/>
        <v/>
      </c>
      <c r="CC846" t="str">
        <f t="shared" si="520"/>
        <v/>
      </c>
      <c r="CD846" t="str">
        <f t="shared" si="521"/>
        <v/>
      </c>
      <c r="CE846" t="str">
        <f t="shared" si="522"/>
        <v/>
      </c>
      <c r="CF846" t="str">
        <f t="shared" si="523"/>
        <v/>
      </c>
      <c r="CG846" t="str">
        <f t="shared" si="524"/>
        <v/>
      </c>
      <c r="CH846" t="str">
        <f t="shared" si="525"/>
        <v/>
      </c>
      <c r="CI846" t="str">
        <f t="shared" si="526"/>
        <v/>
      </c>
      <c r="CJ846" t="str">
        <f t="shared" si="527"/>
        <v/>
      </c>
      <c r="CK846" t="str">
        <f t="shared" si="528"/>
        <v/>
      </c>
      <c r="CL846" t="str">
        <f t="shared" si="529"/>
        <v/>
      </c>
      <c r="CM846" t="str">
        <f t="shared" si="530"/>
        <v/>
      </c>
      <c r="CN846" t="str">
        <f t="shared" si="531"/>
        <v/>
      </c>
      <c r="CO846" t="str">
        <f t="shared" si="532"/>
        <v/>
      </c>
    </row>
    <row r="847" spans="1:93" ht="15.6" customHeight="1">
      <c r="A847" t="s">
        <v>4800</v>
      </c>
      <c r="B847" s="97" t="s">
        <v>4604</v>
      </c>
      <c r="C847" s="26" t="s">
        <v>5338</v>
      </c>
      <c r="D847" s="27"/>
      <c r="E847" s="27" t="s">
        <v>61</v>
      </c>
      <c r="F847" t="s">
        <v>48</v>
      </c>
      <c r="G847" s="30" t="s">
        <v>3828</v>
      </c>
      <c r="H847" s="29" t="s">
        <v>3829</v>
      </c>
      <c r="I847" t="s">
        <v>2988</v>
      </c>
      <c r="K847" s="28" t="s">
        <v>4663</v>
      </c>
      <c r="M847" t="s">
        <v>38</v>
      </c>
      <c r="O847" s="1" t="s">
        <v>5309</v>
      </c>
      <c r="R847" t="str">
        <f>IF(COUNTIF(soi_input_variables!A:A,B847)&gt;0,"yes","no")</f>
        <v>no</v>
      </c>
      <c r="S847" t="str">
        <f>IF(COUNTIF(midas_input_variables!A:A,B847)&gt;0,"yes","no")</f>
        <v>yes</v>
      </c>
      <c r="T847" t="str">
        <f t="shared" si="498"/>
        <v>yes</v>
      </c>
      <c r="U847">
        <v>0.02</v>
      </c>
      <c r="V847" t="str">
        <f>IF(COUNTIF(eucalc_variables_proxies!A:A,B847)&gt;0,"yes","no")</f>
        <v>yes</v>
      </c>
      <c r="X847" t="s">
        <v>2988</v>
      </c>
      <c r="Y847" t="s">
        <v>4582</v>
      </c>
      <c r="AI847" s="9" t="s">
        <v>5339</v>
      </c>
      <c r="AJ847" t="s">
        <v>2943</v>
      </c>
      <c r="AK847" t="s">
        <v>5305</v>
      </c>
      <c r="AO847" s="29"/>
      <c r="AP847" s="103" t="s">
        <v>5340</v>
      </c>
      <c r="AQ847" s="104" t="b">
        <v>1</v>
      </c>
      <c r="AR847" s="105"/>
      <c r="AS847" s="29"/>
      <c r="AT847" s="131" t="str" cm="1">
        <f t="array" ref="AT847">IFERROR(_xlfn.TEXTSPLIT(AR847,";",,FALSE),"")</f>
        <v/>
      </c>
      <c r="BJ847" s="132" t="str">
        <f t="shared" si="501"/>
        <v/>
      </c>
      <c r="BK847" s="132" t="str">
        <f t="shared" si="502"/>
        <v/>
      </c>
      <c r="BL847" s="132" t="str">
        <f t="shared" si="503"/>
        <v/>
      </c>
      <c r="BM847" s="132" t="str">
        <f t="shared" si="504"/>
        <v/>
      </c>
      <c r="BN847" s="132" t="str">
        <f t="shared" si="505"/>
        <v/>
      </c>
      <c r="BO847" s="132" t="str">
        <f t="shared" si="506"/>
        <v/>
      </c>
      <c r="BP847" s="132" t="str">
        <f t="shared" si="507"/>
        <v/>
      </c>
      <c r="BQ847" s="132" t="str">
        <f t="shared" si="508"/>
        <v/>
      </c>
      <c r="BR847" s="132" t="str">
        <f t="shared" si="509"/>
        <v/>
      </c>
      <c r="BS847" s="132" t="str">
        <f t="shared" si="510"/>
        <v/>
      </c>
      <c r="BT847" s="132" t="str">
        <f t="shared" si="511"/>
        <v/>
      </c>
      <c r="BU847" s="132" t="str">
        <f t="shared" si="512"/>
        <v/>
      </c>
      <c r="BV847" s="132" t="str">
        <f t="shared" si="513"/>
        <v/>
      </c>
      <c r="BW847" s="132" t="str">
        <f t="shared" si="514"/>
        <v/>
      </c>
      <c r="BX847" s="132" t="str">
        <f t="shared" si="515"/>
        <v/>
      </c>
      <c r="BY847" s="132" t="str">
        <f t="shared" si="516"/>
        <v/>
      </c>
      <c r="BZ847" t="str">
        <f t="shared" si="517"/>
        <v/>
      </c>
      <c r="CA847" t="str">
        <f t="shared" si="518"/>
        <v/>
      </c>
      <c r="CB847" t="str">
        <f t="shared" si="519"/>
        <v/>
      </c>
      <c r="CC847" t="str">
        <f t="shared" si="520"/>
        <v/>
      </c>
      <c r="CD847" t="str">
        <f t="shared" si="521"/>
        <v/>
      </c>
      <c r="CE847" t="str">
        <f t="shared" si="522"/>
        <v/>
      </c>
      <c r="CF847" t="str">
        <f t="shared" si="523"/>
        <v/>
      </c>
      <c r="CG847" t="str">
        <f t="shared" si="524"/>
        <v/>
      </c>
      <c r="CH847" t="str">
        <f t="shared" si="525"/>
        <v/>
      </c>
      <c r="CI847" t="str">
        <f t="shared" si="526"/>
        <v/>
      </c>
      <c r="CJ847" t="str">
        <f t="shared" si="527"/>
        <v/>
      </c>
      <c r="CK847" t="str">
        <f t="shared" si="528"/>
        <v/>
      </c>
      <c r="CL847" t="str">
        <f t="shared" si="529"/>
        <v/>
      </c>
      <c r="CM847" t="str">
        <f t="shared" si="530"/>
        <v/>
      </c>
      <c r="CN847" t="str">
        <f t="shared" si="531"/>
        <v/>
      </c>
      <c r="CO847" t="str">
        <f t="shared" si="532"/>
        <v/>
      </c>
    </row>
    <row r="848" spans="1:93" ht="21" customHeight="1">
      <c r="A848" t="s">
        <v>4790</v>
      </c>
      <c r="B848" s="97" t="s">
        <v>4606</v>
      </c>
      <c r="C848" s="26" t="s">
        <v>5341</v>
      </c>
      <c r="D848" s="27"/>
      <c r="E848" s="27" t="s">
        <v>61</v>
      </c>
      <c r="F848" t="s">
        <v>48</v>
      </c>
      <c r="G848" s="30" t="s">
        <v>3828</v>
      </c>
      <c r="H848" s="29" t="s">
        <v>3829</v>
      </c>
      <c r="I848" t="s">
        <v>2988</v>
      </c>
      <c r="K848" s="28" t="s">
        <v>4663</v>
      </c>
      <c r="M848" t="s">
        <v>38</v>
      </c>
      <c r="O848" s="1" t="s">
        <v>5309</v>
      </c>
      <c r="R848" t="str">
        <f>IF(COUNTIF(soi_input_variables!A:A,B848)&gt;0,"yes","no")</f>
        <v>no</v>
      </c>
      <c r="S848" t="str">
        <f>IF(COUNTIF(midas_input_variables!A:A,B848)&gt;0,"yes","no")</f>
        <v>yes</v>
      </c>
      <c r="T848" t="str">
        <f t="shared" si="498"/>
        <v>yes</v>
      </c>
      <c r="U848">
        <v>0.02</v>
      </c>
      <c r="V848" t="str">
        <f>IF(COUNTIF(eucalc_variables_proxies!A:A,B848)&gt;0,"yes","no")</f>
        <v>yes</v>
      </c>
      <c r="X848" t="s">
        <v>2988</v>
      </c>
      <c r="Y848" t="s">
        <v>4582</v>
      </c>
      <c r="AI848" s="9" t="s">
        <v>5342</v>
      </c>
      <c r="AJ848" t="s">
        <v>2943</v>
      </c>
      <c r="AK848" t="s">
        <v>5305</v>
      </c>
      <c r="AO848" s="29"/>
      <c r="AP848" s="103" t="s">
        <v>5343</v>
      </c>
      <c r="AQ848" s="104" t="b">
        <v>1</v>
      </c>
      <c r="AR848" s="105"/>
      <c r="AS848" s="29"/>
      <c r="AT848" s="131" t="str" cm="1">
        <f t="array" ref="AT848">IFERROR(_xlfn.TEXTSPLIT(AR848,";",,FALSE),"")</f>
        <v/>
      </c>
      <c r="BJ848" s="132" t="str">
        <f t="shared" si="501"/>
        <v/>
      </c>
      <c r="BK848" s="132" t="str">
        <f t="shared" si="502"/>
        <v/>
      </c>
      <c r="BL848" s="132" t="str">
        <f t="shared" si="503"/>
        <v/>
      </c>
      <c r="BM848" s="132" t="str">
        <f t="shared" si="504"/>
        <v/>
      </c>
      <c r="BN848" s="132" t="str">
        <f t="shared" si="505"/>
        <v/>
      </c>
      <c r="BO848" s="132" t="str">
        <f t="shared" si="506"/>
        <v/>
      </c>
      <c r="BP848" s="132" t="str">
        <f t="shared" si="507"/>
        <v/>
      </c>
      <c r="BQ848" s="132" t="str">
        <f t="shared" si="508"/>
        <v/>
      </c>
      <c r="BR848" s="132" t="str">
        <f t="shared" si="509"/>
        <v/>
      </c>
      <c r="BS848" s="132" t="str">
        <f t="shared" si="510"/>
        <v/>
      </c>
      <c r="BT848" s="132" t="str">
        <f t="shared" si="511"/>
        <v/>
      </c>
      <c r="BU848" s="132" t="str">
        <f t="shared" si="512"/>
        <v/>
      </c>
      <c r="BV848" s="132" t="str">
        <f t="shared" si="513"/>
        <v/>
      </c>
      <c r="BW848" s="132" t="str">
        <f t="shared" si="514"/>
        <v/>
      </c>
      <c r="BX848" s="132" t="str">
        <f t="shared" si="515"/>
        <v/>
      </c>
      <c r="BY848" s="132" t="str">
        <f t="shared" si="516"/>
        <v/>
      </c>
      <c r="BZ848" t="str">
        <f t="shared" si="517"/>
        <v/>
      </c>
      <c r="CA848" t="str">
        <f t="shared" si="518"/>
        <v/>
      </c>
      <c r="CB848" t="str">
        <f t="shared" si="519"/>
        <v/>
      </c>
      <c r="CC848" t="str">
        <f t="shared" si="520"/>
        <v/>
      </c>
      <c r="CD848" t="str">
        <f t="shared" si="521"/>
        <v/>
      </c>
      <c r="CE848" t="str">
        <f t="shared" si="522"/>
        <v/>
      </c>
      <c r="CF848" t="str">
        <f t="shared" si="523"/>
        <v/>
      </c>
      <c r="CG848" t="str">
        <f t="shared" si="524"/>
        <v/>
      </c>
      <c r="CH848" t="str">
        <f t="shared" si="525"/>
        <v/>
      </c>
      <c r="CI848" t="str">
        <f t="shared" si="526"/>
        <v/>
      </c>
      <c r="CJ848" t="str">
        <f t="shared" si="527"/>
        <v/>
      </c>
      <c r="CK848" t="str">
        <f t="shared" si="528"/>
        <v/>
      </c>
      <c r="CL848" t="str">
        <f t="shared" si="529"/>
        <v/>
      </c>
      <c r="CM848" t="str">
        <f t="shared" si="530"/>
        <v/>
      </c>
      <c r="CN848" t="str">
        <f t="shared" si="531"/>
        <v/>
      </c>
      <c r="CO848" t="str">
        <f t="shared" si="532"/>
        <v/>
      </c>
    </row>
    <row r="849" spans="1:93" ht="20.7" customHeight="1">
      <c r="A849" t="s">
        <v>5344</v>
      </c>
      <c r="B849" s="97" t="s">
        <v>4608</v>
      </c>
      <c r="C849" s="26" t="s">
        <v>5345</v>
      </c>
      <c r="D849" s="27"/>
      <c r="E849" s="27" t="s">
        <v>61</v>
      </c>
      <c r="F849" t="s">
        <v>48</v>
      </c>
      <c r="G849" s="30" t="s">
        <v>3828</v>
      </c>
      <c r="H849" s="29" t="s">
        <v>3829</v>
      </c>
      <c r="I849" t="s">
        <v>2988</v>
      </c>
      <c r="K849" s="28" t="s">
        <v>4663</v>
      </c>
      <c r="M849" t="s">
        <v>38</v>
      </c>
      <c r="O849" s="1" t="s">
        <v>5309</v>
      </c>
      <c r="R849" t="str">
        <f>IF(COUNTIF(soi_input_variables!A:A,B849)&gt;0,"yes","no")</f>
        <v>no</v>
      </c>
      <c r="S849" t="str">
        <f>IF(COUNTIF(midas_input_variables!A:A,B849)&gt;0,"yes","no")</f>
        <v>no</v>
      </c>
      <c r="T849" t="str">
        <f t="shared" si="498"/>
        <v>no</v>
      </c>
      <c r="U849">
        <v>0.02</v>
      </c>
      <c r="V849" t="str">
        <f>IF(COUNTIF(eucalc_variables_proxies!A:A,B849)&gt;0,"yes","no")</f>
        <v>yes</v>
      </c>
      <c r="X849" t="s">
        <v>2988</v>
      </c>
      <c r="Y849" t="s">
        <v>4582</v>
      </c>
      <c r="AI849" s="9" t="s">
        <v>5346</v>
      </c>
      <c r="AJ849" t="s">
        <v>2943</v>
      </c>
      <c r="AK849" t="s">
        <v>5305</v>
      </c>
      <c r="AO849" s="29"/>
      <c r="AP849" s="103" t="s">
        <v>5347</v>
      </c>
      <c r="AQ849" s="104" t="b">
        <v>1</v>
      </c>
      <c r="AR849" s="105"/>
      <c r="AS849" s="29"/>
      <c r="AT849" s="131" t="str" cm="1">
        <f t="array" ref="AT849">IFERROR(_xlfn.TEXTSPLIT(AR849,";",,FALSE),"")</f>
        <v/>
      </c>
      <c r="BJ849" s="132" t="str">
        <f t="shared" si="501"/>
        <v/>
      </c>
      <c r="BK849" s="132" t="str">
        <f t="shared" si="502"/>
        <v/>
      </c>
      <c r="BL849" s="132" t="str">
        <f t="shared" si="503"/>
        <v/>
      </c>
      <c r="BM849" s="132" t="str">
        <f t="shared" si="504"/>
        <v/>
      </c>
      <c r="BN849" s="132" t="str">
        <f t="shared" si="505"/>
        <v/>
      </c>
      <c r="BO849" s="132" t="str">
        <f t="shared" si="506"/>
        <v/>
      </c>
      <c r="BP849" s="132" t="str">
        <f t="shared" si="507"/>
        <v/>
      </c>
      <c r="BQ849" s="132" t="str">
        <f t="shared" si="508"/>
        <v/>
      </c>
      <c r="BR849" s="132" t="str">
        <f t="shared" si="509"/>
        <v/>
      </c>
      <c r="BS849" s="132" t="str">
        <f t="shared" si="510"/>
        <v/>
      </c>
      <c r="BT849" s="132" t="str">
        <f t="shared" si="511"/>
        <v/>
      </c>
      <c r="BU849" s="132" t="str">
        <f t="shared" si="512"/>
        <v/>
      </c>
      <c r="BV849" s="132" t="str">
        <f t="shared" si="513"/>
        <v/>
      </c>
      <c r="BW849" s="132" t="str">
        <f t="shared" si="514"/>
        <v/>
      </c>
      <c r="BX849" s="132" t="str">
        <f t="shared" si="515"/>
        <v/>
      </c>
      <c r="BY849" s="132" t="str">
        <f t="shared" si="516"/>
        <v/>
      </c>
      <c r="BZ849" t="str">
        <f t="shared" si="517"/>
        <v/>
      </c>
      <c r="CA849" t="str">
        <f t="shared" si="518"/>
        <v/>
      </c>
      <c r="CB849" t="str">
        <f t="shared" si="519"/>
        <v/>
      </c>
      <c r="CC849" t="str">
        <f t="shared" si="520"/>
        <v/>
      </c>
      <c r="CD849" t="str">
        <f t="shared" si="521"/>
        <v/>
      </c>
      <c r="CE849" t="str">
        <f t="shared" si="522"/>
        <v/>
      </c>
      <c r="CF849" t="str">
        <f t="shared" si="523"/>
        <v/>
      </c>
      <c r="CG849" t="str">
        <f t="shared" si="524"/>
        <v/>
      </c>
      <c r="CH849" t="str">
        <f t="shared" si="525"/>
        <v/>
      </c>
      <c r="CI849" t="str">
        <f t="shared" si="526"/>
        <v/>
      </c>
      <c r="CJ849" t="str">
        <f t="shared" si="527"/>
        <v/>
      </c>
      <c r="CK849" t="str">
        <f t="shared" si="528"/>
        <v/>
      </c>
      <c r="CL849" t="str">
        <f t="shared" si="529"/>
        <v/>
      </c>
      <c r="CM849" t="str">
        <f t="shared" si="530"/>
        <v/>
      </c>
      <c r="CN849" t="str">
        <f t="shared" si="531"/>
        <v/>
      </c>
      <c r="CO849" t="str">
        <f t="shared" si="532"/>
        <v/>
      </c>
    </row>
    <row r="850" spans="1:93" ht="23.7" customHeight="1">
      <c r="A850" t="s">
        <v>4808</v>
      </c>
      <c r="B850" s="97" t="s">
        <v>4611</v>
      </c>
      <c r="C850" s="26" t="s">
        <v>5348</v>
      </c>
      <c r="D850" s="27"/>
      <c r="E850" s="27" t="s">
        <v>61</v>
      </c>
      <c r="F850" t="s">
        <v>48</v>
      </c>
      <c r="G850" s="30" t="s">
        <v>3828</v>
      </c>
      <c r="H850" s="29" t="s">
        <v>3829</v>
      </c>
      <c r="I850" t="s">
        <v>2988</v>
      </c>
      <c r="K850" s="28" t="s">
        <v>4663</v>
      </c>
      <c r="M850" t="s">
        <v>38</v>
      </c>
      <c r="O850" s="1" t="s">
        <v>5309</v>
      </c>
      <c r="R850" t="str">
        <f>IF(COUNTIF(soi_input_variables!A:A,B850)&gt;0,"yes","no")</f>
        <v>no</v>
      </c>
      <c r="S850" t="str">
        <f>IF(COUNTIF(midas_input_variables!A:A,B850)&gt;0,"yes","no")</f>
        <v>no</v>
      </c>
      <c r="T850" t="str">
        <f t="shared" si="498"/>
        <v>no</v>
      </c>
      <c r="U850">
        <v>0.02</v>
      </c>
      <c r="V850" t="str">
        <f>IF(COUNTIF(eucalc_variables_proxies!A:A,B850)&gt;0,"yes","no")</f>
        <v>yes</v>
      </c>
      <c r="X850" t="s">
        <v>2988</v>
      </c>
      <c r="Y850" t="s">
        <v>4582</v>
      </c>
      <c r="AI850" s="9" t="s">
        <v>5305</v>
      </c>
      <c r="AJ850" t="s">
        <v>2943</v>
      </c>
      <c r="AK850" t="s">
        <v>2943</v>
      </c>
      <c r="AO850" s="29"/>
      <c r="AP850" s="103" t="s">
        <v>5349</v>
      </c>
      <c r="AQ850" s="104" t="b">
        <v>1</v>
      </c>
      <c r="AR850" s="105"/>
      <c r="AS850" s="29"/>
      <c r="AT850" s="131" t="str" cm="1">
        <f t="array" ref="AT850">IFERROR(_xlfn.TEXTSPLIT(AR850,";",,FALSE),"")</f>
        <v/>
      </c>
      <c r="BJ850" s="132" t="str">
        <f t="shared" si="501"/>
        <v/>
      </c>
      <c r="BK850" s="132" t="str">
        <f t="shared" si="502"/>
        <v/>
      </c>
      <c r="BL850" s="132" t="str">
        <f t="shared" si="503"/>
        <v/>
      </c>
      <c r="BM850" s="132" t="str">
        <f t="shared" si="504"/>
        <v/>
      </c>
      <c r="BN850" s="132" t="str">
        <f t="shared" si="505"/>
        <v/>
      </c>
      <c r="BO850" s="132" t="str">
        <f t="shared" si="506"/>
        <v/>
      </c>
      <c r="BP850" s="132" t="str">
        <f t="shared" si="507"/>
        <v/>
      </c>
      <c r="BQ850" s="132" t="str">
        <f t="shared" si="508"/>
        <v/>
      </c>
      <c r="BR850" s="132" t="str">
        <f t="shared" si="509"/>
        <v/>
      </c>
      <c r="BS850" s="132" t="str">
        <f t="shared" si="510"/>
        <v/>
      </c>
      <c r="BT850" s="132" t="str">
        <f t="shared" si="511"/>
        <v/>
      </c>
      <c r="BU850" s="132" t="str">
        <f t="shared" si="512"/>
        <v/>
      </c>
      <c r="BV850" s="132" t="str">
        <f t="shared" si="513"/>
        <v/>
      </c>
      <c r="BW850" s="132" t="str">
        <f t="shared" si="514"/>
        <v/>
      </c>
      <c r="BX850" s="132" t="str">
        <f t="shared" si="515"/>
        <v/>
      </c>
      <c r="BY850" s="132" t="str">
        <f t="shared" si="516"/>
        <v/>
      </c>
      <c r="BZ850" t="str">
        <f t="shared" si="517"/>
        <v/>
      </c>
      <c r="CA850" t="str">
        <f t="shared" si="518"/>
        <v/>
      </c>
      <c r="CB850" t="str">
        <f t="shared" si="519"/>
        <v/>
      </c>
      <c r="CC850" t="str">
        <f t="shared" si="520"/>
        <v/>
      </c>
      <c r="CD850" t="str">
        <f t="shared" si="521"/>
        <v/>
      </c>
      <c r="CE850" t="str">
        <f t="shared" si="522"/>
        <v/>
      </c>
      <c r="CF850" t="str">
        <f t="shared" si="523"/>
        <v/>
      </c>
      <c r="CG850" t="str">
        <f t="shared" si="524"/>
        <v/>
      </c>
      <c r="CH850" t="str">
        <f t="shared" si="525"/>
        <v/>
      </c>
      <c r="CI850" t="str">
        <f t="shared" si="526"/>
        <v/>
      </c>
      <c r="CJ850" t="str">
        <f t="shared" si="527"/>
        <v/>
      </c>
      <c r="CK850" t="str">
        <f t="shared" si="528"/>
        <v/>
      </c>
      <c r="CL850" t="str">
        <f t="shared" si="529"/>
        <v/>
      </c>
      <c r="CM850" t="str">
        <f t="shared" si="530"/>
        <v/>
      </c>
      <c r="CN850" t="str">
        <f t="shared" si="531"/>
        <v/>
      </c>
      <c r="CO850" t="str">
        <f t="shared" si="532"/>
        <v/>
      </c>
    </row>
    <row r="851" spans="1:93" ht="18" customHeight="1">
      <c r="A851" t="s">
        <v>5350</v>
      </c>
      <c r="B851" s="97" t="s">
        <v>4613</v>
      </c>
      <c r="C851" s="26" t="s">
        <v>5351</v>
      </c>
      <c r="D851" s="27"/>
      <c r="E851" s="27" t="s">
        <v>61</v>
      </c>
      <c r="F851" t="s">
        <v>48</v>
      </c>
      <c r="G851" s="30" t="s">
        <v>631</v>
      </c>
      <c r="H851" s="29" t="s">
        <v>4793</v>
      </c>
      <c r="I851" t="s">
        <v>5352</v>
      </c>
      <c r="K851" s="28" t="s">
        <v>4628</v>
      </c>
      <c r="M851" t="s">
        <v>38</v>
      </c>
      <c r="O851" s="1" t="s">
        <v>5353</v>
      </c>
      <c r="R851" t="str">
        <f>IF(COUNTIF(soi_input_variables!A:A,B851)&gt;0,"yes","no")</f>
        <v>no</v>
      </c>
      <c r="S851" t="str">
        <f>IF(COUNTIF(midas_input_variables!A:A,B851)&gt;0,"yes","no")</f>
        <v>no</v>
      </c>
      <c r="T851" t="str">
        <f t="shared" si="498"/>
        <v>no</v>
      </c>
      <c r="U851">
        <v>0.02</v>
      </c>
      <c r="V851" t="str">
        <f>IF(COUNTIF(eucalc_variables_proxies!A:A,B851)&gt;0,"yes","no")</f>
        <v>yes</v>
      </c>
      <c r="X851" t="s">
        <v>2943</v>
      </c>
      <c r="AI851" s="9" t="s">
        <v>5354</v>
      </c>
      <c r="AJ851" t="s">
        <v>2966</v>
      </c>
      <c r="AK851" t="s">
        <v>2966</v>
      </c>
      <c r="AO851" s="29"/>
      <c r="AP851" s="103" t="s">
        <v>5355</v>
      </c>
      <c r="AQ851" s="104" t="b">
        <v>1</v>
      </c>
      <c r="AR851" s="105"/>
      <c r="AS851" s="29"/>
      <c r="AT851" s="131" t="str" cm="1">
        <f t="array" ref="AT851">IFERROR(_xlfn.TEXTSPLIT(AR851,";",,FALSE),"")</f>
        <v/>
      </c>
      <c r="BJ851" s="132" t="str">
        <f t="shared" si="501"/>
        <v/>
      </c>
      <c r="BK851" s="132" t="str">
        <f t="shared" si="502"/>
        <v/>
      </c>
      <c r="BL851" s="132" t="str">
        <f t="shared" si="503"/>
        <v/>
      </c>
      <c r="BM851" s="132" t="str">
        <f t="shared" si="504"/>
        <v/>
      </c>
      <c r="BN851" s="132" t="str">
        <f t="shared" si="505"/>
        <v/>
      </c>
      <c r="BO851" s="132" t="str">
        <f t="shared" si="506"/>
        <v/>
      </c>
      <c r="BP851" s="132" t="str">
        <f t="shared" si="507"/>
        <v/>
      </c>
      <c r="BQ851" s="132" t="str">
        <f t="shared" si="508"/>
        <v/>
      </c>
      <c r="BR851" s="132" t="str">
        <f t="shared" si="509"/>
        <v/>
      </c>
      <c r="BS851" s="132" t="str">
        <f t="shared" si="510"/>
        <v/>
      </c>
      <c r="BT851" s="132" t="str">
        <f t="shared" si="511"/>
        <v/>
      </c>
      <c r="BU851" s="132" t="str">
        <f t="shared" si="512"/>
        <v/>
      </c>
      <c r="BV851" s="132" t="str">
        <f t="shared" si="513"/>
        <v/>
      </c>
      <c r="BW851" s="132" t="str">
        <f t="shared" si="514"/>
        <v/>
      </c>
      <c r="BX851" s="132" t="str">
        <f t="shared" si="515"/>
        <v/>
      </c>
      <c r="BY851" s="132" t="str">
        <f t="shared" si="516"/>
        <v/>
      </c>
      <c r="BZ851" t="str">
        <f t="shared" si="517"/>
        <v/>
      </c>
      <c r="CA851" t="str">
        <f t="shared" si="518"/>
        <v/>
      </c>
      <c r="CB851" t="str">
        <f t="shared" si="519"/>
        <v/>
      </c>
      <c r="CC851" t="str">
        <f t="shared" si="520"/>
        <v/>
      </c>
      <c r="CD851" t="str">
        <f t="shared" si="521"/>
        <v/>
      </c>
      <c r="CE851" t="str">
        <f t="shared" si="522"/>
        <v/>
      </c>
      <c r="CF851" t="str">
        <f t="shared" si="523"/>
        <v/>
      </c>
      <c r="CG851" t="str">
        <f t="shared" si="524"/>
        <v/>
      </c>
      <c r="CH851" t="str">
        <f t="shared" si="525"/>
        <v/>
      </c>
      <c r="CI851" t="str">
        <f t="shared" si="526"/>
        <v/>
      </c>
      <c r="CJ851" t="str">
        <f t="shared" si="527"/>
        <v/>
      </c>
      <c r="CK851" t="str">
        <f t="shared" si="528"/>
        <v/>
      </c>
      <c r="CL851" t="str">
        <f t="shared" si="529"/>
        <v/>
      </c>
      <c r="CM851" t="str">
        <f t="shared" si="530"/>
        <v/>
      </c>
      <c r="CN851" t="str">
        <f t="shared" si="531"/>
        <v/>
      </c>
      <c r="CO851" t="str">
        <f t="shared" si="532"/>
        <v/>
      </c>
    </row>
    <row r="852" spans="1:93" ht="19.5" customHeight="1">
      <c r="A852" s="198" t="s">
        <v>5356</v>
      </c>
      <c r="B852" s="97" t="s">
        <v>4615</v>
      </c>
      <c r="C852" s="26" t="s">
        <v>5357</v>
      </c>
      <c r="D852" s="30"/>
      <c r="E852" s="30" t="s">
        <v>61</v>
      </c>
      <c r="F852" t="s">
        <v>48</v>
      </c>
      <c r="G852" s="30" t="s">
        <v>631</v>
      </c>
      <c r="H852" s="29" t="s">
        <v>4793</v>
      </c>
      <c r="I852" t="s">
        <v>2833</v>
      </c>
      <c r="K852" s="28" t="s">
        <v>4630</v>
      </c>
      <c r="M852" t="s">
        <v>38</v>
      </c>
      <c r="O852" s="1" t="s">
        <v>5353</v>
      </c>
      <c r="R852" t="str">
        <f>IF(COUNTIF(soi_input_variables!A:A,B852)&gt;0,"yes","no")</f>
        <v>no</v>
      </c>
      <c r="S852" t="str">
        <f>IF(COUNTIF(midas_input_variables!A:A,B852)&gt;0,"yes","no")</f>
        <v>no</v>
      </c>
      <c r="T852" t="str">
        <f t="shared" si="498"/>
        <v>no</v>
      </c>
      <c r="U852">
        <v>0.02</v>
      </c>
      <c r="V852" t="str">
        <f>IF(COUNTIF(eucalc_variables_proxies!A:A,B852)&gt;0,"yes","no")</f>
        <v>yes</v>
      </c>
      <c r="X852" t="s">
        <v>2943</v>
      </c>
      <c r="Y852" t="s">
        <v>4616</v>
      </c>
      <c r="AI852" s="9" t="s">
        <v>5358</v>
      </c>
      <c r="AJ852" s="9" t="s">
        <v>2966</v>
      </c>
      <c r="AK852" t="s">
        <v>5359</v>
      </c>
      <c r="AO852" s="29"/>
      <c r="AP852" s="103" t="s">
        <v>5360</v>
      </c>
      <c r="AQ852" s="104" t="b">
        <v>1</v>
      </c>
      <c r="AR852" s="105"/>
      <c r="AS852" s="29"/>
      <c r="AT852" s="131" t="str" cm="1">
        <f t="array" ref="AT852">IFERROR(_xlfn.TEXTSPLIT(AR852,";",,FALSE),"")</f>
        <v/>
      </c>
      <c r="BJ852" s="132" t="str">
        <f t="shared" si="501"/>
        <v/>
      </c>
      <c r="BK852" s="132" t="str">
        <f t="shared" si="502"/>
        <v/>
      </c>
      <c r="BL852" s="132" t="str">
        <f t="shared" si="503"/>
        <v/>
      </c>
      <c r="BM852" s="132" t="str">
        <f t="shared" si="504"/>
        <v/>
      </c>
      <c r="BN852" s="132" t="str">
        <f t="shared" si="505"/>
        <v/>
      </c>
      <c r="BO852" s="132" t="str">
        <f t="shared" si="506"/>
        <v/>
      </c>
      <c r="BP852" s="132" t="str">
        <f t="shared" si="507"/>
        <v/>
      </c>
      <c r="BQ852" s="132" t="str">
        <f t="shared" si="508"/>
        <v/>
      </c>
      <c r="BR852" s="132" t="str">
        <f t="shared" si="509"/>
        <v/>
      </c>
      <c r="BS852" s="132" t="str">
        <f t="shared" si="510"/>
        <v/>
      </c>
      <c r="BT852" s="132" t="str">
        <f t="shared" si="511"/>
        <v/>
      </c>
      <c r="BU852" s="132" t="str">
        <f t="shared" si="512"/>
        <v/>
      </c>
      <c r="BV852" s="132" t="str">
        <f t="shared" si="513"/>
        <v/>
      </c>
      <c r="BW852" s="132" t="str">
        <f t="shared" si="514"/>
        <v/>
      </c>
      <c r="BX852" s="132" t="str">
        <f t="shared" si="515"/>
        <v/>
      </c>
      <c r="BY852" s="132" t="str">
        <f t="shared" si="516"/>
        <v/>
      </c>
      <c r="BZ852" t="str">
        <f t="shared" si="517"/>
        <v/>
      </c>
      <c r="CA852" t="str">
        <f t="shared" si="518"/>
        <v/>
      </c>
      <c r="CB852" t="str">
        <f t="shared" si="519"/>
        <v/>
      </c>
      <c r="CC852" t="str">
        <f t="shared" si="520"/>
        <v/>
      </c>
      <c r="CD852" t="str">
        <f t="shared" si="521"/>
        <v/>
      </c>
      <c r="CE852" t="str">
        <f t="shared" si="522"/>
        <v/>
      </c>
      <c r="CF852" t="str">
        <f t="shared" si="523"/>
        <v/>
      </c>
      <c r="CG852" t="str">
        <f t="shared" si="524"/>
        <v/>
      </c>
      <c r="CH852" t="str">
        <f t="shared" si="525"/>
        <v/>
      </c>
      <c r="CI852" t="str">
        <f t="shared" si="526"/>
        <v/>
      </c>
      <c r="CJ852" t="str">
        <f t="shared" si="527"/>
        <v/>
      </c>
      <c r="CK852" t="str">
        <f t="shared" si="528"/>
        <v/>
      </c>
      <c r="CL852" t="str">
        <f t="shared" si="529"/>
        <v/>
      </c>
      <c r="CM852" t="str">
        <f t="shared" si="530"/>
        <v/>
      </c>
      <c r="CN852" t="str">
        <f t="shared" si="531"/>
        <v/>
      </c>
      <c r="CO852" t="str">
        <f t="shared" si="532"/>
        <v/>
      </c>
    </row>
    <row r="853" spans="1:93" ht="19.5" customHeight="1">
      <c r="A853" t="s">
        <v>5361</v>
      </c>
      <c r="B853" s="97" t="s">
        <v>4618</v>
      </c>
      <c r="C853" s="26" t="s">
        <v>5362</v>
      </c>
      <c r="D853" s="27"/>
      <c r="E853" s="27" t="s">
        <v>61</v>
      </c>
      <c r="F853" t="s">
        <v>48</v>
      </c>
      <c r="G853" s="30" t="s">
        <v>631</v>
      </c>
      <c r="H853" s="29" t="s">
        <v>4793</v>
      </c>
      <c r="I853" t="s">
        <v>3777</v>
      </c>
      <c r="K853" s="28" t="s">
        <v>4646</v>
      </c>
      <c r="M853" t="s">
        <v>38</v>
      </c>
      <c r="O853" s="1" t="s">
        <v>5353</v>
      </c>
      <c r="R853" t="str">
        <f>IF(COUNTIF(soi_input_variables!A:A,B853)&gt;0,"yes","no")</f>
        <v>no</v>
      </c>
      <c r="S853" t="str">
        <f>IF(COUNTIF(midas_input_variables!A:A,B853)&gt;0,"yes","no")</f>
        <v>no</v>
      </c>
      <c r="T853" t="str">
        <f t="shared" si="498"/>
        <v>no</v>
      </c>
      <c r="U853">
        <v>0.02</v>
      </c>
      <c r="V853" t="str">
        <f>IF(COUNTIF(eucalc_variables_proxies!A:A,B853)&gt;0,"yes","no")</f>
        <v>yes</v>
      </c>
      <c r="X853" t="s">
        <v>2943</v>
      </c>
      <c r="Y853" t="s">
        <v>4616</v>
      </c>
      <c r="AI853" s="9" t="s">
        <v>5363</v>
      </c>
      <c r="AJ853" s="9" t="s">
        <v>2966</v>
      </c>
      <c r="AK853" t="s">
        <v>5359</v>
      </c>
      <c r="AO853" s="29"/>
      <c r="AP853" s="103" t="s">
        <v>5364</v>
      </c>
      <c r="AQ853" s="104" t="b">
        <v>1</v>
      </c>
      <c r="AR853" s="105"/>
      <c r="AS853" s="29"/>
      <c r="AT853" s="131" t="str" cm="1">
        <f t="array" ref="AT853">IFERROR(_xlfn.TEXTSPLIT(AR853,";",,FALSE),"")</f>
        <v/>
      </c>
      <c r="BJ853" s="132" t="str">
        <f t="shared" si="501"/>
        <v/>
      </c>
      <c r="BK853" s="132" t="str">
        <f t="shared" si="502"/>
        <v/>
      </c>
      <c r="BL853" s="132" t="str">
        <f t="shared" si="503"/>
        <v/>
      </c>
      <c r="BM853" s="132" t="str">
        <f t="shared" si="504"/>
        <v/>
      </c>
      <c r="BN853" s="132" t="str">
        <f t="shared" si="505"/>
        <v/>
      </c>
      <c r="BO853" s="132" t="str">
        <f t="shared" si="506"/>
        <v/>
      </c>
      <c r="BP853" s="132" t="str">
        <f t="shared" si="507"/>
        <v/>
      </c>
      <c r="BQ853" s="132" t="str">
        <f t="shared" si="508"/>
        <v/>
      </c>
      <c r="BR853" s="132" t="str">
        <f t="shared" si="509"/>
        <v/>
      </c>
      <c r="BS853" s="132" t="str">
        <f t="shared" si="510"/>
        <v/>
      </c>
      <c r="BT853" s="132" t="str">
        <f t="shared" si="511"/>
        <v/>
      </c>
      <c r="BU853" s="132" t="str">
        <f t="shared" si="512"/>
        <v/>
      </c>
      <c r="BV853" s="132" t="str">
        <f t="shared" si="513"/>
        <v/>
      </c>
      <c r="BW853" s="132" t="str">
        <f t="shared" si="514"/>
        <v/>
      </c>
      <c r="BX853" s="132" t="str">
        <f t="shared" si="515"/>
        <v/>
      </c>
      <c r="BY853" s="132" t="str">
        <f t="shared" si="516"/>
        <v/>
      </c>
      <c r="BZ853" t="str">
        <f t="shared" si="517"/>
        <v/>
      </c>
      <c r="CA853" t="str">
        <f t="shared" si="518"/>
        <v/>
      </c>
      <c r="CB853" t="str">
        <f t="shared" si="519"/>
        <v/>
      </c>
      <c r="CC853" t="str">
        <f t="shared" si="520"/>
        <v/>
      </c>
      <c r="CD853" t="str">
        <f t="shared" si="521"/>
        <v/>
      </c>
      <c r="CE853" t="str">
        <f t="shared" si="522"/>
        <v/>
      </c>
      <c r="CF853" t="str">
        <f t="shared" si="523"/>
        <v/>
      </c>
      <c r="CG853" t="str">
        <f t="shared" si="524"/>
        <v/>
      </c>
      <c r="CH853" t="str">
        <f t="shared" si="525"/>
        <v/>
      </c>
      <c r="CI853" t="str">
        <f t="shared" si="526"/>
        <v/>
      </c>
      <c r="CJ853" t="str">
        <f t="shared" si="527"/>
        <v/>
      </c>
      <c r="CK853" t="str">
        <f t="shared" si="528"/>
        <v/>
      </c>
      <c r="CL853" t="str">
        <f t="shared" si="529"/>
        <v/>
      </c>
      <c r="CM853" t="str">
        <f t="shared" si="530"/>
        <v/>
      </c>
      <c r="CN853" t="str">
        <f t="shared" si="531"/>
        <v/>
      </c>
      <c r="CO853" t="str">
        <f t="shared" si="532"/>
        <v/>
      </c>
    </row>
    <row r="854" spans="1:93" ht="17.7" customHeight="1">
      <c r="A854" t="s">
        <v>5365</v>
      </c>
      <c r="B854" s="97" t="s">
        <v>4620</v>
      </c>
      <c r="C854" s="26" t="s">
        <v>5366</v>
      </c>
      <c r="D854" s="27"/>
      <c r="E854" s="27" t="s">
        <v>61</v>
      </c>
      <c r="F854" t="s">
        <v>48</v>
      </c>
      <c r="G854" s="30" t="s">
        <v>631</v>
      </c>
      <c r="H854" s="29" t="s">
        <v>4793</v>
      </c>
      <c r="I854" t="s">
        <v>2828</v>
      </c>
      <c r="K854" s="28" t="s">
        <v>4659</v>
      </c>
      <c r="M854" t="s">
        <v>38</v>
      </c>
      <c r="O854" s="1" t="s">
        <v>5353</v>
      </c>
      <c r="R854" t="str">
        <f>IF(COUNTIF(soi_input_variables!A:A,B854)&gt;0,"yes","no")</f>
        <v>no</v>
      </c>
      <c r="S854" t="str">
        <f>IF(COUNTIF(midas_input_variables!A:A,B854)&gt;0,"yes","no")</f>
        <v>no</v>
      </c>
      <c r="T854" t="str">
        <f t="shared" si="498"/>
        <v>no</v>
      </c>
      <c r="U854">
        <v>0.02</v>
      </c>
      <c r="V854" t="str">
        <f>IF(COUNTIF(eucalc_variables_proxies!A:A,B854)&gt;0,"yes","no")</f>
        <v>yes</v>
      </c>
      <c r="X854" t="s">
        <v>2943</v>
      </c>
      <c r="Y854" t="s">
        <v>4616</v>
      </c>
      <c r="AI854" s="9" t="s">
        <v>5367</v>
      </c>
      <c r="AJ854" s="9" t="s">
        <v>2966</v>
      </c>
      <c r="AK854" t="s">
        <v>5359</v>
      </c>
      <c r="AO854" s="29"/>
      <c r="AP854" s="103" t="s">
        <v>5368</v>
      </c>
      <c r="AQ854" s="104" t="b">
        <v>1</v>
      </c>
      <c r="AR854" s="105"/>
      <c r="AS854" s="29"/>
      <c r="AT854" s="131" t="str" cm="1">
        <f t="array" ref="AT854">IFERROR(_xlfn.TEXTSPLIT(AR854,";",,FALSE),"")</f>
        <v/>
      </c>
      <c r="BJ854" s="132" t="str">
        <f t="shared" si="501"/>
        <v/>
      </c>
      <c r="BK854" s="132" t="str">
        <f t="shared" si="502"/>
        <v/>
      </c>
      <c r="BL854" s="132" t="str">
        <f t="shared" si="503"/>
        <v/>
      </c>
      <c r="BM854" s="132" t="str">
        <f t="shared" si="504"/>
        <v/>
      </c>
      <c r="BN854" s="132" t="str">
        <f t="shared" si="505"/>
        <v/>
      </c>
      <c r="BO854" s="132" t="str">
        <f t="shared" si="506"/>
        <v/>
      </c>
      <c r="BP854" s="132" t="str">
        <f t="shared" si="507"/>
        <v/>
      </c>
      <c r="BQ854" s="132" t="str">
        <f t="shared" si="508"/>
        <v/>
      </c>
      <c r="BR854" s="132" t="str">
        <f t="shared" si="509"/>
        <v/>
      </c>
      <c r="BS854" s="132" t="str">
        <f t="shared" si="510"/>
        <v/>
      </c>
      <c r="BT854" s="132" t="str">
        <f t="shared" si="511"/>
        <v/>
      </c>
      <c r="BU854" s="132" t="str">
        <f t="shared" si="512"/>
        <v/>
      </c>
      <c r="BV854" s="132" t="str">
        <f t="shared" si="513"/>
        <v/>
      </c>
      <c r="BW854" s="132" t="str">
        <f t="shared" si="514"/>
        <v/>
      </c>
      <c r="BX854" s="132" t="str">
        <f t="shared" si="515"/>
        <v/>
      </c>
      <c r="BY854" s="132" t="str">
        <f t="shared" si="516"/>
        <v/>
      </c>
      <c r="BZ854" t="str">
        <f t="shared" si="517"/>
        <v/>
      </c>
      <c r="CA854" t="str">
        <f t="shared" si="518"/>
        <v/>
      </c>
      <c r="CB854" t="str">
        <f t="shared" si="519"/>
        <v/>
      </c>
      <c r="CC854" t="str">
        <f t="shared" si="520"/>
        <v/>
      </c>
      <c r="CD854" t="str">
        <f t="shared" si="521"/>
        <v/>
      </c>
      <c r="CE854" t="str">
        <f t="shared" si="522"/>
        <v/>
      </c>
      <c r="CF854" t="str">
        <f t="shared" si="523"/>
        <v/>
      </c>
      <c r="CG854" t="str">
        <f t="shared" si="524"/>
        <v/>
      </c>
      <c r="CH854" t="str">
        <f t="shared" si="525"/>
        <v/>
      </c>
      <c r="CI854" t="str">
        <f t="shared" si="526"/>
        <v/>
      </c>
      <c r="CJ854" t="str">
        <f t="shared" si="527"/>
        <v/>
      </c>
      <c r="CK854" t="str">
        <f t="shared" si="528"/>
        <v/>
      </c>
      <c r="CL854" t="str">
        <f t="shared" si="529"/>
        <v/>
      </c>
      <c r="CM854" t="str">
        <f t="shared" si="530"/>
        <v/>
      </c>
      <c r="CN854" t="str">
        <f t="shared" si="531"/>
        <v/>
      </c>
      <c r="CO854" t="str">
        <f t="shared" si="532"/>
        <v/>
      </c>
    </row>
    <row r="855" spans="1:93" ht="19.2" customHeight="1">
      <c r="A855" t="s">
        <v>5369</v>
      </c>
      <c r="B855" s="97" t="s">
        <v>4624</v>
      </c>
      <c r="C855" s="26" t="s">
        <v>5370</v>
      </c>
      <c r="D855" s="27"/>
      <c r="E855" s="27" t="s">
        <v>61</v>
      </c>
      <c r="F855" t="s">
        <v>48</v>
      </c>
      <c r="G855" s="30" t="s">
        <v>631</v>
      </c>
      <c r="H855" s="29" t="s">
        <v>4793</v>
      </c>
      <c r="I855" t="s">
        <v>5371</v>
      </c>
      <c r="K855" s="28" t="s">
        <v>4663</v>
      </c>
      <c r="M855" t="s">
        <v>38</v>
      </c>
      <c r="O855" s="1" t="s">
        <v>5353</v>
      </c>
      <c r="R855" t="str">
        <f>IF(COUNTIF(soi_input_variables!A:A,B855)&gt;0,"yes","no")</f>
        <v>no</v>
      </c>
      <c r="S855" t="str">
        <f>IF(COUNTIF(midas_input_variables!A:A,B855)&gt;0,"yes","no")</f>
        <v>no</v>
      </c>
      <c r="T855" t="str">
        <f t="shared" si="498"/>
        <v>no</v>
      </c>
      <c r="U855">
        <v>0.02</v>
      </c>
      <c r="V855" t="str">
        <f>IF(COUNTIF(eucalc_variables_proxies!A:A,B855)&gt;0,"yes","no")</f>
        <v>yes</v>
      </c>
      <c r="X855" t="s">
        <v>2943</v>
      </c>
      <c r="Y855" t="s">
        <v>4616</v>
      </c>
      <c r="AI855" s="9" t="s">
        <v>5372</v>
      </c>
      <c r="AJ855" s="9" t="s">
        <v>2966</v>
      </c>
      <c r="AK855" t="s">
        <v>5359</v>
      </c>
      <c r="AO855" s="29"/>
      <c r="AP855" s="103" t="s">
        <v>5373</v>
      </c>
      <c r="AQ855" s="104" t="b">
        <v>1</v>
      </c>
      <c r="AR855" s="105"/>
      <c r="AS855" s="29"/>
      <c r="AT855" s="131" t="str" cm="1">
        <f t="array" ref="AT855">IFERROR(_xlfn.TEXTSPLIT(AR855,";",,FALSE),"")</f>
        <v/>
      </c>
      <c r="BJ855" s="132" t="str">
        <f t="shared" si="501"/>
        <v/>
      </c>
      <c r="BK855" s="132" t="str">
        <f t="shared" si="502"/>
        <v/>
      </c>
      <c r="BL855" s="132" t="str">
        <f t="shared" si="503"/>
        <v/>
      </c>
      <c r="BM855" s="132" t="str">
        <f t="shared" si="504"/>
        <v/>
      </c>
      <c r="BN855" s="132" t="str">
        <f t="shared" si="505"/>
        <v/>
      </c>
      <c r="BO855" s="132" t="str">
        <f t="shared" si="506"/>
        <v/>
      </c>
      <c r="BP855" s="132" t="str">
        <f t="shared" si="507"/>
        <v/>
      </c>
      <c r="BQ855" s="132" t="str">
        <f t="shared" si="508"/>
        <v/>
      </c>
      <c r="BR855" s="132" t="str">
        <f t="shared" si="509"/>
        <v/>
      </c>
      <c r="BS855" s="132" t="str">
        <f t="shared" si="510"/>
        <v/>
      </c>
      <c r="BT855" s="132" t="str">
        <f t="shared" si="511"/>
        <v/>
      </c>
      <c r="BU855" s="132" t="str">
        <f t="shared" si="512"/>
        <v/>
      </c>
      <c r="BV855" s="132" t="str">
        <f t="shared" si="513"/>
        <v/>
      </c>
      <c r="BW855" s="132" t="str">
        <f t="shared" si="514"/>
        <v/>
      </c>
      <c r="BX855" s="132" t="str">
        <f t="shared" si="515"/>
        <v/>
      </c>
      <c r="BY855" s="132" t="str">
        <f t="shared" si="516"/>
        <v/>
      </c>
      <c r="BZ855" t="str">
        <f t="shared" si="517"/>
        <v/>
      </c>
      <c r="CA855" t="str">
        <f t="shared" si="518"/>
        <v/>
      </c>
      <c r="CB855" t="str">
        <f t="shared" si="519"/>
        <v/>
      </c>
      <c r="CC855" t="str">
        <f t="shared" si="520"/>
        <v/>
      </c>
      <c r="CD855" t="str">
        <f t="shared" si="521"/>
        <v/>
      </c>
      <c r="CE855" t="str">
        <f t="shared" si="522"/>
        <v/>
      </c>
      <c r="CF855" t="str">
        <f t="shared" si="523"/>
        <v/>
      </c>
      <c r="CG855" t="str">
        <f t="shared" si="524"/>
        <v/>
      </c>
      <c r="CH855" t="str">
        <f t="shared" si="525"/>
        <v/>
      </c>
      <c r="CI855" t="str">
        <f t="shared" si="526"/>
        <v/>
      </c>
      <c r="CJ855" t="str">
        <f t="shared" si="527"/>
        <v/>
      </c>
      <c r="CK855" t="str">
        <f t="shared" si="528"/>
        <v/>
      </c>
      <c r="CL855" t="str">
        <f t="shared" si="529"/>
        <v/>
      </c>
      <c r="CM855" t="str">
        <f t="shared" si="530"/>
        <v/>
      </c>
      <c r="CN855" t="str">
        <f t="shared" si="531"/>
        <v/>
      </c>
      <c r="CO855" t="str">
        <f t="shared" si="532"/>
        <v/>
      </c>
    </row>
    <row r="856" spans="1:93" ht="18.600000000000001" customHeight="1">
      <c r="A856" t="s">
        <v>5374</v>
      </c>
      <c r="B856" s="97" t="s">
        <v>4626</v>
      </c>
      <c r="C856" s="26" t="s">
        <v>5375</v>
      </c>
      <c r="D856" s="27"/>
      <c r="E856" s="27" t="s">
        <v>61</v>
      </c>
      <c r="F856" t="s">
        <v>48</v>
      </c>
      <c r="G856" s="30" t="s">
        <v>631</v>
      </c>
      <c r="H856" s="29" t="s">
        <v>3355</v>
      </c>
      <c r="I856" t="s">
        <v>5376</v>
      </c>
      <c r="K856" s="28"/>
      <c r="M856" t="s">
        <v>38</v>
      </c>
      <c r="R856" t="str">
        <f>IF(COUNTIF(soi_input_variables!A:A,B856)&gt;0,"yes","no")</f>
        <v>no</v>
      </c>
      <c r="S856" t="str">
        <f>IF(COUNTIF(midas_input_variables!A:A,B856)&gt;0,"yes","no")</f>
        <v>yes</v>
      </c>
      <c r="T856" t="str">
        <f t="shared" si="498"/>
        <v>yes</v>
      </c>
      <c r="U856">
        <v>0.02</v>
      </c>
      <c r="V856" t="str">
        <f>IF(COUNTIF(eucalc_variables_proxies!A:A,B856)&gt;0,"yes","no")</f>
        <v>yes</v>
      </c>
      <c r="X856" t="s">
        <v>2943</v>
      </c>
      <c r="Y856" t="s">
        <v>4616</v>
      </c>
      <c r="AI856" s="9" t="s">
        <v>5377</v>
      </c>
      <c r="AJ856" s="9" t="s">
        <v>2966</v>
      </c>
      <c r="AK856" t="s">
        <v>5359</v>
      </c>
      <c r="AO856" s="29"/>
      <c r="AP856" s="103" t="s">
        <v>5378</v>
      </c>
      <c r="AQ856" s="104" t="b">
        <v>1</v>
      </c>
      <c r="AR856" s="105"/>
      <c r="AS856" s="29"/>
      <c r="AT856" s="131" t="str" cm="1">
        <f t="array" ref="AT856">IFERROR(_xlfn.TEXTSPLIT(AR856,";",,FALSE),"")</f>
        <v/>
      </c>
      <c r="BJ856" s="132" t="str">
        <f t="shared" si="501"/>
        <v/>
      </c>
      <c r="BK856" s="132" t="str">
        <f t="shared" si="502"/>
        <v/>
      </c>
      <c r="BL856" s="132" t="str">
        <f t="shared" si="503"/>
        <v/>
      </c>
      <c r="BM856" s="132" t="str">
        <f t="shared" si="504"/>
        <v/>
      </c>
      <c r="BN856" s="132" t="str">
        <f t="shared" si="505"/>
        <v/>
      </c>
      <c r="BO856" s="132" t="str">
        <f t="shared" si="506"/>
        <v/>
      </c>
      <c r="BP856" s="132" t="str">
        <f t="shared" si="507"/>
        <v/>
      </c>
      <c r="BQ856" s="132" t="str">
        <f t="shared" si="508"/>
        <v/>
      </c>
      <c r="BR856" s="132" t="str">
        <f t="shared" si="509"/>
        <v/>
      </c>
      <c r="BS856" s="132" t="str">
        <f t="shared" si="510"/>
        <v/>
      </c>
      <c r="BT856" s="132" t="str">
        <f t="shared" si="511"/>
        <v/>
      </c>
      <c r="BU856" s="132" t="str">
        <f t="shared" si="512"/>
        <v/>
      </c>
      <c r="BV856" s="132" t="str">
        <f t="shared" si="513"/>
        <v/>
      </c>
      <c r="BW856" s="132" t="str">
        <f t="shared" si="514"/>
        <v/>
      </c>
      <c r="BX856" s="132" t="str">
        <f t="shared" si="515"/>
        <v/>
      </c>
      <c r="BY856" s="132" t="str">
        <f t="shared" si="516"/>
        <v/>
      </c>
      <c r="BZ856" t="str">
        <f t="shared" si="517"/>
        <v/>
      </c>
      <c r="CA856" t="str">
        <f t="shared" si="518"/>
        <v/>
      </c>
      <c r="CB856" t="str">
        <f t="shared" si="519"/>
        <v/>
      </c>
      <c r="CC856" t="str">
        <f t="shared" si="520"/>
        <v/>
      </c>
      <c r="CD856" t="str">
        <f t="shared" si="521"/>
        <v/>
      </c>
      <c r="CE856" t="str">
        <f t="shared" si="522"/>
        <v/>
      </c>
      <c r="CF856" t="str">
        <f t="shared" si="523"/>
        <v/>
      </c>
      <c r="CG856" t="str">
        <f t="shared" si="524"/>
        <v/>
      </c>
      <c r="CH856" t="str">
        <f t="shared" si="525"/>
        <v/>
      </c>
      <c r="CI856" t="str">
        <f t="shared" si="526"/>
        <v/>
      </c>
      <c r="CJ856" t="str">
        <f t="shared" si="527"/>
        <v/>
      </c>
      <c r="CK856" t="str">
        <f t="shared" si="528"/>
        <v/>
      </c>
      <c r="CL856" t="str">
        <f t="shared" si="529"/>
        <v/>
      </c>
      <c r="CM856" t="str">
        <f t="shared" si="530"/>
        <v/>
      </c>
      <c r="CN856" t="str">
        <f t="shared" si="531"/>
        <v/>
      </c>
      <c r="CO856" t="str">
        <f t="shared" si="532"/>
        <v/>
      </c>
    </row>
    <row r="857" spans="1:93" ht="17.100000000000001" customHeight="1">
      <c r="A857" t="s">
        <v>5379</v>
      </c>
      <c r="B857" s="97" t="s">
        <v>4628</v>
      </c>
      <c r="C857" s="26" t="s">
        <v>5380</v>
      </c>
      <c r="D857" s="27"/>
      <c r="E857" s="27" t="s">
        <v>61</v>
      </c>
      <c r="F857" t="s">
        <v>48</v>
      </c>
      <c r="G857" s="30" t="s">
        <v>631</v>
      </c>
      <c r="H857" s="29" t="s">
        <v>3355</v>
      </c>
      <c r="I857" t="s">
        <v>5352</v>
      </c>
      <c r="K857" s="28"/>
      <c r="M857" t="s">
        <v>38</v>
      </c>
      <c r="R857" t="str">
        <f>IF(COUNTIF(soi_input_variables!A:A,B857)&gt;0,"yes","no")</f>
        <v>no</v>
      </c>
      <c r="S857" t="str">
        <f>IF(COUNTIF(midas_input_variables!A:A,B857)&gt;0,"yes","no")</f>
        <v>yes</v>
      </c>
      <c r="T857" t="str">
        <f t="shared" si="498"/>
        <v>yes</v>
      </c>
      <c r="U857">
        <v>0.02</v>
      </c>
      <c r="V857" t="str">
        <f>IF(COUNTIF(eucalc_variables_proxies!A:A,B857)&gt;0,"yes","no")</f>
        <v>yes</v>
      </c>
      <c r="X857" t="s">
        <v>2943</v>
      </c>
      <c r="Y857" t="s">
        <v>4616</v>
      </c>
      <c r="AI857" s="9" t="s">
        <v>5381</v>
      </c>
      <c r="AJ857" s="9" t="s">
        <v>2966</v>
      </c>
      <c r="AK857" t="s">
        <v>5359</v>
      </c>
      <c r="AO857" s="29"/>
      <c r="AP857" s="103" t="s">
        <v>5382</v>
      </c>
      <c r="AQ857" s="104" t="b">
        <v>1</v>
      </c>
      <c r="AR857" s="105"/>
      <c r="AS857" s="29"/>
      <c r="AT857" s="131" t="str" cm="1">
        <f t="array" ref="AT857">IFERROR(_xlfn.TEXTSPLIT(AR857,";",,FALSE),"")</f>
        <v/>
      </c>
      <c r="BJ857" s="132" t="str">
        <f t="shared" si="501"/>
        <v/>
      </c>
      <c r="BK857" s="132" t="str">
        <f t="shared" si="502"/>
        <v/>
      </c>
      <c r="BL857" s="132" t="str">
        <f t="shared" si="503"/>
        <v/>
      </c>
      <c r="BM857" s="132" t="str">
        <f t="shared" si="504"/>
        <v/>
      </c>
      <c r="BN857" s="132" t="str">
        <f t="shared" si="505"/>
        <v/>
      </c>
      <c r="BO857" s="132" t="str">
        <f t="shared" si="506"/>
        <v/>
      </c>
      <c r="BP857" s="132" t="str">
        <f t="shared" si="507"/>
        <v/>
      </c>
      <c r="BQ857" s="132" t="str">
        <f t="shared" si="508"/>
        <v/>
      </c>
      <c r="BR857" s="132" t="str">
        <f t="shared" si="509"/>
        <v/>
      </c>
      <c r="BS857" s="132" t="str">
        <f t="shared" si="510"/>
        <v/>
      </c>
      <c r="BT857" s="132" t="str">
        <f t="shared" si="511"/>
        <v/>
      </c>
      <c r="BU857" s="132" t="str">
        <f t="shared" si="512"/>
        <v/>
      </c>
      <c r="BV857" s="132" t="str">
        <f t="shared" si="513"/>
        <v/>
      </c>
      <c r="BW857" s="132" t="str">
        <f t="shared" si="514"/>
        <v/>
      </c>
      <c r="BX857" s="132" t="str">
        <f t="shared" si="515"/>
        <v/>
      </c>
      <c r="BY857" s="132" t="str">
        <f t="shared" si="516"/>
        <v/>
      </c>
      <c r="BZ857" t="str">
        <f t="shared" si="517"/>
        <v/>
      </c>
      <c r="CA857" t="str">
        <f t="shared" si="518"/>
        <v/>
      </c>
      <c r="CB857" t="str">
        <f t="shared" si="519"/>
        <v/>
      </c>
      <c r="CC857" t="str">
        <f t="shared" si="520"/>
        <v/>
      </c>
      <c r="CD857" t="str">
        <f t="shared" si="521"/>
        <v/>
      </c>
      <c r="CE857" t="str">
        <f t="shared" si="522"/>
        <v/>
      </c>
      <c r="CF857" t="str">
        <f t="shared" si="523"/>
        <v/>
      </c>
      <c r="CG857" t="str">
        <f t="shared" si="524"/>
        <v/>
      </c>
      <c r="CH857" t="str">
        <f t="shared" si="525"/>
        <v/>
      </c>
      <c r="CI857" t="str">
        <f t="shared" si="526"/>
        <v/>
      </c>
      <c r="CJ857" t="str">
        <f t="shared" si="527"/>
        <v/>
      </c>
      <c r="CK857" t="str">
        <f t="shared" si="528"/>
        <v/>
      </c>
      <c r="CL857" t="str">
        <f t="shared" si="529"/>
        <v/>
      </c>
      <c r="CM857" t="str">
        <f t="shared" si="530"/>
        <v/>
      </c>
      <c r="CN857" t="str">
        <f t="shared" si="531"/>
        <v/>
      </c>
      <c r="CO857" t="str">
        <f t="shared" si="532"/>
        <v/>
      </c>
    </row>
    <row r="858" spans="1:93" ht="17.100000000000001" customHeight="1">
      <c r="A858" t="s">
        <v>5383</v>
      </c>
      <c r="B858" t="s">
        <v>4630</v>
      </c>
      <c r="C858" s="26"/>
      <c r="D858" s="27"/>
      <c r="E858" s="27" t="s">
        <v>61</v>
      </c>
      <c r="F858" t="s">
        <v>48</v>
      </c>
      <c r="G858" s="30" t="s">
        <v>631</v>
      </c>
      <c r="H858" s="29" t="s">
        <v>3355</v>
      </c>
      <c r="K858" s="28"/>
      <c r="M858" s="198" t="s">
        <v>38</v>
      </c>
      <c r="R858" t="str">
        <f>IF(COUNTIF(soi_input_variables!A:A,B858)&gt;0,"yes","no")</f>
        <v>no</v>
      </c>
      <c r="S858" t="str">
        <f>IF(COUNTIF(midas_input_variables!A:A,B858)&gt;0,"yes","no")</f>
        <v>yes</v>
      </c>
      <c r="T858" t="str">
        <f t="shared" ref="T858:T859" si="533">IF(OR(R858="yes",S858="yes"),"yes","no")</f>
        <v>yes</v>
      </c>
      <c r="U858">
        <v>0.02</v>
      </c>
      <c r="V858" t="str">
        <f>IF(COUNTIF(eucalc_variables_proxies!A:A,B858)&gt;0,"yes","no")</f>
        <v>yes</v>
      </c>
      <c r="W858" s="198" t="s">
        <v>38</v>
      </c>
      <c r="AI858" s="9" t="s">
        <v>5384</v>
      </c>
      <c r="AJ858" s="9" t="s">
        <v>2966</v>
      </c>
      <c r="AK858" t="s">
        <v>5359</v>
      </c>
      <c r="AO858" s="29"/>
      <c r="AP858" s="103" t="s">
        <v>5385</v>
      </c>
      <c r="AQ858" s="104" t="b">
        <v>1</v>
      </c>
      <c r="AR858" s="105"/>
      <c r="AS858" s="29"/>
      <c r="AT858" s="131" t="str" cm="1">
        <f t="array" ref="AT858">IFERROR(_xlfn.TEXTSPLIT(AR858,";",,FALSE),"")</f>
        <v/>
      </c>
      <c r="BJ858" s="132" t="str">
        <f t="shared" si="501"/>
        <v/>
      </c>
      <c r="BK858" s="132" t="str">
        <f t="shared" si="502"/>
        <v/>
      </c>
      <c r="BL858" s="132" t="str">
        <f t="shared" si="503"/>
        <v/>
      </c>
      <c r="BM858" s="132" t="str">
        <f t="shared" si="504"/>
        <v/>
      </c>
      <c r="BN858" s="132" t="str">
        <f t="shared" si="505"/>
        <v/>
      </c>
      <c r="BO858" s="132" t="str">
        <f t="shared" si="506"/>
        <v/>
      </c>
      <c r="BP858" s="132" t="str">
        <f t="shared" si="507"/>
        <v/>
      </c>
      <c r="BQ858" s="132" t="str">
        <f t="shared" si="508"/>
        <v/>
      </c>
      <c r="BR858" s="132" t="str">
        <f t="shared" si="509"/>
        <v/>
      </c>
      <c r="BS858" s="132" t="str">
        <f t="shared" si="510"/>
        <v/>
      </c>
      <c r="BT858" s="132" t="str">
        <f t="shared" si="511"/>
        <v/>
      </c>
      <c r="BU858" s="132" t="str">
        <f t="shared" si="512"/>
        <v/>
      </c>
      <c r="BV858" s="132" t="str">
        <f t="shared" si="513"/>
        <v/>
      </c>
      <c r="BW858" s="132" t="str">
        <f t="shared" si="514"/>
        <v/>
      </c>
      <c r="BX858" s="132" t="str">
        <f t="shared" si="515"/>
        <v/>
      </c>
      <c r="BY858" s="132" t="str">
        <f t="shared" si="516"/>
        <v/>
      </c>
      <c r="BZ858" t="str">
        <f t="shared" si="517"/>
        <v/>
      </c>
      <c r="CA858" t="str">
        <f t="shared" si="518"/>
        <v/>
      </c>
      <c r="CB858" t="str">
        <f t="shared" si="519"/>
        <v/>
      </c>
      <c r="CC858" t="str">
        <f t="shared" si="520"/>
        <v/>
      </c>
      <c r="CD858" t="str">
        <f t="shared" si="521"/>
        <v/>
      </c>
      <c r="CE858" t="str">
        <f t="shared" si="522"/>
        <v/>
      </c>
      <c r="CF858" t="str">
        <f t="shared" si="523"/>
        <v/>
      </c>
      <c r="CG858" t="str">
        <f t="shared" si="524"/>
        <v/>
      </c>
      <c r="CH858" t="str">
        <f t="shared" si="525"/>
        <v/>
      </c>
      <c r="CI858" t="str">
        <f t="shared" si="526"/>
        <v/>
      </c>
      <c r="CJ858" t="str">
        <f t="shared" si="527"/>
        <v/>
      </c>
      <c r="CK858" t="str">
        <f t="shared" si="528"/>
        <v/>
      </c>
      <c r="CL858" t="str">
        <f t="shared" si="529"/>
        <v/>
      </c>
      <c r="CM858" t="str">
        <f t="shared" si="530"/>
        <v/>
      </c>
      <c r="CN858" t="str">
        <f t="shared" si="531"/>
        <v/>
      </c>
      <c r="CO858" t="str">
        <f t="shared" si="532"/>
        <v/>
      </c>
    </row>
    <row r="859" spans="1:93" ht="19.2" customHeight="1">
      <c r="A859" s="198" t="s">
        <v>5386</v>
      </c>
      <c r="B859" s="97"/>
      <c r="C859" s="26" t="s">
        <v>5326</v>
      </c>
      <c r="D859" s="27"/>
      <c r="E859" s="27" t="s">
        <v>61</v>
      </c>
      <c r="F859" t="s">
        <v>48</v>
      </c>
      <c r="G859" s="30" t="s">
        <v>631</v>
      </c>
      <c r="H859" s="29" t="s">
        <v>3355</v>
      </c>
      <c r="I859" t="s">
        <v>2833</v>
      </c>
      <c r="K859" s="28"/>
      <c r="M859" t="s">
        <v>1707</v>
      </c>
      <c r="R859" t="str">
        <f>IF(COUNTIF(soi_input_variables!A:A,B859)&gt;0,"yes","no")</f>
        <v>no</v>
      </c>
      <c r="S859" t="str">
        <f>IF(COUNTIF(midas_input_variables!A:A,B859)&gt;0,"yes","no")</f>
        <v>no</v>
      </c>
      <c r="T859" t="str">
        <f t="shared" si="533"/>
        <v>no</v>
      </c>
      <c r="U859">
        <v>0.02</v>
      </c>
      <c r="V859" t="str">
        <f>IF(COUNTIF(eucalc_variables_proxies!A:A,B859)&gt;0,"yes","no")</f>
        <v>no</v>
      </c>
      <c r="X859" t="s">
        <v>2943</v>
      </c>
      <c r="Y859" t="s">
        <v>4616</v>
      </c>
      <c r="AI859" s="9" t="s">
        <v>5387</v>
      </c>
      <c r="AJ859" s="9" t="s">
        <v>2966</v>
      </c>
      <c r="AK859" t="s">
        <v>5359</v>
      </c>
      <c r="AO859" s="29"/>
      <c r="AP859" s="103" t="s">
        <v>5388</v>
      </c>
      <c r="AQ859" s="104" t="b">
        <v>1</v>
      </c>
      <c r="AR859" s="105"/>
      <c r="AS859" s="29"/>
      <c r="AT859" s="131" t="str" cm="1">
        <f t="array" ref="AT859">IFERROR(_xlfn.TEXTSPLIT(AR859,";",,FALSE),"")</f>
        <v/>
      </c>
      <c r="BJ859" s="132" t="str">
        <f t="shared" si="501"/>
        <v/>
      </c>
      <c r="BK859" s="132" t="str">
        <f t="shared" si="502"/>
        <v/>
      </c>
      <c r="BL859" s="132" t="str">
        <f t="shared" si="503"/>
        <v/>
      </c>
      <c r="BM859" s="132" t="str">
        <f t="shared" si="504"/>
        <v/>
      </c>
      <c r="BN859" s="132" t="str">
        <f t="shared" si="505"/>
        <v/>
      </c>
      <c r="BO859" s="132" t="str">
        <f t="shared" si="506"/>
        <v/>
      </c>
      <c r="BP859" s="132" t="str">
        <f t="shared" si="507"/>
        <v/>
      </c>
      <c r="BQ859" s="132" t="str">
        <f t="shared" si="508"/>
        <v/>
      </c>
      <c r="BR859" s="132" t="str">
        <f t="shared" si="509"/>
        <v/>
      </c>
      <c r="BS859" s="132" t="str">
        <f t="shared" si="510"/>
        <v/>
      </c>
      <c r="BT859" s="132" t="str">
        <f t="shared" si="511"/>
        <v/>
      </c>
      <c r="BU859" s="132" t="str">
        <f t="shared" si="512"/>
        <v/>
      </c>
      <c r="BV859" s="132" t="str">
        <f t="shared" si="513"/>
        <v/>
      </c>
      <c r="BW859" s="132" t="str">
        <f t="shared" si="514"/>
        <v/>
      </c>
      <c r="BX859" s="132" t="str">
        <f t="shared" si="515"/>
        <v/>
      </c>
      <c r="BY859" s="132" t="str">
        <f t="shared" si="516"/>
        <v/>
      </c>
      <c r="BZ859" t="str">
        <f t="shared" si="517"/>
        <v/>
      </c>
      <c r="CA859" t="str">
        <f t="shared" si="518"/>
        <v/>
      </c>
      <c r="CB859" t="str">
        <f t="shared" si="519"/>
        <v/>
      </c>
      <c r="CC859" t="str">
        <f t="shared" si="520"/>
        <v/>
      </c>
      <c r="CD859" t="str">
        <f t="shared" si="521"/>
        <v/>
      </c>
      <c r="CE859" t="str">
        <f t="shared" si="522"/>
        <v/>
      </c>
      <c r="CF859" t="str">
        <f t="shared" si="523"/>
        <v/>
      </c>
      <c r="CG859" t="str">
        <f t="shared" si="524"/>
        <v/>
      </c>
      <c r="CH859" t="str">
        <f t="shared" si="525"/>
        <v/>
      </c>
      <c r="CI859" t="str">
        <f t="shared" si="526"/>
        <v/>
      </c>
      <c r="CJ859" t="str">
        <f t="shared" si="527"/>
        <v/>
      </c>
      <c r="CK859" t="str">
        <f t="shared" si="528"/>
        <v/>
      </c>
      <c r="CL859" t="str">
        <f t="shared" si="529"/>
        <v/>
      </c>
      <c r="CM859" t="str">
        <f t="shared" si="530"/>
        <v/>
      </c>
      <c r="CN859" t="str">
        <f t="shared" si="531"/>
        <v/>
      </c>
      <c r="CO859" t="str">
        <f t="shared" si="532"/>
        <v/>
      </c>
    </row>
    <row r="860" spans="1:93" ht="21.6" customHeight="1">
      <c r="A860" t="s">
        <v>5389</v>
      </c>
      <c r="B860" s="97" t="s">
        <v>4634</v>
      </c>
      <c r="C860" s="26" t="s">
        <v>5390</v>
      </c>
      <c r="D860" s="27"/>
      <c r="E860" s="27" t="s">
        <v>61</v>
      </c>
      <c r="F860" t="s">
        <v>48</v>
      </c>
      <c r="G860" s="30" t="s">
        <v>631</v>
      </c>
      <c r="H860" s="29" t="s">
        <v>3355</v>
      </c>
      <c r="I860" t="s">
        <v>5391</v>
      </c>
      <c r="K860" s="28"/>
      <c r="M860" t="s">
        <v>38</v>
      </c>
      <c r="R860" t="str">
        <f>IF(COUNTIF(soi_input_variables!A:A,B860)&gt;0,"yes","no")</f>
        <v>no</v>
      </c>
      <c r="S860" t="str">
        <f>IF(COUNTIF(midas_input_variables!A:A,B860)&gt;0,"yes","no")</f>
        <v>yes</v>
      </c>
      <c r="T860" t="str">
        <f t="shared" si="498"/>
        <v>yes</v>
      </c>
      <c r="U860">
        <v>0.02</v>
      </c>
      <c r="V860" t="str">
        <f>IF(COUNTIF(eucalc_variables_proxies!A:A,B860)&gt;0,"yes","no")</f>
        <v>yes</v>
      </c>
      <c r="X860" t="s">
        <v>2943</v>
      </c>
      <c r="Y860" t="s">
        <v>4616</v>
      </c>
      <c r="AI860" s="9" t="s">
        <v>5392</v>
      </c>
      <c r="AJ860" s="9" t="s">
        <v>2966</v>
      </c>
      <c r="AK860" t="s">
        <v>5359</v>
      </c>
      <c r="AO860" s="29"/>
      <c r="AP860" s="103" t="s">
        <v>5393</v>
      </c>
      <c r="AQ860" s="104" t="b">
        <v>1</v>
      </c>
      <c r="AR860" s="105"/>
      <c r="AS860" s="29"/>
      <c r="AT860" s="131" t="str" cm="1">
        <f t="array" ref="AT860">IFERROR(_xlfn.TEXTSPLIT(AR860,";",,FALSE),"")</f>
        <v/>
      </c>
      <c r="BJ860" s="132" t="str">
        <f t="shared" si="501"/>
        <v/>
      </c>
      <c r="BK860" s="132" t="str">
        <f t="shared" si="502"/>
        <v/>
      </c>
      <c r="BL860" s="132" t="str">
        <f t="shared" si="503"/>
        <v/>
      </c>
      <c r="BM860" s="132" t="str">
        <f t="shared" si="504"/>
        <v/>
      </c>
      <c r="BN860" s="132" t="str">
        <f t="shared" si="505"/>
        <v/>
      </c>
      <c r="BO860" s="132" t="str">
        <f t="shared" si="506"/>
        <v/>
      </c>
      <c r="BP860" s="132" t="str">
        <f t="shared" si="507"/>
        <v/>
      </c>
      <c r="BQ860" s="132" t="str">
        <f t="shared" si="508"/>
        <v/>
      </c>
      <c r="BR860" s="132" t="str">
        <f t="shared" si="509"/>
        <v/>
      </c>
      <c r="BS860" s="132" t="str">
        <f t="shared" si="510"/>
        <v/>
      </c>
      <c r="BT860" s="132" t="str">
        <f t="shared" si="511"/>
        <v/>
      </c>
      <c r="BU860" s="132" t="str">
        <f t="shared" si="512"/>
        <v/>
      </c>
      <c r="BV860" s="132" t="str">
        <f t="shared" si="513"/>
        <v/>
      </c>
      <c r="BW860" s="132" t="str">
        <f t="shared" si="514"/>
        <v/>
      </c>
      <c r="BX860" s="132" t="str">
        <f t="shared" si="515"/>
        <v/>
      </c>
      <c r="BY860" s="132" t="str">
        <f t="shared" si="516"/>
        <v/>
      </c>
      <c r="BZ860" t="str">
        <f t="shared" si="517"/>
        <v/>
      </c>
      <c r="CA860" t="str">
        <f t="shared" si="518"/>
        <v/>
      </c>
      <c r="CB860" t="str">
        <f t="shared" si="519"/>
        <v/>
      </c>
      <c r="CC860" t="str">
        <f t="shared" si="520"/>
        <v/>
      </c>
      <c r="CD860" t="str">
        <f t="shared" si="521"/>
        <v/>
      </c>
      <c r="CE860" t="str">
        <f t="shared" si="522"/>
        <v/>
      </c>
      <c r="CF860" t="str">
        <f t="shared" si="523"/>
        <v/>
      </c>
      <c r="CG860" t="str">
        <f t="shared" si="524"/>
        <v/>
      </c>
      <c r="CH860" t="str">
        <f t="shared" si="525"/>
        <v/>
      </c>
      <c r="CI860" t="str">
        <f t="shared" si="526"/>
        <v/>
      </c>
      <c r="CJ860" t="str">
        <f t="shared" si="527"/>
        <v/>
      </c>
      <c r="CK860" t="str">
        <f t="shared" si="528"/>
        <v/>
      </c>
      <c r="CL860" t="str">
        <f t="shared" si="529"/>
        <v/>
      </c>
      <c r="CM860" t="str">
        <f t="shared" si="530"/>
        <v/>
      </c>
      <c r="CN860" t="str">
        <f t="shared" si="531"/>
        <v/>
      </c>
      <c r="CO860" t="str">
        <f t="shared" si="532"/>
        <v/>
      </c>
    </row>
    <row r="861" spans="1:93" ht="17.7" customHeight="1">
      <c r="A861" t="s">
        <v>5394</v>
      </c>
      <c r="B861" s="97" t="s">
        <v>4638</v>
      </c>
      <c r="C861" s="26" t="s">
        <v>5395</v>
      </c>
      <c r="D861" s="27"/>
      <c r="E861" s="27" t="s">
        <v>61</v>
      </c>
      <c r="F861" t="s">
        <v>48</v>
      </c>
      <c r="G861" s="30" t="s">
        <v>631</v>
      </c>
      <c r="H861" s="29" t="s">
        <v>3355</v>
      </c>
      <c r="I861" t="s">
        <v>5396</v>
      </c>
      <c r="K861" s="28"/>
      <c r="M861" t="s">
        <v>38</v>
      </c>
      <c r="R861" t="str">
        <f>IF(COUNTIF(soi_input_variables!A:A,B861)&gt;0,"yes","no")</f>
        <v>yes</v>
      </c>
      <c r="S861" t="str">
        <f>IF(COUNTIF(midas_input_variables!A:A,B861)&gt;0,"yes","no")</f>
        <v>yes</v>
      </c>
      <c r="T861" t="str">
        <f t="shared" si="498"/>
        <v>yes</v>
      </c>
      <c r="U861">
        <v>0.02</v>
      </c>
      <c r="V861" t="str">
        <f>IF(COUNTIF(eucalc_variables_proxies!A:A,B861)&gt;0,"yes","no")</f>
        <v>yes</v>
      </c>
      <c r="X861" t="s">
        <v>2943</v>
      </c>
      <c r="Y861" t="s">
        <v>4616</v>
      </c>
      <c r="AI861" s="9" t="s">
        <v>5397</v>
      </c>
      <c r="AJ861" s="9" t="s">
        <v>2966</v>
      </c>
      <c r="AK861" t="s">
        <v>5359</v>
      </c>
      <c r="AO861" s="29"/>
      <c r="AP861" s="103" t="s">
        <v>5398</v>
      </c>
      <c r="AQ861" s="104" t="b">
        <v>1</v>
      </c>
      <c r="AR861" s="105"/>
      <c r="AS861" s="29"/>
      <c r="AT861" s="131" t="str" cm="1">
        <f t="array" ref="AT861">IFERROR(_xlfn.TEXTSPLIT(AR861,";",,FALSE),"")</f>
        <v/>
      </c>
      <c r="BJ861" s="132" t="str">
        <f t="shared" si="501"/>
        <v/>
      </c>
      <c r="BK861" s="132" t="str">
        <f t="shared" si="502"/>
        <v/>
      </c>
      <c r="BL861" s="132" t="str">
        <f t="shared" si="503"/>
        <v/>
      </c>
      <c r="BM861" s="132" t="str">
        <f t="shared" si="504"/>
        <v/>
      </c>
      <c r="BN861" s="132" t="str">
        <f t="shared" si="505"/>
        <v/>
      </c>
      <c r="BO861" s="132" t="str">
        <f t="shared" si="506"/>
        <v/>
      </c>
      <c r="BP861" s="132" t="str">
        <f t="shared" si="507"/>
        <v/>
      </c>
      <c r="BQ861" s="132" t="str">
        <f t="shared" si="508"/>
        <v/>
      </c>
      <c r="BR861" s="132" t="str">
        <f t="shared" si="509"/>
        <v/>
      </c>
      <c r="BS861" s="132" t="str">
        <f t="shared" si="510"/>
        <v/>
      </c>
      <c r="BT861" s="132" t="str">
        <f t="shared" si="511"/>
        <v/>
      </c>
      <c r="BU861" s="132" t="str">
        <f t="shared" si="512"/>
        <v/>
      </c>
      <c r="BV861" s="132" t="str">
        <f t="shared" si="513"/>
        <v/>
      </c>
      <c r="BW861" s="132" t="str">
        <f t="shared" si="514"/>
        <v/>
      </c>
      <c r="BX861" s="132" t="str">
        <f t="shared" si="515"/>
        <v/>
      </c>
      <c r="BY861" s="132" t="str">
        <f t="shared" si="516"/>
        <v/>
      </c>
      <c r="BZ861" t="str">
        <f t="shared" si="517"/>
        <v/>
      </c>
      <c r="CA861" t="str">
        <f t="shared" si="518"/>
        <v/>
      </c>
      <c r="CB861" t="str">
        <f t="shared" si="519"/>
        <v/>
      </c>
      <c r="CC861" t="str">
        <f t="shared" si="520"/>
        <v/>
      </c>
      <c r="CD861" t="str">
        <f t="shared" si="521"/>
        <v/>
      </c>
      <c r="CE861" t="str">
        <f t="shared" si="522"/>
        <v/>
      </c>
      <c r="CF861" t="str">
        <f t="shared" si="523"/>
        <v/>
      </c>
      <c r="CG861" t="str">
        <f t="shared" si="524"/>
        <v/>
      </c>
      <c r="CH861" t="str">
        <f t="shared" si="525"/>
        <v/>
      </c>
      <c r="CI861" t="str">
        <f t="shared" si="526"/>
        <v/>
      </c>
      <c r="CJ861" t="str">
        <f t="shared" si="527"/>
        <v/>
      </c>
      <c r="CK861" t="str">
        <f t="shared" si="528"/>
        <v/>
      </c>
      <c r="CL861" t="str">
        <f t="shared" si="529"/>
        <v/>
      </c>
      <c r="CM861" t="str">
        <f t="shared" si="530"/>
        <v/>
      </c>
      <c r="CN861" t="str">
        <f t="shared" si="531"/>
        <v/>
      </c>
      <c r="CO861" t="str">
        <f t="shared" si="532"/>
        <v/>
      </c>
    </row>
    <row r="862" spans="1:93" ht="18.600000000000001" customHeight="1">
      <c r="A862" t="s">
        <v>5399</v>
      </c>
      <c r="B862" s="97" t="s">
        <v>4642</v>
      </c>
      <c r="C862" s="26" t="s">
        <v>5400</v>
      </c>
      <c r="D862" s="27"/>
      <c r="E862" s="27" t="s">
        <v>61</v>
      </c>
      <c r="F862" t="s">
        <v>48</v>
      </c>
      <c r="G862" s="30" t="s">
        <v>631</v>
      </c>
      <c r="H862" s="29" t="s">
        <v>3355</v>
      </c>
      <c r="I862" t="s">
        <v>2804</v>
      </c>
      <c r="K862" s="28"/>
      <c r="M862" t="s">
        <v>38</v>
      </c>
      <c r="R862" t="str">
        <f>IF(COUNTIF(soi_input_variables!A:A,B862)&gt;0,"yes","no")</f>
        <v>no</v>
      </c>
      <c r="S862" t="str">
        <f>IF(COUNTIF(midas_input_variables!A:A,B862)&gt;0,"yes","no")</f>
        <v>yes</v>
      </c>
      <c r="T862" t="str">
        <f t="shared" si="498"/>
        <v>yes</v>
      </c>
      <c r="U862">
        <v>0.02</v>
      </c>
      <c r="V862" t="str">
        <f>IF(COUNTIF(eucalc_variables_proxies!A:A,B862)&gt;0,"yes","no")</f>
        <v>yes</v>
      </c>
      <c r="X862" t="s">
        <v>2943</v>
      </c>
      <c r="Y862" t="s">
        <v>4616</v>
      </c>
      <c r="AI862" s="9" t="s">
        <v>5401</v>
      </c>
      <c r="AJ862" t="s">
        <v>3136</v>
      </c>
      <c r="AK862" t="s">
        <v>3136</v>
      </c>
      <c r="AO862" s="29"/>
      <c r="AP862" s="103" t="s">
        <v>5402</v>
      </c>
      <c r="AQ862" s="104" t="b">
        <v>1</v>
      </c>
      <c r="AR862" s="105"/>
      <c r="AS862" s="29"/>
      <c r="AT862" s="131" t="str" cm="1">
        <f t="array" ref="AT862">IFERROR(_xlfn.TEXTSPLIT(AR862,";",,FALSE),"")</f>
        <v/>
      </c>
      <c r="BJ862" s="132" t="str">
        <f t="shared" si="501"/>
        <v/>
      </c>
      <c r="BK862" s="132" t="str">
        <f t="shared" si="502"/>
        <v/>
      </c>
      <c r="BL862" s="132" t="str">
        <f t="shared" si="503"/>
        <v/>
      </c>
      <c r="BM862" s="132" t="str">
        <f t="shared" si="504"/>
        <v/>
      </c>
      <c r="BN862" s="132" t="str">
        <f t="shared" si="505"/>
        <v/>
      </c>
      <c r="BO862" s="132" t="str">
        <f t="shared" si="506"/>
        <v/>
      </c>
      <c r="BP862" s="132" t="str">
        <f t="shared" si="507"/>
        <v/>
      </c>
      <c r="BQ862" s="132" t="str">
        <f t="shared" si="508"/>
        <v/>
      </c>
      <c r="BR862" s="132" t="str">
        <f t="shared" si="509"/>
        <v/>
      </c>
      <c r="BS862" s="132" t="str">
        <f t="shared" si="510"/>
        <v/>
      </c>
      <c r="BT862" s="132" t="str">
        <f t="shared" si="511"/>
        <v/>
      </c>
      <c r="BU862" s="132" t="str">
        <f t="shared" si="512"/>
        <v/>
      </c>
      <c r="BV862" s="132" t="str">
        <f t="shared" si="513"/>
        <v/>
      </c>
      <c r="BW862" s="132" t="str">
        <f t="shared" si="514"/>
        <v/>
      </c>
      <c r="BX862" s="132" t="str">
        <f t="shared" si="515"/>
        <v/>
      </c>
      <c r="BY862" s="132" t="str">
        <f t="shared" si="516"/>
        <v/>
      </c>
      <c r="BZ862" t="str">
        <f t="shared" si="517"/>
        <v/>
      </c>
      <c r="CA862" t="str">
        <f t="shared" si="518"/>
        <v/>
      </c>
      <c r="CB862" t="str">
        <f t="shared" si="519"/>
        <v/>
      </c>
      <c r="CC862" t="str">
        <f t="shared" si="520"/>
        <v/>
      </c>
      <c r="CD862" t="str">
        <f t="shared" si="521"/>
        <v/>
      </c>
      <c r="CE862" t="str">
        <f t="shared" si="522"/>
        <v/>
      </c>
      <c r="CF862" t="str">
        <f t="shared" si="523"/>
        <v/>
      </c>
      <c r="CG862" t="str">
        <f t="shared" si="524"/>
        <v/>
      </c>
      <c r="CH862" t="str">
        <f t="shared" si="525"/>
        <v/>
      </c>
      <c r="CI862" t="str">
        <f t="shared" si="526"/>
        <v/>
      </c>
      <c r="CJ862" t="str">
        <f t="shared" si="527"/>
        <v/>
      </c>
      <c r="CK862" t="str">
        <f t="shared" si="528"/>
        <v/>
      </c>
      <c r="CL862" t="str">
        <f t="shared" si="529"/>
        <v/>
      </c>
      <c r="CM862" t="str">
        <f t="shared" si="530"/>
        <v/>
      </c>
      <c r="CN862" t="str">
        <f t="shared" si="531"/>
        <v/>
      </c>
      <c r="CO862" t="str">
        <f t="shared" si="532"/>
        <v/>
      </c>
    </row>
    <row r="863" spans="1:93" ht="17.100000000000001" customHeight="1">
      <c r="A863" t="s">
        <v>5403</v>
      </c>
      <c r="B863" s="97" t="s">
        <v>4646</v>
      </c>
      <c r="C863" s="26" t="s">
        <v>5329</v>
      </c>
      <c r="D863" s="27"/>
      <c r="E863" s="27" t="s">
        <v>61</v>
      </c>
      <c r="F863" t="s">
        <v>48</v>
      </c>
      <c r="G863" s="30" t="s">
        <v>631</v>
      </c>
      <c r="H863" s="29" t="s">
        <v>3355</v>
      </c>
      <c r="I863" t="s">
        <v>3777</v>
      </c>
      <c r="K863" s="28"/>
      <c r="M863" t="s">
        <v>38</v>
      </c>
      <c r="R863" t="str">
        <f>IF(COUNTIF(soi_input_variables!A:A,B863)&gt;0,"yes","no")</f>
        <v>no</v>
      </c>
      <c r="S863" t="str">
        <f>IF(COUNTIF(midas_input_variables!A:A,B863)&gt;0,"yes","no")</f>
        <v>yes</v>
      </c>
      <c r="T863" t="str">
        <f t="shared" si="498"/>
        <v>yes</v>
      </c>
      <c r="U863">
        <v>0.02</v>
      </c>
      <c r="V863" t="str">
        <f>IF(COUNTIF(eucalc_variables_proxies!A:A,B863)&gt;0,"yes","no")</f>
        <v>yes</v>
      </c>
      <c r="X863" t="s">
        <v>2943</v>
      </c>
      <c r="Y863" t="s">
        <v>4616</v>
      </c>
      <c r="AI863" s="9" t="s">
        <v>5404</v>
      </c>
      <c r="AJ863" t="s">
        <v>3136</v>
      </c>
      <c r="AK863" t="s">
        <v>3136</v>
      </c>
      <c r="AO863" s="29"/>
      <c r="AP863" s="103" t="s">
        <v>5405</v>
      </c>
      <c r="AQ863" s="104" t="b">
        <v>1</v>
      </c>
      <c r="AR863" s="105"/>
      <c r="AS863" s="29"/>
      <c r="AT863" s="131" t="str" cm="1">
        <f t="array" ref="AT863">IFERROR(_xlfn.TEXTSPLIT(AR863,";",,FALSE),"")</f>
        <v/>
      </c>
      <c r="BJ863" s="132" t="str">
        <f t="shared" si="501"/>
        <v/>
      </c>
      <c r="BK863" s="132" t="str">
        <f t="shared" si="502"/>
        <v/>
      </c>
      <c r="BL863" s="132" t="str">
        <f t="shared" si="503"/>
        <v/>
      </c>
      <c r="BM863" s="132" t="str">
        <f t="shared" si="504"/>
        <v/>
      </c>
      <c r="BN863" s="132" t="str">
        <f t="shared" si="505"/>
        <v/>
      </c>
      <c r="BO863" s="132" t="str">
        <f t="shared" si="506"/>
        <v/>
      </c>
      <c r="BP863" s="132" t="str">
        <f t="shared" si="507"/>
        <v/>
      </c>
      <c r="BQ863" s="132" t="str">
        <f t="shared" si="508"/>
        <v/>
      </c>
      <c r="BR863" s="132" t="str">
        <f t="shared" si="509"/>
        <v/>
      </c>
      <c r="BS863" s="132" t="str">
        <f t="shared" si="510"/>
        <v/>
      </c>
      <c r="BT863" s="132" t="str">
        <f t="shared" si="511"/>
        <v/>
      </c>
      <c r="BU863" s="132" t="str">
        <f t="shared" si="512"/>
        <v/>
      </c>
      <c r="BV863" s="132" t="str">
        <f t="shared" si="513"/>
        <v/>
      </c>
      <c r="BW863" s="132" t="str">
        <f t="shared" si="514"/>
        <v/>
      </c>
      <c r="BX863" s="132" t="str">
        <f t="shared" si="515"/>
        <v/>
      </c>
      <c r="BY863" s="132" t="str">
        <f t="shared" si="516"/>
        <v/>
      </c>
      <c r="BZ863" t="str">
        <f t="shared" si="517"/>
        <v/>
      </c>
      <c r="CA863" t="str">
        <f t="shared" si="518"/>
        <v/>
      </c>
      <c r="CB863" t="str">
        <f t="shared" si="519"/>
        <v/>
      </c>
      <c r="CC863" t="str">
        <f t="shared" si="520"/>
        <v/>
      </c>
      <c r="CD863" t="str">
        <f t="shared" si="521"/>
        <v/>
      </c>
      <c r="CE863" t="str">
        <f t="shared" si="522"/>
        <v/>
      </c>
      <c r="CF863" t="str">
        <f t="shared" si="523"/>
        <v/>
      </c>
      <c r="CG863" t="str">
        <f t="shared" si="524"/>
        <v/>
      </c>
      <c r="CH863" t="str">
        <f t="shared" si="525"/>
        <v/>
      </c>
      <c r="CI863" t="str">
        <f t="shared" si="526"/>
        <v/>
      </c>
      <c r="CJ863" t="str">
        <f t="shared" si="527"/>
        <v/>
      </c>
      <c r="CK863" t="str">
        <f t="shared" si="528"/>
        <v/>
      </c>
      <c r="CL863" t="str">
        <f t="shared" si="529"/>
        <v/>
      </c>
      <c r="CM863" t="str">
        <f t="shared" si="530"/>
        <v/>
      </c>
      <c r="CN863" t="str">
        <f t="shared" si="531"/>
        <v/>
      </c>
      <c r="CO863" t="str">
        <f t="shared" si="532"/>
        <v/>
      </c>
    </row>
    <row r="864" spans="1:93" ht="17.7" customHeight="1">
      <c r="A864" t="s">
        <v>5406</v>
      </c>
      <c r="B864" s="97" t="s">
        <v>4650</v>
      </c>
      <c r="C864" s="26" t="s">
        <v>5407</v>
      </c>
      <c r="D864" s="27"/>
      <c r="E864" s="27" t="s">
        <v>61</v>
      </c>
      <c r="F864" t="s">
        <v>48</v>
      </c>
      <c r="G864" s="30" t="s">
        <v>631</v>
      </c>
      <c r="H864" s="29" t="s">
        <v>3355</v>
      </c>
      <c r="I864" t="s">
        <v>2779</v>
      </c>
      <c r="K864" s="28"/>
      <c r="M864" t="s">
        <v>38</v>
      </c>
      <c r="R864" t="str">
        <f>IF(COUNTIF(soi_input_variables!A:A,B864)&gt;0,"yes","no")</f>
        <v>yes</v>
      </c>
      <c r="S864" t="str">
        <f>IF(COUNTIF(midas_input_variables!A:A,B864)&gt;0,"yes","no")</f>
        <v>yes</v>
      </c>
      <c r="T864" t="str">
        <f t="shared" si="498"/>
        <v>yes</v>
      </c>
      <c r="U864">
        <v>0.02</v>
      </c>
      <c r="V864" t="str">
        <f>IF(COUNTIF(eucalc_variables_proxies!A:A,B864)&gt;0,"yes","no")</f>
        <v>yes</v>
      </c>
      <c r="X864" t="s">
        <v>2943</v>
      </c>
      <c r="Y864" t="s">
        <v>4616</v>
      </c>
      <c r="AI864" s="9" t="s">
        <v>5408</v>
      </c>
      <c r="AJ864" t="s">
        <v>3136</v>
      </c>
      <c r="AK864" t="s">
        <v>3136</v>
      </c>
      <c r="AO864" s="29"/>
      <c r="AP864" s="103" t="s">
        <v>5409</v>
      </c>
      <c r="AQ864" s="104" t="b">
        <v>1</v>
      </c>
      <c r="AR864" s="105"/>
      <c r="AS864" s="29"/>
      <c r="AT864" s="131" t="str" cm="1">
        <f t="array" ref="AT864">IFERROR(_xlfn.TEXTSPLIT(AR864,";",,FALSE),"")</f>
        <v/>
      </c>
      <c r="BJ864" s="132" t="str">
        <f t="shared" si="501"/>
        <v/>
      </c>
      <c r="BK864" s="132" t="str">
        <f t="shared" si="502"/>
        <v/>
      </c>
      <c r="BL864" s="132" t="str">
        <f t="shared" si="503"/>
        <v/>
      </c>
      <c r="BM864" s="132" t="str">
        <f t="shared" si="504"/>
        <v/>
      </c>
      <c r="BN864" s="132" t="str">
        <f t="shared" si="505"/>
        <v/>
      </c>
      <c r="BO864" s="132" t="str">
        <f t="shared" si="506"/>
        <v/>
      </c>
      <c r="BP864" s="132" t="str">
        <f t="shared" si="507"/>
        <v/>
      </c>
      <c r="BQ864" s="132" t="str">
        <f t="shared" si="508"/>
        <v/>
      </c>
      <c r="BR864" s="132" t="str">
        <f t="shared" si="509"/>
        <v/>
      </c>
      <c r="BS864" s="132" t="str">
        <f t="shared" si="510"/>
        <v/>
      </c>
      <c r="BT864" s="132" t="str">
        <f t="shared" si="511"/>
        <v/>
      </c>
      <c r="BU864" s="132" t="str">
        <f t="shared" si="512"/>
        <v/>
      </c>
      <c r="BV864" s="132" t="str">
        <f t="shared" si="513"/>
        <v/>
      </c>
      <c r="BW864" s="132" t="str">
        <f t="shared" si="514"/>
        <v/>
      </c>
      <c r="BX864" s="132" t="str">
        <f t="shared" si="515"/>
        <v/>
      </c>
      <c r="BY864" s="132" t="str">
        <f t="shared" si="516"/>
        <v/>
      </c>
      <c r="BZ864" t="str">
        <f t="shared" si="517"/>
        <v/>
      </c>
      <c r="CA864" t="str">
        <f t="shared" si="518"/>
        <v/>
      </c>
      <c r="CB864" t="str">
        <f t="shared" si="519"/>
        <v/>
      </c>
      <c r="CC864" t="str">
        <f t="shared" si="520"/>
        <v/>
      </c>
      <c r="CD864" t="str">
        <f t="shared" si="521"/>
        <v/>
      </c>
      <c r="CE864" t="str">
        <f t="shared" si="522"/>
        <v/>
      </c>
      <c r="CF864" t="str">
        <f t="shared" si="523"/>
        <v/>
      </c>
      <c r="CG864" t="str">
        <f t="shared" si="524"/>
        <v/>
      </c>
      <c r="CH864" t="str">
        <f t="shared" si="525"/>
        <v/>
      </c>
      <c r="CI864" t="str">
        <f t="shared" si="526"/>
        <v/>
      </c>
      <c r="CJ864" t="str">
        <f t="shared" si="527"/>
        <v/>
      </c>
      <c r="CK864" t="str">
        <f t="shared" si="528"/>
        <v/>
      </c>
      <c r="CL864" t="str">
        <f t="shared" si="529"/>
        <v/>
      </c>
      <c r="CM864" t="str">
        <f t="shared" si="530"/>
        <v/>
      </c>
      <c r="CN864" t="str">
        <f t="shared" si="531"/>
        <v/>
      </c>
      <c r="CO864" t="str">
        <f t="shared" si="532"/>
        <v/>
      </c>
    </row>
    <row r="865" spans="1:93" ht="14.7" customHeight="1">
      <c r="A865" t="s">
        <v>5410</v>
      </c>
      <c r="B865" s="97" t="s">
        <v>4655</v>
      </c>
      <c r="C865" s="26" t="s">
        <v>5411</v>
      </c>
      <c r="D865" s="27"/>
      <c r="E865" s="27" t="s">
        <v>61</v>
      </c>
      <c r="F865" t="s">
        <v>48</v>
      </c>
      <c r="G865" s="30" t="s">
        <v>631</v>
      </c>
      <c r="H865" s="29" t="s">
        <v>3355</v>
      </c>
      <c r="K865" s="28"/>
      <c r="M865" t="s">
        <v>38</v>
      </c>
      <c r="R865" t="str">
        <f>IF(COUNTIF(soi_input_variables!A:A,B865)&gt;0,"yes","no")</f>
        <v>yes</v>
      </c>
      <c r="S865" t="str">
        <f>IF(COUNTIF(midas_input_variables!A:A,B865)&gt;0,"yes","no")</f>
        <v>yes</v>
      </c>
      <c r="T865" t="str">
        <f t="shared" si="498"/>
        <v>yes</v>
      </c>
      <c r="U865">
        <v>0.02</v>
      </c>
      <c r="V865" t="str">
        <f>IF(COUNTIF(eucalc_variables_proxies!A:A,B865)&gt;0,"yes","no")</f>
        <v>yes</v>
      </c>
      <c r="X865" t="s">
        <v>2943</v>
      </c>
      <c r="Y865" t="s">
        <v>4616</v>
      </c>
      <c r="AI865" s="9" t="s">
        <v>5412</v>
      </c>
      <c r="AJ865" t="s">
        <v>3136</v>
      </c>
      <c r="AK865" t="s">
        <v>3136</v>
      </c>
      <c r="AP865" s="29" t="s">
        <v>5413</v>
      </c>
      <c r="AQ865" s="104" t="b">
        <v>1</v>
      </c>
      <c r="AT865" s="131" t="str" cm="1">
        <f t="array" ref="AT865">IFERROR(_xlfn.TEXTSPLIT(AR865,";",,FALSE),"")</f>
        <v/>
      </c>
      <c r="BJ865" s="132" t="str">
        <f t="shared" si="501"/>
        <v/>
      </c>
      <c r="BK865" s="132" t="str">
        <f t="shared" si="502"/>
        <v/>
      </c>
      <c r="BL865" s="132" t="str">
        <f t="shared" si="503"/>
        <v/>
      </c>
      <c r="BM865" s="132" t="str">
        <f t="shared" si="504"/>
        <v/>
      </c>
      <c r="BN865" s="132" t="str">
        <f t="shared" si="505"/>
        <v/>
      </c>
      <c r="BO865" s="132" t="str">
        <f t="shared" si="506"/>
        <v/>
      </c>
      <c r="BP865" s="132" t="str">
        <f t="shared" si="507"/>
        <v/>
      </c>
      <c r="BQ865" s="132" t="str">
        <f t="shared" si="508"/>
        <v/>
      </c>
      <c r="BR865" s="132" t="str">
        <f t="shared" si="509"/>
        <v/>
      </c>
      <c r="BS865" s="132" t="str">
        <f t="shared" si="510"/>
        <v/>
      </c>
      <c r="BT865" s="132" t="str">
        <f t="shared" si="511"/>
        <v/>
      </c>
      <c r="BU865" s="132" t="str">
        <f t="shared" si="512"/>
        <v/>
      </c>
      <c r="BV865" s="132" t="str">
        <f t="shared" si="513"/>
        <v/>
      </c>
      <c r="BW865" s="132" t="str">
        <f t="shared" si="514"/>
        <v/>
      </c>
      <c r="BX865" s="132" t="str">
        <f t="shared" si="515"/>
        <v/>
      </c>
      <c r="BY865" s="132" t="str">
        <f t="shared" si="516"/>
        <v/>
      </c>
      <c r="BZ865" t="str">
        <f t="shared" si="517"/>
        <v/>
      </c>
      <c r="CA865" t="str">
        <f t="shared" si="518"/>
        <v/>
      </c>
      <c r="CB865" t="str">
        <f t="shared" si="519"/>
        <v/>
      </c>
      <c r="CC865" t="str">
        <f t="shared" si="520"/>
        <v/>
      </c>
      <c r="CD865" t="str">
        <f t="shared" si="521"/>
        <v/>
      </c>
      <c r="CE865" t="str">
        <f t="shared" si="522"/>
        <v/>
      </c>
      <c r="CF865" t="str">
        <f t="shared" si="523"/>
        <v/>
      </c>
      <c r="CG865" t="str">
        <f t="shared" si="524"/>
        <v/>
      </c>
      <c r="CH865" t="str">
        <f t="shared" si="525"/>
        <v/>
      </c>
      <c r="CI865" t="str">
        <f t="shared" si="526"/>
        <v/>
      </c>
      <c r="CJ865" t="str">
        <f t="shared" si="527"/>
        <v/>
      </c>
      <c r="CK865" t="str">
        <f t="shared" si="528"/>
        <v/>
      </c>
      <c r="CL865" t="str">
        <f t="shared" si="529"/>
        <v/>
      </c>
      <c r="CM865" t="str">
        <f t="shared" si="530"/>
        <v/>
      </c>
      <c r="CN865" t="str">
        <f t="shared" si="531"/>
        <v/>
      </c>
      <c r="CO865" t="str">
        <f t="shared" si="532"/>
        <v/>
      </c>
    </row>
    <row r="866" spans="1:93" ht="16.2" customHeight="1">
      <c r="A866" t="s">
        <v>5414</v>
      </c>
      <c r="B866" s="97" t="s">
        <v>4659</v>
      </c>
      <c r="C866" s="26" t="s">
        <v>5415</v>
      </c>
      <c r="D866" s="27"/>
      <c r="E866" s="27" t="s">
        <v>61</v>
      </c>
      <c r="F866" t="s">
        <v>48</v>
      </c>
      <c r="G866" s="30" t="s">
        <v>631</v>
      </c>
      <c r="H866" s="29" t="s">
        <v>3355</v>
      </c>
      <c r="I866" t="s">
        <v>2828</v>
      </c>
      <c r="K866" s="28"/>
      <c r="M866" t="s">
        <v>38</v>
      </c>
      <c r="R866" t="str">
        <f>IF(COUNTIF(soi_input_variables!A:A,B866)&gt;0,"yes","no")</f>
        <v>no</v>
      </c>
      <c r="S866" t="str">
        <f>IF(COUNTIF(midas_input_variables!A:A,B866)&gt;0,"yes","no")</f>
        <v>yes</v>
      </c>
      <c r="T866" t="str">
        <f t="shared" si="498"/>
        <v>yes</v>
      </c>
      <c r="U866">
        <v>0.02</v>
      </c>
      <c r="V866" t="str">
        <f>IF(COUNTIF(eucalc_variables_proxies!A:A,B866)&gt;0,"yes","no")</f>
        <v>yes</v>
      </c>
      <c r="X866" t="s">
        <v>2943</v>
      </c>
      <c r="Y866" t="s">
        <v>4616</v>
      </c>
      <c r="AI866" s="9" t="s">
        <v>5416</v>
      </c>
      <c r="AJ866" t="s">
        <v>3136</v>
      </c>
      <c r="AK866" t="s">
        <v>3136</v>
      </c>
      <c r="AP866" s="29" t="s">
        <v>5417</v>
      </c>
      <c r="AQ866" s="104" t="b">
        <v>1</v>
      </c>
      <c r="AT866" s="131" t="str" cm="1">
        <f t="array" ref="AT866">IFERROR(_xlfn.TEXTSPLIT(AR866,";",,FALSE),"")</f>
        <v/>
      </c>
      <c r="BJ866" s="132" t="str">
        <f t="shared" si="501"/>
        <v/>
      </c>
      <c r="BK866" s="132" t="str">
        <f t="shared" si="502"/>
        <v/>
      </c>
      <c r="BL866" s="132" t="str">
        <f t="shared" si="503"/>
        <v/>
      </c>
      <c r="BM866" s="132" t="str">
        <f t="shared" si="504"/>
        <v/>
      </c>
      <c r="BN866" s="132" t="str">
        <f t="shared" si="505"/>
        <v/>
      </c>
      <c r="BO866" s="132" t="str">
        <f t="shared" si="506"/>
        <v/>
      </c>
      <c r="BP866" s="132" t="str">
        <f t="shared" si="507"/>
        <v/>
      </c>
      <c r="BQ866" s="132" t="str">
        <f t="shared" si="508"/>
        <v/>
      </c>
      <c r="BR866" s="132" t="str">
        <f t="shared" si="509"/>
        <v/>
      </c>
      <c r="BS866" s="132" t="str">
        <f t="shared" si="510"/>
        <v/>
      </c>
      <c r="BT866" s="132" t="str">
        <f t="shared" si="511"/>
        <v/>
      </c>
      <c r="BU866" s="132" t="str">
        <f t="shared" si="512"/>
        <v/>
      </c>
      <c r="BV866" s="132" t="str">
        <f t="shared" si="513"/>
        <v/>
      </c>
      <c r="BW866" s="132" t="str">
        <f t="shared" si="514"/>
        <v/>
      </c>
      <c r="BX866" s="132" t="str">
        <f t="shared" si="515"/>
        <v/>
      </c>
      <c r="BY866" s="132" t="str">
        <f t="shared" si="516"/>
        <v/>
      </c>
      <c r="BZ866" t="str">
        <f t="shared" si="517"/>
        <v/>
      </c>
      <c r="CA866" t="str">
        <f t="shared" si="518"/>
        <v/>
      </c>
      <c r="CB866" t="str">
        <f t="shared" si="519"/>
        <v/>
      </c>
      <c r="CC866" t="str">
        <f t="shared" si="520"/>
        <v/>
      </c>
      <c r="CD866" t="str">
        <f t="shared" si="521"/>
        <v/>
      </c>
      <c r="CE866" t="str">
        <f t="shared" si="522"/>
        <v/>
      </c>
      <c r="CF866" t="str">
        <f t="shared" si="523"/>
        <v/>
      </c>
      <c r="CG866" t="str">
        <f t="shared" si="524"/>
        <v/>
      </c>
      <c r="CH866" t="str">
        <f t="shared" si="525"/>
        <v/>
      </c>
      <c r="CI866" t="str">
        <f t="shared" si="526"/>
        <v/>
      </c>
      <c r="CJ866" t="str">
        <f t="shared" si="527"/>
        <v/>
      </c>
      <c r="CK866" t="str">
        <f t="shared" si="528"/>
        <v/>
      </c>
      <c r="CL866" t="str">
        <f t="shared" si="529"/>
        <v/>
      </c>
      <c r="CM866" t="str">
        <f t="shared" si="530"/>
        <v/>
      </c>
      <c r="CN866" t="str">
        <f t="shared" si="531"/>
        <v/>
      </c>
      <c r="CO866" t="str">
        <f t="shared" si="532"/>
        <v/>
      </c>
    </row>
    <row r="867" spans="1:93" ht="15" customHeight="1">
      <c r="A867" t="s">
        <v>5418</v>
      </c>
      <c r="B867" s="97" t="s">
        <v>4663</v>
      </c>
      <c r="C867" s="26" t="s">
        <v>5419</v>
      </c>
      <c r="D867" s="27"/>
      <c r="E867" s="27" t="s">
        <v>61</v>
      </c>
      <c r="F867" t="s">
        <v>48</v>
      </c>
      <c r="G867" s="30" t="s">
        <v>631</v>
      </c>
      <c r="H867" s="29" t="s">
        <v>3355</v>
      </c>
      <c r="I867" t="s">
        <v>5371</v>
      </c>
      <c r="K867" s="28"/>
      <c r="M867" t="s">
        <v>38</v>
      </c>
      <c r="R867" t="str">
        <f>IF(COUNTIF(soi_input_variables!A:A,B867)&gt;0,"yes","no")</f>
        <v>no</v>
      </c>
      <c r="S867" t="str">
        <f>IF(COUNTIF(midas_input_variables!A:A,B867)&gt;0,"yes","no")</f>
        <v>yes</v>
      </c>
      <c r="T867" t="str">
        <f t="shared" si="498"/>
        <v>yes</v>
      </c>
      <c r="U867">
        <v>0.02</v>
      </c>
      <c r="V867" t="str">
        <f>IF(COUNTIF(eucalc_variables_proxies!A:A,B867)&gt;0,"yes","no")</f>
        <v>yes</v>
      </c>
      <c r="X867" t="s">
        <v>2943</v>
      </c>
      <c r="Y867" t="s">
        <v>4616</v>
      </c>
      <c r="AI867" s="9" t="s">
        <v>5420</v>
      </c>
      <c r="AJ867" t="s">
        <v>3136</v>
      </c>
      <c r="AK867" t="s">
        <v>3136</v>
      </c>
      <c r="AO867" s="29"/>
      <c r="AP867" s="103" t="s">
        <v>5421</v>
      </c>
      <c r="AQ867" s="104" t="b">
        <v>1</v>
      </c>
      <c r="AR867" s="105"/>
      <c r="AS867" s="29"/>
      <c r="AT867" s="131" t="str" cm="1">
        <f t="array" ref="AT867">IFERROR(_xlfn.TEXTSPLIT(AR867,";",,FALSE),"")</f>
        <v/>
      </c>
      <c r="BJ867" s="132" t="str">
        <f t="shared" si="501"/>
        <v/>
      </c>
      <c r="BK867" s="132" t="str">
        <f t="shared" si="502"/>
        <v/>
      </c>
      <c r="BL867" s="132" t="str">
        <f t="shared" si="503"/>
        <v/>
      </c>
      <c r="BM867" s="132" t="str">
        <f t="shared" si="504"/>
        <v/>
      </c>
      <c r="BN867" s="132" t="str">
        <f t="shared" si="505"/>
        <v/>
      </c>
      <c r="BO867" s="132" t="str">
        <f t="shared" si="506"/>
        <v/>
      </c>
      <c r="BP867" s="132" t="str">
        <f t="shared" si="507"/>
        <v/>
      </c>
      <c r="BQ867" s="132" t="str">
        <f t="shared" si="508"/>
        <v/>
      </c>
      <c r="BR867" s="132" t="str">
        <f t="shared" si="509"/>
        <v/>
      </c>
      <c r="BS867" s="132" t="str">
        <f t="shared" si="510"/>
        <v/>
      </c>
      <c r="BT867" s="132" t="str">
        <f t="shared" si="511"/>
        <v/>
      </c>
      <c r="BU867" s="132" t="str">
        <f t="shared" si="512"/>
        <v/>
      </c>
      <c r="BV867" s="132" t="str">
        <f t="shared" si="513"/>
        <v/>
      </c>
      <c r="BW867" s="132" t="str">
        <f t="shared" si="514"/>
        <v/>
      </c>
      <c r="BX867" s="132" t="str">
        <f t="shared" si="515"/>
        <v/>
      </c>
      <c r="BY867" s="132" t="str">
        <f t="shared" si="516"/>
        <v/>
      </c>
      <c r="BZ867" t="str">
        <f t="shared" si="517"/>
        <v/>
      </c>
      <c r="CA867" t="str">
        <f t="shared" si="518"/>
        <v/>
      </c>
      <c r="CB867" t="str">
        <f t="shared" si="519"/>
        <v/>
      </c>
      <c r="CC867" t="str">
        <f t="shared" si="520"/>
        <v/>
      </c>
      <c r="CD867" t="str">
        <f t="shared" si="521"/>
        <v/>
      </c>
      <c r="CE867" t="str">
        <f t="shared" si="522"/>
        <v/>
      </c>
      <c r="CF867" t="str">
        <f t="shared" si="523"/>
        <v/>
      </c>
      <c r="CG867" t="str">
        <f t="shared" si="524"/>
        <v/>
      </c>
      <c r="CH867" t="str">
        <f t="shared" si="525"/>
        <v/>
      </c>
      <c r="CI867" t="str">
        <f t="shared" si="526"/>
        <v/>
      </c>
      <c r="CJ867" t="str">
        <f t="shared" si="527"/>
        <v/>
      </c>
      <c r="CK867" t="str">
        <f t="shared" si="528"/>
        <v/>
      </c>
      <c r="CL867" t="str">
        <f t="shared" si="529"/>
        <v/>
      </c>
      <c r="CM867" t="str">
        <f t="shared" si="530"/>
        <v/>
      </c>
      <c r="CN867" t="str">
        <f t="shared" si="531"/>
        <v/>
      </c>
      <c r="CO867" t="str">
        <f t="shared" si="532"/>
        <v/>
      </c>
    </row>
    <row r="868" spans="1:93" ht="15.6" customHeight="1">
      <c r="A868" t="s">
        <v>5422</v>
      </c>
      <c r="B868" s="97" t="s">
        <v>4667</v>
      </c>
      <c r="C868" s="26" t="s">
        <v>5423</v>
      </c>
      <c r="D868" s="27"/>
      <c r="E868" s="27" t="s">
        <v>61</v>
      </c>
      <c r="F868" t="s">
        <v>48</v>
      </c>
      <c r="G868" s="30" t="s">
        <v>631</v>
      </c>
      <c r="H868" s="29" t="s">
        <v>3355</v>
      </c>
      <c r="I868" t="s">
        <v>2838</v>
      </c>
      <c r="K868" s="28"/>
      <c r="M868" t="s">
        <v>38</v>
      </c>
      <c r="R868" t="str">
        <f>IF(COUNTIF(soi_input_variables!A:A,B868)&gt;0,"yes","no")</f>
        <v>yes</v>
      </c>
      <c r="S868" t="str">
        <f>IF(COUNTIF(midas_input_variables!A:A,B868)&gt;0,"yes","no")</f>
        <v>yes</v>
      </c>
      <c r="T868" t="str">
        <f t="shared" si="498"/>
        <v>yes</v>
      </c>
      <c r="U868">
        <v>0.02</v>
      </c>
      <c r="V868" t="str">
        <f>IF(COUNTIF(eucalc_variables_proxies!A:A,B868)&gt;0,"yes","no")</f>
        <v>yes</v>
      </c>
      <c r="X868" t="s">
        <v>2943</v>
      </c>
      <c r="Y868" t="s">
        <v>4616</v>
      </c>
      <c r="AI868" s="9" t="s">
        <v>5424</v>
      </c>
      <c r="AJ868" t="s">
        <v>3136</v>
      </c>
      <c r="AK868" t="s">
        <v>3136</v>
      </c>
      <c r="AO868" s="29">
        <v>3102</v>
      </c>
      <c r="AP868" s="103" t="s">
        <v>5425</v>
      </c>
      <c r="AQ868" s="104" t="b">
        <v>1</v>
      </c>
      <c r="AR868" s="105"/>
      <c r="AS868" s="29">
        <v>3102</v>
      </c>
      <c r="AT868" s="131" t="str" cm="1">
        <f t="array" ref="AT868">IFERROR(_xlfn.TEXTSPLIT(AR868,";",,FALSE),"")</f>
        <v/>
      </c>
      <c r="BJ868" s="132" t="str">
        <f t="shared" si="501"/>
        <v/>
      </c>
      <c r="BK868" s="132" t="str">
        <f t="shared" si="502"/>
        <v/>
      </c>
      <c r="BL868" s="132" t="str">
        <f t="shared" si="503"/>
        <v/>
      </c>
      <c r="BM868" s="132" t="str">
        <f t="shared" si="504"/>
        <v/>
      </c>
      <c r="BN868" s="132" t="str">
        <f t="shared" si="505"/>
        <v/>
      </c>
      <c r="BO868" s="132" t="str">
        <f t="shared" si="506"/>
        <v/>
      </c>
      <c r="BP868" s="132" t="str">
        <f t="shared" si="507"/>
        <v/>
      </c>
      <c r="BQ868" s="132" t="str">
        <f t="shared" si="508"/>
        <v/>
      </c>
      <c r="BR868" s="132" t="str">
        <f t="shared" si="509"/>
        <v/>
      </c>
      <c r="BS868" s="132" t="str">
        <f t="shared" si="510"/>
        <v/>
      </c>
      <c r="BT868" s="132" t="str">
        <f t="shared" si="511"/>
        <v/>
      </c>
      <c r="BU868" s="132" t="str">
        <f t="shared" si="512"/>
        <v/>
      </c>
      <c r="BV868" s="132" t="str">
        <f t="shared" si="513"/>
        <v/>
      </c>
      <c r="BW868" s="132" t="str">
        <f t="shared" si="514"/>
        <v/>
      </c>
      <c r="BX868" s="132" t="str">
        <f t="shared" si="515"/>
        <v/>
      </c>
      <c r="BY868" s="132" t="str">
        <f t="shared" si="516"/>
        <v/>
      </c>
      <c r="BZ868" t="str">
        <f t="shared" si="517"/>
        <v/>
      </c>
      <c r="CA868" t="str">
        <f t="shared" si="518"/>
        <v/>
      </c>
      <c r="CB868" t="str">
        <f t="shared" si="519"/>
        <v/>
      </c>
      <c r="CC868" t="str">
        <f t="shared" si="520"/>
        <v/>
      </c>
      <c r="CD868" t="str">
        <f t="shared" si="521"/>
        <v/>
      </c>
      <c r="CE868" t="str">
        <f t="shared" si="522"/>
        <v/>
      </c>
      <c r="CF868" t="str">
        <f t="shared" si="523"/>
        <v/>
      </c>
      <c r="CG868" t="str">
        <f t="shared" si="524"/>
        <v/>
      </c>
      <c r="CH868" t="str">
        <f t="shared" si="525"/>
        <v/>
      </c>
      <c r="CI868" t="str">
        <f t="shared" si="526"/>
        <v/>
      </c>
      <c r="CJ868" t="str">
        <f t="shared" si="527"/>
        <v/>
      </c>
      <c r="CK868" t="str">
        <f t="shared" si="528"/>
        <v/>
      </c>
      <c r="CL868" t="str">
        <f t="shared" si="529"/>
        <v/>
      </c>
      <c r="CM868" t="str">
        <f t="shared" si="530"/>
        <v/>
      </c>
      <c r="CN868" t="str">
        <f t="shared" si="531"/>
        <v/>
      </c>
      <c r="CO868" t="str">
        <f t="shared" si="532"/>
        <v/>
      </c>
    </row>
    <row r="869" spans="1:93" ht="15.6" customHeight="1">
      <c r="A869" t="s">
        <v>5426</v>
      </c>
      <c r="B869" s="97" t="s">
        <v>4671</v>
      </c>
      <c r="C869" s="26" t="s">
        <v>5427</v>
      </c>
      <c r="D869" s="27"/>
      <c r="E869" s="27" t="s">
        <v>61</v>
      </c>
      <c r="F869" t="s">
        <v>48</v>
      </c>
      <c r="G869" s="30" t="s">
        <v>5428</v>
      </c>
      <c r="H869" s="29" t="s">
        <v>3355</v>
      </c>
      <c r="I869" t="s">
        <v>2779</v>
      </c>
      <c r="K869" s="28"/>
      <c r="M869" t="s">
        <v>38</v>
      </c>
      <c r="R869" t="str">
        <f>IF(COUNTIF(soi_input_variables!A:A,B869)&gt;0,"yes","no")</f>
        <v>yes</v>
      </c>
      <c r="S869" t="str">
        <f>IF(COUNTIF(midas_input_variables!A:A,B869)&gt;0,"yes","no")</f>
        <v>yes</v>
      </c>
      <c r="T869" t="str">
        <f t="shared" si="498"/>
        <v>yes</v>
      </c>
      <c r="U869">
        <v>0.02</v>
      </c>
      <c r="V869" t="str">
        <f>IF(COUNTIF(eucalc_variables_proxies!A:A,B869)&gt;0,"yes","no")</f>
        <v>yes</v>
      </c>
      <c r="X869" t="s">
        <v>2943</v>
      </c>
      <c r="Y869" t="s">
        <v>4616</v>
      </c>
      <c r="AI869" s="9" t="s">
        <v>5429</v>
      </c>
      <c r="AJ869" t="s">
        <v>3136</v>
      </c>
      <c r="AK869" t="s">
        <v>3136</v>
      </c>
      <c r="AO869" s="29">
        <v>3102</v>
      </c>
      <c r="AP869" s="103" t="s">
        <v>5430</v>
      </c>
      <c r="AQ869" s="104" t="b">
        <v>1</v>
      </c>
      <c r="AR869" s="105"/>
      <c r="AS869" s="29">
        <v>3102</v>
      </c>
      <c r="AT869" s="131" t="str" cm="1">
        <f t="array" ref="AT869">IFERROR(_xlfn.TEXTSPLIT(AR869,";",,FALSE),"")</f>
        <v/>
      </c>
      <c r="BJ869" s="132" t="str">
        <f t="shared" si="501"/>
        <v/>
      </c>
      <c r="BK869" s="132" t="str">
        <f t="shared" si="502"/>
        <v/>
      </c>
      <c r="BL869" s="132" t="str">
        <f t="shared" si="503"/>
        <v/>
      </c>
      <c r="BM869" s="132" t="str">
        <f t="shared" si="504"/>
        <v/>
      </c>
      <c r="BN869" s="132" t="str">
        <f t="shared" si="505"/>
        <v/>
      </c>
      <c r="BO869" s="132" t="str">
        <f t="shared" si="506"/>
        <v/>
      </c>
      <c r="BP869" s="132" t="str">
        <f t="shared" si="507"/>
        <v/>
      </c>
      <c r="BQ869" s="132" t="str">
        <f t="shared" si="508"/>
        <v/>
      </c>
      <c r="BR869" s="132" t="str">
        <f t="shared" si="509"/>
        <v/>
      </c>
      <c r="BS869" s="132" t="str">
        <f t="shared" si="510"/>
        <v/>
      </c>
      <c r="BT869" s="132" t="str">
        <f t="shared" si="511"/>
        <v/>
      </c>
      <c r="BU869" s="132" t="str">
        <f t="shared" si="512"/>
        <v/>
      </c>
      <c r="BV869" s="132" t="str">
        <f t="shared" si="513"/>
        <v/>
      </c>
      <c r="BW869" s="132" t="str">
        <f t="shared" si="514"/>
        <v/>
      </c>
      <c r="BX869" s="132" t="str">
        <f t="shared" si="515"/>
        <v/>
      </c>
      <c r="BY869" s="132" t="str">
        <f t="shared" si="516"/>
        <v/>
      </c>
      <c r="BZ869" t="str">
        <f t="shared" si="517"/>
        <v/>
      </c>
      <c r="CA869" t="str">
        <f t="shared" si="518"/>
        <v/>
      </c>
      <c r="CB869" t="str">
        <f t="shared" si="519"/>
        <v/>
      </c>
      <c r="CC869" t="str">
        <f t="shared" si="520"/>
        <v/>
      </c>
      <c r="CD869" t="str">
        <f t="shared" si="521"/>
        <v/>
      </c>
      <c r="CE869" t="str">
        <f t="shared" si="522"/>
        <v/>
      </c>
      <c r="CF869" t="str">
        <f t="shared" si="523"/>
        <v/>
      </c>
      <c r="CG869" t="str">
        <f t="shared" si="524"/>
        <v/>
      </c>
      <c r="CH869" t="str">
        <f t="shared" si="525"/>
        <v/>
      </c>
      <c r="CI869" t="str">
        <f t="shared" si="526"/>
        <v/>
      </c>
      <c r="CJ869" t="str">
        <f t="shared" si="527"/>
        <v/>
      </c>
      <c r="CK869" t="str">
        <f t="shared" si="528"/>
        <v/>
      </c>
      <c r="CL869" t="str">
        <f t="shared" si="529"/>
        <v/>
      </c>
      <c r="CM869" t="str">
        <f t="shared" si="530"/>
        <v/>
      </c>
      <c r="CN869" t="str">
        <f t="shared" si="531"/>
        <v/>
      </c>
      <c r="CO869" t="str">
        <f t="shared" si="532"/>
        <v/>
      </c>
    </row>
    <row r="870" spans="1:93" ht="17.7" customHeight="1">
      <c r="A870" t="s">
        <v>5431</v>
      </c>
      <c r="B870" s="97" t="s">
        <v>4675</v>
      </c>
      <c r="C870" s="26" t="s">
        <v>5432</v>
      </c>
      <c r="D870" s="27"/>
      <c r="E870" s="27" t="s">
        <v>61</v>
      </c>
      <c r="F870" t="s">
        <v>48</v>
      </c>
      <c r="G870" s="30" t="s">
        <v>631</v>
      </c>
      <c r="H870" s="29" t="s">
        <v>3355</v>
      </c>
      <c r="I870" t="s">
        <v>5433</v>
      </c>
      <c r="K870" s="28"/>
      <c r="M870" t="s">
        <v>38</v>
      </c>
      <c r="R870" t="str">
        <f>IF(COUNTIF(soi_input_variables!A:A,B870)&gt;0,"yes","no")</f>
        <v>yes</v>
      </c>
      <c r="S870" t="str">
        <f>IF(COUNTIF(midas_input_variables!A:A,B870)&gt;0,"yes","no")</f>
        <v>yes</v>
      </c>
      <c r="T870" t="str">
        <f t="shared" si="498"/>
        <v>yes</v>
      </c>
      <c r="U870">
        <v>0.02</v>
      </c>
      <c r="V870" t="str">
        <f>IF(COUNTIF(eucalc_variables_proxies!A:A,B870)&gt;0,"yes","no")</f>
        <v>yes</v>
      </c>
      <c r="X870" t="s">
        <v>2943</v>
      </c>
      <c r="Y870" t="s">
        <v>4616</v>
      </c>
      <c r="AI870" s="9" t="s">
        <v>5434</v>
      </c>
      <c r="AJ870" t="s">
        <v>3136</v>
      </c>
      <c r="AK870" t="s">
        <v>3136</v>
      </c>
      <c r="AO870" s="29">
        <v>3102</v>
      </c>
      <c r="AP870" s="103" t="s">
        <v>5435</v>
      </c>
      <c r="AQ870" s="104" t="b">
        <v>1</v>
      </c>
      <c r="AR870" s="105"/>
      <c r="AS870" s="29">
        <v>3102</v>
      </c>
      <c r="AT870" s="131" t="str" cm="1">
        <f t="array" ref="AT870">IFERROR(_xlfn.TEXTSPLIT(AR870,";",,FALSE),"")</f>
        <v/>
      </c>
      <c r="BJ870" s="132" t="str">
        <f t="shared" si="501"/>
        <v/>
      </c>
      <c r="BK870" s="132" t="str">
        <f t="shared" si="502"/>
        <v/>
      </c>
      <c r="BL870" s="132" t="str">
        <f t="shared" si="503"/>
        <v/>
      </c>
      <c r="BM870" s="132" t="str">
        <f t="shared" si="504"/>
        <v/>
      </c>
      <c r="BN870" s="132" t="str">
        <f t="shared" si="505"/>
        <v/>
      </c>
      <c r="BO870" s="132" t="str">
        <f t="shared" si="506"/>
        <v/>
      </c>
      <c r="BP870" s="132" t="str">
        <f t="shared" si="507"/>
        <v/>
      </c>
      <c r="BQ870" s="132" t="str">
        <f t="shared" si="508"/>
        <v/>
      </c>
      <c r="BR870" s="132" t="str">
        <f t="shared" si="509"/>
        <v/>
      </c>
      <c r="BS870" s="132" t="str">
        <f t="shared" si="510"/>
        <v/>
      </c>
      <c r="BT870" s="132" t="str">
        <f t="shared" si="511"/>
        <v/>
      </c>
      <c r="BU870" s="132" t="str">
        <f t="shared" si="512"/>
        <v/>
      </c>
      <c r="BV870" s="132" t="str">
        <f t="shared" si="513"/>
        <v/>
      </c>
      <c r="BW870" s="132" t="str">
        <f t="shared" si="514"/>
        <v/>
      </c>
      <c r="BX870" s="132" t="str">
        <f t="shared" si="515"/>
        <v/>
      </c>
      <c r="BY870" s="132" t="str">
        <f t="shared" si="516"/>
        <v/>
      </c>
      <c r="BZ870" t="str">
        <f t="shared" si="517"/>
        <v/>
      </c>
      <c r="CA870" t="str">
        <f t="shared" si="518"/>
        <v/>
      </c>
      <c r="CB870" t="str">
        <f t="shared" si="519"/>
        <v/>
      </c>
      <c r="CC870" t="str">
        <f t="shared" si="520"/>
        <v/>
      </c>
      <c r="CD870" t="str">
        <f t="shared" si="521"/>
        <v/>
      </c>
      <c r="CE870" t="str">
        <f t="shared" si="522"/>
        <v/>
      </c>
      <c r="CF870" t="str">
        <f t="shared" si="523"/>
        <v/>
      </c>
      <c r="CG870" t="str">
        <f t="shared" si="524"/>
        <v/>
      </c>
      <c r="CH870" t="str">
        <f t="shared" si="525"/>
        <v/>
      </c>
      <c r="CI870" t="str">
        <f t="shared" si="526"/>
        <v/>
      </c>
      <c r="CJ870" t="str">
        <f t="shared" si="527"/>
        <v/>
      </c>
      <c r="CK870" t="str">
        <f t="shared" si="528"/>
        <v/>
      </c>
      <c r="CL870" t="str">
        <f t="shared" si="529"/>
        <v/>
      </c>
      <c r="CM870" t="str">
        <f t="shared" si="530"/>
        <v/>
      </c>
      <c r="CN870" t="str">
        <f t="shared" si="531"/>
        <v/>
      </c>
      <c r="CO870" t="str">
        <f t="shared" si="532"/>
        <v/>
      </c>
    </row>
    <row r="871" spans="1:93" ht="19.2" customHeight="1">
      <c r="A871" s="192" t="s">
        <v>5436</v>
      </c>
      <c r="B871" s="193" t="s">
        <v>4616</v>
      </c>
      <c r="C871" s="26" t="s">
        <v>5437</v>
      </c>
      <c r="D871" s="27"/>
      <c r="E871" s="27" t="s">
        <v>61</v>
      </c>
      <c r="F871" t="s">
        <v>48</v>
      </c>
      <c r="G871" s="30" t="s">
        <v>631</v>
      </c>
      <c r="H871" t="s">
        <v>1010</v>
      </c>
      <c r="K871" s="28"/>
      <c r="L871" t="s">
        <v>472</v>
      </c>
      <c r="M871" t="s">
        <v>38</v>
      </c>
      <c r="Q871" s="1" t="s">
        <v>5438</v>
      </c>
      <c r="R871" t="str">
        <f>IF(COUNTIF(soi_input_variables!A:A,B871)&gt;0,"yes","no")</f>
        <v>yes</v>
      </c>
      <c r="S871" t="str">
        <f>IF(COUNTIF(midas_input_variables!A:A,B871)&gt;0,"yes","no")</f>
        <v>no</v>
      </c>
      <c r="T871" t="str">
        <f t="shared" si="498"/>
        <v>yes</v>
      </c>
      <c r="U871">
        <v>0.02</v>
      </c>
      <c r="V871" t="str">
        <f>IF(COUNTIF(eucalc_variables_proxies!A:A,B871)&gt;0,"yes","no")</f>
        <v>no</v>
      </c>
      <c r="X871" t="s">
        <v>2943</v>
      </c>
      <c r="Y871" t="s">
        <v>4616</v>
      </c>
      <c r="AI871" s="9" t="s">
        <v>5439</v>
      </c>
      <c r="AJ871" t="s">
        <v>3136</v>
      </c>
      <c r="AK871" t="s">
        <v>3136</v>
      </c>
      <c r="AO871" s="29">
        <v>3102</v>
      </c>
      <c r="AP871" s="103" t="s">
        <v>5440</v>
      </c>
      <c r="AQ871" s="104" t="b">
        <v>1</v>
      </c>
      <c r="AR871" s="105"/>
      <c r="AS871" s="29">
        <v>3102</v>
      </c>
      <c r="AT871" s="131" t="str" cm="1">
        <f t="array" ref="AT871">IFERROR(_xlfn.TEXTSPLIT(AR871,";",,FALSE),"")</f>
        <v/>
      </c>
      <c r="BJ871" s="132" t="str">
        <f t="shared" si="501"/>
        <v/>
      </c>
      <c r="BK871" s="132" t="str">
        <f t="shared" si="502"/>
        <v/>
      </c>
      <c r="BL871" s="132" t="str">
        <f t="shared" si="503"/>
        <v/>
      </c>
      <c r="BM871" s="132" t="str">
        <f t="shared" si="504"/>
        <v/>
      </c>
      <c r="BN871" s="132" t="str">
        <f t="shared" si="505"/>
        <v/>
      </c>
      <c r="BO871" s="132" t="str">
        <f t="shared" si="506"/>
        <v/>
      </c>
      <c r="BP871" s="132" t="str">
        <f t="shared" si="507"/>
        <v/>
      </c>
      <c r="BQ871" s="132" t="str">
        <f t="shared" si="508"/>
        <v/>
      </c>
      <c r="BR871" s="132" t="str">
        <f t="shared" si="509"/>
        <v/>
      </c>
      <c r="BS871" s="132" t="str">
        <f t="shared" si="510"/>
        <v/>
      </c>
      <c r="BT871" s="132" t="str">
        <f t="shared" si="511"/>
        <v/>
      </c>
      <c r="BU871" s="132" t="str">
        <f t="shared" si="512"/>
        <v/>
      </c>
      <c r="BV871" s="132" t="str">
        <f t="shared" si="513"/>
        <v/>
      </c>
      <c r="BW871" s="132" t="str">
        <f t="shared" si="514"/>
        <v/>
      </c>
      <c r="BX871" s="132" t="str">
        <f t="shared" si="515"/>
        <v/>
      </c>
      <c r="BY871" s="132" t="str">
        <f t="shared" si="516"/>
        <v/>
      </c>
      <c r="BZ871" t="str">
        <f t="shared" si="517"/>
        <v/>
      </c>
      <c r="CA871" t="str">
        <f t="shared" si="518"/>
        <v/>
      </c>
      <c r="CB871" t="str">
        <f t="shared" si="519"/>
        <v/>
      </c>
      <c r="CC871" t="str">
        <f t="shared" si="520"/>
        <v/>
      </c>
      <c r="CD871" t="str">
        <f t="shared" si="521"/>
        <v/>
      </c>
      <c r="CE871" t="str">
        <f t="shared" si="522"/>
        <v/>
      </c>
      <c r="CF871" t="str">
        <f t="shared" si="523"/>
        <v/>
      </c>
      <c r="CG871" t="str">
        <f t="shared" si="524"/>
        <v/>
      </c>
      <c r="CH871" t="str">
        <f t="shared" si="525"/>
        <v/>
      </c>
      <c r="CI871" t="str">
        <f t="shared" si="526"/>
        <v/>
      </c>
      <c r="CJ871" t="str">
        <f t="shared" si="527"/>
        <v/>
      </c>
      <c r="CK871" t="str">
        <f t="shared" si="528"/>
        <v/>
      </c>
      <c r="CL871" t="str">
        <f t="shared" si="529"/>
        <v/>
      </c>
      <c r="CM871" t="str">
        <f t="shared" si="530"/>
        <v/>
      </c>
      <c r="CN871" t="str">
        <f t="shared" si="531"/>
        <v/>
      </c>
      <c r="CO871" t="str">
        <f t="shared" si="532"/>
        <v/>
      </c>
    </row>
    <row r="872" spans="1:93" ht="19.2" customHeight="1">
      <c r="A872" t="s">
        <v>4834</v>
      </c>
      <c r="B872" t="s">
        <v>5441</v>
      </c>
      <c r="C872" s="26"/>
      <c r="D872" s="27"/>
      <c r="E872" s="27" t="s">
        <v>61</v>
      </c>
      <c r="F872" t="s">
        <v>48</v>
      </c>
      <c r="G872" s="30" t="s">
        <v>631</v>
      </c>
      <c r="H872" t="s">
        <v>1010</v>
      </c>
      <c r="K872" s="28"/>
      <c r="M872" s="198" t="s">
        <v>1707</v>
      </c>
      <c r="R872" t="str">
        <f>IF(COUNTIF(soi_input_variables!A:A,B872)&gt;0,"yes","no")</f>
        <v>no</v>
      </c>
      <c r="S872" t="str">
        <f>IF(COUNTIF(midas_input_variables!A:A,B872)&gt;0,"yes","no")</f>
        <v>no</v>
      </c>
      <c r="T872" t="str">
        <f t="shared" ref="T872:T878" si="534">IF(OR(R872="yes",S872="yes"),"yes","no")</f>
        <v>no</v>
      </c>
      <c r="U872">
        <v>0.02</v>
      </c>
      <c r="V872" t="str">
        <f>IF(COUNTIF(eucalc_variables_proxies!A:A,B872)&gt;0,"yes","no")</f>
        <v>no</v>
      </c>
      <c r="W872" s="198" t="s">
        <v>38</v>
      </c>
      <c r="AI872" s="9" t="s">
        <v>5442</v>
      </c>
      <c r="AJ872" t="s">
        <v>3136</v>
      </c>
      <c r="AK872" t="s">
        <v>3136</v>
      </c>
      <c r="AO872" s="29">
        <v>3102</v>
      </c>
      <c r="AP872" s="103" t="s">
        <v>5443</v>
      </c>
      <c r="AQ872" s="104" t="b">
        <v>1</v>
      </c>
      <c r="AR872" s="105"/>
      <c r="AS872" s="29">
        <v>3102</v>
      </c>
      <c r="AT872" s="131" t="str" cm="1">
        <f t="array" ref="AT872">IFERROR(_xlfn.TEXTSPLIT(AR872,";",,FALSE),"")</f>
        <v/>
      </c>
      <c r="BJ872" s="132" t="str">
        <f t="shared" si="501"/>
        <v/>
      </c>
      <c r="BK872" s="132" t="str">
        <f t="shared" si="502"/>
        <v/>
      </c>
      <c r="BL872" s="132" t="str">
        <f t="shared" si="503"/>
        <v/>
      </c>
      <c r="BM872" s="132" t="str">
        <f t="shared" si="504"/>
        <v/>
      </c>
      <c r="BN872" s="132" t="str">
        <f t="shared" si="505"/>
        <v/>
      </c>
      <c r="BO872" s="132" t="str">
        <f t="shared" si="506"/>
        <v/>
      </c>
      <c r="BP872" s="132" t="str">
        <f t="shared" si="507"/>
        <v/>
      </c>
      <c r="BQ872" s="132" t="str">
        <f t="shared" si="508"/>
        <v/>
      </c>
      <c r="BR872" s="132" t="str">
        <f t="shared" si="509"/>
        <v/>
      </c>
      <c r="BS872" s="132" t="str">
        <f t="shared" si="510"/>
        <v/>
      </c>
      <c r="BT872" s="132" t="str">
        <f t="shared" si="511"/>
        <v/>
      </c>
      <c r="BU872" s="132" t="str">
        <f t="shared" si="512"/>
        <v/>
      </c>
      <c r="BV872" s="132" t="str">
        <f t="shared" si="513"/>
        <v/>
      </c>
      <c r="BW872" s="132" t="str">
        <f t="shared" si="514"/>
        <v/>
      </c>
      <c r="BX872" s="132" t="str">
        <f t="shared" si="515"/>
        <v/>
      </c>
      <c r="BY872" s="132" t="str">
        <f t="shared" si="516"/>
        <v/>
      </c>
      <c r="BZ872" t="str">
        <f t="shared" si="517"/>
        <v/>
      </c>
      <c r="CA872" t="str">
        <f t="shared" si="518"/>
        <v/>
      </c>
      <c r="CB872" t="str">
        <f t="shared" si="519"/>
        <v/>
      </c>
      <c r="CC872" t="str">
        <f t="shared" si="520"/>
        <v/>
      </c>
      <c r="CD872" t="str">
        <f t="shared" si="521"/>
        <v/>
      </c>
      <c r="CE872" t="str">
        <f t="shared" si="522"/>
        <v/>
      </c>
      <c r="CF872" t="str">
        <f t="shared" si="523"/>
        <v/>
      </c>
      <c r="CG872" t="str">
        <f t="shared" si="524"/>
        <v/>
      </c>
      <c r="CH872" t="str">
        <f t="shared" si="525"/>
        <v/>
      </c>
      <c r="CI872" t="str">
        <f t="shared" si="526"/>
        <v/>
      </c>
      <c r="CJ872" t="str">
        <f t="shared" si="527"/>
        <v/>
      </c>
      <c r="CK872" t="str">
        <f t="shared" si="528"/>
        <v/>
      </c>
      <c r="CL872" t="str">
        <f t="shared" si="529"/>
        <v/>
      </c>
      <c r="CM872" t="str">
        <f t="shared" si="530"/>
        <v/>
      </c>
      <c r="CN872" t="str">
        <f t="shared" si="531"/>
        <v/>
      </c>
      <c r="CO872" t="str">
        <f t="shared" si="532"/>
        <v/>
      </c>
    </row>
    <row r="873" spans="1:93" ht="19.2" customHeight="1">
      <c r="A873" t="s">
        <v>4837</v>
      </c>
      <c r="B873" t="s">
        <v>5444</v>
      </c>
      <c r="C873" s="26"/>
      <c r="D873" s="27"/>
      <c r="E873" s="27" t="s">
        <v>61</v>
      </c>
      <c r="F873" t="s">
        <v>48</v>
      </c>
      <c r="G873" s="30" t="s">
        <v>631</v>
      </c>
      <c r="H873" t="s">
        <v>1010</v>
      </c>
      <c r="K873" s="28"/>
      <c r="M873" s="198" t="s">
        <v>1707</v>
      </c>
      <c r="R873" t="str">
        <f>IF(COUNTIF(soi_input_variables!A:A,B873)&gt;0,"yes","no")</f>
        <v>no</v>
      </c>
      <c r="S873" t="str">
        <f>IF(COUNTIF(midas_input_variables!A:A,B873)&gt;0,"yes","no")</f>
        <v>no</v>
      </c>
      <c r="T873" t="str">
        <f t="shared" si="534"/>
        <v>no</v>
      </c>
      <c r="U873">
        <v>0.02</v>
      </c>
      <c r="V873" t="str">
        <f>IF(COUNTIF(eucalc_variables_proxies!A:A,B873)&gt;0,"yes","no")</f>
        <v>no</v>
      </c>
      <c r="W873" s="198" t="s">
        <v>38</v>
      </c>
      <c r="AI873" s="9" t="s">
        <v>5445</v>
      </c>
      <c r="AJ873" t="s">
        <v>3136</v>
      </c>
      <c r="AK873" t="s">
        <v>3136</v>
      </c>
      <c r="AO873" s="29">
        <v>3102</v>
      </c>
      <c r="AP873" s="103" t="s">
        <v>5446</v>
      </c>
      <c r="AQ873" s="104" t="b">
        <v>1</v>
      </c>
      <c r="AR873" s="105"/>
      <c r="AS873" s="29">
        <v>3102</v>
      </c>
      <c r="AT873" s="131" t="str" cm="1">
        <f t="array" ref="AT873">IFERROR(_xlfn.TEXTSPLIT(AR873,";",,FALSE),"")</f>
        <v/>
      </c>
      <c r="BJ873" s="132" t="str">
        <f t="shared" si="501"/>
        <v/>
      </c>
      <c r="BK873" s="132" t="str">
        <f t="shared" si="502"/>
        <v/>
      </c>
      <c r="BL873" s="132" t="str">
        <f t="shared" si="503"/>
        <v/>
      </c>
      <c r="BM873" s="132" t="str">
        <f t="shared" si="504"/>
        <v/>
      </c>
      <c r="BN873" s="132" t="str">
        <f t="shared" si="505"/>
        <v/>
      </c>
      <c r="BO873" s="132" t="str">
        <f t="shared" si="506"/>
        <v/>
      </c>
      <c r="BP873" s="132" t="str">
        <f t="shared" si="507"/>
        <v/>
      </c>
      <c r="BQ873" s="132" t="str">
        <f t="shared" si="508"/>
        <v/>
      </c>
      <c r="BR873" s="132" t="str">
        <f t="shared" si="509"/>
        <v/>
      </c>
      <c r="BS873" s="132" t="str">
        <f t="shared" si="510"/>
        <v/>
      </c>
      <c r="BT873" s="132" t="str">
        <f t="shared" si="511"/>
        <v/>
      </c>
      <c r="BU873" s="132" t="str">
        <f t="shared" si="512"/>
        <v/>
      </c>
      <c r="BV873" s="132" t="str">
        <f t="shared" si="513"/>
        <v/>
      </c>
      <c r="BW873" s="132" t="str">
        <f t="shared" si="514"/>
        <v/>
      </c>
      <c r="BX873" s="132" t="str">
        <f t="shared" si="515"/>
        <v/>
      </c>
      <c r="BY873" s="132" t="str">
        <f t="shared" si="516"/>
        <v/>
      </c>
      <c r="BZ873" t="str">
        <f t="shared" si="517"/>
        <v/>
      </c>
      <c r="CA873" t="str">
        <f t="shared" si="518"/>
        <v/>
      </c>
      <c r="CB873" t="str">
        <f t="shared" si="519"/>
        <v/>
      </c>
      <c r="CC873" t="str">
        <f t="shared" si="520"/>
        <v/>
      </c>
      <c r="CD873" t="str">
        <f t="shared" si="521"/>
        <v/>
      </c>
      <c r="CE873" t="str">
        <f t="shared" si="522"/>
        <v/>
      </c>
      <c r="CF873" t="str">
        <f t="shared" si="523"/>
        <v/>
      </c>
      <c r="CG873" t="str">
        <f t="shared" si="524"/>
        <v/>
      </c>
      <c r="CH873" t="str">
        <f t="shared" si="525"/>
        <v/>
      </c>
      <c r="CI873" t="str">
        <f t="shared" si="526"/>
        <v/>
      </c>
      <c r="CJ873" t="str">
        <f t="shared" si="527"/>
        <v/>
      </c>
      <c r="CK873" t="str">
        <f t="shared" si="528"/>
        <v/>
      </c>
      <c r="CL873" t="str">
        <f t="shared" si="529"/>
        <v/>
      </c>
      <c r="CM873" t="str">
        <f t="shared" si="530"/>
        <v/>
      </c>
      <c r="CN873" t="str">
        <f t="shared" si="531"/>
        <v/>
      </c>
      <c r="CO873" t="str">
        <f t="shared" si="532"/>
        <v/>
      </c>
    </row>
    <row r="874" spans="1:93" ht="19.2" customHeight="1">
      <c r="A874" t="s">
        <v>4840</v>
      </c>
      <c r="B874" t="s">
        <v>5447</v>
      </c>
      <c r="C874" s="26"/>
      <c r="D874" s="27"/>
      <c r="E874" s="27" t="s">
        <v>61</v>
      </c>
      <c r="F874" t="s">
        <v>48</v>
      </c>
      <c r="G874" s="30" t="s">
        <v>631</v>
      </c>
      <c r="H874" t="s">
        <v>1010</v>
      </c>
      <c r="K874" s="28"/>
      <c r="M874" s="198" t="s">
        <v>1707</v>
      </c>
      <c r="R874" t="str">
        <f>IF(COUNTIF(soi_input_variables!A:A,B874)&gt;0,"yes","no")</f>
        <v>no</v>
      </c>
      <c r="S874" t="str">
        <f>IF(COUNTIF(midas_input_variables!A:A,B874)&gt;0,"yes","no")</f>
        <v>no</v>
      </c>
      <c r="T874" t="str">
        <f>IF(OR(R874="yes",S874="yes"),"yes","no")</f>
        <v>no</v>
      </c>
      <c r="U874">
        <v>0.02</v>
      </c>
      <c r="V874" t="str">
        <f>IF(COUNTIF(eucalc_variables_proxies!A:A,B874)&gt;0,"yes","no")</f>
        <v>no</v>
      </c>
      <c r="W874" s="198" t="s">
        <v>38</v>
      </c>
      <c r="AI874" s="9" t="s">
        <v>5448</v>
      </c>
      <c r="AJ874" t="s">
        <v>3136</v>
      </c>
      <c r="AK874" t="s">
        <v>3136</v>
      </c>
      <c r="AO874" s="29">
        <v>3102</v>
      </c>
      <c r="AP874" s="103" t="s">
        <v>5449</v>
      </c>
      <c r="AQ874" s="104" t="b">
        <v>1</v>
      </c>
      <c r="AR874" s="105"/>
      <c r="AS874" s="29">
        <v>3102</v>
      </c>
      <c r="AT874" s="131" t="str" cm="1">
        <f t="array" ref="AT874">IFERROR(_xlfn.TEXTSPLIT(AR874,";",,FALSE),"")</f>
        <v/>
      </c>
      <c r="BJ874" s="132" t="str">
        <f t="shared" si="501"/>
        <v/>
      </c>
      <c r="BK874" s="132" t="str">
        <f t="shared" si="502"/>
        <v/>
      </c>
      <c r="BL874" s="132" t="str">
        <f t="shared" si="503"/>
        <v/>
      </c>
      <c r="BM874" s="132" t="str">
        <f t="shared" si="504"/>
        <v/>
      </c>
      <c r="BN874" s="132" t="str">
        <f t="shared" si="505"/>
        <v/>
      </c>
      <c r="BO874" s="132" t="str">
        <f t="shared" si="506"/>
        <v/>
      </c>
      <c r="BP874" s="132" t="str">
        <f t="shared" si="507"/>
        <v/>
      </c>
      <c r="BQ874" s="132" t="str">
        <f t="shared" si="508"/>
        <v/>
      </c>
      <c r="BR874" s="132" t="str">
        <f t="shared" si="509"/>
        <v/>
      </c>
      <c r="BS874" s="132" t="str">
        <f t="shared" si="510"/>
        <v/>
      </c>
      <c r="BT874" s="132" t="str">
        <f t="shared" si="511"/>
        <v/>
      </c>
      <c r="BU874" s="132" t="str">
        <f t="shared" si="512"/>
        <v/>
      </c>
      <c r="BV874" s="132" t="str">
        <f t="shared" si="513"/>
        <v/>
      </c>
      <c r="BW874" s="132" t="str">
        <f t="shared" si="514"/>
        <v/>
      </c>
      <c r="BX874" s="132" t="str">
        <f t="shared" si="515"/>
        <v/>
      </c>
      <c r="BY874" s="132" t="str">
        <f t="shared" si="516"/>
        <v/>
      </c>
      <c r="BZ874" t="str">
        <f t="shared" si="517"/>
        <v/>
      </c>
      <c r="CA874" t="str">
        <f t="shared" si="518"/>
        <v/>
      </c>
      <c r="CB874" t="str">
        <f t="shared" si="519"/>
        <v/>
      </c>
      <c r="CC874" t="str">
        <f t="shared" si="520"/>
        <v/>
      </c>
      <c r="CD874" t="str">
        <f t="shared" si="521"/>
        <v/>
      </c>
      <c r="CE874" t="str">
        <f t="shared" si="522"/>
        <v/>
      </c>
      <c r="CF874" t="str">
        <f t="shared" si="523"/>
        <v/>
      </c>
      <c r="CG874" t="str">
        <f t="shared" si="524"/>
        <v/>
      </c>
      <c r="CH874" t="str">
        <f t="shared" si="525"/>
        <v/>
      </c>
      <c r="CI874" t="str">
        <f t="shared" si="526"/>
        <v/>
      </c>
      <c r="CJ874" t="str">
        <f t="shared" si="527"/>
        <v/>
      </c>
      <c r="CK874" t="str">
        <f t="shared" si="528"/>
        <v/>
      </c>
      <c r="CL874" t="str">
        <f t="shared" si="529"/>
        <v/>
      </c>
      <c r="CM874" t="str">
        <f t="shared" si="530"/>
        <v/>
      </c>
      <c r="CN874" t="str">
        <f t="shared" si="531"/>
        <v/>
      </c>
      <c r="CO874" t="str">
        <f t="shared" si="532"/>
        <v/>
      </c>
    </row>
    <row r="875" spans="1:93" ht="19.2" customHeight="1">
      <c r="A875" t="s">
        <v>4772</v>
      </c>
      <c r="B875" t="s">
        <v>5450</v>
      </c>
      <c r="C875" s="26"/>
      <c r="D875" s="27"/>
      <c r="E875" s="27" t="s">
        <v>1163</v>
      </c>
      <c r="F875" t="s">
        <v>48</v>
      </c>
      <c r="G875" s="30" t="s">
        <v>631</v>
      </c>
      <c r="H875" t="s">
        <v>1010</v>
      </c>
      <c r="K875" s="28"/>
      <c r="L875" t="s">
        <v>472</v>
      </c>
      <c r="M875" s="198" t="s">
        <v>1707</v>
      </c>
      <c r="Q875" s="1" t="s">
        <v>5451</v>
      </c>
      <c r="R875" t="str">
        <f>IF(COUNTIF(soi_input_variables!A:A,B875)&gt;0,"yes","no")</f>
        <v>no</v>
      </c>
      <c r="S875" t="str">
        <f>IF(COUNTIF(midas_input_variables!A:A,B875)&gt;0,"yes","no")</f>
        <v>no</v>
      </c>
      <c r="T875" t="str">
        <f t="shared" ref="T875:T877" si="535">IF(OR(R875="yes",S875="yes"),"yes","no")</f>
        <v>no</v>
      </c>
      <c r="U875">
        <v>0.02</v>
      </c>
      <c r="V875" t="str">
        <f>IF(COUNTIF(eucalc_variables_proxies!A:A,B875)&gt;0,"yes","no")</f>
        <v>no</v>
      </c>
      <c r="W875" s="198" t="s">
        <v>38</v>
      </c>
      <c r="AI875" s="9" t="s">
        <v>5452</v>
      </c>
      <c r="AJ875" t="s">
        <v>3136</v>
      </c>
      <c r="AK875" t="s">
        <v>3136</v>
      </c>
      <c r="AO875" s="29">
        <v>3102</v>
      </c>
      <c r="AP875" s="103" t="s">
        <v>5453</v>
      </c>
      <c r="AQ875" s="104" t="b">
        <v>1</v>
      </c>
      <c r="AR875" s="105"/>
      <c r="AS875" s="29">
        <v>3102</v>
      </c>
      <c r="AT875" s="131" t="str" cm="1">
        <f t="array" ref="AT875">IFERROR(_xlfn.TEXTSPLIT(AR875,";",,FALSE),"")</f>
        <v/>
      </c>
      <c r="BJ875" s="132" t="str">
        <f t="shared" si="501"/>
        <v/>
      </c>
      <c r="BK875" s="132" t="str">
        <f t="shared" si="502"/>
        <v/>
      </c>
      <c r="BL875" s="132" t="str">
        <f t="shared" si="503"/>
        <v/>
      </c>
      <c r="BM875" s="132" t="str">
        <f t="shared" si="504"/>
        <v/>
      </c>
      <c r="BN875" s="132" t="str">
        <f t="shared" si="505"/>
        <v/>
      </c>
      <c r="BO875" s="132" t="str">
        <f t="shared" si="506"/>
        <v/>
      </c>
      <c r="BP875" s="132" t="str">
        <f t="shared" si="507"/>
        <v/>
      </c>
      <c r="BQ875" s="132" t="str">
        <f t="shared" si="508"/>
        <v/>
      </c>
      <c r="BR875" s="132" t="str">
        <f t="shared" si="509"/>
        <v/>
      </c>
      <c r="BS875" s="132" t="str">
        <f t="shared" si="510"/>
        <v/>
      </c>
      <c r="BT875" s="132" t="str">
        <f t="shared" si="511"/>
        <v/>
      </c>
      <c r="BU875" s="132" t="str">
        <f t="shared" si="512"/>
        <v/>
      </c>
      <c r="BV875" s="132" t="str">
        <f t="shared" si="513"/>
        <v/>
      </c>
      <c r="BW875" s="132" t="str">
        <f t="shared" si="514"/>
        <v/>
      </c>
      <c r="BX875" s="132" t="str">
        <f t="shared" si="515"/>
        <v/>
      </c>
      <c r="BY875" s="132" t="str">
        <f t="shared" si="516"/>
        <v/>
      </c>
      <c r="BZ875" t="str">
        <f t="shared" si="517"/>
        <v/>
      </c>
      <c r="CA875" t="str">
        <f t="shared" si="518"/>
        <v/>
      </c>
      <c r="CB875" t="str">
        <f t="shared" si="519"/>
        <v/>
      </c>
      <c r="CC875" t="str">
        <f t="shared" si="520"/>
        <v/>
      </c>
      <c r="CD875" t="str">
        <f t="shared" si="521"/>
        <v/>
      </c>
      <c r="CE875" t="str">
        <f t="shared" si="522"/>
        <v/>
      </c>
      <c r="CF875" t="str">
        <f t="shared" si="523"/>
        <v/>
      </c>
      <c r="CG875" t="str">
        <f t="shared" si="524"/>
        <v/>
      </c>
      <c r="CH875" t="str">
        <f t="shared" si="525"/>
        <v/>
      </c>
      <c r="CI875" t="str">
        <f t="shared" si="526"/>
        <v/>
      </c>
      <c r="CJ875" t="str">
        <f t="shared" si="527"/>
        <v/>
      </c>
      <c r="CK875" t="str">
        <f t="shared" si="528"/>
        <v/>
      </c>
      <c r="CL875" t="str">
        <f t="shared" si="529"/>
        <v/>
      </c>
      <c r="CM875" t="str">
        <f t="shared" si="530"/>
        <v/>
      </c>
      <c r="CN875" t="str">
        <f t="shared" si="531"/>
        <v/>
      </c>
      <c r="CO875" t="str">
        <f t="shared" si="532"/>
        <v/>
      </c>
    </row>
    <row r="876" spans="1:93" ht="18.600000000000001" customHeight="1">
      <c r="A876" t="s">
        <v>5454</v>
      </c>
      <c r="B876" t="s">
        <v>5455</v>
      </c>
      <c r="C876" s="26"/>
      <c r="D876" s="27"/>
      <c r="E876" s="27" t="s">
        <v>2890</v>
      </c>
      <c r="F876" t="s">
        <v>48</v>
      </c>
      <c r="G876" s="30" t="s">
        <v>631</v>
      </c>
      <c r="H876" t="s">
        <v>526</v>
      </c>
      <c r="K876" s="28"/>
      <c r="M876" s="198" t="s">
        <v>1707</v>
      </c>
      <c r="R876" t="str">
        <f>IF(COUNTIF(soi_input_variables!A:A,B876)&gt;0,"yes","no")</f>
        <v>no</v>
      </c>
      <c r="S876" t="str">
        <f>IF(COUNTIF(midas_input_variables!A:A,B876)&gt;0,"yes","no")</f>
        <v>no</v>
      </c>
      <c r="T876" t="str">
        <f>IF(OR(R876="yes",S876="yes"),"yes","no")</f>
        <v>no</v>
      </c>
      <c r="U876">
        <f t="shared" ref="U876:U914" si="536">0.0005</f>
        <v>5.0000000000000001E-4</v>
      </c>
      <c r="V876" t="str">
        <f>IF(COUNTIF(eucalc_variables_proxies!A:A,B876)&gt;0,"yes","no")</f>
        <v>no</v>
      </c>
      <c r="W876" s="198" t="s">
        <v>38</v>
      </c>
      <c r="X876" s="9"/>
      <c r="AI876" s="9" t="s">
        <v>5456</v>
      </c>
      <c r="AJ876" t="s">
        <v>3136</v>
      </c>
      <c r="AK876" t="s">
        <v>3136</v>
      </c>
      <c r="AO876" s="29">
        <v>1404</v>
      </c>
      <c r="AP876" s="103" t="s">
        <v>5394</v>
      </c>
      <c r="AQ876" s="104" t="b">
        <v>1</v>
      </c>
      <c r="AR876" s="105"/>
      <c r="AS876" s="29">
        <v>1404</v>
      </c>
      <c r="AT876" s="131" t="str" cm="1">
        <f t="array" ref="AT876">IFERROR(_xlfn.TEXTSPLIT(AR876,";",,FALSE),"")</f>
        <v/>
      </c>
      <c r="BJ876" s="132" t="str">
        <f t="shared" ref="BJ876:BY876" si="537">IF(LEN(AT876)&gt;0,VALUE(AT876),"")</f>
        <v/>
      </c>
      <c r="BK876" s="132" t="str">
        <f t="shared" si="537"/>
        <v/>
      </c>
      <c r="BL876" s="132" t="str">
        <f t="shared" si="537"/>
        <v/>
      </c>
      <c r="BM876" s="132" t="str">
        <f t="shared" si="537"/>
        <v/>
      </c>
      <c r="BN876" s="132" t="str">
        <f t="shared" si="537"/>
        <v/>
      </c>
      <c r="BO876" s="132" t="str">
        <f t="shared" si="537"/>
        <v/>
      </c>
      <c r="BP876" s="132" t="str">
        <f t="shared" si="537"/>
        <v/>
      </c>
      <c r="BQ876" s="132" t="str">
        <f t="shared" si="537"/>
        <v/>
      </c>
      <c r="BR876" s="132" t="str">
        <f t="shared" si="537"/>
        <v/>
      </c>
      <c r="BS876" s="132" t="str">
        <f t="shared" si="537"/>
        <v/>
      </c>
      <c r="BT876" s="132" t="str">
        <f t="shared" si="537"/>
        <v/>
      </c>
      <c r="BU876" s="132" t="str">
        <f t="shared" si="537"/>
        <v/>
      </c>
      <c r="BV876" s="132" t="str">
        <f t="shared" si="537"/>
        <v/>
      </c>
      <c r="BW876" s="132" t="str">
        <f t="shared" si="537"/>
        <v/>
      </c>
      <c r="BX876" s="132" t="str">
        <f t="shared" si="537"/>
        <v/>
      </c>
      <c r="BY876" s="132" t="str">
        <f t="shared" si="537"/>
        <v/>
      </c>
      <c r="BZ876" t="str">
        <f t="shared" si="517"/>
        <v/>
      </c>
      <c r="CA876" t="str">
        <f t="shared" si="518"/>
        <v/>
      </c>
      <c r="CB876" t="str">
        <f t="shared" si="519"/>
        <v/>
      </c>
      <c r="CC876" t="str">
        <f t="shared" si="520"/>
        <v/>
      </c>
      <c r="CD876" t="str">
        <f t="shared" si="521"/>
        <v/>
      </c>
      <c r="CE876" t="str">
        <f t="shared" si="522"/>
        <v/>
      </c>
      <c r="CF876" t="str">
        <f t="shared" si="523"/>
        <v/>
      </c>
      <c r="CG876" t="str">
        <f t="shared" si="524"/>
        <v/>
      </c>
      <c r="CH876" t="str">
        <f t="shared" si="525"/>
        <v/>
      </c>
      <c r="CI876" t="str">
        <f t="shared" si="526"/>
        <v/>
      </c>
      <c r="CJ876" t="str">
        <f t="shared" si="527"/>
        <v/>
      </c>
      <c r="CK876" t="str">
        <f t="shared" si="528"/>
        <v/>
      </c>
      <c r="CL876" t="str">
        <f t="shared" si="529"/>
        <v/>
      </c>
      <c r="CM876" t="str">
        <f t="shared" si="530"/>
        <v/>
      </c>
      <c r="CN876" t="str">
        <f t="shared" si="531"/>
        <v/>
      </c>
      <c r="CO876" t="str">
        <f t="shared" si="532"/>
        <v/>
      </c>
    </row>
    <row r="877" spans="1:93" ht="19.2" customHeight="1">
      <c r="A877" t="s">
        <v>4843</v>
      </c>
      <c r="B877" s="97" t="s">
        <v>4680</v>
      </c>
      <c r="C877" s="26" t="s">
        <v>3693</v>
      </c>
      <c r="D877" s="27"/>
      <c r="E877" s="27" t="s">
        <v>2890</v>
      </c>
      <c r="F877" t="s">
        <v>48</v>
      </c>
      <c r="G877" s="30" t="s">
        <v>631</v>
      </c>
      <c r="H877" t="s">
        <v>526</v>
      </c>
      <c r="I877" t="s">
        <v>5457</v>
      </c>
      <c r="K877" s="28"/>
      <c r="M877" t="s">
        <v>38</v>
      </c>
      <c r="R877" t="str">
        <f>IF(COUNTIF(soi_input_variables!A:A,B877)&gt;0,"yes","no")</f>
        <v>yes</v>
      </c>
      <c r="S877" t="str">
        <f>IF(COUNTIF(midas_input_variables!A:A,B877)&gt;0,"yes","no")</f>
        <v>no</v>
      </c>
      <c r="T877" t="str">
        <f t="shared" si="535"/>
        <v>yes</v>
      </c>
      <c r="U877">
        <f t="shared" ref="U877:U878" si="538">0.0005</f>
        <v>5.0000000000000001E-4</v>
      </c>
      <c r="V877" t="str">
        <f>IF(COUNTIF(eucalc_variables_proxies!A:A,B877)&gt;0,"yes","no")</f>
        <v>yes</v>
      </c>
      <c r="X877" s="9" t="s">
        <v>2966</v>
      </c>
      <c r="Y877" t="s">
        <v>4681</v>
      </c>
      <c r="AI877" s="9" t="s">
        <v>5458</v>
      </c>
      <c r="AJ877" t="s">
        <v>3136</v>
      </c>
      <c r="AK877" t="s">
        <v>3136</v>
      </c>
      <c r="AO877" s="29">
        <v>3102</v>
      </c>
      <c r="AP877" s="103" t="s">
        <v>5459</v>
      </c>
      <c r="AQ877" s="104" t="b">
        <v>1</v>
      </c>
      <c r="AR877" s="105"/>
      <c r="AS877" s="29">
        <v>3102</v>
      </c>
      <c r="AT877" s="131" t="str" cm="1">
        <f t="array" ref="AT877">IFERROR(_xlfn.TEXTSPLIT(AR877,";",,FALSE),"")</f>
        <v/>
      </c>
      <c r="BJ877" s="132" t="str">
        <f t="shared" si="501"/>
        <v/>
      </c>
      <c r="BK877" s="132" t="str">
        <f t="shared" si="502"/>
        <v/>
      </c>
      <c r="BL877" s="132" t="str">
        <f t="shared" si="503"/>
        <v/>
      </c>
      <c r="BM877" s="132" t="str">
        <f t="shared" si="504"/>
        <v/>
      </c>
      <c r="BN877" s="132" t="str">
        <f t="shared" si="505"/>
        <v/>
      </c>
      <c r="BO877" s="132" t="str">
        <f t="shared" si="506"/>
        <v/>
      </c>
      <c r="BP877" s="132" t="str">
        <f t="shared" si="507"/>
        <v/>
      </c>
      <c r="BQ877" s="132" t="str">
        <f t="shared" si="508"/>
        <v/>
      </c>
      <c r="BR877" s="132" t="str">
        <f t="shared" si="509"/>
        <v/>
      </c>
      <c r="BS877" s="132" t="str">
        <f t="shared" si="510"/>
        <v/>
      </c>
      <c r="BT877" s="132" t="str">
        <f t="shared" si="511"/>
        <v/>
      </c>
      <c r="BU877" s="132" t="str">
        <f t="shared" si="512"/>
        <v/>
      </c>
      <c r="BV877" s="132" t="str">
        <f t="shared" si="513"/>
        <v/>
      </c>
      <c r="BW877" s="132" t="str">
        <f t="shared" si="514"/>
        <v/>
      </c>
      <c r="BX877" s="132" t="str">
        <f t="shared" si="515"/>
        <v/>
      </c>
      <c r="BY877" s="132" t="str">
        <f t="shared" si="516"/>
        <v/>
      </c>
      <c r="BZ877" t="str">
        <f t="shared" si="517"/>
        <v/>
      </c>
      <c r="CA877" t="str">
        <f t="shared" si="518"/>
        <v/>
      </c>
      <c r="CB877" t="str">
        <f t="shared" si="519"/>
        <v/>
      </c>
      <c r="CC877" t="str">
        <f t="shared" si="520"/>
        <v/>
      </c>
      <c r="CD877" t="str">
        <f t="shared" si="521"/>
        <v/>
      </c>
      <c r="CE877" t="str">
        <f t="shared" si="522"/>
        <v/>
      </c>
      <c r="CF877" t="str">
        <f t="shared" si="523"/>
        <v/>
      </c>
      <c r="CG877" t="str">
        <f t="shared" si="524"/>
        <v/>
      </c>
      <c r="CH877" t="str">
        <f t="shared" si="525"/>
        <v/>
      </c>
      <c r="CI877" t="str">
        <f t="shared" si="526"/>
        <v/>
      </c>
      <c r="CJ877" t="str">
        <f t="shared" si="527"/>
        <v/>
      </c>
      <c r="CK877" t="str">
        <f t="shared" si="528"/>
        <v/>
      </c>
      <c r="CL877" t="str">
        <f t="shared" si="529"/>
        <v/>
      </c>
      <c r="CM877" t="str">
        <f t="shared" si="530"/>
        <v/>
      </c>
      <c r="CN877" t="str">
        <f t="shared" si="531"/>
        <v/>
      </c>
      <c r="CO877" t="str">
        <f t="shared" si="532"/>
        <v/>
      </c>
    </row>
    <row r="878" spans="1:93" ht="16.2" customHeight="1">
      <c r="A878" t="s">
        <v>4847</v>
      </c>
      <c r="B878" s="97" t="s">
        <v>4684</v>
      </c>
      <c r="C878" s="26" t="s">
        <v>5460</v>
      </c>
      <c r="D878" s="27"/>
      <c r="E878" s="27" t="s">
        <v>2890</v>
      </c>
      <c r="F878" t="s">
        <v>48</v>
      </c>
      <c r="G878" s="30" t="s">
        <v>631</v>
      </c>
      <c r="H878" t="s">
        <v>526</v>
      </c>
      <c r="I878" t="s">
        <v>5461</v>
      </c>
      <c r="K878" s="28"/>
      <c r="M878" t="s">
        <v>38</v>
      </c>
      <c r="R878" t="str">
        <f>IF(COUNTIF(soi_input_variables!A:A,B878)&gt;0,"yes","no")</f>
        <v>yes</v>
      </c>
      <c r="S878" t="str">
        <f>IF(COUNTIF(midas_input_variables!A:A,B878)&gt;0,"yes","no")</f>
        <v>yes</v>
      </c>
      <c r="T878" t="str">
        <f t="shared" si="534"/>
        <v>yes</v>
      </c>
      <c r="U878">
        <f t="shared" si="538"/>
        <v>5.0000000000000001E-4</v>
      </c>
      <c r="V878" t="str">
        <f>IF(COUNTIF(eucalc_variables_proxies!A:A,B878)&gt;0,"yes","no")</f>
        <v>yes</v>
      </c>
      <c r="X878" s="9" t="s">
        <v>2966</v>
      </c>
      <c r="Y878" t="s">
        <v>4681</v>
      </c>
      <c r="AI878" s="9" t="s">
        <v>5462</v>
      </c>
      <c r="AJ878" t="s">
        <v>3136</v>
      </c>
      <c r="AK878" t="s">
        <v>3136</v>
      </c>
      <c r="AO878" s="29">
        <v>3102</v>
      </c>
      <c r="AP878" s="103" t="s">
        <v>5463</v>
      </c>
      <c r="AQ878" s="104" t="b">
        <v>1</v>
      </c>
      <c r="AR878" s="105"/>
      <c r="AS878" s="29">
        <v>3102</v>
      </c>
      <c r="AT878" s="131" t="str" cm="1">
        <f t="array" ref="AT878">IFERROR(_xlfn.TEXTSPLIT(AR878,";",,FALSE),"")</f>
        <v/>
      </c>
      <c r="BJ878" s="132" t="str">
        <f t="shared" si="501"/>
        <v/>
      </c>
      <c r="BK878" s="132" t="str">
        <f t="shared" si="502"/>
        <v/>
      </c>
      <c r="BL878" s="132" t="str">
        <f t="shared" si="503"/>
        <v/>
      </c>
      <c r="BM878" s="132" t="str">
        <f t="shared" si="504"/>
        <v/>
      </c>
      <c r="BN878" s="132" t="str">
        <f t="shared" si="505"/>
        <v/>
      </c>
      <c r="BO878" s="132" t="str">
        <f t="shared" si="506"/>
        <v/>
      </c>
      <c r="BP878" s="132" t="str">
        <f t="shared" si="507"/>
        <v/>
      </c>
      <c r="BQ878" s="132" t="str">
        <f t="shared" si="508"/>
        <v/>
      </c>
      <c r="BR878" s="132" t="str">
        <f t="shared" si="509"/>
        <v/>
      </c>
      <c r="BS878" s="132" t="str">
        <f t="shared" si="510"/>
        <v/>
      </c>
      <c r="BT878" s="132" t="str">
        <f t="shared" si="511"/>
        <v/>
      </c>
      <c r="BU878" s="132" t="str">
        <f t="shared" si="512"/>
        <v/>
      </c>
      <c r="BV878" s="132" t="str">
        <f t="shared" si="513"/>
        <v/>
      </c>
      <c r="BW878" s="132" t="str">
        <f t="shared" si="514"/>
        <v/>
      </c>
      <c r="BX878" s="132" t="str">
        <f t="shared" si="515"/>
        <v/>
      </c>
      <c r="BY878" s="132" t="str">
        <f t="shared" si="516"/>
        <v/>
      </c>
      <c r="BZ878" t="str">
        <f t="shared" si="517"/>
        <v/>
      </c>
      <c r="CA878" t="str">
        <f t="shared" si="518"/>
        <v/>
      </c>
      <c r="CB878" t="str">
        <f t="shared" si="519"/>
        <v/>
      </c>
      <c r="CC878" t="str">
        <f t="shared" si="520"/>
        <v/>
      </c>
      <c r="CD878" t="str">
        <f t="shared" si="521"/>
        <v/>
      </c>
      <c r="CE878" t="str">
        <f t="shared" si="522"/>
        <v/>
      </c>
      <c r="CF878" t="str">
        <f t="shared" si="523"/>
        <v/>
      </c>
      <c r="CG878" t="str">
        <f t="shared" si="524"/>
        <v/>
      </c>
      <c r="CH878" t="str">
        <f t="shared" si="525"/>
        <v/>
      </c>
      <c r="CI878" t="str">
        <f t="shared" si="526"/>
        <v/>
      </c>
      <c r="CJ878" t="str">
        <f t="shared" si="527"/>
        <v/>
      </c>
      <c r="CK878" t="str">
        <f t="shared" si="528"/>
        <v/>
      </c>
      <c r="CL878" t="str">
        <f t="shared" si="529"/>
        <v/>
      </c>
      <c r="CM878" t="str">
        <f t="shared" si="530"/>
        <v/>
      </c>
      <c r="CN878" t="str">
        <f t="shared" si="531"/>
        <v/>
      </c>
      <c r="CO878" t="str">
        <f t="shared" si="532"/>
        <v/>
      </c>
    </row>
    <row r="879" spans="1:93" ht="19.2" customHeight="1">
      <c r="B879" s="97" t="s">
        <v>4687</v>
      </c>
      <c r="C879" s="26"/>
      <c r="D879" s="27"/>
      <c r="E879" s="27" t="s">
        <v>3723</v>
      </c>
      <c r="G879" s="30" t="s">
        <v>631</v>
      </c>
      <c r="H879" t="s">
        <v>434</v>
      </c>
      <c r="I879" t="s">
        <v>5464</v>
      </c>
      <c r="K879" s="28"/>
      <c r="M879" t="s">
        <v>38</v>
      </c>
      <c r="Q879" s="1" t="str">
        <f>CONCATENATE($B$856, "/(", $B$880, "+", $B$884, "+", $B$887, ")")</f>
        <v>eucalc_ind_emissions_co2e_aluminium/(eucalc_ind_energy_demand_aluminium_gas_ff_natural+eucalc_ind_energy_demand_aluminium_liquid_ff_oil+eucalc_ind_energy_demand_aluminium_solid_ff_coal)</v>
      </c>
      <c r="R879" t="str">
        <f>IF(COUNTIF(soi_input_variables!A:A,B879)&gt;0,"yes","no")</f>
        <v>no</v>
      </c>
      <c r="S879" t="str">
        <f>IF(COUNTIF(midas_input_variables!A:A,B879)&gt;0,"yes","no")</f>
        <v>no</v>
      </c>
      <c r="T879" t="str">
        <f t="shared" si="498"/>
        <v>no</v>
      </c>
      <c r="V879" t="str">
        <f>IF(COUNTIF(eucalc_variables_proxies!A:A,B879)&gt;0,"yes","no")</f>
        <v>no</v>
      </c>
      <c r="X879" s="9" t="s">
        <v>2966</v>
      </c>
      <c r="Y879" t="s">
        <v>4681</v>
      </c>
      <c r="AI879" s="9" t="s">
        <v>5465</v>
      </c>
      <c r="AJ879" t="s">
        <v>3136</v>
      </c>
      <c r="AK879" t="s">
        <v>3136</v>
      </c>
      <c r="AO879" s="29">
        <v>3102</v>
      </c>
      <c r="AP879" s="103" t="s">
        <v>5466</v>
      </c>
      <c r="AQ879" s="104" t="b">
        <v>1</v>
      </c>
      <c r="AR879" s="105"/>
      <c r="AS879" s="29">
        <v>3102</v>
      </c>
      <c r="AT879" s="131" t="str" cm="1">
        <f t="array" ref="AT879">IFERROR(_xlfn.TEXTSPLIT(AR879,";",,FALSE),"")</f>
        <v/>
      </c>
      <c r="BJ879" s="132" t="str">
        <f t="shared" si="501"/>
        <v/>
      </c>
      <c r="BK879" s="132" t="str">
        <f t="shared" si="502"/>
        <v/>
      </c>
      <c r="BL879" s="132" t="str">
        <f t="shared" si="503"/>
        <v/>
      </c>
      <c r="BM879" s="132" t="str">
        <f t="shared" si="504"/>
        <v/>
      </c>
      <c r="BN879" s="132" t="str">
        <f t="shared" si="505"/>
        <v/>
      </c>
      <c r="BO879" s="132" t="str">
        <f t="shared" si="506"/>
        <v/>
      </c>
      <c r="BP879" s="132" t="str">
        <f t="shared" si="507"/>
        <v/>
      </c>
      <c r="BQ879" s="132" t="str">
        <f t="shared" si="508"/>
        <v/>
      </c>
      <c r="BR879" s="132" t="str">
        <f t="shared" si="509"/>
        <v/>
      </c>
      <c r="BS879" s="132" t="str">
        <f t="shared" si="510"/>
        <v/>
      </c>
      <c r="BT879" s="132" t="str">
        <f t="shared" si="511"/>
        <v/>
      </c>
      <c r="BU879" s="132" t="str">
        <f t="shared" si="512"/>
        <v/>
      </c>
      <c r="BV879" s="132" t="str">
        <f t="shared" si="513"/>
        <v/>
      </c>
      <c r="BW879" s="132" t="str">
        <f t="shared" si="514"/>
        <v/>
      </c>
      <c r="BX879" s="132" t="str">
        <f t="shared" si="515"/>
        <v/>
      </c>
      <c r="BY879" s="132" t="str">
        <f t="shared" si="516"/>
        <v/>
      </c>
      <c r="BZ879" t="str">
        <f t="shared" si="517"/>
        <v/>
      </c>
      <c r="CA879" t="str">
        <f t="shared" si="518"/>
        <v/>
      </c>
      <c r="CB879" t="str">
        <f t="shared" si="519"/>
        <v/>
      </c>
      <c r="CC879" t="str">
        <f t="shared" si="520"/>
        <v/>
      </c>
      <c r="CD879" t="str">
        <f t="shared" si="521"/>
        <v/>
      </c>
      <c r="CE879" t="str">
        <f t="shared" si="522"/>
        <v/>
      </c>
      <c r="CF879" t="str">
        <f t="shared" si="523"/>
        <v/>
      </c>
      <c r="CG879" t="str">
        <f t="shared" si="524"/>
        <v/>
      </c>
      <c r="CH879" t="str">
        <f t="shared" si="525"/>
        <v/>
      </c>
      <c r="CI879" t="str">
        <f t="shared" si="526"/>
        <v/>
      </c>
      <c r="CJ879" t="str">
        <f t="shared" si="527"/>
        <v/>
      </c>
      <c r="CK879" t="str">
        <f t="shared" si="528"/>
        <v/>
      </c>
      <c r="CL879" t="str">
        <f t="shared" si="529"/>
        <v/>
      </c>
      <c r="CM879" t="str">
        <f t="shared" si="530"/>
        <v/>
      </c>
      <c r="CN879" t="str">
        <f t="shared" si="531"/>
        <v/>
      </c>
      <c r="CO879" t="str">
        <f t="shared" si="532"/>
        <v/>
      </c>
    </row>
    <row r="880" spans="1:93" ht="18" customHeight="1">
      <c r="A880" t="s">
        <v>4850</v>
      </c>
      <c r="B880" s="97" t="s">
        <v>4690</v>
      </c>
      <c r="C880" s="26" t="s">
        <v>3859</v>
      </c>
      <c r="D880" s="27"/>
      <c r="E880" s="27" t="s">
        <v>2890</v>
      </c>
      <c r="F880" t="s">
        <v>48</v>
      </c>
      <c r="G880" s="30" t="s">
        <v>631</v>
      </c>
      <c r="H880" t="s">
        <v>526</v>
      </c>
      <c r="I880" t="s">
        <v>5464</v>
      </c>
      <c r="K880" s="28" t="s">
        <v>4626</v>
      </c>
      <c r="M880" t="s">
        <v>38</v>
      </c>
      <c r="R880" t="str">
        <f>IF(COUNTIF(soi_input_variables!A:A,B880)&gt;0,"yes","no")</f>
        <v>yes</v>
      </c>
      <c r="S880" t="str">
        <f>IF(COUNTIF(midas_input_variables!A:A,B880)&gt;0,"yes","no")</f>
        <v>yes</v>
      </c>
      <c r="T880" t="str">
        <f t="shared" si="498"/>
        <v>yes</v>
      </c>
      <c r="U880">
        <f t="shared" ref="U880:U882" si="539">0.0005</f>
        <v>5.0000000000000001E-4</v>
      </c>
      <c r="V880" t="str">
        <f>IF(COUNTIF(eucalc_variables_proxies!A:A,B880)&gt;0,"yes","no")</f>
        <v>yes</v>
      </c>
      <c r="X880" s="9" t="s">
        <v>2966</v>
      </c>
      <c r="Y880" t="s">
        <v>4681</v>
      </c>
      <c r="AI880" s="9" t="s">
        <v>5467</v>
      </c>
      <c r="AJ880" t="s">
        <v>3136</v>
      </c>
      <c r="AK880" t="s">
        <v>3136</v>
      </c>
      <c r="AO880" s="29">
        <v>3101</v>
      </c>
      <c r="AP880" s="103" t="s">
        <v>5468</v>
      </c>
      <c r="AQ880" s="104" t="b">
        <v>1</v>
      </c>
      <c r="AR880" s="105"/>
      <c r="AS880" s="29">
        <v>3101</v>
      </c>
      <c r="AT880" s="131" t="str" cm="1">
        <f t="array" ref="AT880">IFERROR(_xlfn.TEXTSPLIT(AR880,";",,FALSE),"")</f>
        <v/>
      </c>
      <c r="BJ880" s="132" t="str">
        <f t="shared" si="501"/>
        <v/>
      </c>
      <c r="BK880" s="132" t="str">
        <f t="shared" si="502"/>
        <v/>
      </c>
      <c r="BL880" s="132" t="str">
        <f t="shared" si="503"/>
        <v/>
      </c>
      <c r="BM880" s="132" t="str">
        <f t="shared" si="504"/>
        <v/>
      </c>
      <c r="BN880" s="132" t="str">
        <f t="shared" si="505"/>
        <v/>
      </c>
      <c r="BO880" s="132" t="str">
        <f t="shared" si="506"/>
        <v/>
      </c>
      <c r="BP880" s="132" t="str">
        <f t="shared" si="507"/>
        <v/>
      </c>
      <c r="BQ880" s="132" t="str">
        <f t="shared" si="508"/>
        <v/>
      </c>
      <c r="BR880" s="132" t="str">
        <f t="shared" si="509"/>
        <v/>
      </c>
      <c r="BS880" s="132" t="str">
        <f t="shared" si="510"/>
        <v/>
      </c>
      <c r="BT880" s="132" t="str">
        <f t="shared" si="511"/>
        <v/>
      </c>
      <c r="BU880" s="132" t="str">
        <f t="shared" si="512"/>
        <v/>
      </c>
      <c r="BV880" s="132" t="str">
        <f t="shared" si="513"/>
        <v/>
      </c>
      <c r="BW880" s="132" t="str">
        <f t="shared" si="514"/>
        <v/>
      </c>
      <c r="BX880" s="132" t="str">
        <f t="shared" si="515"/>
        <v/>
      </c>
      <c r="BY880" s="132" t="str">
        <f t="shared" si="516"/>
        <v/>
      </c>
      <c r="BZ880" t="str">
        <f t="shared" si="517"/>
        <v/>
      </c>
      <c r="CA880" t="str">
        <f t="shared" si="518"/>
        <v/>
      </c>
      <c r="CB880" t="str">
        <f t="shared" si="519"/>
        <v/>
      </c>
      <c r="CC880" t="str">
        <f t="shared" si="520"/>
        <v/>
      </c>
      <c r="CD880" t="str">
        <f t="shared" si="521"/>
        <v/>
      </c>
      <c r="CE880" t="str">
        <f t="shared" si="522"/>
        <v/>
      </c>
      <c r="CF880" t="str">
        <f t="shared" si="523"/>
        <v/>
      </c>
      <c r="CG880" t="str">
        <f t="shared" si="524"/>
        <v/>
      </c>
      <c r="CH880" t="str">
        <f t="shared" si="525"/>
        <v/>
      </c>
      <c r="CI880" t="str">
        <f t="shared" si="526"/>
        <v/>
      </c>
      <c r="CJ880" t="str">
        <f t="shared" si="527"/>
        <v/>
      </c>
      <c r="CK880" t="str">
        <f t="shared" si="528"/>
        <v/>
      </c>
      <c r="CL880" t="str">
        <f t="shared" si="529"/>
        <v/>
      </c>
      <c r="CM880" t="str">
        <f t="shared" si="530"/>
        <v/>
      </c>
      <c r="CN880" t="str">
        <f t="shared" si="531"/>
        <v/>
      </c>
      <c r="CO880" t="str">
        <f t="shared" si="532"/>
        <v/>
      </c>
    </row>
    <row r="881" spans="1:93" ht="18.600000000000001" customHeight="1">
      <c r="A881" t="s">
        <v>4854</v>
      </c>
      <c r="B881" s="97" t="s">
        <v>4692</v>
      </c>
      <c r="C881" s="26" t="s">
        <v>5469</v>
      </c>
      <c r="D881" s="27"/>
      <c r="E881" s="27" t="s">
        <v>2890</v>
      </c>
      <c r="F881" t="s">
        <v>48</v>
      </c>
      <c r="G881" s="30" t="s">
        <v>631</v>
      </c>
      <c r="H881" t="s">
        <v>526</v>
      </c>
      <c r="I881" t="s">
        <v>5470</v>
      </c>
      <c r="K881" s="28"/>
      <c r="M881" t="s">
        <v>38</v>
      </c>
      <c r="R881" t="str">
        <f>IF(COUNTIF(soi_input_variables!A:A,B881)&gt;0,"yes","no")</f>
        <v>no</v>
      </c>
      <c r="S881" t="str">
        <f>IF(COUNTIF(midas_input_variables!A:A,B881)&gt;0,"yes","no")</f>
        <v>yes</v>
      </c>
      <c r="T881" t="str">
        <f t="shared" si="498"/>
        <v>yes</v>
      </c>
      <c r="U881">
        <f t="shared" si="539"/>
        <v>5.0000000000000001E-4</v>
      </c>
      <c r="V881" t="str">
        <f>IF(COUNTIF(eucalc_variables_proxies!A:A,B881)&gt;0,"yes","no")</f>
        <v>yes</v>
      </c>
      <c r="X881" s="9" t="s">
        <v>2966</v>
      </c>
      <c r="Y881" t="s">
        <v>4681</v>
      </c>
      <c r="AI881" s="9" t="s">
        <v>5471</v>
      </c>
      <c r="AJ881" t="s">
        <v>3136</v>
      </c>
      <c r="AK881" t="s">
        <v>3136</v>
      </c>
      <c r="AO881" s="29">
        <v>3101</v>
      </c>
      <c r="AP881" s="103" t="s">
        <v>5472</v>
      </c>
      <c r="AQ881" s="104" t="b">
        <v>1</v>
      </c>
      <c r="AR881" s="105"/>
      <c r="AS881" s="29">
        <v>3101</v>
      </c>
      <c r="AT881" s="131" t="str" cm="1">
        <f t="array" ref="AT881">IFERROR(_xlfn.TEXTSPLIT(AR881,";",,FALSE),"")</f>
        <v/>
      </c>
      <c r="BJ881" s="132" t="str">
        <f t="shared" si="501"/>
        <v/>
      </c>
      <c r="BK881" s="132" t="str">
        <f t="shared" si="502"/>
        <v/>
      </c>
      <c r="BL881" s="132" t="str">
        <f t="shared" si="503"/>
        <v/>
      </c>
      <c r="BM881" s="132" t="str">
        <f t="shared" si="504"/>
        <v/>
      </c>
      <c r="BN881" s="132" t="str">
        <f t="shared" si="505"/>
        <v/>
      </c>
      <c r="BO881" s="132" t="str">
        <f t="shared" si="506"/>
        <v/>
      </c>
      <c r="BP881" s="132" t="str">
        <f t="shared" si="507"/>
        <v/>
      </c>
      <c r="BQ881" s="132" t="str">
        <f t="shared" si="508"/>
        <v/>
      </c>
      <c r="BR881" s="132" t="str">
        <f t="shared" si="509"/>
        <v/>
      </c>
      <c r="BS881" s="132" t="str">
        <f t="shared" si="510"/>
        <v/>
      </c>
      <c r="BT881" s="132" t="str">
        <f t="shared" si="511"/>
        <v/>
      </c>
      <c r="BU881" s="132" t="str">
        <f t="shared" si="512"/>
        <v/>
      </c>
      <c r="BV881" s="132" t="str">
        <f t="shared" si="513"/>
        <v/>
      </c>
      <c r="BW881" s="132" t="str">
        <f t="shared" si="514"/>
        <v/>
      </c>
      <c r="BX881" s="132" t="str">
        <f t="shared" si="515"/>
        <v/>
      </c>
      <c r="BY881" s="132" t="str">
        <f t="shared" si="516"/>
        <v/>
      </c>
      <c r="BZ881" t="str">
        <f t="shared" si="517"/>
        <v/>
      </c>
      <c r="CA881" t="str">
        <f t="shared" si="518"/>
        <v/>
      </c>
      <c r="CB881" t="str">
        <f t="shared" si="519"/>
        <v/>
      </c>
      <c r="CC881" t="str">
        <f t="shared" si="520"/>
        <v/>
      </c>
      <c r="CD881" t="str">
        <f t="shared" si="521"/>
        <v/>
      </c>
      <c r="CE881" t="str">
        <f t="shared" si="522"/>
        <v/>
      </c>
      <c r="CF881" t="str">
        <f t="shared" si="523"/>
        <v/>
      </c>
      <c r="CG881" t="str">
        <f t="shared" si="524"/>
        <v/>
      </c>
      <c r="CH881" t="str">
        <f t="shared" si="525"/>
        <v/>
      </c>
      <c r="CI881" t="str">
        <f t="shared" si="526"/>
        <v/>
      </c>
      <c r="CJ881" t="str">
        <f t="shared" si="527"/>
        <v/>
      </c>
      <c r="CK881" t="str">
        <f t="shared" si="528"/>
        <v/>
      </c>
      <c r="CL881" t="str">
        <f t="shared" si="529"/>
        <v/>
      </c>
      <c r="CM881" t="str">
        <f t="shared" si="530"/>
        <v/>
      </c>
      <c r="CN881" t="str">
        <f t="shared" si="531"/>
        <v/>
      </c>
      <c r="CO881" t="str">
        <f t="shared" si="532"/>
        <v/>
      </c>
    </row>
    <row r="882" spans="1:93" ht="16.2" customHeight="1">
      <c r="A882" t="s">
        <v>4857</v>
      </c>
      <c r="B882" s="97" t="s">
        <v>4693</v>
      </c>
      <c r="C882" s="26" t="s">
        <v>5473</v>
      </c>
      <c r="D882" s="27"/>
      <c r="E882" s="27" t="s">
        <v>2890</v>
      </c>
      <c r="F882" t="s">
        <v>48</v>
      </c>
      <c r="G882" s="30" t="s">
        <v>631</v>
      </c>
      <c r="H882" t="s">
        <v>526</v>
      </c>
      <c r="I882" t="s">
        <v>5474</v>
      </c>
      <c r="K882" s="28"/>
      <c r="M882" t="s">
        <v>38</v>
      </c>
      <c r="R882" t="str">
        <f>IF(COUNTIF(soi_input_variables!A:A,B882)&gt;0,"yes","no")</f>
        <v>yes</v>
      </c>
      <c r="S882" t="str">
        <f>IF(COUNTIF(midas_input_variables!A:A,B882)&gt;0,"yes","no")</f>
        <v>yes</v>
      </c>
      <c r="T882" t="str">
        <f t="shared" si="498"/>
        <v>yes</v>
      </c>
      <c r="U882">
        <f t="shared" si="539"/>
        <v>5.0000000000000001E-4</v>
      </c>
      <c r="V882" t="str">
        <f>IF(COUNTIF(eucalc_variables_proxies!A:A,B882)&gt;0,"yes","no")</f>
        <v>yes</v>
      </c>
      <c r="X882" s="9" t="s">
        <v>2966</v>
      </c>
      <c r="Y882" t="s">
        <v>4681</v>
      </c>
      <c r="AI882" s="9" t="s">
        <v>5475</v>
      </c>
      <c r="AJ882" t="s">
        <v>3136</v>
      </c>
      <c r="AK882" t="s">
        <v>3136</v>
      </c>
      <c r="AO882" s="29">
        <v>3101</v>
      </c>
      <c r="AP882" s="103" t="s">
        <v>5476</v>
      </c>
      <c r="AQ882" s="104" t="b">
        <v>1</v>
      </c>
      <c r="AR882" s="105"/>
      <c r="AS882" s="29">
        <v>3101</v>
      </c>
      <c r="AT882" s="131" t="str" cm="1">
        <f t="array" ref="AT882">IFERROR(_xlfn.TEXTSPLIT(AR882,";",,FALSE),"")</f>
        <v/>
      </c>
      <c r="BJ882" s="132" t="str">
        <f t="shared" si="501"/>
        <v/>
      </c>
      <c r="BK882" s="132" t="str">
        <f t="shared" si="502"/>
        <v/>
      </c>
      <c r="BL882" s="132" t="str">
        <f t="shared" si="503"/>
        <v/>
      </c>
      <c r="BM882" s="132" t="str">
        <f t="shared" si="504"/>
        <v/>
      </c>
      <c r="BN882" s="132" t="str">
        <f t="shared" si="505"/>
        <v/>
      </c>
      <c r="BO882" s="132" t="str">
        <f t="shared" si="506"/>
        <v/>
      </c>
      <c r="BP882" s="132" t="str">
        <f t="shared" si="507"/>
        <v/>
      </c>
      <c r="BQ882" s="132" t="str">
        <f t="shared" si="508"/>
        <v/>
      </c>
      <c r="BR882" s="132" t="str">
        <f t="shared" si="509"/>
        <v/>
      </c>
      <c r="BS882" s="132" t="str">
        <f t="shared" si="510"/>
        <v/>
      </c>
      <c r="BT882" s="132" t="str">
        <f t="shared" si="511"/>
        <v/>
      </c>
      <c r="BU882" s="132" t="str">
        <f t="shared" si="512"/>
        <v/>
      </c>
      <c r="BV882" s="132" t="str">
        <f t="shared" si="513"/>
        <v/>
      </c>
      <c r="BW882" s="132" t="str">
        <f t="shared" si="514"/>
        <v/>
      </c>
      <c r="BX882" s="132" t="str">
        <f t="shared" si="515"/>
        <v/>
      </c>
      <c r="BY882" s="132" t="str">
        <f t="shared" si="516"/>
        <v/>
      </c>
      <c r="BZ882" t="str">
        <f t="shared" si="517"/>
        <v/>
      </c>
      <c r="CA882" t="str">
        <f t="shared" si="518"/>
        <v/>
      </c>
      <c r="CB882" t="str">
        <f t="shared" si="519"/>
        <v/>
      </c>
      <c r="CC882" t="str">
        <f t="shared" si="520"/>
        <v/>
      </c>
      <c r="CD882" t="str">
        <f t="shared" si="521"/>
        <v/>
      </c>
      <c r="CE882" t="str">
        <f t="shared" si="522"/>
        <v/>
      </c>
      <c r="CF882" t="str">
        <f t="shared" si="523"/>
        <v/>
      </c>
      <c r="CG882" t="str">
        <f t="shared" si="524"/>
        <v/>
      </c>
      <c r="CH882" t="str">
        <f t="shared" si="525"/>
        <v/>
      </c>
      <c r="CI882" t="str">
        <f t="shared" si="526"/>
        <v/>
      </c>
      <c r="CJ882" t="str">
        <f t="shared" si="527"/>
        <v/>
      </c>
      <c r="CK882" t="str">
        <f t="shared" si="528"/>
        <v/>
      </c>
      <c r="CL882" t="str">
        <f t="shared" si="529"/>
        <v/>
      </c>
      <c r="CM882" t="str">
        <f t="shared" si="530"/>
        <v/>
      </c>
      <c r="CN882" t="str">
        <f t="shared" si="531"/>
        <v/>
      </c>
      <c r="CO882" t="str">
        <f t="shared" si="532"/>
        <v/>
      </c>
    </row>
    <row r="883" spans="1:93" ht="17.100000000000001" customHeight="1">
      <c r="B883" s="97" t="s">
        <v>4695</v>
      </c>
      <c r="C883" s="26"/>
      <c r="D883" s="27"/>
      <c r="E883" s="27" t="s">
        <v>3723</v>
      </c>
      <c r="G883" s="30" t="s">
        <v>631</v>
      </c>
      <c r="H883" t="s">
        <v>434</v>
      </c>
      <c r="I883" t="s">
        <v>5477</v>
      </c>
      <c r="K883" s="28"/>
      <c r="M883" t="s">
        <v>38</v>
      </c>
      <c r="Q883" s="1" t="str">
        <f>CONCATENATE($B$856,  "/(", $B$880, "+", $B$884, "+", $B$887, ")")</f>
        <v>eucalc_ind_emissions_co2e_aluminium/(eucalc_ind_energy_demand_aluminium_gas_ff_natural+eucalc_ind_energy_demand_aluminium_liquid_ff_oil+eucalc_ind_energy_demand_aluminium_solid_ff_coal)</v>
      </c>
      <c r="R883" t="str">
        <f>IF(COUNTIF(soi_input_variables!A:A,B883)&gt;0,"yes","no")</f>
        <v>no</v>
      </c>
      <c r="S883" t="str">
        <f>IF(COUNTIF(midas_input_variables!A:A,B883)&gt;0,"yes","no")</f>
        <v>no</v>
      </c>
      <c r="T883" t="str">
        <f t="shared" si="498"/>
        <v>no</v>
      </c>
      <c r="V883" t="str">
        <f>IF(COUNTIF(eucalc_variables_proxies!A:A,B883)&gt;0,"yes","no")</f>
        <v>no</v>
      </c>
      <c r="X883" s="9" t="s">
        <v>2966</v>
      </c>
      <c r="Y883" t="s">
        <v>4681</v>
      </c>
      <c r="AI883" s="9" t="s">
        <v>5478</v>
      </c>
      <c r="AJ883" t="s">
        <v>3136</v>
      </c>
      <c r="AK883" t="s">
        <v>3136</v>
      </c>
      <c r="AO883" s="29">
        <v>3101</v>
      </c>
      <c r="AP883" s="103" t="s">
        <v>5479</v>
      </c>
      <c r="AQ883" s="104" t="b">
        <v>1</v>
      </c>
      <c r="AR883" s="105"/>
      <c r="AS883" s="29">
        <v>3101</v>
      </c>
      <c r="AT883" s="131" t="str" cm="1">
        <f t="array" ref="AT883">IFERROR(_xlfn.TEXTSPLIT(AR883,";",,FALSE),"")</f>
        <v/>
      </c>
      <c r="BJ883" s="132" t="str">
        <f t="shared" si="501"/>
        <v/>
      </c>
      <c r="BK883" s="132" t="str">
        <f t="shared" si="502"/>
        <v/>
      </c>
      <c r="BL883" s="132" t="str">
        <f t="shared" si="503"/>
        <v/>
      </c>
      <c r="BM883" s="132" t="str">
        <f t="shared" si="504"/>
        <v/>
      </c>
      <c r="BN883" s="132" t="str">
        <f t="shared" si="505"/>
        <v/>
      </c>
      <c r="BO883" s="132" t="str">
        <f t="shared" si="506"/>
        <v/>
      </c>
      <c r="BP883" s="132" t="str">
        <f t="shared" si="507"/>
        <v/>
      </c>
      <c r="BQ883" s="132" t="str">
        <f t="shared" si="508"/>
        <v/>
      </c>
      <c r="BR883" s="132" t="str">
        <f t="shared" si="509"/>
        <v/>
      </c>
      <c r="BS883" s="132" t="str">
        <f t="shared" si="510"/>
        <v/>
      </c>
      <c r="BT883" s="132" t="str">
        <f t="shared" si="511"/>
        <v/>
      </c>
      <c r="BU883" s="132" t="str">
        <f t="shared" si="512"/>
        <v/>
      </c>
      <c r="BV883" s="132" t="str">
        <f t="shared" si="513"/>
        <v/>
      </c>
      <c r="BW883" s="132" t="str">
        <f t="shared" si="514"/>
        <v/>
      </c>
      <c r="BX883" s="132" t="str">
        <f t="shared" si="515"/>
        <v/>
      </c>
      <c r="BY883" s="132" t="str">
        <f t="shared" si="516"/>
        <v/>
      </c>
      <c r="BZ883" t="str">
        <f t="shared" si="517"/>
        <v/>
      </c>
      <c r="CA883" t="str">
        <f t="shared" si="518"/>
        <v/>
      </c>
      <c r="CB883" t="str">
        <f t="shared" si="519"/>
        <v/>
      </c>
      <c r="CC883" t="str">
        <f t="shared" si="520"/>
        <v/>
      </c>
      <c r="CD883" t="str">
        <f t="shared" si="521"/>
        <v/>
      </c>
      <c r="CE883" t="str">
        <f t="shared" si="522"/>
        <v/>
      </c>
      <c r="CF883" t="str">
        <f t="shared" si="523"/>
        <v/>
      </c>
      <c r="CG883" t="str">
        <f t="shared" si="524"/>
        <v/>
      </c>
      <c r="CH883" t="str">
        <f t="shared" si="525"/>
        <v/>
      </c>
      <c r="CI883" t="str">
        <f t="shared" si="526"/>
        <v/>
      </c>
      <c r="CJ883" t="str">
        <f t="shared" si="527"/>
        <v/>
      </c>
      <c r="CK883" t="str">
        <f t="shared" si="528"/>
        <v/>
      </c>
      <c r="CL883" t="str">
        <f t="shared" si="529"/>
        <v/>
      </c>
      <c r="CM883" t="str">
        <f t="shared" si="530"/>
        <v/>
      </c>
      <c r="CN883" t="str">
        <f t="shared" si="531"/>
        <v/>
      </c>
      <c r="CO883" t="str">
        <f t="shared" si="532"/>
        <v/>
      </c>
    </row>
    <row r="884" spans="1:93" ht="15.6" customHeight="1">
      <c r="A884" t="s">
        <v>4861</v>
      </c>
      <c r="B884" s="97" t="s">
        <v>4697</v>
      </c>
      <c r="C884" s="26" t="s">
        <v>3263</v>
      </c>
      <c r="D884" s="27"/>
      <c r="E884" s="27" t="s">
        <v>2890</v>
      </c>
      <c r="F884" t="s">
        <v>48</v>
      </c>
      <c r="G884" s="30" t="s">
        <v>631</v>
      </c>
      <c r="H884" t="s">
        <v>526</v>
      </c>
      <c r="I884" t="s">
        <v>5477</v>
      </c>
      <c r="K884" s="28" t="s">
        <v>4626</v>
      </c>
      <c r="M884" t="s">
        <v>38</v>
      </c>
      <c r="R884" t="str">
        <f>IF(COUNTIF(soi_input_variables!A:A,B884)&gt;0,"yes","no")</f>
        <v>yes</v>
      </c>
      <c r="S884" t="str">
        <f>IF(COUNTIF(midas_input_variables!A:A,B884)&gt;0,"yes","no")</f>
        <v>yes</v>
      </c>
      <c r="T884" t="str">
        <f t="shared" si="498"/>
        <v>yes</v>
      </c>
      <c r="U884">
        <f t="shared" ref="U884:U885" si="540">0.0005</f>
        <v>5.0000000000000001E-4</v>
      </c>
      <c r="V884" t="str">
        <f>IF(COUNTIF(eucalc_variables_proxies!A:A,B884)&gt;0,"yes","no")</f>
        <v>yes</v>
      </c>
      <c r="X884" s="9" t="s">
        <v>2966</v>
      </c>
      <c r="Y884" t="s">
        <v>4681</v>
      </c>
      <c r="AI884" s="9" t="s">
        <v>5480</v>
      </c>
      <c r="AJ884" t="s">
        <v>3136</v>
      </c>
      <c r="AK884" t="s">
        <v>3136</v>
      </c>
      <c r="AO884" s="29">
        <v>3101</v>
      </c>
      <c r="AP884" s="103" t="s">
        <v>5481</v>
      </c>
      <c r="AQ884" s="104" t="b">
        <v>1</v>
      </c>
      <c r="AR884" s="105"/>
      <c r="AS884" s="29">
        <v>3101</v>
      </c>
      <c r="AT884" s="131" t="str" cm="1">
        <f t="array" ref="AT884">IFERROR(_xlfn.TEXTSPLIT(AR884,";",,FALSE),"")</f>
        <v/>
      </c>
      <c r="BJ884" s="132" t="str">
        <f t="shared" si="501"/>
        <v/>
      </c>
      <c r="BK884" s="132" t="str">
        <f t="shared" si="502"/>
        <v/>
      </c>
      <c r="BL884" s="132" t="str">
        <f t="shared" si="503"/>
        <v/>
      </c>
      <c r="BM884" s="132" t="str">
        <f t="shared" si="504"/>
        <v/>
      </c>
      <c r="BN884" s="132" t="str">
        <f t="shared" si="505"/>
        <v/>
      </c>
      <c r="BO884" s="132" t="str">
        <f t="shared" si="506"/>
        <v/>
      </c>
      <c r="BP884" s="132" t="str">
        <f t="shared" si="507"/>
        <v/>
      </c>
      <c r="BQ884" s="132" t="str">
        <f t="shared" si="508"/>
        <v/>
      </c>
      <c r="BR884" s="132" t="str">
        <f t="shared" si="509"/>
        <v/>
      </c>
      <c r="BS884" s="132" t="str">
        <f t="shared" si="510"/>
        <v/>
      </c>
      <c r="BT884" s="132" t="str">
        <f t="shared" si="511"/>
        <v/>
      </c>
      <c r="BU884" s="132" t="str">
        <f t="shared" si="512"/>
        <v/>
      </c>
      <c r="BV884" s="132" t="str">
        <f t="shared" si="513"/>
        <v/>
      </c>
      <c r="BW884" s="132" t="str">
        <f t="shared" si="514"/>
        <v/>
      </c>
      <c r="BX884" s="132" t="str">
        <f t="shared" si="515"/>
        <v/>
      </c>
      <c r="BY884" s="132" t="str">
        <f t="shared" si="516"/>
        <v/>
      </c>
      <c r="BZ884" t="str">
        <f t="shared" si="517"/>
        <v/>
      </c>
      <c r="CA884" t="str">
        <f t="shared" si="518"/>
        <v/>
      </c>
      <c r="CB884" t="str">
        <f t="shared" si="519"/>
        <v/>
      </c>
      <c r="CC884" t="str">
        <f t="shared" si="520"/>
        <v/>
      </c>
      <c r="CD884" t="str">
        <f t="shared" si="521"/>
        <v/>
      </c>
      <c r="CE884" t="str">
        <f t="shared" si="522"/>
        <v/>
      </c>
      <c r="CF884" t="str">
        <f t="shared" si="523"/>
        <v/>
      </c>
      <c r="CG884" t="str">
        <f t="shared" si="524"/>
        <v/>
      </c>
      <c r="CH884" t="str">
        <f t="shared" si="525"/>
        <v/>
      </c>
      <c r="CI884" t="str">
        <f t="shared" si="526"/>
        <v/>
      </c>
      <c r="CJ884" t="str">
        <f t="shared" si="527"/>
        <v/>
      </c>
      <c r="CK884" t="str">
        <f t="shared" si="528"/>
        <v/>
      </c>
      <c r="CL884" t="str">
        <f t="shared" si="529"/>
        <v/>
      </c>
      <c r="CM884" t="str">
        <f t="shared" si="530"/>
        <v/>
      </c>
      <c r="CN884" t="str">
        <f t="shared" si="531"/>
        <v/>
      </c>
      <c r="CO884" t="str">
        <f t="shared" si="532"/>
        <v/>
      </c>
    </row>
    <row r="885" spans="1:93" ht="17.100000000000001" customHeight="1">
      <c r="A885" t="s">
        <v>4864</v>
      </c>
      <c r="B885" s="97" t="s">
        <v>4699</v>
      </c>
      <c r="C885" s="26" t="s">
        <v>5482</v>
      </c>
      <c r="D885" s="27"/>
      <c r="E885" s="27" t="s">
        <v>2890</v>
      </c>
      <c r="F885" t="s">
        <v>48</v>
      </c>
      <c r="G885" s="30" t="s">
        <v>631</v>
      </c>
      <c r="H885" t="s">
        <v>526</v>
      </c>
      <c r="I885" t="s">
        <v>5474</v>
      </c>
      <c r="K885" s="28"/>
      <c r="M885" t="s">
        <v>38</v>
      </c>
      <c r="R885" t="str">
        <f>IF(COUNTIF(soi_input_variables!A:A,B885)&gt;0,"yes","no")</f>
        <v>yes</v>
      </c>
      <c r="S885" t="str">
        <f>IF(COUNTIF(midas_input_variables!A:A,B885)&gt;0,"yes","no")</f>
        <v>yes</v>
      </c>
      <c r="T885" t="str">
        <f t="shared" si="498"/>
        <v>yes</v>
      </c>
      <c r="U885">
        <f t="shared" si="540"/>
        <v>5.0000000000000001E-4</v>
      </c>
      <c r="V885" t="str">
        <f>IF(COUNTIF(eucalc_variables_proxies!A:A,B885)&gt;0,"yes","no")</f>
        <v>yes</v>
      </c>
      <c r="X885" s="9" t="s">
        <v>2966</v>
      </c>
      <c r="Y885" t="s">
        <v>4681</v>
      </c>
      <c r="AI885" s="9" t="s">
        <v>5483</v>
      </c>
      <c r="AJ885" t="s">
        <v>3136</v>
      </c>
      <c r="AK885" t="s">
        <v>3136</v>
      </c>
      <c r="AO885" s="29">
        <v>3101</v>
      </c>
      <c r="AP885" s="103" t="s">
        <v>5484</v>
      </c>
      <c r="AQ885" s="104" t="b">
        <v>1</v>
      </c>
      <c r="AR885" s="105"/>
      <c r="AS885" s="29">
        <v>3101</v>
      </c>
      <c r="AT885" s="131" t="str" cm="1">
        <f t="array" ref="AT885">IFERROR(_xlfn.TEXTSPLIT(AR885,";",,FALSE),"")</f>
        <v/>
      </c>
      <c r="BJ885" s="132" t="str">
        <f t="shared" si="501"/>
        <v/>
      </c>
      <c r="BK885" s="132" t="str">
        <f t="shared" si="502"/>
        <v/>
      </c>
      <c r="BL885" s="132" t="str">
        <f t="shared" si="503"/>
        <v/>
      </c>
      <c r="BM885" s="132" t="str">
        <f t="shared" si="504"/>
        <v/>
      </c>
      <c r="BN885" s="132" t="str">
        <f t="shared" si="505"/>
        <v/>
      </c>
      <c r="BO885" s="132" t="str">
        <f t="shared" si="506"/>
        <v/>
      </c>
      <c r="BP885" s="132" t="str">
        <f t="shared" si="507"/>
        <v/>
      </c>
      <c r="BQ885" s="132" t="str">
        <f t="shared" si="508"/>
        <v/>
      </c>
      <c r="BR885" s="132" t="str">
        <f t="shared" si="509"/>
        <v/>
      </c>
      <c r="BS885" s="132" t="str">
        <f t="shared" si="510"/>
        <v/>
      </c>
      <c r="BT885" s="132" t="str">
        <f t="shared" si="511"/>
        <v/>
      </c>
      <c r="BU885" s="132" t="str">
        <f t="shared" si="512"/>
        <v/>
      </c>
      <c r="BV885" s="132" t="str">
        <f t="shared" si="513"/>
        <v/>
      </c>
      <c r="BW885" s="132" t="str">
        <f t="shared" si="514"/>
        <v/>
      </c>
      <c r="BX885" s="132" t="str">
        <f t="shared" si="515"/>
        <v/>
      </c>
      <c r="BY885" s="132" t="str">
        <f t="shared" si="516"/>
        <v/>
      </c>
      <c r="BZ885" t="str">
        <f t="shared" si="517"/>
        <v/>
      </c>
      <c r="CA885" t="str">
        <f t="shared" si="518"/>
        <v/>
      </c>
      <c r="CB885" t="str">
        <f t="shared" si="519"/>
        <v/>
      </c>
      <c r="CC885" t="str">
        <f t="shared" si="520"/>
        <v/>
      </c>
      <c r="CD885" t="str">
        <f t="shared" si="521"/>
        <v/>
      </c>
      <c r="CE885" t="str">
        <f t="shared" si="522"/>
        <v/>
      </c>
      <c r="CF885" t="str">
        <f t="shared" si="523"/>
        <v/>
      </c>
      <c r="CG885" t="str">
        <f t="shared" si="524"/>
        <v/>
      </c>
      <c r="CH885" t="str">
        <f t="shared" si="525"/>
        <v/>
      </c>
      <c r="CI885" t="str">
        <f t="shared" si="526"/>
        <v/>
      </c>
      <c r="CJ885" t="str">
        <f t="shared" si="527"/>
        <v/>
      </c>
      <c r="CK885" t="str">
        <f t="shared" si="528"/>
        <v/>
      </c>
      <c r="CL885" t="str">
        <f t="shared" si="529"/>
        <v/>
      </c>
      <c r="CM885" t="str">
        <f t="shared" si="530"/>
        <v/>
      </c>
      <c r="CN885" t="str">
        <f t="shared" si="531"/>
        <v/>
      </c>
      <c r="CO885" t="str">
        <f t="shared" si="532"/>
        <v/>
      </c>
    </row>
    <row r="886" spans="1:93" ht="18.600000000000001" customHeight="1">
      <c r="B886" s="97" t="s">
        <v>4701</v>
      </c>
      <c r="C886" s="26"/>
      <c r="D886" s="27"/>
      <c r="E886" s="27" t="s">
        <v>3723</v>
      </c>
      <c r="G886" s="30" t="s">
        <v>631</v>
      </c>
      <c r="H886" t="s">
        <v>434</v>
      </c>
      <c r="I886" t="s">
        <v>5485</v>
      </c>
      <c r="K886" s="28"/>
      <c r="M886" t="s">
        <v>38</v>
      </c>
      <c r="Q886" s="1" t="str">
        <f>CONCATENATE($B$856,  "/(", $B$880, "+", $B$884, "+", $B$887, ")")</f>
        <v>eucalc_ind_emissions_co2e_aluminium/(eucalc_ind_energy_demand_aluminium_gas_ff_natural+eucalc_ind_energy_demand_aluminium_liquid_ff_oil+eucalc_ind_energy_demand_aluminium_solid_ff_coal)</v>
      </c>
      <c r="R886" t="str">
        <f>IF(COUNTIF(soi_input_variables!A:A,B886)&gt;0,"yes","no")</f>
        <v>no</v>
      </c>
      <c r="S886" t="str">
        <f>IF(COUNTIF(midas_input_variables!A:A,B886)&gt;0,"yes","no")</f>
        <v>no</v>
      </c>
      <c r="T886" t="str">
        <f t="shared" si="498"/>
        <v>no</v>
      </c>
      <c r="V886" t="str">
        <f>IF(COUNTIF(eucalc_variables_proxies!A:A,B886)&gt;0,"yes","no")</f>
        <v>no</v>
      </c>
      <c r="X886" s="9" t="s">
        <v>2966</v>
      </c>
      <c r="Y886" t="s">
        <v>4681</v>
      </c>
      <c r="AI886" s="9" t="s">
        <v>5486</v>
      </c>
      <c r="AJ886" t="s">
        <v>3136</v>
      </c>
      <c r="AK886" t="s">
        <v>3136</v>
      </c>
      <c r="AO886" s="29">
        <v>3101</v>
      </c>
      <c r="AP886" s="103" t="s">
        <v>5487</v>
      </c>
      <c r="AQ886" s="104" t="b">
        <v>1</v>
      </c>
      <c r="AR886" s="105"/>
      <c r="AS886" s="29">
        <v>3101</v>
      </c>
      <c r="AT886" s="131" t="str" cm="1">
        <f t="array" ref="AT886">IFERROR(_xlfn.TEXTSPLIT(AR886,";",,FALSE),"")</f>
        <v/>
      </c>
      <c r="BJ886" s="132" t="str">
        <f t="shared" si="501"/>
        <v/>
      </c>
      <c r="BK886" s="132" t="str">
        <f t="shared" si="502"/>
        <v/>
      </c>
      <c r="BL886" s="132" t="str">
        <f t="shared" si="503"/>
        <v/>
      </c>
      <c r="BM886" s="132" t="str">
        <f t="shared" si="504"/>
        <v/>
      </c>
      <c r="BN886" s="132" t="str">
        <f t="shared" si="505"/>
        <v/>
      </c>
      <c r="BO886" s="132" t="str">
        <f t="shared" si="506"/>
        <v/>
      </c>
      <c r="BP886" s="132" t="str">
        <f t="shared" si="507"/>
        <v/>
      </c>
      <c r="BQ886" s="132" t="str">
        <f t="shared" si="508"/>
        <v/>
      </c>
      <c r="BR886" s="132" t="str">
        <f t="shared" si="509"/>
        <v/>
      </c>
      <c r="BS886" s="132" t="str">
        <f t="shared" si="510"/>
        <v/>
      </c>
      <c r="BT886" s="132" t="str">
        <f t="shared" si="511"/>
        <v/>
      </c>
      <c r="BU886" s="132" t="str">
        <f t="shared" si="512"/>
        <v/>
      </c>
      <c r="BV886" s="132" t="str">
        <f t="shared" si="513"/>
        <v/>
      </c>
      <c r="BW886" s="132" t="str">
        <f t="shared" si="514"/>
        <v/>
      </c>
      <c r="BX886" s="132" t="str">
        <f t="shared" si="515"/>
        <v/>
      </c>
      <c r="BY886" s="132" t="str">
        <f t="shared" si="516"/>
        <v/>
      </c>
      <c r="BZ886" t="str">
        <f t="shared" si="517"/>
        <v/>
      </c>
      <c r="CA886" t="str">
        <f t="shared" si="518"/>
        <v/>
      </c>
      <c r="CB886" t="str">
        <f t="shared" si="519"/>
        <v/>
      </c>
      <c r="CC886" t="str">
        <f t="shared" si="520"/>
        <v/>
      </c>
      <c r="CD886" t="str">
        <f t="shared" si="521"/>
        <v/>
      </c>
      <c r="CE886" t="str">
        <f t="shared" si="522"/>
        <v/>
      </c>
      <c r="CF886" t="str">
        <f t="shared" si="523"/>
        <v/>
      </c>
      <c r="CG886" t="str">
        <f t="shared" si="524"/>
        <v/>
      </c>
      <c r="CH886" t="str">
        <f t="shared" si="525"/>
        <v/>
      </c>
      <c r="CI886" t="str">
        <f t="shared" si="526"/>
        <v/>
      </c>
      <c r="CJ886" t="str">
        <f t="shared" si="527"/>
        <v/>
      </c>
      <c r="CK886" t="str">
        <f t="shared" si="528"/>
        <v/>
      </c>
      <c r="CL886" t="str">
        <f t="shared" si="529"/>
        <v/>
      </c>
      <c r="CM886" t="str">
        <f t="shared" si="530"/>
        <v/>
      </c>
      <c r="CN886" t="str">
        <f t="shared" si="531"/>
        <v/>
      </c>
      <c r="CO886" t="str">
        <f t="shared" si="532"/>
        <v/>
      </c>
    </row>
    <row r="887" spans="1:93" ht="16.5" customHeight="1">
      <c r="A887" t="s">
        <v>4866</v>
      </c>
      <c r="B887" s="97" t="s">
        <v>4703</v>
      </c>
      <c r="C887" s="26" t="s">
        <v>3738</v>
      </c>
      <c r="D887" s="27"/>
      <c r="E887" s="27" t="s">
        <v>2890</v>
      </c>
      <c r="F887" t="s">
        <v>48</v>
      </c>
      <c r="G887" s="30" t="s">
        <v>631</v>
      </c>
      <c r="H887" t="s">
        <v>526</v>
      </c>
      <c r="I887" t="s">
        <v>5485</v>
      </c>
      <c r="K887" s="28" t="s">
        <v>4626</v>
      </c>
      <c r="M887" t="s">
        <v>38</v>
      </c>
      <c r="R887" t="str">
        <f>IF(COUNTIF(soi_input_variables!A:A,B887)&gt;0,"yes","no")</f>
        <v>yes</v>
      </c>
      <c r="S887" t="str">
        <f>IF(COUNTIF(midas_input_variables!A:A,B887)&gt;0,"yes","no")</f>
        <v>yes</v>
      </c>
      <c r="T887" t="str">
        <f t="shared" si="498"/>
        <v>yes</v>
      </c>
      <c r="U887">
        <f t="shared" ref="U887:U891" si="541">0.0005</f>
        <v>5.0000000000000001E-4</v>
      </c>
      <c r="V887" t="str">
        <f>IF(COUNTIF(eucalc_variables_proxies!A:A,B887)&gt;0,"yes","no")</f>
        <v>yes</v>
      </c>
      <c r="X887" s="9" t="s">
        <v>2966</v>
      </c>
      <c r="Y887" t="s">
        <v>4681</v>
      </c>
      <c r="AI887" s="9" t="s">
        <v>5488</v>
      </c>
      <c r="AJ887" t="s">
        <v>3136</v>
      </c>
      <c r="AK887" t="s">
        <v>3136</v>
      </c>
      <c r="AO887" s="29">
        <v>3101</v>
      </c>
      <c r="AP887" s="103" t="s">
        <v>5489</v>
      </c>
      <c r="AQ887" s="104" t="b">
        <v>1</v>
      </c>
      <c r="AR887" s="105"/>
      <c r="AS887" s="29">
        <v>3101</v>
      </c>
      <c r="AT887" s="131" t="str" cm="1">
        <f t="array" ref="AT887">IFERROR(_xlfn.TEXTSPLIT(AR887,";",,FALSE),"")</f>
        <v/>
      </c>
      <c r="BJ887" s="132" t="str">
        <f t="shared" si="501"/>
        <v/>
      </c>
      <c r="BK887" s="132" t="str">
        <f t="shared" si="502"/>
        <v/>
      </c>
      <c r="BL887" s="132" t="str">
        <f t="shared" si="503"/>
        <v/>
      </c>
      <c r="BM887" s="132" t="str">
        <f t="shared" si="504"/>
        <v/>
      </c>
      <c r="BN887" s="132" t="str">
        <f t="shared" si="505"/>
        <v/>
      </c>
      <c r="BO887" s="132" t="str">
        <f t="shared" si="506"/>
        <v/>
      </c>
      <c r="BP887" s="132" t="str">
        <f t="shared" si="507"/>
        <v/>
      </c>
      <c r="BQ887" s="132" t="str">
        <f t="shared" si="508"/>
        <v/>
      </c>
      <c r="BR887" s="132" t="str">
        <f t="shared" si="509"/>
        <v/>
      </c>
      <c r="BS887" s="132" t="str">
        <f t="shared" si="510"/>
        <v/>
      </c>
      <c r="BT887" s="132" t="str">
        <f t="shared" si="511"/>
        <v/>
      </c>
      <c r="BU887" s="132" t="str">
        <f t="shared" si="512"/>
        <v/>
      </c>
      <c r="BV887" s="132" t="str">
        <f t="shared" si="513"/>
        <v/>
      </c>
      <c r="BW887" s="132" t="str">
        <f t="shared" si="514"/>
        <v/>
      </c>
      <c r="BX887" s="132" t="str">
        <f t="shared" si="515"/>
        <v/>
      </c>
      <c r="BY887" s="132" t="str">
        <f t="shared" si="516"/>
        <v/>
      </c>
      <c r="BZ887" t="str">
        <f t="shared" si="517"/>
        <v/>
      </c>
      <c r="CA887" t="str">
        <f t="shared" si="518"/>
        <v/>
      </c>
      <c r="CB887" t="str">
        <f t="shared" si="519"/>
        <v/>
      </c>
      <c r="CC887" t="str">
        <f t="shared" si="520"/>
        <v/>
      </c>
      <c r="CD887" t="str">
        <f t="shared" si="521"/>
        <v/>
      </c>
      <c r="CE887" t="str">
        <f t="shared" si="522"/>
        <v/>
      </c>
      <c r="CF887" t="str">
        <f t="shared" si="523"/>
        <v/>
      </c>
      <c r="CG887" t="str">
        <f t="shared" si="524"/>
        <v/>
      </c>
      <c r="CH887" t="str">
        <f t="shared" si="525"/>
        <v/>
      </c>
      <c r="CI887" t="str">
        <f t="shared" si="526"/>
        <v/>
      </c>
      <c r="CJ887" t="str">
        <f t="shared" si="527"/>
        <v/>
      </c>
      <c r="CK887" t="str">
        <f t="shared" si="528"/>
        <v/>
      </c>
      <c r="CL887" t="str">
        <f t="shared" si="529"/>
        <v/>
      </c>
      <c r="CM887" t="str">
        <f t="shared" si="530"/>
        <v/>
      </c>
      <c r="CN887" t="str">
        <f t="shared" si="531"/>
        <v/>
      </c>
      <c r="CO887" t="str">
        <f t="shared" si="532"/>
        <v/>
      </c>
    </row>
    <row r="888" spans="1:93" ht="15.6" customHeight="1">
      <c r="A888" t="s">
        <v>4869</v>
      </c>
      <c r="B888" s="97" t="s">
        <v>4706</v>
      </c>
      <c r="C888" s="26" t="s">
        <v>5490</v>
      </c>
      <c r="D888" s="27"/>
      <c r="E888" s="27" t="s">
        <v>2890</v>
      </c>
      <c r="F888" t="s">
        <v>48</v>
      </c>
      <c r="G888" s="30" t="s">
        <v>631</v>
      </c>
      <c r="H888" t="s">
        <v>526</v>
      </c>
      <c r="I888" t="s">
        <v>5491</v>
      </c>
      <c r="K888" s="28"/>
      <c r="M888" t="s">
        <v>38</v>
      </c>
      <c r="R888" t="str">
        <f>IF(COUNTIF(soi_input_variables!A:A,B888)&gt;0,"yes","no")</f>
        <v>yes</v>
      </c>
      <c r="S888" t="str">
        <f>IF(COUNTIF(midas_input_variables!A:A,B888)&gt;0,"yes","no")</f>
        <v>yes</v>
      </c>
      <c r="T888" t="str">
        <f t="shared" si="498"/>
        <v>yes</v>
      </c>
      <c r="U888">
        <f t="shared" si="541"/>
        <v>5.0000000000000001E-4</v>
      </c>
      <c r="V888" t="str">
        <f>IF(COUNTIF(eucalc_variables_proxies!A:A,B888)&gt;0,"yes","no")</f>
        <v>yes</v>
      </c>
      <c r="X888" s="9" t="s">
        <v>2966</v>
      </c>
      <c r="Y888" t="s">
        <v>4681</v>
      </c>
      <c r="AI888" s="9" t="s">
        <v>5492</v>
      </c>
      <c r="AJ888" t="s">
        <v>3136</v>
      </c>
      <c r="AK888" t="s">
        <v>3136</v>
      </c>
      <c r="AO888" s="29">
        <v>3101</v>
      </c>
      <c r="AP888" s="103" t="s">
        <v>5493</v>
      </c>
      <c r="AQ888" s="104" t="b">
        <v>1</v>
      </c>
      <c r="AR888" s="105"/>
      <c r="AS888" s="29">
        <v>3101</v>
      </c>
      <c r="AT888" s="131" t="str" cm="1">
        <f t="array" ref="AT888">IFERROR(_xlfn.TEXTSPLIT(AR888,";",,FALSE),"")</f>
        <v/>
      </c>
      <c r="BJ888" s="132" t="str">
        <f t="shared" si="501"/>
        <v/>
      </c>
      <c r="BK888" s="132" t="str">
        <f t="shared" si="502"/>
        <v/>
      </c>
      <c r="BL888" s="132" t="str">
        <f t="shared" si="503"/>
        <v/>
      </c>
      <c r="BM888" s="132" t="str">
        <f t="shared" si="504"/>
        <v/>
      </c>
      <c r="BN888" s="132" t="str">
        <f t="shared" si="505"/>
        <v/>
      </c>
      <c r="BO888" s="132" t="str">
        <f t="shared" si="506"/>
        <v/>
      </c>
      <c r="BP888" s="132" t="str">
        <f t="shared" si="507"/>
        <v/>
      </c>
      <c r="BQ888" s="132" t="str">
        <f t="shared" si="508"/>
        <v/>
      </c>
      <c r="BR888" s="132" t="str">
        <f t="shared" si="509"/>
        <v/>
      </c>
      <c r="BS888" s="132" t="str">
        <f t="shared" si="510"/>
        <v/>
      </c>
      <c r="BT888" s="132" t="str">
        <f t="shared" si="511"/>
        <v/>
      </c>
      <c r="BU888" s="132" t="str">
        <f t="shared" si="512"/>
        <v/>
      </c>
      <c r="BV888" s="132" t="str">
        <f t="shared" si="513"/>
        <v/>
      </c>
      <c r="BW888" s="132" t="str">
        <f t="shared" si="514"/>
        <v/>
      </c>
      <c r="BX888" s="132" t="str">
        <f t="shared" si="515"/>
        <v/>
      </c>
      <c r="BY888" s="132" t="str">
        <f t="shared" si="516"/>
        <v/>
      </c>
      <c r="BZ888" t="str">
        <f t="shared" si="517"/>
        <v/>
      </c>
      <c r="CA888" t="str">
        <f t="shared" si="518"/>
        <v/>
      </c>
      <c r="CB888" t="str">
        <f t="shared" si="519"/>
        <v/>
      </c>
      <c r="CC888" t="str">
        <f t="shared" si="520"/>
        <v/>
      </c>
      <c r="CD888" t="str">
        <f t="shared" si="521"/>
        <v/>
      </c>
      <c r="CE888" t="str">
        <f t="shared" si="522"/>
        <v/>
      </c>
      <c r="CF888" t="str">
        <f t="shared" si="523"/>
        <v/>
      </c>
      <c r="CG888" t="str">
        <f t="shared" si="524"/>
        <v/>
      </c>
      <c r="CH888" t="str">
        <f t="shared" si="525"/>
        <v/>
      </c>
      <c r="CI888" t="str">
        <f t="shared" si="526"/>
        <v/>
      </c>
      <c r="CJ888" t="str">
        <f t="shared" si="527"/>
        <v/>
      </c>
      <c r="CK888" t="str">
        <f t="shared" si="528"/>
        <v/>
      </c>
      <c r="CL888" t="str">
        <f t="shared" si="529"/>
        <v/>
      </c>
      <c r="CM888" t="str">
        <f t="shared" si="530"/>
        <v/>
      </c>
      <c r="CN888" t="str">
        <f t="shared" si="531"/>
        <v/>
      </c>
      <c r="CO888" t="str">
        <f t="shared" si="532"/>
        <v/>
      </c>
    </row>
    <row r="889" spans="1:93" ht="16.2" customHeight="1">
      <c r="A889" s="207" t="s">
        <v>5494</v>
      </c>
      <c r="B889" s="97" t="s">
        <v>4708</v>
      </c>
      <c r="C889" s="26" t="s">
        <v>5375</v>
      </c>
      <c r="D889" s="30"/>
      <c r="E889" s="30" t="s">
        <v>2890</v>
      </c>
      <c r="F889" t="s">
        <v>48</v>
      </c>
      <c r="G889" s="30" t="s">
        <v>631</v>
      </c>
      <c r="H889" t="s">
        <v>526</v>
      </c>
      <c r="I889" t="s">
        <v>5495</v>
      </c>
      <c r="K889" s="28"/>
      <c r="L889" t="s">
        <v>472</v>
      </c>
      <c r="M889" t="s">
        <v>38</v>
      </c>
      <c r="Q889" s="202"/>
      <c r="R889" t="str">
        <f>IF(COUNTIF(soi_input_variables!A:A,B889)&gt;0,"yes","no")</f>
        <v>yes</v>
      </c>
      <c r="S889" t="str">
        <f>IF(COUNTIF(midas_input_variables!A:A,B889)&gt;0,"yes","no")</f>
        <v>yes</v>
      </c>
      <c r="T889" t="str">
        <f t="shared" si="498"/>
        <v>yes</v>
      </c>
      <c r="U889">
        <f t="shared" si="541"/>
        <v>5.0000000000000001E-4</v>
      </c>
      <c r="V889" t="str">
        <f>IF(COUNTIF(eucalc_variables_proxies!A:A,B889)&gt;0,"yes","no")</f>
        <v>yes</v>
      </c>
      <c r="X889" s="9" t="s">
        <v>2966</v>
      </c>
      <c r="Y889" t="s">
        <v>4681</v>
      </c>
      <c r="AI889" s="9" t="s">
        <v>5496</v>
      </c>
      <c r="AJ889" t="s">
        <v>3136</v>
      </c>
      <c r="AK889" t="s">
        <v>3136</v>
      </c>
      <c r="AO889" s="29">
        <v>3101</v>
      </c>
      <c r="AP889" s="103" t="s">
        <v>5497</v>
      </c>
      <c r="AQ889" s="104" t="b">
        <v>1</v>
      </c>
      <c r="AR889" s="105"/>
      <c r="AS889" s="29">
        <v>3101</v>
      </c>
      <c r="AT889" s="131" t="str" cm="1">
        <f t="array" ref="AT889">IFERROR(_xlfn.TEXTSPLIT(AR889,";",,FALSE),"")</f>
        <v/>
      </c>
      <c r="BJ889" s="132" t="str">
        <f t="shared" si="501"/>
        <v/>
      </c>
      <c r="BK889" s="132" t="str">
        <f t="shared" si="502"/>
        <v/>
      </c>
      <c r="BL889" s="132" t="str">
        <f t="shared" si="503"/>
        <v/>
      </c>
      <c r="BM889" s="132" t="str">
        <f t="shared" si="504"/>
        <v/>
      </c>
      <c r="BN889" s="132" t="str">
        <f t="shared" si="505"/>
        <v/>
      </c>
      <c r="BO889" s="132" t="str">
        <f t="shared" si="506"/>
        <v/>
      </c>
      <c r="BP889" s="132" t="str">
        <f t="shared" si="507"/>
        <v/>
      </c>
      <c r="BQ889" s="132" t="str">
        <f t="shared" si="508"/>
        <v/>
      </c>
      <c r="BR889" s="132" t="str">
        <f t="shared" si="509"/>
        <v/>
      </c>
      <c r="BS889" s="132" t="str">
        <f t="shared" si="510"/>
        <v/>
      </c>
      <c r="BT889" s="132" t="str">
        <f t="shared" si="511"/>
        <v/>
      </c>
      <c r="BU889" s="132" t="str">
        <f t="shared" si="512"/>
        <v/>
      </c>
      <c r="BV889" s="132" t="str">
        <f t="shared" si="513"/>
        <v/>
      </c>
      <c r="BW889" s="132" t="str">
        <f t="shared" si="514"/>
        <v/>
      </c>
      <c r="BX889" s="132" t="str">
        <f t="shared" si="515"/>
        <v/>
      </c>
      <c r="BY889" s="132" t="str">
        <f t="shared" si="516"/>
        <v/>
      </c>
      <c r="BZ889" t="str">
        <f t="shared" si="517"/>
        <v/>
      </c>
      <c r="CA889" t="str">
        <f t="shared" si="518"/>
        <v/>
      </c>
      <c r="CB889" t="str">
        <f t="shared" si="519"/>
        <v/>
      </c>
      <c r="CC889" t="str">
        <f t="shared" si="520"/>
        <v/>
      </c>
      <c r="CD889" t="str">
        <f t="shared" si="521"/>
        <v/>
      </c>
      <c r="CE889" t="str">
        <f t="shared" si="522"/>
        <v/>
      </c>
      <c r="CF889" t="str">
        <f t="shared" si="523"/>
        <v/>
      </c>
      <c r="CG889" t="str">
        <f t="shared" si="524"/>
        <v/>
      </c>
      <c r="CH889" t="str">
        <f t="shared" si="525"/>
        <v/>
      </c>
      <c r="CI889" t="str">
        <f t="shared" si="526"/>
        <v/>
      </c>
      <c r="CJ889" t="str">
        <f t="shared" si="527"/>
        <v/>
      </c>
      <c r="CK889" t="str">
        <f t="shared" si="528"/>
        <v/>
      </c>
      <c r="CL889" t="str">
        <f t="shared" si="529"/>
        <v/>
      </c>
      <c r="CM889" t="str">
        <f t="shared" si="530"/>
        <v/>
      </c>
      <c r="CN889" t="str">
        <f t="shared" si="531"/>
        <v/>
      </c>
      <c r="CO889" t="str">
        <f t="shared" si="532"/>
        <v/>
      </c>
    </row>
    <row r="890" spans="1:93" ht="18" customHeight="1">
      <c r="A890" t="s">
        <v>4875</v>
      </c>
      <c r="B890" s="97" t="s">
        <v>4710</v>
      </c>
      <c r="C890" s="26" t="s">
        <v>3693</v>
      </c>
      <c r="D890" s="27"/>
      <c r="E890" s="27" t="s">
        <v>2890</v>
      </c>
      <c r="F890" t="s">
        <v>48</v>
      </c>
      <c r="G890" s="30" t="s">
        <v>631</v>
      </c>
      <c r="H890" t="s">
        <v>526</v>
      </c>
      <c r="I890" t="s">
        <v>5498</v>
      </c>
      <c r="K890" s="28"/>
      <c r="M890" t="s">
        <v>38</v>
      </c>
      <c r="R890" t="str">
        <f>IF(COUNTIF(soi_input_variables!A:A,B890)&gt;0,"yes","no")</f>
        <v>yes</v>
      </c>
      <c r="S890" t="str">
        <f>IF(COUNTIF(midas_input_variables!A:A,B890)&gt;0,"yes","no")</f>
        <v>yes</v>
      </c>
      <c r="T890" t="str">
        <f t="shared" si="498"/>
        <v>yes</v>
      </c>
      <c r="U890">
        <f t="shared" si="541"/>
        <v>5.0000000000000001E-4</v>
      </c>
      <c r="V890" t="str">
        <f>IF(COUNTIF(eucalc_variables_proxies!A:A,B890)&gt;0,"yes","no")</f>
        <v>yes</v>
      </c>
      <c r="X890" s="9" t="s">
        <v>2966</v>
      </c>
      <c r="Y890" t="s">
        <v>4681</v>
      </c>
      <c r="AI890" s="9" t="s">
        <v>5499</v>
      </c>
      <c r="AJ890" t="s">
        <v>3136</v>
      </c>
      <c r="AK890" t="s">
        <v>3136</v>
      </c>
      <c r="AO890" s="29">
        <v>3101</v>
      </c>
      <c r="AP890" s="103" t="s">
        <v>5500</v>
      </c>
      <c r="AQ890" s="104" t="b">
        <v>1</v>
      </c>
      <c r="AR890" s="105"/>
      <c r="AS890" s="29">
        <v>3101</v>
      </c>
      <c r="AT890" s="131" t="str" cm="1">
        <f t="array" ref="AT890">IFERROR(_xlfn.TEXTSPLIT(AR890,";",,FALSE),"")</f>
        <v/>
      </c>
      <c r="BJ890" s="132" t="str">
        <f t="shared" si="501"/>
        <v/>
      </c>
      <c r="BK890" s="132" t="str">
        <f t="shared" si="502"/>
        <v/>
      </c>
      <c r="BL890" s="132" t="str">
        <f t="shared" si="503"/>
        <v/>
      </c>
      <c r="BM890" s="132" t="str">
        <f t="shared" si="504"/>
        <v/>
      </c>
      <c r="BN890" s="132" t="str">
        <f t="shared" si="505"/>
        <v/>
      </c>
      <c r="BO890" s="132" t="str">
        <f t="shared" si="506"/>
        <v/>
      </c>
      <c r="BP890" s="132" t="str">
        <f t="shared" si="507"/>
        <v/>
      </c>
      <c r="BQ890" s="132" t="str">
        <f t="shared" si="508"/>
        <v/>
      </c>
      <c r="BR890" s="132" t="str">
        <f t="shared" si="509"/>
        <v/>
      </c>
      <c r="BS890" s="132" t="str">
        <f t="shared" si="510"/>
        <v/>
      </c>
      <c r="BT890" s="132" t="str">
        <f t="shared" si="511"/>
        <v/>
      </c>
      <c r="BU890" s="132" t="str">
        <f t="shared" si="512"/>
        <v/>
      </c>
      <c r="BV890" s="132" t="str">
        <f t="shared" si="513"/>
        <v/>
      </c>
      <c r="BW890" s="132" t="str">
        <f t="shared" si="514"/>
        <v/>
      </c>
      <c r="BX890" s="132" t="str">
        <f t="shared" si="515"/>
        <v/>
      </c>
      <c r="BY890" s="132" t="str">
        <f t="shared" si="516"/>
        <v/>
      </c>
      <c r="BZ890" t="str">
        <f t="shared" si="517"/>
        <v/>
      </c>
      <c r="CA890" t="str">
        <f t="shared" si="518"/>
        <v/>
      </c>
      <c r="CB890" t="str">
        <f t="shared" si="519"/>
        <v/>
      </c>
      <c r="CC890" t="str">
        <f t="shared" si="520"/>
        <v/>
      </c>
      <c r="CD890" t="str">
        <f t="shared" si="521"/>
        <v/>
      </c>
      <c r="CE890" t="str">
        <f t="shared" si="522"/>
        <v/>
      </c>
      <c r="CF890" t="str">
        <f t="shared" si="523"/>
        <v/>
      </c>
      <c r="CG890" t="str">
        <f t="shared" si="524"/>
        <v/>
      </c>
      <c r="CH890" t="str">
        <f t="shared" si="525"/>
        <v/>
      </c>
      <c r="CI890" t="str">
        <f t="shared" si="526"/>
        <v/>
      </c>
      <c r="CJ890" t="str">
        <f t="shared" si="527"/>
        <v/>
      </c>
      <c r="CK890" t="str">
        <f t="shared" si="528"/>
        <v/>
      </c>
      <c r="CL890" t="str">
        <f t="shared" si="529"/>
        <v/>
      </c>
      <c r="CM890" t="str">
        <f t="shared" si="530"/>
        <v/>
      </c>
      <c r="CN890" t="str">
        <f t="shared" si="531"/>
        <v/>
      </c>
      <c r="CO890" t="str">
        <f t="shared" si="532"/>
        <v/>
      </c>
    </row>
    <row r="891" spans="1:93" ht="18.600000000000001" customHeight="1">
      <c r="A891" t="s">
        <v>4879</v>
      </c>
      <c r="B891" s="97" t="s">
        <v>4713</v>
      </c>
      <c r="C891" s="26" t="s">
        <v>5460</v>
      </c>
      <c r="D891" s="27"/>
      <c r="E891" s="27" t="s">
        <v>2890</v>
      </c>
      <c r="F891" t="s">
        <v>48</v>
      </c>
      <c r="G891" s="30" t="s">
        <v>631</v>
      </c>
      <c r="H891" t="s">
        <v>526</v>
      </c>
      <c r="I891" t="s">
        <v>5501</v>
      </c>
      <c r="K891" s="28"/>
      <c r="M891" t="s">
        <v>38</v>
      </c>
      <c r="R891" t="str">
        <f>IF(COUNTIF(soi_input_variables!A:A,B891)&gt;0,"yes","no")</f>
        <v>yes</v>
      </c>
      <c r="S891" t="str">
        <f>IF(COUNTIF(midas_input_variables!A:A,B891)&gt;0,"yes","no")</f>
        <v>yes</v>
      </c>
      <c r="T891" t="str">
        <f t="shared" si="498"/>
        <v>yes</v>
      </c>
      <c r="U891">
        <f t="shared" si="541"/>
        <v>5.0000000000000001E-4</v>
      </c>
      <c r="V891" t="str">
        <f>IF(COUNTIF(eucalc_variables_proxies!A:A,B891)&gt;0,"yes","no")</f>
        <v>yes</v>
      </c>
      <c r="X891" s="9" t="s">
        <v>2966</v>
      </c>
      <c r="Y891" t="s">
        <v>4681</v>
      </c>
      <c r="AI891" s="9" t="s">
        <v>5502</v>
      </c>
      <c r="AJ891" t="s">
        <v>3136</v>
      </c>
      <c r="AK891" t="s">
        <v>3136</v>
      </c>
      <c r="AO891" s="29">
        <v>3102</v>
      </c>
      <c r="AP891" s="103" t="s">
        <v>5503</v>
      </c>
      <c r="AQ891" s="104" t="b">
        <v>1</v>
      </c>
      <c r="AR891" s="105"/>
      <c r="AS891" s="29">
        <v>3102</v>
      </c>
      <c r="AT891" s="131" t="str" cm="1">
        <f t="array" ref="AT891">IFERROR(_xlfn.TEXTSPLIT(AR891,";",,FALSE),"")</f>
        <v/>
      </c>
      <c r="BJ891" s="132" t="str">
        <f t="shared" si="501"/>
        <v/>
      </c>
      <c r="BK891" s="132" t="str">
        <f t="shared" si="502"/>
        <v/>
      </c>
      <c r="BL891" s="132" t="str">
        <f t="shared" si="503"/>
        <v/>
      </c>
      <c r="BM891" s="132" t="str">
        <f t="shared" si="504"/>
        <v/>
      </c>
      <c r="BN891" s="132" t="str">
        <f t="shared" si="505"/>
        <v/>
      </c>
      <c r="BO891" s="132" t="str">
        <f t="shared" si="506"/>
        <v/>
      </c>
      <c r="BP891" s="132" t="str">
        <f t="shared" si="507"/>
        <v/>
      </c>
      <c r="BQ891" s="132" t="str">
        <f t="shared" si="508"/>
        <v/>
      </c>
      <c r="BR891" s="132" t="str">
        <f t="shared" si="509"/>
        <v/>
      </c>
      <c r="BS891" s="132" t="str">
        <f t="shared" si="510"/>
        <v/>
      </c>
      <c r="BT891" s="132" t="str">
        <f t="shared" si="511"/>
        <v/>
      </c>
      <c r="BU891" s="132" t="str">
        <f t="shared" si="512"/>
        <v/>
      </c>
      <c r="BV891" s="132" t="str">
        <f t="shared" si="513"/>
        <v/>
      </c>
      <c r="BW891" s="132" t="str">
        <f t="shared" si="514"/>
        <v/>
      </c>
      <c r="BX891" s="132" t="str">
        <f t="shared" si="515"/>
        <v/>
      </c>
      <c r="BY891" s="132" t="str">
        <f t="shared" si="516"/>
        <v/>
      </c>
      <c r="BZ891" t="str">
        <f t="shared" si="517"/>
        <v/>
      </c>
      <c r="CA891" t="str">
        <f t="shared" si="518"/>
        <v/>
      </c>
      <c r="CB891" t="str">
        <f t="shared" si="519"/>
        <v/>
      </c>
      <c r="CC891" t="str">
        <f t="shared" si="520"/>
        <v/>
      </c>
      <c r="CD891" t="str">
        <f t="shared" si="521"/>
        <v/>
      </c>
      <c r="CE891" t="str">
        <f t="shared" si="522"/>
        <v/>
      </c>
      <c r="CF891" t="str">
        <f t="shared" si="523"/>
        <v/>
      </c>
      <c r="CG891" t="str">
        <f t="shared" si="524"/>
        <v/>
      </c>
      <c r="CH891" t="str">
        <f t="shared" si="525"/>
        <v/>
      </c>
      <c r="CI891" t="str">
        <f t="shared" si="526"/>
        <v/>
      </c>
      <c r="CJ891" t="str">
        <f t="shared" si="527"/>
        <v/>
      </c>
      <c r="CK891" t="str">
        <f t="shared" si="528"/>
        <v/>
      </c>
      <c r="CL891" t="str">
        <f t="shared" si="529"/>
        <v/>
      </c>
      <c r="CM891" t="str">
        <f t="shared" si="530"/>
        <v/>
      </c>
      <c r="CN891" t="str">
        <f t="shared" si="531"/>
        <v/>
      </c>
      <c r="CO891" t="str">
        <f t="shared" si="532"/>
        <v/>
      </c>
    </row>
    <row r="892" spans="1:93" ht="15.45" customHeight="1">
      <c r="B892" s="97" t="s">
        <v>4715</v>
      </c>
      <c r="C892" s="26"/>
      <c r="D892" s="27"/>
      <c r="E892" s="27" t="s">
        <v>3723</v>
      </c>
      <c r="G892" s="30" t="s">
        <v>631</v>
      </c>
      <c r="H892" t="s">
        <v>434</v>
      </c>
      <c r="I892" t="s">
        <v>5504</v>
      </c>
      <c r="K892" s="28"/>
      <c r="M892" t="s">
        <v>38</v>
      </c>
      <c r="Q892" s="1" t="str">
        <f>CONCATENATE($B$857, "/(", $B$893, "+", $B$897, "+", $B$900, ")")</f>
        <v>eucalc_ind_emissions_co2e_cement/(eucalc_ind_energy_demand_cement_gas_ff_natural+eucalc_ind_energy_demand_cement_liquid_ff_oil+eucalc_ind_energy_demand_cement_solid_ff_coal)</v>
      </c>
      <c r="R892" t="str">
        <f>IF(COUNTIF(soi_input_variables!A:A,B892)&gt;0,"yes","no")</f>
        <v>no</v>
      </c>
      <c r="S892" t="str">
        <f>IF(COUNTIF(midas_input_variables!A:A,B892)&gt;0,"yes","no")</f>
        <v>no</v>
      </c>
      <c r="T892" t="str">
        <f t="shared" si="498"/>
        <v>no</v>
      </c>
      <c r="V892" t="str">
        <f>IF(COUNTIF(eucalc_variables_proxies!A:A,B892)&gt;0,"yes","no")</f>
        <v>no</v>
      </c>
      <c r="X892" s="9" t="s">
        <v>2966</v>
      </c>
      <c r="Y892" t="s">
        <v>4681</v>
      </c>
      <c r="AI892" s="9" t="s">
        <v>5505</v>
      </c>
      <c r="AJ892" t="s">
        <v>3136</v>
      </c>
      <c r="AK892" t="s">
        <v>3136</v>
      </c>
      <c r="AO892" s="29">
        <v>3102</v>
      </c>
      <c r="AP892" s="103" t="s">
        <v>5506</v>
      </c>
      <c r="AQ892" s="104" t="b">
        <v>1</v>
      </c>
      <c r="AR892" s="105"/>
      <c r="AS892" s="29">
        <v>3102</v>
      </c>
      <c r="AT892" s="131" t="str" cm="1">
        <f t="array" ref="AT892">IFERROR(_xlfn.TEXTSPLIT(AR892,";",,FALSE),"")</f>
        <v/>
      </c>
      <c r="BJ892" s="132" t="str">
        <f t="shared" si="501"/>
        <v/>
      </c>
      <c r="BK892" s="132" t="str">
        <f t="shared" si="502"/>
        <v/>
      </c>
      <c r="BL892" s="132" t="str">
        <f t="shared" si="503"/>
        <v/>
      </c>
      <c r="BM892" s="132" t="str">
        <f t="shared" si="504"/>
        <v/>
      </c>
      <c r="BN892" s="132" t="str">
        <f t="shared" si="505"/>
        <v/>
      </c>
      <c r="BO892" s="132" t="str">
        <f t="shared" si="506"/>
        <v/>
      </c>
      <c r="BP892" s="132" t="str">
        <f t="shared" si="507"/>
        <v/>
      </c>
      <c r="BQ892" s="132" t="str">
        <f t="shared" si="508"/>
        <v/>
      </c>
      <c r="BR892" s="132" t="str">
        <f t="shared" si="509"/>
        <v/>
      </c>
      <c r="BS892" s="132" t="str">
        <f t="shared" si="510"/>
        <v/>
      </c>
      <c r="BT892" s="132" t="str">
        <f t="shared" si="511"/>
        <v/>
      </c>
      <c r="BU892" s="132" t="str">
        <f t="shared" si="512"/>
        <v/>
      </c>
      <c r="BV892" s="132" t="str">
        <f t="shared" si="513"/>
        <v/>
      </c>
      <c r="BW892" s="132" t="str">
        <f t="shared" si="514"/>
        <v/>
      </c>
      <c r="BX892" s="132" t="str">
        <f t="shared" si="515"/>
        <v/>
      </c>
      <c r="BY892" s="132" t="str">
        <f t="shared" si="516"/>
        <v/>
      </c>
      <c r="BZ892" t="str">
        <f t="shared" si="517"/>
        <v/>
      </c>
      <c r="CA892" t="str">
        <f t="shared" si="518"/>
        <v/>
      </c>
      <c r="CB892" t="str">
        <f t="shared" si="519"/>
        <v/>
      </c>
      <c r="CC892" t="str">
        <f t="shared" si="520"/>
        <v/>
      </c>
      <c r="CD892" t="str">
        <f t="shared" si="521"/>
        <v/>
      </c>
      <c r="CE892" t="str">
        <f t="shared" si="522"/>
        <v/>
      </c>
      <c r="CF892" t="str">
        <f t="shared" si="523"/>
        <v/>
      </c>
      <c r="CG892" t="str">
        <f t="shared" si="524"/>
        <v/>
      </c>
      <c r="CH892" t="str">
        <f t="shared" si="525"/>
        <v/>
      </c>
      <c r="CI892" t="str">
        <f t="shared" si="526"/>
        <v/>
      </c>
      <c r="CJ892" t="str">
        <f t="shared" si="527"/>
        <v/>
      </c>
      <c r="CK892" t="str">
        <f t="shared" si="528"/>
        <v/>
      </c>
      <c r="CL892" t="str">
        <f t="shared" si="529"/>
        <v/>
      </c>
      <c r="CM892" t="str">
        <f t="shared" si="530"/>
        <v/>
      </c>
      <c r="CN892" t="str">
        <f t="shared" si="531"/>
        <v/>
      </c>
      <c r="CO892" t="str">
        <f t="shared" si="532"/>
        <v/>
      </c>
    </row>
    <row r="893" spans="1:93" ht="16.5" customHeight="1">
      <c r="A893" t="s">
        <v>4882</v>
      </c>
      <c r="B893" s="97" t="s">
        <v>4717</v>
      </c>
      <c r="C893" s="26" t="s">
        <v>3859</v>
      </c>
      <c r="D893" s="27"/>
      <c r="E893" s="27" t="s">
        <v>2890</v>
      </c>
      <c r="F893" t="s">
        <v>48</v>
      </c>
      <c r="G893" s="30" t="s">
        <v>631</v>
      </c>
      <c r="H893" t="s">
        <v>526</v>
      </c>
      <c r="I893" t="s">
        <v>5504</v>
      </c>
      <c r="K893" s="28" t="s">
        <v>4628</v>
      </c>
      <c r="M893" t="s">
        <v>38</v>
      </c>
      <c r="R893" t="str">
        <f>IF(COUNTIF(soi_input_variables!A:A,B893)&gt;0,"yes","no")</f>
        <v>yes</v>
      </c>
      <c r="S893" t="str">
        <f>IF(COUNTIF(midas_input_variables!A:A,B893)&gt;0,"yes","no")</f>
        <v>yes</v>
      </c>
      <c r="T893" t="str">
        <f t="shared" si="498"/>
        <v>yes</v>
      </c>
      <c r="U893">
        <f t="shared" ref="U893:U895" si="542">0.0005</f>
        <v>5.0000000000000001E-4</v>
      </c>
      <c r="V893" t="str">
        <f>IF(COUNTIF(eucalc_variables_proxies!A:A,B893)&gt;0,"yes","no")</f>
        <v>yes</v>
      </c>
      <c r="X893" s="9" t="s">
        <v>2966</v>
      </c>
      <c r="Y893" t="s">
        <v>4681</v>
      </c>
      <c r="AI893" s="9" t="s">
        <v>5507</v>
      </c>
      <c r="AJ893" t="s">
        <v>3136</v>
      </c>
      <c r="AK893" t="s">
        <v>3136</v>
      </c>
      <c r="AO893" s="29">
        <v>3101</v>
      </c>
      <c r="AP893" s="103" t="s">
        <v>5508</v>
      </c>
      <c r="AQ893" s="104" t="b">
        <v>1</v>
      </c>
      <c r="AR893" s="105"/>
      <c r="AS893" s="29">
        <v>3101</v>
      </c>
      <c r="AT893" s="131" t="str" cm="1">
        <f t="array" ref="AT893">IFERROR(_xlfn.TEXTSPLIT(AR893,";",,FALSE),"")</f>
        <v/>
      </c>
      <c r="BJ893" s="132" t="str">
        <f t="shared" si="501"/>
        <v/>
      </c>
      <c r="BK893" s="132" t="str">
        <f t="shared" si="502"/>
        <v/>
      </c>
      <c r="BL893" s="132" t="str">
        <f t="shared" si="503"/>
        <v/>
      </c>
      <c r="BM893" s="132" t="str">
        <f t="shared" si="504"/>
        <v/>
      </c>
      <c r="BN893" s="132" t="str">
        <f t="shared" si="505"/>
        <v/>
      </c>
      <c r="BO893" s="132" t="str">
        <f t="shared" si="506"/>
        <v/>
      </c>
      <c r="BP893" s="132" t="str">
        <f t="shared" si="507"/>
        <v/>
      </c>
      <c r="BQ893" s="132" t="str">
        <f t="shared" si="508"/>
        <v/>
      </c>
      <c r="BR893" s="132" t="str">
        <f t="shared" si="509"/>
        <v/>
      </c>
      <c r="BS893" s="132" t="str">
        <f t="shared" si="510"/>
        <v/>
      </c>
      <c r="BT893" s="132" t="str">
        <f t="shared" si="511"/>
        <v/>
      </c>
      <c r="BU893" s="132" t="str">
        <f t="shared" si="512"/>
        <v/>
      </c>
      <c r="BV893" s="132" t="str">
        <f t="shared" si="513"/>
        <v/>
      </c>
      <c r="BW893" s="132" t="str">
        <f t="shared" si="514"/>
        <v/>
      </c>
      <c r="BX893" s="132" t="str">
        <f t="shared" si="515"/>
        <v/>
      </c>
      <c r="BY893" s="132" t="str">
        <f t="shared" si="516"/>
        <v/>
      </c>
      <c r="BZ893" t="str">
        <f t="shared" si="517"/>
        <v/>
      </c>
      <c r="CA893" t="str">
        <f t="shared" si="518"/>
        <v/>
      </c>
      <c r="CB893" t="str">
        <f t="shared" si="519"/>
        <v/>
      </c>
      <c r="CC893" t="str">
        <f t="shared" si="520"/>
        <v/>
      </c>
      <c r="CD893" t="str">
        <f t="shared" si="521"/>
        <v/>
      </c>
      <c r="CE893" t="str">
        <f t="shared" si="522"/>
        <v/>
      </c>
      <c r="CF893" t="str">
        <f t="shared" si="523"/>
        <v/>
      </c>
      <c r="CG893" t="str">
        <f t="shared" si="524"/>
        <v/>
      </c>
      <c r="CH893" t="str">
        <f t="shared" si="525"/>
        <v/>
      </c>
      <c r="CI893" t="str">
        <f t="shared" si="526"/>
        <v/>
      </c>
      <c r="CJ893" t="str">
        <f t="shared" si="527"/>
        <v/>
      </c>
      <c r="CK893" t="str">
        <f t="shared" si="528"/>
        <v/>
      </c>
      <c r="CL893" t="str">
        <f t="shared" si="529"/>
        <v/>
      </c>
      <c r="CM893" t="str">
        <f t="shared" si="530"/>
        <v/>
      </c>
      <c r="CN893" t="str">
        <f t="shared" si="531"/>
        <v/>
      </c>
      <c r="CO893" t="str">
        <f t="shared" si="532"/>
        <v/>
      </c>
    </row>
    <row r="894" spans="1:93" ht="19.5" customHeight="1">
      <c r="A894" t="s">
        <v>4885</v>
      </c>
      <c r="B894" s="97" t="s">
        <v>4718</v>
      </c>
      <c r="C894" s="26" t="s">
        <v>5469</v>
      </c>
      <c r="D894" s="27"/>
      <c r="E894" s="27" t="s">
        <v>2890</v>
      </c>
      <c r="F894" t="s">
        <v>48</v>
      </c>
      <c r="G894" s="30" t="s">
        <v>631</v>
      </c>
      <c r="H894" t="s">
        <v>526</v>
      </c>
      <c r="I894" t="s">
        <v>5509</v>
      </c>
      <c r="K894" s="28"/>
      <c r="M894" t="s">
        <v>38</v>
      </c>
      <c r="R894" t="str">
        <f>IF(COUNTIF(soi_input_variables!A:A,B894)&gt;0,"yes","no")</f>
        <v>no</v>
      </c>
      <c r="S894" t="str">
        <f>IF(COUNTIF(midas_input_variables!A:A,B894)&gt;0,"yes","no")</f>
        <v>yes</v>
      </c>
      <c r="T894" t="str">
        <f t="shared" si="498"/>
        <v>yes</v>
      </c>
      <c r="U894">
        <f t="shared" si="542"/>
        <v>5.0000000000000001E-4</v>
      </c>
      <c r="V894" t="str">
        <f>IF(COUNTIF(eucalc_variables_proxies!A:A,B894)&gt;0,"yes","no")</f>
        <v>yes</v>
      </c>
      <c r="X894" s="9" t="s">
        <v>2966</v>
      </c>
      <c r="Y894" t="s">
        <v>4681</v>
      </c>
      <c r="AI894" s="9" t="s">
        <v>5510</v>
      </c>
      <c r="AJ894" t="s">
        <v>3136</v>
      </c>
      <c r="AK894" t="s">
        <v>3136</v>
      </c>
      <c r="AO894" s="29">
        <v>3101</v>
      </c>
      <c r="AP894" s="103" t="s">
        <v>5511</v>
      </c>
      <c r="AQ894" s="104" t="b">
        <v>1</v>
      </c>
      <c r="AR894" s="105"/>
      <c r="AS894" s="29">
        <v>3101</v>
      </c>
      <c r="AT894" s="131" t="str" cm="1">
        <f t="array" ref="AT894">IFERROR(_xlfn.TEXTSPLIT(AR894,";",,FALSE),"")</f>
        <v/>
      </c>
      <c r="BJ894" s="132" t="str">
        <f t="shared" si="501"/>
        <v/>
      </c>
      <c r="BK894" s="132" t="str">
        <f t="shared" si="502"/>
        <v/>
      </c>
      <c r="BL894" s="132" t="str">
        <f t="shared" si="503"/>
        <v/>
      </c>
      <c r="BM894" s="132" t="str">
        <f t="shared" si="504"/>
        <v/>
      </c>
      <c r="BN894" s="132" t="str">
        <f t="shared" si="505"/>
        <v/>
      </c>
      <c r="BO894" s="132" t="str">
        <f t="shared" si="506"/>
        <v/>
      </c>
      <c r="BP894" s="132" t="str">
        <f t="shared" si="507"/>
        <v/>
      </c>
      <c r="BQ894" s="132" t="str">
        <f t="shared" si="508"/>
        <v/>
      </c>
      <c r="BR894" s="132" t="str">
        <f t="shared" si="509"/>
        <v/>
      </c>
      <c r="BS894" s="132" t="str">
        <f t="shared" si="510"/>
        <v/>
      </c>
      <c r="BT894" s="132" t="str">
        <f t="shared" si="511"/>
        <v/>
      </c>
      <c r="BU894" s="132" t="str">
        <f t="shared" si="512"/>
        <v/>
      </c>
      <c r="BV894" s="132" t="str">
        <f t="shared" si="513"/>
        <v/>
      </c>
      <c r="BW894" s="132" t="str">
        <f t="shared" si="514"/>
        <v/>
      </c>
      <c r="BX894" s="132" t="str">
        <f t="shared" si="515"/>
        <v/>
      </c>
      <c r="BY894" s="132" t="str">
        <f t="shared" si="516"/>
        <v/>
      </c>
      <c r="BZ894" t="str">
        <f t="shared" si="517"/>
        <v/>
      </c>
      <c r="CA894" t="str">
        <f t="shared" si="518"/>
        <v/>
      </c>
      <c r="CB894" t="str">
        <f t="shared" si="519"/>
        <v/>
      </c>
      <c r="CC894" t="str">
        <f t="shared" si="520"/>
        <v/>
      </c>
      <c r="CD894" t="str">
        <f t="shared" si="521"/>
        <v/>
      </c>
      <c r="CE894" t="str">
        <f t="shared" si="522"/>
        <v/>
      </c>
      <c r="CF894" t="str">
        <f t="shared" si="523"/>
        <v/>
      </c>
      <c r="CG894" t="str">
        <f t="shared" si="524"/>
        <v/>
      </c>
      <c r="CH894" t="str">
        <f t="shared" si="525"/>
        <v/>
      </c>
      <c r="CI894" t="str">
        <f t="shared" si="526"/>
        <v/>
      </c>
      <c r="CJ894" t="str">
        <f t="shared" si="527"/>
        <v/>
      </c>
      <c r="CK894" t="str">
        <f t="shared" si="528"/>
        <v/>
      </c>
      <c r="CL894" t="str">
        <f t="shared" si="529"/>
        <v/>
      </c>
      <c r="CM894" t="str">
        <f t="shared" si="530"/>
        <v/>
      </c>
      <c r="CN894" t="str">
        <f t="shared" si="531"/>
        <v/>
      </c>
      <c r="CO894" t="str">
        <f t="shared" si="532"/>
        <v/>
      </c>
    </row>
    <row r="895" spans="1:93" ht="16.2" customHeight="1">
      <c r="A895" t="s">
        <v>4890</v>
      </c>
      <c r="B895" s="97" t="s">
        <v>4719</v>
      </c>
      <c r="C895" s="26" t="s">
        <v>5473</v>
      </c>
      <c r="D895" s="27"/>
      <c r="E895" s="27" t="s">
        <v>2890</v>
      </c>
      <c r="F895" t="s">
        <v>48</v>
      </c>
      <c r="G895" s="30" t="s">
        <v>631</v>
      </c>
      <c r="H895" t="s">
        <v>526</v>
      </c>
      <c r="I895" t="s">
        <v>5512</v>
      </c>
      <c r="K895" s="28"/>
      <c r="M895" t="s">
        <v>38</v>
      </c>
      <c r="R895" t="str">
        <f>IF(COUNTIF(soi_input_variables!A:A,B895)&gt;0,"yes","no")</f>
        <v>yes</v>
      </c>
      <c r="S895" t="str">
        <f>IF(COUNTIF(midas_input_variables!A:A,B895)&gt;0,"yes","no")</f>
        <v>yes</v>
      </c>
      <c r="T895" t="str">
        <f t="shared" si="498"/>
        <v>yes</v>
      </c>
      <c r="U895">
        <f t="shared" si="542"/>
        <v>5.0000000000000001E-4</v>
      </c>
      <c r="V895" t="str">
        <f>IF(COUNTIF(eucalc_variables_proxies!A:A,B895)&gt;0,"yes","no")</f>
        <v>yes</v>
      </c>
      <c r="X895" s="9" t="s">
        <v>2966</v>
      </c>
      <c r="Y895" t="s">
        <v>4681</v>
      </c>
      <c r="AI895" s="9" t="s">
        <v>5513</v>
      </c>
      <c r="AJ895" t="s">
        <v>3136</v>
      </c>
      <c r="AK895" t="s">
        <v>3136</v>
      </c>
      <c r="AO895" s="29"/>
      <c r="AP895" s="103" t="s">
        <v>5514</v>
      </c>
      <c r="AQ895" s="104" t="b">
        <v>0</v>
      </c>
      <c r="AR895" s="29">
        <v>3102</v>
      </c>
      <c r="AS895" s="29"/>
      <c r="AT895" s="131" t="str" cm="1">
        <f t="array" ref="AT895">IFERROR(_xlfn.TEXTSPLIT(AR895,";",,FALSE),"")</f>
        <v>3102</v>
      </c>
      <c r="BJ895" s="132">
        <f t="shared" si="501"/>
        <v>3102</v>
      </c>
      <c r="BK895" s="132" t="str">
        <f t="shared" si="502"/>
        <v/>
      </c>
      <c r="BL895" s="132" t="str">
        <f t="shared" si="503"/>
        <v/>
      </c>
      <c r="BM895" s="132" t="str">
        <f t="shared" si="504"/>
        <v/>
      </c>
      <c r="BN895" s="132" t="str">
        <f t="shared" si="505"/>
        <v/>
      </c>
      <c r="BO895" s="132" t="str">
        <f t="shared" si="506"/>
        <v/>
      </c>
      <c r="BP895" s="132" t="str">
        <f t="shared" si="507"/>
        <v/>
      </c>
      <c r="BQ895" s="132" t="str">
        <f t="shared" si="508"/>
        <v/>
      </c>
      <c r="BR895" s="132" t="str">
        <f t="shared" si="509"/>
        <v/>
      </c>
      <c r="BS895" s="132" t="str">
        <f t="shared" si="510"/>
        <v/>
      </c>
      <c r="BT895" s="132" t="str">
        <f t="shared" si="511"/>
        <v/>
      </c>
      <c r="BU895" s="132" t="str">
        <f t="shared" si="512"/>
        <v/>
      </c>
      <c r="BV895" s="132" t="str">
        <f t="shared" si="513"/>
        <v/>
      </c>
      <c r="BW895" s="132" t="str">
        <f t="shared" si="514"/>
        <v/>
      </c>
      <c r="BX895" s="132" t="str">
        <f t="shared" si="515"/>
        <v/>
      </c>
      <c r="BY895" s="132" t="str">
        <f t="shared" si="516"/>
        <v/>
      </c>
      <c r="BZ895" t="str">
        <f t="shared" si="517"/>
        <v>ind_operating-cost_CC_cement[MEUR]</v>
      </c>
      <c r="CA895" t="str">
        <f t="shared" si="518"/>
        <v/>
      </c>
      <c r="CB895" t="str">
        <f t="shared" si="519"/>
        <v/>
      </c>
      <c r="CC895" t="str">
        <f t="shared" si="520"/>
        <v/>
      </c>
      <c r="CD895" t="str">
        <f t="shared" si="521"/>
        <v/>
      </c>
      <c r="CE895" t="str">
        <f t="shared" si="522"/>
        <v/>
      </c>
      <c r="CF895" t="str">
        <f t="shared" si="523"/>
        <v/>
      </c>
      <c r="CG895" t="str">
        <f t="shared" si="524"/>
        <v/>
      </c>
      <c r="CH895" t="str">
        <f t="shared" si="525"/>
        <v/>
      </c>
      <c r="CI895" t="str">
        <f t="shared" si="526"/>
        <v/>
      </c>
      <c r="CJ895" t="str">
        <f t="shared" si="527"/>
        <v/>
      </c>
      <c r="CK895" t="str">
        <f t="shared" si="528"/>
        <v/>
      </c>
      <c r="CL895" t="str">
        <f t="shared" si="529"/>
        <v/>
      </c>
      <c r="CM895" t="str">
        <f t="shared" si="530"/>
        <v/>
      </c>
      <c r="CN895" t="str">
        <f t="shared" si="531"/>
        <v/>
      </c>
      <c r="CO895" t="str">
        <f t="shared" si="532"/>
        <v/>
      </c>
    </row>
    <row r="896" spans="1:93" ht="17.7" customHeight="1">
      <c r="B896" s="97" t="s">
        <v>4720</v>
      </c>
      <c r="C896" s="26"/>
      <c r="D896" s="27"/>
      <c r="E896" s="27" t="s">
        <v>3723</v>
      </c>
      <c r="G896" s="30" t="s">
        <v>631</v>
      </c>
      <c r="H896" t="s">
        <v>434</v>
      </c>
      <c r="I896" t="s">
        <v>5515</v>
      </c>
      <c r="K896" s="28"/>
      <c r="M896" t="s">
        <v>38</v>
      </c>
      <c r="Q896" s="1" t="str">
        <f>CONCATENATE($B$857,  "/(", $B$893, "+", $B$897, "+", $B$900, ")")</f>
        <v>eucalc_ind_emissions_co2e_cement/(eucalc_ind_energy_demand_cement_gas_ff_natural+eucalc_ind_energy_demand_cement_liquid_ff_oil+eucalc_ind_energy_demand_cement_solid_ff_coal)</v>
      </c>
      <c r="R896" t="str">
        <f>IF(COUNTIF(soi_input_variables!A:A,B896)&gt;0,"yes","no")</f>
        <v>no</v>
      </c>
      <c r="S896" t="str">
        <f>IF(COUNTIF(midas_input_variables!A:A,B896)&gt;0,"yes","no")</f>
        <v>no</v>
      </c>
      <c r="T896" t="str">
        <f t="shared" si="498"/>
        <v>no</v>
      </c>
      <c r="V896" t="str">
        <f>IF(COUNTIF(eucalc_variables_proxies!A:A,B896)&gt;0,"yes","no")</f>
        <v>no</v>
      </c>
      <c r="X896" s="9" t="s">
        <v>2966</v>
      </c>
      <c r="Y896" t="s">
        <v>4681</v>
      </c>
      <c r="AI896" s="9" t="s">
        <v>5516</v>
      </c>
      <c r="AJ896" t="s">
        <v>3136</v>
      </c>
      <c r="AK896" t="s">
        <v>3136</v>
      </c>
      <c r="AO896" s="29"/>
      <c r="AP896" s="103" t="s">
        <v>5517</v>
      </c>
      <c r="AQ896" s="104" t="b">
        <v>0</v>
      </c>
      <c r="AR896" s="29">
        <v>3101</v>
      </c>
      <c r="AS896" s="29"/>
      <c r="AT896" s="131" t="str" cm="1">
        <f t="array" ref="AT896">IFERROR(_xlfn.TEXTSPLIT(AR896,";",,FALSE),"")</f>
        <v>3101</v>
      </c>
      <c r="BJ896" s="132">
        <f t="shared" si="501"/>
        <v>3101</v>
      </c>
      <c r="BK896" s="132" t="str">
        <f t="shared" si="502"/>
        <v/>
      </c>
      <c r="BL896" s="132" t="str">
        <f t="shared" si="503"/>
        <v/>
      </c>
      <c r="BM896" s="132" t="str">
        <f t="shared" si="504"/>
        <v/>
      </c>
      <c r="BN896" s="132" t="str">
        <f t="shared" si="505"/>
        <v/>
      </c>
      <c r="BO896" s="132" t="str">
        <f t="shared" si="506"/>
        <v/>
      </c>
      <c r="BP896" s="132" t="str">
        <f t="shared" si="507"/>
        <v/>
      </c>
      <c r="BQ896" s="132" t="str">
        <f t="shared" si="508"/>
        <v/>
      </c>
      <c r="BR896" s="132" t="str">
        <f t="shared" si="509"/>
        <v/>
      </c>
      <c r="BS896" s="132" t="str">
        <f t="shared" si="510"/>
        <v/>
      </c>
      <c r="BT896" s="132" t="str">
        <f t="shared" si="511"/>
        <v/>
      </c>
      <c r="BU896" s="132" t="str">
        <f t="shared" si="512"/>
        <v/>
      </c>
      <c r="BV896" s="132" t="str">
        <f t="shared" si="513"/>
        <v/>
      </c>
      <c r="BW896" s="132" t="str">
        <f t="shared" si="514"/>
        <v/>
      </c>
      <c r="BX896" s="132" t="str">
        <f t="shared" si="515"/>
        <v/>
      </c>
      <c r="BY896" s="132" t="str">
        <f t="shared" si="516"/>
        <v/>
      </c>
      <c r="BZ896" t="str">
        <f t="shared" si="517"/>
        <v>ccu_capex_depleted-oil-gas-reservoirs[MEUR]</v>
      </c>
      <c r="CA896" t="str">
        <f t="shared" si="518"/>
        <v/>
      </c>
      <c r="CB896" t="str">
        <f t="shared" si="519"/>
        <v/>
      </c>
      <c r="CC896" t="str">
        <f t="shared" si="520"/>
        <v/>
      </c>
      <c r="CD896" t="str">
        <f t="shared" si="521"/>
        <v/>
      </c>
      <c r="CE896" t="str">
        <f t="shared" si="522"/>
        <v/>
      </c>
      <c r="CF896" t="str">
        <f t="shared" si="523"/>
        <v/>
      </c>
      <c r="CG896" t="str">
        <f t="shared" si="524"/>
        <v/>
      </c>
      <c r="CH896" t="str">
        <f t="shared" si="525"/>
        <v/>
      </c>
      <c r="CI896" t="str">
        <f t="shared" si="526"/>
        <v/>
      </c>
      <c r="CJ896" t="str">
        <f t="shared" si="527"/>
        <v/>
      </c>
      <c r="CK896" t="str">
        <f t="shared" si="528"/>
        <v/>
      </c>
      <c r="CL896" t="str">
        <f t="shared" si="529"/>
        <v/>
      </c>
      <c r="CM896" t="str">
        <f t="shared" si="530"/>
        <v/>
      </c>
      <c r="CN896" t="str">
        <f t="shared" si="531"/>
        <v/>
      </c>
      <c r="CO896" t="str">
        <f t="shared" si="532"/>
        <v/>
      </c>
    </row>
    <row r="897" spans="1:93" ht="16.5" customHeight="1">
      <c r="A897" t="s">
        <v>4892</v>
      </c>
      <c r="B897" s="97" t="s">
        <v>4722</v>
      </c>
      <c r="C897" s="26" t="s">
        <v>3263</v>
      </c>
      <c r="D897" s="27"/>
      <c r="E897" s="27" t="s">
        <v>2890</v>
      </c>
      <c r="F897" t="s">
        <v>48</v>
      </c>
      <c r="G897" s="30" t="s">
        <v>631</v>
      </c>
      <c r="H897" t="s">
        <v>526</v>
      </c>
      <c r="I897" t="s">
        <v>5515</v>
      </c>
      <c r="K897" s="28" t="s">
        <v>4628</v>
      </c>
      <c r="M897" t="s">
        <v>38</v>
      </c>
      <c r="R897" t="str">
        <f>IF(COUNTIF(soi_input_variables!A:A,B897)&gt;0,"yes","no")</f>
        <v>yes</v>
      </c>
      <c r="S897" t="str">
        <f>IF(COUNTIF(midas_input_variables!A:A,B897)&gt;0,"yes","no")</f>
        <v>yes</v>
      </c>
      <c r="T897" t="str">
        <f t="shared" si="498"/>
        <v>yes</v>
      </c>
      <c r="U897">
        <f t="shared" ref="U897:U898" si="543">0.0005</f>
        <v>5.0000000000000001E-4</v>
      </c>
      <c r="V897" t="str">
        <f>IF(COUNTIF(eucalc_variables_proxies!A:A,B897)&gt;0,"yes","no")</f>
        <v>yes</v>
      </c>
      <c r="X897" s="9" t="s">
        <v>2966</v>
      </c>
      <c r="Y897" t="s">
        <v>4681</v>
      </c>
      <c r="AI897" s="9" t="s">
        <v>5518</v>
      </c>
      <c r="AJ897" t="s">
        <v>3136</v>
      </c>
      <c r="AK897" t="s">
        <v>3136</v>
      </c>
      <c r="AO897" s="29">
        <v>1404</v>
      </c>
      <c r="AP897" s="103" t="s">
        <v>5374</v>
      </c>
      <c r="AQ897" s="104" t="b">
        <v>1</v>
      </c>
      <c r="AR897" s="105"/>
      <c r="AS897" s="29">
        <v>1404</v>
      </c>
      <c r="AT897" s="131" t="str" cm="1">
        <f t="array" ref="AT897">IFERROR(_xlfn.TEXTSPLIT(AR897,";",,FALSE),"")</f>
        <v/>
      </c>
      <c r="BJ897" s="132" t="str">
        <f t="shared" si="501"/>
        <v/>
      </c>
      <c r="BK897" s="132" t="str">
        <f t="shared" si="502"/>
        <v/>
      </c>
      <c r="BL897" s="132" t="str">
        <f t="shared" si="503"/>
        <v/>
      </c>
      <c r="BM897" s="132" t="str">
        <f t="shared" si="504"/>
        <v/>
      </c>
      <c r="BN897" s="132" t="str">
        <f t="shared" si="505"/>
        <v/>
      </c>
      <c r="BO897" s="132" t="str">
        <f t="shared" si="506"/>
        <v/>
      </c>
      <c r="BP897" s="132" t="str">
        <f t="shared" si="507"/>
        <v/>
      </c>
      <c r="BQ897" s="132" t="str">
        <f t="shared" si="508"/>
        <v/>
      </c>
      <c r="BR897" s="132" t="str">
        <f t="shared" si="509"/>
        <v/>
      </c>
      <c r="BS897" s="132" t="str">
        <f t="shared" si="510"/>
        <v/>
      </c>
      <c r="BT897" s="132" t="str">
        <f t="shared" si="511"/>
        <v/>
      </c>
      <c r="BU897" s="132" t="str">
        <f t="shared" si="512"/>
        <v/>
      </c>
      <c r="BV897" s="132" t="str">
        <f t="shared" si="513"/>
        <v/>
      </c>
      <c r="BW897" s="132" t="str">
        <f t="shared" si="514"/>
        <v/>
      </c>
      <c r="BX897" s="132" t="str">
        <f t="shared" si="515"/>
        <v/>
      </c>
      <c r="BY897" s="132" t="str">
        <f t="shared" si="516"/>
        <v/>
      </c>
      <c r="BZ897" t="str">
        <f t="shared" si="517"/>
        <v/>
      </c>
      <c r="CA897" t="str">
        <f t="shared" si="518"/>
        <v/>
      </c>
      <c r="CB897" t="str">
        <f t="shared" si="519"/>
        <v/>
      </c>
      <c r="CC897" t="str">
        <f t="shared" si="520"/>
        <v/>
      </c>
      <c r="CD897" t="str">
        <f t="shared" si="521"/>
        <v/>
      </c>
      <c r="CE897" t="str">
        <f t="shared" si="522"/>
        <v/>
      </c>
      <c r="CF897" t="str">
        <f t="shared" si="523"/>
        <v/>
      </c>
      <c r="CG897" t="str">
        <f t="shared" si="524"/>
        <v/>
      </c>
      <c r="CH897" t="str">
        <f t="shared" si="525"/>
        <v/>
      </c>
      <c r="CI897" t="str">
        <f t="shared" si="526"/>
        <v/>
      </c>
      <c r="CJ897" t="str">
        <f t="shared" si="527"/>
        <v/>
      </c>
      <c r="CK897" t="str">
        <f t="shared" si="528"/>
        <v/>
      </c>
      <c r="CL897" t="str">
        <f t="shared" si="529"/>
        <v/>
      </c>
      <c r="CM897" t="str">
        <f t="shared" si="530"/>
        <v/>
      </c>
      <c r="CN897" t="str">
        <f t="shared" si="531"/>
        <v/>
      </c>
      <c r="CO897" t="str">
        <f t="shared" si="532"/>
        <v/>
      </c>
    </row>
    <row r="898" spans="1:93" ht="18" customHeight="1">
      <c r="A898" t="s">
        <v>4895</v>
      </c>
      <c r="B898" s="97" t="s">
        <v>4724</v>
      </c>
      <c r="C898" s="26" t="s">
        <v>5482</v>
      </c>
      <c r="D898" s="27"/>
      <c r="E898" s="27" t="s">
        <v>2890</v>
      </c>
      <c r="F898" t="s">
        <v>48</v>
      </c>
      <c r="G898" s="30" t="s">
        <v>631</v>
      </c>
      <c r="H898" t="s">
        <v>526</v>
      </c>
      <c r="I898" t="s">
        <v>5512</v>
      </c>
      <c r="K898" s="28"/>
      <c r="M898" t="s">
        <v>38</v>
      </c>
      <c r="R898" t="str">
        <f>IF(COUNTIF(soi_input_variables!A:A,B898)&gt;0,"yes","no")</f>
        <v>yes</v>
      </c>
      <c r="S898" t="str">
        <f>IF(COUNTIF(midas_input_variables!A:A,B898)&gt;0,"yes","no")</f>
        <v>yes</v>
      </c>
      <c r="T898" t="str">
        <f t="shared" si="498"/>
        <v>yes</v>
      </c>
      <c r="U898">
        <f t="shared" si="543"/>
        <v>5.0000000000000001E-4</v>
      </c>
      <c r="V898" t="str">
        <f>IF(COUNTIF(eucalc_variables_proxies!A:A,B898)&gt;0,"yes","no")</f>
        <v>yes</v>
      </c>
      <c r="X898" s="9" t="s">
        <v>2966</v>
      </c>
      <c r="Y898" t="s">
        <v>4681</v>
      </c>
      <c r="AI898" s="9" t="s">
        <v>5519</v>
      </c>
      <c r="AJ898" t="s">
        <v>3136</v>
      </c>
      <c r="AK898" t="s">
        <v>3136</v>
      </c>
      <c r="AO898" s="29">
        <v>1404</v>
      </c>
      <c r="AP898" s="103" t="s">
        <v>5379</v>
      </c>
      <c r="AQ898" s="104" t="b">
        <v>1</v>
      </c>
      <c r="AR898" s="105"/>
      <c r="AS898" s="29">
        <v>1404</v>
      </c>
      <c r="AT898" s="131" t="str" cm="1">
        <f t="array" ref="AT898">IFERROR(_xlfn.TEXTSPLIT(AR898,";",,FALSE),"")</f>
        <v/>
      </c>
      <c r="BJ898" s="132" t="str">
        <f t="shared" si="501"/>
        <v/>
      </c>
      <c r="BK898" s="132" t="str">
        <f t="shared" si="502"/>
        <v/>
      </c>
      <c r="BL898" s="132" t="str">
        <f t="shared" si="503"/>
        <v/>
      </c>
      <c r="BM898" s="132" t="str">
        <f t="shared" si="504"/>
        <v/>
      </c>
      <c r="BN898" s="132" t="str">
        <f t="shared" si="505"/>
        <v/>
      </c>
      <c r="BO898" s="132" t="str">
        <f t="shared" si="506"/>
        <v/>
      </c>
      <c r="BP898" s="132" t="str">
        <f t="shared" si="507"/>
        <v/>
      </c>
      <c r="BQ898" s="132" t="str">
        <f t="shared" si="508"/>
        <v/>
      </c>
      <c r="BR898" s="132" t="str">
        <f t="shared" si="509"/>
        <v/>
      </c>
      <c r="BS898" s="132" t="str">
        <f t="shared" si="510"/>
        <v/>
      </c>
      <c r="BT898" s="132" t="str">
        <f t="shared" si="511"/>
        <v/>
      </c>
      <c r="BU898" s="132" t="str">
        <f t="shared" si="512"/>
        <v/>
      </c>
      <c r="BV898" s="132" t="str">
        <f t="shared" si="513"/>
        <v/>
      </c>
      <c r="BW898" s="132" t="str">
        <f t="shared" si="514"/>
        <v/>
      </c>
      <c r="BX898" s="132" t="str">
        <f t="shared" si="515"/>
        <v/>
      </c>
      <c r="BY898" s="132" t="str">
        <f t="shared" si="516"/>
        <v/>
      </c>
      <c r="BZ898" t="str">
        <f t="shared" si="517"/>
        <v/>
      </c>
      <c r="CA898" t="str">
        <f t="shared" si="518"/>
        <v/>
      </c>
      <c r="CB898" t="str">
        <f t="shared" si="519"/>
        <v/>
      </c>
      <c r="CC898" t="str">
        <f t="shared" si="520"/>
        <v/>
      </c>
      <c r="CD898" t="str">
        <f t="shared" si="521"/>
        <v/>
      </c>
      <c r="CE898" t="str">
        <f t="shared" si="522"/>
        <v/>
      </c>
      <c r="CF898" t="str">
        <f t="shared" si="523"/>
        <v/>
      </c>
      <c r="CG898" t="str">
        <f t="shared" si="524"/>
        <v/>
      </c>
      <c r="CH898" t="str">
        <f t="shared" si="525"/>
        <v/>
      </c>
      <c r="CI898" t="str">
        <f t="shared" si="526"/>
        <v/>
      </c>
      <c r="CJ898" t="str">
        <f t="shared" si="527"/>
        <v/>
      </c>
      <c r="CK898" t="str">
        <f t="shared" si="528"/>
        <v/>
      </c>
      <c r="CL898" t="str">
        <f t="shared" si="529"/>
        <v/>
      </c>
      <c r="CM898" t="str">
        <f t="shared" si="530"/>
        <v/>
      </c>
      <c r="CN898" t="str">
        <f t="shared" si="531"/>
        <v/>
      </c>
      <c r="CO898" t="str">
        <f t="shared" si="532"/>
        <v/>
      </c>
    </row>
    <row r="899" spans="1:93" ht="18.600000000000001" customHeight="1">
      <c r="B899" s="97" t="s">
        <v>4726</v>
      </c>
      <c r="C899" s="26"/>
      <c r="D899" s="27"/>
      <c r="E899" s="27" t="s">
        <v>3723</v>
      </c>
      <c r="G899" s="30" t="s">
        <v>631</v>
      </c>
      <c r="H899" t="s">
        <v>434</v>
      </c>
      <c r="I899" t="s">
        <v>5520</v>
      </c>
      <c r="K899" s="28"/>
      <c r="M899" t="s">
        <v>38</v>
      </c>
      <c r="Q899" s="1" t="str">
        <f>CONCATENATE($B$857, "/(", $B$893, "+", $B$897, "+", $B$900, ")")</f>
        <v>eucalc_ind_emissions_co2e_cement/(eucalc_ind_energy_demand_cement_gas_ff_natural+eucalc_ind_energy_demand_cement_liquid_ff_oil+eucalc_ind_energy_demand_cement_solid_ff_coal)</v>
      </c>
      <c r="R899" t="str">
        <f>IF(COUNTIF(soi_input_variables!A:A,B899)&gt;0,"yes","no")</f>
        <v>no</v>
      </c>
      <c r="S899" t="str">
        <f>IF(COUNTIF(midas_input_variables!A:A,B899)&gt;0,"yes","no")</f>
        <v>no</v>
      </c>
      <c r="T899" t="str">
        <f t="shared" si="498"/>
        <v>no</v>
      </c>
      <c r="V899" t="str">
        <f>IF(COUNTIF(eucalc_variables_proxies!A:A,B899)&gt;0,"yes","no")</f>
        <v>no</v>
      </c>
      <c r="X899" s="9" t="s">
        <v>2966</v>
      </c>
      <c r="Y899" t="s">
        <v>4681</v>
      </c>
      <c r="AI899" s="9" t="s">
        <v>5521</v>
      </c>
      <c r="AJ899" t="s">
        <v>3136</v>
      </c>
      <c r="AK899" t="s">
        <v>3136</v>
      </c>
      <c r="AO899" s="29">
        <v>1406</v>
      </c>
      <c r="AP899" s="103" t="s">
        <v>5383</v>
      </c>
      <c r="AQ899" s="104" t="b">
        <v>1</v>
      </c>
      <c r="AR899" s="105"/>
      <c r="AS899" s="29">
        <v>1406</v>
      </c>
      <c r="AT899" s="131" t="str" cm="1">
        <f t="array" ref="AT899">IFERROR(_xlfn.TEXTSPLIT(AR899,";",,FALSE),"")</f>
        <v/>
      </c>
      <c r="BJ899" s="132" t="str">
        <f t="shared" ref="BJ899:BJ971" si="544">IF(LEN(AT899)&gt;0,VALUE(AT899),"")</f>
        <v/>
      </c>
      <c r="BK899" s="132" t="str">
        <f t="shared" ref="BK899:BK971" si="545">IF(LEN(AU899)&gt;0,VALUE(AU899),"")</f>
        <v/>
      </c>
      <c r="BL899" s="132" t="str">
        <f t="shared" ref="BL899:BL971" si="546">IF(LEN(AV899)&gt;0,VALUE(AV899),"")</f>
        <v/>
      </c>
      <c r="BM899" s="132" t="str">
        <f t="shared" ref="BM899:BM971" si="547">IF(LEN(AW899)&gt;0,VALUE(AW899),"")</f>
        <v/>
      </c>
      <c r="BN899" s="132" t="str">
        <f t="shared" ref="BN899:BN971" si="548">IF(LEN(AX899)&gt;0,VALUE(AX899),"")</f>
        <v/>
      </c>
      <c r="BO899" s="132" t="str">
        <f t="shared" ref="BO899:BO971" si="549">IF(LEN(AY899)&gt;0,VALUE(AY899),"")</f>
        <v/>
      </c>
      <c r="BP899" s="132" t="str">
        <f t="shared" ref="BP899:BP971" si="550">IF(LEN(AZ899)&gt;0,VALUE(AZ899),"")</f>
        <v/>
      </c>
      <c r="BQ899" s="132" t="str">
        <f t="shared" ref="BQ899:BQ971" si="551">IF(LEN(BA899)&gt;0,VALUE(BA899),"")</f>
        <v/>
      </c>
      <c r="BR899" s="132" t="str">
        <f t="shared" ref="BR899:BR971" si="552">IF(LEN(BB899)&gt;0,VALUE(BB899),"")</f>
        <v/>
      </c>
      <c r="BS899" s="132" t="str">
        <f t="shared" ref="BS899:BS971" si="553">IF(LEN(BC899)&gt;0,VALUE(BC899),"")</f>
        <v/>
      </c>
      <c r="BT899" s="132" t="str">
        <f t="shared" ref="BT899:BT971" si="554">IF(LEN(BD899)&gt;0,VALUE(BD899),"")</f>
        <v/>
      </c>
      <c r="BU899" s="132" t="str">
        <f t="shared" ref="BU899:BU971" si="555">IF(LEN(BE899)&gt;0,VALUE(BE899),"")</f>
        <v/>
      </c>
      <c r="BV899" s="132" t="str">
        <f t="shared" ref="BV899:BV971" si="556">IF(LEN(BF899)&gt;0,VALUE(BF899),"")</f>
        <v/>
      </c>
      <c r="BW899" s="132" t="str">
        <f t="shared" ref="BW899:BW971" si="557">IF(LEN(BG899)&gt;0,VALUE(BG899),"")</f>
        <v/>
      </c>
      <c r="BX899" s="132" t="str">
        <f t="shared" ref="BX899:BX971" si="558">IF(LEN(BH899)&gt;0,VALUE(BH899),"")</f>
        <v/>
      </c>
      <c r="BY899" s="132" t="str">
        <f t="shared" ref="BY899:BY971" si="559">IF(LEN(BI899)&gt;0,VALUE(BI899),"")</f>
        <v/>
      </c>
      <c r="BZ899" t="str">
        <f t="shared" si="517"/>
        <v/>
      </c>
      <c r="CA899" t="str">
        <f t="shared" si="518"/>
        <v/>
      </c>
      <c r="CB899" t="str">
        <f t="shared" si="519"/>
        <v/>
      </c>
      <c r="CC899" t="str">
        <f t="shared" si="520"/>
        <v/>
      </c>
      <c r="CD899" t="str">
        <f t="shared" si="521"/>
        <v/>
      </c>
      <c r="CE899" t="str">
        <f t="shared" si="522"/>
        <v/>
      </c>
      <c r="CF899" t="str">
        <f t="shared" si="523"/>
        <v/>
      </c>
      <c r="CG899" t="str">
        <f t="shared" si="524"/>
        <v/>
      </c>
      <c r="CH899" t="str">
        <f t="shared" si="525"/>
        <v/>
      </c>
      <c r="CI899" t="str">
        <f t="shared" si="526"/>
        <v/>
      </c>
      <c r="CJ899" t="str">
        <f t="shared" si="527"/>
        <v/>
      </c>
      <c r="CK899" t="str">
        <f t="shared" si="528"/>
        <v/>
      </c>
      <c r="CL899" t="str">
        <f t="shared" si="529"/>
        <v/>
      </c>
      <c r="CM899" t="str">
        <f t="shared" si="530"/>
        <v/>
      </c>
      <c r="CN899" t="str">
        <f t="shared" si="531"/>
        <v/>
      </c>
      <c r="CO899" t="str">
        <f t="shared" si="532"/>
        <v/>
      </c>
    </row>
    <row r="900" spans="1:93" ht="18.600000000000001" customHeight="1">
      <c r="A900" t="s">
        <v>4899</v>
      </c>
      <c r="B900" s="97" t="s">
        <v>4728</v>
      </c>
      <c r="C900" s="26" t="s">
        <v>3738</v>
      </c>
      <c r="D900" s="27"/>
      <c r="E900" s="27" t="s">
        <v>2890</v>
      </c>
      <c r="F900" t="s">
        <v>48</v>
      </c>
      <c r="G900" s="30" t="s">
        <v>631</v>
      </c>
      <c r="H900" t="s">
        <v>526</v>
      </c>
      <c r="I900" t="s">
        <v>5520</v>
      </c>
      <c r="K900" s="28" t="s">
        <v>4628</v>
      </c>
      <c r="M900" t="s">
        <v>38</v>
      </c>
      <c r="R900" t="str">
        <f>IF(COUNTIF(soi_input_variables!A:A,B900)&gt;0,"yes","no")</f>
        <v>yes</v>
      </c>
      <c r="S900" t="str">
        <f>IF(COUNTIF(midas_input_variables!A:A,B900)&gt;0,"yes","no")</f>
        <v>yes</v>
      </c>
      <c r="T900" t="str">
        <f t="shared" si="498"/>
        <v>yes</v>
      </c>
      <c r="U900">
        <f t="shared" si="536"/>
        <v>5.0000000000000001E-4</v>
      </c>
      <c r="V900" t="str">
        <f>IF(COUNTIF(eucalc_variables_proxies!A:A,B900)&gt;0,"yes","no")</f>
        <v>yes</v>
      </c>
      <c r="X900" s="9" t="s">
        <v>2966</v>
      </c>
      <c r="Y900" t="s">
        <v>4681</v>
      </c>
      <c r="AI900" s="9" t="s">
        <v>5522</v>
      </c>
      <c r="AJ900" t="s">
        <v>3136</v>
      </c>
      <c r="AK900" t="s">
        <v>3136</v>
      </c>
      <c r="AO900" s="29"/>
      <c r="AP900" s="125" t="s">
        <v>5386</v>
      </c>
      <c r="AQ900" s="104" t="b">
        <v>0</v>
      </c>
      <c r="AR900" s="105">
        <v>1406</v>
      </c>
      <c r="AS900" s="29"/>
      <c r="AT900" s="131" t="str" cm="1">
        <f t="array" ref="AT900">IFERROR(_xlfn.TEXTSPLIT(AR900,";",,FALSE),"")</f>
        <v>1406</v>
      </c>
      <c r="BJ900" s="132">
        <f t="shared" si="544"/>
        <v>1406</v>
      </c>
      <c r="BK900" s="132" t="str">
        <f t="shared" si="545"/>
        <v/>
      </c>
      <c r="BL900" s="132" t="str">
        <f t="shared" si="546"/>
        <v/>
      </c>
      <c r="BM900" s="132" t="str">
        <f t="shared" si="547"/>
        <v/>
      </c>
      <c r="BN900" s="132" t="str">
        <f t="shared" si="548"/>
        <v/>
      </c>
      <c r="BO900" s="132" t="str">
        <f t="shared" si="549"/>
        <v/>
      </c>
      <c r="BP900" s="132" t="str">
        <f t="shared" si="550"/>
        <v/>
      </c>
      <c r="BQ900" s="132" t="str">
        <f t="shared" si="551"/>
        <v/>
      </c>
      <c r="BR900" s="132" t="str">
        <f t="shared" si="552"/>
        <v/>
      </c>
      <c r="BS900" s="132" t="str">
        <f t="shared" si="553"/>
        <v/>
      </c>
      <c r="BT900" s="132" t="str">
        <f t="shared" si="554"/>
        <v/>
      </c>
      <c r="BU900" s="132" t="str">
        <f t="shared" si="555"/>
        <v/>
      </c>
      <c r="BV900" s="132" t="str">
        <f t="shared" si="556"/>
        <v/>
      </c>
      <c r="BW900" s="132" t="str">
        <f t="shared" si="557"/>
        <v/>
      </c>
      <c r="BX900" s="132" t="str">
        <f t="shared" si="558"/>
        <v/>
      </c>
      <c r="BY900" s="132" t="str">
        <f t="shared" si="559"/>
        <v/>
      </c>
      <c r="BZ900" t="str">
        <f t="shared" si="517"/>
        <v>ind_emissions-CO2e_chem[Mt]</v>
      </c>
      <c r="CA900" t="str">
        <f t="shared" si="518"/>
        <v/>
      </c>
      <c r="CB900" t="str">
        <f t="shared" si="519"/>
        <v/>
      </c>
      <c r="CC900" t="str">
        <f t="shared" si="520"/>
        <v/>
      </c>
      <c r="CD900" t="str">
        <f t="shared" si="521"/>
        <v/>
      </c>
      <c r="CE900" t="str">
        <f t="shared" si="522"/>
        <v/>
      </c>
      <c r="CF900" t="str">
        <f t="shared" si="523"/>
        <v/>
      </c>
      <c r="CG900" t="str">
        <f t="shared" si="524"/>
        <v/>
      </c>
      <c r="CH900" t="str">
        <f t="shared" si="525"/>
        <v/>
      </c>
      <c r="CI900" t="str">
        <f t="shared" si="526"/>
        <v/>
      </c>
      <c r="CJ900" t="str">
        <f t="shared" si="527"/>
        <v/>
      </c>
      <c r="CK900" t="str">
        <f t="shared" si="528"/>
        <v/>
      </c>
      <c r="CL900" t="str">
        <f t="shared" si="529"/>
        <v/>
      </c>
      <c r="CM900" t="str">
        <f t="shared" si="530"/>
        <v/>
      </c>
      <c r="CN900" t="str">
        <f t="shared" si="531"/>
        <v/>
      </c>
      <c r="CO900" t="str">
        <f t="shared" si="532"/>
        <v/>
      </c>
    </row>
    <row r="901" spans="1:93" ht="18.600000000000001" customHeight="1">
      <c r="A901" t="s">
        <v>4903</v>
      </c>
      <c r="B901" s="97" t="s">
        <v>4730</v>
      </c>
      <c r="C901" s="26" t="s">
        <v>5490</v>
      </c>
      <c r="D901" s="27"/>
      <c r="E901" s="27" t="s">
        <v>2890</v>
      </c>
      <c r="F901" t="s">
        <v>48</v>
      </c>
      <c r="G901" s="30" t="s">
        <v>631</v>
      </c>
      <c r="H901" t="s">
        <v>526</v>
      </c>
      <c r="I901" t="s">
        <v>5523</v>
      </c>
      <c r="K901" s="28"/>
      <c r="M901" t="s">
        <v>38</v>
      </c>
      <c r="R901" t="str">
        <f>IF(COUNTIF(soi_input_variables!A:A,B901)&gt;0,"yes","no")</f>
        <v>yes</v>
      </c>
      <c r="S901" t="str">
        <f>IF(COUNTIF(midas_input_variables!A:A,B901)&gt;0,"yes","no")</f>
        <v>yes</v>
      </c>
      <c r="T901" t="str">
        <f t="shared" si="498"/>
        <v>yes</v>
      </c>
      <c r="U901">
        <f t="shared" si="536"/>
        <v>5.0000000000000001E-4</v>
      </c>
      <c r="V901" t="str">
        <f>IF(COUNTIF(eucalc_variables_proxies!A:A,B901)&gt;0,"yes","no")</f>
        <v>yes</v>
      </c>
      <c r="X901" s="9" t="s">
        <v>2966</v>
      </c>
      <c r="Y901" t="s">
        <v>4681</v>
      </c>
      <c r="AI901" s="9" t="s">
        <v>5524</v>
      </c>
      <c r="AJ901" t="s">
        <v>3136</v>
      </c>
      <c r="AK901" t="s">
        <v>3136</v>
      </c>
      <c r="AO901" s="29">
        <v>1404</v>
      </c>
      <c r="AP901" s="103" t="s">
        <v>5389</v>
      </c>
      <c r="AQ901" s="104" t="b">
        <v>1</v>
      </c>
      <c r="AR901" s="105"/>
      <c r="AS901" s="29">
        <v>1404</v>
      </c>
      <c r="AT901" s="131" t="str" cm="1">
        <f t="array" ref="AT901">IFERROR(_xlfn.TEXTSPLIT(AR901,";",,FALSE),"")</f>
        <v/>
      </c>
      <c r="BJ901" s="132" t="str">
        <f t="shared" si="544"/>
        <v/>
      </c>
      <c r="BK901" s="132" t="str">
        <f t="shared" si="545"/>
        <v/>
      </c>
      <c r="BL901" s="132" t="str">
        <f t="shared" si="546"/>
        <v/>
      </c>
      <c r="BM901" s="132" t="str">
        <f t="shared" si="547"/>
        <v/>
      </c>
      <c r="BN901" s="132" t="str">
        <f t="shared" si="548"/>
        <v/>
      </c>
      <c r="BO901" s="132" t="str">
        <f t="shared" si="549"/>
        <v/>
      </c>
      <c r="BP901" s="132" t="str">
        <f t="shared" si="550"/>
        <v/>
      </c>
      <c r="BQ901" s="132" t="str">
        <f t="shared" si="551"/>
        <v/>
      </c>
      <c r="BR901" s="132" t="str">
        <f t="shared" si="552"/>
        <v/>
      </c>
      <c r="BS901" s="132" t="str">
        <f t="shared" si="553"/>
        <v/>
      </c>
      <c r="BT901" s="132" t="str">
        <f t="shared" si="554"/>
        <v/>
      </c>
      <c r="BU901" s="132" t="str">
        <f t="shared" si="555"/>
        <v/>
      </c>
      <c r="BV901" s="132" t="str">
        <f t="shared" si="556"/>
        <v/>
      </c>
      <c r="BW901" s="132" t="str">
        <f t="shared" si="557"/>
        <v/>
      </c>
      <c r="BX901" s="132" t="str">
        <f t="shared" si="558"/>
        <v/>
      </c>
      <c r="BY901" s="132" t="str">
        <f t="shared" si="559"/>
        <v/>
      </c>
      <c r="BZ901" t="str">
        <f t="shared" si="517"/>
        <v/>
      </c>
      <c r="CA901" t="str">
        <f t="shared" si="518"/>
        <v/>
      </c>
      <c r="CB901" t="str">
        <f t="shared" si="519"/>
        <v/>
      </c>
      <c r="CC901" t="str">
        <f t="shared" si="520"/>
        <v/>
      </c>
      <c r="CD901" t="str">
        <f t="shared" si="521"/>
        <v/>
      </c>
      <c r="CE901" t="str">
        <f t="shared" si="522"/>
        <v/>
      </c>
      <c r="CF901" t="str">
        <f t="shared" si="523"/>
        <v/>
      </c>
      <c r="CG901" t="str">
        <f t="shared" si="524"/>
        <v/>
      </c>
      <c r="CH901" t="str">
        <f t="shared" si="525"/>
        <v/>
      </c>
      <c r="CI901" t="str">
        <f t="shared" si="526"/>
        <v/>
      </c>
      <c r="CJ901" t="str">
        <f t="shared" si="527"/>
        <v/>
      </c>
      <c r="CK901" t="str">
        <f t="shared" si="528"/>
        <v/>
      </c>
      <c r="CL901" t="str">
        <f t="shared" si="529"/>
        <v/>
      </c>
      <c r="CM901" t="str">
        <f t="shared" si="530"/>
        <v/>
      </c>
      <c r="CN901" t="str">
        <f t="shared" si="531"/>
        <v/>
      </c>
      <c r="CO901" t="str">
        <f t="shared" si="532"/>
        <v/>
      </c>
    </row>
    <row r="902" spans="1:93" ht="18" customHeight="1">
      <c r="A902" s="207" t="s">
        <v>5525</v>
      </c>
      <c r="B902" s="97" t="s">
        <v>4732</v>
      </c>
      <c r="C902" s="26" t="s">
        <v>5380</v>
      </c>
      <c r="D902" s="27"/>
      <c r="E902" s="27" t="s">
        <v>2890</v>
      </c>
      <c r="F902" t="s">
        <v>48</v>
      </c>
      <c r="G902" s="30" t="s">
        <v>631</v>
      </c>
      <c r="H902" t="s">
        <v>526</v>
      </c>
      <c r="I902" t="s">
        <v>5526</v>
      </c>
      <c r="K902" s="28"/>
      <c r="L902" t="s">
        <v>472</v>
      </c>
      <c r="M902" t="s">
        <v>38</v>
      </c>
      <c r="Q902" s="202"/>
      <c r="R902" t="str">
        <f>IF(COUNTIF(soi_input_variables!A:A,B902)&gt;0,"yes","no")</f>
        <v>yes</v>
      </c>
      <c r="S902" t="str">
        <f>IF(COUNTIF(midas_input_variables!A:A,B902)&gt;0,"yes","no")</f>
        <v>yes</v>
      </c>
      <c r="T902" t="str">
        <f t="shared" ref="T902" si="560">IF(OR(R902="yes",S902="yes"),"yes","no")</f>
        <v>yes</v>
      </c>
      <c r="U902">
        <f t="shared" si="536"/>
        <v>5.0000000000000001E-4</v>
      </c>
      <c r="V902" t="str">
        <f>IF(COUNTIF(eucalc_variables_proxies!A:A,B902)&gt;0,"yes","no")</f>
        <v>yes</v>
      </c>
      <c r="X902" s="9" t="s">
        <v>2966</v>
      </c>
      <c r="Y902" t="s">
        <v>4681</v>
      </c>
      <c r="AI902" s="9" t="s">
        <v>5527</v>
      </c>
      <c r="AJ902" t="s">
        <v>3136</v>
      </c>
      <c r="AK902" t="s">
        <v>3136</v>
      </c>
      <c r="AO902" s="29">
        <v>1404</v>
      </c>
      <c r="AP902" s="103" t="s">
        <v>5399</v>
      </c>
      <c r="AQ902" s="104" t="b">
        <v>1</v>
      </c>
      <c r="AR902" s="105"/>
      <c r="AS902" s="29">
        <v>1404</v>
      </c>
      <c r="AT902" s="131" t="str" cm="1">
        <f t="array" ref="AT902">IFERROR(_xlfn.TEXTSPLIT(AR902,";",,FALSE),"")</f>
        <v/>
      </c>
      <c r="BJ902" s="132" t="str">
        <f t="shared" si="544"/>
        <v/>
      </c>
      <c r="BK902" s="132" t="str">
        <f t="shared" si="545"/>
        <v/>
      </c>
      <c r="BL902" s="132" t="str">
        <f t="shared" si="546"/>
        <v/>
      </c>
      <c r="BM902" s="132" t="str">
        <f t="shared" si="547"/>
        <v/>
      </c>
      <c r="BN902" s="132" t="str">
        <f t="shared" si="548"/>
        <v/>
      </c>
      <c r="BO902" s="132" t="str">
        <f t="shared" si="549"/>
        <v/>
      </c>
      <c r="BP902" s="132" t="str">
        <f t="shared" si="550"/>
        <v/>
      </c>
      <c r="BQ902" s="132" t="str">
        <f t="shared" si="551"/>
        <v/>
      </c>
      <c r="BR902" s="132" t="str">
        <f t="shared" si="552"/>
        <v/>
      </c>
      <c r="BS902" s="132" t="str">
        <f t="shared" si="553"/>
        <v/>
      </c>
      <c r="BT902" s="132" t="str">
        <f t="shared" si="554"/>
        <v/>
      </c>
      <c r="BU902" s="132" t="str">
        <f t="shared" si="555"/>
        <v/>
      </c>
      <c r="BV902" s="132" t="str">
        <f t="shared" si="556"/>
        <v/>
      </c>
      <c r="BW902" s="132" t="str">
        <f t="shared" si="557"/>
        <v/>
      </c>
      <c r="BX902" s="132" t="str">
        <f t="shared" si="558"/>
        <v/>
      </c>
      <c r="BY902" s="132" t="str">
        <f t="shared" si="559"/>
        <v/>
      </c>
      <c r="BZ902" t="str">
        <f t="shared" si="517"/>
        <v/>
      </c>
      <c r="CA902" t="str">
        <f t="shared" si="518"/>
        <v/>
      </c>
      <c r="CB902" t="str">
        <f t="shared" si="519"/>
        <v/>
      </c>
      <c r="CC902" t="str">
        <f t="shared" si="520"/>
        <v/>
      </c>
      <c r="CD902" t="str">
        <f t="shared" si="521"/>
        <v/>
      </c>
      <c r="CE902" t="str">
        <f t="shared" si="522"/>
        <v/>
      </c>
      <c r="CF902" t="str">
        <f t="shared" si="523"/>
        <v/>
      </c>
      <c r="CG902" t="str">
        <f t="shared" si="524"/>
        <v/>
      </c>
      <c r="CH902" t="str">
        <f t="shared" si="525"/>
        <v/>
      </c>
      <c r="CI902" t="str">
        <f t="shared" si="526"/>
        <v/>
      </c>
      <c r="CJ902" t="str">
        <f t="shared" si="527"/>
        <v/>
      </c>
      <c r="CK902" t="str">
        <f t="shared" si="528"/>
        <v/>
      </c>
      <c r="CL902" t="str">
        <f t="shared" si="529"/>
        <v/>
      </c>
      <c r="CM902" t="str">
        <f t="shared" si="530"/>
        <v/>
      </c>
      <c r="CN902" t="str">
        <f t="shared" si="531"/>
        <v/>
      </c>
      <c r="CO902" t="str">
        <f t="shared" si="532"/>
        <v/>
      </c>
    </row>
    <row r="903" spans="1:93" ht="18" customHeight="1">
      <c r="A903" s="192" t="s">
        <v>4940</v>
      </c>
      <c r="B903" s="97"/>
      <c r="C903" s="26"/>
      <c r="D903" s="27" t="s">
        <v>5528</v>
      </c>
      <c r="E903" s="27" t="s">
        <v>2890</v>
      </c>
      <c r="F903" t="s">
        <v>48</v>
      </c>
      <c r="G903" s="30" t="s">
        <v>631</v>
      </c>
      <c r="H903" t="s">
        <v>526</v>
      </c>
      <c r="K903" s="28"/>
      <c r="M903" t="s">
        <v>1707</v>
      </c>
      <c r="Q903" s="202"/>
      <c r="R903" t="str">
        <f>IF(COUNTIF(soi_input_variables!A:A,B903)&gt;0,"yes","no")</f>
        <v>no</v>
      </c>
      <c r="S903" t="str">
        <f>IF(COUNTIF(midas_input_variables!A:A,B903)&gt;0,"yes","no")</f>
        <v>no</v>
      </c>
      <c r="T903" t="str">
        <f t="shared" ref="T903:T913" si="561">IF(OR(R903="yes",S903="yes"),"yes","no")</f>
        <v>no</v>
      </c>
      <c r="X903" s="9"/>
      <c r="AI903" s="9"/>
      <c r="AO903" s="29"/>
      <c r="AP903" s="103"/>
      <c r="AQ903" s="104"/>
      <c r="AR903" s="105"/>
      <c r="AS903" s="29"/>
    </row>
    <row r="904" spans="1:93" ht="18" customHeight="1">
      <c r="A904" s="192" t="s">
        <v>4946</v>
      </c>
      <c r="B904" s="97"/>
      <c r="C904" s="26"/>
      <c r="D904" s="27" t="s">
        <v>5528</v>
      </c>
      <c r="E904" s="27" t="s">
        <v>2890</v>
      </c>
      <c r="F904" t="s">
        <v>48</v>
      </c>
      <c r="G904" s="30" t="s">
        <v>631</v>
      </c>
      <c r="H904" t="s">
        <v>526</v>
      </c>
      <c r="K904" s="28"/>
      <c r="M904" t="s">
        <v>1707</v>
      </c>
      <c r="Q904" s="202"/>
      <c r="R904" t="str">
        <f>IF(COUNTIF(soi_input_variables!A:A,B904)&gt;0,"yes","no")</f>
        <v>no</v>
      </c>
      <c r="S904" t="str">
        <f>IF(COUNTIF(midas_input_variables!A:A,B904)&gt;0,"yes","no")</f>
        <v>no</v>
      </c>
      <c r="T904" t="str">
        <f t="shared" si="561"/>
        <v>no</v>
      </c>
      <c r="X904" s="9"/>
      <c r="AI904" s="9"/>
      <c r="AO904" s="29"/>
      <c r="AP904" s="103"/>
      <c r="AQ904" s="104"/>
      <c r="AR904" s="105"/>
      <c r="AS904" s="29"/>
    </row>
    <row r="905" spans="1:93" ht="18" customHeight="1">
      <c r="A905" s="192" t="s">
        <v>4949</v>
      </c>
      <c r="B905" s="97"/>
      <c r="C905" s="26"/>
      <c r="D905" s="27" t="s">
        <v>5528</v>
      </c>
      <c r="E905" s="27" t="s">
        <v>2890</v>
      </c>
      <c r="F905" t="s">
        <v>48</v>
      </c>
      <c r="G905" s="30" t="s">
        <v>631</v>
      </c>
      <c r="H905" t="s">
        <v>526</v>
      </c>
      <c r="K905" s="28"/>
      <c r="M905" t="s">
        <v>1707</v>
      </c>
      <c r="Q905" s="202"/>
      <c r="R905" t="str">
        <f>IF(COUNTIF(soi_input_variables!A:A,B905)&gt;0,"yes","no")</f>
        <v>no</v>
      </c>
      <c r="S905" t="str">
        <f>IF(COUNTIF(midas_input_variables!A:A,B905)&gt;0,"yes","no")</f>
        <v>no</v>
      </c>
      <c r="T905" t="str">
        <f t="shared" si="561"/>
        <v>no</v>
      </c>
      <c r="X905" s="9"/>
      <c r="AI905" s="9"/>
      <c r="AO905" s="29"/>
      <c r="AP905" s="103"/>
      <c r="AQ905" s="104"/>
      <c r="AR905" s="105"/>
      <c r="AS905" s="29"/>
    </row>
    <row r="906" spans="1:93" ht="18" customHeight="1">
      <c r="A906" s="192" t="s">
        <v>4952</v>
      </c>
      <c r="B906" s="97"/>
      <c r="C906" s="26"/>
      <c r="D906" s="27" t="s">
        <v>5528</v>
      </c>
      <c r="E906" s="27" t="s">
        <v>2890</v>
      </c>
      <c r="F906" t="s">
        <v>48</v>
      </c>
      <c r="G906" s="30" t="s">
        <v>631</v>
      </c>
      <c r="H906" t="s">
        <v>526</v>
      </c>
      <c r="K906" s="28"/>
      <c r="M906" t="s">
        <v>1707</v>
      </c>
      <c r="Q906" s="202"/>
      <c r="R906" t="str">
        <f>IF(COUNTIF(soi_input_variables!A:A,B906)&gt;0,"yes","no")</f>
        <v>no</v>
      </c>
      <c r="S906" t="str">
        <f>IF(COUNTIF(midas_input_variables!A:A,B906)&gt;0,"yes","no")</f>
        <v>no</v>
      </c>
      <c r="T906" t="str">
        <f t="shared" si="561"/>
        <v>no</v>
      </c>
      <c r="X906" s="9"/>
      <c r="AI906" s="9"/>
      <c r="AO906" s="29"/>
      <c r="AP906" s="103"/>
      <c r="AQ906" s="104"/>
      <c r="AR906" s="105"/>
      <c r="AS906" s="29"/>
    </row>
    <row r="907" spans="1:93" ht="18" customHeight="1">
      <c r="A907" s="192" t="s">
        <v>4955</v>
      </c>
      <c r="B907" s="97"/>
      <c r="C907" s="26"/>
      <c r="D907" s="27" t="s">
        <v>5528</v>
      </c>
      <c r="E907" s="27" t="s">
        <v>2890</v>
      </c>
      <c r="F907" t="s">
        <v>48</v>
      </c>
      <c r="G907" s="30" t="s">
        <v>631</v>
      </c>
      <c r="H907" t="s">
        <v>526</v>
      </c>
      <c r="K907" s="28"/>
      <c r="M907" t="s">
        <v>1707</v>
      </c>
      <c r="Q907" s="202"/>
      <c r="R907" t="str">
        <f>IF(COUNTIF(soi_input_variables!A:A,B907)&gt;0,"yes","no")</f>
        <v>no</v>
      </c>
      <c r="S907" t="str">
        <f>IF(COUNTIF(midas_input_variables!A:A,B907)&gt;0,"yes","no")</f>
        <v>no</v>
      </c>
      <c r="T907" t="str">
        <f t="shared" si="561"/>
        <v>no</v>
      </c>
      <c r="X907" s="9"/>
      <c r="AI907" s="9"/>
      <c r="AO907" s="29"/>
      <c r="AP907" s="103"/>
      <c r="AQ907" s="104"/>
      <c r="AR907" s="105"/>
      <c r="AS907" s="29"/>
    </row>
    <row r="908" spans="1:93" ht="18" customHeight="1">
      <c r="A908" s="192" t="s">
        <v>4958</v>
      </c>
      <c r="B908" s="97"/>
      <c r="C908" s="26"/>
      <c r="D908" s="27" t="s">
        <v>5528</v>
      </c>
      <c r="E908" s="27" t="s">
        <v>2890</v>
      </c>
      <c r="F908" t="s">
        <v>48</v>
      </c>
      <c r="G908" s="30" t="s">
        <v>631</v>
      </c>
      <c r="H908" t="s">
        <v>526</v>
      </c>
      <c r="K908" s="28"/>
      <c r="M908" t="s">
        <v>1707</v>
      </c>
      <c r="Q908" s="202"/>
      <c r="R908" t="str">
        <f>IF(COUNTIF(soi_input_variables!A:A,B908)&gt;0,"yes","no")</f>
        <v>no</v>
      </c>
      <c r="S908" t="str">
        <f>IF(COUNTIF(midas_input_variables!A:A,B908)&gt;0,"yes","no")</f>
        <v>no</v>
      </c>
      <c r="T908" t="str">
        <f t="shared" si="561"/>
        <v>no</v>
      </c>
      <c r="X908" s="9"/>
      <c r="AI908" s="9"/>
      <c r="AO908" s="29"/>
      <c r="AP908" s="103"/>
      <c r="AQ908" s="104"/>
      <c r="AR908" s="105"/>
      <c r="AS908" s="29"/>
    </row>
    <row r="909" spans="1:93" ht="18" customHeight="1">
      <c r="A909" s="192" t="s">
        <v>4961</v>
      </c>
      <c r="B909" s="97"/>
      <c r="C909" s="26"/>
      <c r="D909" s="27" t="s">
        <v>5528</v>
      </c>
      <c r="E909" s="27" t="s">
        <v>2890</v>
      </c>
      <c r="F909" t="s">
        <v>48</v>
      </c>
      <c r="G909" s="30" t="s">
        <v>631</v>
      </c>
      <c r="H909" t="s">
        <v>526</v>
      </c>
      <c r="K909" s="28"/>
      <c r="M909" t="s">
        <v>1707</v>
      </c>
      <c r="Q909" s="202"/>
      <c r="R909" t="str">
        <f>IF(COUNTIF(soi_input_variables!A:A,B909)&gt;0,"yes","no")</f>
        <v>no</v>
      </c>
      <c r="S909" t="str">
        <f>IF(COUNTIF(midas_input_variables!A:A,B909)&gt;0,"yes","no")</f>
        <v>no</v>
      </c>
      <c r="T909" t="str">
        <f t="shared" si="561"/>
        <v>no</v>
      </c>
      <c r="X909" s="9"/>
      <c r="AI909" s="9"/>
      <c r="AO909" s="29"/>
      <c r="AP909" s="103"/>
      <c r="AQ909" s="104"/>
      <c r="AR909" s="105"/>
      <c r="AS909" s="29"/>
    </row>
    <row r="910" spans="1:93" ht="18" customHeight="1">
      <c r="A910" s="192" t="s">
        <v>4963</v>
      </c>
      <c r="B910" s="97"/>
      <c r="C910" s="26"/>
      <c r="D910" s="27" t="s">
        <v>5528</v>
      </c>
      <c r="E910" s="27" t="s">
        <v>2890</v>
      </c>
      <c r="F910" t="s">
        <v>48</v>
      </c>
      <c r="G910" s="30" t="s">
        <v>631</v>
      </c>
      <c r="H910" t="s">
        <v>526</v>
      </c>
      <c r="K910" s="28"/>
      <c r="M910" t="s">
        <v>1707</v>
      </c>
      <c r="Q910" s="202"/>
      <c r="R910" t="str">
        <f>IF(COUNTIF(soi_input_variables!A:A,B910)&gt;0,"yes","no")</f>
        <v>no</v>
      </c>
      <c r="S910" t="str">
        <f>IF(COUNTIF(midas_input_variables!A:A,B910)&gt;0,"yes","no")</f>
        <v>no</v>
      </c>
      <c r="T910" t="str">
        <f t="shared" si="561"/>
        <v>no</v>
      </c>
      <c r="X910" s="9"/>
      <c r="AI910" s="9"/>
      <c r="AO910" s="29"/>
      <c r="AP910" s="103"/>
      <c r="AQ910" s="104"/>
      <c r="AR910" s="105"/>
      <c r="AS910" s="29"/>
    </row>
    <row r="911" spans="1:93" ht="18" customHeight="1">
      <c r="A911" s="192" t="s">
        <v>4966</v>
      </c>
      <c r="B911" s="97"/>
      <c r="C911" s="26"/>
      <c r="D911" s="27" t="s">
        <v>5528</v>
      </c>
      <c r="E911" s="27" t="s">
        <v>2890</v>
      </c>
      <c r="F911" t="s">
        <v>48</v>
      </c>
      <c r="G911" s="30" t="s">
        <v>631</v>
      </c>
      <c r="H911" t="s">
        <v>526</v>
      </c>
      <c r="K911" s="28"/>
      <c r="M911" t="s">
        <v>1707</v>
      </c>
      <c r="Q911" s="202"/>
      <c r="R911" t="str">
        <f>IF(COUNTIF(soi_input_variables!A:A,B911)&gt;0,"yes","no")</f>
        <v>no</v>
      </c>
      <c r="S911" t="str">
        <f>IF(COUNTIF(midas_input_variables!A:A,B911)&gt;0,"yes","no")</f>
        <v>no</v>
      </c>
      <c r="T911" t="str">
        <f t="shared" si="561"/>
        <v>no</v>
      </c>
      <c r="X911" s="9"/>
      <c r="AI911" s="9"/>
      <c r="AO911" s="29"/>
      <c r="AP911" s="103"/>
      <c r="AQ911" s="104"/>
      <c r="AR911" s="105"/>
      <c r="AS911" s="29"/>
    </row>
    <row r="912" spans="1:93" ht="18" customHeight="1">
      <c r="A912" s="207" t="s">
        <v>4970</v>
      </c>
      <c r="B912" s="97"/>
      <c r="C912" s="26"/>
      <c r="D912" s="27" t="s">
        <v>5528</v>
      </c>
      <c r="E912" s="27" t="s">
        <v>2890</v>
      </c>
      <c r="F912" t="s">
        <v>48</v>
      </c>
      <c r="G912" s="30" t="s">
        <v>631</v>
      </c>
      <c r="H912" t="s">
        <v>526</v>
      </c>
      <c r="K912" s="28"/>
      <c r="L912" t="s">
        <v>472</v>
      </c>
      <c r="M912" t="s">
        <v>1707</v>
      </c>
      <c r="Q912" s="202"/>
      <c r="R912" t="str">
        <f>IF(COUNTIF(soi_input_variables!A:A,B912)&gt;0,"yes","no")</f>
        <v>no</v>
      </c>
      <c r="S912" t="str">
        <f>IF(COUNTIF(midas_input_variables!A:A,B912)&gt;0,"yes","no")</f>
        <v>no</v>
      </c>
      <c r="T912" t="str">
        <f t="shared" si="561"/>
        <v>no</v>
      </c>
      <c r="X912" s="9"/>
      <c r="AI912" s="9"/>
      <c r="AO912" s="29"/>
      <c r="AP912" s="103"/>
      <c r="AQ912" s="104"/>
      <c r="AR912" s="105"/>
      <c r="AS912" s="29"/>
    </row>
    <row r="913" spans="1:93" ht="19.2" customHeight="1">
      <c r="A913" s="198" t="s">
        <v>4909</v>
      </c>
      <c r="B913" s="97" t="s">
        <v>4734</v>
      </c>
      <c r="C913" s="26" t="s">
        <v>3693</v>
      </c>
      <c r="D913" s="27"/>
      <c r="E913" s="27" t="s">
        <v>2890</v>
      </c>
      <c r="F913" t="s">
        <v>48</v>
      </c>
      <c r="G913" s="30" t="s">
        <v>631</v>
      </c>
      <c r="H913" t="s">
        <v>526</v>
      </c>
      <c r="I913" t="s">
        <v>5529</v>
      </c>
      <c r="K913" s="28"/>
      <c r="M913" t="s">
        <v>38</v>
      </c>
      <c r="R913" t="str">
        <f>IF(COUNTIF(soi_input_variables!A:A,B913)&gt;0,"yes","no")</f>
        <v>yes</v>
      </c>
      <c r="S913" t="str">
        <f>IF(COUNTIF(midas_input_variables!A:A,B913)&gt;0,"yes","no")</f>
        <v>yes</v>
      </c>
      <c r="T913" t="str">
        <f t="shared" si="561"/>
        <v>yes</v>
      </c>
      <c r="U913">
        <f t="shared" si="536"/>
        <v>5.0000000000000001E-4</v>
      </c>
      <c r="V913" t="str">
        <f>IF(COUNTIF(eucalc_variables_proxies!A:A,B913)&gt;0,"yes","no")</f>
        <v>yes</v>
      </c>
      <c r="X913" s="9" t="s">
        <v>2966</v>
      </c>
      <c r="Y913" t="s">
        <v>4681</v>
      </c>
      <c r="AI913" s="9" t="s">
        <v>5530</v>
      </c>
      <c r="AJ913" t="s">
        <v>3136</v>
      </c>
      <c r="AK913" t="s">
        <v>3136</v>
      </c>
      <c r="AO913" s="29">
        <v>1404</v>
      </c>
      <c r="AP913" s="103" t="s">
        <v>5403</v>
      </c>
      <c r="AQ913" s="104" t="b">
        <v>1</v>
      </c>
      <c r="AR913" s="105"/>
      <c r="AS913" s="29">
        <v>1404</v>
      </c>
      <c r="AT913" s="131" t="str" cm="1">
        <f t="array" ref="AT913">IFERROR(_xlfn.TEXTSPLIT(AR913,";",,FALSE),"")</f>
        <v/>
      </c>
      <c r="BJ913" s="132" t="str">
        <f t="shared" si="544"/>
        <v/>
      </c>
      <c r="BK913" s="132" t="str">
        <f t="shared" si="545"/>
        <v/>
      </c>
      <c r="BL913" s="132" t="str">
        <f t="shared" si="546"/>
        <v/>
      </c>
      <c r="BM913" s="132" t="str">
        <f t="shared" si="547"/>
        <v/>
      </c>
      <c r="BN913" s="132" t="str">
        <f t="shared" si="548"/>
        <v/>
      </c>
      <c r="BO913" s="132" t="str">
        <f t="shared" si="549"/>
        <v/>
      </c>
      <c r="BP913" s="132" t="str">
        <f t="shared" si="550"/>
        <v/>
      </c>
      <c r="BQ913" s="132" t="str">
        <f t="shared" si="551"/>
        <v/>
      </c>
      <c r="BR913" s="132" t="str">
        <f t="shared" si="552"/>
        <v/>
      </c>
      <c r="BS913" s="132" t="str">
        <f t="shared" si="553"/>
        <v/>
      </c>
      <c r="BT913" s="132" t="str">
        <f t="shared" si="554"/>
        <v/>
      </c>
      <c r="BU913" s="132" t="str">
        <f t="shared" si="555"/>
        <v/>
      </c>
      <c r="BV913" s="132" t="str">
        <f t="shared" si="556"/>
        <v/>
      </c>
      <c r="BW913" s="132" t="str">
        <f t="shared" si="557"/>
        <v/>
      </c>
      <c r="BX913" s="132" t="str">
        <f t="shared" si="558"/>
        <v/>
      </c>
      <c r="BY913" s="132" t="str">
        <f t="shared" si="559"/>
        <v/>
      </c>
      <c r="BZ913" t="str">
        <f t="shared" ref="BZ913:BZ976" si="562" xml:space="preserve"> IF(LEN(BJ913)&gt;0,VLOOKUP(BJ913,$AO:$AP,2,FALSE),"")</f>
        <v/>
      </c>
      <c r="CA913" t="str">
        <f t="shared" ref="CA913:CA976" si="563" xml:space="preserve"> IF(LEN(BK913)&gt;0,VLOOKUP(BK913,$AO:$AP,2,FALSE),"")</f>
        <v/>
      </c>
      <c r="CB913" t="str">
        <f t="shared" ref="CB913:CB976" si="564" xml:space="preserve"> IF(LEN(BL913)&gt;0,VLOOKUP(BL913,$AO:$AP,2,FALSE),"")</f>
        <v/>
      </c>
      <c r="CC913" t="str">
        <f t="shared" ref="CC913:CC976" si="565" xml:space="preserve"> IF(LEN(BM913)&gt;0,VLOOKUP(BM913,$AO:$AP,2,FALSE),"")</f>
        <v/>
      </c>
      <c r="CD913" t="str">
        <f t="shared" ref="CD913:CD976" si="566" xml:space="preserve"> IF(LEN(BN913)&gt;0,VLOOKUP(BN913,$AO:$AP,2,FALSE),"")</f>
        <v/>
      </c>
      <c r="CE913" t="str">
        <f t="shared" ref="CE913:CE976" si="567" xml:space="preserve"> IF(LEN(BO913)&gt;0,VLOOKUP(BO913,$AO:$AP,2,FALSE),"")</f>
        <v/>
      </c>
      <c r="CF913" t="str">
        <f t="shared" ref="CF913:CF976" si="568" xml:space="preserve"> IF(LEN(BP913)&gt;0,VLOOKUP(BP913,$AO:$AP,2,FALSE),"")</f>
        <v/>
      </c>
      <c r="CG913" t="str">
        <f t="shared" ref="CG913:CG976" si="569" xml:space="preserve"> IF(LEN(BQ913)&gt;0,VLOOKUP(BQ913,$AO:$AP,2,FALSE),"")</f>
        <v/>
      </c>
      <c r="CH913" t="str">
        <f t="shared" ref="CH913:CH976" si="570" xml:space="preserve"> IF(LEN(BR913)&gt;0,VLOOKUP(BR913,$AO:$AP,2,FALSE),"")</f>
        <v/>
      </c>
      <c r="CI913" t="str">
        <f t="shared" ref="CI913:CI976" si="571" xml:space="preserve"> IF(LEN(BS913)&gt;0,VLOOKUP(BS913,$AO:$AP,2,FALSE),"")</f>
        <v/>
      </c>
      <c r="CJ913" t="str">
        <f t="shared" ref="CJ913:CJ976" si="572" xml:space="preserve"> IF(LEN(BT913)&gt;0,VLOOKUP(BT913,$AO:$AP,2,FALSE),"")</f>
        <v/>
      </c>
      <c r="CK913" t="str">
        <f t="shared" ref="CK913:CK976" si="573" xml:space="preserve"> IF(LEN(BU913)&gt;0,VLOOKUP(BU913,$AO:$AP,2,FALSE),"")</f>
        <v/>
      </c>
      <c r="CL913" t="str">
        <f t="shared" ref="CL913:CL976" si="574" xml:space="preserve"> IF(LEN(BV913)&gt;0,VLOOKUP(BV913,$AO:$AP,2,FALSE),"")</f>
        <v/>
      </c>
      <c r="CM913" t="str">
        <f t="shared" ref="CM913:CM976" si="575" xml:space="preserve"> IF(LEN(BW913)&gt;0,VLOOKUP(BW913,$AO:$AP,2,FALSE),"")</f>
        <v/>
      </c>
      <c r="CN913" t="str">
        <f t="shared" ref="CN913:CN976" si="576" xml:space="preserve"> IF(LEN(BX913)&gt;0,VLOOKUP(BX913,$AO:$AP,2,FALSE),"")</f>
        <v/>
      </c>
      <c r="CO913" t="str">
        <f t="shared" ref="CO913:CO976" si="577" xml:space="preserve"> IF(LEN(BY913)&gt;0,VLOOKUP(BY913,$AO:$AP,2,FALSE),"")</f>
        <v/>
      </c>
    </row>
    <row r="914" spans="1:93" ht="20.100000000000001" customHeight="1">
      <c r="A914" t="s">
        <v>4912</v>
      </c>
      <c r="B914" s="97" t="s">
        <v>4736</v>
      </c>
      <c r="C914" s="26" t="s">
        <v>5460</v>
      </c>
      <c r="D914" s="27"/>
      <c r="E914" s="27" t="s">
        <v>2890</v>
      </c>
      <c r="F914" t="s">
        <v>48</v>
      </c>
      <c r="G914" s="30" t="s">
        <v>631</v>
      </c>
      <c r="H914" t="s">
        <v>526</v>
      </c>
      <c r="I914" t="s">
        <v>5531</v>
      </c>
      <c r="K914" s="28"/>
      <c r="M914" t="s">
        <v>38</v>
      </c>
      <c r="R914" t="str">
        <f>IF(COUNTIF(soi_input_variables!A:A,B914)&gt;0,"yes","no")</f>
        <v>yes</v>
      </c>
      <c r="S914" t="str">
        <f>IF(COUNTIF(midas_input_variables!A:A,B914)&gt;0,"yes","no")</f>
        <v>yes</v>
      </c>
      <c r="T914" t="str">
        <f t="shared" ref="T914:T975" si="578">IF(OR(R914="yes",S914="yes"),"yes","no")</f>
        <v>yes</v>
      </c>
      <c r="U914">
        <f t="shared" si="536"/>
        <v>5.0000000000000001E-4</v>
      </c>
      <c r="V914" t="str">
        <f>IF(COUNTIF(eucalc_variables_proxies!A:A,B914)&gt;0,"yes","no")</f>
        <v>yes</v>
      </c>
      <c r="X914" s="9" t="s">
        <v>2966</v>
      </c>
      <c r="Y914" t="s">
        <v>4681</v>
      </c>
      <c r="AI914" s="9" t="s">
        <v>5532</v>
      </c>
      <c r="AJ914" t="s">
        <v>3136</v>
      </c>
      <c r="AK914" t="s">
        <v>3136</v>
      </c>
      <c r="AO914" s="29">
        <v>1404</v>
      </c>
      <c r="AP914" s="103" t="s">
        <v>5406</v>
      </c>
      <c r="AQ914" s="104" t="b">
        <v>1</v>
      </c>
      <c r="AR914" s="105"/>
      <c r="AS914" s="29">
        <v>1404</v>
      </c>
      <c r="AT914" s="131" t="str" cm="1">
        <f t="array" ref="AT914">IFERROR(_xlfn.TEXTSPLIT(AR914,";",,FALSE),"")</f>
        <v/>
      </c>
      <c r="BJ914" s="132" t="str">
        <f t="shared" si="544"/>
        <v/>
      </c>
      <c r="BK914" s="132" t="str">
        <f t="shared" si="545"/>
        <v/>
      </c>
      <c r="BL914" s="132" t="str">
        <f t="shared" si="546"/>
        <v/>
      </c>
      <c r="BM914" s="132" t="str">
        <f t="shared" si="547"/>
        <v/>
      </c>
      <c r="BN914" s="132" t="str">
        <f t="shared" si="548"/>
        <v/>
      </c>
      <c r="BO914" s="132" t="str">
        <f t="shared" si="549"/>
        <v/>
      </c>
      <c r="BP914" s="132" t="str">
        <f t="shared" si="550"/>
        <v/>
      </c>
      <c r="BQ914" s="132" t="str">
        <f t="shared" si="551"/>
        <v/>
      </c>
      <c r="BR914" s="132" t="str">
        <f t="shared" si="552"/>
        <v/>
      </c>
      <c r="BS914" s="132" t="str">
        <f t="shared" si="553"/>
        <v/>
      </c>
      <c r="BT914" s="132" t="str">
        <f t="shared" si="554"/>
        <v/>
      </c>
      <c r="BU914" s="132" t="str">
        <f t="shared" si="555"/>
        <v/>
      </c>
      <c r="BV914" s="132" t="str">
        <f t="shared" si="556"/>
        <v/>
      </c>
      <c r="BW914" s="132" t="str">
        <f t="shared" si="557"/>
        <v/>
      </c>
      <c r="BX914" s="132" t="str">
        <f t="shared" si="558"/>
        <v/>
      </c>
      <c r="BY914" s="132" t="str">
        <f t="shared" si="559"/>
        <v/>
      </c>
      <c r="BZ914" t="str">
        <f t="shared" si="562"/>
        <v/>
      </c>
      <c r="CA914" t="str">
        <f t="shared" si="563"/>
        <v/>
      </c>
      <c r="CB914" t="str">
        <f t="shared" si="564"/>
        <v/>
      </c>
      <c r="CC914" t="str">
        <f t="shared" si="565"/>
        <v/>
      </c>
      <c r="CD914" t="str">
        <f t="shared" si="566"/>
        <v/>
      </c>
      <c r="CE914" t="str">
        <f t="shared" si="567"/>
        <v/>
      </c>
      <c r="CF914" t="str">
        <f t="shared" si="568"/>
        <v/>
      </c>
      <c r="CG914" t="str">
        <f t="shared" si="569"/>
        <v/>
      </c>
      <c r="CH914" t="str">
        <f t="shared" si="570"/>
        <v/>
      </c>
      <c r="CI914" t="str">
        <f t="shared" si="571"/>
        <v/>
      </c>
      <c r="CJ914" t="str">
        <f t="shared" si="572"/>
        <v/>
      </c>
      <c r="CK914" t="str">
        <f t="shared" si="573"/>
        <v/>
      </c>
      <c r="CL914" t="str">
        <f t="shared" si="574"/>
        <v/>
      </c>
      <c r="CM914" t="str">
        <f t="shared" si="575"/>
        <v/>
      </c>
      <c r="CN914" t="str">
        <f t="shared" si="576"/>
        <v/>
      </c>
      <c r="CO914" t="str">
        <f t="shared" si="577"/>
        <v/>
      </c>
    </row>
    <row r="915" spans="1:93" ht="16.5" customHeight="1">
      <c r="B915" s="97" t="s">
        <v>4739</v>
      </c>
      <c r="C915" s="26"/>
      <c r="D915" s="27"/>
      <c r="E915" s="27" t="s">
        <v>3723</v>
      </c>
      <c r="G915" s="30" t="s">
        <v>631</v>
      </c>
      <c r="H915" t="s">
        <v>434</v>
      </c>
      <c r="I915" t="s">
        <v>5533</v>
      </c>
      <c r="K915" s="28"/>
      <c r="M915" t="s">
        <v>38</v>
      </c>
      <c r="Q915" s="1" t="s">
        <v>5534</v>
      </c>
      <c r="R915" t="str">
        <f>IF(COUNTIF(soi_input_variables!A:A,B915)&gt;0,"yes","no")</f>
        <v>no</v>
      </c>
      <c r="S915" t="str">
        <f>IF(COUNTIF(midas_input_variables!A:A,B915)&gt;0,"yes","no")</f>
        <v>no</v>
      </c>
      <c r="T915" t="str">
        <f t="shared" si="578"/>
        <v>no</v>
      </c>
      <c r="V915" t="str">
        <f>IF(COUNTIF(eucalc_variables_proxies!A:A,B915)&gt;0,"yes","no")</f>
        <v>no</v>
      </c>
      <c r="X915" s="9" t="s">
        <v>2966</v>
      </c>
      <c r="Y915" t="s">
        <v>4681</v>
      </c>
      <c r="AI915" s="9" t="s">
        <v>5535</v>
      </c>
      <c r="AJ915" t="s">
        <v>3136</v>
      </c>
      <c r="AK915" t="s">
        <v>3136</v>
      </c>
      <c r="AO915" s="29">
        <v>1404</v>
      </c>
      <c r="AP915" s="103" t="s">
        <v>5410</v>
      </c>
      <c r="AQ915" s="104" t="b">
        <v>1</v>
      </c>
      <c r="AR915" s="105"/>
      <c r="AS915" s="29">
        <v>1404</v>
      </c>
      <c r="AT915" s="131" t="str" cm="1">
        <f t="array" ref="AT915">IFERROR(_xlfn.TEXTSPLIT(AR915,";",,FALSE),"")</f>
        <v/>
      </c>
      <c r="BJ915" s="132" t="str">
        <f t="shared" si="544"/>
        <v/>
      </c>
      <c r="BK915" s="132" t="str">
        <f t="shared" si="545"/>
        <v/>
      </c>
      <c r="BL915" s="132" t="str">
        <f t="shared" si="546"/>
        <v/>
      </c>
      <c r="BM915" s="132" t="str">
        <f t="shared" si="547"/>
        <v/>
      </c>
      <c r="BN915" s="132" t="str">
        <f t="shared" si="548"/>
        <v/>
      </c>
      <c r="BO915" s="132" t="str">
        <f t="shared" si="549"/>
        <v/>
      </c>
      <c r="BP915" s="132" t="str">
        <f t="shared" si="550"/>
        <v/>
      </c>
      <c r="BQ915" s="132" t="str">
        <f t="shared" si="551"/>
        <v/>
      </c>
      <c r="BR915" s="132" t="str">
        <f t="shared" si="552"/>
        <v/>
      </c>
      <c r="BS915" s="132" t="str">
        <f t="shared" si="553"/>
        <v/>
      </c>
      <c r="BT915" s="132" t="str">
        <f t="shared" si="554"/>
        <v/>
      </c>
      <c r="BU915" s="132" t="str">
        <f t="shared" si="555"/>
        <v/>
      </c>
      <c r="BV915" s="132" t="str">
        <f t="shared" si="556"/>
        <v/>
      </c>
      <c r="BW915" s="132" t="str">
        <f t="shared" si="557"/>
        <v/>
      </c>
      <c r="BX915" s="132" t="str">
        <f t="shared" si="558"/>
        <v/>
      </c>
      <c r="BY915" s="132" t="str">
        <f t="shared" si="559"/>
        <v/>
      </c>
      <c r="BZ915" t="str">
        <f t="shared" si="562"/>
        <v/>
      </c>
      <c r="CA915" t="str">
        <f t="shared" si="563"/>
        <v/>
      </c>
      <c r="CB915" t="str">
        <f t="shared" si="564"/>
        <v/>
      </c>
      <c r="CC915" t="str">
        <f t="shared" si="565"/>
        <v/>
      </c>
      <c r="CD915" t="str">
        <f t="shared" si="566"/>
        <v/>
      </c>
      <c r="CE915" t="str">
        <f t="shared" si="567"/>
        <v/>
      </c>
      <c r="CF915" t="str">
        <f t="shared" si="568"/>
        <v/>
      </c>
      <c r="CG915" t="str">
        <f t="shared" si="569"/>
        <v/>
      </c>
      <c r="CH915" t="str">
        <f t="shared" si="570"/>
        <v/>
      </c>
      <c r="CI915" t="str">
        <f t="shared" si="571"/>
        <v/>
      </c>
      <c r="CJ915" t="str">
        <f t="shared" si="572"/>
        <v/>
      </c>
      <c r="CK915" t="str">
        <f t="shared" si="573"/>
        <v/>
      </c>
      <c r="CL915" t="str">
        <f t="shared" si="574"/>
        <v/>
      </c>
      <c r="CM915" t="str">
        <f t="shared" si="575"/>
        <v/>
      </c>
      <c r="CN915" t="str">
        <f t="shared" si="576"/>
        <v/>
      </c>
      <c r="CO915" t="str">
        <f t="shared" si="577"/>
        <v/>
      </c>
    </row>
    <row r="916" spans="1:93" ht="21" customHeight="1">
      <c r="A916" t="s">
        <v>4915</v>
      </c>
      <c r="B916" s="97" t="s">
        <v>4742</v>
      </c>
      <c r="C916" s="26" t="s">
        <v>3859</v>
      </c>
      <c r="D916" s="27"/>
      <c r="E916" s="27" t="s">
        <v>2890</v>
      </c>
      <c r="F916" t="s">
        <v>48</v>
      </c>
      <c r="G916" s="30" t="s">
        <v>631</v>
      </c>
      <c r="H916" t="s">
        <v>526</v>
      </c>
      <c r="I916" t="s">
        <v>5533</v>
      </c>
      <c r="K916" s="28" t="s">
        <v>4630</v>
      </c>
      <c r="M916" t="s">
        <v>38</v>
      </c>
      <c r="R916" t="str">
        <f>IF(COUNTIF(soi_input_variables!A:A,B916)&gt;0,"yes","no")</f>
        <v>yes</v>
      </c>
      <c r="S916" t="str">
        <f>IF(COUNTIF(midas_input_variables!A:A,B916)&gt;0,"yes","no")</f>
        <v>yes</v>
      </c>
      <c r="T916" t="str">
        <f t="shared" si="578"/>
        <v>yes</v>
      </c>
      <c r="U916">
        <f t="shared" ref="U916:U918" si="579">0.0005</f>
        <v>5.0000000000000001E-4</v>
      </c>
      <c r="V916" t="str">
        <f>IF(COUNTIF(eucalc_variables_proxies!A:A,B916)&gt;0,"yes","no")</f>
        <v>yes</v>
      </c>
      <c r="X916" s="9" t="s">
        <v>2966</v>
      </c>
      <c r="Y916" t="s">
        <v>4681</v>
      </c>
      <c r="AI916" s="9" t="s">
        <v>5536</v>
      </c>
      <c r="AJ916" t="s">
        <v>3136</v>
      </c>
      <c r="AK916" t="s">
        <v>3136</v>
      </c>
      <c r="AO916" s="29">
        <v>1404</v>
      </c>
      <c r="AP916" s="103" t="s">
        <v>5414</v>
      </c>
      <c r="AQ916" s="104" t="b">
        <v>1</v>
      </c>
      <c r="AR916" s="105"/>
      <c r="AS916" s="29">
        <v>1404</v>
      </c>
      <c r="AT916" s="131" t="str" cm="1">
        <f t="array" ref="AT916">IFERROR(_xlfn.TEXTSPLIT(AR916,";",,FALSE),"")</f>
        <v/>
      </c>
      <c r="BJ916" s="132" t="str">
        <f t="shared" si="544"/>
        <v/>
      </c>
      <c r="BK916" s="132" t="str">
        <f t="shared" si="545"/>
        <v/>
      </c>
      <c r="BL916" s="132" t="str">
        <f t="shared" si="546"/>
        <v/>
      </c>
      <c r="BM916" s="132" t="str">
        <f t="shared" si="547"/>
        <v/>
      </c>
      <c r="BN916" s="132" t="str">
        <f t="shared" si="548"/>
        <v/>
      </c>
      <c r="BO916" s="132" t="str">
        <f t="shared" si="549"/>
        <v/>
      </c>
      <c r="BP916" s="132" t="str">
        <f t="shared" si="550"/>
        <v/>
      </c>
      <c r="BQ916" s="132" t="str">
        <f t="shared" si="551"/>
        <v/>
      </c>
      <c r="BR916" s="132" t="str">
        <f t="shared" si="552"/>
        <v/>
      </c>
      <c r="BS916" s="132" t="str">
        <f t="shared" si="553"/>
        <v/>
      </c>
      <c r="BT916" s="132" t="str">
        <f t="shared" si="554"/>
        <v/>
      </c>
      <c r="BU916" s="132" t="str">
        <f t="shared" si="555"/>
        <v/>
      </c>
      <c r="BV916" s="132" t="str">
        <f t="shared" si="556"/>
        <v/>
      </c>
      <c r="BW916" s="132" t="str">
        <f t="shared" si="557"/>
        <v/>
      </c>
      <c r="BX916" s="132" t="str">
        <f t="shared" si="558"/>
        <v/>
      </c>
      <c r="BY916" s="132" t="str">
        <f t="shared" si="559"/>
        <v/>
      </c>
      <c r="BZ916" t="str">
        <f t="shared" si="562"/>
        <v/>
      </c>
      <c r="CA916" t="str">
        <f t="shared" si="563"/>
        <v/>
      </c>
      <c r="CB916" t="str">
        <f t="shared" si="564"/>
        <v/>
      </c>
      <c r="CC916" t="str">
        <f t="shared" si="565"/>
        <v/>
      </c>
      <c r="CD916" t="str">
        <f t="shared" si="566"/>
        <v/>
      </c>
      <c r="CE916" t="str">
        <f t="shared" si="567"/>
        <v/>
      </c>
      <c r="CF916" t="str">
        <f t="shared" si="568"/>
        <v/>
      </c>
      <c r="CG916" t="str">
        <f t="shared" si="569"/>
        <v/>
      </c>
      <c r="CH916" t="str">
        <f t="shared" si="570"/>
        <v/>
      </c>
      <c r="CI916" t="str">
        <f t="shared" si="571"/>
        <v/>
      </c>
      <c r="CJ916" t="str">
        <f t="shared" si="572"/>
        <v/>
      </c>
      <c r="CK916" t="str">
        <f t="shared" si="573"/>
        <v/>
      </c>
      <c r="CL916" t="str">
        <f t="shared" si="574"/>
        <v/>
      </c>
      <c r="CM916" t="str">
        <f t="shared" si="575"/>
        <v/>
      </c>
      <c r="CN916" t="str">
        <f t="shared" si="576"/>
        <v/>
      </c>
      <c r="CO916" t="str">
        <f t="shared" si="577"/>
        <v/>
      </c>
    </row>
    <row r="917" spans="1:93" ht="18" customHeight="1">
      <c r="A917" t="s">
        <v>4918</v>
      </c>
      <c r="B917" s="97" t="s">
        <v>4745</v>
      </c>
      <c r="C917" s="26" t="s">
        <v>5469</v>
      </c>
      <c r="D917" s="27"/>
      <c r="E917" s="27" t="s">
        <v>2890</v>
      </c>
      <c r="F917" t="s">
        <v>48</v>
      </c>
      <c r="G917" s="30" t="s">
        <v>631</v>
      </c>
      <c r="H917" t="s">
        <v>526</v>
      </c>
      <c r="I917" t="s">
        <v>5537</v>
      </c>
      <c r="K917" s="28"/>
      <c r="M917" t="s">
        <v>38</v>
      </c>
      <c r="R917" t="str">
        <f>IF(COUNTIF(soi_input_variables!A:A,B917)&gt;0,"yes","no")</f>
        <v>no</v>
      </c>
      <c r="S917" t="str">
        <f>IF(COUNTIF(midas_input_variables!A:A,B917)&gt;0,"yes","no")</f>
        <v>yes</v>
      </c>
      <c r="T917" t="str">
        <f t="shared" si="578"/>
        <v>yes</v>
      </c>
      <c r="U917">
        <f t="shared" si="579"/>
        <v>5.0000000000000001E-4</v>
      </c>
      <c r="V917" t="str">
        <f>IF(COUNTIF(eucalc_variables_proxies!A:A,B917)&gt;0,"yes","no")</f>
        <v>yes</v>
      </c>
      <c r="X917" s="9" t="s">
        <v>2966</v>
      </c>
      <c r="Y917" t="s">
        <v>4681</v>
      </c>
      <c r="AI917" s="9" t="s">
        <v>5538</v>
      </c>
      <c r="AJ917" t="s">
        <v>3136</v>
      </c>
      <c r="AK917" t="s">
        <v>3136</v>
      </c>
      <c r="AO917" s="29">
        <v>1404</v>
      </c>
      <c r="AP917" s="103" t="s">
        <v>5418</v>
      </c>
      <c r="AQ917" s="104" t="b">
        <v>1</v>
      </c>
      <c r="AR917" s="105"/>
      <c r="AS917" s="29">
        <v>1404</v>
      </c>
      <c r="AT917" s="131" t="str" cm="1">
        <f t="array" ref="AT917">IFERROR(_xlfn.TEXTSPLIT(AR917,";",,FALSE),"")</f>
        <v/>
      </c>
      <c r="BJ917" s="132" t="str">
        <f t="shared" si="544"/>
        <v/>
      </c>
      <c r="BK917" s="132" t="str">
        <f t="shared" si="545"/>
        <v/>
      </c>
      <c r="BL917" s="132" t="str">
        <f t="shared" si="546"/>
        <v/>
      </c>
      <c r="BM917" s="132" t="str">
        <f t="shared" si="547"/>
        <v/>
      </c>
      <c r="BN917" s="132" t="str">
        <f t="shared" si="548"/>
        <v/>
      </c>
      <c r="BO917" s="132" t="str">
        <f t="shared" si="549"/>
        <v/>
      </c>
      <c r="BP917" s="132" t="str">
        <f t="shared" si="550"/>
        <v/>
      </c>
      <c r="BQ917" s="132" t="str">
        <f t="shared" si="551"/>
        <v/>
      </c>
      <c r="BR917" s="132" t="str">
        <f t="shared" si="552"/>
        <v/>
      </c>
      <c r="BS917" s="132" t="str">
        <f t="shared" si="553"/>
        <v/>
      </c>
      <c r="BT917" s="132" t="str">
        <f t="shared" si="554"/>
        <v/>
      </c>
      <c r="BU917" s="132" t="str">
        <f t="shared" si="555"/>
        <v/>
      </c>
      <c r="BV917" s="132" t="str">
        <f t="shared" si="556"/>
        <v/>
      </c>
      <c r="BW917" s="132" t="str">
        <f t="shared" si="557"/>
        <v/>
      </c>
      <c r="BX917" s="132" t="str">
        <f t="shared" si="558"/>
        <v/>
      </c>
      <c r="BY917" s="132" t="str">
        <f t="shared" si="559"/>
        <v/>
      </c>
      <c r="BZ917" t="str">
        <f t="shared" si="562"/>
        <v/>
      </c>
      <c r="CA917" t="str">
        <f t="shared" si="563"/>
        <v/>
      </c>
      <c r="CB917" t="str">
        <f t="shared" si="564"/>
        <v/>
      </c>
      <c r="CC917" t="str">
        <f t="shared" si="565"/>
        <v/>
      </c>
      <c r="CD917" t="str">
        <f t="shared" si="566"/>
        <v/>
      </c>
      <c r="CE917" t="str">
        <f t="shared" si="567"/>
        <v/>
      </c>
      <c r="CF917" t="str">
        <f t="shared" si="568"/>
        <v/>
      </c>
      <c r="CG917" t="str">
        <f t="shared" si="569"/>
        <v/>
      </c>
      <c r="CH917" t="str">
        <f t="shared" si="570"/>
        <v/>
      </c>
      <c r="CI917" t="str">
        <f t="shared" si="571"/>
        <v/>
      </c>
      <c r="CJ917" t="str">
        <f t="shared" si="572"/>
        <v/>
      </c>
      <c r="CK917" t="str">
        <f t="shared" si="573"/>
        <v/>
      </c>
      <c r="CL917" t="str">
        <f t="shared" si="574"/>
        <v/>
      </c>
      <c r="CM917" t="str">
        <f t="shared" si="575"/>
        <v/>
      </c>
      <c r="CN917" t="str">
        <f t="shared" si="576"/>
        <v/>
      </c>
      <c r="CO917" t="str">
        <f t="shared" si="577"/>
        <v/>
      </c>
    </row>
    <row r="918" spans="1:93" ht="18" customHeight="1">
      <c r="A918" t="s">
        <v>4921</v>
      </c>
      <c r="B918" s="97" t="s">
        <v>4746</v>
      </c>
      <c r="C918" s="26" t="s">
        <v>5473</v>
      </c>
      <c r="D918" s="27"/>
      <c r="E918" s="27" t="s">
        <v>2890</v>
      </c>
      <c r="F918" t="s">
        <v>48</v>
      </c>
      <c r="G918" s="30" t="s">
        <v>631</v>
      </c>
      <c r="H918" t="s">
        <v>526</v>
      </c>
      <c r="I918" t="s">
        <v>5539</v>
      </c>
      <c r="K918" s="28"/>
      <c r="M918" t="s">
        <v>38</v>
      </c>
      <c r="R918" t="str">
        <f>IF(COUNTIF(soi_input_variables!A:A,B918)&gt;0,"yes","no")</f>
        <v>yes</v>
      </c>
      <c r="S918" t="str">
        <f>IF(COUNTIF(midas_input_variables!A:A,B918)&gt;0,"yes","no")</f>
        <v>yes</v>
      </c>
      <c r="T918" t="str">
        <f t="shared" si="578"/>
        <v>yes</v>
      </c>
      <c r="U918">
        <f t="shared" si="579"/>
        <v>5.0000000000000001E-4</v>
      </c>
      <c r="V918" t="str">
        <f>IF(COUNTIF(eucalc_variables_proxies!A:A,B918)&gt;0,"yes","no")</f>
        <v>yes</v>
      </c>
      <c r="X918" s="9" t="s">
        <v>2966</v>
      </c>
      <c r="Y918" t="s">
        <v>4681</v>
      </c>
      <c r="AI918" s="9" t="s">
        <v>5540</v>
      </c>
      <c r="AJ918" t="s">
        <v>3136</v>
      </c>
      <c r="AK918" t="s">
        <v>3136</v>
      </c>
      <c r="AO918" s="29">
        <v>1404</v>
      </c>
      <c r="AP918" s="103" t="s">
        <v>5422</v>
      </c>
      <c r="AQ918" s="104" t="b">
        <v>1</v>
      </c>
      <c r="AR918" s="105"/>
      <c r="AS918" s="29">
        <v>1404</v>
      </c>
      <c r="AT918" s="131" t="str" cm="1">
        <f t="array" ref="AT918">IFERROR(_xlfn.TEXTSPLIT(AR918,";",,FALSE),"")</f>
        <v/>
      </c>
      <c r="BJ918" s="132" t="str">
        <f t="shared" si="544"/>
        <v/>
      </c>
      <c r="BK918" s="132" t="str">
        <f t="shared" si="545"/>
        <v/>
      </c>
      <c r="BL918" s="132" t="str">
        <f t="shared" si="546"/>
        <v/>
      </c>
      <c r="BM918" s="132" t="str">
        <f t="shared" si="547"/>
        <v/>
      </c>
      <c r="BN918" s="132" t="str">
        <f t="shared" si="548"/>
        <v/>
      </c>
      <c r="BO918" s="132" t="str">
        <f t="shared" si="549"/>
        <v/>
      </c>
      <c r="BP918" s="132" t="str">
        <f t="shared" si="550"/>
        <v/>
      </c>
      <c r="BQ918" s="132" t="str">
        <f t="shared" si="551"/>
        <v/>
      </c>
      <c r="BR918" s="132" t="str">
        <f t="shared" si="552"/>
        <v/>
      </c>
      <c r="BS918" s="132" t="str">
        <f t="shared" si="553"/>
        <v/>
      </c>
      <c r="BT918" s="132" t="str">
        <f t="shared" si="554"/>
        <v/>
      </c>
      <c r="BU918" s="132" t="str">
        <f t="shared" si="555"/>
        <v/>
      </c>
      <c r="BV918" s="132" t="str">
        <f t="shared" si="556"/>
        <v/>
      </c>
      <c r="BW918" s="132" t="str">
        <f t="shared" si="557"/>
        <v/>
      </c>
      <c r="BX918" s="132" t="str">
        <f t="shared" si="558"/>
        <v/>
      </c>
      <c r="BY918" s="132" t="str">
        <f t="shared" si="559"/>
        <v/>
      </c>
      <c r="BZ918" t="str">
        <f t="shared" si="562"/>
        <v/>
      </c>
      <c r="CA918" t="str">
        <f t="shared" si="563"/>
        <v/>
      </c>
      <c r="CB918" t="str">
        <f t="shared" si="564"/>
        <v/>
      </c>
      <c r="CC918" t="str">
        <f t="shared" si="565"/>
        <v/>
      </c>
      <c r="CD918" t="str">
        <f t="shared" si="566"/>
        <v/>
      </c>
      <c r="CE918" t="str">
        <f t="shared" si="567"/>
        <v/>
      </c>
      <c r="CF918" t="str">
        <f t="shared" si="568"/>
        <v/>
      </c>
      <c r="CG918" t="str">
        <f t="shared" si="569"/>
        <v/>
      </c>
      <c r="CH918" t="str">
        <f t="shared" si="570"/>
        <v/>
      </c>
      <c r="CI918" t="str">
        <f t="shared" si="571"/>
        <v/>
      </c>
      <c r="CJ918" t="str">
        <f t="shared" si="572"/>
        <v/>
      </c>
      <c r="CK918" t="str">
        <f t="shared" si="573"/>
        <v/>
      </c>
      <c r="CL918" t="str">
        <f t="shared" si="574"/>
        <v/>
      </c>
      <c r="CM918" t="str">
        <f t="shared" si="575"/>
        <v/>
      </c>
      <c r="CN918" t="str">
        <f t="shared" si="576"/>
        <v/>
      </c>
      <c r="CO918" t="str">
        <f t="shared" si="577"/>
        <v/>
      </c>
    </row>
    <row r="919" spans="1:93" ht="17.7" customHeight="1">
      <c r="B919" s="97" t="s">
        <v>4749</v>
      </c>
      <c r="C919" s="26"/>
      <c r="D919" s="27"/>
      <c r="E919" s="27" t="s">
        <v>3723</v>
      </c>
      <c r="G919" s="30" t="s">
        <v>631</v>
      </c>
      <c r="H919" t="s">
        <v>434</v>
      </c>
      <c r="I919" t="s">
        <v>5541</v>
      </c>
      <c r="K919" s="28"/>
      <c r="M919" t="s">
        <v>38</v>
      </c>
      <c r="Q919" s="1" t="s">
        <v>5542</v>
      </c>
      <c r="R919" t="str">
        <f>IF(COUNTIF(soi_input_variables!A:A,B919)&gt;0,"yes","no")</f>
        <v>no</v>
      </c>
      <c r="S919" t="str">
        <f>IF(COUNTIF(midas_input_variables!A:A,B919)&gt;0,"yes","no")</f>
        <v>no</v>
      </c>
      <c r="T919" t="str">
        <f t="shared" si="578"/>
        <v>no</v>
      </c>
      <c r="V919" t="str">
        <f>IF(COUNTIF(eucalc_variables_proxies!A:A,B919)&gt;0,"yes","no")</f>
        <v>no</v>
      </c>
      <c r="X919" s="9" t="s">
        <v>2966</v>
      </c>
      <c r="Y919" t="s">
        <v>4681</v>
      </c>
      <c r="AI919" s="9" t="s">
        <v>5543</v>
      </c>
      <c r="AJ919" t="s">
        <v>3136</v>
      </c>
      <c r="AK919" t="s">
        <v>3136</v>
      </c>
      <c r="AO919" s="29">
        <v>1404</v>
      </c>
      <c r="AP919" s="103" t="s">
        <v>5426</v>
      </c>
      <c r="AQ919" s="104" t="b">
        <v>1</v>
      </c>
      <c r="AR919" s="105"/>
      <c r="AS919" s="29">
        <v>1404</v>
      </c>
      <c r="AT919" s="131" t="str" cm="1">
        <f t="array" ref="AT919">IFERROR(_xlfn.TEXTSPLIT(AR919,";",,FALSE),"")</f>
        <v/>
      </c>
      <c r="BJ919" s="132" t="str">
        <f t="shared" si="544"/>
        <v/>
      </c>
      <c r="BK919" s="132" t="str">
        <f t="shared" si="545"/>
        <v/>
      </c>
      <c r="BL919" s="132" t="str">
        <f t="shared" si="546"/>
        <v/>
      </c>
      <c r="BM919" s="132" t="str">
        <f t="shared" si="547"/>
        <v/>
      </c>
      <c r="BN919" s="132" t="str">
        <f t="shared" si="548"/>
        <v/>
      </c>
      <c r="BO919" s="132" t="str">
        <f t="shared" si="549"/>
        <v/>
      </c>
      <c r="BP919" s="132" t="str">
        <f t="shared" si="550"/>
        <v/>
      </c>
      <c r="BQ919" s="132" t="str">
        <f t="shared" si="551"/>
        <v/>
      </c>
      <c r="BR919" s="132" t="str">
        <f t="shared" si="552"/>
        <v/>
      </c>
      <c r="BS919" s="132" t="str">
        <f t="shared" si="553"/>
        <v/>
      </c>
      <c r="BT919" s="132" t="str">
        <f t="shared" si="554"/>
        <v/>
      </c>
      <c r="BU919" s="132" t="str">
        <f t="shared" si="555"/>
        <v/>
      </c>
      <c r="BV919" s="132" t="str">
        <f t="shared" si="556"/>
        <v/>
      </c>
      <c r="BW919" s="132" t="str">
        <f t="shared" si="557"/>
        <v/>
      </c>
      <c r="BX919" s="132" t="str">
        <f t="shared" si="558"/>
        <v/>
      </c>
      <c r="BY919" s="132" t="str">
        <f t="shared" si="559"/>
        <v/>
      </c>
      <c r="BZ919" t="str">
        <f t="shared" si="562"/>
        <v/>
      </c>
      <c r="CA919" t="str">
        <f t="shared" si="563"/>
        <v/>
      </c>
      <c r="CB919" t="str">
        <f t="shared" si="564"/>
        <v/>
      </c>
      <c r="CC919" t="str">
        <f t="shared" si="565"/>
        <v/>
      </c>
      <c r="CD919" t="str">
        <f t="shared" si="566"/>
        <v/>
      </c>
      <c r="CE919" t="str">
        <f t="shared" si="567"/>
        <v/>
      </c>
      <c r="CF919" t="str">
        <f t="shared" si="568"/>
        <v/>
      </c>
      <c r="CG919" t="str">
        <f t="shared" si="569"/>
        <v/>
      </c>
      <c r="CH919" t="str">
        <f t="shared" si="570"/>
        <v/>
      </c>
      <c r="CI919" t="str">
        <f t="shared" si="571"/>
        <v/>
      </c>
      <c r="CJ919" t="str">
        <f t="shared" si="572"/>
        <v/>
      </c>
      <c r="CK919" t="str">
        <f t="shared" si="573"/>
        <v/>
      </c>
      <c r="CL919" t="str">
        <f t="shared" si="574"/>
        <v/>
      </c>
      <c r="CM919" t="str">
        <f t="shared" si="575"/>
        <v/>
      </c>
      <c r="CN919" t="str">
        <f t="shared" si="576"/>
        <v/>
      </c>
      <c r="CO919" t="str">
        <f t="shared" si="577"/>
        <v/>
      </c>
    </row>
    <row r="920" spans="1:93" ht="20.7" customHeight="1">
      <c r="A920" t="s">
        <v>4924</v>
      </c>
      <c r="B920" s="97" t="s">
        <v>4751</v>
      </c>
      <c r="C920" s="26" t="s">
        <v>3263</v>
      </c>
      <c r="D920" s="27"/>
      <c r="E920" s="27" t="s">
        <v>2890</v>
      </c>
      <c r="F920" t="s">
        <v>48</v>
      </c>
      <c r="G920" s="30" t="s">
        <v>631</v>
      </c>
      <c r="H920" t="s">
        <v>526</v>
      </c>
      <c r="I920" t="s">
        <v>5541</v>
      </c>
      <c r="K920" s="28" t="s">
        <v>4630</v>
      </c>
      <c r="M920" t="s">
        <v>38</v>
      </c>
      <c r="R920" t="str">
        <f>IF(COUNTIF(soi_input_variables!A:A,B920)&gt;0,"yes","no")</f>
        <v>yes</v>
      </c>
      <c r="S920" t="str">
        <f>IF(COUNTIF(midas_input_variables!A:A,B920)&gt;0,"yes","no")</f>
        <v>yes</v>
      </c>
      <c r="T920" t="str">
        <f t="shared" si="578"/>
        <v>yes</v>
      </c>
      <c r="U920">
        <f t="shared" ref="U920:U921" si="580">0.0005</f>
        <v>5.0000000000000001E-4</v>
      </c>
      <c r="V920" t="str">
        <f>IF(COUNTIF(eucalc_variables_proxies!A:A,B920)&gt;0,"yes","no")</f>
        <v>yes</v>
      </c>
      <c r="X920" s="9" t="s">
        <v>2966</v>
      </c>
      <c r="Y920" t="s">
        <v>4681</v>
      </c>
      <c r="AI920" s="9" t="s">
        <v>5544</v>
      </c>
      <c r="AJ920" t="s">
        <v>3136</v>
      </c>
      <c r="AK920" t="s">
        <v>3136</v>
      </c>
      <c r="AO920" s="29">
        <v>1404</v>
      </c>
      <c r="AP920" s="103" t="s">
        <v>5431</v>
      </c>
      <c r="AQ920" s="104" t="b">
        <v>1</v>
      </c>
      <c r="AR920" s="105"/>
      <c r="AS920" s="29">
        <v>1404</v>
      </c>
      <c r="AT920" s="131" t="str" cm="1">
        <f t="array" ref="AT920">IFERROR(_xlfn.TEXTSPLIT(AR920,";",,FALSE),"")</f>
        <v/>
      </c>
      <c r="BJ920" s="132" t="str">
        <f t="shared" si="544"/>
        <v/>
      </c>
      <c r="BK920" s="132" t="str">
        <f t="shared" si="545"/>
        <v/>
      </c>
      <c r="BL920" s="132" t="str">
        <f t="shared" si="546"/>
        <v/>
      </c>
      <c r="BM920" s="132" t="str">
        <f t="shared" si="547"/>
        <v/>
      </c>
      <c r="BN920" s="132" t="str">
        <f t="shared" si="548"/>
        <v/>
      </c>
      <c r="BO920" s="132" t="str">
        <f t="shared" si="549"/>
        <v/>
      </c>
      <c r="BP920" s="132" t="str">
        <f t="shared" si="550"/>
        <v/>
      </c>
      <c r="BQ920" s="132" t="str">
        <f t="shared" si="551"/>
        <v/>
      </c>
      <c r="BR920" s="132" t="str">
        <f t="shared" si="552"/>
        <v/>
      </c>
      <c r="BS920" s="132" t="str">
        <f t="shared" si="553"/>
        <v/>
      </c>
      <c r="BT920" s="132" t="str">
        <f t="shared" si="554"/>
        <v/>
      </c>
      <c r="BU920" s="132" t="str">
        <f t="shared" si="555"/>
        <v/>
      </c>
      <c r="BV920" s="132" t="str">
        <f t="shared" si="556"/>
        <v/>
      </c>
      <c r="BW920" s="132" t="str">
        <f t="shared" si="557"/>
        <v/>
      </c>
      <c r="BX920" s="132" t="str">
        <f t="shared" si="558"/>
        <v/>
      </c>
      <c r="BY920" s="132" t="str">
        <f t="shared" si="559"/>
        <v/>
      </c>
      <c r="BZ920" t="str">
        <f t="shared" si="562"/>
        <v/>
      </c>
      <c r="CA920" t="str">
        <f t="shared" si="563"/>
        <v/>
      </c>
      <c r="CB920" t="str">
        <f t="shared" si="564"/>
        <v/>
      </c>
      <c r="CC920" t="str">
        <f t="shared" si="565"/>
        <v/>
      </c>
      <c r="CD920" t="str">
        <f t="shared" si="566"/>
        <v/>
      </c>
      <c r="CE920" t="str">
        <f t="shared" si="567"/>
        <v/>
      </c>
      <c r="CF920" t="str">
        <f t="shared" si="568"/>
        <v/>
      </c>
      <c r="CG920" t="str">
        <f t="shared" si="569"/>
        <v/>
      </c>
      <c r="CH920" t="str">
        <f t="shared" si="570"/>
        <v/>
      </c>
      <c r="CI920" t="str">
        <f t="shared" si="571"/>
        <v/>
      </c>
      <c r="CJ920" t="str">
        <f t="shared" si="572"/>
        <v/>
      </c>
      <c r="CK920" t="str">
        <f t="shared" si="573"/>
        <v/>
      </c>
      <c r="CL920" t="str">
        <f t="shared" si="574"/>
        <v/>
      </c>
      <c r="CM920" t="str">
        <f t="shared" si="575"/>
        <v/>
      </c>
      <c r="CN920" t="str">
        <f t="shared" si="576"/>
        <v/>
      </c>
      <c r="CO920" t="str">
        <f t="shared" si="577"/>
        <v/>
      </c>
    </row>
    <row r="921" spans="1:93" ht="21" customHeight="1">
      <c r="A921" t="s">
        <v>4927</v>
      </c>
      <c r="B921" s="97" t="s">
        <v>4753</v>
      </c>
      <c r="C921" s="26" t="s">
        <v>5482</v>
      </c>
      <c r="D921" s="27"/>
      <c r="E921" s="27" t="s">
        <v>2890</v>
      </c>
      <c r="F921" t="s">
        <v>48</v>
      </c>
      <c r="G921" s="30" t="s">
        <v>631</v>
      </c>
      <c r="H921" t="s">
        <v>526</v>
      </c>
      <c r="I921" t="s">
        <v>5539</v>
      </c>
      <c r="K921" s="28"/>
      <c r="M921" t="s">
        <v>38</v>
      </c>
      <c r="R921" t="str">
        <f>IF(COUNTIF(soi_input_variables!A:A,B921)&gt;0,"yes","no")</f>
        <v>yes</v>
      </c>
      <c r="S921" t="str">
        <f>IF(COUNTIF(midas_input_variables!A:A,B921)&gt;0,"yes","no")</f>
        <v>yes</v>
      </c>
      <c r="T921" t="str">
        <f t="shared" si="578"/>
        <v>yes</v>
      </c>
      <c r="U921">
        <f t="shared" si="580"/>
        <v>5.0000000000000001E-4</v>
      </c>
      <c r="V921" t="str">
        <f>IF(COUNTIF(eucalc_variables_proxies!A:A,B921)&gt;0,"yes","no")</f>
        <v>yes</v>
      </c>
      <c r="X921" s="9" t="s">
        <v>2966</v>
      </c>
      <c r="Y921" t="s">
        <v>4681</v>
      </c>
      <c r="AI921" s="9" t="s">
        <v>5545</v>
      </c>
      <c r="AJ921" t="s">
        <v>3136</v>
      </c>
      <c r="AK921" t="s">
        <v>3136</v>
      </c>
      <c r="AO921" s="29"/>
      <c r="AP921" s="103" t="s">
        <v>5436</v>
      </c>
      <c r="AQ921" s="104" t="b">
        <v>0</v>
      </c>
      <c r="AR921" s="105" t="s">
        <v>5546</v>
      </c>
      <c r="AS921" s="29"/>
      <c r="AT921" s="131" t="str" cm="1">
        <f t="array" ref="AT921:AV921">IFERROR(_xlfn.TEXTSPLIT(AR921,";",,FALSE),"")</f>
        <v>1404</v>
      </c>
      <c r="AU921" s="131" t="str">
        <v>1402</v>
      </c>
      <c r="AV921" s="131" t="str">
        <v>1406</v>
      </c>
      <c r="BJ921" s="132">
        <f t="shared" si="544"/>
        <v>1404</v>
      </c>
      <c r="BK921" s="132">
        <f t="shared" si="545"/>
        <v>1402</v>
      </c>
      <c r="BL921" s="132">
        <f t="shared" si="546"/>
        <v>1406</v>
      </c>
      <c r="BM921" s="132" t="str">
        <f t="shared" si="547"/>
        <v/>
      </c>
      <c r="BN921" s="132" t="str">
        <f t="shared" si="548"/>
        <v/>
      </c>
      <c r="BO921" s="132" t="str">
        <f t="shared" si="549"/>
        <v/>
      </c>
      <c r="BP921" s="132" t="str">
        <f t="shared" si="550"/>
        <v/>
      </c>
      <c r="BQ921" s="132" t="str">
        <f t="shared" si="551"/>
        <v/>
      </c>
      <c r="BR921" s="132" t="str">
        <f t="shared" si="552"/>
        <v/>
      </c>
      <c r="BS921" s="132" t="str">
        <f t="shared" si="553"/>
        <v/>
      </c>
      <c r="BT921" s="132" t="str">
        <f t="shared" si="554"/>
        <v/>
      </c>
      <c r="BU921" s="132" t="str">
        <f t="shared" si="555"/>
        <v/>
      </c>
      <c r="BV921" s="132" t="str">
        <f t="shared" si="556"/>
        <v/>
      </c>
      <c r="BW921" s="132" t="str">
        <f t="shared" si="557"/>
        <v/>
      </c>
      <c r="BX921" s="132" t="str">
        <f t="shared" si="558"/>
        <v/>
      </c>
      <c r="BY921" s="132" t="str">
        <f t="shared" si="559"/>
        <v/>
      </c>
      <c r="BZ921" t="str">
        <f t="shared" si="562"/>
        <v>ind_emissions-CO2e_fbt[Mt]</v>
      </c>
      <c r="CA921" t="str">
        <f t="shared" si="563"/>
        <v>amm_emissions-CO2e[Mt]</v>
      </c>
      <c r="CB921" t="str">
        <f t="shared" si="564"/>
        <v>ind_emissions-CO2e_chem[Mt]</v>
      </c>
      <c r="CC921" t="str">
        <f t="shared" si="565"/>
        <v/>
      </c>
      <c r="CD921" t="str">
        <f t="shared" si="566"/>
        <v/>
      </c>
      <c r="CE921" t="str">
        <f t="shared" si="567"/>
        <v/>
      </c>
      <c r="CF921" t="str">
        <f t="shared" si="568"/>
        <v/>
      </c>
      <c r="CG921" t="str">
        <f t="shared" si="569"/>
        <v/>
      </c>
      <c r="CH921" t="str">
        <f t="shared" si="570"/>
        <v/>
      </c>
      <c r="CI921" t="str">
        <f t="shared" si="571"/>
        <v/>
      </c>
      <c r="CJ921" t="str">
        <f t="shared" si="572"/>
        <v/>
      </c>
      <c r="CK921" t="str">
        <f t="shared" si="573"/>
        <v/>
      </c>
      <c r="CL921" t="str">
        <f t="shared" si="574"/>
        <v/>
      </c>
      <c r="CM921" t="str">
        <f t="shared" si="575"/>
        <v/>
      </c>
      <c r="CN921" t="str">
        <f t="shared" si="576"/>
        <v/>
      </c>
      <c r="CO921" t="str">
        <f t="shared" si="577"/>
        <v/>
      </c>
    </row>
    <row r="922" spans="1:93" ht="18" customHeight="1">
      <c r="B922" s="97" t="s">
        <v>4755</v>
      </c>
      <c r="C922" s="26"/>
      <c r="D922" s="27"/>
      <c r="E922" s="27" t="s">
        <v>3723</v>
      </c>
      <c r="G922" s="30" t="s">
        <v>631</v>
      </c>
      <c r="H922" t="s">
        <v>434</v>
      </c>
      <c r="I922" t="s">
        <v>5547</v>
      </c>
      <c r="K922" s="28"/>
      <c r="M922" t="s">
        <v>38</v>
      </c>
      <c r="Q922" s="1" t="s">
        <v>5548</v>
      </c>
      <c r="R922" t="str">
        <f>IF(COUNTIF(soi_input_variables!A:A,B922)&gt;0,"yes","no")</f>
        <v>no</v>
      </c>
      <c r="S922" t="str">
        <f>IF(COUNTIF(midas_input_variables!A:A,B922)&gt;0,"yes","no")</f>
        <v>no</v>
      </c>
      <c r="T922" t="str">
        <f t="shared" si="578"/>
        <v>no</v>
      </c>
      <c r="V922" t="str">
        <f>IF(COUNTIF(eucalc_variables_proxies!A:A,B922)&gt;0,"yes","no")</f>
        <v>no</v>
      </c>
      <c r="X922" s="9" t="s">
        <v>2966</v>
      </c>
      <c r="Y922" t="s">
        <v>4681</v>
      </c>
      <c r="AI922" s="9" t="s">
        <v>5549</v>
      </c>
      <c r="AJ922" t="s">
        <v>3136</v>
      </c>
      <c r="AK922" t="s">
        <v>3136</v>
      </c>
      <c r="AO922" s="29"/>
      <c r="AP922" s="103" t="s">
        <v>5221</v>
      </c>
      <c r="AQ922" s="104" t="b">
        <v>1</v>
      </c>
      <c r="AR922" s="105"/>
      <c r="AS922" s="29"/>
      <c r="AT922" s="131" t="str" cm="1">
        <f t="array" ref="AT922">IFERROR(_xlfn.TEXTSPLIT(AR922,";",,FALSE),"")</f>
        <v/>
      </c>
      <c r="BJ922" s="132" t="str">
        <f t="shared" si="544"/>
        <v/>
      </c>
      <c r="BK922" s="132" t="str">
        <f t="shared" si="545"/>
        <v/>
      </c>
      <c r="BL922" s="132" t="str">
        <f t="shared" si="546"/>
        <v/>
      </c>
      <c r="BM922" s="132" t="str">
        <f t="shared" si="547"/>
        <v/>
      </c>
      <c r="BN922" s="132" t="str">
        <f t="shared" si="548"/>
        <v/>
      </c>
      <c r="BO922" s="132" t="str">
        <f t="shared" si="549"/>
        <v/>
      </c>
      <c r="BP922" s="132" t="str">
        <f t="shared" si="550"/>
        <v/>
      </c>
      <c r="BQ922" s="132" t="str">
        <f t="shared" si="551"/>
        <v/>
      </c>
      <c r="BR922" s="132" t="str">
        <f t="shared" si="552"/>
        <v/>
      </c>
      <c r="BS922" s="132" t="str">
        <f t="shared" si="553"/>
        <v/>
      </c>
      <c r="BT922" s="132" t="str">
        <f t="shared" si="554"/>
        <v/>
      </c>
      <c r="BU922" s="132" t="str">
        <f t="shared" si="555"/>
        <v/>
      </c>
      <c r="BV922" s="132" t="str">
        <f t="shared" si="556"/>
        <v/>
      </c>
      <c r="BW922" s="132" t="str">
        <f t="shared" si="557"/>
        <v/>
      </c>
      <c r="BX922" s="132" t="str">
        <f t="shared" si="558"/>
        <v/>
      </c>
      <c r="BY922" s="132" t="str">
        <f t="shared" si="559"/>
        <v/>
      </c>
      <c r="BZ922" t="str">
        <f t="shared" si="562"/>
        <v/>
      </c>
      <c r="CA922" t="str">
        <f t="shared" si="563"/>
        <v/>
      </c>
      <c r="CB922" t="str">
        <f t="shared" si="564"/>
        <v/>
      </c>
      <c r="CC922" t="str">
        <f t="shared" si="565"/>
        <v/>
      </c>
      <c r="CD922" t="str">
        <f t="shared" si="566"/>
        <v/>
      </c>
      <c r="CE922" t="str">
        <f t="shared" si="567"/>
        <v/>
      </c>
      <c r="CF922" t="str">
        <f t="shared" si="568"/>
        <v/>
      </c>
      <c r="CG922" t="str">
        <f t="shared" si="569"/>
        <v/>
      </c>
      <c r="CH922" t="str">
        <f t="shared" si="570"/>
        <v/>
      </c>
      <c r="CI922" t="str">
        <f t="shared" si="571"/>
        <v/>
      </c>
      <c r="CJ922" t="str">
        <f t="shared" si="572"/>
        <v/>
      </c>
      <c r="CK922" t="str">
        <f t="shared" si="573"/>
        <v/>
      </c>
      <c r="CL922" t="str">
        <f t="shared" si="574"/>
        <v/>
      </c>
      <c r="CM922" t="str">
        <f t="shared" si="575"/>
        <v/>
      </c>
      <c r="CN922" t="str">
        <f t="shared" si="576"/>
        <v/>
      </c>
      <c r="CO922" t="str">
        <f t="shared" si="577"/>
        <v/>
      </c>
    </row>
    <row r="923" spans="1:93" ht="18" customHeight="1">
      <c r="A923" t="s">
        <v>4931</v>
      </c>
      <c r="B923" s="97" t="s">
        <v>4758</v>
      </c>
      <c r="C923" s="26" t="s">
        <v>3738</v>
      </c>
      <c r="D923" s="27"/>
      <c r="E923" s="27" t="s">
        <v>2890</v>
      </c>
      <c r="F923" t="s">
        <v>48</v>
      </c>
      <c r="G923" s="30" t="s">
        <v>631</v>
      </c>
      <c r="H923" t="s">
        <v>526</v>
      </c>
      <c r="I923" t="s">
        <v>5547</v>
      </c>
      <c r="K923" s="28" t="s">
        <v>4630</v>
      </c>
      <c r="M923" t="s">
        <v>38</v>
      </c>
      <c r="R923" t="str">
        <f>IF(COUNTIF(soi_input_variables!A:A,B923)&gt;0,"yes","no")</f>
        <v>yes</v>
      </c>
      <c r="S923" t="str">
        <f>IF(COUNTIF(midas_input_variables!A:A,B923)&gt;0,"yes","no")</f>
        <v>yes</v>
      </c>
      <c r="T923" t="str">
        <f t="shared" si="578"/>
        <v>yes</v>
      </c>
      <c r="U923">
        <f t="shared" ref="U923:U927" si="581">0.0005</f>
        <v>5.0000000000000001E-4</v>
      </c>
      <c r="V923" t="str">
        <f>IF(COUNTIF(eucalc_variables_proxies!A:A,B923)&gt;0,"yes","no")</f>
        <v>yes</v>
      </c>
      <c r="X923" s="9" t="s">
        <v>2966</v>
      </c>
      <c r="Y923" t="s">
        <v>4681</v>
      </c>
      <c r="AI923" s="9" t="s">
        <v>5550</v>
      </c>
      <c r="AJ923" t="s">
        <v>3136</v>
      </c>
      <c r="AK923" t="s">
        <v>3136</v>
      </c>
      <c r="AO923" s="29"/>
      <c r="AP923" s="103" t="s">
        <v>5225</v>
      </c>
      <c r="AQ923" s="104" t="b">
        <v>1</v>
      </c>
      <c r="AR923" s="105"/>
      <c r="AS923" s="29"/>
      <c r="AT923" s="131" t="str" cm="1">
        <f t="array" ref="AT923">IFERROR(_xlfn.TEXTSPLIT(AR923,";",,FALSE),"")</f>
        <v/>
      </c>
      <c r="BJ923" s="132" t="str">
        <f t="shared" si="544"/>
        <v/>
      </c>
      <c r="BK923" s="132" t="str">
        <f t="shared" si="545"/>
        <v/>
      </c>
      <c r="BL923" s="132" t="str">
        <f t="shared" si="546"/>
        <v/>
      </c>
      <c r="BM923" s="132" t="str">
        <f t="shared" si="547"/>
        <v/>
      </c>
      <c r="BN923" s="132" t="str">
        <f t="shared" si="548"/>
        <v/>
      </c>
      <c r="BO923" s="132" t="str">
        <f t="shared" si="549"/>
        <v/>
      </c>
      <c r="BP923" s="132" t="str">
        <f t="shared" si="550"/>
        <v/>
      </c>
      <c r="BQ923" s="132" t="str">
        <f t="shared" si="551"/>
        <v/>
      </c>
      <c r="BR923" s="132" t="str">
        <f t="shared" si="552"/>
        <v/>
      </c>
      <c r="BS923" s="132" t="str">
        <f t="shared" si="553"/>
        <v/>
      </c>
      <c r="BT923" s="132" t="str">
        <f t="shared" si="554"/>
        <v/>
      </c>
      <c r="BU923" s="132" t="str">
        <f t="shared" si="555"/>
        <v/>
      </c>
      <c r="BV923" s="132" t="str">
        <f t="shared" si="556"/>
        <v/>
      </c>
      <c r="BW923" s="132" t="str">
        <f t="shared" si="557"/>
        <v/>
      </c>
      <c r="BX923" s="132" t="str">
        <f t="shared" si="558"/>
        <v/>
      </c>
      <c r="BY923" s="132" t="str">
        <f t="shared" si="559"/>
        <v/>
      </c>
      <c r="BZ923" t="str">
        <f t="shared" si="562"/>
        <v/>
      </c>
      <c r="CA923" t="str">
        <f t="shared" si="563"/>
        <v/>
      </c>
      <c r="CB923" t="str">
        <f t="shared" si="564"/>
        <v/>
      </c>
      <c r="CC923" t="str">
        <f t="shared" si="565"/>
        <v/>
      </c>
      <c r="CD923" t="str">
        <f t="shared" si="566"/>
        <v/>
      </c>
      <c r="CE923" t="str">
        <f t="shared" si="567"/>
        <v/>
      </c>
      <c r="CF923" t="str">
        <f t="shared" si="568"/>
        <v/>
      </c>
      <c r="CG923" t="str">
        <f t="shared" si="569"/>
        <v/>
      </c>
      <c r="CH923" t="str">
        <f t="shared" si="570"/>
        <v/>
      </c>
      <c r="CI923" t="str">
        <f t="shared" si="571"/>
        <v/>
      </c>
      <c r="CJ923" t="str">
        <f t="shared" si="572"/>
        <v/>
      </c>
      <c r="CK923" t="str">
        <f t="shared" si="573"/>
        <v/>
      </c>
      <c r="CL923" t="str">
        <f t="shared" si="574"/>
        <v/>
      </c>
      <c r="CM923" t="str">
        <f t="shared" si="575"/>
        <v/>
      </c>
      <c r="CN923" t="str">
        <f t="shared" si="576"/>
        <v/>
      </c>
      <c r="CO923" t="str">
        <f t="shared" si="577"/>
        <v/>
      </c>
    </row>
    <row r="924" spans="1:93" ht="21.6" customHeight="1">
      <c r="A924" t="s">
        <v>4934</v>
      </c>
      <c r="B924" s="97" t="s">
        <v>4760</v>
      </c>
      <c r="C924" s="26" t="s">
        <v>5490</v>
      </c>
      <c r="D924" s="27"/>
      <c r="E924" s="27" t="s">
        <v>2890</v>
      </c>
      <c r="F924" t="s">
        <v>48</v>
      </c>
      <c r="G924" s="30" t="s">
        <v>631</v>
      </c>
      <c r="H924" t="s">
        <v>526</v>
      </c>
      <c r="I924" t="s">
        <v>5551</v>
      </c>
      <c r="K924" s="28"/>
      <c r="M924" t="s">
        <v>38</v>
      </c>
      <c r="R924" t="str">
        <f>IF(COUNTIF(soi_input_variables!A:A,B924)&gt;0,"yes","no")</f>
        <v>yes</v>
      </c>
      <c r="S924" t="str">
        <f>IF(COUNTIF(midas_input_variables!A:A,B924)&gt;0,"yes","no")</f>
        <v>yes</v>
      </c>
      <c r="T924" t="str">
        <f t="shared" si="578"/>
        <v>yes</v>
      </c>
      <c r="U924">
        <f t="shared" si="581"/>
        <v>5.0000000000000001E-4</v>
      </c>
      <c r="V924" t="str">
        <f>IF(COUNTIF(eucalc_variables_proxies!A:A,B924)&gt;0,"yes","no")</f>
        <v>yes</v>
      </c>
      <c r="X924" s="9" t="s">
        <v>2966</v>
      </c>
      <c r="Y924" t="s">
        <v>4681</v>
      </c>
      <c r="AI924" s="9" t="s">
        <v>5552</v>
      </c>
      <c r="AJ924" t="s">
        <v>3136</v>
      </c>
      <c r="AK924" t="s">
        <v>3136</v>
      </c>
      <c r="AO924" s="29"/>
      <c r="AP924" s="103" t="s">
        <v>5238</v>
      </c>
      <c r="AQ924" s="104" t="b">
        <v>1</v>
      </c>
      <c r="AR924" s="105"/>
      <c r="AS924" s="29"/>
      <c r="AT924" s="131" t="str" cm="1">
        <f t="array" ref="AT924">IFERROR(_xlfn.TEXTSPLIT(AR924,";",,FALSE),"")</f>
        <v/>
      </c>
      <c r="BJ924" s="132" t="str">
        <f t="shared" si="544"/>
        <v/>
      </c>
      <c r="BK924" s="132" t="str">
        <f t="shared" si="545"/>
        <v/>
      </c>
      <c r="BL924" s="132" t="str">
        <f t="shared" si="546"/>
        <v/>
      </c>
      <c r="BM924" s="132" t="str">
        <f t="shared" si="547"/>
        <v/>
      </c>
      <c r="BN924" s="132" t="str">
        <f t="shared" si="548"/>
        <v/>
      </c>
      <c r="BO924" s="132" t="str">
        <f t="shared" si="549"/>
        <v/>
      </c>
      <c r="BP924" s="132" t="str">
        <f t="shared" si="550"/>
        <v/>
      </c>
      <c r="BQ924" s="132" t="str">
        <f t="shared" si="551"/>
        <v/>
      </c>
      <c r="BR924" s="132" t="str">
        <f t="shared" si="552"/>
        <v/>
      </c>
      <c r="BS924" s="132" t="str">
        <f t="shared" si="553"/>
        <v/>
      </c>
      <c r="BT924" s="132" t="str">
        <f t="shared" si="554"/>
        <v/>
      </c>
      <c r="BU924" s="132" t="str">
        <f t="shared" si="555"/>
        <v/>
      </c>
      <c r="BV924" s="132" t="str">
        <f t="shared" si="556"/>
        <v/>
      </c>
      <c r="BW924" s="132" t="str">
        <f t="shared" si="557"/>
        <v/>
      </c>
      <c r="BX924" s="132" t="str">
        <f t="shared" si="558"/>
        <v/>
      </c>
      <c r="BY924" s="132" t="str">
        <f t="shared" si="559"/>
        <v/>
      </c>
      <c r="BZ924" t="str">
        <f t="shared" si="562"/>
        <v/>
      </c>
      <c r="CA924" t="str">
        <f t="shared" si="563"/>
        <v/>
      </c>
      <c r="CB924" t="str">
        <f t="shared" si="564"/>
        <v/>
      </c>
      <c r="CC924" t="str">
        <f t="shared" si="565"/>
        <v/>
      </c>
      <c r="CD924" t="str">
        <f t="shared" si="566"/>
        <v/>
      </c>
      <c r="CE924" t="str">
        <f t="shared" si="567"/>
        <v/>
      </c>
      <c r="CF924" t="str">
        <f t="shared" si="568"/>
        <v/>
      </c>
      <c r="CG924" t="str">
        <f t="shared" si="569"/>
        <v/>
      </c>
      <c r="CH924" t="str">
        <f t="shared" si="570"/>
        <v/>
      </c>
      <c r="CI924" t="str">
        <f t="shared" si="571"/>
        <v/>
      </c>
      <c r="CJ924" t="str">
        <f t="shared" si="572"/>
        <v/>
      </c>
      <c r="CK924" t="str">
        <f t="shared" si="573"/>
        <v/>
      </c>
      <c r="CL924" t="str">
        <f t="shared" si="574"/>
        <v/>
      </c>
      <c r="CM924" t="str">
        <f t="shared" si="575"/>
        <v/>
      </c>
      <c r="CN924" t="str">
        <f t="shared" si="576"/>
        <v/>
      </c>
      <c r="CO924" t="str">
        <f t="shared" si="577"/>
        <v/>
      </c>
    </row>
    <row r="925" spans="1:93" ht="16.2" customHeight="1">
      <c r="A925" s="208" t="s">
        <v>4937</v>
      </c>
      <c r="B925" s="97" t="s">
        <v>4762</v>
      </c>
      <c r="C925" s="26" t="s">
        <v>5326</v>
      </c>
      <c r="D925" s="30"/>
      <c r="E925" s="30" t="s">
        <v>2890</v>
      </c>
      <c r="F925" t="s">
        <v>48</v>
      </c>
      <c r="G925" s="30" t="s">
        <v>631</v>
      </c>
      <c r="H925" t="s">
        <v>526</v>
      </c>
      <c r="I925" t="s">
        <v>5553</v>
      </c>
      <c r="K925" s="28"/>
      <c r="L925" t="s">
        <v>472</v>
      </c>
      <c r="M925" t="s">
        <v>38</v>
      </c>
      <c r="Q925" s="202"/>
      <c r="R925" t="str">
        <f>IF(COUNTIF(soi_input_variables!A:A,B925)&gt;0,"yes","no")</f>
        <v>yes</v>
      </c>
      <c r="S925" t="str">
        <f>IF(COUNTIF(midas_input_variables!A:A,B925)&gt;0,"yes","no")</f>
        <v>yes</v>
      </c>
      <c r="T925" t="str">
        <f t="shared" si="578"/>
        <v>yes</v>
      </c>
      <c r="U925">
        <f t="shared" si="581"/>
        <v>5.0000000000000001E-4</v>
      </c>
      <c r="V925" t="str">
        <f>IF(COUNTIF(eucalc_variables_proxies!A:A,B925)&gt;0,"yes","no")</f>
        <v>yes</v>
      </c>
      <c r="X925" s="9" t="s">
        <v>2966</v>
      </c>
      <c r="Y925" t="s">
        <v>4681</v>
      </c>
      <c r="AI925" s="9" t="s">
        <v>5554</v>
      </c>
      <c r="AJ925" t="s">
        <v>3136</v>
      </c>
      <c r="AK925" t="s">
        <v>3136</v>
      </c>
      <c r="AO925" s="29"/>
      <c r="AP925" s="103" t="s">
        <v>5241</v>
      </c>
      <c r="AQ925" s="104" t="b">
        <v>1</v>
      </c>
      <c r="AR925" s="105"/>
      <c r="AS925" s="29"/>
      <c r="AT925" s="131" t="str" cm="1">
        <f t="array" ref="AT925">IFERROR(_xlfn.TEXTSPLIT(AR925,";",,FALSE),"")</f>
        <v/>
      </c>
      <c r="BJ925" s="132" t="str">
        <f t="shared" si="544"/>
        <v/>
      </c>
      <c r="BK925" s="132" t="str">
        <f t="shared" si="545"/>
        <v/>
      </c>
      <c r="BL925" s="132" t="str">
        <f t="shared" si="546"/>
        <v/>
      </c>
      <c r="BM925" s="132" t="str">
        <f t="shared" si="547"/>
        <v/>
      </c>
      <c r="BN925" s="132" t="str">
        <f t="shared" si="548"/>
        <v/>
      </c>
      <c r="BO925" s="132" t="str">
        <f t="shared" si="549"/>
        <v/>
      </c>
      <c r="BP925" s="132" t="str">
        <f t="shared" si="550"/>
        <v/>
      </c>
      <c r="BQ925" s="132" t="str">
        <f t="shared" si="551"/>
        <v/>
      </c>
      <c r="BR925" s="132" t="str">
        <f t="shared" si="552"/>
        <v/>
      </c>
      <c r="BS925" s="132" t="str">
        <f t="shared" si="553"/>
        <v/>
      </c>
      <c r="BT925" s="132" t="str">
        <f t="shared" si="554"/>
        <v/>
      </c>
      <c r="BU925" s="132" t="str">
        <f t="shared" si="555"/>
        <v/>
      </c>
      <c r="BV925" s="132" t="str">
        <f t="shared" si="556"/>
        <v/>
      </c>
      <c r="BW925" s="132" t="str">
        <f t="shared" si="557"/>
        <v/>
      </c>
      <c r="BX925" s="132" t="str">
        <f t="shared" si="558"/>
        <v/>
      </c>
      <c r="BY925" s="132" t="str">
        <f t="shared" si="559"/>
        <v/>
      </c>
      <c r="BZ925" t="str">
        <f t="shared" si="562"/>
        <v/>
      </c>
      <c r="CA925" t="str">
        <f t="shared" si="563"/>
        <v/>
      </c>
      <c r="CB925" t="str">
        <f t="shared" si="564"/>
        <v/>
      </c>
      <c r="CC925" t="str">
        <f t="shared" si="565"/>
        <v/>
      </c>
      <c r="CD925" t="str">
        <f t="shared" si="566"/>
        <v/>
      </c>
      <c r="CE925" t="str">
        <f t="shared" si="567"/>
        <v/>
      </c>
      <c r="CF925" t="str">
        <f t="shared" si="568"/>
        <v/>
      </c>
      <c r="CG925" t="str">
        <f t="shared" si="569"/>
        <v/>
      </c>
      <c r="CH925" t="str">
        <f t="shared" si="570"/>
        <v/>
      </c>
      <c r="CI925" t="str">
        <f t="shared" si="571"/>
        <v/>
      </c>
      <c r="CJ925" t="str">
        <f t="shared" si="572"/>
        <v/>
      </c>
      <c r="CK925" t="str">
        <f t="shared" si="573"/>
        <v/>
      </c>
      <c r="CL925" t="str">
        <f t="shared" si="574"/>
        <v/>
      </c>
      <c r="CM925" t="str">
        <f t="shared" si="575"/>
        <v/>
      </c>
      <c r="CN925" t="str">
        <f t="shared" si="576"/>
        <v/>
      </c>
      <c r="CO925" t="str">
        <f t="shared" si="577"/>
        <v/>
      </c>
    </row>
    <row r="926" spans="1:93" ht="19.2" customHeight="1">
      <c r="A926" t="s">
        <v>5010</v>
      </c>
      <c r="B926" s="97" t="s">
        <v>4765</v>
      </c>
      <c r="C926" s="26" t="s">
        <v>3693</v>
      </c>
      <c r="D926" s="27"/>
      <c r="E926" s="27" t="s">
        <v>2890</v>
      </c>
      <c r="F926" t="s">
        <v>48</v>
      </c>
      <c r="G926" s="30" t="s">
        <v>631</v>
      </c>
      <c r="H926" t="s">
        <v>526</v>
      </c>
      <c r="I926" t="s">
        <v>5555</v>
      </c>
      <c r="K926" s="28"/>
      <c r="M926" t="s">
        <v>38</v>
      </c>
      <c r="R926" t="str">
        <f>IF(COUNTIF(soi_input_variables!A:A,B926)&gt;0,"yes","no")</f>
        <v>yes</v>
      </c>
      <c r="S926" t="str">
        <f>IF(COUNTIF(midas_input_variables!A:A,B926)&gt;0,"yes","no")</f>
        <v>no</v>
      </c>
      <c r="T926" t="str">
        <f t="shared" si="578"/>
        <v>yes</v>
      </c>
      <c r="U926">
        <f t="shared" si="581"/>
        <v>5.0000000000000001E-4</v>
      </c>
      <c r="V926" t="str">
        <f>IF(COUNTIF(eucalc_variables_proxies!A:A,B926)&gt;0,"yes","no")</f>
        <v>yes</v>
      </c>
      <c r="X926" s="9" t="s">
        <v>2966</v>
      </c>
      <c r="Y926" t="s">
        <v>4681</v>
      </c>
      <c r="AI926" s="9" t="s">
        <v>5556</v>
      </c>
      <c r="AJ926" t="s">
        <v>3136</v>
      </c>
      <c r="AK926" t="s">
        <v>3136</v>
      </c>
      <c r="AO926" s="29">
        <v>1414</v>
      </c>
      <c r="AP926" s="103" t="s">
        <v>5557</v>
      </c>
      <c r="AQ926" s="104" t="b">
        <v>1</v>
      </c>
      <c r="AR926" s="105"/>
      <c r="AS926" s="29">
        <v>1414</v>
      </c>
      <c r="AT926" s="131" t="str" cm="1">
        <f t="array" ref="AT926">IFERROR(_xlfn.TEXTSPLIT(AR926,";",,FALSE),"")</f>
        <v/>
      </c>
      <c r="BJ926" s="132" t="str">
        <f t="shared" si="544"/>
        <v/>
      </c>
      <c r="BK926" s="132" t="str">
        <f t="shared" si="545"/>
        <v/>
      </c>
      <c r="BL926" s="132" t="str">
        <f t="shared" si="546"/>
        <v/>
      </c>
      <c r="BM926" s="132" t="str">
        <f t="shared" si="547"/>
        <v/>
      </c>
      <c r="BN926" s="132" t="str">
        <f t="shared" si="548"/>
        <v/>
      </c>
      <c r="BO926" s="132" t="str">
        <f t="shared" si="549"/>
        <v/>
      </c>
      <c r="BP926" s="132" t="str">
        <f t="shared" si="550"/>
        <v/>
      </c>
      <c r="BQ926" s="132" t="str">
        <f t="shared" si="551"/>
        <v/>
      </c>
      <c r="BR926" s="132" t="str">
        <f t="shared" si="552"/>
        <v/>
      </c>
      <c r="BS926" s="132" t="str">
        <f t="shared" si="553"/>
        <v/>
      </c>
      <c r="BT926" s="132" t="str">
        <f t="shared" si="554"/>
        <v/>
      </c>
      <c r="BU926" s="132" t="str">
        <f t="shared" si="555"/>
        <v/>
      </c>
      <c r="BV926" s="132" t="str">
        <f t="shared" si="556"/>
        <v/>
      </c>
      <c r="BW926" s="132" t="str">
        <f t="shared" si="557"/>
        <v/>
      </c>
      <c r="BX926" s="132" t="str">
        <f t="shared" si="558"/>
        <v/>
      </c>
      <c r="BY926" s="132" t="str">
        <f t="shared" si="559"/>
        <v/>
      </c>
      <c r="BZ926" t="str">
        <f t="shared" si="562"/>
        <v/>
      </c>
      <c r="CA926" t="str">
        <f t="shared" si="563"/>
        <v/>
      </c>
      <c r="CB926" t="str">
        <f t="shared" si="564"/>
        <v/>
      </c>
      <c r="CC926" t="str">
        <f t="shared" si="565"/>
        <v/>
      </c>
      <c r="CD926" t="str">
        <f t="shared" si="566"/>
        <v/>
      </c>
      <c r="CE926" t="str">
        <f t="shared" si="567"/>
        <v/>
      </c>
      <c r="CF926" t="str">
        <f t="shared" si="568"/>
        <v/>
      </c>
      <c r="CG926" t="str">
        <f t="shared" si="569"/>
        <v/>
      </c>
      <c r="CH926" t="str">
        <f t="shared" si="570"/>
        <v/>
      </c>
      <c r="CI926" t="str">
        <f t="shared" si="571"/>
        <v/>
      </c>
      <c r="CJ926" t="str">
        <f t="shared" si="572"/>
        <v/>
      </c>
      <c r="CK926" t="str">
        <f t="shared" si="573"/>
        <v/>
      </c>
      <c r="CL926" t="str">
        <f t="shared" si="574"/>
        <v/>
      </c>
      <c r="CM926" t="str">
        <f t="shared" si="575"/>
        <v/>
      </c>
      <c r="CN926" t="str">
        <f t="shared" si="576"/>
        <v/>
      </c>
      <c r="CO926" t="str">
        <f t="shared" si="577"/>
        <v/>
      </c>
    </row>
    <row r="927" spans="1:93" ht="18.600000000000001" customHeight="1">
      <c r="A927" t="s">
        <v>5014</v>
      </c>
      <c r="B927" s="97" t="s">
        <v>4768</v>
      </c>
      <c r="C927" s="26" t="s">
        <v>5460</v>
      </c>
      <c r="D927" s="27"/>
      <c r="E927" s="27" t="s">
        <v>2890</v>
      </c>
      <c r="F927" t="s">
        <v>48</v>
      </c>
      <c r="G927" s="30" t="s">
        <v>631</v>
      </c>
      <c r="H927" t="s">
        <v>526</v>
      </c>
      <c r="I927" t="s">
        <v>5558</v>
      </c>
      <c r="K927" s="28"/>
      <c r="M927" t="s">
        <v>38</v>
      </c>
      <c r="R927" t="str">
        <f>IF(COUNTIF(soi_input_variables!A:A,B927)&gt;0,"yes","no")</f>
        <v>yes</v>
      </c>
      <c r="S927" t="str">
        <f>IF(COUNTIF(midas_input_variables!A:A,B927)&gt;0,"yes","no")</f>
        <v>yes</v>
      </c>
      <c r="T927" t="str">
        <f t="shared" si="578"/>
        <v>yes</v>
      </c>
      <c r="U927">
        <f t="shared" si="581"/>
        <v>5.0000000000000001E-4</v>
      </c>
      <c r="V927" t="str">
        <f>IF(COUNTIF(eucalc_variables_proxies!A:A,B927)&gt;0,"yes","no")</f>
        <v>yes</v>
      </c>
      <c r="X927" s="9" t="s">
        <v>2966</v>
      </c>
      <c r="Y927" t="s">
        <v>4681</v>
      </c>
      <c r="AI927" s="9" t="s">
        <v>5559</v>
      </c>
      <c r="AJ927" t="s">
        <v>3136</v>
      </c>
      <c r="AK927" t="s">
        <v>3136</v>
      </c>
      <c r="AO927" s="29"/>
      <c r="AP927" s="103" t="s">
        <v>5560</v>
      </c>
      <c r="AQ927" s="104" t="b">
        <v>0</v>
      </c>
      <c r="AR927" s="105" t="s">
        <v>5561</v>
      </c>
      <c r="AS927" s="29"/>
      <c r="AT927" s="131" t="str" cm="1">
        <f t="array" ref="AT927:AU927">IFERROR(_xlfn.TEXTSPLIT(AR927,";",,FALSE),"")</f>
        <v>2130</v>
      </c>
      <c r="AU927" s="131" t="str">
        <v>1414</v>
      </c>
      <c r="BJ927" s="132">
        <f t="shared" si="544"/>
        <v>2130</v>
      </c>
      <c r="BK927" s="132">
        <f t="shared" si="545"/>
        <v>1414</v>
      </c>
      <c r="BL927" s="132" t="str">
        <f t="shared" si="546"/>
        <v/>
      </c>
      <c r="BM927" s="132" t="str">
        <f t="shared" si="547"/>
        <v/>
      </c>
      <c r="BN927" s="132" t="str">
        <f t="shared" si="548"/>
        <v/>
      </c>
      <c r="BO927" s="132" t="str">
        <f t="shared" si="549"/>
        <v/>
      </c>
      <c r="BP927" s="132" t="str">
        <f t="shared" si="550"/>
        <v/>
      </c>
      <c r="BQ927" s="132" t="str">
        <f t="shared" si="551"/>
        <v/>
      </c>
      <c r="BR927" s="132" t="str">
        <f t="shared" si="552"/>
        <v/>
      </c>
      <c r="BS927" s="132" t="str">
        <f t="shared" si="553"/>
        <v/>
      </c>
      <c r="BT927" s="132" t="str">
        <f t="shared" si="554"/>
        <v/>
      </c>
      <c r="BU927" s="132" t="str">
        <f t="shared" si="555"/>
        <v/>
      </c>
      <c r="BV927" s="132" t="str">
        <f t="shared" si="556"/>
        <v/>
      </c>
      <c r="BW927" s="132" t="str">
        <f t="shared" si="557"/>
        <v/>
      </c>
      <c r="BX927" s="132" t="str">
        <f t="shared" si="558"/>
        <v/>
      </c>
      <c r="BY927" s="132" t="str">
        <f t="shared" si="559"/>
        <v/>
      </c>
      <c r="BZ927" t="str">
        <f t="shared" si="562"/>
        <v>bld_energy-demand_heat_solid-bio[TWh]</v>
      </c>
      <c r="CA927" t="str">
        <f t="shared" si="563"/>
        <v>ind_energy-demand_bio[TWh]</v>
      </c>
      <c r="CB927" t="str">
        <f t="shared" si="564"/>
        <v/>
      </c>
      <c r="CC927" t="str">
        <f t="shared" si="565"/>
        <v/>
      </c>
      <c r="CD927" t="str">
        <f t="shared" si="566"/>
        <v/>
      </c>
      <c r="CE927" t="str">
        <f t="shared" si="567"/>
        <v/>
      </c>
      <c r="CF927" t="str">
        <f t="shared" si="568"/>
        <v/>
      </c>
      <c r="CG927" t="str">
        <f t="shared" si="569"/>
        <v/>
      </c>
      <c r="CH927" t="str">
        <f t="shared" si="570"/>
        <v/>
      </c>
      <c r="CI927" t="str">
        <f t="shared" si="571"/>
        <v/>
      </c>
      <c r="CJ927" t="str">
        <f t="shared" si="572"/>
        <v/>
      </c>
      <c r="CK927" t="str">
        <f t="shared" si="573"/>
        <v/>
      </c>
      <c r="CL927" t="str">
        <f t="shared" si="574"/>
        <v/>
      </c>
      <c r="CM927" t="str">
        <f t="shared" si="575"/>
        <v/>
      </c>
      <c r="CN927" t="str">
        <f t="shared" si="576"/>
        <v/>
      </c>
      <c r="CO927" t="str">
        <f t="shared" si="577"/>
        <v/>
      </c>
    </row>
    <row r="928" spans="1:93" ht="18.600000000000001" customHeight="1">
      <c r="B928" s="97" t="s">
        <v>4771</v>
      </c>
      <c r="C928" s="26"/>
      <c r="D928" s="27"/>
      <c r="E928" s="27" t="s">
        <v>3723</v>
      </c>
      <c r="G928" s="30" t="s">
        <v>631</v>
      </c>
      <c r="H928" t="s">
        <v>434</v>
      </c>
      <c r="I928" t="s">
        <v>5562</v>
      </c>
      <c r="K928" s="28"/>
      <c r="M928" t="s">
        <v>38</v>
      </c>
      <c r="Q928" s="1" t="str">
        <f>CONCATENATE($B$862, "/(", $B$929, "+", $B$933, "+", $B$936, ")")</f>
        <v>eucalc_ind_emissions_co2e_glass/(eucalc_ind_energy_demand_glass_gas_ff_natural+eucalc_ind_energy_demand_glass_liquid_ff_oil+eucalc_ind_energy_demand_glass_solid_ff_coal)</v>
      </c>
      <c r="R928" t="str">
        <f>IF(COUNTIF(soi_input_variables!A:A,B928)&gt;0,"yes","no")</f>
        <v>no</v>
      </c>
      <c r="S928" t="str">
        <f>IF(COUNTIF(midas_input_variables!A:A,B928)&gt;0,"yes","no")</f>
        <v>no</v>
      </c>
      <c r="T928" t="str">
        <f t="shared" si="578"/>
        <v>no</v>
      </c>
      <c r="V928" t="str">
        <f>IF(COUNTIF(eucalc_variables_proxies!A:A,B928)&gt;0,"yes","no")</f>
        <v>no</v>
      </c>
      <c r="X928" s="9" t="s">
        <v>2966</v>
      </c>
      <c r="Y928" t="s">
        <v>4681</v>
      </c>
      <c r="AI928" s="9" t="s">
        <v>5563</v>
      </c>
      <c r="AJ928" t="s">
        <v>3136</v>
      </c>
      <c r="AK928" t="s">
        <v>3136</v>
      </c>
      <c r="AO928" s="29"/>
      <c r="AP928" s="103" t="s">
        <v>5564</v>
      </c>
      <c r="AQ928" s="104" t="b">
        <v>1</v>
      </c>
      <c r="AR928" s="105"/>
      <c r="AS928" s="29"/>
      <c r="AT928" s="131" t="str" cm="1">
        <f t="array" ref="AT928">IFERROR(_xlfn.TEXTSPLIT(AR928,";",,FALSE),"")</f>
        <v/>
      </c>
      <c r="BJ928" s="132" t="str">
        <f t="shared" si="544"/>
        <v/>
      </c>
      <c r="BK928" s="132" t="str">
        <f t="shared" si="545"/>
        <v/>
      </c>
      <c r="BL928" s="132" t="str">
        <f t="shared" si="546"/>
        <v/>
      </c>
      <c r="BM928" s="132" t="str">
        <f t="shared" si="547"/>
        <v/>
      </c>
      <c r="BN928" s="132" t="str">
        <f t="shared" si="548"/>
        <v/>
      </c>
      <c r="BO928" s="132" t="str">
        <f t="shared" si="549"/>
        <v/>
      </c>
      <c r="BP928" s="132" t="str">
        <f t="shared" si="550"/>
        <v/>
      </c>
      <c r="BQ928" s="132" t="str">
        <f t="shared" si="551"/>
        <v/>
      </c>
      <c r="BR928" s="132" t="str">
        <f t="shared" si="552"/>
        <v/>
      </c>
      <c r="BS928" s="132" t="str">
        <f t="shared" si="553"/>
        <v/>
      </c>
      <c r="BT928" s="132" t="str">
        <f t="shared" si="554"/>
        <v/>
      </c>
      <c r="BU928" s="132" t="str">
        <f t="shared" si="555"/>
        <v/>
      </c>
      <c r="BV928" s="132" t="str">
        <f t="shared" si="556"/>
        <v/>
      </c>
      <c r="BW928" s="132" t="str">
        <f t="shared" si="557"/>
        <v/>
      </c>
      <c r="BX928" s="132" t="str">
        <f t="shared" si="558"/>
        <v/>
      </c>
      <c r="BY928" s="132" t="str">
        <f t="shared" si="559"/>
        <v/>
      </c>
      <c r="BZ928" t="str">
        <f t="shared" si="562"/>
        <v/>
      </c>
      <c r="CA928" t="str">
        <f t="shared" si="563"/>
        <v/>
      </c>
      <c r="CB928" t="str">
        <f t="shared" si="564"/>
        <v/>
      </c>
      <c r="CC928" t="str">
        <f t="shared" si="565"/>
        <v/>
      </c>
      <c r="CD928" t="str">
        <f t="shared" si="566"/>
        <v/>
      </c>
      <c r="CE928" t="str">
        <f t="shared" si="567"/>
        <v/>
      </c>
      <c r="CF928" t="str">
        <f t="shared" si="568"/>
        <v/>
      </c>
      <c r="CG928" t="str">
        <f t="shared" si="569"/>
        <v/>
      </c>
      <c r="CH928" t="str">
        <f t="shared" si="570"/>
        <v/>
      </c>
      <c r="CI928" t="str">
        <f t="shared" si="571"/>
        <v/>
      </c>
      <c r="CJ928" t="str">
        <f t="shared" si="572"/>
        <v/>
      </c>
      <c r="CK928" t="str">
        <f t="shared" si="573"/>
        <v/>
      </c>
      <c r="CL928" t="str">
        <f t="shared" si="574"/>
        <v/>
      </c>
      <c r="CM928" t="str">
        <f t="shared" si="575"/>
        <v/>
      </c>
      <c r="CN928" t="str">
        <f t="shared" si="576"/>
        <v/>
      </c>
      <c r="CO928" t="str">
        <f t="shared" si="577"/>
        <v/>
      </c>
    </row>
    <row r="929" spans="1:93" ht="19.5" customHeight="1">
      <c r="A929" t="s">
        <v>5018</v>
      </c>
      <c r="B929" s="97" t="s">
        <v>4774</v>
      </c>
      <c r="C929" s="26" t="s">
        <v>3859</v>
      </c>
      <c r="D929" s="27"/>
      <c r="E929" s="27" t="s">
        <v>2890</v>
      </c>
      <c r="F929" t="s">
        <v>48</v>
      </c>
      <c r="G929" s="30" t="s">
        <v>631</v>
      </c>
      <c r="H929" t="s">
        <v>526</v>
      </c>
      <c r="I929" t="s">
        <v>5562</v>
      </c>
      <c r="K929" s="28" t="s">
        <v>4642</v>
      </c>
      <c r="M929" t="s">
        <v>38</v>
      </c>
      <c r="R929" t="str">
        <f>IF(COUNTIF(soi_input_variables!A:A,B929)&gt;0,"yes","no")</f>
        <v>yes</v>
      </c>
      <c r="S929" t="str">
        <f>IF(COUNTIF(midas_input_variables!A:A,B929)&gt;0,"yes","no")</f>
        <v>yes</v>
      </c>
      <c r="T929" t="str">
        <f t="shared" si="578"/>
        <v>yes</v>
      </c>
      <c r="U929">
        <f t="shared" ref="U929:U931" si="582">0.0005</f>
        <v>5.0000000000000001E-4</v>
      </c>
      <c r="V929" t="str">
        <f>IF(COUNTIF(eucalc_variables_proxies!A:A,B929)&gt;0,"yes","no")</f>
        <v>yes</v>
      </c>
      <c r="X929" s="9" t="s">
        <v>2966</v>
      </c>
      <c r="Y929" t="s">
        <v>4681</v>
      </c>
      <c r="AI929" s="9" t="s">
        <v>5565</v>
      </c>
      <c r="AJ929" t="s">
        <v>3136</v>
      </c>
      <c r="AK929" t="s">
        <v>3136</v>
      </c>
      <c r="AO929" s="29"/>
      <c r="AP929" s="103" t="s">
        <v>5566</v>
      </c>
      <c r="AQ929" s="104" t="b">
        <v>1</v>
      </c>
      <c r="AR929" s="105"/>
      <c r="AS929" s="29"/>
      <c r="AT929" s="131" t="str" cm="1">
        <f t="array" ref="AT929">IFERROR(_xlfn.TEXTSPLIT(AR929,";",,FALSE),"")</f>
        <v/>
      </c>
      <c r="BJ929" s="132" t="str">
        <f t="shared" si="544"/>
        <v/>
      </c>
      <c r="BK929" s="132" t="str">
        <f t="shared" si="545"/>
        <v/>
      </c>
      <c r="BL929" s="132" t="str">
        <f t="shared" si="546"/>
        <v/>
      </c>
      <c r="BM929" s="132" t="str">
        <f t="shared" si="547"/>
        <v/>
      </c>
      <c r="BN929" s="132" t="str">
        <f t="shared" si="548"/>
        <v/>
      </c>
      <c r="BO929" s="132" t="str">
        <f t="shared" si="549"/>
        <v/>
      </c>
      <c r="BP929" s="132" t="str">
        <f t="shared" si="550"/>
        <v/>
      </c>
      <c r="BQ929" s="132" t="str">
        <f t="shared" si="551"/>
        <v/>
      </c>
      <c r="BR929" s="132" t="str">
        <f t="shared" si="552"/>
        <v/>
      </c>
      <c r="BS929" s="132" t="str">
        <f t="shared" si="553"/>
        <v/>
      </c>
      <c r="BT929" s="132" t="str">
        <f t="shared" si="554"/>
        <v/>
      </c>
      <c r="BU929" s="132" t="str">
        <f t="shared" si="555"/>
        <v/>
      </c>
      <c r="BV929" s="132" t="str">
        <f t="shared" si="556"/>
        <v/>
      </c>
      <c r="BW929" s="132" t="str">
        <f t="shared" si="557"/>
        <v/>
      </c>
      <c r="BX929" s="132" t="str">
        <f t="shared" si="558"/>
        <v/>
      </c>
      <c r="BY929" s="132" t="str">
        <f t="shared" si="559"/>
        <v/>
      </c>
      <c r="BZ929" t="str">
        <f t="shared" si="562"/>
        <v/>
      </c>
      <c r="CA929" t="str">
        <f t="shared" si="563"/>
        <v/>
      </c>
      <c r="CB929" t="str">
        <f t="shared" si="564"/>
        <v/>
      </c>
      <c r="CC929" t="str">
        <f t="shared" si="565"/>
        <v/>
      </c>
      <c r="CD929" t="str">
        <f t="shared" si="566"/>
        <v/>
      </c>
      <c r="CE929" t="str">
        <f t="shared" si="567"/>
        <v/>
      </c>
      <c r="CF929" t="str">
        <f t="shared" si="568"/>
        <v/>
      </c>
      <c r="CG929" t="str">
        <f t="shared" si="569"/>
        <v/>
      </c>
      <c r="CH929" t="str">
        <f t="shared" si="570"/>
        <v/>
      </c>
      <c r="CI929" t="str">
        <f t="shared" si="571"/>
        <v/>
      </c>
      <c r="CJ929" t="str">
        <f t="shared" si="572"/>
        <v/>
      </c>
      <c r="CK929" t="str">
        <f t="shared" si="573"/>
        <v/>
      </c>
      <c r="CL929" t="str">
        <f t="shared" si="574"/>
        <v/>
      </c>
      <c r="CM929" t="str">
        <f t="shared" si="575"/>
        <v/>
      </c>
      <c r="CN929" t="str">
        <f t="shared" si="576"/>
        <v/>
      </c>
      <c r="CO929" t="str">
        <f t="shared" si="577"/>
        <v/>
      </c>
    </row>
    <row r="930" spans="1:93" ht="18" customHeight="1">
      <c r="A930" t="s">
        <v>5022</v>
      </c>
      <c r="B930" s="97" t="s">
        <v>4777</v>
      </c>
      <c r="C930" s="26" t="s">
        <v>5469</v>
      </c>
      <c r="D930" s="27"/>
      <c r="E930" s="27" t="s">
        <v>2890</v>
      </c>
      <c r="F930" t="s">
        <v>48</v>
      </c>
      <c r="G930" s="30" t="s">
        <v>631</v>
      </c>
      <c r="H930" t="s">
        <v>526</v>
      </c>
      <c r="I930" t="s">
        <v>5567</v>
      </c>
      <c r="K930" s="28"/>
      <c r="M930" t="s">
        <v>38</v>
      </c>
      <c r="R930" t="str">
        <f>IF(COUNTIF(soi_input_variables!A:A,B930)&gt;0,"yes","no")</f>
        <v>no</v>
      </c>
      <c r="S930" t="str">
        <f>IF(COUNTIF(midas_input_variables!A:A,B930)&gt;0,"yes","no")</f>
        <v>yes</v>
      </c>
      <c r="T930" t="str">
        <f t="shared" si="578"/>
        <v>yes</v>
      </c>
      <c r="U930">
        <f t="shared" si="582"/>
        <v>5.0000000000000001E-4</v>
      </c>
      <c r="V930" t="str">
        <f>IF(COUNTIF(eucalc_variables_proxies!A:A,B930)&gt;0,"yes","no")</f>
        <v>yes</v>
      </c>
      <c r="X930" s="9" t="s">
        <v>2966</v>
      </c>
      <c r="Y930" t="s">
        <v>4681</v>
      </c>
      <c r="AI930" s="9" t="s">
        <v>5568</v>
      </c>
      <c r="AJ930" t="s">
        <v>3136</v>
      </c>
      <c r="AK930" t="s">
        <v>3136</v>
      </c>
      <c r="AO930" s="29"/>
      <c r="AP930" s="103" t="s">
        <v>5569</v>
      </c>
      <c r="AQ930" s="104" t="b">
        <v>1</v>
      </c>
      <c r="AR930" s="105"/>
      <c r="AS930" s="29"/>
      <c r="AT930" s="131" t="str" cm="1">
        <f t="array" ref="AT930">IFERROR(_xlfn.TEXTSPLIT(AR930,";",,FALSE),"")</f>
        <v/>
      </c>
      <c r="BJ930" s="132" t="str">
        <f t="shared" si="544"/>
        <v/>
      </c>
      <c r="BK930" s="132" t="str">
        <f t="shared" si="545"/>
        <v/>
      </c>
      <c r="BL930" s="132" t="str">
        <f t="shared" si="546"/>
        <v/>
      </c>
      <c r="BM930" s="132" t="str">
        <f t="shared" si="547"/>
        <v/>
      </c>
      <c r="BN930" s="132" t="str">
        <f t="shared" si="548"/>
        <v/>
      </c>
      <c r="BO930" s="132" t="str">
        <f t="shared" si="549"/>
        <v/>
      </c>
      <c r="BP930" s="132" t="str">
        <f t="shared" si="550"/>
        <v/>
      </c>
      <c r="BQ930" s="132" t="str">
        <f t="shared" si="551"/>
        <v/>
      </c>
      <c r="BR930" s="132" t="str">
        <f t="shared" si="552"/>
        <v/>
      </c>
      <c r="BS930" s="132" t="str">
        <f t="shared" si="553"/>
        <v/>
      </c>
      <c r="BT930" s="132" t="str">
        <f t="shared" si="554"/>
        <v/>
      </c>
      <c r="BU930" s="132" t="str">
        <f t="shared" si="555"/>
        <v/>
      </c>
      <c r="BV930" s="132" t="str">
        <f t="shared" si="556"/>
        <v/>
      </c>
      <c r="BW930" s="132" t="str">
        <f t="shared" si="557"/>
        <v/>
      </c>
      <c r="BX930" s="132" t="str">
        <f t="shared" si="558"/>
        <v/>
      </c>
      <c r="BY930" s="132" t="str">
        <f t="shared" si="559"/>
        <v/>
      </c>
      <c r="BZ930" t="str">
        <f t="shared" si="562"/>
        <v/>
      </c>
      <c r="CA930" t="str">
        <f t="shared" si="563"/>
        <v/>
      </c>
      <c r="CB930" t="str">
        <f t="shared" si="564"/>
        <v/>
      </c>
      <c r="CC930" t="str">
        <f t="shared" si="565"/>
        <v/>
      </c>
      <c r="CD930" t="str">
        <f t="shared" si="566"/>
        <v/>
      </c>
      <c r="CE930" t="str">
        <f t="shared" si="567"/>
        <v/>
      </c>
      <c r="CF930" t="str">
        <f t="shared" si="568"/>
        <v/>
      </c>
      <c r="CG930" t="str">
        <f t="shared" si="569"/>
        <v/>
      </c>
      <c r="CH930" t="str">
        <f t="shared" si="570"/>
        <v/>
      </c>
      <c r="CI930" t="str">
        <f t="shared" si="571"/>
        <v/>
      </c>
      <c r="CJ930" t="str">
        <f t="shared" si="572"/>
        <v/>
      </c>
      <c r="CK930" t="str">
        <f t="shared" si="573"/>
        <v/>
      </c>
      <c r="CL930" t="str">
        <f t="shared" si="574"/>
        <v/>
      </c>
      <c r="CM930" t="str">
        <f t="shared" si="575"/>
        <v/>
      </c>
      <c r="CN930" t="str">
        <f t="shared" si="576"/>
        <v/>
      </c>
      <c r="CO930" t="str">
        <f t="shared" si="577"/>
        <v/>
      </c>
    </row>
    <row r="931" spans="1:93" ht="16.5" customHeight="1">
      <c r="A931" t="s">
        <v>5026</v>
      </c>
      <c r="B931" s="97" t="s">
        <v>4780</v>
      </c>
      <c r="C931" s="26" t="s">
        <v>5473</v>
      </c>
      <c r="D931" s="27"/>
      <c r="E931" s="27" t="s">
        <v>2890</v>
      </c>
      <c r="F931" t="s">
        <v>48</v>
      </c>
      <c r="G931" s="30" t="s">
        <v>631</v>
      </c>
      <c r="H931" t="s">
        <v>526</v>
      </c>
      <c r="I931" t="s">
        <v>5570</v>
      </c>
      <c r="K931" s="28"/>
      <c r="M931" t="s">
        <v>38</v>
      </c>
      <c r="R931" t="str">
        <f>IF(COUNTIF(soi_input_variables!A:A,B931)&gt;0,"yes","no")</f>
        <v>yes</v>
      </c>
      <c r="S931" t="str">
        <f>IF(COUNTIF(midas_input_variables!A:A,B931)&gt;0,"yes","no")</f>
        <v>yes</v>
      </c>
      <c r="T931" t="str">
        <f t="shared" si="578"/>
        <v>yes</v>
      </c>
      <c r="U931">
        <f t="shared" si="582"/>
        <v>5.0000000000000001E-4</v>
      </c>
      <c r="V931" t="str">
        <f>IF(COUNTIF(eucalc_variables_proxies!A:A,B931)&gt;0,"yes","no")</f>
        <v>yes</v>
      </c>
      <c r="X931" s="9" t="s">
        <v>2966</v>
      </c>
      <c r="Y931" t="s">
        <v>4681</v>
      </c>
      <c r="AI931" s="9" t="s">
        <v>5571</v>
      </c>
      <c r="AJ931" t="s">
        <v>3136</v>
      </c>
      <c r="AK931" t="s">
        <v>3136</v>
      </c>
      <c r="AO931" s="29"/>
      <c r="AP931" s="103" t="s">
        <v>5572</v>
      </c>
      <c r="AQ931" s="104" t="b">
        <v>1</v>
      </c>
      <c r="AR931" s="105"/>
      <c r="AS931" s="29"/>
      <c r="AT931" s="131" t="str" cm="1">
        <f t="array" ref="AT931">IFERROR(_xlfn.TEXTSPLIT(AR931,";",,FALSE),"")</f>
        <v/>
      </c>
      <c r="BJ931" s="132" t="str">
        <f t="shared" si="544"/>
        <v/>
      </c>
      <c r="BK931" s="132" t="str">
        <f t="shared" si="545"/>
        <v/>
      </c>
      <c r="BL931" s="132" t="str">
        <f t="shared" si="546"/>
        <v/>
      </c>
      <c r="BM931" s="132" t="str">
        <f t="shared" si="547"/>
        <v/>
      </c>
      <c r="BN931" s="132" t="str">
        <f t="shared" si="548"/>
        <v/>
      </c>
      <c r="BO931" s="132" t="str">
        <f t="shared" si="549"/>
        <v/>
      </c>
      <c r="BP931" s="132" t="str">
        <f t="shared" si="550"/>
        <v/>
      </c>
      <c r="BQ931" s="132" t="str">
        <f t="shared" si="551"/>
        <v/>
      </c>
      <c r="BR931" s="132" t="str">
        <f t="shared" si="552"/>
        <v/>
      </c>
      <c r="BS931" s="132" t="str">
        <f t="shared" si="553"/>
        <v/>
      </c>
      <c r="BT931" s="132" t="str">
        <f t="shared" si="554"/>
        <v/>
      </c>
      <c r="BU931" s="132" t="str">
        <f t="shared" si="555"/>
        <v/>
      </c>
      <c r="BV931" s="132" t="str">
        <f t="shared" si="556"/>
        <v/>
      </c>
      <c r="BW931" s="132" t="str">
        <f t="shared" si="557"/>
        <v/>
      </c>
      <c r="BX931" s="132" t="str">
        <f t="shared" si="558"/>
        <v/>
      </c>
      <c r="BY931" s="132" t="str">
        <f t="shared" si="559"/>
        <v/>
      </c>
      <c r="BZ931" t="str">
        <f t="shared" si="562"/>
        <v/>
      </c>
      <c r="CA931" t="str">
        <f t="shared" si="563"/>
        <v/>
      </c>
      <c r="CB931" t="str">
        <f t="shared" si="564"/>
        <v/>
      </c>
      <c r="CC931" t="str">
        <f t="shared" si="565"/>
        <v/>
      </c>
      <c r="CD931" t="str">
        <f t="shared" si="566"/>
        <v/>
      </c>
      <c r="CE931" t="str">
        <f t="shared" si="567"/>
        <v/>
      </c>
      <c r="CF931" t="str">
        <f t="shared" si="568"/>
        <v/>
      </c>
      <c r="CG931" t="str">
        <f t="shared" si="569"/>
        <v/>
      </c>
      <c r="CH931" t="str">
        <f t="shared" si="570"/>
        <v/>
      </c>
      <c r="CI931" t="str">
        <f t="shared" si="571"/>
        <v/>
      </c>
      <c r="CJ931" t="str">
        <f t="shared" si="572"/>
        <v/>
      </c>
      <c r="CK931" t="str">
        <f t="shared" si="573"/>
        <v/>
      </c>
      <c r="CL931" t="str">
        <f t="shared" si="574"/>
        <v/>
      </c>
      <c r="CM931" t="str">
        <f t="shared" si="575"/>
        <v/>
      </c>
      <c r="CN931" t="str">
        <f t="shared" si="576"/>
        <v/>
      </c>
      <c r="CO931" t="str">
        <f t="shared" si="577"/>
        <v/>
      </c>
    </row>
    <row r="932" spans="1:93" ht="21.6" customHeight="1">
      <c r="B932" s="97" t="s">
        <v>4783</v>
      </c>
      <c r="C932" s="26"/>
      <c r="D932" s="27"/>
      <c r="E932" s="27" t="s">
        <v>3723</v>
      </c>
      <c r="G932" s="30" t="s">
        <v>631</v>
      </c>
      <c r="H932" t="s">
        <v>434</v>
      </c>
      <c r="I932" t="s">
        <v>5573</v>
      </c>
      <c r="K932" s="28"/>
      <c r="M932" t="s">
        <v>38</v>
      </c>
      <c r="Q932" s="1" t="str">
        <f>CONCATENATE($B$862,  "/(", $B$929, "+", $B$933, "+", $B$936, ")")</f>
        <v>eucalc_ind_emissions_co2e_glass/(eucalc_ind_energy_demand_glass_gas_ff_natural+eucalc_ind_energy_demand_glass_liquid_ff_oil+eucalc_ind_energy_demand_glass_solid_ff_coal)</v>
      </c>
      <c r="R932" t="str">
        <f>IF(COUNTIF(soi_input_variables!A:A,B932)&gt;0,"yes","no")</f>
        <v>no</v>
      </c>
      <c r="S932" t="str">
        <f>IF(COUNTIF(midas_input_variables!A:A,B932)&gt;0,"yes","no")</f>
        <v>no</v>
      </c>
      <c r="T932" t="str">
        <f t="shared" si="578"/>
        <v>no</v>
      </c>
      <c r="V932" t="str">
        <f>IF(COUNTIF(eucalc_variables_proxies!A:A,B932)&gt;0,"yes","no")</f>
        <v>no</v>
      </c>
      <c r="X932" s="9" t="s">
        <v>2966</v>
      </c>
      <c r="Y932" t="s">
        <v>4681</v>
      </c>
      <c r="AI932" s="9" t="s">
        <v>5574</v>
      </c>
      <c r="AJ932" t="s">
        <v>3136</v>
      </c>
      <c r="AK932" t="s">
        <v>3136</v>
      </c>
      <c r="AO932" s="29"/>
      <c r="AP932" s="103" t="s">
        <v>5575</v>
      </c>
      <c r="AQ932" s="104" t="b">
        <v>1</v>
      </c>
      <c r="AR932" s="105"/>
      <c r="AS932" s="29"/>
      <c r="AT932" s="131" t="str" cm="1">
        <f t="array" ref="AT932">IFERROR(_xlfn.TEXTSPLIT(AR932,";",,FALSE),"")</f>
        <v/>
      </c>
      <c r="BJ932" s="132" t="str">
        <f t="shared" si="544"/>
        <v/>
      </c>
      <c r="BK932" s="132" t="str">
        <f t="shared" si="545"/>
        <v/>
      </c>
      <c r="BL932" s="132" t="str">
        <f t="shared" si="546"/>
        <v/>
      </c>
      <c r="BM932" s="132" t="str">
        <f t="shared" si="547"/>
        <v/>
      </c>
      <c r="BN932" s="132" t="str">
        <f t="shared" si="548"/>
        <v/>
      </c>
      <c r="BO932" s="132" t="str">
        <f t="shared" si="549"/>
        <v/>
      </c>
      <c r="BP932" s="132" t="str">
        <f t="shared" si="550"/>
        <v/>
      </c>
      <c r="BQ932" s="132" t="str">
        <f t="shared" si="551"/>
        <v/>
      </c>
      <c r="BR932" s="132" t="str">
        <f t="shared" si="552"/>
        <v/>
      </c>
      <c r="BS932" s="132" t="str">
        <f t="shared" si="553"/>
        <v/>
      </c>
      <c r="BT932" s="132" t="str">
        <f t="shared" si="554"/>
        <v/>
      </c>
      <c r="BU932" s="132" t="str">
        <f t="shared" si="555"/>
        <v/>
      </c>
      <c r="BV932" s="132" t="str">
        <f t="shared" si="556"/>
        <v/>
      </c>
      <c r="BW932" s="132" t="str">
        <f t="shared" si="557"/>
        <v/>
      </c>
      <c r="BX932" s="132" t="str">
        <f t="shared" si="558"/>
        <v/>
      </c>
      <c r="BY932" s="132" t="str">
        <f t="shared" si="559"/>
        <v/>
      </c>
      <c r="BZ932" t="str">
        <f t="shared" si="562"/>
        <v/>
      </c>
      <c r="CA932" t="str">
        <f t="shared" si="563"/>
        <v/>
      </c>
      <c r="CB932" t="str">
        <f t="shared" si="564"/>
        <v/>
      </c>
      <c r="CC932" t="str">
        <f t="shared" si="565"/>
        <v/>
      </c>
      <c r="CD932" t="str">
        <f t="shared" si="566"/>
        <v/>
      </c>
      <c r="CE932" t="str">
        <f t="shared" si="567"/>
        <v/>
      </c>
      <c r="CF932" t="str">
        <f t="shared" si="568"/>
        <v/>
      </c>
      <c r="CG932" t="str">
        <f t="shared" si="569"/>
        <v/>
      </c>
      <c r="CH932" t="str">
        <f t="shared" si="570"/>
        <v/>
      </c>
      <c r="CI932" t="str">
        <f t="shared" si="571"/>
        <v/>
      </c>
      <c r="CJ932" t="str">
        <f t="shared" si="572"/>
        <v/>
      </c>
      <c r="CK932" t="str">
        <f t="shared" si="573"/>
        <v/>
      </c>
      <c r="CL932" t="str">
        <f t="shared" si="574"/>
        <v/>
      </c>
      <c r="CM932" t="str">
        <f t="shared" si="575"/>
        <v/>
      </c>
      <c r="CN932" t="str">
        <f t="shared" si="576"/>
        <v/>
      </c>
      <c r="CO932" t="str">
        <f t="shared" si="577"/>
        <v/>
      </c>
    </row>
    <row r="933" spans="1:93" ht="17.100000000000001" customHeight="1">
      <c r="A933" t="s">
        <v>5030</v>
      </c>
      <c r="B933" s="97" t="s">
        <v>4786</v>
      </c>
      <c r="C933" s="26" t="s">
        <v>3263</v>
      </c>
      <c r="D933" s="27"/>
      <c r="E933" s="27" t="s">
        <v>2890</v>
      </c>
      <c r="F933" t="s">
        <v>48</v>
      </c>
      <c r="G933" s="30" t="s">
        <v>631</v>
      </c>
      <c r="H933" t="s">
        <v>526</v>
      </c>
      <c r="I933" t="s">
        <v>5576</v>
      </c>
      <c r="K933" s="28" t="s">
        <v>4642</v>
      </c>
      <c r="M933" t="s">
        <v>38</v>
      </c>
      <c r="R933" t="str">
        <f>IF(COUNTIF(soi_input_variables!A:A,B933)&gt;0,"yes","no")</f>
        <v>yes</v>
      </c>
      <c r="S933" t="str">
        <f>IF(COUNTIF(midas_input_variables!A:A,B933)&gt;0,"yes","no")</f>
        <v>yes</v>
      </c>
      <c r="T933" t="str">
        <f t="shared" si="578"/>
        <v>yes</v>
      </c>
      <c r="U933">
        <f t="shared" ref="U933:U934" si="583">0.0005</f>
        <v>5.0000000000000001E-4</v>
      </c>
      <c r="V933" t="str">
        <f>IF(COUNTIF(eucalc_variables_proxies!A:A,B933)&gt;0,"yes","no")</f>
        <v>yes</v>
      </c>
      <c r="X933" s="9" t="s">
        <v>2966</v>
      </c>
      <c r="Y933" t="s">
        <v>4681</v>
      </c>
      <c r="AI933" s="9" t="s">
        <v>5577</v>
      </c>
      <c r="AJ933" t="s">
        <v>3136</v>
      </c>
      <c r="AK933" t="s">
        <v>3136</v>
      </c>
      <c r="AO933" s="29"/>
      <c r="AP933" s="103" t="s">
        <v>5578</v>
      </c>
      <c r="AQ933" s="104" t="b">
        <v>1</v>
      </c>
      <c r="AR933" s="105"/>
      <c r="AS933" s="29"/>
      <c r="AT933" s="131" t="str" cm="1">
        <f t="array" ref="AT933">IFERROR(_xlfn.TEXTSPLIT(AR933,";",,FALSE),"")</f>
        <v/>
      </c>
      <c r="BJ933" s="132" t="str">
        <f t="shared" si="544"/>
        <v/>
      </c>
      <c r="BK933" s="132" t="str">
        <f t="shared" si="545"/>
        <v/>
      </c>
      <c r="BL933" s="132" t="str">
        <f t="shared" si="546"/>
        <v/>
      </c>
      <c r="BM933" s="132" t="str">
        <f t="shared" si="547"/>
        <v/>
      </c>
      <c r="BN933" s="132" t="str">
        <f t="shared" si="548"/>
        <v/>
      </c>
      <c r="BO933" s="132" t="str">
        <f t="shared" si="549"/>
        <v/>
      </c>
      <c r="BP933" s="132" t="str">
        <f t="shared" si="550"/>
        <v/>
      </c>
      <c r="BQ933" s="132" t="str">
        <f t="shared" si="551"/>
        <v/>
      </c>
      <c r="BR933" s="132" t="str">
        <f t="shared" si="552"/>
        <v/>
      </c>
      <c r="BS933" s="132" t="str">
        <f t="shared" si="553"/>
        <v/>
      </c>
      <c r="BT933" s="132" t="str">
        <f t="shared" si="554"/>
        <v/>
      </c>
      <c r="BU933" s="132" t="str">
        <f t="shared" si="555"/>
        <v/>
      </c>
      <c r="BV933" s="132" t="str">
        <f t="shared" si="556"/>
        <v/>
      </c>
      <c r="BW933" s="132" t="str">
        <f t="shared" si="557"/>
        <v/>
      </c>
      <c r="BX933" s="132" t="str">
        <f t="shared" si="558"/>
        <v/>
      </c>
      <c r="BY933" s="132" t="str">
        <f t="shared" si="559"/>
        <v/>
      </c>
      <c r="BZ933" t="str">
        <f t="shared" si="562"/>
        <v/>
      </c>
      <c r="CA933" t="str">
        <f t="shared" si="563"/>
        <v/>
      </c>
      <c r="CB933" t="str">
        <f t="shared" si="564"/>
        <v/>
      </c>
      <c r="CC933" t="str">
        <f t="shared" si="565"/>
        <v/>
      </c>
      <c r="CD933" t="str">
        <f t="shared" si="566"/>
        <v/>
      </c>
      <c r="CE933" t="str">
        <f t="shared" si="567"/>
        <v/>
      </c>
      <c r="CF933" t="str">
        <f t="shared" si="568"/>
        <v/>
      </c>
      <c r="CG933" t="str">
        <f t="shared" si="569"/>
        <v/>
      </c>
      <c r="CH933" t="str">
        <f t="shared" si="570"/>
        <v/>
      </c>
      <c r="CI933" t="str">
        <f t="shared" si="571"/>
        <v/>
      </c>
      <c r="CJ933" t="str">
        <f t="shared" si="572"/>
        <v/>
      </c>
      <c r="CK933" t="str">
        <f t="shared" si="573"/>
        <v/>
      </c>
      <c r="CL933" t="str">
        <f t="shared" si="574"/>
        <v/>
      </c>
      <c r="CM933" t="str">
        <f t="shared" si="575"/>
        <v/>
      </c>
      <c r="CN933" t="str">
        <f t="shared" si="576"/>
        <v/>
      </c>
      <c r="CO933" t="str">
        <f t="shared" si="577"/>
        <v/>
      </c>
    </row>
    <row r="934" spans="1:93" ht="20.7" customHeight="1">
      <c r="A934" t="s">
        <v>5034</v>
      </c>
      <c r="B934" s="97" t="s">
        <v>4789</v>
      </c>
      <c r="C934" s="26" t="s">
        <v>5482</v>
      </c>
      <c r="D934" s="27"/>
      <c r="E934" s="27" t="s">
        <v>2890</v>
      </c>
      <c r="F934" t="s">
        <v>48</v>
      </c>
      <c r="G934" s="30" t="s">
        <v>631</v>
      </c>
      <c r="H934" t="s">
        <v>526</v>
      </c>
      <c r="I934" t="s">
        <v>5570</v>
      </c>
      <c r="K934" s="28"/>
      <c r="M934" t="s">
        <v>38</v>
      </c>
      <c r="R934" t="str">
        <f>IF(COUNTIF(soi_input_variables!A:A,B934)&gt;0,"yes","no")</f>
        <v>yes</v>
      </c>
      <c r="S934" t="str">
        <f>IF(COUNTIF(midas_input_variables!A:A,B934)&gt;0,"yes","no")</f>
        <v>yes</v>
      </c>
      <c r="T934" t="str">
        <f t="shared" si="578"/>
        <v>yes</v>
      </c>
      <c r="U934">
        <f t="shared" si="583"/>
        <v>5.0000000000000001E-4</v>
      </c>
      <c r="V934" t="str">
        <f>IF(COUNTIF(eucalc_variables_proxies!A:A,B934)&gt;0,"yes","no")</f>
        <v>yes</v>
      </c>
      <c r="X934" s="9" t="s">
        <v>2966</v>
      </c>
      <c r="Y934" t="s">
        <v>4681</v>
      </c>
      <c r="AI934" s="9" t="s">
        <v>5579</v>
      </c>
      <c r="AJ934" t="s">
        <v>3136</v>
      </c>
      <c r="AK934" t="s">
        <v>3136</v>
      </c>
      <c r="AO934" s="29"/>
      <c r="AP934" s="103" t="s">
        <v>5580</v>
      </c>
      <c r="AQ934" s="104" t="b">
        <v>1</v>
      </c>
      <c r="AR934" s="105"/>
      <c r="AS934" s="29"/>
      <c r="AT934" s="131" t="str" cm="1">
        <f t="array" ref="AT934">IFERROR(_xlfn.TEXTSPLIT(AR934,";",,FALSE),"")</f>
        <v/>
      </c>
      <c r="BJ934" s="132" t="str">
        <f t="shared" si="544"/>
        <v/>
      </c>
      <c r="BK934" s="132" t="str">
        <f t="shared" si="545"/>
        <v/>
      </c>
      <c r="BL934" s="132" t="str">
        <f t="shared" si="546"/>
        <v/>
      </c>
      <c r="BM934" s="132" t="str">
        <f t="shared" si="547"/>
        <v/>
      </c>
      <c r="BN934" s="132" t="str">
        <f t="shared" si="548"/>
        <v/>
      </c>
      <c r="BO934" s="132" t="str">
        <f t="shared" si="549"/>
        <v/>
      </c>
      <c r="BP934" s="132" t="str">
        <f t="shared" si="550"/>
        <v/>
      </c>
      <c r="BQ934" s="132" t="str">
        <f t="shared" si="551"/>
        <v/>
      </c>
      <c r="BR934" s="132" t="str">
        <f t="shared" si="552"/>
        <v/>
      </c>
      <c r="BS934" s="132" t="str">
        <f t="shared" si="553"/>
        <v/>
      </c>
      <c r="BT934" s="132" t="str">
        <f t="shared" si="554"/>
        <v/>
      </c>
      <c r="BU934" s="132" t="str">
        <f t="shared" si="555"/>
        <v/>
      </c>
      <c r="BV934" s="132" t="str">
        <f t="shared" si="556"/>
        <v/>
      </c>
      <c r="BW934" s="132" t="str">
        <f t="shared" si="557"/>
        <v/>
      </c>
      <c r="BX934" s="132" t="str">
        <f t="shared" si="558"/>
        <v/>
      </c>
      <c r="BY934" s="132" t="str">
        <f t="shared" si="559"/>
        <v/>
      </c>
      <c r="BZ934" t="str">
        <f t="shared" si="562"/>
        <v/>
      </c>
      <c r="CA934" t="str">
        <f t="shared" si="563"/>
        <v/>
      </c>
      <c r="CB934" t="str">
        <f t="shared" si="564"/>
        <v/>
      </c>
      <c r="CC934" t="str">
        <f t="shared" si="565"/>
        <v/>
      </c>
      <c r="CD934" t="str">
        <f t="shared" si="566"/>
        <v/>
      </c>
      <c r="CE934" t="str">
        <f t="shared" si="567"/>
        <v/>
      </c>
      <c r="CF934" t="str">
        <f t="shared" si="568"/>
        <v/>
      </c>
      <c r="CG934" t="str">
        <f t="shared" si="569"/>
        <v/>
      </c>
      <c r="CH934" t="str">
        <f t="shared" si="570"/>
        <v/>
      </c>
      <c r="CI934" t="str">
        <f t="shared" si="571"/>
        <v/>
      </c>
      <c r="CJ934" t="str">
        <f t="shared" si="572"/>
        <v/>
      </c>
      <c r="CK934" t="str">
        <f t="shared" si="573"/>
        <v/>
      </c>
      <c r="CL934" t="str">
        <f t="shared" si="574"/>
        <v/>
      </c>
      <c r="CM934" t="str">
        <f t="shared" si="575"/>
        <v/>
      </c>
      <c r="CN934" t="str">
        <f t="shared" si="576"/>
        <v/>
      </c>
      <c r="CO934" t="str">
        <f t="shared" si="577"/>
        <v/>
      </c>
    </row>
    <row r="935" spans="1:93" ht="19.5" customHeight="1">
      <c r="B935" s="97" t="s">
        <v>4795</v>
      </c>
      <c r="C935" s="26"/>
      <c r="D935" s="27"/>
      <c r="E935" s="27" t="s">
        <v>3723</v>
      </c>
      <c r="G935" s="30" t="s">
        <v>631</v>
      </c>
      <c r="H935" t="s">
        <v>434</v>
      </c>
      <c r="I935" t="s">
        <v>5573</v>
      </c>
      <c r="K935" s="28"/>
      <c r="M935" t="s">
        <v>38</v>
      </c>
      <c r="Q935" s="1" t="str">
        <f>CONCATENATE($B$862, "/(", $B$929, "+", $B$933, "+", $B$936, ")")</f>
        <v>eucalc_ind_emissions_co2e_glass/(eucalc_ind_energy_demand_glass_gas_ff_natural+eucalc_ind_energy_demand_glass_liquid_ff_oil+eucalc_ind_energy_demand_glass_solid_ff_coal)</v>
      </c>
      <c r="R935" t="str">
        <f>IF(COUNTIF(soi_input_variables!A:A,B935)&gt;0,"yes","no")</f>
        <v>no</v>
      </c>
      <c r="S935" t="str">
        <f>IF(COUNTIF(midas_input_variables!A:A,B935)&gt;0,"yes","no")</f>
        <v>no</v>
      </c>
      <c r="T935" t="str">
        <f t="shared" si="578"/>
        <v>no</v>
      </c>
      <c r="V935" t="str">
        <f>IF(COUNTIF(eucalc_variables_proxies!A:A,B935)&gt;0,"yes","no")</f>
        <v>no</v>
      </c>
      <c r="X935" s="9" t="s">
        <v>2966</v>
      </c>
      <c r="Y935" t="s">
        <v>4681</v>
      </c>
      <c r="AI935" s="9" t="s">
        <v>5581</v>
      </c>
      <c r="AJ935" t="s">
        <v>3136</v>
      </c>
      <c r="AK935" t="s">
        <v>3136</v>
      </c>
      <c r="AO935" s="29"/>
      <c r="AP935" s="103" t="s">
        <v>5582</v>
      </c>
      <c r="AQ935" s="104" t="b">
        <v>1</v>
      </c>
      <c r="AR935" s="105"/>
      <c r="AS935" s="29"/>
      <c r="AT935" s="131" t="str" cm="1">
        <f t="array" ref="AT935">IFERROR(_xlfn.TEXTSPLIT(AR935,";",,FALSE),"")</f>
        <v/>
      </c>
      <c r="BJ935" s="132" t="str">
        <f t="shared" si="544"/>
        <v/>
      </c>
      <c r="BK935" s="132" t="str">
        <f t="shared" si="545"/>
        <v/>
      </c>
      <c r="BL935" s="132" t="str">
        <f t="shared" si="546"/>
        <v/>
      </c>
      <c r="BM935" s="132" t="str">
        <f t="shared" si="547"/>
        <v/>
      </c>
      <c r="BN935" s="132" t="str">
        <f t="shared" si="548"/>
        <v/>
      </c>
      <c r="BO935" s="132" t="str">
        <f t="shared" si="549"/>
        <v/>
      </c>
      <c r="BP935" s="132" t="str">
        <f t="shared" si="550"/>
        <v/>
      </c>
      <c r="BQ935" s="132" t="str">
        <f t="shared" si="551"/>
        <v/>
      </c>
      <c r="BR935" s="132" t="str">
        <f t="shared" si="552"/>
        <v/>
      </c>
      <c r="BS935" s="132" t="str">
        <f t="shared" si="553"/>
        <v/>
      </c>
      <c r="BT935" s="132" t="str">
        <f t="shared" si="554"/>
        <v/>
      </c>
      <c r="BU935" s="132" t="str">
        <f t="shared" si="555"/>
        <v/>
      </c>
      <c r="BV935" s="132" t="str">
        <f t="shared" si="556"/>
        <v/>
      </c>
      <c r="BW935" s="132" t="str">
        <f t="shared" si="557"/>
        <v/>
      </c>
      <c r="BX935" s="132" t="str">
        <f t="shared" si="558"/>
        <v/>
      </c>
      <c r="BY935" s="132" t="str">
        <f t="shared" si="559"/>
        <v/>
      </c>
      <c r="BZ935" t="str">
        <f t="shared" si="562"/>
        <v/>
      </c>
      <c r="CA935" t="str">
        <f t="shared" si="563"/>
        <v/>
      </c>
      <c r="CB935" t="str">
        <f t="shared" si="564"/>
        <v/>
      </c>
      <c r="CC935" t="str">
        <f t="shared" si="565"/>
        <v/>
      </c>
      <c r="CD935" t="str">
        <f t="shared" si="566"/>
        <v/>
      </c>
      <c r="CE935" t="str">
        <f t="shared" si="567"/>
        <v/>
      </c>
      <c r="CF935" t="str">
        <f t="shared" si="568"/>
        <v/>
      </c>
      <c r="CG935" t="str">
        <f t="shared" si="569"/>
        <v/>
      </c>
      <c r="CH935" t="str">
        <f t="shared" si="570"/>
        <v/>
      </c>
      <c r="CI935" t="str">
        <f t="shared" si="571"/>
        <v/>
      </c>
      <c r="CJ935" t="str">
        <f t="shared" si="572"/>
        <v/>
      </c>
      <c r="CK935" t="str">
        <f t="shared" si="573"/>
        <v/>
      </c>
      <c r="CL935" t="str">
        <f t="shared" si="574"/>
        <v/>
      </c>
      <c r="CM935" t="str">
        <f t="shared" si="575"/>
        <v/>
      </c>
      <c r="CN935" t="str">
        <f t="shared" si="576"/>
        <v/>
      </c>
      <c r="CO935" t="str">
        <f t="shared" si="577"/>
        <v/>
      </c>
    </row>
    <row r="936" spans="1:93" ht="20.7" customHeight="1">
      <c r="A936" t="s">
        <v>5037</v>
      </c>
      <c r="B936" s="97" t="s">
        <v>4799</v>
      </c>
      <c r="C936" s="26" t="s">
        <v>3738</v>
      </c>
      <c r="D936" s="27"/>
      <c r="E936" s="27" t="s">
        <v>2890</v>
      </c>
      <c r="F936" t="s">
        <v>48</v>
      </c>
      <c r="G936" s="30" t="s">
        <v>631</v>
      </c>
      <c r="H936" t="s">
        <v>526</v>
      </c>
      <c r="I936" t="s">
        <v>5573</v>
      </c>
      <c r="K936" s="28" t="s">
        <v>4642</v>
      </c>
      <c r="M936" t="s">
        <v>38</v>
      </c>
      <c r="R936" t="str">
        <f>IF(COUNTIF(soi_input_variables!A:A,B936)&gt;0,"yes","no")</f>
        <v>yes</v>
      </c>
      <c r="S936" t="str">
        <f>IF(COUNTIF(midas_input_variables!A:A,B936)&gt;0,"yes","no")</f>
        <v>yes</v>
      </c>
      <c r="T936" t="str">
        <f t="shared" si="578"/>
        <v>yes</v>
      </c>
      <c r="U936">
        <f t="shared" ref="U936:U940" si="584">0.0005</f>
        <v>5.0000000000000001E-4</v>
      </c>
      <c r="V936" t="str">
        <f>IF(COUNTIF(eucalc_variables_proxies!A:A,B936)&gt;0,"yes","no")</f>
        <v>yes</v>
      </c>
      <c r="X936" s="9" t="s">
        <v>2966</v>
      </c>
      <c r="Y936" t="s">
        <v>4681</v>
      </c>
      <c r="AI936" s="9" t="s">
        <v>5583</v>
      </c>
      <c r="AJ936" t="s">
        <v>3136</v>
      </c>
      <c r="AK936" t="s">
        <v>3136</v>
      </c>
      <c r="AO936" s="29"/>
      <c r="AP936" s="103" t="s">
        <v>5584</v>
      </c>
      <c r="AQ936" s="104" t="b">
        <v>1</v>
      </c>
      <c r="AR936" s="105"/>
      <c r="AS936" s="29"/>
      <c r="AT936" s="131" t="str" cm="1">
        <f t="array" ref="AT936">IFERROR(_xlfn.TEXTSPLIT(AR936,";",,FALSE),"")</f>
        <v/>
      </c>
      <c r="BJ936" s="132" t="str">
        <f t="shared" si="544"/>
        <v/>
      </c>
      <c r="BK936" s="132" t="str">
        <f t="shared" si="545"/>
        <v/>
      </c>
      <c r="BL936" s="132" t="str">
        <f t="shared" si="546"/>
        <v/>
      </c>
      <c r="BM936" s="132" t="str">
        <f t="shared" si="547"/>
        <v/>
      </c>
      <c r="BN936" s="132" t="str">
        <f t="shared" si="548"/>
        <v/>
      </c>
      <c r="BO936" s="132" t="str">
        <f t="shared" si="549"/>
        <v/>
      </c>
      <c r="BP936" s="132" t="str">
        <f t="shared" si="550"/>
        <v/>
      </c>
      <c r="BQ936" s="132" t="str">
        <f t="shared" si="551"/>
        <v/>
      </c>
      <c r="BR936" s="132" t="str">
        <f t="shared" si="552"/>
        <v/>
      </c>
      <c r="BS936" s="132" t="str">
        <f t="shared" si="553"/>
        <v/>
      </c>
      <c r="BT936" s="132" t="str">
        <f t="shared" si="554"/>
        <v/>
      </c>
      <c r="BU936" s="132" t="str">
        <f t="shared" si="555"/>
        <v/>
      </c>
      <c r="BV936" s="132" t="str">
        <f t="shared" si="556"/>
        <v/>
      </c>
      <c r="BW936" s="132" t="str">
        <f t="shared" si="557"/>
        <v/>
      </c>
      <c r="BX936" s="132" t="str">
        <f t="shared" si="558"/>
        <v/>
      </c>
      <c r="BY936" s="132" t="str">
        <f t="shared" si="559"/>
        <v/>
      </c>
      <c r="BZ936" t="str">
        <f t="shared" si="562"/>
        <v/>
      </c>
      <c r="CA936" t="str">
        <f t="shared" si="563"/>
        <v/>
      </c>
      <c r="CB936" t="str">
        <f t="shared" si="564"/>
        <v/>
      </c>
      <c r="CC936" t="str">
        <f t="shared" si="565"/>
        <v/>
      </c>
      <c r="CD936" t="str">
        <f t="shared" si="566"/>
        <v/>
      </c>
      <c r="CE936" t="str">
        <f t="shared" si="567"/>
        <v/>
      </c>
      <c r="CF936" t="str">
        <f t="shared" si="568"/>
        <v/>
      </c>
      <c r="CG936" t="str">
        <f t="shared" si="569"/>
        <v/>
      </c>
      <c r="CH936" t="str">
        <f t="shared" si="570"/>
        <v/>
      </c>
      <c r="CI936" t="str">
        <f t="shared" si="571"/>
        <v/>
      </c>
      <c r="CJ936" t="str">
        <f t="shared" si="572"/>
        <v/>
      </c>
      <c r="CK936" t="str">
        <f t="shared" si="573"/>
        <v/>
      </c>
      <c r="CL936" t="str">
        <f t="shared" si="574"/>
        <v/>
      </c>
      <c r="CM936" t="str">
        <f t="shared" si="575"/>
        <v/>
      </c>
      <c r="CN936" t="str">
        <f t="shared" si="576"/>
        <v/>
      </c>
      <c r="CO936" t="str">
        <f t="shared" si="577"/>
        <v/>
      </c>
    </row>
    <row r="937" spans="1:93" ht="18" customHeight="1">
      <c r="A937" t="s">
        <v>5040</v>
      </c>
      <c r="B937" s="97" t="s">
        <v>4803</v>
      </c>
      <c r="C937" s="26" t="s">
        <v>5490</v>
      </c>
      <c r="D937" s="27"/>
      <c r="E937" s="27" t="s">
        <v>2890</v>
      </c>
      <c r="F937" t="s">
        <v>48</v>
      </c>
      <c r="G937" s="30" t="s">
        <v>631</v>
      </c>
      <c r="H937" t="s">
        <v>526</v>
      </c>
      <c r="I937" t="s">
        <v>5585</v>
      </c>
      <c r="K937" s="28"/>
      <c r="M937" t="s">
        <v>38</v>
      </c>
      <c r="R937" t="str">
        <f>IF(COUNTIF(soi_input_variables!A:A,B937)&gt;0,"yes","no")</f>
        <v>yes</v>
      </c>
      <c r="S937" t="str">
        <f>IF(COUNTIF(midas_input_variables!A:A,B937)&gt;0,"yes","no")</f>
        <v>yes</v>
      </c>
      <c r="T937" t="str">
        <f t="shared" si="578"/>
        <v>yes</v>
      </c>
      <c r="U937">
        <f t="shared" si="584"/>
        <v>5.0000000000000001E-4</v>
      </c>
      <c r="V937" t="str">
        <f>IF(COUNTIF(eucalc_variables_proxies!A:A,B937)&gt;0,"yes","no")</f>
        <v>yes</v>
      </c>
      <c r="X937" s="9" t="s">
        <v>2966</v>
      </c>
      <c r="Y937" t="s">
        <v>4681</v>
      </c>
      <c r="AI937" s="9" t="s">
        <v>5586</v>
      </c>
      <c r="AJ937" t="s">
        <v>3136</v>
      </c>
      <c r="AK937" t="s">
        <v>3136</v>
      </c>
      <c r="AO937" s="29"/>
      <c r="AP937" s="103" t="s">
        <v>5587</v>
      </c>
      <c r="AQ937" s="104" t="b">
        <v>1</v>
      </c>
      <c r="AR937" s="105"/>
      <c r="AS937" s="29"/>
      <c r="AT937" s="131" t="str" cm="1">
        <f t="array" ref="AT937">IFERROR(_xlfn.TEXTSPLIT(AR937,";",,FALSE),"")</f>
        <v/>
      </c>
      <c r="BJ937" s="132" t="str">
        <f t="shared" si="544"/>
        <v/>
      </c>
      <c r="BK937" s="132" t="str">
        <f t="shared" si="545"/>
        <v/>
      </c>
      <c r="BL937" s="132" t="str">
        <f t="shared" si="546"/>
        <v/>
      </c>
      <c r="BM937" s="132" t="str">
        <f t="shared" si="547"/>
        <v/>
      </c>
      <c r="BN937" s="132" t="str">
        <f t="shared" si="548"/>
        <v/>
      </c>
      <c r="BO937" s="132" t="str">
        <f t="shared" si="549"/>
        <v/>
      </c>
      <c r="BP937" s="132" t="str">
        <f t="shared" si="550"/>
        <v/>
      </c>
      <c r="BQ937" s="132" t="str">
        <f t="shared" si="551"/>
        <v/>
      </c>
      <c r="BR937" s="132" t="str">
        <f t="shared" si="552"/>
        <v/>
      </c>
      <c r="BS937" s="132" t="str">
        <f t="shared" si="553"/>
        <v/>
      </c>
      <c r="BT937" s="132" t="str">
        <f t="shared" si="554"/>
        <v/>
      </c>
      <c r="BU937" s="132" t="str">
        <f t="shared" si="555"/>
        <v/>
      </c>
      <c r="BV937" s="132" t="str">
        <f t="shared" si="556"/>
        <v/>
      </c>
      <c r="BW937" s="132" t="str">
        <f t="shared" si="557"/>
        <v/>
      </c>
      <c r="BX937" s="132" t="str">
        <f t="shared" si="558"/>
        <v/>
      </c>
      <c r="BY937" s="132" t="str">
        <f t="shared" si="559"/>
        <v/>
      </c>
      <c r="BZ937" t="str">
        <f t="shared" si="562"/>
        <v/>
      </c>
      <c r="CA937" t="str">
        <f t="shared" si="563"/>
        <v/>
      </c>
      <c r="CB937" t="str">
        <f t="shared" si="564"/>
        <v/>
      </c>
      <c r="CC937" t="str">
        <f t="shared" si="565"/>
        <v/>
      </c>
      <c r="CD937" t="str">
        <f t="shared" si="566"/>
        <v/>
      </c>
      <c r="CE937" t="str">
        <f t="shared" si="567"/>
        <v/>
      </c>
      <c r="CF937" t="str">
        <f t="shared" si="568"/>
        <v/>
      </c>
      <c r="CG937" t="str">
        <f t="shared" si="569"/>
        <v/>
      </c>
      <c r="CH937" t="str">
        <f t="shared" si="570"/>
        <v/>
      </c>
      <c r="CI937" t="str">
        <f t="shared" si="571"/>
        <v/>
      </c>
      <c r="CJ937" t="str">
        <f t="shared" si="572"/>
        <v/>
      </c>
      <c r="CK937" t="str">
        <f t="shared" si="573"/>
        <v/>
      </c>
      <c r="CL937" t="str">
        <f t="shared" si="574"/>
        <v/>
      </c>
      <c r="CM937" t="str">
        <f t="shared" si="575"/>
        <v/>
      </c>
      <c r="CN937" t="str">
        <f t="shared" si="576"/>
        <v/>
      </c>
      <c r="CO937" t="str">
        <f t="shared" si="577"/>
        <v/>
      </c>
    </row>
    <row r="938" spans="1:93" ht="20.100000000000001" customHeight="1">
      <c r="A938" s="207" t="s">
        <v>5588</v>
      </c>
      <c r="B938" s="97" t="s">
        <v>4807</v>
      </c>
      <c r="C938" s="26" t="s">
        <v>5400</v>
      </c>
      <c r="D938" s="30"/>
      <c r="E938" s="30" t="s">
        <v>2890</v>
      </c>
      <c r="F938" t="s">
        <v>48</v>
      </c>
      <c r="G938" s="30" t="s">
        <v>631</v>
      </c>
      <c r="H938" t="s">
        <v>526</v>
      </c>
      <c r="I938" t="s">
        <v>5589</v>
      </c>
      <c r="K938" s="28"/>
      <c r="L938" t="s">
        <v>472</v>
      </c>
      <c r="M938" t="s">
        <v>38</v>
      </c>
      <c r="Q938" s="202"/>
      <c r="R938" t="str">
        <f>IF(COUNTIF(soi_input_variables!A:A,B938)&gt;0,"yes","no")</f>
        <v>yes</v>
      </c>
      <c r="S938" t="str">
        <f>IF(COUNTIF(midas_input_variables!A:A,B938)&gt;0,"yes","no")</f>
        <v>yes</v>
      </c>
      <c r="T938" t="str">
        <f t="shared" si="578"/>
        <v>yes</v>
      </c>
      <c r="U938">
        <f t="shared" si="584"/>
        <v>5.0000000000000001E-4</v>
      </c>
      <c r="V938" t="str">
        <f>IF(COUNTIF(eucalc_variables_proxies!A:A,B938)&gt;0,"yes","no")</f>
        <v>yes</v>
      </c>
      <c r="X938" s="9" t="s">
        <v>2966</v>
      </c>
      <c r="Y938" t="s">
        <v>4681</v>
      </c>
      <c r="AI938" s="9" t="s">
        <v>5590</v>
      </c>
      <c r="AJ938" t="s">
        <v>3136</v>
      </c>
      <c r="AK938" t="s">
        <v>3136</v>
      </c>
      <c r="AO938" s="29"/>
      <c r="AP938" s="103" t="s">
        <v>5591</v>
      </c>
      <c r="AQ938" s="104" t="b">
        <v>1</v>
      </c>
      <c r="AR938" s="105"/>
      <c r="AS938" s="29"/>
      <c r="AT938" s="131" t="str" cm="1">
        <f t="array" ref="AT938">IFERROR(_xlfn.TEXTSPLIT(AR938,";",,FALSE),"")</f>
        <v/>
      </c>
      <c r="BJ938" s="132" t="str">
        <f t="shared" si="544"/>
        <v/>
      </c>
      <c r="BK938" s="132" t="str">
        <f t="shared" si="545"/>
        <v/>
      </c>
      <c r="BL938" s="132" t="str">
        <f t="shared" si="546"/>
        <v/>
      </c>
      <c r="BM938" s="132" t="str">
        <f t="shared" si="547"/>
        <v/>
      </c>
      <c r="BN938" s="132" t="str">
        <f t="shared" si="548"/>
        <v/>
      </c>
      <c r="BO938" s="132" t="str">
        <f t="shared" si="549"/>
        <v/>
      </c>
      <c r="BP938" s="132" t="str">
        <f t="shared" si="550"/>
        <v/>
      </c>
      <c r="BQ938" s="132" t="str">
        <f t="shared" si="551"/>
        <v/>
      </c>
      <c r="BR938" s="132" t="str">
        <f t="shared" si="552"/>
        <v/>
      </c>
      <c r="BS938" s="132" t="str">
        <f t="shared" si="553"/>
        <v/>
      </c>
      <c r="BT938" s="132" t="str">
        <f t="shared" si="554"/>
        <v/>
      </c>
      <c r="BU938" s="132" t="str">
        <f t="shared" si="555"/>
        <v/>
      </c>
      <c r="BV938" s="132" t="str">
        <f t="shared" si="556"/>
        <v/>
      </c>
      <c r="BW938" s="132" t="str">
        <f t="shared" si="557"/>
        <v/>
      </c>
      <c r="BX938" s="132" t="str">
        <f t="shared" si="558"/>
        <v/>
      </c>
      <c r="BY938" s="132" t="str">
        <f t="shared" si="559"/>
        <v/>
      </c>
      <c r="BZ938" t="str">
        <f t="shared" si="562"/>
        <v/>
      </c>
      <c r="CA938" t="str">
        <f t="shared" si="563"/>
        <v/>
      </c>
      <c r="CB938" t="str">
        <f t="shared" si="564"/>
        <v/>
      </c>
      <c r="CC938" t="str">
        <f t="shared" si="565"/>
        <v/>
      </c>
      <c r="CD938" t="str">
        <f t="shared" si="566"/>
        <v/>
      </c>
      <c r="CE938" t="str">
        <f t="shared" si="567"/>
        <v/>
      </c>
      <c r="CF938" t="str">
        <f t="shared" si="568"/>
        <v/>
      </c>
      <c r="CG938" t="str">
        <f t="shared" si="569"/>
        <v/>
      </c>
      <c r="CH938" t="str">
        <f t="shared" si="570"/>
        <v/>
      </c>
      <c r="CI938" t="str">
        <f t="shared" si="571"/>
        <v/>
      </c>
      <c r="CJ938" t="str">
        <f t="shared" si="572"/>
        <v/>
      </c>
      <c r="CK938" t="str">
        <f t="shared" si="573"/>
        <v/>
      </c>
      <c r="CL938" t="str">
        <f t="shared" si="574"/>
        <v/>
      </c>
      <c r="CM938" t="str">
        <f t="shared" si="575"/>
        <v/>
      </c>
      <c r="CN938" t="str">
        <f t="shared" si="576"/>
        <v/>
      </c>
      <c r="CO938" t="str">
        <f t="shared" si="577"/>
        <v/>
      </c>
    </row>
    <row r="939" spans="1:93" ht="16.5" customHeight="1">
      <c r="A939" t="s">
        <v>5045</v>
      </c>
      <c r="B939" s="97" t="s">
        <v>4811</v>
      </c>
      <c r="C939" s="26" t="s">
        <v>3693</v>
      </c>
      <c r="D939" s="27"/>
      <c r="E939" s="27" t="s">
        <v>2890</v>
      </c>
      <c r="F939" t="s">
        <v>48</v>
      </c>
      <c r="G939" s="30" t="s">
        <v>631</v>
      </c>
      <c r="H939" t="s">
        <v>526</v>
      </c>
      <c r="I939" t="s">
        <v>5592</v>
      </c>
      <c r="K939" s="28"/>
      <c r="M939" t="s">
        <v>38</v>
      </c>
      <c r="R939" t="str">
        <f>IF(COUNTIF(soi_input_variables!A:A,B939)&gt;0,"yes","no")</f>
        <v>yes</v>
      </c>
      <c r="S939" t="str">
        <f>IF(COUNTIF(midas_input_variables!A:A,B939)&gt;0,"yes","no")</f>
        <v>no</v>
      </c>
      <c r="T939" t="str">
        <f t="shared" si="578"/>
        <v>yes</v>
      </c>
      <c r="U939">
        <f t="shared" si="584"/>
        <v>5.0000000000000001E-4</v>
      </c>
      <c r="V939" t="str">
        <f>IF(COUNTIF(eucalc_variables_proxies!A:A,B939)&gt;0,"yes","no")</f>
        <v>yes</v>
      </c>
      <c r="X939" s="9" t="s">
        <v>2966</v>
      </c>
      <c r="Y939" t="s">
        <v>4681</v>
      </c>
      <c r="AI939" s="9" t="s">
        <v>5593</v>
      </c>
      <c r="AJ939" t="s">
        <v>3136</v>
      </c>
      <c r="AK939" t="s">
        <v>3136</v>
      </c>
      <c r="AO939" s="29"/>
      <c r="AP939" s="103" t="s">
        <v>5594</v>
      </c>
      <c r="AQ939" s="104" t="b">
        <v>1</v>
      </c>
      <c r="AR939" s="105"/>
      <c r="AS939" s="29"/>
      <c r="AT939" s="131" t="str" cm="1">
        <f t="array" ref="AT939">IFERROR(_xlfn.TEXTSPLIT(AR939,";",,FALSE),"")</f>
        <v/>
      </c>
      <c r="BJ939" s="132" t="str">
        <f t="shared" si="544"/>
        <v/>
      </c>
      <c r="BK939" s="132" t="str">
        <f t="shared" si="545"/>
        <v/>
      </c>
      <c r="BL939" s="132" t="str">
        <f t="shared" si="546"/>
        <v/>
      </c>
      <c r="BM939" s="132" t="str">
        <f t="shared" si="547"/>
        <v/>
      </c>
      <c r="BN939" s="132" t="str">
        <f t="shared" si="548"/>
        <v/>
      </c>
      <c r="BO939" s="132" t="str">
        <f t="shared" si="549"/>
        <v/>
      </c>
      <c r="BP939" s="132" t="str">
        <f t="shared" si="550"/>
        <v/>
      </c>
      <c r="BQ939" s="132" t="str">
        <f t="shared" si="551"/>
        <v/>
      </c>
      <c r="BR939" s="132" t="str">
        <f t="shared" si="552"/>
        <v/>
      </c>
      <c r="BS939" s="132" t="str">
        <f t="shared" si="553"/>
        <v/>
      </c>
      <c r="BT939" s="132" t="str">
        <f t="shared" si="554"/>
        <v/>
      </c>
      <c r="BU939" s="132" t="str">
        <f t="shared" si="555"/>
        <v/>
      </c>
      <c r="BV939" s="132" t="str">
        <f t="shared" si="556"/>
        <v/>
      </c>
      <c r="BW939" s="132" t="str">
        <f t="shared" si="557"/>
        <v/>
      </c>
      <c r="BX939" s="132" t="str">
        <f t="shared" si="558"/>
        <v/>
      </c>
      <c r="BY939" s="132" t="str">
        <f t="shared" si="559"/>
        <v/>
      </c>
      <c r="BZ939" t="str">
        <f t="shared" si="562"/>
        <v/>
      </c>
      <c r="CA939" t="str">
        <f t="shared" si="563"/>
        <v/>
      </c>
      <c r="CB939" t="str">
        <f t="shared" si="564"/>
        <v/>
      </c>
      <c r="CC939" t="str">
        <f t="shared" si="565"/>
        <v/>
      </c>
      <c r="CD939" t="str">
        <f t="shared" si="566"/>
        <v/>
      </c>
      <c r="CE939" t="str">
        <f t="shared" si="567"/>
        <v/>
      </c>
      <c r="CF939" t="str">
        <f t="shared" si="568"/>
        <v/>
      </c>
      <c r="CG939" t="str">
        <f t="shared" si="569"/>
        <v/>
      </c>
      <c r="CH939" t="str">
        <f t="shared" si="570"/>
        <v/>
      </c>
      <c r="CI939" t="str">
        <f t="shared" si="571"/>
        <v/>
      </c>
      <c r="CJ939" t="str">
        <f t="shared" si="572"/>
        <v/>
      </c>
      <c r="CK939" t="str">
        <f t="shared" si="573"/>
        <v/>
      </c>
      <c r="CL939" t="str">
        <f t="shared" si="574"/>
        <v/>
      </c>
      <c r="CM939" t="str">
        <f t="shared" si="575"/>
        <v/>
      </c>
      <c r="CN939" t="str">
        <f t="shared" si="576"/>
        <v/>
      </c>
      <c r="CO939" t="str">
        <f t="shared" si="577"/>
        <v/>
      </c>
    </row>
    <row r="940" spans="1:93" ht="20.7" customHeight="1">
      <c r="A940" t="s">
        <v>5048</v>
      </c>
      <c r="B940" s="97" t="s">
        <v>4814</v>
      </c>
      <c r="C940" s="26" t="s">
        <v>5460</v>
      </c>
      <c r="D940" s="27"/>
      <c r="E940" s="27" t="s">
        <v>2890</v>
      </c>
      <c r="F940" t="s">
        <v>48</v>
      </c>
      <c r="G940" s="30" t="s">
        <v>631</v>
      </c>
      <c r="H940" t="s">
        <v>526</v>
      </c>
      <c r="I940" t="s">
        <v>5595</v>
      </c>
      <c r="K940" s="28"/>
      <c r="M940" t="s">
        <v>38</v>
      </c>
      <c r="R940" t="str">
        <f>IF(COUNTIF(soi_input_variables!A:A,B940)&gt;0,"yes","no")</f>
        <v>yes</v>
      </c>
      <c r="S940" t="str">
        <f>IF(COUNTIF(midas_input_variables!A:A,B940)&gt;0,"yes","no")</f>
        <v>yes</v>
      </c>
      <c r="T940" t="str">
        <f t="shared" si="578"/>
        <v>yes</v>
      </c>
      <c r="U940">
        <f t="shared" si="584"/>
        <v>5.0000000000000001E-4</v>
      </c>
      <c r="V940" t="str">
        <f>IF(COUNTIF(eucalc_variables_proxies!A:A,B940)&gt;0,"yes","no")</f>
        <v>yes</v>
      </c>
      <c r="X940" s="9" t="s">
        <v>2966</v>
      </c>
      <c r="Y940" t="s">
        <v>4681</v>
      </c>
      <c r="AI940" s="9" t="s">
        <v>5596</v>
      </c>
      <c r="AJ940" t="s">
        <v>3136</v>
      </c>
      <c r="AK940" t="s">
        <v>3136</v>
      </c>
      <c r="AO940" s="29"/>
      <c r="AP940" s="103" t="s">
        <v>5597</v>
      </c>
      <c r="AQ940" s="104" t="b">
        <v>1</v>
      </c>
      <c r="AR940" s="105"/>
      <c r="AS940" s="29"/>
      <c r="AT940" s="131" t="str" cm="1">
        <f t="array" ref="AT940">IFERROR(_xlfn.TEXTSPLIT(AR940,";",,FALSE),"")</f>
        <v/>
      </c>
      <c r="BJ940" s="132" t="str">
        <f t="shared" si="544"/>
        <v/>
      </c>
      <c r="BK940" s="132" t="str">
        <f t="shared" si="545"/>
        <v/>
      </c>
      <c r="BL940" s="132" t="str">
        <f t="shared" si="546"/>
        <v/>
      </c>
      <c r="BM940" s="132" t="str">
        <f t="shared" si="547"/>
        <v/>
      </c>
      <c r="BN940" s="132" t="str">
        <f t="shared" si="548"/>
        <v/>
      </c>
      <c r="BO940" s="132" t="str">
        <f t="shared" si="549"/>
        <v/>
      </c>
      <c r="BP940" s="132" t="str">
        <f t="shared" si="550"/>
        <v/>
      </c>
      <c r="BQ940" s="132" t="str">
        <f t="shared" si="551"/>
        <v/>
      </c>
      <c r="BR940" s="132" t="str">
        <f t="shared" si="552"/>
        <v/>
      </c>
      <c r="BS940" s="132" t="str">
        <f t="shared" si="553"/>
        <v/>
      </c>
      <c r="BT940" s="132" t="str">
        <f t="shared" si="554"/>
        <v/>
      </c>
      <c r="BU940" s="132" t="str">
        <f t="shared" si="555"/>
        <v/>
      </c>
      <c r="BV940" s="132" t="str">
        <f t="shared" si="556"/>
        <v/>
      </c>
      <c r="BW940" s="132" t="str">
        <f t="shared" si="557"/>
        <v/>
      </c>
      <c r="BX940" s="132" t="str">
        <f t="shared" si="558"/>
        <v/>
      </c>
      <c r="BY940" s="132" t="str">
        <f t="shared" si="559"/>
        <v/>
      </c>
      <c r="BZ940" t="str">
        <f t="shared" si="562"/>
        <v/>
      </c>
      <c r="CA940" t="str">
        <f t="shared" si="563"/>
        <v/>
      </c>
      <c r="CB940" t="str">
        <f t="shared" si="564"/>
        <v/>
      </c>
      <c r="CC940" t="str">
        <f t="shared" si="565"/>
        <v/>
      </c>
      <c r="CD940" t="str">
        <f t="shared" si="566"/>
        <v/>
      </c>
      <c r="CE940" t="str">
        <f t="shared" si="567"/>
        <v/>
      </c>
      <c r="CF940" t="str">
        <f t="shared" si="568"/>
        <v/>
      </c>
      <c r="CG940" t="str">
        <f t="shared" si="569"/>
        <v/>
      </c>
      <c r="CH940" t="str">
        <f t="shared" si="570"/>
        <v/>
      </c>
      <c r="CI940" t="str">
        <f t="shared" si="571"/>
        <v/>
      </c>
      <c r="CJ940" t="str">
        <f t="shared" si="572"/>
        <v/>
      </c>
      <c r="CK940" t="str">
        <f t="shared" si="573"/>
        <v/>
      </c>
      <c r="CL940" t="str">
        <f t="shared" si="574"/>
        <v/>
      </c>
      <c r="CM940" t="str">
        <f t="shared" si="575"/>
        <v/>
      </c>
      <c r="CN940" t="str">
        <f t="shared" si="576"/>
        <v/>
      </c>
      <c r="CO940" t="str">
        <f t="shared" si="577"/>
        <v/>
      </c>
    </row>
    <row r="941" spans="1:93" ht="20.7" customHeight="1">
      <c r="B941" s="97" t="s">
        <v>4817</v>
      </c>
      <c r="C941" s="26"/>
      <c r="D941" s="27"/>
      <c r="E941" s="27" t="s">
        <v>3723</v>
      </c>
      <c r="G941" s="30" t="s">
        <v>631</v>
      </c>
      <c r="H941" t="s">
        <v>434</v>
      </c>
      <c r="I941" t="s">
        <v>5598</v>
      </c>
      <c r="K941" s="28"/>
      <c r="M941" t="s">
        <v>38</v>
      </c>
      <c r="Q941" s="1" t="str">
        <f>CONCATENATE($B$863, "/(", $B$942, "+", $B$946, "+", $B$949, ")")</f>
        <v>eucalc_ind_emissions_co2e_lime/(eucalc_ind_energy_demand_lime_gas_ff_natural+eucalc_ind_energy_demand_lime_liquid_ff_oil+eucalc_ind_energy_demand_lime_solid_ff_coal)</v>
      </c>
      <c r="R941" t="str">
        <f>IF(COUNTIF(soi_input_variables!A:A,B941)&gt;0,"yes","no")</f>
        <v>no</v>
      </c>
      <c r="S941" t="str">
        <f>IF(COUNTIF(midas_input_variables!A:A,B941)&gt;0,"yes","no")</f>
        <v>no</v>
      </c>
      <c r="T941" t="str">
        <f t="shared" si="578"/>
        <v>no</v>
      </c>
      <c r="V941" t="str">
        <f>IF(COUNTIF(eucalc_variables_proxies!A:A,B941)&gt;0,"yes","no")</f>
        <v>no</v>
      </c>
      <c r="X941" s="9" t="s">
        <v>2966</v>
      </c>
      <c r="Y941" t="s">
        <v>4681</v>
      </c>
      <c r="AI941" s="9" t="s">
        <v>5599</v>
      </c>
      <c r="AJ941" t="s">
        <v>3136</v>
      </c>
      <c r="AK941" t="s">
        <v>3136</v>
      </c>
      <c r="AO941" s="29"/>
      <c r="AP941" s="103" t="s">
        <v>5600</v>
      </c>
      <c r="AQ941" s="104" t="b">
        <v>1</v>
      </c>
      <c r="AR941" s="105"/>
      <c r="AS941" s="29"/>
      <c r="AT941" s="131" t="str" cm="1">
        <f t="array" ref="AT941">IFERROR(_xlfn.TEXTSPLIT(AR941,";",,FALSE),"")</f>
        <v/>
      </c>
      <c r="BJ941" s="132" t="str">
        <f t="shared" si="544"/>
        <v/>
      </c>
      <c r="BK941" s="132" t="str">
        <f t="shared" si="545"/>
        <v/>
      </c>
      <c r="BL941" s="132" t="str">
        <f t="shared" si="546"/>
        <v/>
      </c>
      <c r="BM941" s="132" t="str">
        <f t="shared" si="547"/>
        <v/>
      </c>
      <c r="BN941" s="132" t="str">
        <f t="shared" si="548"/>
        <v/>
      </c>
      <c r="BO941" s="132" t="str">
        <f t="shared" si="549"/>
        <v/>
      </c>
      <c r="BP941" s="132" t="str">
        <f t="shared" si="550"/>
        <v/>
      </c>
      <c r="BQ941" s="132" t="str">
        <f t="shared" si="551"/>
        <v/>
      </c>
      <c r="BR941" s="132" t="str">
        <f t="shared" si="552"/>
        <v/>
      </c>
      <c r="BS941" s="132" t="str">
        <f t="shared" si="553"/>
        <v/>
      </c>
      <c r="BT941" s="132" t="str">
        <f t="shared" si="554"/>
        <v/>
      </c>
      <c r="BU941" s="132" t="str">
        <f t="shared" si="555"/>
        <v/>
      </c>
      <c r="BV941" s="132" t="str">
        <f t="shared" si="556"/>
        <v/>
      </c>
      <c r="BW941" s="132" t="str">
        <f t="shared" si="557"/>
        <v/>
      </c>
      <c r="BX941" s="132" t="str">
        <f t="shared" si="558"/>
        <v/>
      </c>
      <c r="BY941" s="132" t="str">
        <f t="shared" si="559"/>
        <v/>
      </c>
      <c r="BZ941" t="str">
        <f t="shared" si="562"/>
        <v/>
      </c>
      <c r="CA941" t="str">
        <f t="shared" si="563"/>
        <v/>
      </c>
      <c r="CB941" t="str">
        <f t="shared" si="564"/>
        <v/>
      </c>
      <c r="CC941" t="str">
        <f t="shared" si="565"/>
        <v/>
      </c>
      <c r="CD941" t="str">
        <f t="shared" si="566"/>
        <v/>
      </c>
      <c r="CE941" t="str">
        <f t="shared" si="567"/>
        <v/>
      </c>
      <c r="CF941" t="str">
        <f t="shared" si="568"/>
        <v/>
      </c>
      <c r="CG941" t="str">
        <f t="shared" si="569"/>
        <v/>
      </c>
      <c r="CH941" t="str">
        <f t="shared" si="570"/>
        <v/>
      </c>
      <c r="CI941" t="str">
        <f t="shared" si="571"/>
        <v/>
      </c>
      <c r="CJ941" t="str">
        <f t="shared" si="572"/>
        <v/>
      </c>
      <c r="CK941" t="str">
        <f t="shared" si="573"/>
        <v/>
      </c>
      <c r="CL941" t="str">
        <f t="shared" si="574"/>
        <v/>
      </c>
      <c r="CM941" t="str">
        <f t="shared" si="575"/>
        <v/>
      </c>
      <c r="CN941" t="str">
        <f t="shared" si="576"/>
        <v/>
      </c>
      <c r="CO941" t="str">
        <f t="shared" si="577"/>
        <v/>
      </c>
    </row>
    <row r="942" spans="1:93" ht="19.5" customHeight="1">
      <c r="A942" t="s">
        <v>5051</v>
      </c>
      <c r="B942" s="97" t="s">
        <v>4820</v>
      </c>
      <c r="C942" s="26" t="s">
        <v>3859</v>
      </c>
      <c r="D942" s="27"/>
      <c r="E942" s="27" t="s">
        <v>2890</v>
      </c>
      <c r="F942" t="s">
        <v>48</v>
      </c>
      <c r="G942" s="30" t="s">
        <v>631</v>
      </c>
      <c r="H942" t="s">
        <v>526</v>
      </c>
      <c r="I942" t="s">
        <v>5598</v>
      </c>
      <c r="K942" s="28" t="s">
        <v>4646</v>
      </c>
      <c r="M942" t="s">
        <v>38</v>
      </c>
      <c r="R942" t="str">
        <f>IF(COUNTIF(soi_input_variables!A:A,B942)&gt;0,"yes","no")</f>
        <v>yes</v>
      </c>
      <c r="S942" t="str">
        <f>IF(COUNTIF(midas_input_variables!A:A,B942)&gt;0,"yes","no")</f>
        <v>yes</v>
      </c>
      <c r="T942" t="str">
        <f t="shared" si="578"/>
        <v>yes</v>
      </c>
      <c r="U942">
        <f t="shared" ref="U942:U944" si="585">0.0005</f>
        <v>5.0000000000000001E-4</v>
      </c>
      <c r="V942" t="str">
        <f>IF(COUNTIF(eucalc_variables_proxies!A:A,B942)&gt;0,"yes","no")</f>
        <v>yes</v>
      </c>
      <c r="X942" s="9" t="s">
        <v>2966</v>
      </c>
      <c r="Y942" t="s">
        <v>4681</v>
      </c>
      <c r="AI942" s="9" t="s">
        <v>5601</v>
      </c>
      <c r="AJ942" t="s">
        <v>3136</v>
      </c>
      <c r="AK942" t="s">
        <v>3136</v>
      </c>
      <c r="AO942" s="29"/>
      <c r="AP942" s="103" t="s">
        <v>5602</v>
      </c>
      <c r="AQ942" s="104" t="b">
        <v>1</v>
      </c>
      <c r="AR942" s="105"/>
      <c r="AS942" s="29"/>
      <c r="AT942" s="131" t="str" cm="1">
        <f t="array" ref="AT942">IFERROR(_xlfn.TEXTSPLIT(AR942,";",,FALSE),"")</f>
        <v/>
      </c>
      <c r="BJ942" s="132" t="str">
        <f t="shared" si="544"/>
        <v/>
      </c>
      <c r="BK942" s="132" t="str">
        <f t="shared" si="545"/>
        <v/>
      </c>
      <c r="BL942" s="132" t="str">
        <f t="shared" si="546"/>
        <v/>
      </c>
      <c r="BM942" s="132" t="str">
        <f t="shared" si="547"/>
        <v/>
      </c>
      <c r="BN942" s="132" t="str">
        <f t="shared" si="548"/>
        <v/>
      </c>
      <c r="BO942" s="132" t="str">
        <f t="shared" si="549"/>
        <v/>
      </c>
      <c r="BP942" s="132" t="str">
        <f t="shared" si="550"/>
        <v/>
      </c>
      <c r="BQ942" s="132" t="str">
        <f t="shared" si="551"/>
        <v/>
      </c>
      <c r="BR942" s="132" t="str">
        <f t="shared" si="552"/>
        <v/>
      </c>
      <c r="BS942" s="132" t="str">
        <f t="shared" si="553"/>
        <v/>
      </c>
      <c r="BT942" s="132" t="str">
        <f t="shared" si="554"/>
        <v/>
      </c>
      <c r="BU942" s="132" t="str">
        <f t="shared" si="555"/>
        <v/>
      </c>
      <c r="BV942" s="132" t="str">
        <f t="shared" si="556"/>
        <v/>
      </c>
      <c r="BW942" s="132" t="str">
        <f t="shared" si="557"/>
        <v/>
      </c>
      <c r="BX942" s="132" t="str">
        <f t="shared" si="558"/>
        <v/>
      </c>
      <c r="BY942" s="132" t="str">
        <f t="shared" si="559"/>
        <v/>
      </c>
      <c r="BZ942" t="str">
        <f t="shared" si="562"/>
        <v/>
      </c>
      <c r="CA942" t="str">
        <f t="shared" si="563"/>
        <v/>
      </c>
      <c r="CB942" t="str">
        <f t="shared" si="564"/>
        <v/>
      </c>
      <c r="CC942" t="str">
        <f t="shared" si="565"/>
        <v/>
      </c>
      <c r="CD942" t="str">
        <f t="shared" si="566"/>
        <v/>
      </c>
      <c r="CE942" t="str">
        <f t="shared" si="567"/>
        <v/>
      </c>
      <c r="CF942" t="str">
        <f t="shared" si="568"/>
        <v/>
      </c>
      <c r="CG942" t="str">
        <f t="shared" si="569"/>
        <v/>
      </c>
      <c r="CH942" t="str">
        <f t="shared" si="570"/>
        <v/>
      </c>
      <c r="CI942" t="str">
        <f t="shared" si="571"/>
        <v/>
      </c>
      <c r="CJ942" t="str">
        <f t="shared" si="572"/>
        <v/>
      </c>
      <c r="CK942" t="str">
        <f t="shared" si="573"/>
        <v/>
      </c>
      <c r="CL942" t="str">
        <f t="shared" si="574"/>
        <v/>
      </c>
      <c r="CM942" t="str">
        <f t="shared" si="575"/>
        <v/>
      </c>
      <c r="CN942" t="str">
        <f t="shared" si="576"/>
        <v/>
      </c>
      <c r="CO942" t="str">
        <f t="shared" si="577"/>
        <v/>
      </c>
    </row>
    <row r="943" spans="1:93" ht="21.6" customHeight="1">
      <c r="A943" t="s">
        <v>5053</v>
      </c>
      <c r="B943" s="97" t="s">
        <v>4823</v>
      </c>
      <c r="C943" s="26" t="s">
        <v>5469</v>
      </c>
      <c r="D943" s="27"/>
      <c r="E943" s="27" t="s">
        <v>2890</v>
      </c>
      <c r="F943" t="s">
        <v>48</v>
      </c>
      <c r="G943" s="30" t="s">
        <v>631</v>
      </c>
      <c r="H943" t="s">
        <v>526</v>
      </c>
      <c r="I943" t="s">
        <v>5603</v>
      </c>
      <c r="K943" s="28"/>
      <c r="M943" t="s">
        <v>38</v>
      </c>
      <c r="R943" t="str">
        <f>IF(COUNTIF(soi_input_variables!A:A,B943)&gt;0,"yes","no")</f>
        <v>no</v>
      </c>
      <c r="S943" t="str">
        <f>IF(COUNTIF(midas_input_variables!A:A,B943)&gt;0,"yes","no")</f>
        <v>yes</v>
      </c>
      <c r="T943" t="str">
        <f t="shared" si="578"/>
        <v>yes</v>
      </c>
      <c r="U943">
        <f t="shared" si="585"/>
        <v>5.0000000000000001E-4</v>
      </c>
      <c r="V943" t="str">
        <f>IF(COUNTIF(eucalc_variables_proxies!A:A,B943)&gt;0,"yes","no")</f>
        <v>yes</v>
      </c>
      <c r="X943" s="9" t="s">
        <v>2966</v>
      </c>
      <c r="Y943" t="s">
        <v>4681</v>
      </c>
      <c r="AI943" s="9" t="s">
        <v>5604</v>
      </c>
      <c r="AJ943" t="s">
        <v>3136</v>
      </c>
      <c r="AK943" t="s">
        <v>3136</v>
      </c>
      <c r="AO943" s="29"/>
      <c r="AP943" s="103" t="s">
        <v>5605</v>
      </c>
      <c r="AQ943" s="104" t="b">
        <v>1</v>
      </c>
      <c r="AR943" s="105"/>
      <c r="AS943" s="29"/>
      <c r="AT943" s="131" t="str" cm="1">
        <f t="array" ref="AT943">IFERROR(_xlfn.TEXTSPLIT(AR943,";",,FALSE),"")</f>
        <v/>
      </c>
      <c r="BJ943" s="132" t="str">
        <f t="shared" si="544"/>
        <v/>
      </c>
      <c r="BK943" s="132" t="str">
        <f t="shared" si="545"/>
        <v/>
      </c>
      <c r="BL943" s="132" t="str">
        <f t="shared" si="546"/>
        <v/>
      </c>
      <c r="BM943" s="132" t="str">
        <f t="shared" si="547"/>
        <v/>
      </c>
      <c r="BN943" s="132" t="str">
        <f t="shared" si="548"/>
        <v/>
      </c>
      <c r="BO943" s="132" t="str">
        <f t="shared" si="549"/>
        <v/>
      </c>
      <c r="BP943" s="132" t="str">
        <f t="shared" si="550"/>
        <v/>
      </c>
      <c r="BQ943" s="132" t="str">
        <f t="shared" si="551"/>
        <v/>
      </c>
      <c r="BR943" s="132" t="str">
        <f t="shared" si="552"/>
        <v/>
      </c>
      <c r="BS943" s="132" t="str">
        <f t="shared" si="553"/>
        <v/>
      </c>
      <c r="BT943" s="132" t="str">
        <f t="shared" si="554"/>
        <v/>
      </c>
      <c r="BU943" s="132" t="str">
        <f t="shared" si="555"/>
        <v/>
      </c>
      <c r="BV943" s="132" t="str">
        <f t="shared" si="556"/>
        <v/>
      </c>
      <c r="BW943" s="132" t="str">
        <f t="shared" si="557"/>
        <v/>
      </c>
      <c r="BX943" s="132" t="str">
        <f t="shared" si="558"/>
        <v/>
      </c>
      <c r="BY943" s="132" t="str">
        <f t="shared" si="559"/>
        <v/>
      </c>
      <c r="BZ943" t="str">
        <f t="shared" si="562"/>
        <v/>
      </c>
      <c r="CA943" t="str">
        <f t="shared" si="563"/>
        <v/>
      </c>
      <c r="CB943" t="str">
        <f t="shared" si="564"/>
        <v/>
      </c>
      <c r="CC943" t="str">
        <f t="shared" si="565"/>
        <v/>
      </c>
      <c r="CD943" t="str">
        <f t="shared" si="566"/>
        <v/>
      </c>
      <c r="CE943" t="str">
        <f t="shared" si="567"/>
        <v/>
      </c>
      <c r="CF943" t="str">
        <f t="shared" si="568"/>
        <v/>
      </c>
      <c r="CG943" t="str">
        <f t="shared" si="569"/>
        <v/>
      </c>
      <c r="CH943" t="str">
        <f t="shared" si="570"/>
        <v/>
      </c>
      <c r="CI943" t="str">
        <f t="shared" si="571"/>
        <v/>
      </c>
      <c r="CJ943" t="str">
        <f t="shared" si="572"/>
        <v/>
      </c>
      <c r="CK943" t="str">
        <f t="shared" si="573"/>
        <v/>
      </c>
      <c r="CL943" t="str">
        <f t="shared" si="574"/>
        <v/>
      </c>
      <c r="CM943" t="str">
        <f t="shared" si="575"/>
        <v/>
      </c>
      <c r="CN943" t="str">
        <f t="shared" si="576"/>
        <v/>
      </c>
      <c r="CO943" t="str">
        <f t="shared" si="577"/>
        <v/>
      </c>
    </row>
    <row r="944" spans="1:93" ht="20.100000000000001" customHeight="1">
      <c r="A944" t="s">
        <v>5056</v>
      </c>
      <c r="B944" s="97" t="s">
        <v>4826</v>
      </c>
      <c r="C944" s="26" t="s">
        <v>5473</v>
      </c>
      <c r="D944" s="27"/>
      <c r="E944" s="27" t="s">
        <v>2890</v>
      </c>
      <c r="F944" t="s">
        <v>48</v>
      </c>
      <c r="G944" s="30" t="s">
        <v>631</v>
      </c>
      <c r="H944" t="s">
        <v>526</v>
      </c>
      <c r="I944" t="s">
        <v>5606</v>
      </c>
      <c r="K944" s="28"/>
      <c r="M944" t="s">
        <v>38</v>
      </c>
      <c r="R944" t="str">
        <f>IF(COUNTIF(soi_input_variables!A:A,B944)&gt;0,"yes","no")</f>
        <v>yes</v>
      </c>
      <c r="S944" t="str">
        <f>IF(COUNTIF(midas_input_variables!A:A,B944)&gt;0,"yes","no")</f>
        <v>yes</v>
      </c>
      <c r="T944" t="str">
        <f t="shared" si="578"/>
        <v>yes</v>
      </c>
      <c r="U944">
        <f t="shared" si="585"/>
        <v>5.0000000000000001E-4</v>
      </c>
      <c r="V944" t="str">
        <f>IF(COUNTIF(eucalc_variables_proxies!A:A,B944)&gt;0,"yes","no")</f>
        <v>yes</v>
      </c>
      <c r="X944" s="9" t="s">
        <v>2966</v>
      </c>
      <c r="Y944" t="s">
        <v>4681</v>
      </c>
      <c r="AI944" s="9" t="s">
        <v>5607</v>
      </c>
      <c r="AJ944" t="s">
        <v>3136</v>
      </c>
      <c r="AK944" t="s">
        <v>3136</v>
      </c>
      <c r="AO944" s="29"/>
      <c r="AP944" s="103" t="s">
        <v>5608</v>
      </c>
      <c r="AQ944" s="104" t="b">
        <v>1</v>
      </c>
      <c r="AR944" s="105"/>
      <c r="AS944" s="29"/>
      <c r="AT944" s="131" t="str" cm="1">
        <f t="array" ref="AT944">IFERROR(_xlfn.TEXTSPLIT(AR944,";",,FALSE),"")</f>
        <v/>
      </c>
      <c r="BJ944" s="132" t="str">
        <f t="shared" si="544"/>
        <v/>
      </c>
      <c r="BK944" s="132" t="str">
        <f t="shared" si="545"/>
        <v/>
      </c>
      <c r="BL944" s="132" t="str">
        <f t="shared" si="546"/>
        <v/>
      </c>
      <c r="BM944" s="132" t="str">
        <f t="shared" si="547"/>
        <v/>
      </c>
      <c r="BN944" s="132" t="str">
        <f t="shared" si="548"/>
        <v/>
      </c>
      <c r="BO944" s="132" t="str">
        <f t="shared" si="549"/>
        <v/>
      </c>
      <c r="BP944" s="132" t="str">
        <f t="shared" si="550"/>
        <v/>
      </c>
      <c r="BQ944" s="132" t="str">
        <f t="shared" si="551"/>
        <v/>
      </c>
      <c r="BR944" s="132" t="str">
        <f t="shared" si="552"/>
        <v/>
      </c>
      <c r="BS944" s="132" t="str">
        <f t="shared" si="553"/>
        <v/>
      </c>
      <c r="BT944" s="132" t="str">
        <f t="shared" si="554"/>
        <v/>
      </c>
      <c r="BU944" s="132" t="str">
        <f t="shared" si="555"/>
        <v/>
      </c>
      <c r="BV944" s="132" t="str">
        <f t="shared" si="556"/>
        <v/>
      </c>
      <c r="BW944" s="132" t="str">
        <f t="shared" si="557"/>
        <v/>
      </c>
      <c r="BX944" s="132" t="str">
        <f t="shared" si="558"/>
        <v/>
      </c>
      <c r="BY944" s="132" t="str">
        <f t="shared" si="559"/>
        <v/>
      </c>
      <c r="BZ944" t="str">
        <f t="shared" si="562"/>
        <v/>
      </c>
      <c r="CA944" t="str">
        <f t="shared" si="563"/>
        <v/>
      </c>
      <c r="CB944" t="str">
        <f t="shared" si="564"/>
        <v/>
      </c>
      <c r="CC944" t="str">
        <f t="shared" si="565"/>
        <v/>
      </c>
      <c r="CD944" t="str">
        <f t="shared" si="566"/>
        <v/>
      </c>
      <c r="CE944" t="str">
        <f t="shared" si="567"/>
        <v/>
      </c>
      <c r="CF944" t="str">
        <f t="shared" si="568"/>
        <v/>
      </c>
      <c r="CG944" t="str">
        <f t="shared" si="569"/>
        <v/>
      </c>
      <c r="CH944" t="str">
        <f t="shared" si="570"/>
        <v/>
      </c>
      <c r="CI944" t="str">
        <f t="shared" si="571"/>
        <v/>
      </c>
      <c r="CJ944" t="str">
        <f t="shared" si="572"/>
        <v/>
      </c>
      <c r="CK944" t="str">
        <f t="shared" si="573"/>
        <v/>
      </c>
      <c r="CL944" t="str">
        <f t="shared" si="574"/>
        <v/>
      </c>
      <c r="CM944" t="str">
        <f t="shared" si="575"/>
        <v/>
      </c>
      <c r="CN944" t="str">
        <f t="shared" si="576"/>
        <v/>
      </c>
      <c r="CO944" t="str">
        <f t="shared" si="577"/>
        <v/>
      </c>
    </row>
    <row r="945" spans="1:93" ht="17.7" customHeight="1">
      <c r="B945" s="97" t="s">
        <v>4828</v>
      </c>
      <c r="C945" s="26"/>
      <c r="D945" s="27"/>
      <c r="E945" s="27" t="s">
        <v>3723</v>
      </c>
      <c r="G945" s="30" t="s">
        <v>631</v>
      </c>
      <c r="H945" t="s">
        <v>434</v>
      </c>
      <c r="I945" t="s">
        <v>5609</v>
      </c>
      <c r="K945" s="28"/>
      <c r="M945" t="s">
        <v>38</v>
      </c>
      <c r="Q945" s="1" t="str">
        <f>CONCATENATE($B$863,  "/(", $B$942, "+", $B$946, "+", $B$949, ")")</f>
        <v>eucalc_ind_emissions_co2e_lime/(eucalc_ind_energy_demand_lime_gas_ff_natural+eucalc_ind_energy_demand_lime_liquid_ff_oil+eucalc_ind_energy_demand_lime_solid_ff_coal)</v>
      </c>
      <c r="R945" t="str">
        <f>IF(COUNTIF(soi_input_variables!A:A,B945)&gt;0,"yes","no")</f>
        <v>no</v>
      </c>
      <c r="S945" t="str">
        <f>IF(COUNTIF(midas_input_variables!A:A,B945)&gt;0,"yes","no")</f>
        <v>no</v>
      </c>
      <c r="T945" t="str">
        <f t="shared" si="578"/>
        <v>no</v>
      </c>
      <c r="V945" t="str">
        <f>IF(COUNTIF(eucalc_variables_proxies!A:A,B945)&gt;0,"yes","no")</f>
        <v>no</v>
      </c>
      <c r="X945" s="9" t="s">
        <v>2966</v>
      </c>
      <c r="Y945" t="s">
        <v>4681</v>
      </c>
      <c r="AI945" s="9" t="s">
        <v>5610</v>
      </c>
      <c r="AJ945" t="s">
        <v>3136</v>
      </c>
      <c r="AK945" t="s">
        <v>3136</v>
      </c>
      <c r="AO945" s="29"/>
      <c r="AP945" s="103" t="s">
        <v>5611</v>
      </c>
      <c r="AQ945" s="104" t="b">
        <v>1</v>
      </c>
      <c r="AR945" s="105"/>
      <c r="AS945" s="29"/>
      <c r="AT945" s="131" t="str" cm="1">
        <f t="array" ref="AT945">IFERROR(_xlfn.TEXTSPLIT(AR945,";",,FALSE),"")</f>
        <v/>
      </c>
      <c r="BJ945" s="132" t="str">
        <f t="shared" si="544"/>
        <v/>
      </c>
      <c r="BK945" s="132" t="str">
        <f t="shared" si="545"/>
        <v/>
      </c>
      <c r="BL945" s="132" t="str">
        <f t="shared" si="546"/>
        <v/>
      </c>
      <c r="BM945" s="132" t="str">
        <f t="shared" si="547"/>
        <v/>
      </c>
      <c r="BN945" s="132" t="str">
        <f t="shared" si="548"/>
        <v/>
      </c>
      <c r="BO945" s="132" t="str">
        <f t="shared" si="549"/>
        <v/>
      </c>
      <c r="BP945" s="132" t="str">
        <f t="shared" si="550"/>
        <v/>
      </c>
      <c r="BQ945" s="132" t="str">
        <f t="shared" si="551"/>
        <v/>
      </c>
      <c r="BR945" s="132" t="str">
        <f t="shared" si="552"/>
        <v/>
      </c>
      <c r="BS945" s="132" t="str">
        <f t="shared" si="553"/>
        <v/>
      </c>
      <c r="BT945" s="132" t="str">
        <f t="shared" si="554"/>
        <v/>
      </c>
      <c r="BU945" s="132" t="str">
        <f t="shared" si="555"/>
        <v/>
      </c>
      <c r="BV945" s="132" t="str">
        <f t="shared" si="556"/>
        <v/>
      </c>
      <c r="BW945" s="132" t="str">
        <f t="shared" si="557"/>
        <v/>
      </c>
      <c r="BX945" s="132" t="str">
        <f t="shared" si="558"/>
        <v/>
      </c>
      <c r="BY945" s="132" t="str">
        <f t="shared" si="559"/>
        <v/>
      </c>
      <c r="BZ945" t="str">
        <f t="shared" si="562"/>
        <v/>
      </c>
      <c r="CA945" t="str">
        <f t="shared" si="563"/>
        <v/>
      </c>
      <c r="CB945" t="str">
        <f t="shared" si="564"/>
        <v/>
      </c>
      <c r="CC945" t="str">
        <f t="shared" si="565"/>
        <v/>
      </c>
      <c r="CD945" t="str">
        <f t="shared" si="566"/>
        <v/>
      </c>
      <c r="CE945" t="str">
        <f t="shared" si="567"/>
        <v/>
      </c>
      <c r="CF945" t="str">
        <f t="shared" si="568"/>
        <v/>
      </c>
      <c r="CG945" t="str">
        <f t="shared" si="569"/>
        <v/>
      </c>
      <c r="CH945" t="str">
        <f t="shared" si="570"/>
        <v/>
      </c>
      <c r="CI945" t="str">
        <f t="shared" si="571"/>
        <v/>
      </c>
      <c r="CJ945" t="str">
        <f t="shared" si="572"/>
        <v/>
      </c>
      <c r="CK945" t="str">
        <f t="shared" si="573"/>
        <v/>
      </c>
      <c r="CL945" t="str">
        <f t="shared" si="574"/>
        <v/>
      </c>
      <c r="CM945" t="str">
        <f t="shared" si="575"/>
        <v/>
      </c>
      <c r="CN945" t="str">
        <f t="shared" si="576"/>
        <v/>
      </c>
      <c r="CO945" t="str">
        <f t="shared" si="577"/>
        <v/>
      </c>
    </row>
    <row r="946" spans="1:93" ht="18" customHeight="1">
      <c r="A946" t="s">
        <v>5060</v>
      </c>
      <c r="B946" s="97" t="s">
        <v>4831</v>
      </c>
      <c r="C946" s="26" t="s">
        <v>3263</v>
      </c>
      <c r="D946" s="27"/>
      <c r="E946" s="27" t="s">
        <v>2890</v>
      </c>
      <c r="F946" t="s">
        <v>48</v>
      </c>
      <c r="G946" s="30" t="s">
        <v>631</v>
      </c>
      <c r="H946" t="s">
        <v>526</v>
      </c>
      <c r="I946" t="s">
        <v>5612</v>
      </c>
      <c r="K946" s="28" t="s">
        <v>4646</v>
      </c>
      <c r="M946" t="s">
        <v>38</v>
      </c>
      <c r="R946" t="str">
        <f>IF(COUNTIF(soi_input_variables!A:A,B946)&gt;0,"yes","no")</f>
        <v>yes</v>
      </c>
      <c r="S946" t="str">
        <f>IF(COUNTIF(midas_input_variables!A:A,B946)&gt;0,"yes","no")</f>
        <v>yes</v>
      </c>
      <c r="T946" t="str">
        <f t="shared" si="578"/>
        <v>yes</v>
      </c>
      <c r="U946">
        <f t="shared" ref="U946:U947" si="586">0.0005</f>
        <v>5.0000000000000001E-4</v>
      </c>
      <c r="V946" t="str">
        <f>IF(COUNTIF(eucalc_variables_proxies!A:A,B946)&gt;0,"yes","no")</f>
        <v>yes</v>
      </c>
      <c r="X946" s="9" t="s">
        <v>2966</v>
      </c>
      <c r="Y946" t="s">
        <v>4681</v>
      </c>
      <c r="AI946" s="9" t="s">
        <v>5613</v>
      </c>
      <c r="AJ946" t="s">
        <v>3136</v>
      </c>
      <c r="AK946" t="s">
        <v>3136</v>
      </c>
      <c r="AO946" s="29"/>
      <c r="AP946" s="103" t="s">
        <v>5614</v>
      </c>
      <c r="AQ946" s="104" t="b">
        <v>1</v>
      </c>
      <c r="AR946" s="105"/>
      <c r="AS946" s="29"/>
      <c r="AT946" s="131" t="str" cm="1">
        <f t="array" ref="AT946">IFERROR(_xlfn.TEXTSPLIT(AR946,";",,FALSE),"")</f>
        <v/>
      </c>
      <c r="BJ946" s="132" t="str">
        <f t="shared" si="544"/>
        <v/>
      </c>
      <c r="BK946" s="132" t="str">
        <f t="shared" si="545"/>
        <v/>
      </c>
      <c r="BL946" s="132" t="str">
        <f t="shared" si="546"/>
        <v/>
      </c>
      <c r="BM946" s="132" t="str">
        <f t="shared" si="547"/>
        <v/>
      </c>
      <c r="BN946" s="132" t="str">
        <f t="shared" si="548"/>
        <v/>
      </c>
      <c r="BO946" s="132" t="str">
        <f t="shared" si="549"/>
        <v/>
      </c>
      <c r="BP946" s="132" t="str">
        <f t="shared" si="550"/>
        <v/>
      </c>
      <c r="BQ946" s="132" t="str">
        <f t="shared" si="551"/>
        <v/>
      </c>
      <c r="BR946" s="132" t="str">
        <f t="shared" si="552"/>
        <v/>
      </c>
      <c r="BS946" s="132" t="str">
        <f t="shared" si="553"/>
        <v/>
      </c>
      <c r="BT946" s="132" t="str">
        <f t="shared" si="554"/>
        <v/>
      </c>
      <c r="BU946" s="132" t="str">
        <f t="shared" si="555"/>
        <v/>
      </c>
      <c r="BV946" s="132" t="str">
        <f t="shared" si="556"/>
        <v/>
      </c>
      <c r="BW946" s="132" t="str">
        <f t="shared" si="557"/>
        <v/>
      </c>
      <c r="BX946" s="132" t="str">
        <f t="shared" si="558"/>
        <v/>
      </c>
      <c r="BY946" s="132" t="str">
        <f t="shared" si="559"/>
        <v/>
      </c>
      <c r="BZ946" t="str">
        <f t="shared" si="562"/>
        <v/>
      </c>
      <c r="CA946" t="str">
        <f t="shared" si="563"/>
        <v/>
      </c>
      <c r="CB946" t="str">
        <f t="shared" si="564"/>
        <v/>
      </c>
      <c r="CC946" t="str">
        <f t="shared" si="565"/>
        <v/>
      </c>
      <c r="CD946" t="str">
        <f t="shared" si="566"/>
        <v/>
      </c>
      <c r="CE946" t="str">
        <f t="shared" si="567"/>
        <v/>
      </c>
      <c r="CF946" t="str">
        <f t="shared" si="568"/>
        <v/>
      </c>
      <c r="CG946" t="str">
        <f t="shared" si="569"/>
        <v/>
      </c>
      <c r="CH946" t="str">
        <f t="shared" si="570"/>
        <v/>
      </c>
      <c r="CI946" t="str">
        <f t="shared" si="571"/>
        <v/>
      </c>
      <c r="CJ946" t="str">
        <f t="shared" si="572"/>
        <v/>
      </c>
      <c r="CK946" t="str">
        <f t="shared" si="573"/>
        <v/>
      </c>
      <c r="CL946" t="str">
        <f t="shared" si="574"/>
        <v/>
      </c>
      <c r="CM946" t="str">
        <f t="shared" si="575"/>
        <v/>
      </c>
      <c r="CN946" t="str">
        <f t="shared" si="576"/>
        <v/>
      </c>
      <c r="CO946" t="str">
        <f t="shared" si="577"/>
        <v/>
      </c>
    </row>
    <row r="947" spans="1:93" ht="17.100000000000001" customHeight="1">
      <c r="A947" t="s">
        <v>5065</v>
      </c>
      <c r="B947" s="97" t="s">
        <v>4833</v>
      </c>
      <c r="C947" s="26" t="s">
        <v>5482</v>
      </c>
      <c r="D947" s="27"/>
      <c r="E947" s="27" t="s">
        <v>2890</v>
      </c>
      <c r="F947" t="s">
        <v>48</v>
      </c>
      <c r="G947" s="30" t="s">
        <v>631</v>
      </c>
      <c r="H947" t="s">
        <v>526</v>
      </c>
      <c r="I947" t="s">
        <v>5606</v>
      </c>
      <c r="K947" s="28"/>
      <c r="M947" t="s">
        <v>38</v>
      </c>
      <c r="R947" t="str">
        <f>IF(COUNTIF(soi_input_variables!A:A,B947)&gt;0,"yes","no")</f>
        <v>yes</v>
      </c>
      <c r="S947" t="str">
        <f>IF(COUNTIF(midas_input_variables!A:A,B947)&gt;0,"yes","no")</f>
        <v>yes</v>
      </c>
      <c r="T947" t="str">
        <f t="shared" si="578"/>
        <v>yes</v>
      </c>
      <c r="U947">
        <f t="shared" si="586"/>
        <v>5.0000000000000001E-4</v>
      </c>
      <c r="V947" t="str">
        <f>IF(COUNTIF(eucalc_variables_proxies!A:A,B947)&gt;0,"yes","no")</f>
        <v>yes</v>
      </c>
      <c r="X947" s="9" t="s">
        <v>2966</v>
      </c>
      <c r="Y947" t="s">
        <v>4681</v>
      </c>
      <c r="AI947" s="9" t="s">
        <v>5615</v>
      </c>
      <c r="AJ947" t="s">
        <v>2966</v>
      </c>
      <c r="AK947" t="s">
        <v>5616</v>
      </c>
      <c r="AO947" s="29"/>
      <c r="AP947" s="103" t="s">
        <v>5617</v>
      </c>
      <c r="AQ947" s="104" t="b">
        <v>1</v>
      </c>
      <c r="AR947" s="105"/>
      <c r="AS947" s="29"/>
      <c r="AT947" s="131" t="str" cm="1">
        <f t="array" ref="AT947">IFERROR(_xlfn.TEXTSPLIT(AR947,";",,FALSE),"")</f>
        <v/>
      </c>
      <c r="BJ947" s="132" t="str">
        <f t="shared" si="544"/>
        <v/>
      </c>
      <c r="BK947" s="132" t="str">
        <f t="shared" si="545"/>
        <v/>
      </c>
      <c r="BL947" s="132" t="str">
        <f t="shared" si="546"/>
        <v/>
      </c>
      <c r="BM947" s="132" t="str">
        <f t="shared" si="547"/>
        <v/>
      </c>
      <c r="BN947" s="132" t="str">
        <f t="shared" si="548"/>
        <v/>
      </c>
      <c r="BO947" s="132" t="str">
        <f t="shared" si="549"/>
        <v/>
      </c>
      <c r="BP947" s="132" t="str">
        <f t="shared" si="550"/>
        <v/>
      </c>
      <c r="BQ947" s="132" t="str">
        <f t="shared" si="551"/>
        <v/>
      </c>
      <c r="BR947" s="132" t="str">
        <f t="shared" si="552"/>
        <v/>
      </c>
      <c r="BS947" s="132" t="str">
        <f t="shared" si="553"/>
        <v/>
      </c>
      <c r="BT947" s="132" t="str">
        <f t="shared" si="554"/>
        <v/>
      </c>
      <c r="BU947" s="132" t="str">
        <f t="shared" si="555"/>
        <v/>
      </c>
      <c r="BV947" s="132" t="str">
        <f t="shared" si="556"/>
        <v/>
      </c>
      <c r="BW947" s="132" t="str">
        <f t="shared" si="557"/>
        <v/>
      </c>
      <c r="BX947" s="132" t="str">
        <f t="shared" si="558"/>
        <v/>
      </c>
      <c r="BY947" s="132" t="str">
        <f t="shared" si="559"/>
        <v/>
      </c>
      <c r="BZ947" t="str">
        <f t="shared" si="562"/>
        <v/>
      </c>
      <c r="CA947" t="str">
        <f t="shared" si="563"/>
        <v/>
      </c>
      <c r="CB947" t="str">
        <f t="shared" si="564"/>
        <v/>
      </c>
      <c r="CC947" t="str">
        <f t="shared" si="565"/>
        <v/>
      </c>
      <c r="CD947" t="str">
        <f t="shared" si="566"/>
        <v/>
      </c>
      <c r="CE947" t="str">
        <f t="shared" si="567"/>
        <v/>
      </c>
      <c r="CF947" t="str">
        <f t="shared" si="568"/>
        <v/>
      </c>
      <c r="CG947" t="str">
        <f t="shared" si="569"/>
        <v/>
      </c>
      <c r="CH947" t="str">
        <f t="shared" si="570"/>
        <v/>
      </c>
      <c r="CI947" t="str">
        <f t="shared" si="571"/>
        <v/>
      </c>
      <c r="CJ947" t="str">
        <f t="shared" si="572"/>
        <v/>
      </c>
      <c r="CK947" t="str">
        <f t="shared" si="573"/>
        <v/>
      </c>
      <c r="CL947" t="str">
        <f t="shared" si="574"/>
        <v/>
      </c>
      <c r="CM947" t="str">
        <f t="shared" si="575"/>
        <v/>
      </c>
      <c r="CN947" t="str">
        <f t="shared" si="576"/>
        <v/>
      </c>
      <c r="CO947" t="str">
        <f t="shared" si="577"/>
        <v/>
      </c>
    </row>
    <row r="948" spans="1:93" ht="19.5" customHeight="1">
      <c r="B948" s="97" t="s">
        <v>4836</v>
      </c>
      <c r="C948" s="26"/>
      <c r="D948" s="27"/>
      <c r="E948" s="27" t="s">
        <v>3723</v>
      </c>
      <c r="G948" s="30" t="s">
        <v>631</v>
      </c>
      <c r="H948" t="s">
        <v>434</v>
      </c>
      <c r="I948" t="s">
        <v>5609</v>
      </c>
      <c r="K948" s="28"/>
      <c r="M948" t="s">
        <v>38</v>
      </c>
      <c r="Q948" s="1" t="str">
        <f>CONCATENATE($B$863, "/(", $B$942, "+", $B$946, "+", $B$949, ")")</f>
        <v>eucalc_ind_emissions_co2e_lime/(eucalc_ind_energy_demand_lime_gas_ff_natural+eucalc_ind_energy_demand_lime_liquid_ff_oil+eucalc_ind_energy_demand_lime_solid_ff_coal)</v>
      </c>
      <c r="R948" t="str">
        <f>IF(COUNTIF(soi_input_variables!A:A,B948)&gt;0,"yes","no")</f>
        <v>no</v>
      </c>
      <c r="S948" t="str">
        <f>IF(COUNTIF(midas_input_variables!A:A,B948)&gt;0,"yes","no")</f>
        <v>no</v>
      </c>
      <c r="T948" t="str">
        <f t="shared" si="578"/>
        <v>no</v>
      </c>
      <c r="V948" t="str">
        <f>IF(COUNTIF(eucalc_variables_proxies!A:A,B948)&gt;0,"yes","no")</f>
        <v>no</v>
      </c>
      <c r="X948" s="9" t="s">
        <v>2966</v>
      </c>
      <c r="Y948" t="s">
        <v>4681</v>
      </c>
      <c r="AI948" s="9" t="s">
        <v>5618</v>
      </c>
      <c r="AJ948" t="s">
        <v>2966</v>
      </c>
      <c r="AK948" t="s">
        <v>5616</v>
      </c>
      <c r="AO948" s="29"/>
      <c r="AP948" s="103" t="s">
        <v>5619</v>
      </c>
      <c r="AQ948" s="104" t="b">
        <v>1</v>
      </c>
      <c r="AR948" s="105"/>
      <c r="AS948" s="29"/>
      <c r="AT948" s="131" t="str" cm="1">
        <f t="array" ref="AT948">IFERROR(_xlfn.TEXTSPLIT(AR948,";",,FALSE),"")</f>
        <v/>
      </c>
      <c r="BJ948" s="132" t="str">
        <f t="shared" si="544"/>
        <v/>
      </c>
      <c r="BK948" s="132" t="str">
        <f t="shared" si="545"/>
        <v/>
      </c>
      <c r="BL948" s="132" t="str">
        <f t="shared" si="546"/>
        <v/>
      </c>
      <c r="BM948" s="132" t="str">
        <f t="shared" si="547"/>
        <v/>
      </c>
      <c r="BN948" s="132" t="str">
        <f t="shared" si="548"/>
        <v/>
      </c>
      <c r="BO948" s="132" t="str">
        <f t="shared" si="549"/>
        <v/>
      </c>
      <c r="BP948" s="132" t="str">
        <f t="shared" si="550"/>
        <v/>
      </c>
      <c r="BQ948" s="132" t="str">
        <f t="shared" si="551"/>
        <v/>
      </c>
      <c r="BR948" s="132" t="str">
        <f t="shared" si="552"/>
        <v/>
      </c>
      <c r="BS948" s="132" t="str">
        <f t="shared" si="553"/>
        <v/>
      </c>
      <c r="BT948" s="132" t="str">
        <f t="shared" si="554"/>
        <v/>
      </c>
      <c r="BU948" s="132" t="str">
        <f t="shared" si="555"/>
        <v/>
      </c>
      <c r="BV948" s="132" t="str">
        <f t="shared" si="556"/>
        <v/>
      </c>
      <c r="BW948" s="132" t="str">
        <f t="shared" si="557"/>
        <v/>
      </c>
      <c r="BX948" s="132" t="str">
        <f t="shared" si="558"/>
        <v/>
      </c>
      <c r="BY948" s="132" t="str">
        <f t="shared" si="559"/>
        <v/>
      </c>
      <c r="BZ948" t="str">
        <f t="shared" si="562"/>
        <v/>
      </c>
      <c r="CA948" t="str">
        <f t="shared" si="563"/>
        <v/>
      </c>
      <c r="CB948" t="str">
        <f t="shared" si="564"/>
        <v/>
      </c>
      <c r="CC948" t="str">
        <f t="shared" si="565"/>
        <v/>
      </c>
      <c r="CD948" t="str">
        <f t="shared" si="566"/>
        <v/>
      </c>
      <c r="CE948" t="str">
        <f t="shared" si="567"/>
        <v/>
      </c>
      <c r="CF948" t="str">
        <f t="shared" si="568"/>
        <v/>
      </c>
      <c r="CG948" t="str">
        <f t="shared" si="569"/>
        <v/>
      </c>
      <c r="CH948" t="str">
        <f t="shared" si="570"/>
        <v/>
      </c>
      <c r="CI948" t="str">
        <f t="shared" si="571"/>
        <v/>
      </c>
      <c r="CJ948" t="str">
        <f t="shared" si="572"/>
        <v/>
      </c>
      <c r="CK948" t="str">
        <f t="shared" si="573"/>
        <v/>
      </c>
      <c r="CL948" t="str">
        <f t="shared" si="574"/>
        <v/>
      </c>
      <c r="CM948" t="str">
        <f t="shared" si="575"/>
        <v/>
      </c>
      <c r="CN948" t="str">
        <f t="shared" si="576"/>
        <v/>
      </c>
      <c r="CO948" t="str">
        <f t="shared" si="577"/>
        <v/>
      </c>
    </row>
    <row r="949" spans="1:93" ht="17.7" customHeight="1">
      <c r="A949" t="s">
        <v>5068</v>
      </c>
      <c r="B949" s="97" t="s">
        <v>4839</v>
      </c>
      <c r="C949" s="26" t="s">
        <v>3738</v>
      </c>
      <c r="D949" s="27"/>
      <c r="E949" s="27" t="s">
        <v>2890</v>
      </c>
      <c r="F949" t="s">
        <v>48</v>
      </c>
      <c r="G949" s="30" t="s">
        <v>631</v>
      </c>
      <c r="H949" t="s">
        <v>526</v>
      </c>
      <c r="I949" t="s">
        <v>5620</v>
      </c>
      <c r="K949" s="28" t="s">
        <v>4646</v>
      </c>
      <c r="M949" t="s">
        <v>38</v>
      </c>
      <c r="R949" t="str">
        <f>IF(COUNTIF(soi_input_variables!A:A,B949)&gt;0,"yes","no")</f>
        <v>yes</v>
      </c>
      <c r="S949" t="str">
        <f>IF(COUNTIF(midas_input_variables!A:A,B949)&gt;0,"yes","no")</f>
        <v>yes</v>
      </c>
      <c r="T949" t="str">
        <f t="shared" si="578"/>
        <v>yes</v>
      </c>
      <c r="U949">
        <f t="shared" ref="U949:U953" si="587">0.0005</f>
        <v>5.0000000000000001E-4</v>
      </c>
      <c r="V949" t="str">
        <f>IF(COUNTIF(eucalc_variables_proxies!A:A,B949)&gt;0,"yes","no")</f>
        <v>yes</v>
      </c>
      <c r="X949" s="9" t="s">
        <v>2966</v>
      </c>
      <c r="Y949" t="s">
        <v>4681</v>
      </c>
      <c r="AI949" s="9" t="s">
        <v>5621</v>
      </c>
      <c r="AJ949" t="s">
        <v>2966</v>
      </c>
      <c r="AK949" t="s">
        <v>5616</v>
      </c>
      <c r="AO949" s="29"/>
      <c r="AP949" s="103" t="s">
        <v>5622</v>
      </c>
      <c r="AQ949" s="104" t="b">
        <v>1</v>
      </c>
      <c r="AR949" s="105"/>
      <c r="AS949" s="29"/>
      <c r="AT949" s="131" t="str" cm="1">
        <f t="array" ref="AT949">IFERROR(_xlfn.TEXTSPLIT(AR949,";",,FALSE),"")</f>
        <v/>
      </c>
      <c r="BJ949" s="132" t="str">
        <f t="shared" si="544"/>
        <v/>
      </c>
      <c r="BK949" s="132" t="str">
        <f t="shared" si="545"/>
        <v/>
      </c>
      <c r="BL949" s="132" t="str">
        <f t="shared" si="546"/>
        <v/>
      </c>
      <c r="BM949" s="132" t="str">
        <f t="shared" si="547"/>
        <v/>
      </c>
      <c r="BN949" s="132" t="str">
        <f t="shared" si="548"/>
        <v/>
      </c>
      <c r="BO949" s="132" t="str">
        <f t="shared" si="549"/>
        <v/>
      </c>
      <c r="BP949" s="132" t="str">
        <f t="shared" si="550"/>
        <v/>
      </c>
      <c r="BQ949" s="132" t="str">
        <f t="shared" si="551"/>
        <v/>
      </c>
      <c r="BR949" s="132" t="str">
        <f t="shared" si="552"/>
        <v/>
      </c>
      <c r="BS949" s="132" t="str">
        <f t="shared" si="553"/>
        <v/>
      </c>
      <c r="BT949" s="132" t="str">
        <f t="shared" si="554"/>
        <v/>
      </c>
      <c r="BU949" s="132" t="str">
        <f t="shared" si="555"/>
        <v/>
      </c>
      <c r="BV949" s="132" t="str">
        <f t="shared" si="556"/>
        <v/>
      </c>
      <c r="BW949" s="132" t="str">
        <f t="shared" si="557"/>
        <v/>
      </c>
      <c r="BX949" s="132" t="str">
        <f t="shared" si="558"/>
        <v/>
      </c>
      <c r="BY949" s="132" t="str">
        <f t="shared" si="559"/>
        <v/>
      </c>
      <c r="BZ949" t="str">
        <f t="shared" si="562"/>
        <v/>
      </c>
      <c r="CA949" t="str">
        <f t="shared" si="563"/>
        <v/>
      </c>
      <c r="CB949" t="str">
        <f t="shared" si="564"/>
        <v/>
      </c>
      <c r="CC949" t="str">
        <f t="shared" si="565"/>
        <v/>
      </c>
      <c r="CD949" t="str">
        <f t="shared" si="566"/>
        <v/>
      </c>
      <c r="CE949" t="str">
        <f t="shared" si="567"/>
        <v/>
      </c>
      <c r="CF949" t="str">
        <f t="shared" si="568"/>
        <v/>
      </c>
      <c r="CG949" t="str">
        <f t="shared" si="569"/>
        <v/>
      </c>
      <c r="CH949" t="str">
        <f t="shared" si="570"/>
        <v/>
      </c>
      <c r="CI949" t="str">
        <f t="shared" si="571"/>
        <v/>
      </c>
      <c r="CJ949" t="str">
        <f t="shared" si="572"/>
        <v/>
      </c>
      <c r="CK949" t="str">
        <f t="shared" si="573"/>
        <v/>
      </c>
      <c r="CL949" t="str">
        <f t="shared" si="574"/>
        <v/>
      </c>
      <c r="CM949" t="str">
        <f t="shared" si="575"/>
        <v/>
      </c>
      <c r="CN949" t="str">
        <f t="shared" si="576"/>
        <v/>
      </c>
      <c r="CO949" t="str">
        <f t="shared" si="577"/>
        <v/>
      </c>
    </row>
    <row r="950" spans="1:93" ht="18.600000000000001" customHeight="1">
      <c r="A950" t="s">
        <v>5071</v>
      </c>
      <c r="B950" s="97" t="s">
        <v>4842</v>
      </c>
      <c r="C950" s="26" t="s">
        <v>5490</v>
      </c>
      <c r="D950" s="27"/>
      <c r="E950" s="27" t="s">
        <v>2890</v>
      </c>
      <c r="F950" t="s">
        <v>48</v>
      </c>
      <c r="G950" s="30" t="s">
        <v>631</v>
      </c>
      <c r="H950" t="s">
        <v>526</v>
      </c>
      <c r="I950" t="s">
        <v>5623</v>
      </c>
      <c r="K950" s="28"/>
      <c r="M950" t="s">
        <v>38</v>
      </c>
      <c r="R950" t="str">
        <f>IF(COUNTIF(soi_input_variables!A:A,B950)&gt;0,"yes","no")</f>
        <v>yes</v>
      </c>
      <c r="S950" t="str">
        <f>IF(COUNTIF(midas_input_variables!A:A,B950)&gt;0,"yes","no")</f>
        <v>yes</v>
      </c>
      <c r="T950" t="str">
        <f t="shared" si="578"/>
        <v>yes</v>
      </c>
      <c r="U950">
        <f t="shared" si="587"/>
        <v>5.0000000000000001E-4</v>
      </c>
      <c r="V950" t="str">
        <f>IF(COUNTIF(eucalc_variables_proxies!A:A,B950)&gt;0,"yes","no")</f>
        <v>yes</v>
      </c>
      <c r="X950" s="9" t="s">
        <v>2966</v>
      </c>
      <c r="Y950" t="s">
        <v>4681</v>
      </c>
      <c r="AI950" s="9" t="s">
        <v>5624</v>
      </c>
      <c r="AJ950" t="s">
        <v>2966</v>
      </c>
      <c r="AK950" t="s">
        <v>5616</v>
      </c>
      <c r="AO950" s="29"/>
      <c r="AP950" s="103" t="s">
        <v>5625</v>
      </c>
      <c r="AQ950" s="104" t="b">
        <v>1</v>
      </c>
      <c r="AR950" s="105"/>
      <c r="AS950" s="29"/>
      <c r="AT950" s="131" t="str" cm="1">
        <f t="array" ref="AT950">IFERROR(_xlfn.TEXTSPLIT(AR950,";",,FALSE),"")</f>
        <v/>
      </c>
      <c r="BJ950" s="132" t="str">
        <f t="shared" si="544"/>
        <v/>
      </c>
      <c r="BK950" s="132" t="str">
        <f t="shared" si="545"/>
        <v/>
      </c>
      <c r="BL950" s="132" t="str">
        <f t="shared" si="546"/>
        <v/>
      </c>
      <c r="BM950" s="132" t="str">
        <f t="shared" si="547"/>
        <v/>
      </c>
      <c r="BN950" s="132" t="str">
        <f t="shared" si="548"/>
        <v/>
      </c>
      <c r="BO950" s="132" t="str">
        <f t="shared" si="549"/>
        <v/>
      </c>
      <c r="BP950" s="132" t="str">
        <f t="shared" si="550"/>
        <v/>
      </c>
      <c r="BQ950" s="132" t="str">
        <f t="shared" si="551"/>
        <v/>
      </c>
      <c r="BR950" s="132" t="str">
        <f t="shared" si="552"/>
        <v/>
      </c>
      <c r="BS950" s="132" t="str">
        <f t="shared" si="553"/>
        <v/>
      </c>
      <c r="BT950" s="132" t="str">
        <f t="shared" si="554"/>
        <v/>
      </c>
      <c r="BU950" s="132" t="str">
        <f t="shared" si="555"/>
        <v/>
      </c>
      <c r="BV950" s="132" t="str">
        <f t="shared" si="556"/>
        <v/>
      </c>
      <c r="BW950" s="132" t="str">
        <f t="shared" si="557"/>
        <v/>
      </c>
      <c r="BX950" s="132" t="str">
        <f t="shared" si="558"/>
        <v/>
      </c>
      <c r="BY950" s="132" t="str">
        <f t="shared" si="559"/>
        <v/>
      </c>
      <c r="BZ950" t="str">
        <f t="shared" si="562"/>
        <v/>
      </c>
      <c r="CA950" t="str">
        <f t="shared" si="563"/>
        <v/>
      </c>
      <c r="CB950" t="str">
        <f t="shared" si="564"/>
        <v/>
      </c>
      <c r="CC950" t="str">
        <f t="shared" si="565"/>
        <v/>
      </c>
      <c r="CD950" t="str">
        <f t="shared" si="566"/>
        <v/>
      </c>
      <c r="CE950" t="str">
        <f t="shared" si="567"/>
        <v/>
      </c>
      <c r="CF950" t="str">
        <f t="shared" si="568"/>
        <v/>
      </c>
      <c r="CG950" t="str">
        <f t="shared" si="569"/>
        <v/>
      </c>
      <c r="CH950" t="str">
        <f t="shared" si="570"/>
        <v/>
      </c>
      <c r="CI950" t="str">
        <f t="shared" si="571"/>
        <v/>
      </c>
      <c r="CJ950" t="str">
        <f t="shared" si="572"/>
        <v/>
      </c>
      <c r="CK950" t="str">
        <f t="shared" si="573"/>
        <v/>
      </c>
      <c r="CL950" t="str">
        <f t="shared" si="574"/>
        <v/>
      </c>
      <c r="CM950" t="str">
        <f t="shared" si="575"/>
        <v/>
      </c>
      <c r="CN950" t="str">
        <f t="shared" si="576"/>
        <v/>
      </c>
      <c r="CO950" t="str">
        <f t="shared" si="577"/>
        <v/>
      </c>
    </row>
    <row r="951" spans="1:93" ht="15.6" customHeight="1">
      <c r="A951" s="207" t="s">
        <v>5626</v>
      </c>
      <c r="B951" s="97" t="s">
        <v>4846</v>
      </c>
      <c r="C951" s="26" t="s">
        <v>5329</v>
      </c>
      <c r="D951" s="27"/>
      <c r="E951" s="27" t="s">
        <v>2890</v>
      </c>
      <c r="F951" t="s">
        <v>48</v>
      </c>
      <c r="G951" s="30" t="s">
        <v>631</v>
      </c>
      <c r="H951" t="s">
        <v>526</v>
      </c>
      <c r="I951" t="s">
        <v>5627</v>
      </c>
      <c r="K951" s="28"/>
      <c r="L951" t="s">
        <v>472</v>
      </c>
      <c r="M951" t="s">
        <v>38</v>
      </c>
      <c r="Q951" s="202"/>
      <c r="R951" t="str">
        <f>IF(COUNTIF(soi_input_variables!A:A,B951)&gt;0,"yes","no")</f>
        <v>yes</v>
      </c>
      <c r="S951" t="str">
        <f>IF(COUNTIF(midas_input_variables!A:A,B951)&gt;0,"yes","no")</f>
        <v>yes</v>
      </c>
      <c r="T951" t="str">
        <f t="shared" si="578"/>
        <v>yes</v>
      </c>
      <c r="U951">
        <f t="shared" si="587"/>
        <v>5.0000000000000001E-4</v>
      </c>
      <c r="V951" t="str">
        <f>IF(COUNTIF(eucalc_variables_proxies!A:A,B951)&gt;0,"yes","no")</f>
        <v>yes</v>
      </c>
      <c r="X951" s="9" t="s">
        <v>2966</v>
      </c>
      <c r="Y951" t="s">
        <v>4681</v>
      </c>
      <c r="AI951" s="9" t="s">
        <v>5628</v>
      </c>
      <c r="AJ951" t="s">
        <v>2966</v>
      </c>
      <c r="AK951" t="s">
        <v>5616</v>
      </c>
      <c r="AO951" s="29"/>
      <c r="AP951" s="103" t="s">
        <v>5629</v>
      </c>
      <c r="AQ951" s="104" t="b">
        <v>1</v>
      </c>
      <c r="AR951" s="105"/>
      <c r="AS951" s="29"/>
      <c r="AT951" s="131" t="str" cm="1">
        <f t="array" ref="AT951">IFERROR(_xlfn.TEXTSPLIT(AR951,";",,FALSE),"")</f>
        <v/>
      </c>
      <c r="BJ951" s="132" t="str">
        <f t="shared" si="544"/>
        <v/>
      </c>
      <c r="BK951" s="132" t="str">
        <f t="shared" si="545"/>
        <v/>
      </c>
      <c r="BL951" s="132" t="str">
        <f t="shared" si="546"/>
        <v/>
      </c>
      <c r="BM951" s="132" t="str">
        <f t="shared" si="547"/>
        <v/>
      </c>
      <c r="BN951" s="132" t="str">
        <f t="shared" si="548"/>
        <v/>
      </c>
      <c r="BO951" s="132" t="str">
        <f t="shared" si="549"/>
        <v/>
      </c>
      <c r="BP951" s="132" t="str">
        <f t="shared" si="550"/>
        <v/>
      </c>
      <c r="BQ951" s="132" t="str">
        <f t="shared" si="551"/>
        <v/>
      </c>
      <c r="BR951" s="132" t="str">
        <f t="shared" si="552"/>
        <v/>
      </c>
      <c r="BS951" s="132" t="str">
        <f t="shared" si="553"/>
        <v/>
      </c>
      <c r="BT951" s="132" t="str">
        <f t="shared" si="554"/>
        <v/>
      </c>
      <c r="BU951" s="132" t="str">
        <f t="shared" si="555"/>
        <v/>
      </c>
      <c r="BV951" s="132" t="str">
        <f t="shared" si="556"/>
        <v/>
      </c>
      <c r="BW951" s="132" t="str">
        <f t="shared" si="557"/>
        <v/>
      </c>
      <c r="BX951" s="132" t="str">
        <f t="shared" si="558"/>
        <v/>
      </c>
      <c r="BY951" s="132" t="str">
        <f t="shared" si="559"/>
        <v/>
      </c>
      <c r="BZ951" t="str">
        <f t="shared" si="562"/>
        <v/>
      </c>
      <c r="CA951" t="str">
        <f t="shared" si="563"/>
        <v/>
      </c>
      <c r="CB951" t="str">
        <f t="shared" si="564"/>
        <v/>
      </c>
      <c r="CC951" t="str">
        <f t="shared" si="565"/>
        <v/>
      </c>
      <c r="CD951" t="str">
        <f t="shared" si="566"/>
        <v/>
      </c>
      <c r="CE951" t="str">
        <f t="shared" si="567"/>
        <v/>
      </c>
      <c r="CF951" t="str">
        <f t="shared" si="568"/>
        <v/>
      </c>
      <c r="CG951" t="str">
        <f t="shared" si="569"/>
        <v/>
      </c>
      <c r="CH951" t="str">
        <f t="shared" si="570"/>
        <v/>
      </c>
      <c r="CI951" t="str">
        <f t="shared" si="571"/>
        <v/>
      </c>
      <c r="CJ951" t="str">
        <f t="shared" si="572"/>
        <v/>
      </c>
      <c r="CK951" t="str">
        <f t="shared" si="573"/>
        <v/>
      </c>
      <c r="CL951" t="str">
        <f t="shared" si="574"/>
        <v/>
      </c>
      <c r="CM951" t="str">
        <f t="shared" si="575"/>
        <v/>
      </c>
      <c r="CN951" t="str">
        <f t="shared" si="576"/>
        <v/>
      </c>
      <c r="CO951" t="str">
        <f t="shared" si="577"/>
        <v/>
      </c>
    </row>
    <row r="952" spans="1:93" ht="18" customHeight="1">
      <c r="A952" t="s">
        <v>5126</v>
      </c>
      <c r="B952" s="97" t="s">
        <v>4849</v>
      </c>
      <c r="C952" s="26" t="s">
        <v>3693</v>
      </c>
      <c r="D952" s="27"/>
      <c r="E952" s="27" t="s">
        <v>2890</v>
      </c>
      <c r="F952" t="s">
        <v>48</v>
      </c>
      <c r="G952" s="30" t="s">
        <v>631</v>
      </c>
      <c r="H952" t="s">
        <v>526</v>
      </c>
      <c r="I952" t="s">
        <v>5630</v>
      </c>
      <c r="K952" s="28"/>
      <c r="M952" t="s">
        <v>38</v>
      </c>
      <c r="R952" t="str">
        <f>IF(COUNTIF(soi_input_variables!A:A,B952)&gt;0,"yes","no")</f>
        <v>yes</v>
      </c>
      <c r="S952" t="str">
        <f>IF(COUNTIF(midas_input_variables!A:A,B952)&gt;0,"yes","no")</f>
        <v>yes</v>
      </c>
      <c r="T952" t="str">
        <f t="shared" si="578"/>
        <v>yes</v>
      </c>
      <c r="U952">
        <f t="shared" si="587"/>
        <v>5.0000000000000001E-4</v>
      </c>
      <c r="V952" t="str">
        <f>IF(COUNTIF(eucalc_variables_proxies!A:A,B952)&gt;0,"yes","no")</f>
        <v>yes</v>
      </c>
      <c r="X952" s="9" t="s">
        <v>2966</v>
      </c>
      <c r="Y952" t="s">
        <v>4681</v>
      </c>
      <c r="AI952" s="9" t="s">
        <v>5631</v>
      </c>
      <c r="AJ952" t="s">
        <v>2966</v>
      </c>
      <c r="AK952" t="s">
        <v>5616</v>
      </c>
      <c r="AO952" s="29"/>
      <c r="AP952" s="103" t="s">
        <v>5632</v>
      </c>
      <c r="AQ952" s="104" t="b">
        <v>1</v>
      </c>
      <c r="AR952" s="105"/>
      <c r="AS952" s="29"/>
      <c r="AT952" s="131" t="str" cm="1">
        <f t="array" ref="AT952">IFERROR(_xlfn.TEXTSPLIT(AR952,";",,FALSE),"")</f>
        <v/>
      </c>
      <c r="BJ952" s="132" t="str">
        <f t="shared" si="544"/>
        <v/>
      </c>
      <c r="BK952" s="132" t="str">
        <f t="shared" si="545"/>
        <v/>
      </c>
      <c r="BL952" s="132" t="str">
        <f t="shared" si="546"/>
        <v/>
      </c>
      <c r="BM952" s="132" t="str">
        <f t="shared" si="547"/>
        <v/>
      </c>
      <c r="BN952" s="132" t="str">
        <f t="shared" si="548"/>
        <v/>
      </c>
      <c r="BO952" s="132" t="str">
        <f t="shared" si="549"/>
        <v/>
      </c>
      <c r="BP952" s="132" t="str">
        <f t="shared" si="550"/>
        <v/>
      </c>
      <c r="BQ952" s="132" t="str">
        <f t="shared" si="551"/>
        <v/>
      </c>
      <c r="BR952" s="132" t="str">
        <f t="shared" si="552"/>
        <v/>
      </c>
      <c r="BS952" s="132" t="str">
        <f t="shared" si="553"/>
        <v/>
      </c>
      <c r="BT952" s="132" t="str">
        <f t="shared" si="554"/>
        <v/>
      </c>
      <c r="BU952" s="132" t="str">
        <f t="shared" si="555"/>
        <v/>
      </c>
      <c r="BV952" s="132" t="str">
        <f t="shared" si="556"/>
        <v/>
      </c>
      <c r="BW952" s="132" t="str">
        <f t="shared" si="557"/>
        <v/>
      </c>
      <c r="BX952" s="132" t="str">
        <f t="shared" si="558"/>
        <v/>
      </c>
      <c r="BY952" s="132" t="str">
        <f t="shared" si="559"/>
        <v/>
      </c>
      <c r="BZ952" t="str">
        <f t="shared" si="562"/>
        <v/>
      </c>
      <c r="CA952" t="str">
        <f t="shared" si="563"/>
        <v/>
      </c>
      <c r="CB952" t="str">
        <f t="shared" si="564"/>
        <v/>
      </c>
      <c r="CC952" t="str">
        <f t="shared" si="565"/>
        <v/>
      </c>
      <c r="CD952" t="str">
        <f t="shared" si="566"/>
        <v/>
      </c>
      <c r="CE952" t="str">
        <f t="shared" si="567"/>
        <v/>
      </c>
      <c r="CF952" t="str">
        <f t="shared" si="568"/>
        <v/>
      </c>
      <c r="CG952" t="str">
        <f t="shared" si="569"/>
        <v/>
      </c>
      <c r="CH952" t="str">
        <f t="shared" si="570"/>
        <v/>
      </c>
      <c r="CI952" t="str">
        <f t="shared" si="571"/>
        <v/>
      </c>
      <c r="CJ952" t="str">
        <f t="shared" si="572"/>
        <v/>
      </c>
      <c r="CK952" t="str">
        <f t="shared" si="573"/>
        <v/>
      </c>
      <c r="CL952" t="str">
        <f t="shared" si="574"/>
        <v/>
      </c>
      <c r="CM952" t="str">
        <f t="shared" si="575"/>
        <v/>
      </c>
      <c r="CN952" t="str">
        <f t="shared" si="576"/>
        <v/>
      </c>
      <c r="CO952" t="str">
        <f t="shared" si="577"/>
        <v/>
      </c>
    </row>
    <row r="953" spans="1:93" ht="19.2" customHeight="1">
      <c r="A953" t="s">
        <v>5128</v>
      </c>
      <c r="B953" s="97" t="s">
        <v>4853</v>
      </c>
      <c r="C953" s="26" t="s">
        <v>5460</v>
      </c>
      <c r="D953" s="27"/>
      <c r="E953" s="27" t="s">
        <v>2890</v>
      </c>
      <c r="F953" t="s">
        <v>48</v>
      </c>
      <c r="G953" s="30" t="s">
        <v>631</v>
      </c>
      <c r="H953" t="s">
        <v>526</v>
      </c>
      <c r="I953" t="s">
        <v>5633</v>
      </c>
      <c r="K953" s="28"/>
      <c r="M953" t="s">
        <v>38</v>
      </c>
      <c r="R953" t="str">
        <f>IF(COUNTIF(soi_input_variables!A:A,B953)&gt;0,"yes","no")</f>
        <v>yes</v>
      </c>
      <c r="S953" t="str">
        <f>IF(COUNTIF(midas_input_variables!A:A,B953)&gt;0,"yes","no")</f>
        <v>yes</v>
      </c>
      <c r="T953" t="str">
        <f t="shared" si="578"/>
        <v>yes</v>
      </c>
      <c r="U953">
        <f t="shared" si="587"/>
        <v>5.0000000000000001E-4</v>
      </c>
      <c r="V953" t="str">
        <f>IF(COUNTIF(eucalc_variables_proxies!A:A,B953)&gt;0,"yes","no")</f>
        <v>yes</v>
      </c>
      <c r="X953" s="9" t="s">
        <v>2966</v>
      </c>
      <c r="Y953" t="s">
        <v>4681</v>
      </c>
      <c r="AI953" s="9" t="s">
        <v>5634</v>
      </c>
      <c r="AJ953" t="s">
        <v>2966</v>
      </c>
      <c r="AK953" t="s">
        <v>5616</v>
      </c>
      <c r="AO953" s="29"/>
      <c r="AP953" s="103" t="s">
        <v>5635</v>
      </c>
      <c r="AQ953" s="104" t="b">
        <v>1</v>
      </c>
      <c r="AR953" s="105"/>
      <c r="AS953" s="29"/>
      <c r="AT953" s="131" t="str" cm="1">
        <f t="array" ref="AT953">IFERROR(_xlfn.TEXTSPLIT(AR953,";",,FALSE),"")</f>
        <v/>
      </c>
      <c r="BJ953" s="132" t="str">
        <f t="shared" si="544"/>
        <v/>
      </c>
      <c r="BK953" s="132" t="str">
        <f t="shared" si="545"/>
        <v/>
      </c>
      <c r="BL953" s="132" t="str">
        <f t="shared" si="546"/>
        <v/>
      </c>
      <c r="BM953" s="132" t="str">
        <f t="shared" si="547"/>
        <v/>
      </c>
      <c r="BN953" s="132" t="str">
        <f t="shared" si="548"/>
        <v/>
      </c>
      <c r="BO953" s="132" t="str">
        <f t="shared" si="549"/>
        <v/>
      </c>
      <c r="BP953" s="132" t="str">
        <f t="shared" si="550"/>
        <v/>
      </c>
      <c r="BQ953" s="132" t="str">
        <f t="shared" si="551"/>
        <v/>
      </c>
      <c r="BR953" s="132" t="str">
        <f t="shared" si="552"/>
        <v/>
      </c>
      <c r="BS953" s="132" t="str">
        <f t="shared" si="553"/>
        <v/>
      </c>
      <c r="BT953" s="132" t="str">
        <f t="shared" si="554"/>
        <v/>
      </c>
      <c r="BU953" s="132" t="str">
        <f t="shared" si="555"/>
        <v/>
      </c>
      <c r="BV953" s="132" t="str">
        <f t="shared" si="556"/>
        <v/>
      </c>
      <c r="BW953" s="132" t="str">
        <f t="shared" si="557"/>
        <v/>
      </c>
      <c r="BX953" s="132" t="str">
        <f t="shared" si="558"/>
        <v/>
      </c>
      <c r="BY953" s="132" t="str">
        <f t="shared" si="559"/>
        <v/>
      </c>
      <c r="BZ953" t="str">
        <f t="shared" si="562"/>
        <v/>
      </c>
      <c r="CA953" t="str">
        <f t="shared" si="563"/>
        <v/>
      </c>
      <c r="CB953" t="str">
        <f t="shared" si="564"/>
        <v/>
      </c>
      <c r="CC953" t="str">
        <f t="shared" si="565"/>
        <v/>
      </c>
      <c r="CD953" t="str">
        <f t="shared" si="566"/>
        <v/>
      </c>
      <c r="CE953" t="str">
        <f t="shared" si="567"/>
        <v/>
      </c>
      <c r="CF953" t="str">
        <f t="shared" si="568"/>
        <v/>
      </c>
      <c r="CG953" t="str">
        <f t="shared" si="569"/>
        <v/>
      </c>
      <c r="CH953" t="str">
        <f t="shared" si="570"/>
        <v/>
      </c>
      <c r="CI953" t="str">
        <f t="shared" si="571"/>
        <v/>
      </c>
      <c r="CJ953" t="str">
        <f t="shared" si="572"/>
        <v/>
      </c>
      <c r="CK953" t="str">
        <f t="shared" si="573"/>
        <v/>
      </c>
      <c r="CL953" t="str">
        <f t="shared" si="574"/>
        <v/>
      </c>
      <c r="CM953" t="str">
        <f t="shared" si="575"/>
        <v/>
      </c>
      <c r="CN953" t="str">
        <f t="shared" si="576"/>
        <v/>
      </c>
      <c r="CO953" t="str">
        <f t="shared" si="577"/>
        <v/>
      </c>
    </row>
    <row r="954" spans="1:93" ht="20.100000000000001" customHeight="1">
      <c r="B954" s="97" t="s">
        <v>4856</v>
      </c>
      <c r="C954" s="26"/>
      <c r="D954" s="27"/>
      <c r="E954" s="27" t="s">
        <v>3723</v>
      </c>
      <c r="G954" s="30" t="s">
        <v>631</v>
      </c>
      <c r="H954" t="s">
        <v>434</v>
      </c>
      <c r="I954" t="s">
        <v>5609</v>
      </c>
      <c r="K954" s="28"/>
      <c r="M954" t="s">
        <v>38</v>
      </c>
      <c r="Q954" s="1" t="str">
        <f>CONCATENATE($B$866, "/(", $B$955, "+", $B$959, "+", $B$962, ")")</f>
        <v>eucalc_ind_emissions_co2e_paper/(eucalc_ind_energy_demand_paper_gas_ff_natural+eucalc_ind_energy_demand_paper_liquid_ff_oil+eucalc_ind_energy_demand_paper_solid_ff_coal)</v>
      </c>
      <c r="R954" t="str">
        <f>IF(COUNTIF(soi_input_variables!A:A,B954)&gt;0,"yes","no")</f>
        <v>no</v>
      </c>
      <c r="S954" t="str">
        <f>IF(COUNTIF(midas_input_variables!A:A,B954)&gt;0,"yes","no")</f>
        <v>no</v>
      </c>
      <c r="T954" t="str">
        <f t="shared" si="578"/>
        <v>no</v>
      </c>
      <c r="V954" t="str">
        <f>IF(COUNTIF(eucalc_variables_proxies!A:A,B954)&gt;0,"yes","no")</f>
        <v>no</v>
      </c>
      <c r="X954" s="9" t="s">
        <v>2966</v>
      </c>
      <c r="Y954" t="s">
        <v>4681</v>
      </c>
      <c r="AI954" s="9" t="s">
        <v>5636</v>
      </c>
      <c r="AJ954" t="s">
        <v>2966</v>
      </c>
      <c r="AK954" t="s">
        <v>5616</v>
      </c>
      <c r="AO954" s="29"/>
      <c r="AP954" s="103" t="s">
        <v>5637</v>
      </c>
      <c r="AQ954" s="104" t="b">
        <v>1</v>
      </c>
      <c r="AR954" s="105"/>
      <c r="AS954" s="29"/>
      <c r="AT954" s="131" t="str" cm="1">
        <f t="array" ref="AT954">IFERROR(_xlfn.TEXTSPLIT(AR954,";",,FALSE),"")</f>
        <v/>
      </c>
      <c r="BJ954" s="132" t="str">
        <f t="shared" si="544"/>
        <v/>
      </c>
      <c r="BK954" s="132" t="str">
        <f t="shared" si="545"/>
        <v/>
      </c>
      <c r="BL954" s="132" t="str">
        <f t="shared" si="546"/>
        <v/>
      </c>
      <c r="BM954" s="132" t="str">
        <f t="shared" si="547"/>
        <v/>
      </c>
      <c r="BN954" s="132" t="str">
        <f t="shared" si="548"/>
        <v/>
      </c>
      <c r="BO954" s="132" t="str">
        <f t="shared" si="549"/>
        <v/>
      </c>
      <c r="BP954" s="132" t="str">
        <f t="shared" si="550"/>
        <v/>
      </c>
      <c r="BQ954" s="132" t="str">
        <f t="shared" si="551"/>
        <v/>
      </c>
      <c r="BR954" s="132" t="str">
        <f t="shared" si="552"/>
        <v/>
      </c>
      <c r="BS954" s="132" t="str">
        <f t="shared" si="553"/>
        <v/>
      </c>
      <c r="BT954" s="132" t="str">
        <f t="shared" si="554"/>
        <v/>
      </c>
      <c r="BU954" s="132" t="str">
        <f t="shared" si="555"/>
        <v/>
      </c>
      <c r="BV954" s="132" t="str">
        <f t="shared" si="556"/>
        <v/>
      </c>
      <c r="BW954" s="132" t="str">
        <f t="shared" si="557"/>
        <v/>
      </c>
      <c r="BX954" s="132" t="str">
        <f t="shared" si="558"/>
        <v/>
      </c>
      <c r="BY954" s="132" t="str">
        <f t="shared" si="559"/>
        <v/>
      </c>
      <c r="BZ954" t="str">
        <f t="shared" si="562"/>
        <v/>
      </c>
      <c r="CA954" t="str">
        <f t="shared" si="563"/>
        <v/>
      </c>
      <c r="CB954" t="str">
        <f t="shared" si="564"/>
        <v/>
      </c>
      <c r="CC954" t="str">
        <f t="shared" si="565"/>
        <v/>
      </c>
      <c r="CD954" t="str">
        <f t="shared" si="566"/>
        <v/>
      </c>
      <c r="CE954" t="str">
        <f t="shared" si="567"/>
        <v/>
      </c>
      <c r="CF954" t="str">
        <f t="shared" si="568"/>
        <v/>
      </c>
      <c r="CG954" t="str">
        <f t="shared" si="569"/>
        <v/>
      </c>
      <c r="CH954" t="str">
        <f t="shared" si="570"/>
        <v/>
      </c>
      <c r="CI954" t="str">
        <f t="shared" si="571"/>
        <v/>
      </c>
      <c r="CJ954" t="str">
        <f t="shared" si="572"/>
        <v/>
      </c>
      <c r="CK954" t="str">
        <f t="shared" si="573"/>
        <v/>
      </c>
      <c r="CL954" t="str">
        <f t="shared" si="574"/>
        <v/>
      </c>
      <c r="CM954" t="str">
        <f t="shared" si="575"/>
        <v/>
      </c>
      <c r="CN954" t="str">
        <f t="shared" si="576"/>
        <v/>
      </c>
      <c r="CO954" t="str">
        <f t="shared" si="577"/>
        <v/>
      </c>
    </row>
    <row r="955" spans="1:93" ht="19.2" customHeight="1">
      <c r="A955" t="s">
        <v>5131</v>
      </c>
      <c r="B955" s="97" t="s">
        <v>4860</v>
      </c>
      <c r="C955" s="26" t="s">
        <v>3859</v>
      </c>
      <c r="D955" s="27"/>
      <c r="E955" s="27" t="s">
        <v>2890</v>
      </c>
      <c r="F955" t="s">
        <v>48</v>
      </c>
      <c r="G955" s="30" t="s">
        <v>631</v>
      </c>
      <c r="H955" t="s">
        <v>526</v>
      </c>
      <c r="I955" t="s">
        <v>5609</v>
      </c>
      <c r="K955" s="28" t="s">
        <v>4659</v>
      </c>
      <c r="M955" t="s">
        <v>38</v>
      </c>
      <c r="R955" t="str">
        <f>IF(COUNTIF(soi_input_variables!A:A,B955)&gt;0,"yes","no")</f>
        <v>yes</v>
      </c>
      <c r="S955" t="str">
        <f>IF(COUNTIF(midas_input_variables!A:A,B955)&gt;0,"yes","no")</f>
        <v>yes</v>
      </c>
      <c r="T955" t="str">
        <f t="shared" si="578"/>
        <v>yes</v>
      </c>
      <c r="U955">
        <f t="shared" ref="U955:U957" si="588">0.0005</f>
        <v>5.0000000000000001E-4</v>
      </c>
      <c r="V955" t="str">
        <f>IF(COUNTIF(eucalc_variables_proxies!A:A,B955)&gt;0,"yes","no")</f>
        <v>yes</v>
      </c>
      <c r="X955" s="9" t="s">
        <v>2966</v>
      </c>
      <c r="Y955" t="s">
        <v>4681</v>
      </c>
      <c r="AI955" s="9" t="s">
        <v>5638</v>
      </c>
      <c r="AJ955" s="9" t="s">
        <v>2966</v>
      </c>
      <c r="AK955" t="s">
        <v>5359</v>
      </c>
      <c r="AO955" s="29"/>
      <c r="AP955" s="103" t="s">
        <v>5639</v>
      </c>
      <c r="AQ955" s="104" t="b">
        <v>1</v>
      </c>
      <c r="AR955" s="105"/>
      <c r="AS955" s="29"/>
      <c r="AT955" s="131" t="str" cm="1">
        <f t="array" ref="AT955">IFERROR(_xlfn.TEXTSPLIT(AR955,";",,FALSE),"")</f>
        <v/>
      </c>
      <c r="BJ955" s="132" t="str">
        <f t="shared" si="544"/>
        <v/>
      </c>
      <c r="BK955" s="132" t="str">
        <f t="shared" si="545"/>
        <v/>
      </c>
      <c r="BL955" s="132" t="str">
        <f t="shared" si="546"/>
        <v/>
      </c>
      <c r="BM955" s="132" t="str">
        <f t="shared" si="547"/>
        <v/>
      </c>
      <c r="BN955" s="132" t="str">
        <f t="shared" si="548"/>
        <v/>
      </c>
      <c r="BO955" s="132" t="str">
        <f t="shared" si="549"/>
        <v/>
      </c>
      <c r="BP955" s="132" t="str">
        <f t="shared" si="550"/>
        <v/>
      </c>
      <c r="BQ955" s="132" t="str">
        <f t="shared" si="551"/>
        <v/>
      </c>
      <c r="BR955" s="132" t="str">
        <f t="shared" si="552"/>
        <v/>
      </c>
      <c r="BS955" s="132" t="str">
        <f t="shared" si="553"/>
        <v/>
      </c>
      <c r="BT955" s="132" t="str">
        <f t="shared" si="554"/>
        <v/>
      </c>
      <c r="BU955" s="132" t="str">
        <f t="shared" si="555"/>
        <v/>
      </c>
      <c r="BV955" s="132" t="str">
        <f t="shared" si="556"/>
        <v/>
      </c>
      <c r="BW955" s="132" t="str">
        <f t="shared" si="557"/>
        <v/>
      </c>
      <c r="BX955" s="132" t="str">
        <f t="shared" si="558"/>
        <v/>
      </c>
      <c r="BY955" s="132" t="str">
        <f t="shared" si="559"/>
        <v/>
      </c>
      <c r="BZ955" t="str">
        <f t="shared" si="562"/>
        <v/>
      </c>
      <c r="CA955" t="str">
        <f t="shared" si="563"/>
        <v/>
      </c>
      <c r="CB955" t="str">
        <f t="shared" si="564"/>
        <v/>
      </c>
      <c r="CC955" t="str">
        <f t="shared" si="565"/>
        <v/>
      </c>
      <c r="CD955" t="str">
        <f t="shared" si="566"/>
        <v/>
      </c>
      <c r="CE955" t="str">
        <f t="shared" si="567"/>
        <v/>
      </c>
      <c r="CF955" t="str">
        <f t="shared" si="568"/>
        <v/>
      </c>
      <c r="CG955" t="str">
        <f t="shared" si="569"/>
        <v/>
      </c>
      <c r="CH955" t="str">
        <f t="shared" si="570"/>
        <v/>
      </c>
      <c r="CI955" t="str">
        <f t="shared" si="571"/>
        <v/>
      </c>
      <c r="CJ955" t="str">
        <f t="shared" si="572"/>
        <v/>
      </c>
      <c r="CK955" t="str">
        <f t="shared" si="573"/>
        <v/>
      </c>
      <c r="CL955" t="str">
        <f t="shared" si="574"/>
        <v/>
      </c>
      <c r="CM955" t="str">
        <f t="shared" si="575"/>
        <v/>
      </c>
      <c r="CN955" t="str">
        <f t="shared" si="576"/>
        <v/>
      </c>
      <c r="CO955" t="str">
        <f t="shared" si="577"/>
        <v/>
      </c>
    </row>
    <row r="956" spans="1:93" ht="16.2" customHeight="1">
      <c r="A956" t="s">
        <v>5133</v>
      </c>
      <c r="B956" s="97" t="s">
        <v>4863</v>
      </c>
      <c r="C956" s="26" t="s">
        <v>5469</v>
      </c>
      <c r="D956" s="27"/>
      <c r="E956" s="27" t="s">
        <v>2890</v>
      </c>
      <c r="F956" t="s">
        <v>48</v>
      </c>
      <c r="G956" s="30" t="s">
        <v>631</v>
      </c>
      <c r="H956" t="s">
        <v>526</v>
      </c>
      <c r="I956" t="s">
        <v>5640</v>
      </c>
      <c r="K956" s="28"/>
      <c r="M956" t="s">
        <v>38</v>
      </c>
      <c r="R956" t="str">
        <f>IF(COUNTIF(soi_input_variables!A:A,B956)&gt;0,"yes","no")</f>
        <v>no</v>
      </c>
      <c r="S956" t="str">
        <f>IF(COUNTIF(midas_input_variables!A:A,B956)&gt;0,"yes","no")</f>
        <v>yes</v>
      </c>
      <c r="T956" t="str">
        <f t="shared" si="578"/>
        <v>yes</v>
      </c>
      <c r="U956">
        <f t="shared" si="588"/>
        <v>5.0000000000000001E-4</v>
      </c>
      <c r="V956" t="str">
        <f>IF(COUNTIF(eucalc_variables_proxies!A:A,B956)&gt;0,"yes","no")</f>
        <v>yes</v>
      </c>
      <c r="X956" s="9" t="s">
        <v>2966</v>
      </c>
      <c r="Y956" t="s">
        <v>4681</v>
      </c>
      <c r="AI956" s="9" t="s">
        <v>5641</v>
      </c>
      <c r="AJ956" s="9" t="s">
        <v>2966</v>
      </c>
      <c r="AK956" t="s">
        <v>5359</v>
      </c>
      <c r="AO956" s="29"/>
      <c r="AP956" s="103" t="s">
        <v>5642</v>
      </c>
      <c r="AQ956" s="104" t="b">
        <v>1</v>
      </c>
      <c r="AR956" s="105"/>
      <c r="AS956" s="29"/>
      <c r="AT956" s="131" t="str" cm="1">
        <f t="array" ref="AT956">IFERROR(_xlfn.TEXTSPLIT(AR956,";",,FALSE),"")</f>
        <v/>
      </c>
      <c r="BJ956" s="132" t="str">
        <f t="shared" si="544"/>
        <v/>
      </c>
      <c r="BK956" s="132" t="str">
        <f t="shared" si="545"/>
        <v/>
      </c>
      <c r="BL956" s="132" t="str">
        <f t="shared" si="546"/>
        <v/>
      </c>
      <c r="BM956" s="132" t="str">
        <f t="shared" si="547"/>
        <v/>
      </c>
      <c r="BN956" s="132" t="str">
        <f t="shared" si="548"/>
        <v/>
      </c>
      <c r="BO956" s="132" t="str">
        <f t="shared" si="549"/>
        <v/>
      </c>
      <c r="BP956" s="132" t="str">
        <f t="shared" si="550"/>
        <v/>
      </c>
      <c r="BQ956" s="132" t="str">
        <f t="shared" si="551"/>
        <v/>
      </c>
      <c r="BR956" s="132" t="str">
        <f t="shared" si="552"/>
        <v/>
      </c>
      <c r="BS956" s="132" t="str">
        <f t="shared" si="553"/>
        <v/>
      </c>
      <c r="BT956" s="132" t="str">
        <f t="shared" si="554"/>
        <v/>
      </c>
      <c r="BU956" s="132" t="str">
        <f t="shared" si="555"/>
        <v/>
      </c>
      <c r="BV956" s="132" t="str">
        <f t="shared" si="556"/>
        <v/>
      </c>
      <c r="BW956" s="132" t="str">
        <f t="shared" si="557"/>
        <v/>
      </c>
      <c r="BX956" s="132" t="str">
        <f t="shared" si="558"/>
        <v/>
      </c>
      <c r="BY956" s="132" t="str">
        <f t="shared" si="559"/>
        <v/>
      </c>
      <c r="BZ956" t="str">
        <f t="shared" si="562"/>
        <v/>
      </c>
      <c r="CA956" t="str">
        <f t="shared" si="563"/>
        <v/>
      </c>
      <c r="CB956" t="str">
        <f t="shared" si="564"/>
        <v/>
      </c>
      <c r="CC956" t="str">
        <f t="shared" si="565"/>
        <v/>
      </c>
      <c r="CD956" t="str">
        <f t="shared" si="566"/>
        <v/>
      </c>
      <c r="CE956" t="str">
        <f t="shared" si="567"/>
        <v/>
      </c>
      <c r="CF956" t="str">
        <f t="shared" si="568"/>
        <v/>
      </c>
      <c r="CG956" t="str">
        <f t="shared" si="569"/>
        <v/>
      </c>
      <c r="CH956" t="str">
        <f t="shared" si="570"/>
        <v/>
      </c>
      <c r="CI956" t="str">
        <f t="shared" si="571"/>
        <v/>
      </c>
      <c r="CJ956" t="str">
        <f t="shared" si="572"/>
        <v/>
      </c>
      <c r="CK956" t="str">
        <f t="shared" si="573"/>
        <v/>
      </c>
      <c r="CL956" t="str">
        <f t="shared" si="574"/>
        <v/>
      </c>
      <c r="CM956" t="str">
        <f t="shared" si="575"/>
        <v/>
      </c>
      <c r="CN956" t="str">
        <f t="shared" si="576"/>
        <v/>
      </c>
      <c r="CO956" t="str">
        <f t="shared" si="577"/>
        <v/>
      </c>
    </row>
    <row r="957" spans="1:93" ht="19.2" customHeight="1">
      <c r="A957" t="s">
        <v>5136</v>
      </c>
      <c r="B957" s="97" t="s">
        <v>4865</v>
      </c>
      <c r="C957" s="26" t="s">
        <v>5473</v>
      </c>
      <c r="D957" s="27"/>
      <c r="E957" s="27" t="s">
        <v>2890</v>
      </c>
      <c r="F957" t="s">
        <v>48</v>
      </c>
      <c r="G957" s="30" t="s">
        <v>631</v>
      </c>
      <c r="H957" t="s">
        <v>526</v>
      </c>
      <c r="I957" t="s">
        <v>5643</v>
      </c>
      <c r="K957" s="28"/>
      <c r="M957" t="s">
        <v>38</v>
      </c>
      <c r="R957" t="str">
        <f>IF(COUNTIF(soi_input_variables!A:A,B957)&gt;0,"yes","no")</f>
        <v>yes</v>
      </c>
      <c r="S957" t="str">
        <f>IF(COUNTIF(midas_input_variables!A:A,B957)&gt;0,"yes","no")</f>
        <v>yes</v>
      </c>
      <c r="T957" t="str">
        <f t="shared" si="578"/>
        <v>yes</v>
      </c>
      <c r="U957">
        <f t="shared" si="588"/>
        <v>5.0000000000000001E-4</v>
      </c>
      <c r="V957" t="str">
        <f>IF(COUNTIF(eucalc_variables_proxies!A:A,B957)&gt;0,"yes","no")</f>
        <v>yes</v>
      </c>
      <c r="X957" s="9" t="s">
        <v>2966</v>
      </c>
      <c r="Y957" t="s">
        <v>4681</v>
      </c>
      <c r="AI957" s="9" t="s">
        <v>5644</v>
      </c>
      <c r="AJ957" s="9" t="s">
        <v>2966</v>
      </c>
      <c r="AK957" t="s">
        <v>5359</v>
      </c>
      <c r="AO957" s="29"/>
      <c r="AP957" s="103" t="s">
        <v>5645</v>
      </c>
      <c r="AQ957" s="104" t="b">
        <v>1</v>
      </c>
      <c r="AR957" s="105"/>
      <c r="AS957" s="29"/>
      <c r="AT957" s="131" t="str" cm="1">
        <f t="array" ref="AT957">IFERROR(_xlfn.TEXTSPLIT(AR957,";",,FALSE),"")</f>
        <v/>
      </c>
      <c r="BJ957" s="132" t="str">
        <f t="shared" si="544"/>
        <v/>
      </c>
      <c r="BK957" s="132" t="str">
        <f t="shared" si="545"/>
        <v/>
      </c>
      <c r="BL957" s="132" t="str">
        <f t="shared" si="546"/>
        <v/>
      </c>
      <c r="BM957" s="132" t="str">
        <f t="shared" si="547"/>
        <v/>
      </c>
      <c r="BN957" s="132" t="str">
        <f t="shared" si="548"/>
        <v/>
      </c>
      <c r="BO957" s="132" t="str">
        <f t="shared" si="549"/>
        <v/>
      </c>
      <c r="BP957" s="132" t="str">
        <f t="shared" si="550"/>
        <v/>
      </c>
      <c r="BQ957" s="132" t="str">
        <f t="shared" si="551"/>
        <v/>
      </c>
      <c r="BR957" s="132" t="str">
        <f t="shared" si="552"/>
        <v/>
      </c>
      <c r="BS957" s="132" t="str">
        <f t="shared" si="553"/>
        <v/>
      </c>
      <c r="BT957" s="132" t="str">
        <f t="shared" si="554"/>
        <v/>
      </c>
      <c r="BU957" s="132" t="str">
        <f t="shared" si="555"/>
        <v/>
      </c>
      <c r="BV957" s="132" t="str">
        <f t="shared" si="556"/>
        <v/>
      </c>
      <c r="BW957" s="132" t="str">
        <f t="shared" si="557"/>
        <v/>
      </c>
      <c r="BX957" s="132" t="str">
        <f t="shared" si="558"/>
        <v/>
      </c>
      <c r="BY957" s="132" t="str">
        <f t="shared" si="559"/>
        <v/>
      </c>
      <c r="BZ957" t="str">
        <f t="shared" si="562"/>
        <v/>
      </c>
      <c r="CA957" t="str">
        <f t="shared" si="563"/>
        <v/>
      </c>
      <c r="CB957" t="str">
        <f t="shared" si="564"/>
        <v/>
      </c>
      <c r="CC957" t="str">
        <f t="shared" si="565"/>
        <v/>
      </c>
      <c r="CD957" t="str">
        <f t="shared" si="566"/>
        <v/>
      </c>
      <c r="CE957" t="str">
        <f t="shared" si="567"/>
        <v/>
      </c>
      <c r="CF957" t="str">
        <f t="shared" si="568"/>
        <v/>
      </c>
      <c r="CG957" t="str">
        <f t="shared" si="569"/>
        <v/>
      </c>
      <c r="CH957" t="str">
        <f t="shared" si="570"/>
        <v/>
      </c>
      <c r="CI957" t="str">
        <f t="shared" si="571"/>
        <v/>
      </c>
      <c r="CJ957" t="str">
        <f t="shared" si="572"/>
        <v/>
      </c>
      <c r="CK957" t="str">
        <f t="shared" si="573"/>
        <v/>
      </c>
      <c r="CL957" t="str">
        <f t="shared" si="574"/>
        <v/>
      </c>
      <c r="CM957" t="str">
        <f t="shared" si="575"/>
        <v/>
      </c>
      <c r="CN957" t="str">
        <f t="shared" si="576"/>
        <v/>
      </c>
      <c r="CO957" t="str">
        <f t="shared" si="577"/>
        <v/>
      </c>
    </row>
    <row r="958" spans="1:93" ht="21.6" customHeight="1">
      <c r="B958" s="97" t="s">
        <v>4868</v>
      </c>
      <c r="C958" s="26"/>
      <c r="D958" s="27"/>
      <c r="E958" s="27" t="s">
        <v>3723</v>
      </c>
      <c r="G958" s="30" t="s">
        <v>631</v>
      </c>
      <c r="H958" t="s">
        <v>434</v>
      </c>
      <c r="I958" t="s">
        <v>5646</v>
      </c>
      <c r="K958" s="28"/>
      <c r="M958" t="s">
        <v>38</v>
      </c>
      <c r="Q958" s="1" t="str">
        <f>CONCATENATE($B$866,  "/(", $B$955, "+", $B$959, "+", $B$962, ")")</f>
        <v>eucalc_ind_emissions_co2e_paper/(eucalc_ind_energy_demand_paper_gas_ff_natural+eucalc_ind_energy_demand_paper_liquid_ff_oil+eucalc_ind_energy_demand_paper_solid_ff_coal)</v>
      </c>
      <c r="R958" t="str">
        <f>IF(COUNTIF(soi_input_variables!A:A,B958)&gt;0,"yes","no")</f>
        <v>no</v>
      </c>
      <c r="S958" t="str">
        <f>IF(COUNTIF(midas_input_variables!A:A,B958)&gt;0,"yes","no")</f>
        <v>no</v>
      </c>
      <c r="T958" t="str">
        <f t="shared" si="578"/>
        <v>no</v>
      </c>
      <c r="V958" t="str">
        <f>IF(COUNTIF(eucalc_variables_proxies!A:A,B958)&gt;0,"yes","no")</f>
        <v>no</v>
      </c>
      <c r="X958" s="9" t="s">
        <v>2966</v>
      </c>
      <c r="Y958" t="s">
        <v>4681</v>
      </c>
      <c r="AI958" s="9" t="s">
        <v>5647</v>
      </c>
      <c r="AJ958" s="9" t="s">
        <v>2966</v>
      </c>
      <c r="AK958" t="s">
        <v>5359</v>
      </c>
      <c r="AO958" s="29"/>
      <c r="AP958" s="103" t="s">
        <v>5648</v>
      </c>
      <c r="AQ958" s="104" t="b">
        <v>1</v>
      </c>
      <c r="AR958" s="105"/>
      <c r="AS958" s="29"/>
      <c r="AT958" s="131" t="str" cm="1">
        <f t="array" ref="AT958">IFERROR(_xlfn.TEXTSPLIT(AR958,";",,FALSE),"")</f>
        <v/>
      </c>
      <c r="BJ958" s="132" t="str">
        <f t="shared" si="544"/>
        <v/>
      </c>
      <c r="BK958" s="132" t="str">
        <f t="shared" si="545"/>
        <v/>
      </c>
      <c r="BL958" s="132" t="str">
        <f t="shared" si="546"/>
        <v/>
      </c>
      <c r="BM958" s="132" t="str">
        <f t="shared" si="547"/>
        <v/>
      </c>
      <c r="BN958" s="132" t="str">
        <f t="shared" si="548"/>
        <v/>
      </c>
      <c r="BO958" s="132" t="str">
        <f t="shared" si="549"/>
        <v/>
      </c>
      <c r="BP958" s="132" t="str">
        <f t="shared" si="550"/>
        <v/>
      </c>
      <c r="BQ958" s="132" t="str">
        <f t="shared" si="551"/>
        <v/>
      </c>
      <c r="BR958" s="132" t="str">
        <f t="shared" si="552"/>
        <v/>
      </c>
      <c r="BS958" s="132" t="str">
        <f t="shared" si="553"/>
        <v/>
      </c>
      <c r="BT958" s="132" t="str">
        <f t="shared" si="554"/>
        <v/>
      </c>
      <c r="BU958" s="132" t="str">
        <f t="shared" si="555"/>
        <v/>
      </c>
      <c r="BV958" s="132" t="str">
        <f t="shared" si="556"/>
        <v/>
      </c>
      <c r="BW958" s="132" t="str">
        <f t="shared" si="557"/>
        <v/>
      </c>
      <c r="BX958" s="132" t="str">
        <f t="shared" si="558"/>
        <v/>
      </c>
      <c r="BY958" s="132" t="str">
        <f t="shared" si="559"/>
        <v/>
      </c>
      <c r="BZ958" t="str">
        <f t="shared" si="562"/>
        <v/>
      </c>
      <c r="CA958" t="str">
        <f t="shared" si="563"/>
        <v/>
      </c>
      <c r="CB958" t="str">
        <f t="shared" si="564"/>
        <v/>
      </c>
      <c r="CC958" t="str">
        <f t="shared" si="565"/>
        <v/>
      </c>
      <c r="CD958" t="str">
        <f t="shared" si="566"/>
        <v/>
      </c>
      <c r="CE958" t="str">
        <f t="shared" si="567"/>
        <v/>
      </c>
      <c r="CF958" t="str">
        <f t="shared" si="568"/>
        <v/>
      </c>
      <c r="CG958" t="str">
        <f t="shared" si="569"/>
        <v/>
      </c>
      <c r="CH958" t="str">
        <f t="shared" si="570"/>
        <v/>
      </c>
      <c r="CI958" t="str">
        <f t="shared" si="571"/>
        <v/>
      </c>
      <c r="CJ958" t="str">
        <f t="shared" si="572"/>
        <v/>
      </c>
      <c r="CK958" t="str">
        <f t="shared" si="573"/>
        <v/>
      </c>
      <c r="CL958" t="str">
        <f t="shared" si="574"/>
        <v/>
      </c>
      <c r="CM958" t="str">
        <f t="shared" si="575"/>
        <v/>
      </c>
      <c r="CN958" t="str">
        <f t="shared" si="576"/>
        <v/>
      </c>
      <c r="CO958" t="str">
        <f t="shared" si="577"/>
        <v/>
      </c>
    </row>
    <row r="959" spans="1:93" ht="19.2" customHeight="1">
      <c r="A959" t="s">
        <v>5138</v>
      </c>
      <c r="B959" s="97" t="s">
        <v>4871</v>
      </c>
      <c r="C959" s="26" t="s">
        <v>3263</v>
      </c>
      <c r="D959" s="27"/>
      <c r="E959" s="27" t="s">
        <v>2890</v>
      </c>
      <c r="F959" t="s">
        <v>48</v>
      </c>
      <c r="G959" s="30" t="s">
        <v>631</v>
      </c>
      <c r="H959" t="s">
        <v>526</v>
      </c>
      <c r="I959" t="s">
        <v>5646</v>
      </c>
      <c r="K959" s="28" t="s">
        <v>4659</v>
      </c>
      <c r="M959" t="s">
        <v>38</v>
      </c>
      <c r="R959" t="str">
        <f>IF(COUNTIF(soi_input_variables!A:A,B959)&gt;0,"yes","no")</f>
        <v>yes</v>
      </c>
      <c r="S959" t="str">
        <f>IF(COUNTIF(midas_input_variables!A:A,B959)&gt;0,"yes","no")</f>
        <v>yes</v>
      </c>
      <c r="T959" t="str">
        <f t="shared" si="578"/>
        <v>yes</v>
      </c>
      <c r="U959">
        <f t="shared" ref="U959:U960" si="589">0.0005</f>
        <v>5.0000000000000001E-4</v>
      </c>
      <c r="V959" t="str">
        <f>IF(COUNTIF(eucalc_variables_proxies!A:A,B959)&gt;0,"yes","no")</f>
        <v>yes</v>
      </c>
      <c r="X959" s="9" t="s">
        <v>2966</v>
      </c>
      <c r="Y959" t="s">
        <v>4681</v>
      </c>
      <c r="AI959" s="9" t="s">
        <v>5649</v>
      </c>
      <c r="AJ959" s="9" t="s">
        <v>2966</v>
      </c>
      <c r="AK959" t="s">
        <v>5359</v>
      </c>
      <c r="AO959" s="29"/>
      <c r="AP959" s="103" t="s">
        <v>5650</v>
      </c>
      <c r="AQ959" s="104" t="b">
        <v>1</v>
      </c>
      <c r="AR959" s="105"/>
      <c r="AS959" s="29"/>
      <c r="AT959" s="131" t="str" cm="1">
        <f t="array" ref="AT959">IFERROR(_xlfn.TEXTSPLIT(AR959,";",,FALSE),"")</f>
        <v/>
      </c>
      <c r="BJ959" s="132" t="str">
        <f t="shared" si="544"/>
        <v/>
      </c>
      <c r="BK959" s="132" t="str">
        <f t="shared" si="545"/>
        <v/>
      </c>
      <c r="BL959" s="132" t="str">
        <f t="shared" si="546"/>
        <v/>
      </c>
      <c r="BM959" s="132" t="str">
        <f t="shared" si="547"/>
        <v/>
      </c>
      <c r="BN959" s="132" t="str">
        <f t="shared" si="548"/>
        <v/>
      </c>
      <c r="BO959" s="132" t="str">
        <f t="shared" si="549"/>
        <v/>
      </c>
      <c r="BP959" s="132" t="str">
        <f t="shared" si="550"/>
        <v/>
      </c>
      <c r="BQ959" s="132" t="str">
        <f t="shared" si="551"/>
        <v/>
      </c>
      <c r="BR959" s="132" t="str">
        <f t="shared" si="552"/>
        <v/>
      </c>
      <c r="BS959" s="132" t="str">
        <f t="shared" si="553"/>
        <v/>
      </c>
      <c r="BT959" s="132" t="str">
        <f t="shared" si="554"/>
        <v/>
      </c>
      <c r="BU959" s="132" t="str">
        <f t="shared" si="555"/>
        <v/>
      </c>
      <c r="BV959" s="132" t="str">
        <f t="shared" si="556"/>
        <v/>
      </c>
      <c r="BW959" s="132" t="str">
        <f t="shared" si="557"/>
        <v/>
      </c>
      <c r="BX959" s="132" t="str">
        <f t="shared" si="558"/>
        <v/>
      </c>
      <c r="BY959" s="132" t="str">
        <f t="shared" si="559"/>
        <v/>
      </c>
      <c r="BZ959" t="str">
        <f t="shared" si="562"/>
        <v/>
      </c>
      <c r="CA959" t="str">
        <f t="shared" si="563"/>
        <v/>
      </c>
      <c r="CB959" t="str">
        <f t="shared" si="564"/>
        <v/>
      </c>
      <c r="CC959" t="str">
        <f t="shared" si="565"/>
        <v/>
      </c>
      <c r="CD959" t="str">
        <f t="shared" si="566"/>
        <v/>
      </c>
      <c r="CE959" t="str">
        <f t="shared" si="567"/>
        <v/>
      </c>
      <c r="CF959" t="str">
        <f t="shared" si="568"/>
        <v/>
      </c>
      <c r="CG959" t="str">
        <f t="shared" si="569"/>
        <v/>
      </c>
      <c r="CH959" t="str">
        <f t="shared" si="570"/>
        <v/>
      </c>
      <c r="CI959" t="str">
        <f t="shared" si="571"/>
        <v/>
      </c>
      <c r="CJ959" t="str">
        <f t="shared" si="572"/>
        <v/>
      </c>
      <c r="CK959" t="str">
        <f t="shared" si="573"/>
        <v/>
      </c>
      <c r="CL959" t="str">
        <f t="shared" si="574"/>
        <v/>
      </c>
      <c r="CM959" t="str">
        <f t="shared" si="575"/>
        <v/>
      </c>
      <c r="CN959" t="str">
        <f t="shared" si="576"/>
        <v/>
      </c>
      <c r="CO959" t="str">
        <f t="shared" si="577"/>
        <v/>
      </c>
    </row>
    <row r="960" spans="1:93" ht="18" customHeight="1">
      <c r="A960" t="s">
        <v>5141</v>
      </c>
      <c r="B960" s="97" t="s">
        <v>4874</v>
      </c>
      <c r="C960" s="26" t="s">
        <v>5482</v>
      </c>
      <c r="D960" s="27"/>
      <c r="E960" s="27" t="s">
        <v>2890</v>
      </c>
      <c r="F960" t="s">
        <v>48</v>
      </c>
      <c r="G960" s="30" t="s">
        <v>631</v>
      </c>
      <c r="H960" t="s">
        <v>526</v>
      </c>
      <c r="I960" t="s">
        <v>5643</v>
      </c>
      <c r="K960" s="28"/>
      <c r="M960" t="s">
        <v>38</v>
      </c>
      <c r="R960" t="str">
        <f>IF(COUNTIF(soi_input_variables!A:A,B960)&gt;0,"yes","no")</f>
        <v>yes</v>
      </c>
      <c r="S960" t="str">
        <f>IF(COUNTIF(midas_input_variables!A:A,B960)&gt;0,"yes","no")</f>
        <v>yes</v>
      </c>
      <c r="T960" t="str">
        <f t="shared" si="578"/>
        <v>yes</v>
      </c>
      <c r="U960">
        <f t="shared" si="589"/>
        <v>5.0000000000000001E-4</v>
      </c>
      <c r="V960" t="str">
        <f>IF(COUNTIF(eucalc_variables_proxies!A:A,B960)&gt;0,"yes","no")</f>
        <v>yes</v>
      </c>
      <c r="X960" s="9" t="s">
        <v>2966</v>
      </c>
      <c r="Y960" t="s">
        <v>4681</v>
      </c>
      <c r="AI960" s="9" t="s">
        <v>5651</v>
      </c>
      <c r="AJ960" s="9" t="s">
        <v>2966</v>
      </c>
      <c r="AK960" t="s">
        <v>5359</v>
      </c>
      <c r="AO960" s="29"/>
      <c r="AP960" s="103" t="s">
        <v>5652</v>
      </c>
      <c r="AQ960" s="104" t="b">
        <v>1</v>
      </c>
      <c r="AR960" s="105"/>
      <c r="AS960" s="29"/>
      <c r="AT960" s="131" t="str" cm="1">
        <f t="array" ref="AT960">IFERROR(_xlfn.TEXTSPLIT(AR960,";",,FALSE),"")</f>
        <v/>
      </c>
      <c r="BJ960" s="132" t="str">
        <f t="shared" si="544"/>
        <v/>
      </c>
      <c r="BK960" s="132" t="str">
        <f t="shared" si="545"/>
        <v/>
      </c>
      <c r="BL960" s="132" t="str">
        <f t="shared" si="546"/>
        <v/>
      </c>
      <c r="BM960" s="132" t="str">
        <f t="shared" si="547"/>
        <v/>
      </c>
      <c r="BN960" s="132" t="str">
        <f t="shared" si="548"/>
        <v/>
      </c>
      <c r="BO960" s="132" t="str">
        <f t="shared" si="549"/>
        <v/>
      </c>
      <c r="BP960" s="132" t="str">
        <f t="shared" si="550"/>
        <v/>
      </c>
      <c r="BQ960" s="132" t="str">
        <f t="shared" si="551"/>
        <v/>
      </c>
      <c r="BR960" s="132" t="str">
        <f t="shared" si="552"/>
        <v/>
      </c>
      <c r="BS960" s="132" t="str">
        <f t="shared" si="553"/>
        <v/>
      </c>
      <c r="BT960" s="132" t="str">
        <f t="shared" si="554"/>
        <v/>
      </c>
      <c r="BU960" s="132" t="str">
        <f t="shared" si="555"/>
        <v/>
      </c>
      <c r="BV960" s="132" t="str">
        <f t="shared" si="556"/>
        <v/>
      </c>
      <c r="BW960" s="132" t="str">
        <f t="shared" si="557"/>
        <v/>
      </c>
      <c r="BX960" s="132" t="str">
        <f t="shared" si="558"/>
        <v/>
      </c>
      <c r="BY960" s="132" t="str">
        <f t="shared" si="559"/>
        <v/>
      </c>
      <c r="BZ960" t="str">
        <f t="shared" si="562"/>
        <v/>
      </c>
      <c r="CA960" t="str">
        <f t="shared" si="563"/>
        <v/>
      </c>
      <c r="CB960" t="str">
        <f t="shared" si="564"/>
        <v/>
      </c>
      <c r="CC960" t="str">
        <f t="shared" si="565"/>
        <v/>
      </c>
      <c r="CD960" t="str">
        <f t="shared" si="566"/>
        <v/>
      </c>
      <c r="CE960" t="str">
        <f t="shared" si="567"/>
        <v/>
      </c>
      <c r="CF960" t="str">
        <f t="shared" si="568"/>
        <v/>
      </c>
      <c r="CG960" t="str">
        <f t="shared" si="569"/>
        <v/>
      </c>
      <c r="CH960" t="str">
        <f t="shared" si="570"/>
        <v/>
      </c>
      <c r="CI960" t="str">
        <f t="shared" si="571"/>
        <v/>
      </c>
      <c r="CJ960" t="str">
        <f t="shared" si="572"/>
        <v/>
      </c>
      <c r="CK960" t="str">
        <f t="shared" si="573"/>
        <v/>
      </c>
      <c r="CL960" t="str">
        <f t="shared" si="574"/>
        <v/>
      </c>
      <c r="CM960" t="str">
        <f t="shared" si="575"/>
        <v/>
      </c>
      <c r="CN960" t="str">
        <f t="shared" si="576"/>
        <v/>
      </c>
      <c r="CO960" t="str">
        <f t="shared" si="577"/>
        <v/>
      </c>
    </row>
    <row r="961" spans="1:93" ht="17.100000000000001" customHeight="1">
      <c r="B961" s="97" t="s">
        <v>4878</v>
      </c>
      <c r="C961" s="26"/>
      <c r="D961" s="27"/>
      <c r="E961" s="27" t="s">
        <v>3723</v>
      </c>
      <c r="G961" s="30" t="s">
        <v>631</v>
      </c>
      <c r="H961" t="s">
        <v>434</v>
      </c>
      <c r="I961" t="s">
        <v>5653</v>
      </c>
      <c r="K961" s="28"/>
      <c r="M961" t="s">
        <v>38</v>
      </c>
      <c r="Q961" s="1" t="str">
        <f>CONCATENATE($B$866, "/(", $B$955, "+", $B$959, "+", $B$962, ")")</f>
        <v>eucalc_ind_emissions_co2e_paper/(eucalc_ind_energy_demand_paper_gas_ff_natural+eucalc_ind_energy_demand_paper_liquid_ff_oil+eucalc_ind_energy_demand_paper_solid_ff_coal)</v>
      </c>
      <c r="R961" t="str">
        <f>IF(COUNTIF(soi_input_variables!A:A,B961)&gt;0,"yes","no")</f>
        <v>no</v>
      </c>
      <c r="S961" t="str">
        <f>IF(COUNTIF(midas_input_variables!A:A,B961)&gt;0,"yes","no")</f>
        <v>no</v>
      </c>
      <c r="T961" t="str">
        <f t="shared" si="578"/>
        <v>no</v>
      </c>
      <c r="V961" t="str">
        <f>IF(COUNTIF(eucalc_variables_proxies!A:A,B961)&gt;0,"yes","no")</f>
        <v>no</v>
      </c>
      <c r="X961" s="9" t="s">
        <v>2966</v>
      </c>
      <c r="Y961" t="s">
        <v>4681</v>
      </c>
      <c r="AI961" s="9" t="s">
        <v>5654</v>
      </c>
      <c r="AJ961" s="9" t="s">
        <v>2966</v>
      </c>
      <c r="AK961" t="s">
        <v>5359</v>
      </c>
      <c r="AO961" s="29"/>
      <c r="AP961" s="103" t="s">
        <v>5655</v>
      </c>
      <c r="AQ961" s="104" t="b">
        <v>1</v>
      </c>
      <c r="AR961" s="105"/>
      <c r="AS961" s="29"/>
      <c r="AT961" s="131" t="str" cm="1">
        <f t="array" ref="AT961">IFERROR(_xlfn.TEXTSPLIT(AR961,";",,FALSE),"")</f>
        <v/>
      </c>
      <c r="BJ961" s="132" t="str">
        <f t="shared" si="544"/>
        <v/>
      </c>
      <c r="BK961" s="132" t="str">
        <f t="shared" si="545"/>
        <v/>
      </c>
      <c r="BL961" s="132" t="str">
        <f t="shared" si="546"/>
        <v/>
      </c>
      <c r="BM961" s="132" t="str">
        <f t="shared" si="547"/>
        <v/>
      </c>
      <c r="BN961" s="132" t="str">
        <f t="shared" si="548"/>
        <v/>
      </c>
      <c r="BO961" s="132" t="str">
        <f t="shared" si="549"/>
        <v/>
      </c>
      <c r="BP961" s="132" t="str">
        <f t="shared" si="550"/>
        <v/>
      </c>
      <c r="BQ961" s="132" t="str">
        <f t="shared" si="551"/>
        <v/>
      </c>
      <c r="BR961" s="132" t="str">
        <f t="shared" si="552"/>
        <v/>
      </c>
      <c r="BS961" s="132" t="str">
        <f t="shared" si="553"/>
        <v/>
      </c>
      <c r="BT961" s="132" t="str">
        <f t="shared" si="554"/>
        <v/>
      </c>
      <c r="BU961" s="132" t="str">
        <f t="shared" si="555"/>
        <v/>
      </c>
      <c r="BV961" s="132" t="str">
        <f t="shared" si="556"/>
        <v/>
      </c>
      <c r="BW961" s="132" t="str">
        <f t="shared" si="557"/>
        <v/>
      </c>
      <c r="BX961" s="132" t="str">
        <f t="shared" si="558"/>
        <v/>
      </c>
      <c r="BY961" s="132" t="str">
        <f t="shared" si="559"/>
        <v/>
      </c>
      <c r="BZ961" t="str">
        <f t="shared" si="562"/>
        <v/>
      </c>
      <c r="CA961" t="str">
        <f t="shared" si="563"/>
        <v/>
      </c>
      <c r="CB961" t="str">
        <f t="shared" si="564"/>
        <v/>
      </c>
      <c r="CC961" t="str">
        <f t="shared" si="565"/>
        <v/>
      </c>
      <c r="CD961" t="str">
        <f t="shared" si="566"/>
        <v/>
      </c>
      <c r="CE961" t="str">
        <f t="shared" si="567"/>
        <v/>
      </c>
      <c r="CF961" t="str">
        <f t="shared" si="568"/>
        <v/>
      </c>
      <c r="CG961" t="str">
        <f t="shared" si="569"/>
        <v/>
      </c>
      <c r="CH961" t="str">
        <f t="shared" si="570"/>
        <v/>
      </c>
      <c r="CI961" t="str">
        <f t="shared" si="571"/>
        <v/>
      </c>
      <c r="CJ961" t="str">
        <f t="shared" si="572"/>
        <v/>
      </c>
      <c r="CK961" t="str">
        <f t="shared" si="573"/>
        <v/>
      </c>
      <c r="CL961" t="str">
        <f t="shared" si="574"/>
        <v/>
      </c>
      <c r="CM961" t="str">
        <f t="shared" si="575"/>
        <v/>
      </c>
      <c r="CN961" t="str">
        <f t="shared" si="576"/>
        <v/>
      </c>
      <c r="CO961" t="str">
        <f t="shared" si="577"/>
        <v/>
      </c>
    </row>
    <row r="962" spans="1:93" ht="16.5" customHeight="1">
      <c r="A962" t="s">
        <v>5143</v>
      </c>
      <c r="B962" s="97" t="s">
        <v>4881</v>
      </c>
      <c r="C962" s="26" t="s">
        <v>3738</v>
      </c>
      <c r="D962" s="27"/>
      <c r="E962" s="27" t="s">
        <v>2890</v>
      </c>
      <c r="F962" t="s">
        <v>48</v>
      </c>
      <c r="G962" s="30" t="s">
        <v>631</v>
      </c>
      <c r="H962" t="s">
        <v>526</v>
      </c>
      <c r="I962" t="s">
        <v>5653</v>
      </c>
      <c r="K962" s="28" t="s">
        <v>4659</v>
      </c>
      <c r="M962" t="s">
        <v>38</v>
      </c>
      <c r="R962" t="str">
        <f>IF(COUNTIF(soi_input_variables!A:A,B962)&gt;0,"yes","no")</f>
        <v>yes</v>
      </c>
      <c r="S962" t="str">
        <f>IF(COUNTIF(midas_input_variables!A:A,B962)&gt;0,"yes","no")</f>
        <v>yes</v>
      </c>
      <c r="T962" t="str">
        <f t="shared" si="578"/>
        <v>yes</v>
      </c>
      <c r="U962">
        <f t="shared" ref="U962:U966" si="590">0.0005</f>
        <v>5.0000000000000001E-4</v>
      </c>
      <c r="V962" t="str">
        <f>IF(COUNTIF(eucalc_variables_proxies!A:A,B962)&gt;0,"yes","no")</f>
        <v>yes</v>
      </c>
      <c r="X962" s="9" t="s">
        <v>2966</v>
      </c>
      <c r="Y962" t="s">
        <v>4681</v>
      </c>
      <c r="AI962" s="9" t="s">
        <v>5656</v>
      </c>
      <c r="AJ962" s="9" t="s">
        <v>2966</v>
      </c>
      <c r="AK962" t="s">
        <v>5359</v>
      </c>
      <c r="AO962" s="29"/>
      <c r="AP962" s="103" t="s">
        <v>5657</v>
      </c>
      <c r="AQ962" s="104" t="b">
        <v>1</v>
      </c>
      <c r="AR962" s="105"/>
      <c r="AS962" s="29"/>
      <c r="AT962" s="131" t="str" cm="1">
        <f t="array" ref="AT962">IFERROR(_xlfn.TEXTSPLIT(AR962,";",,FALSE),"")</f>
        <v/>
      </c>
      <c r="BJ962" s="132" t="str">
        <f t="shared" si="544"/>
        <v/>
      </c>
      <c r="BK962" s="132" t="str">
        <f t="shared" si="545"/>
        <v/>
      </c>
      <c r="BL962" s="132" t="str">
        <f t="shared" si="546"/>
        <v/>
      </c>
      <c r="BM962" s="132" t="str">
        <f t="shared" si="547"/>
        <v/>
      </c>
      <c r="BN962" s="132" t="str">
        <f t="shared" si="548"/>
        <v/>
      </c>
      <c r="BO962" s="132" t="str">
        <f t="shared" si="549"/>
        <v/>
      </c>
      <c r="BP962" s="132" t="str">
        <f t="shared" si="550"/>
        <v/>
      </c>
      <c r="BQ962" s="132" t="str">
        <f t="shared" si="551"/>
        <v/>
      </c>
      <c r="BR962" s="132" t="str">
        <f t="shared" si="552"/>
        <v/>
      </c>
      <c r="BS962" s="132" t="str">
        <f t="shared" si="553"/>
        <v/>
      </c>
      <c r="BT962" s="132" t="str">
        <f t="shared" si="554"/>
        <v/>
      </c>
      <c r="BU962" s="132" t="str">
        <f t="shared" si="555"/>
        <v/>
      </c>
      <c r="BV962" s="132" t="str">
        <f t="shared" si="556"/>
        <v/>
      </c>
      <c r="BW962" s="132" t="str">
        <f t="shared" si="557"/>
        <v/>
      </c>
      <c r="BX962" s="132" t="str">
        <f t="shared" si="558"/>
        <v/>
      </c>
      <c r="BY962" s="132" t="str">
        <f t="shared" si="559"/>
        <v/>
      </c>
      <c r="BZ962" t="str">
        <f t="shared" si="562"/>
        <v/>
      </c>
      <c r="CA962" t="str">
        <f t="shared" si="563"/>
        <v/>
      </c>
      <c r="CB962" t="str">
        <f t="shared" si="564"/>
        <v/>
      </c>
      <c r="CC962" t="str">
        <f t="shared" si="565"/>
        <v/>
      </c>
      <c r="CD962" t="str">
        <f t="shared" si="566"/>
        <v/>
      </c>
      <c r="CE962" t="str">
        <f t="shared" si="567"/>
        <v/>
      </c>
      <c r="CF962" t="str">
        <f t="shared" si="568"/>
        <v/>
      </c>
      <c r="CG962" t="str">
        <f t="shared" si="569"/>
        <v/>
      </c>
      <c r="CH962" t="str">
        <f t="shared" si="570"/>
        <v/>
      </c>
      <c r="CI962" t="str">
        <f t="shared" si="571"/>
        <v/>
      </c>
      <c r="CJ962" t="str">
        <f t="shared" si="572"/>
        <v/>
      </c>
      <c r="CK962" t="str">
        <f t="shared" si="573"/>
        <v/>
      </c>
      <c r="CL962" t="str">
        <f t="shared" si="574"/>
        <v/>
      </c>
      <c r="CM962" t="str">
        <f t="shared" si="575"/>
        <v/>
      </c>
      <c r="CN962" t="str">
        <f t="shared" si="576"/>
        <v/>
      </c>
      <c r="CO962" t="str">
        <f t="shared" si="577"/>
        <v/>
      </c>
    </row>
    <row r="963" spans="1:93" ht="16.2" customHeight="1">
      <c r="A963" t="s">
        <v>5146</v>
      </c>
      <c r="B963" s="97" t="s">
        <v>4884</v>
      </c>
      <c r="C963" s="26" t="s">
        <v>5490</v>
      </c>
      <c r="D963" s="27"/>
      <c r="E963" s="27" t="s">
        <v>2890</v>
      </c>
      <c r="F963" t="s">
        <v>48</v>
      </c>
      <c r="G963" s="30" t="s">
        <v>631</v>
      </c>
      <c r="H963" t="s">
        <v>526</v>
      </c>
      <c r="I963" t="s">
        <v>5658</v>
      </c>
      <c r="K963" s="28"/>
      <c r="M963" t="s">
        <v>38</v>
      </c>
      <c r="R963" t="str">
        <f>IF(COUNTIF(soi_input_variables!A:A,B963)&gt;0,"yes","no")</f>
        <v>yes</v>
      </c>
      <c r="S963" t="str">
        <f>IF(COUNTIF(midas_input_variables!A:A,B963)&gt;0,"yes","no")</f>
        <v>yes</v>
      </c>
      <c r="T963" t="str">
        <f t="shared" si="578"/>
        <v>yes</v>
      </c>
      <c r="U963">
        <f t="shared" si="590"/>
        <v>5.0000000000000001E-4</v>
      </c>
      <c r="V963" t="str">
        <f>IF(COUNTIF(eucalc_variables_proxies!A:A,B963)&gt;0,"yes","no")</f>
        <v>yes</v>
      </c>
      <c r="X963" s="9" t="s">
        <v>2966</v>
      </c>
      <c r="Y963" t="s">
        <v>4681</v>
      </c>
      <c r="AI963" s="9" t="s">
        <v>5659</v>
      </c>
      <c r="AJ963" s="9" t="s">
        <v>2966</v>
      </c>
      <c r="AK963" t="s">
        <v>5359</v>
      </c>
      <c r="AO963" s="29"/>
      <c r="AP963" s="103" t="s">
        <v>5660</v>
      </c>
      <c r="AQ963" s="104" t="b">
        <v>1</v>
      </c>
      <c r="AR963" s="105"/>
      <c r="AS963" s="29"/>
      <c r="AT963" s="131" t="str" cm="1">
        <f t="array" ref="AT963">IFERROR(_xlfn.TEXTSPLIT(AR963,";",,FALSE),"")</f>
        <v/>
      </c>
      <c r="BJ963" s="132" t="str">
        <f t="shared" si="544"/>
        <v/>
      </c>
      <c r="BK963" s="132" t="str">
        <f t="shared" si="545"/>
        <v/>
      </c>
      <c r="BL963" s="132" t="str">
        <f t="shared" si="546"/>
        <v/>
      </c>
      <c r="BM963" s="132" t="str">
        <f t="shared" si="547"/>
        <v/>
      </c>
      <c r="BN963" s="132" t="str">
        <f t="shared" si="548"/>
        <v/>
      </c>
      <c r="BO963" s="132" t="str">
        <f t="shared" si="549"/>
        <v/>
      </c>
      <c r="BP963" s="132" t="str">
        <f t="shared" si="550"/>
        <v/>
      </c>
      <c r="BQ963" s="132" t="str">
        <f t="shared" si="551"/>
        <v/>
      </c>
      <c r="BR963" s="132" t="str">
        <f t="shared" si="552"/>
        <v/>
      </c>
      <c r="BS963" s="132" t="str">
        <f t="shared" si="553"/>
        <v/>
      </c>
      <c r="BT963" s="132" t="str">
        <f t="shared" si="554"/>
        <v/>
      </c>
      <c r="BU963" s="132" t="str">
        <f t="shared" si="555"/>
        <v/>
      </c>
      <c r="BV963" s="132" t="str">
        <f t="shared" si="556"/>
        <v/>
      </c>
      <c r="BW963" s="132" t="str">
        <f t="shared" si="557"/>
        <v/>
      </c>
      <c r="BX963" s="132" t="str">
        <f t="shared" si="558"/>
        <v/>
      </c>
      <c r="BY963" s="132" t="str">
        <f t="shared" si="559"/>
        <v/>
      </c>
      <c r="BZ963" t="str">
        <f t="shared" si="562"/>
        <v/>
      </c>
      <c r="CA963" t="str">
        <f t="shared" si="563"/>
        <v/>
      </c>
      <c r="CB963" t="str">
        <f t="shared" si="564"/>
        <v/>
      </c>
      <c r="CC963" t="str">
        <f t="shared" si="565"/>
        <v/>
      </c>
      <c r="CD963" t="str">
        <f t="shared" si="566"/>
        <v/>
      </c>
      <c r="CE963" t="str">
        <f t="shared" si="567"/>
        <v/>
      </c>
      <c r="CF963" t="str">
        <f t="shared" si="568"/>
        <v/>
      </c>
      <c r="CG963" t="str">
        <f t="shared" si="569"/>
        <v/>
      </c>
      <c r="CH963" t="str">
        <f t="shared" si="570"/>
        <v/>
      </c>
      <c r="CI963" t="str">
        <f t="shared" si="571"/>
        <v/>
      </c>
      <c r="CJ963" t="str">
        <f t="shared" si="572"/>
        <v/>
      </c>
      <c r="CK963" t="str">
        <f t="shared" si="573"/>
        <v/>
      </c>
      <c r="CL963" t="str">
        <f t="shared" si="574"/>
        <v/>
      </c>
      <c r="CM963" t="str">
        <f t="shared" si="575"/>
        <v/>
      </c>
      <c r="CN963" t="str">
        <f t="shared" si="576"/>
        <v/>
      </c>
      <c r="CO963" t="str">
        <f t="shared" si="577"/>
        <v/>
      </c>
    </row>
    <row r="964" spans="1:93" ht="21" customHeight="1">
      <c r="A964" s="207" t="s">
        <v>5661</v>
      </c>
      <c r="B964" s="97" t="s">
        <v>4889</v>
      </c>
      <c r="C964" s="26" t="s">
        <v>5415</v>
      </c>
      <c r="D964" s="27"/>
      <c r="E964" s="27" t="s">
        <v>2890</v>
      </c>
      <c r="F964" t="s">
        <v>48</v>
      </c>
      <c r="G964" s="30" t="s">
        <v>631</v>
      </c>
      <c r="H964" t="s">
        <v>526</v>
      </c>
      <c r="I964" t="s">
        <v>5662</v>
      </c>
      <c r="K964" s="28"/>
      <c r="L964" t="s">
        <v>472</v>
      </c>
      <c r="M964" t="s">
        <v>38</v>
      </c>
      <c r="Q964" s="202"/>
      <c r="R964" t="str">
        <f>IF(COUNTIF(soi_input_variables!A:A,B964)&gt;0,"yes","no")</f>
        <v>yes</v>
      </c>
      <c r="S964" t="str">
        <f>IF(COUNTIF(midas_input_variables!A:A,B964)&gt;0,"yes","no")</f>
        <v>yes</v>
      </c>
      <c r="T964" t="str">
        <f t="shared" si="578"/>
        <v>yes</v>
      </c>
      <c r="U964">
        <f t="shared" si="590"/>
        <v>5.0000000000000001E-4</v>
      </c>
      <c r="V964" t="str">
        <f>IF(COUNTIF(eucalc_variables_proxies!A:A,B964)&gt;0,"yes","no")</f>
        <v>yes</v>
      </c>
      <c r="X964" s="9" t="s">
        <v>2966</v>
      </c>
      <c r="Y964" t="s">
        <v>4681</v>
      </c>
      <c r="AI964" s="9" t="s">
        <v>5663</v>
      </c>
      <c r="AJ964" s="9" t="s">
        <v>2966</v>
      </c>
      <c r="AK964" t="s">
        <v>5359</v>
      </c>
      <c r="AO964" s="29"/>
      <c r="AP964" s="103" t="s">
        <v>5664</v>
      </c>
      <c r="AQ964" s="104" t="b">
        <v>1</v>
      </c>
      <c r="AR964" s="105"/>
      <c r="AS964" s="29"/>
      <c r="AT964" s="131" t="str" cm="1">
        <f t="array" ref="AT964">IFERROR(_xlfn.TEXTSPLIT(AR964,";",,FALSE),"")</f>
        <v/>
      </c>
      <c r="BJ964" s="132" t="str">
        <f t="shared" si="544"/>
        <v/>
      </c>
      <c r="BK964" s="132" t="str">
        <f t="shared" si="545"/>
        <v/>
      </c>
      <c r="BL964" s="132" t="str">
        <f t="shared" si="546"/>
        <v/>
      </c>
      <c r="BM964" s="132" t="str">
        <f t="shared" si="547"/>
        <v/>
      </c>
      <c r="BN964" s="132" t="str">
        <f t="shared" si="548"/>
        <v/>
      </c>
      <c r="BO964" s="132" t="str">
        <f t="shared" si="549"/>
        <v/>
      </c>
      <c r="BP964" s="132" t="str">
        <f t="shared" si="550"/>
        <v/>
      </c>
      <c r="BQ964" s="132" t="str">
        <f t="shared" si="551"/>
        <v/>
      </c>
      <c r="BR964" s="132" t="str">
        <f t="shared" si="552"/>
        <v/>
      </c>
      <c r="BS964" s="132" t="str">
        <f t="shared" si="553"/>
        <v/>
      </c>
      <c r="BT964" s="132" t="str">
        <f t="shared" si="554"/>
        <v/>
      </c>
      <c r="BU964" s="132" t="str">
        <f t="shared" si="555"/>
        <v/>
      </c>
      <c r="BV964" s="132" t="str">
        <f t="shared" si="556"/>
        <v/>
      </c>
      <c r="BW964" s="132" t="str">
        <f t="shared" si="557"/>
        <v/>
      </c>
      <c r="BX964" s="132" t="str">
        <f t="shared" si="558"/>
        <v/>
      </c>
      <c r="BY964" s="132" t="str">
        <f t="shared" si="559"/>
        <v/>
      </c>
      <c r="BZ964" t="str">
        <f t="shared" si="562"/>
        <v/>
      </c>
      <c r="CA964" t="str">
        <f t="shared" si="563"/>
        <v/>
      </c>
      <c r="CB964" t="str">
        <f t="shared" si="564"/>
        <v/>
      </c>
      <c r="CC964" t="str">
        <f t="shared" si="565"/>
        <v/>
      </c>
      <c r="CD964" t="str">
        <f t="shared" si="566"/>
        <v/>
      </c>
      <c r="CE964" t="str">
        <f t="shared" si="567"/>
        <v/>
      </c>
      <c r="CF964" t="str">
        <f t="shared" si="568"/>
        <v/>
      </c>
      <c r="CG964" t="str">
        <f t="shared" si="569"/>
        <v/>
      </c>
      <c r="CH964" t="str">
        <f t="shared" si="570"/>
        <v/>
      </c>
      <c r="CI964" t="str">
        <f t="shared" si="571"/>
        <v/>
      </c>
      <c r="CJ964" t="str">
        <f t="shared" si="572"/>
        <v/>
      </c>
      <c r="CK964" t="str">
        <f t="shared" si="573"/>
        <v/>
      </c>
      <c r="CL964" t="str">
        <f t="shared" si="574"/>
        <v/>
      </c>
      <c r="CM964" t="str">
        <f t="shared" si="575"/>
        <v/>
      </c>
      <c r="CN964" t="str">
        <f t="shared" si="576"/>
        <v/>
      </c>
      <c r="CO964" t="str">
        <f t="shared" si="577"/>
        <v/>
      </c>
    </row>
    <row r="965" spans="1:93" ht="19.2" customHeight="1">
      <c r="A965" t="s">
        <v>5151</v>
      </c>
      <c r="B965" s="97" t="s">
        <v>4891</v>
      </c>
      <c r="C965" s="26" t="s">
        <v>3693</v>
      </c>
      <c r="D965" s="27"/>
      <c r="E965" s="27" t="s">
        <v>2890</v>
      </c>
      <c r="F965" t="s">
        <v>48</v>
      </c>
      <c r="G965" s="30" t="s">
        <v>631</v>
      </c>
      <c r="H965" t="s">
        <v>526</v>
      </c>
      <c r="I965" t="s">
        <v>5665</v>
      </c>
      <c r="K965" s="28"/>
      <c r="M965" t="s">
        <v>38</v>
      </c>
      <c r="R965" t="str">
        <f>IF(COUNTIF(soi_input_variables!A:A,B965)&gt;0,"yes","no")</f>
        <v>yes</v>
      </c>
      <c r="S965" t="str">
        <f>IF(COUNTIF(midas_input_variables!A:A,B965)&gt;0,"yes","no")</f>
        <v>no</v>
      </c>
      <c r="T965" t="str">
        <f t="shared" si="578"/>
        <v>yes</v>
      </c>
      <c r="U965">
        <f t="shared" si="590"/>
        <v>5.0000000000000001E-4</v>
      </c>
      <c r="V965" t="str">
        <f>IF(COUNTIF(eucalc_variables_proxies!A:A,B965)&gt;0,"yes","no")</f>
        <v>yes</v>
      </c>
      <c r="X965" s="9" t="s">
        <v>2966</v>
      </c>
      <c r="Y965" t="s">
        <v>4681</v>
      </c>
      <c r="AI965" s="9" t="s">
        <v>5666</v>
      </c>
      <c r="AJ965" s="9" t="s">
        <v>2966</v>
      </c>
      <c r="AK965" t="s">
        <v>5359</v>
      </c>
      <c r="AO965" s="29"/>
      <c r="AP965" s="103" t="s">
        <v>5667</v>
      </c>
      <c r="AQ965" s="104" t="b">
        <v>1</v>
      </c>
      <c r="AR965" s="105"/>
      <c r="AS965" s="29"/>
      <c r="AT965" s="131" t="str" cm="1">
        <f t="array" ref="AT965">IFERROR(_xlfn.TEXTSPLIT(AR965,";",,FALSE),"")</f>
        <v/>
      </c>
      <c r="BJ965" s="132" t="str">
        <f t="shared" si="544"/>
        <v/>
      </c>
      <c r="BK965" s="132" t="str">
        <f t="shared" si="545"/>
        <v/>
      </c>
      <c r="BL965" s="132" t="str">
        <f t="shared" si="546"/>
        <v/>
      </c>
      <c r="BM965" s="132" t="str">
        <f t="shared" si="547"/>
        <v/>
      </c>
      <c r="BN965" s="132" t="str">
        <f t="shared" si="548"/>
        <v/>
      </c>
      <c r="BO965" s="132" t="str">
        <f t="shared" si="549"/>
        <v/>
      </c>
      <c r="BP965" s="132" t="str">
        <f t="shared" si="550"/>
        <v/>
      </c>
      <c r="BQ965" s="132" t="str">
        <f t="shared" si="551"/>
        <v/>
      </c>
      <c r="BR965" s="132" t="str">
        <f t="shared" si="552"/>
        <v/>
      </c>
      <c r="BS965" s="132" t="str">
        <f t="shared" si="553"/>
        <v/>
      </c>
      <c r="BT965" s="132" t="str">
        <f t="shared" si="554"/>
        <v/>
      </c>
      <c r="BU965" s="132" t="str">
        <f t="shared" si="555"/>
        <v/>
      </c>
      <c r="BV965" s="132" t="str">
        <f t="shared" si="556"/>
        <v/>
      </c>
      <c r="BW965" s="132" t="str">
        <f t="shared" si="557"/>
        <v/>
      </c>
      <c r="BX965" s="132" t="str">
        <f t="shared" si="558"/>
        <v/>
      </c>
      <c r="BY965" s="132" t="str">
        <f t="shared" si="559"/>
        <v/>
      </c>
      <c r="BZ965" t="str">
        <f t="shared" si="562"/>
        <v/>
      </c>
      <c r="CA965" t="str">
        <f t="shared" si="563"/>
        <v/>
      </c>
      <c r="CB965" t="str">
        <f t="shared" si="564"/>
        <v/>
      </c>
      <c r="CC965" t="str">
        <f t="shared" si="565"/>
        <v/>
      </c>
      <c r="CD965" t="str">
        <f t="shared" si="566"/>
        <v/>
      </c>
      <c r="CE965" t="str">
        <f t="shared" si="567"/>
        <v/>
      </c>
      <c r="CF965" t="str">
        <f t="shared" si="568"/>
        <v/>
      </c>
      <c r="CG965" t="str">
        <f t="shared" si="569"/>
        <v/>
      </c>
      <c r="CH965" t="str">
        <f t="shared" si="570"/>
        <v/>
      </c>
      <c r="CI965" t="str">
        <f t="shared" si="571"/>
        <v/>
      </c>
      <c r="CJ965" t="str">
        <f t="shared" si="572"/>
        <v/>
      </c>
      <c r="CK965" t="str">
        <f t="shared" si="573"/>
        <v/>
      </c>
      <c r="CL965" t="str">
        <f t="shared" si="574"/>
        <v/>
      </c>
      <c r="CM965" t="str">
        <f t="shared" si="575"/>
        <v/>
      </c>
      <c r="CN965" t="str">
        <f t="shared" si="576"/>
        <v/>
      </c>
      <c r="CO965" t="str">
        <f t="shared" si="577"/>
        <v/>
      </c>
    </row>
    <row r="966" spans="1:93" ht="18" customHeight="1">
      <c r="A966" t="s">
        <v>5153</v>
      </c>
      <c r="B966" s="97" t="s">
        <v>4894</v>
      </c>
      <c r="C966" s="26" t="s">
        <v>5460</v>
      </c>
      <c r="D966" s="27"/>
      <c r="E966" s="27" t="s">
        <v>2890</v>
      </c>
      <c r="F966" t="s">
        <v>48</v>
      </c>
      <c r="G966" s="30" t="s">
        <v>631</v>
      </c>
      <c r="H966" t="s">
        <v>526</v>
      </c>
      <c r="I966" t="s">
        <v>5668</v>
      </c>
      <c r="K966" s="28"/>
      <c r="M966" t="s">
        <v>38</v>
      </c>
      <c r="R966" t="str">
        <f>IF(COUNTIF(soi_input_variables!A:A,B966)&gt;0,"yes","no")</f>
        <v>yes</v>
      </c>
      <c r="S966" t="str">
        <f>IF(COUNTIF(midas_input_variables!A:A,B966)&gt;0,"yes","no")</f>
        <v>yes</v>
      </c>
      <c r="T966" t="str">
        <f t="shared" si="578"/>
        <v>yes</v>
      </c>
      <c r="U966">
        <f t="shared" si="590"/>
        <v>5.0000000000000001E-4</v>
      </c>
      <c r="V966" t="str">
        <f>IF(COUNTIF(eucalc_variables_proxies!A:A,B966)&gt;0,"yes","no")</f>
        <v>yes</v>
      </c>
      <c r="X966" s="9" t="s">
        <v>2966</v>
      </c>
      <c r="Y966" t="s">
        <v>4681</v>
      </c>
      <c r="AI966" s="9" t="s">
        <v>5669</v>
      </c>
      <c r="AJ966" s="9" t="s">
        <v>2966</v>
      </c>
      <c r="AK966" t="s">
        <v>5359</v>
      </c>
      <c r="AO966" s="29"/>
      <c r="AP966" s="103" t="s">
        <v>5670</v>
      </c>
      <c r="AQ966" s="104" t="b">
        <v>1</v>
      </c>
      <c r="AR966" s="105"/>
      <c r="AS966" s="29"/>
      <c r="AT966" s="131" t="str" cm="1">
        <f t="array" ref="AT966">IFERROR(_xlfn.TEXTSPLIT(AR966,";",,FALSE),"")</f>
        <v/>
      </c>
      <c r="BJ966" s="132" t="str">
        <f t="shared" si="544"/>
        <v/>
      </c>
      <c r="BK966" s="132" t="str">
        <f t="shared" si="545"/>
        <v/>
      </c>
      <c r="BL966" s="132" t="str">
        <f t="shared" si="546"/>
        <v/>
      </c>
      <c r="BM966" s="132" t="str">
        <f t="shared" si="547"/>
        <v/>
      </c>
      <c r="BN966" s="132" t="str">
        <f t="shared" si="548"/>
        <v/>
      </c>
      <c r="BO966" s="132" t="str">
        <f t="shared" si="549"/>
        <v/>
      </c>
      <c r="BP966" s="132" t="str">
        <f t="shared" si="550"/>
        <v/>
      </c>
      <c r="BQ966" s="132" t="str">
        <f t="shared" si="551"/>
        <v/>
      </c>
      <c r="BR966" s="132" t="str">
        <f t="shared" si="552"/>
        <v/>
      </c>
      <c r="BS966" s="132" t="str">
        <f t="shared" si="553"/>
        <v/>
      </c>
      <c r="BT966" s="132" t="str">
        <f t="shared" si="554"/>
        <v/>
      </c>
      <c r="BU966" s="132" t="str">
        <f t="shared" si="555"/>
        <v/>
      </c>
      <c r="BV966" s="132" t="str">
        <f t="shared" si="556"/>
        <v/>
      </c>
      <c r="BW966" s="132" t="str">
        <f t="shared" si="557"/>
        <v/>
      </c>
      <c r="BX966" s="132" t="str">
        <f t="shared" si="558"/>
        <v/>
      </c>
      <c r="BY966" s="132" t="str">
        <f t="shared" si="559"/>
        <v/>
      </c>
      <c r="BZ966" t="str">
        <f t="shared" si="562"/>
        <v/>
      </c>
      <c r="CA966" t="str">
        <f t="shared" si="563"/>
        <v/>
      </c>
      <c r="CB966" t="str">
        <f t="shared" si="564"/>
        <v/>
      </c>
      <c r="CC966" t="str">
        <f t="shared" si="565"/>
        <v/>
      </c>
      <c r="CD966" t="str">
        <f t="shared" si="566"/>
        <v/>
      </c>
      <c r="CE966" t="str">
        <f t="shared" si="567"/>
        <v/>
      </c>
      <c r="CF966" t="str">
        <f t="shared" si="568"/>
        <v/>
      </c>
      <c r="CG966" t="str">
        <f t="shared" si="569"/>
        <v/>
      </c>
      <c r="CH966" t="str">
        <f t="shared" si="570"/>
        <v/>
      </c>
      <c r="CI966" t="str">
        <f t="shared" si="571"/>
        <v/>
      </c>
      <c r="CJ966" t="str">
        <f t="shared" si="572"/>
        <v/>
      </c>
      <c r="CK966" t="str">
        <f t="shared" si="573"/>
        <v/>
      </c>
      <c r="CL966" t="str">
        <f t="shared" si="574"/>
        <v/>
      </c>
      <c r="CM966" t="str">
        <f t="shared" si="575"/>
        <v/>
      </c>
      <c r="CN966" t="str">
        <f t="shared" si="576"/>
        <v/>
      </c>
      <c r="CO966" t="str">
        <f t="shared" si="577"/>
        <v/>
      </c>
    </row>
    <row r="967" spans="1:93" ht="18.600000000000001" customHeight="1">
      <c r="B967" s="97" t="s">
        <v>4898</v>
      </c>
      <c r="C967" s="26"/>
      <c r="D967" s="27"/>
      <c r="E967" s="27" t="s">
        <v>3723</v>
      </c>
      <c r="G967" s="30" t="s">
        <v>631</v>
      </c>
      <c r="H967" t="s">
        <v>434</v>
      </c>
      <c r="I967" t="s">
        <v>5671</v>
      </c>
      <c r="K967" s="28"/>
      <c r="M967" t="s">
        <v>38</v>
      </c>
      <c r="Q967" s="1" t="str">
        <f>CONCATENATE($B$867,  "/(", $B$968, "+", $B$972, "+", $B$975, ")")</f>
        <v>eucalc_ind_emissions_co2e_steel/(eucalc_ind_energy_demand_steel_gas_ff_natural+eucalc_ind_energy_demand_steel_liquid_ff_oil+eucalc_ind_energy_demand_steel_solid_ff_coal)</v>
      </c>
      <c r="R967" t="str">
        <f>IF(COUNTIF(soi_input_variables!A:A,B967)&gt;0,"yes","no")</f>
        <v>no</v>
      </c>
      <c r="S967" t="str">
        <f>IF(COUNTIF(midas_input_variables!A:A,B967)&gt;0,"yes","no")</f>
        <v>no</v>
      </c>
      <c r="T967" t="str">
        <f t="shared" si="578"/>
        <v>no</v>
      </c>
      <c r="V967" t="str">
        <f>IF(COUNTIF(eucalc_variables_proxies!A:A,B967)&gt;0,"yes","no")</f>
        <v>no</v>
      </c>
      <c r="X967" s="9" t="s">
        <v>2966</v>
      </c>
      <c r="Y967" t="s">
        <v>4681</v>
      </c>
      <c r="AI967" s="9" t="s">
        <v>5672</v>
      </c>
      <c r="AJ967" s="9" t="s">
        <v>2966</v>
      </c>
      <c r="AK967" t="s">
        <v>5359</v>
      </c>
      <c r="AO967" s="29"/>
      <c r="AP967" s="103" t="s">
        <v>5673</v>
      </c>
      <c r="AQ967" s="104" t="b">
        <v>1</v>
      </c>
      <c r="AR967" s="105"/>
      <c r="AS967" s="29"/>
      <c r="AT967" s="131" t="str" cm="1">
        <f t="array" ref="AT967">IFERROR(_xlfn.TEXTSPLIT(AR967,";",,FALSE),"")</f>
        <v/>
      </c>
      <c r="BJ967" s="132" t="str">
        <f t="shared" si="544"/>
        <v/>
      </c>
      <c r="BK967" s="132" t="str">
        <f t="shared" si="545"/>
        <v/>
      </c>
      <c r="BL967" s="132" t="str">
        <f t="shared" si="546"/>
        <v/>
      </c>
      <c r="BM967" s="132" t="str">
        <f t="shared" si="547"/>
        <v/>
      </c>
      <c r="BN967" s="132" t="str">
        <f t="shared" si="548"/>
        <v/>
      </c>
      <c r="BO967" s="132" t="str">
        <f t="shared" si="549"/>
        <v/>
      </c>
      <c r="BP967" s="132" t="str">
        <f t="shared" si="550"/>
        <v/>
      </c>
      <c r="BQ967" s="132" t="str">
        <f t="shared" si="551"/>
        <v/>
      </c>
      <c r="BR967" s="132" t="str">
        <f t="shared" si="552"/>
        <v/>
      </c>
      <c r="BS967" s="132" t="str">
        <f t="shared" si="553"/>
        <v/>
      </c>
      <c r="BT967" s="132" t="str">
        <f t="shared" si="554"/>
        <v/>
      </c>
      <c r="BU967" s="132" t="str">
        <f t="shared" si="555"/>
        <v/>
      </c>
      <c r="BV967" s="132" t="str">
        <f t="shared" si="556"/>
        <v/>
      </c>
      <c r="BW967" s="132" t="str">
        <f t="shared" si="557"/>
        <v/>
      </c>
      <c r="BX967" s="132" t="str">
        <f t="shared" si="558"/>
        <v/>
      </c>
      <c r="BY967" s="132" t="str">
        <f t="shared" si="559"/>
        <v/>
      </c>
      <c r="BZ967" t="str">
        <f t="shared" si="562"/>
        <v/>
      </c>
      <c r="CA967" t="str">
        <f t="shared" si="563"/>
        <v/>
      </c>
      <c r="CB967" t="str">
        <f t="shared" si="564"/>
        <v/>
      </c>
      <c r="CC967" t="str">
        <f t="shared" si="565"/>
        <v/>
      </c>
      <c r="CD967" t="str">
        <f t="shared" si="566"/>
        <v/>
      </c>
      <c r="CE967" t="str">
        <f t="shared" si="567"/>
        <v/>
      </c>
      <c r="CF967" t="str">
        <f t="shared" si="568"/>
        <v/>
      </c>
      <c r="CG967" t="str">
        <f t="shared" si="569"/>
        <v/>
      </c>
      <c r="CH967" t="str">
        <f t="shared" si="570"/>
        <v/>
      </c>
      <c r="CI967" t="str">
        <f t="shared" si="571"/>
        <v/>
      </c>
      <c r="CJ967" t="str">
        <f t="shared" si="572"/>
        <v/>
      </c>
      <c r="CK967" t="str">
        <f t="shared" si="573"/>
        <v/>
      </c>
      <c r="CL967" t="str">
        <f t="shared" si="574"/>
        <v/>
      </c>
      <c r="CM967" t="str">
        <f t="shared" si="575"/>
        <v/>
      </c>
      <c r="CN967" t="str">
        <f t="shared" si="576"/>
        <v/>
      </c>
      <c r="CO967" t="str">
        <f t="shared" si="577"/>
        <v/>
      </c>
    </row>
    <row r="968" spans="1:93" ht="16.5" customHeight="1">
      <c r="A968" t="s">
        <v>5156</v>
      </c>
      <c r="B968" s="97" t="s">
        <v>4902</v>
      </c>
      <c r="C968" s="26" t="s">
        <v>3859</v>
      </c>
      <c r="D968" s="27"/>
      <c r="E968" s="27" t="s">
        <v>2890</v>
      </c>
      <c r="F968" t="s">
        <v>48</v>
      </c>
      <c r="G968" s="30" t="s">
        <v>631</v>
      </c>
      <c r="H968" t="s">
        <v>526</v>
      </c>
      <c r="I968" t="s">
        <v>5671</v>
      </c>
      <c r="K968" s="28" t="s">
        <v>4663</v>
      </c>
      <c r="M968" t="s">
        <v>38</v>
      </c>
      <c r="R968" t="str">
        <f>IF(COUNTIF(soi_input_variables!A:A,B968)&gt;0,"yes","no")</f>
        <v>yes</v>
      </c>
      <c r="S968" t="str">
        <f>IF(COUNTIF(midas_input_variables!A:A,B968)&gt;0,"yes","no")</f>
        <v>yes</v>
      </c>
      <c r="T968" t="str">
        <f t="shared" si="578"/>
        <v>yes</v>
      </c>
      <c r="U968">
        <f t="shared" ref="U968:U970" si="591">0.0005</f>
        <v>5.0000000000000001E-4</v>
      </c>
      <c r="V968" t="str">
        <f>IF(COUNTIF(eucalc_variables_proxies!A:A,B968)&gt;0,"yes","no")</f>
        <v>yes</v>
      </c>
      <c r="X968" s="9" t="s">
        <v>2966</v>
      </c>
      <c r="Y968" t="s">
        <v>4681</v>
      </c>
      <c r="AI968" s="9" t="s">
        <v>5674</v>
      </c>
      <c r="AJ968" s="9" t="s">
        <v>2966</v>
      </c>
      <c r="AK968" t="s">
        <v>5359</v>
      </c>
      <c r="AO968" s="29"/>
      <c r="AP968" s="103" t="s">
        <v>5675</v>
      </c>
      <c r="AQ968" s="104" t="b">
        <v>1</v>
      </c>
      <c r="AR968" s="105"/>
      <c r="AS968" s="29"/>
      <c r="AT968" s="131" t="str" cm="1">
        <f t="array" ref="AT968">IFERROR(_xlfn.TEXTSPLIT(AR968,";",,FALSE),"")</f>
        <v/>
      </c>
      <c r="BJ968" s="132" t="str">
        <f t="shared" si="544"/>
        <v/>
      </c>
      <c r="BK968" s="132" t="str">
        <f t="shared" si="545"/>
        <v/>
      </c>
      <c r="BL968" s="132" t="str">
        <f t="shared" si="546"/>
        <v/>
      </c>
      <c r="BM968" s="132" t="str">
        <f t="shared" si="547"/>
        <v/>
      </c>
      <c r="BN968" s="132" t="str">
        <f t="shared" si="548"/>
        <v/>
      </c>
      <c r="BO968" s="132" t="str">
        <f t="shared" si="549"/>
        <v/>
      </c>
      <c r="BP968" s="132" t="str">
        <f t="shared" si="550"/>
        <v/>
      </c>
      <c r="BQ968" s="132" t="str">
        <f t="shared" si="551"/>
        <v/>
      </c>
      <c r="BR968" s="132" t="str">
        <f t="shared" si="552"/>
        <v/>
      </c>
      <c r="BS968" s="132" t="str">
        <f t="shared" si="553"/>
        <v/>
      </c>
      <c r="BT968" s="132" t="str">
        <f t="shared" si="554"/>
        <v/>
      </c>
      <c r="BU968" s="132" t="str">
        <f t="shared" si="555"/>
        <v/>
      </c>
      <c r="BV968" s="132" t="str">
        <f t="shared" si="556"/>
        <v/>
      </c>
      <c r="BW968" s="132" t="str">
        <f t="shared" si="557"/>
        <v/>
      </c>
      <c r="BX968" s="132" t="str">
        <f t="shared" si="558"/>
        <v/>
      </c>
      <c r="BY968" s="132" t="str">
        <f t="shared" si="559"/>
        <v/>
      </c>
      <c r="BZ968" t="str">
        <f t="shared" si="562"/>
        <v/>
      </c>
      <c r="CA968" t="str">
        <f t="shared" si="563"/>
        <v/>
      </c>
      <c r="CB968" t="str">
        <f t="shared" si="564"/>
        <v/>
      </c>
      <c r="CC968" t="str">
        <f t="shared" si="565"/>
        <v/>
      </c>
      <c r="CD968" t="str">
        <f t="shared" si="566"/>
        <v/>
      </c>
      <c r="CE968" t="str">
        <f t="shared" si="567"/>
        <v/>
      </c>
      <c r="CF968" t="str">
        <f t="shared" si="568"/>
        <v/>
      </c>
      <c r="CG968" t="str">
        <f t="shared" si="569"/>
        <v/>
      </c>
      <c r="CH968" t="str">
        <f t="shared" si="570"/>
        <v/>
      </c>
      <c r="CI968" t="str">
        <f t="shared" si="571"/>
        <v/>
      </c>
      <c r="CJ968" t="str">
        <f t="shared" si="572"/>
        <v/>
      </c>
      <c r="CK968" t="str">
        <f t="shared" si="573"/>
        <v/>
      </c>
      <c r="CL968" t="str">
        <f t="shared" si="574"/>
        <v/>
      </c>
      <c r="CM968" t="str">
        <f t="shared" si="575"/>
        <v/>
      </c>
      <c r="CN968" t="str">
        <f t="shared" si="576"/>
        <v/>
      </c>
      <c r="CO968" t="str">
        <f t="shared" si="577"/>
        <v/>
      </c>
    </row>
    <row r="969" spans="1:93" ht="19.2" customHeight="1">
      <c r="A969" t="s">
        <v>5158</v>
      </c>
      <c r="B969" s="97" t="s">
        <v>4905</v>
      </c>
      <c r="C969" s="26" t="s">
        <v>5469</v>
      </c>
      <c r="D969" s="27"/>
      <c r="E969" s="27" t="s">
        <v>2890</v>
      </c>
      <c r="F969" t="s">
        <v>48</v>
      </c>
      <c r="G969" s="30" t="s">
        <v>631</v>
      </c>
      <c r="H969" t="s">
        <v>526</v>
      </c>
      <c r="I969" t="s">
        <v>5676</v>
      </c>
      <c r="K969" s="28"/>
      <c r="M969" t="s">
        <v>38</v>
      </c>
      <c r="R969" t="str">
        <f>IF(COUNTIF(soi_input_variables!A:A,B969)&gt;0,"yes","no")</f>
        <v>no</v>
      </c>
      <c r="S969" t="str">
        <f>IF(COUNTIF(midas_input_variables!A:A,B969)&gt;0,"yes","no")</f>
        <v>yes</v>
      </c>
      <c r="T969" t="str">
        <f t="shared" si="578"/>
        <v>yes</v>
      </c>
      <c r="U969">
        <f t="shared" si="591"/>
        <v>5.0000000000000001E-4</v>
      </c>
      <c r="V969" t="str">
        <f>IF(COUNTIF(eucalc_variables_proxies!A:A,B969)&gt;0,"yes","no")</f>
        <v>yes</v>
      </c>
      <c r="X969" s="9" t="s">
        <v>2966</v>
      </c>
      <c r="Y969" t="s">
        <v>4681</v>
      </c>
      <c r="AI969" s="9" t="s">
        <v>5677</v>
      </c>
      <c r="AJ969" s="9" t="s">
        <v>2966</v>
      </c>
      <c r="AK969" t="s">
        <v>5359</v>
      </c>
      <c r="AO969" s="29"/>
      <c r="AP969" s="103" t="s">
        <v>5678</v>
      </c>
      <c r="AQ969" s="104" t="b">
        <v>1</v>
      </c>
      <c r="AR969" s="105"/>
      <c r="AS969" s="29"/>
      <c r="AT969" s="131" t="str" cm="1">
        <f t="array" ref="AT969">IFERROR(_xlfn.TEXTSPLIT(AR969,";",,FALSE),"")</f>
        <v/>
      </c>
      <c r="BJ969" s="132" t="str">
        <f t="shared" si="544"/>
        <v/>
      </c>
      <c r="BK969" s="132" t="str">
        <f t="shared" si="545"/>
        <v/>
      </c>
      <c r="BL969" s="132" t="str">
        <f t="shared" si="546"/>
        <v/>
      </c>
      <c r="BM969" s="132" t="str">
        <f t="shared" si="547"/>
        <v/>
      </c>
      <c r="BN969" s="132" t="str">
        <f t="shared" si="548"/>
        <v/>
      </c>
      <c r="BO969" s="132" t="str">
        <f t="shared" si="549"/>
        <v/>
      </c>
      <c r="BP969" s="132" t="str">
        <f t="shared" si="550"/>
        <v/>
      </c>
      <c r="BQ969" s="132" t="str">
        <f t="shared" si="551"/>
        <v/>
      </c>
      <c r="BR969" s="132" t="str">
        <f t="shared" si="552"/>
        <v/>
      </c>
      <c r="BS969" s="132" t="str">
        <f t="shared" si="553"/>
        <v/>
      </c>
      <c r="BT969" s="132" t="str">
        <f t="shared" si="554"/>
        <v/>
      </c>
      <c r="BU969" s="132" t="str">
        <f t="shared" si="555"/>
        <v/>
      </c>
      <c r="BV969" s="132" t="str">
        <f t="shared" si="556"/>
        <v/>
      </c>
      <c r="BW969" s="132" t="str">
        <f t="shared" si="557"/>
        <v/>
      </c>
      <c r="BX969" s="132" t="str">
        <f t="shared" si="558"/>
        <v/>
      </c>
      <c r="BY969" s="132" t="str">
        <f t="shared" si="559"/>
        <v/>
      </c>
      <c r="BZ969" t="str">
        <f t="shared" si="562"/>
        <v/>
      </c>
      <c r="CA969" t="str">
        <f t="shared" si="563"/>
        <v/>
      </c>
      <c r="CB969" t="str">
        <f t="shared" si="564"/>
        <v/>
      </c>
      <c r="CC969" t="str">
        <f t="shared" si="565"/>
        <v/>
      </c>
      <c r="CD969" t="str">
        <f t="shared" si="566"/>
        <v/>
      </c>
      <c r="CE969" t="str">
        <f t="shared" si="567"/>
        <v/>
      </c>
      <c r="CF969" t="str">
        <f t="shared" si="568"/>
        <v/>
      </c>
      <c r="CG969" t="str">
        <f t="shared" si="569"/>
        <v/>
      </c>
      <c r="CH969" t="str">
        <f t="shared" si="570"/>
        <v/>
      </c>
      <c r="CI969" t="str">
        <f t="shared" si="571"/>
        <v/>
      </c>
      <c r="CJ969" t="str">
        <f t="shared" si="572"/>
        <v/>
      </c>
      <c r="CK969" t="str">
        <f t="shared" si="573"/>
        <v/>
      </c>
      <c r="CL969" t="str">
        <f t="shared" si="574"/>
        <v/>
      </c>
      <c r="CM969" t="str">
        <f t="shared" si="575"/>
        <v/>
      </c>
      <c r="CN969" t="str">
        <f t="shared" si="576"/>
        <v/>
      </c>
      <c r="CO969" t="str">
        <f t="shared" si="577"/>
        <v/>
      </c>
    </row>
    <row r="970" spans="1:93" ht="18.600000000000001" customHeight="1">
      <c r="A970" t="s">
        <v>5161</v>
      </c>
      <c r="B970" s="97" t="s">
        <v>4908</v>
      </c>
      <c r="C970" s="26" t="s">
        <v>5473</v>
      </c>
      <c r="D970" s="27"/>
      <c r="E970" s="27" t="s">
        <v>2890</v>
      </c>
      <c r="F970" t="s">
        <v>48</v>
      </c>
      <c r="G970" s="30" t="s">
        <v>631</v>
      </c>
      <c r="H970" t="s">
        <v>526</v>
      </c>
      <c r="I970" t="s">
        <v>5679</v>
      </c>
      <c r="K970" s="28"/>
      <c r="M970" t="s">
        <v>38</v>
      </c>
      <c r="R970" t="str">
        <f>IF(COUNTIF(soi_input_variables!A:A,B970)&gt;0,"yes","no")</f>
        <v>yes</v>
      </c>
      <c r="S970" t="str">
        <f>IF(COUNTIF(midas_input_variables!A:A,B970)&gt;0,"yes","no")</f>
        <v>yes</v>
      </c>
      <c r="T970" t="str">
        <f t="shared" si="578"/>
        <v>yes</v>
      </c>
      <c r="U970">
        <f t="shared" si="591"/>
        <v>5.0000000000000001E-4</v>
      </c>
      <c r="V970" t="str">
        <f>IF(COUNTIF(eucalc_variables_proxies!A:A,B970)&gt;0,"yes","no")</f>
        <v>yes</v>
      </c>
      <c r="X970" s="9" t="s">
        <v>2966</v>
      </c>
      <c r="Y970" t="s">
        <v>4681</v>
      </c>
      <c r="AI970" s="9" t="s">
        <v>5680</v>
      </c>
      <c r="AJ970" s="9" t="s">
        <v>2966</v>
      </c>
      <c r="AK970" t="s">
        <v>5359</v>
      </c>
      <c r="AO970" s="29"/>
      <c r="AP970" s="103" t="s">
        <v>5681</v>
      </c>
      <c r="AQ970" s="104" t="b">
        <v>1</v>
      </c>
      <c r="AR970" s="105"/>
      <c r="AS970" s="29"/>
      <c r="AT970" s="131" t="str" cm="1">
        <f t="array" ref="AT970">IFERROR(_xlfn.TEXTSPLIT(AR970,";",,FALSE),"")</f>
        <v/>
      </c>
      <c r="BJ970" s="132" t="str">
        <f t="shared" si="544"/>
        <v/>
      </c>
      <c r="BK970" s="132" t="str">
        <f t="shared" si="545"/>
        <v/>
      </c>
      <c r="BL970" s="132" t="str">
        <f t="shared" si="546"/>
        <v/>
      </c>
      <c r="BM970" s="132" t="str">
        <f t="shared" si="547"/>
        <v/>
      </c>
      <c r="BN970" s="132" t="str">
        <f t="shared" si="548"/>
        <v/>
      </c>
      <c r="BO970" s="132" t="str">
        <f t="shared" si="549"/>
        <v/>
      </c>
      <c r="BP970" s="132" t="str">
        <f t="shared" si="550"/>
        <v/>
      </c>
      <c r="BQ970" s="132" t="str">
        <f t="shared" si="551"/>
        <v/>
      </c>
      <c r="BR970" s="132" t="str">
        <f t="shared" si="552"/>
        <v/>
      </c>
      <c r="BS970" s="132" t="str">
        <f t="shared" si="553"/>
        <v/>
      </c>
      <c r="BT970" s="132" t="str">
        <f t="shared" si="554"/>
        <v/>
      </c>
      <c r="BU970" s="132" t="str">
        <f t="shared" si="555"/>
        <v/>
      </c>
      <c r="BV970" s="132" t="str">
        <f t="shared" si="556"/>
        <v/>
      </c>
      <c r="BW970" s="132" t="str">
        <f t="shared" si="557"/>
        <v/>
      </c>
      <c r="BX970" s="132" t="str">
        <f t="shared" si="558"/>
        <v/>
      </c>
      <c r="BY970" s="132" t="str">
        <f t="shared" si="559"/>
        <v/>
      </c>
      <c r="BZ970" t="str">
        <f t="shared" si="562"/>
        <v/>
      </c>
      <c r="CA970" t="str">
        <f t="shared" si="563"/>
        <v/>
      </c>
      <c r="CB970" t="str">
        <f t="shared" si="564"/>
        <v/>
      </c>
      <c r="CC970" t="str">
        <f t="shared" si="565"/>
        <v/>
      </c>
      <c r="CD970" t="str">
        <f t="shared" si="566"/>
        <v/>
      </c>
      <c r="CE970" t="str">
        <f t="shared" si="567"/>
        <v/>
      </c>
      <c r="CF970" t="str">
        <f t="shared" si="568"/>
        <v/>
      </c>
      <c r="CG970" t="str">
        <f t="shared" si="569"/>
        <v/>
      </c>
      <c r="CH970" t="str">
        <f t="shared" si="570"/>
        <v/>
      </c>
      <c r="CI970" t="str">
        <f t="shared" si="571"/>
        <v/>
      </c>
      <c r="CJ970" t="str">
        <f t="shared" si="572"/>
        <v/>
      </c>
      <c r="CK970" t="str">
        <f t="shared" si="573"/>
        <v/>
      </c>
      <c r="CL970" t="str">
        <f t="shared" si="574"/>
        <v/>
      </c>
      <c r="CM970" t="str">
        <f t="shared" si="575"/>
        <v/>
      </c>
      <c r="CN970" t="str">
        <f t="shared" si="576"/>
        <v/>
      </c>
      <c r="CO970" t="str">
        <f t="shared" si="577"/>
        <v/>
      </c>
    </row>
    <row r="971" spans="1:93" ht="19.95" customHeight="1">
      <c r="B971" s="97" t="s">
        <v>4911</v>
      </c>
      <c r="C971" s="26"/>
      <c r="D971" s="27"/>
      <c r="E971" s="27" t="s">
        <v>3723</v>
      </c>
      <c r="G971" s="30" t="s">
        <v>631</v>
      </c>
      <c r="H971" t="s">
        <v>434</v>
      </c>
      <c r="I971" t="s">
        <v>5682</v>
      </c>
      <c r="K971" s="28"/>
      <c r="M971" t="s">
        <v>38</v>
      </c>
      <c r="Q971" s="1" t="str">
        <f>CONCATENATE($B$867,  "/(", $B$968, "+", $B$972, "+", $B$975, ")")</f>
        <v>eucalc_ind_emissions_co2e_steel/(eucalc_ind_energy_demand_steel_gas_ff_natural+eucalc_ind_energy_demand_steel_liquid_ff_oil+eucalc_ind_energy_demand_steel_solid_ff_coal)</v>
      </c>
      <c r="R971" t="str">
        <f>IF(COUNTIF(soi_input_variables!A:A,B971)&gt;0,"yes","no")</f>
        <v>no</v>
      </c>
      <c r="S971" t="str">
        <f>IF(COUNTIF(midas_input_variables!A:A,B971)&gt;0,"yes","no")</f>
        <v>no</v>
      </c>
      <c r="T971" t="str">
        <f t="shared" si="578"/>
        <v>no</v>
      </c>
      <c r="V971" t="str">
        <f>IF(COUNTIF(eucalc_variables_proxies!A:A,B971)&gt;0,"yes","no")</f>
        <v>no</v>
      </c>
      <c r="X971" s="9" t="s">
        <v>2966</v>
      </c>
      <c r="Y971" t="s">
        <v>4681</v>
      </c>
      <c r="AI971" s="9" t="s">
        <v>5683</v>
      </c>
      <c r="AJ971" s="9" t="s">
        <v>2966</v>
      </c>
      <c r="AK971" t="s">
        <v>5359</v>
      </c>
      <c r="AO971" s="29"/>
      <c r="AP971" s="103" t="s">
        <v>5684</v>
      </c>
      <c r="AQ971" s="104" t="b">
        <v>1</v>
      </c>
      <c r="AR971" s="105"/>
      <c r="AS971" s="29"/>
      <c r="AT971" s="131" t="str" cm="1">
        <f t="array" ref="AT971">IFERROR(_xlfn.TEXTSPLIT(AR971,";",,FALSE),"")</f>
        <v/>
      </c>
      <c r="BJ971" s="132" t="str">
        <f t="shared" si="544"/>
        <v/>
      </c>
      <c r="BK971" s="132" t="str">
        <f t="shared" si="545"/>
        <v/>
      </c>
      <c r="BL971" s="132" t="str">
        <f t="shared" si="546"/>
        <v/>
      </c>
      <c r="BM971" s="132" t="str">
        <f t="shared" si="547"/>
        <v/>
      </c>
      <c r="BN971" s="132" t="str">
        <f t="shared" si="548"/>
        <v/>
      </c>
      <c r="BO971" s="132" t="str">
        <f t="shared" si="549"/>
        <v/>
      </c>
      <c r="BP971" s="132" t="str">
        <f t="shared" si="550"/>
        <v/>
      </c>
      <c r="BQ971" s="132" t="str">
        <f t="shared" si="551"/>
        <v/>
      </c>
      <c r="BR971" s="132" t="str">
        <f t="shared" si="552"/>
        <v/>
      </c>
      <c r="BS971" s="132" t="str">
        <f t="shared" si="553"/>
        <v/>
      </c>
      <c r="BT971" s="132" t="str">
        <f t="shared" si="554"/>
        <v/>
      </c>
      <c r="BU971" s="132" t="str">
        <f t="shared" si="555"/>
        <v/>
      </c>
      <c r="BV971" s="132" t="str">
        <f t="shared" si="556"/>
        <v/>
      </c>
      <c r="BW971" s="132" t="str">
        <f t="shared" si="557"/>
        <v/>
      </c>
      <c r="BX971" s="132" t="str">
        <f t="shared" si="558"/>
        <v/>
      </c>
      <c r="BY971" s="132" t="str">
        <f t="shared" si="559"/>
        <v/>
      </c>
      <c r="BZ971" t="str">
        <f t="shared" si="562"/>
        <v/>
      </c>
      <c r="CA971" t="str">
        <f t="shared" si="563"/>
        <v/>
      </c>
      <c r="CB971" t="str">
        <f t="shared" si="564"/>
        <v/>
      </c>
      <c r="CC971" t="str">
        <f t="shared" si="565"/>
        <v/>
      </c>
      <c r="CD971" t="str">
        <f t="shared" si="566"/>
        <v/>
      </c>
      <c r="CE971" t="str">
        <f t="shared" si="567"/>
        <v/>
      </c>
      <c r="CF971" t="str">
        <f t="shared" si="568"/>
        <v/>
      </c>
      <c r="CG971" t="str">
        <f t="shared" si="569"/>
        <v/>
      </c>
      <c r="CH971" t="str">
        <f t="shared" si="570"/>
        <v/>
      </c>
      <c r="CI971" t="str">
        <f t="shared" si="571"/>
        <v/>
      </c>
      <c r="CJ971" t="str">
        <f t="shared" si="572"/>
        <v/>
      </c>
      <c r="CK971" t="str">
        <f t="shared" si="573"/>
        <v/>
      </c>
      <c r="CL971" t="str">
        <f t="shared" si="574"/>
        <v/>
      </c>
      <c r="CM971" t="str">
        <f t="shared" si="575"/>
        <v/>
      </c>
      <c r="CN971" t="str">
        <f t="shared" si="576"/>
        <v/>
      </c>
      <c r="CO971" t="str">
        <f t="shared" si="577"/>
        <v/>
      </c>
    </row>
    <row r="972" spans="1:93" ht="17.100000000000001" customHeight="1">
      <c r="A972" t="s">
        <v>5164</v>
      </c>
      <c r="B972" s="97" t="s">
        <v>4914</v>
      </c>
      <c r="C972" s="26" t="s">
        <v>3263</v>
      </c>
      <c r="D972" s="27"/>
      <c r="E972" s="27" t="s">
        <v>2890</v>
      </c>
      <c r="F972" t="s">
        <v>48</v>
      </c>
      <c r="G972" s="30" t="s">
        <v>631</v>
      </c>
      <c r="H972" t="s">
        <v>526</v>
      </c>
      <c r="I972" t="s">
        <v>5682</v>
      </c>
      <c r="K972" s="28" t="s">
        <v>4663</v>
      </c>
      <c r="M972" t="s">
        <v>38</v>
      </c>
      <c r="R972" t="str">
        <f>IF(COUNTIF(soi_input_variables!A:A,B972)&gt;0,"yes","no")</f>
        <v>yes</v>
      </c>
      <c r="S972" t="str">
        <f>IF(COUNTIF(midas_input_variables!A:A,B972)&gt;0,"yes","no")</f>
        <v>yes</v>
      </c>
      <c r="T972" t="str">
        <f t="shared" si="578"/>
        <v>yes</v>
      </c>
      <c r="U972">
        <f t="shared" ref="U972:U973" si="592">0.0005</f>
        <v>5.0000000000000001E-4</v>
      </c>
      <c r="V972" t="str">
        <f>IF(COUNTIF(eucalc_variables_proxies!A:A,B972)&gt;0,"yes","no")</f>
        <v>yes</v>
      </c>
      <c r="X972" s="9" t="s">
        <v>2966</v>
      </c>
      <c r="Y972" t="s">
        <v>4681</v>
      </c>
      <c r="AI972" s="9" t="s">
        <v>5685</v>
      </c>
      <c r="AJ972" s="9" t="s">
        <v>2966</v>
      </c>
      <c r="AK972" t="s">
        <v>5359</v>
      </c>
      <c r="AO972" s="29"/>
      <c r="AP972" s="103" t="s">
        <v>5686</v>
      </c>
      <c r="AQ972" s="104" t="b">
        <v>1</v>
      </c>
      <c r="AR972" s="105"/>
      <c r="AS972" s="29"/>
      <c r="AT972" s="131" t="str" cm="1">
        <f t="array" ref="AT972">IFERROR(_xlfn.TEXTSPLIT(AR972,";",,FALSE),"")</f>
        <v/>
      </c>
      <c r="BJ972" s="132" t="str">
        <f t="shared" ref="BJ972:BJ1035" si="593">IF(LEN(AT972)&gt;0,VALUE(AT972),"")</f>
        <v/>
      </c>
      <c r="BK972" s="132" t="str">
        <f t="shared" ref="BK972:BK1035" si="594">IF(LEN(AU972)&gt;0,VALUE(AU972),"")</f>
        <v/>
      </c>
      <c r="BL972" s="132" t="str">
        <f t="shared" ref="BL972:BL1035" si="595">IF(LEN(AV972)&gt;0,VALUE(AV972),"")</f>
        <v/>
      </c>
      <c r="BM972" s="132" t="str">
        <f t="shared" ref="BM972:BM1035" si="596">IF(LEN(AW972)&gt;0,VALUE(AW972),"")</f>
        <v/>
      </c>
      <c r="BN972" s="132" t="str">
        <f t="shared" ref="BN972:BN1035" si="597">IF(LEN(AX972)&gt;0,VALUE(AX972),"")</f>
        <v/>
      </c>
      <c r="BO972" s="132" t="str">
        <f t="shared" ref="BO972:BO1035" si="598">IF(LEN(AY972)&gt;0,VALUE(AY972),"")</f>
        <v/>
      </c>
      <c r="BP972" s="132" t="str">
        <f t="shared" ref="BP972:BP1035" si="599">IF(LEN(AZ972)&gt;0,VALUE(AZ972),"")</f>
        <v/>
      </c>
      <c r="BQ972" s="132" t="str">
        <f t="shared" ref="BQ972:BQ1035" si="600">IF(LEN(BA972)&gt;0,VALUE(BA972),"")</f>
        <v/>
      </c>
      <c r="BR972" s="132" t="str">
        <f t="shared" ref="BR972:BR1035" si="601">IF(LEN(BB972)&gt;0,VALUE(BB972),"")</f>
        <v/>
      </c>
      <c r="BS972" s="132" t="str">
        <f t="shared" ref="BS972:BS1035" si="602">IF(LEN(BC972)&gt;0,VALUE(BC972),"")</f>
        <v/>
      </c>
      <c r="BT972" s="132" t="str">
        <f t="shared" ref="BT972:BT1035" si="603">IF(LEN(BD972)&gt;0,VALUE(BD972),"")</f>
        <v/>
      </c>
      <c r="BU972" s="132" t="str">
        <f t="shared" ref="BU972:BU1035" si="604">IF(LEN(BE972)&gt;0,VALUE(BE972),"")</f>
        <v/>
      </c>
      <c r="BV972" s="132" t="str">
        <f t="shared" ref="BV972:BV1035" si="605">IF(LEN(BF972)&gt;0,VALUE(BF972),"")</f>
        <v/>
      </c>
      <c r="BW972" s="132" t="str">
        <f t="shared" ref="BW972:BW1035" si="606">IF(LEN(BG972)&gt;0,VALUE(BG972),"")</f>
        <v/>
      </c>
      <c r="BX972" s="132" t="str">
        <f t="shared" ref="BX972:BX1035" si="607">IF(LEN(BH972)&gt;0,VALUE(BH972),"")</f>
        <v/>
      </c>
      <c r="BY972" s="132" t="str">
        <f t="shared" ref="BY972:BY1035" si="608">IF(LEN(BI972)&gt;0,VALUE(BI972),"")</f>
        <v/>
      </c>
      <c r="BZ972" t="str">
        <f t="shared" si="562"/>
        <v/>
      </c>
      <c r="CA972" t="str">
        <f t="shared" si="563"/>
        <v/>
      </c>
      <c r="CB972" t="str">
        <f t="shared" si="564"/>
        <v/>
      </c>
      <c r="CC972" t="str">
        <f t="shared" si="565"/>
        <v/>
      </c>
      <c r="CD972" t="str">
        <f t="shared" si="566"/>
        <v/>
      </c>
      <c r="CE972" t="str">
        <f t="shared" si="567"/>
        <v/>
      </c>
      <c r="CF972" t="str">
        <f t="shared" si="568"/>
        <v/>
      </c>
      <c r="CG972" t="str">
        <f t="shared" si="569"/>
        <v/>
      </c>
      <c r="CH972" t="str">
        <f t="shared" si="570"/>
        <v/>
      </c>
      <c r="CI972" t="str">
        <f t="shared" si="571"/>
        <v/>
      </c>
      <c r="CJ972" t="str">
        <f t="shared" si="572"/>
        <v/>
      </c>
      <c r="CK972" t="str">
        <f t="shared" si="573"/>
        <v/>
      </c>
      <c r="CL972" t="str">
        <f t="shared" si="574"/>
        <v/>
      </c>
      <c r="CM972" t="str">
        <f t="shared" si="575"/>
        <v/>
      </c>
      <c r="CN972" t="str">
        <f t="shared" si="576"/>
        <v/>
      </c>
      <c r="CO972" t="str">
        <f t="shared" si="577"/>
        <v/>
      </c>
    </row>
    <row r="973" spans="1:93" ht="18.600000000000001" customHeight="1">
      <c r="A973" t="s">
        <v>5166</v>
      </c>
      <c r="B973" s="97" t="s">
        <v>4917</v>
      </c>
      <c r="C973" s="26" t="s">
        <v>5482</v>
      </c>
      <c r="D973" s="27"/>
      <c r="E973" s="27" t="s">
        <v>2890</v>
      </c>
      <c r="F973" t="s">
        <v>48</v>
      </c>
      <c r="G973" s="30" t="s">
        <v>631</v>
      </c>
      <c r="H973" t="s">
        <v>526</v>
      </c>
      <c r="I973" t="s">
        <v>5679</v>
      </c>
      <c r="K973" s="28"/>
      <c r="M973" t="s">
        <v>38</v>
      </c>
      <c r="R973" t="str">
        <f>IF(COUNTIF(soi_input_variables!A:A,B973)&gt;0,"yes","no")</f>
        <v>yes</v>
      </c>
      <c r="S973" t="str">
        <f>IF(COUNTIF(midas_input_variables!A:A,B973)&gt;0,"yes","no")</f>
        <v>yes</v>
      </c>
      <c r="T973" t="str">
        <f t="shared" si="578"/>
        <v>yes</v>
      </c>
      <c r="U973">
        <f t="shared" si="592"/>
        <v>5.0000000000000001E-4</v>
      </c>
      <c r="V973" t="str">
        <f>IF(COUNTIF(eucalc_variables_proxies!A:A,B973)&gt;0,"yes","no")</f>
        <v>yes</v>
      </c>
      <c r="X973" s="9" t="s">
        <v>2966</v>
      </c>
      <c r="Y973" t="s">
        <v>4681</v>
      </c>
      <c r="AI973" s="9" t="s">
        <v>5687</v>
      </c>
      <c r="AJ973" s="9" t="s">
        <v>2966</v>
      </c>
      <c r="AK973" t="s">
        <v>5359</v>
      </c>
      <c r="AO973" s="29">
        <v>1401</v>
      </c>
      <c r="AP973" s="103" t="s">
        <v>5688</v>
      </c>
      <c r="AQ973" s="104" t="b">
        <v>1</v>
      </c>
      <c r="AR973" s="105"/>
      <c r="AS973" s="29">
        <v>1401</v>
      </c>
      <c r="AT973" s="131" t="str" cm="1">
        <f t="array" ref="AT973">IFERROR(_xlfn.TEXTSPLIT(AR973,";",,FALSE),"")</f>
        <v/>
      </c>
      <c r="BJ973" s="132" t="str">
        <f t="shared" si="593"/>
        <v/>
      </c>
      <c r="BK973" s="132" t="str">
        <f t="shared" si="594"/>
        <v/>
      </c>
      <c r="BL973" s="132" t="str">
        <f t="shared" si="595"/>
        <v/>
      </c>
      <c r="BM973" s="132" t="str">
        <f t="shared" si="596"/>
        <v/>
      </c>
      <c r="BN973" s="132" t="str">
        <f t="shared" si="597"/>
        <v/>
      </c>
      <c r="BO973" s="132" t="str">
        <f t="shared" si="598"/>
        <v/>
      </c>
      <c r="BP973" s="132" t="str">
        <f t="shared" si="599"/>
        <v/>
      </c>
      <c r="BQ973" s="132" t="str">
        <f t="shared" si="600"/>
        <v/>
      </c>
      <c r="BR973" s="132" t="str">
        <f t="shared" si="601"/>
        <v/>
      </c>
      <c r="BS973" s="132" t="str">
        <f t="shared" si="602"/>
        <v/>
      </c>
      <c r="BT973" s="132" t="str">
        <f t="shared" si="603"/>
        <v/>
      </c>
      <c r="BU973" s="132" t="str">
        <f t="shared" si="604"/>
        <v/>
      </c>
      <c r="BV973" s="132" t="str">
        <f t="shared" si="605"/>
        <v/>
      </c>
      <c r="BW973" s="132" t="str">
        <f t="shared" si="606"/>
        <v/>
      </c>
      <c r="BX973" s="132" t="str">
        <f t="shared" si="607"/>
        <v/>
      </c>
      <c r="BY973" s="132" t="str">
        <f t="shared" si="608"/>
        <v/>
      </c>
      <c r="BZ973" t="str">
        <f t="shared" si="562"/>
        <v/>
      </c>
      <c r="CA973" t="str">
        <f t="shared" si="563"/>
        <v/>
      </c>
      <c r="CB973" t="str">
        <f t="shared" si="564"/>
        <v/>
      </c>
      <c r="CC973" t="str">
        <f t="shared" si="565"/>
        <v/>
      </c>
      <c r="CD973" t="str">
        <f t="shared" si="566"/>
        <v/>
      </c>
      <c r="CE973" t="str">
        <f t="shared" si="567"/>
        <v/>
      </c>
      <c r="CF973" t="str">
        <f t="shared" si="568"/>
        <v/>
      </c>
      <c r="CG973" t="str">
        <f t="shared" si="569"/>
        <v/>
      </c>
      <c r="CH973" t="str">
        <f t="shared" si="570"/>
        <v/>
      </c>
      <c r="CI973" t="str">
        <f t="shared" si="571"/>
        <v/>
      </c>
      <c r="CJ973" t="str">
        <f t="shared" si="572"/>
        <v/>
      </c>
      <c r="CK973" t="str">
        <f t="shared" si="573"/>
        <v/>
      </c>
      <c r="CL973" t="str">
        <f t="shared" si="574"/>
        <v/>
      </c>
      <c r="CM973" t="str">
        <f t="shared" si="575"/>
        <v/>
      </c>
      <c r="CN973" t="str">
        <f t="shared" si="576"/>
        <v/>
      </c>
      <c r="CO973" t="str">
        <f t="shared" si="577"/>
        <v/>
      </c>
    </row>
    <row r="974" spans="1:93" ht="18" customHeight="1">
      <c r="B974" s="97" t="s">
        <v>4920</v>
      </c>
      <c r="C974" s="26"/>
      <c r="D974" s="27"/>
      <c r="E974" s="27" t="s">
        <v>3723</v>
      </c>
      <c r="G974" s="30" t="s">
        <v>631</v>
      </c>
      <c r="H974" t="s">
        <v>434</v>
      </c>
      <c r="I974" t="s">
        <v>5689</v>
      </c>
      <c r="K974" s="28"/>
      <c r="M974" t="s">
        <v>38</v>
      </c>
      <c r="Q974" s="1" t="str">
        <f>CONCATENATE($B$867,  "/(", $B$968, "+", $B$972, "+", $B$975, ")")</f>
        <v>eucalc_ind_emissions_co2e_steel/(eucalc_ind_energy_demand_steel_gas_ff_natural+eucalc_ind_energy_demand_steel_liquid_ff_oil+eucalc_ind_energy_demand_steel_solid_ff_coal)</v>
      </c>
      <c r="R974" t="str">
        <f>IF(COUNTIF(soi_input_variables!A:A,B974)&gt;0,"yes","no")</f>
        <v>no</v>
      </c>
      <c r="S974" t="str">
        <f>IF(COUNTIF(midas_input_variables!A:A,B974)&gt;0,"yes","no")</f>
        <v>no</v>
      </c>
      <c r="T974" t="str">
        <f t="shared" si="578"/>
        <v>no</v>
      </c>
      <c r="V974" t="str">
        <f>IF(COUNTIF(eucalc_variables_proxies!A:A,B974)&gt;0,"yes","no")</f>
        <v>no</v>
      </c>
      <c r="X974" s="9" t="s">
        <v>2966</v>
      </c>
      <c r="Y974" t="s">
        <v>4681</v>
      </c>
      <c r="AI974" s="9" t="s">
        <v>5690</v>
      </c>
      <c r="AJ974" s="9" t="s">
        <v>2966</v>
      </c>
      <c r="AK974" t="s">
        <v>5359</v>
      </c>
      <c r="AO974" s="29">
        <v>1401</v>
      </c>
      <c r="AP974" s="103" t="s">
        <v>5691</v>
      </c>
      <c r="AQ974" s="104" t="b">
        <v>1</v>
      </c>
      <c r="AR974" s="105"/>
      <c r="AS974" s="29">
        <v>1401</v>
      </c>
      <c r="AT974" s="131" t="str" cm="1">
        <f t="array" ref="AT974">IFERROR(_xlfn.TEXTSPLIT(AR974,";",,FALSE),"")</f>
        <v/>
      </c>
      <c r="BJ974" s="132" t="str">
        <f t="shared" si="593"/>
        <v/>
      </c>
      <c r="BK974" s="132" t="str">
        <f t="shared" si="594"/>
        <v/>
      </c>
      <c r="BL974" s="132" t="str">
        <f t="shared" si="595"/>
        <v/>
      </c>
      <c r="BM974" s="132" t="str">
        <f t="shared" si="596"/>
        <v/>
      </c>
      <c r="BN974" s="132" t="str">
        <f t="shared" si="597"/>
        <v/>
      </c>
      <c r="BO974" s="132" t="str">
        <f t="shared" si="598"/>
        <v/>
      </c>
      <c r="BP974" s="132" t="str">
        <f t="shared" si="599"/>
        <v/>
      </c>
      <c r="BQ974" s="132" t="str">
        <f t="shared" si="600"/>
        <v/>
      </c>
      <c r="BR974" s="132" t="str">
        <f t="shared" si="601"/>
        <v/>
      </c>
      <c r="BS974" s="132" t="str">
        <f t="shared" si="602"/>
        <v/>
      </c>
      <c r="BT974" s="132" t="str">
        <f t="shared" si="603"/>
        <v/>
      </c>
      <c r="BU974" s="132" t="str">
        <f t="shared" si="604"/>
        <v/>
      </c>
      <c r="BV974" s="132" t="str">
        <f t="shared" si="605"/>
        <v/>
      </c>
      <c r="BW974" s="132" t="str">
        <f t="shared" si="606"/>
        <v/>
      </c>
      <c r="BX974" s="132" t="str">
        <f t="shared" si="607"/>
        <v/>
      </c>
      <c r="BY974" s="132" t="str">
        <f t="shared" si="608"/>
        <v/>
      </c>
      <c r="BZ974" t="str">
        <f t="shared" si="562"/>
        <v/>
      </c>
      <c r="CA974" t="str">
        <f t="shared" si="563"/>
        <v/>
      </c>
      <c r="CB974" t="str">
        <f t="shared" si="564"/>
        <v/>
      </c>
      <c r="CC974" t="str">
        <f t="shared" si="565"/>
        <v/>
      </c>
      <c r="CD974" t="str">
        <f t="shared" si="566"/>
        <v/>
      </c>
      <c r="CE974" t="str">
        <f t="shared" si="567"/>
        <v/>
      </c>
      <c r="CF974" t="str">
        <f t="shared" si="568"/>
        <v/>
      </c>
      <c r="CG974" t="str">
        <f t="shared" si="569"/>
        <v/>
      </c>
      <c r="CH974" t="str">
        <f t="shared" si="570"/>
        <v/>
      </c>
      <c r="CI974" t="str">
        <f t="shared" si="571"/>
        <v/>
      </c>
      <c r="CJ974" t="str">
        <f t="shared" si="572"/>
        <v/>
      </c>
      <c r="CK974" t="str">
        <f t="shared" si="573"/>
        <v/>
      </c>
      <c r="CL974" t="str">
        <f t="shared" si="574"/>
        <v/>
      </c>
      <c r="CM974" t="str">
        <f t="shared" si="575"/>
        <v/>
      </c>
      <c r="CN974" t="str">
        <f t="shared" si="576"/>
        <v/>
      </c>
      <c r="CO974" t="str">
        <f t="shared" si="577"/>
        <v/>
      </c>
    </row>
    <row r="975" spans="1:93" ht="18.600000000000001" customHeight="1">
      <c r="A975" t="s">
        <v>5169</v>
      </c>
      <c r="B975" s="97" t="s">
        <v>4923</v>
      </c>
      <c r="C975" s="26" t="s">
        <v>3738</v>
      </c>
      <c r="D975" s="27"/>
      <c r="E975" s="27" t="s">
        <v>2890</v>
      </c>
      <c r="F975" t="s">
        <v>48</v>
      </c>
      <c r="G975" s="30" t="s">
        <v>631</v>
      </c>
      <c r="H975" t="s">
        <v>526</v>
      </c>
      <c r="I975" t="s">
        <v>5689</v>
      </c>
      <c r="K975" s="28" t="s">
        <v>4663</v>
      </c>
      <c r="M975" t="s">
        <v>38</v>
      </c>
      <c r="R975" t="str">
        <f>IF(COUNTIF(soi_input_variables!A:A,B975)&gt;0,"yes","no")</f>
        <v>yes</v>
      </c>
      <c r="S975" t="str">
        <f>IF(COUNTIF(midas_input_variables!A:A,B975)&gt;0,"yes","no")</f>
        <v>yes</v>
      </c>
      <c r="T975" t="str">
        <f t="shared" si="578"/>
        <v>yes</v>
      </c>
      <c r="U975">
        <f t="shared" ref="U975:U1053" si="609">0.0005</f>
        <v>5.0000000000000001E-4</v>
      </c>
      <c r="V975" t="str">
        <f>IF(COUNTIF(eucalc_variables_proxies!A:A,B975)&gt;0,"yes","no")</f>
        <v>yes</v>
      </c>
      <c r="X975" s="9" t="s">
        <v>2966</v>
      </c>
      <c r="Y975" t="s">
        <v>4681</v>
      </c>
      <c r="AI975" s="9" t="s">
        <v>5692</v>
      </c>
      <c r="AJ975" s="9" t="s">
        <v>2966</v>
      </c>
      <c r="AK975" t="s">
        <v>5359</v>
      </c>
      <c r="AO975" s="29">
        <v>1401</v>
      </c>
      <c r="AP975" s="103" t="s">
        <v>5693</v>
      </c>
      <c r="AQ975" s="104" t="b">
        <v>1</v>
      </c>
      <c r="AR975" s="105"/>
      <c r="AS975" s="29">
        <v>1401</v>
      </c>
      <c r="AT975" s="131" t="str" cm="1">
        <f t="array" ref="AT975">IFERROR(_xlfn.TEXTSPLIT(AR975,";",,FALSE),"")</f>
        <v/>
      </c>
      <c r="BJ975" s="132" t="str">
        <f t="shared" si="593"/>
        <v/>
      </c>
      <c r="BK975" s="132" t="str">
        <f t="shared" si="594"/>
        <v/>
      </c>
      <c r="BL975" s="132" t="str">
        <f t="shared" si="595"/>
        <v/>
      </c>
      <c r="BM975" s="132" t="str">
        <f t="shared" si="596"/>
        <v/>
      </c>
      <c r="BN975" s="132" t="str">
        <f t="shared" si="597"/>
        <v/>
      </c>
      <c r="BO975" s="132" t="str">
        <f t="shared" si="598"/>
        <v/>
      </c>
      <c r="BP975" s="132" t="str">
        <f t="shared" si="599"/>
        <v/>
      </c>
      <c r="BQ975" s="132" t="str">
        <f t="shared" si="600"/>
        <v/>
      </c>
      <c r="BR975" s="132" t="str">
        <f t="shared" si="601"/>
        <v/>
      </c>
      <c r="BS975" s="132" t="str">
        <f t="shared" si="602"/>
        <v/>
      </c>
      <c r="BT975" s="132" t="str">
        <f t="shared" si="603"/>
        <v/>
      </c>
      <c r="BU975" s="132" t="str">
        <f t="shared" si="604"/>
        <v/>
      </c>
      <c r="BV975" s="132" t="str">
        <f t="shared" si="605"/>
        <v/>
      </c>
      <c r="BW975" s="132" t="str">
        <f t="shared" si="606"/>
        <v/>
      </c>
      <c r="BX975" s="132" t="str">
        <f t="shared" si="607"/>
        <v/>
      </c>
      <c r="BY975" s="132" t="str">
        <f t="shared" si="608"/>
        <v/>
      </c>
      <c r="BZ975" t="str">
        <f t="shared" si="562"/>
        <v/>
      </c>
      <c r="CA975" t="str">
        <f t="shared" si="563"/>
        <v/>
      </c>
      <c r="CB975" t="str">
        <f t="shared" si="564"/>
        <v/>
      </c>
      <c r="CC975" t="str">
        <f t="shared" si="565"/>
        <v/>
      </c>
      <c r="CD975" t="str">
        <f t="shared" si="566"/>
        <v/>
      </c>
      <c r="CE975" t="str">
        <f t="shared" si="567"/>
        <v/>
      </c>
      <c r="CF975" t="str">
        <f t="shared" si="568"/>
        <v/>
      </c>
      <c r="CG975" t="str">
        <f t="shared" si="569"/>
        <v/>
      </c>
      <c r="CH975" t="str">
        <f t="shared" si="570"/>
        <v/>
      </c>
      <c r="CI975" t="str">
        <f t="shared" si="571"/>
        <v/>
      </c>
      <c r="CJ975" t="str">
        <f t="shared" si="572"/>
        <v/>
      </c>
      <c r="CK975" t="str">
        <f t="shared" si="573"/>
        <v/>
      </c>
      <c r="CL975" t="str">
        <f t="shared" si="574"/>
        <v/>
      </c>
      <c r="CM975" t="str">
        <f t="shared" si="575"/>
        <v/>
      </c>
      <c r="CN975" t="str">
        <f t="shared" si="576"/>
        <v/>
      </c>
      <c r="CO975" t="str">
        <f t="shared" si="577"/>
        <v/>
      </c>
    </row>
    <row r="976" spans="1:93" ht="16.2" customHeight="1">
      <c r="A976" t="s">
        <v>5171</v>
      </c>
      <c r="B976" s="97" t="s">
        <v>4926</v>
      </c>
      <c r="C976" s="26" t="s">
        <v>5490</v>
      </c>
      <c r="D976" s="27"/>
      <c r="E976" s="27" t="s">
        <v>2890</v>
      </c>
      <c r="F976" t="s">
        <v>48</v>
      </c>
      <c r="G976" s="30" t="s">
        <v>631</v>
      </c>
      <c r="H976" t="s">
        <v>526</v>
      </c>
      <c r="I976" t="s">
        <v>5694</v>
      </c>
      <c r="K976" s="28"/>
      <c r="M976" t="s">
        <v>38</v>
      </c>
      <c r="R976" t="str">
        <f>IF(COUNTIF(soi_input_variables!A:A,B976)&gt;0,"yes","no")</f>
        <v>yes</v>
      </c>
      <c r="S976" t="str">
        <f>IF(COUNTIF(midas_input_variables!A:A,B976)&gt;0,"yes","no")</f>
        <v>yes</v>
      </c>
      <c r="T976" t="str">
        <f t="shared" ref="T976:T1189" si="610">IF(OR(R976="yes",S976="yes"),"yes","no")</f>
        <v>yes</v>
      </c>
      <c r="U976">
        <f t="shared" si="609"/>
        <v>5.0000000000000001E-4</v>
      </c>
      <c r="V976" t="str">
        <f>IF(COUNTIF(eucalc_variables_proxies!A:A,B976)&gt;0,"yes","no")</f>
        <v>yes</v>
      </c>
      <c r="X976" s="9" t="s">
        <v>2966</v>
      </c>
      <c r="Y976" t="s">
        <v>4681</v>
      </c>
      <c r="AI976" s="9" t="s">
        <v>5695</v>
      </c>
      <c r="AJ976" s="9" t="s">
        <v>2966</v>
      </c>
      <c r="AK976" t="s">
        <v>5359</v>
      </c>
      <c r="AO976" s="29">
        <v>1401</v>
      </c>
      <c r="AP976" s="103" t="s">
        <v>5696</v>
      </c>
      <c r="AQ976" s="104" t="b">
        <v>1</v>
      </c>
      <c r="AR976" s="105"/>
      <c r="AS976" s="29">
        <v>1401</v>
      </c>
      <c r="AT976" s="131" t="str" cm="1">
        <f t="array" ref="AT976">IFERROR(_xlfn.TEXTSPLIT(AR976,";",,FALSE),"")</f>
        <v/>
      </c>
      <c r="BJ976" s="132" t="str">
        <f t="shared" si="593"/>
        <v/>
      </c>
      <c r="BK976" s="132" t="str">
        <f t="shared" si="594"/>
        <v/>
      </c>
      <c r="BL976" s="132" t="str">
        <f t="shared" si="595"/>
        <v/>
      </c>
      <c r="BM976" s="132" t="str">
        <f t="shared" si="596"/>
        <v/>
      </c>
      <c r="BN976" s="132" t="str">
        <f t="shared" si="597"/>
        <v/>
      </c>
      <c r="BO976" s="132" t="str">
        <f t="shared" si="598"/>
        <v/>
      </c>
      <c r="BP976" s="132" t="str">
        <f t="shared" si="599"/>
        <v/>
      </c>
      <c r="BQ976" s="132" t="str">
        <f t="shared" si="600"/>
        <v/>
      </c>
      <c r="BR976" s="132" t="str">
        <f t="shared" si="601"/>
        <v/>
      </c>
      <c r="BS976" s="132" t="str">
        <f t="shared" si="602"/>
        <v/>
      </c>
      <c r="BT976" s="132" t="str">
        <f t="shared" si="603"/>
        <v/>
      </c>
      <c r="BU976" s="132" t="str">
        <f t="shared" si="604"/>
        <v/>
      </c>
      <c r="BV976" s="132" t="str">
        <f t="shared" si="605"/>
        <v/>
      </c>
      <c r="BW976" s="132" t="str">
        <f t="shared" si="606"/>
        <v/>
      </c>
      <c r="BX976" s="132" t="str">
        <f t="shared" si="607"/>
        <v/>
      </c>
      <c r="BY976" s="132" t="str">
        <f t="shared" si="608"/>
        <v/>
      </c>
      <c r="BZ976" t="str">
        <f t="shared" si="562"/>
        <v/>
      </c>
      <c r="CA976" t="str">
        <f t="shared" si="563"/>
        <v/>
      </c>
      <c r="CB976" t="str">
        <f t="shared" si="564"/>
        <v/>
      </c>
      <c r="CC976" t="str">
        <f t="shared" si="565"/>
        <v/>
      </c>
      <c r="CD976" t="str">
        <f t="shared" si="566"/>
        <v/>
      </c>
      <c r="CE976" t="str">
        <f t="shared" si="567"/>
        <v/>
      </c>
      <c r="CF976" t="str">
        <f t="shared" si="568"/>
        <v/>
      </c>
      <c r="CG976" t="str">
        <f t="shared" si="569"/>
        <v/>
      </c>
      <c r="CH976" t="str">
        <f t="shared" si="570"/>
        <v/>
      </c>
      <c r="CI976" t="str">
        <f t="shared" si="571"/>
        <v/>
      </c>
      <c r="CJ976" t="str">
        <f t="shared" si="572"/>
        <v/>
      </c>
      <c r="CK976" t="str">
        <f t="shared" si="573"/>
        <v/>
      </c>
      <c r="CL976" t="str">
        <f t="shared" si="574"/>
        <v/>
      </c>
      <c r="CM976" t="str">
        <f t="shared" si="575"/>
        <v/>
      </c>
      <c r="CN976" t="str">
        <f t="shared" si="576"/>
        <v/>
      </c>
      <c r="CO976" t="str">
        <f t="shared" si="577"/>
        <v/>
      </c>
    </row>
    <row r="977" spans="1:93" ht="17.100000000000001" customHeight="1">
      <c r="A977" s="207" t="s">
        <v>5697</v>
      </c>
      <c r="B977" s="97" t="s">
        <v>4930</v>
      </c>
      <c r="C977" s="26" t="s">
        <v>5419</v>
      </c>
      <c r="D977" s="27"/>
      <c r="E977" s="27" t="s">
        <v>2890</v>
      </c>
      <c r="F977" t="s">
        <v>48</v>
      </c>
      <c r="G977" s="30" t="s">
        <v>631</v>
      </c>
      <c r="H977" t="s">
        <v>526</v>
      </c>
      <c r="I977" t="s">
        <v>5698</v>
      </c>
      <c r="K977" s="28"/>
      <c r="L977" t="s">
        <v>472</v>
      </c>
      <c r="M977" t="s">
        <v>38</v>
      </c>
      <c r="Q977" s="202"/>
      <c r="R977" t="str">
        <f>IF(COUNTIF(soi_input_variables!A:A,B977)&gt;0,"yes","no")</f>
        <v>yes</v>
      </c>
      <c r="S977" t="str">
        <f>IF(COUNTIF(midas_input_variables!A:A,B977)&gt;0,"yes","no")</f>
        <v>yes</v>
      </c>
      <c r="T977" t="str">
        <f t="shared" si="610"/>
        <v>yes</v>
      </c>
      <c r="U977">
        <f t="shared" si="609"/>
        <v>5.0000000000000001E-4</v>
      </c>
      <c r="V977" t="str">
        <f>IF(COUNTIF(eucalc_variables_proxies!A:A,B977)&gt;0,"yes","no")</f>
        <v>yes</v>
      </c>
      <c r="X977" s="9" t="s">
        <v>2966</v>
      </c>
      <c r="Y977" t="s">
        <v>4681</v>
      </c>
      <c r="AI977" s="9" t="s">
        <v>5699</v>
      </c>
      <c r="AJ977" s="9" t="s">
        <v>2966</v>
      </c>
      <c r="AK977" t="s">
        <v>5359</v>
      </c>
      <c r="AO977" s="29">
        <v>1401</v>
      </c>
      <c r="AP977" s="103" t="s">
        <v>5700</v>
      </c>
      <c r="AQ977" s="104" t="b">
        <v>1</v>
      </c>
      <c r="AR977" s="105"/>
      <c r="AS977" s="29">
        <v>1401</v>
      </c>
      <c r="AT977" s="131" t="str" cm="1">
        <f t="array" ref="AT977">IFERROR(_xlfn.TEXTSPLIT(AR977,";",,FALSE),"")</f>
        <v/>
      </c>
      <c r="BJ977" s="132" t="str">
        <f t="shared" si="593"/>
        <v/>
      </c>
      <c r="BK977" s="132" t="str">
        <f t="shared" si="594"/>
        <v/>
      </c>
      <c r="BL977" s="132" t="str">
        <f t="shared" si="595"/>
        <v/>
      </c>
      <c r="BM977" s="132" t="str">
        <f t="shared" si="596"/>
        <v/>
      </c>
      <c r="BN977" s="132" t="str">
        <f t="shared" si="597"/>
        <v/>
      </c>
      <c r="BO977" s="132" t="str">
        <f t="shared" si="598"/>
        <v/>
      </c>
      <c r="BP977" s="132" t="str">
        <f t="shared" si="599"/>
        <v/>
      </c>
      <c r="BQ977" s="132" t="str">
        <f t="shared" si="600"/>
        <v/>
      </c>
      <c r="BR977" s="132" t="str">
        <f t="shared" si="601"/>
        <v/>
      </c>
      <c r="BS977" s="132" t="str">
        <f t="shared" si="602"/>
        <v/>
      </c>
      <c r="BT977" s="132" t="str">
        <f t="shared" si="603"/>
        <v/>
      </c>
      <c r="BU977" s="132" t="str">
        <f t="shared" si="604"/>
        <v/>
      </c>
      <c r="BV977" s="132" t="str">
        <f t="shared" si="605"/>
        <v/>
      </c>
      <c r="BW977" s="132" t="str">
        <f t="shared" si="606"/>
        <v/>
      </c>
      <c r="BX977" s="132" t="str">
        <f t="shared" si="607"/>
        <v/>
      </c>
      <c r="BY977" s="132" t="str">
        <f t="shared" si="608"/>
        <v/>
      </c>
      <c r="BZ977" t="str">
        <f t="shared" ref="BZ977:BZ1040" si="611" xml:space="preserve"> IF(LEN(BJ977)&gt;0,VLOOKUP(BJ977,$AO:$AP,2,FALSE),"")</f>
        <v/>
      </c>
      <c r="CA977" t="str">
        <f t="shared" ref="CA977:CA1040" si="612" xml:space="preserve"> IF(LEN(BK977)&gt;0,VLOOKUP(BK977,$AO:$AP,2,FALSE),"")</f>
        <v/>
      </c>
      <c r="CB977" t="str">
        <f t="shared" ref="CB977:CB1040" si="613" xml:space="preserve"> IF(LEN(BL977)&gt;0,VLOOKUP(BL977,$AO:$AP,2,FALSE),"")</f>
        <v/>
      </c>
      <c r="CC977" t="str">
        <f t="shared" ref="CC977:CC1040" si="614" xml:space="preserve"> IF(LEN(BM977)&gt;0,VLOOKUP(BM977,$AO:$AP,2,FALSE),"")</f>
        <v/>
      </c>
      <c r="CD977" t="str">
        <f t="shared" ref="CD977:CD1040" si="615" xml:space="preserve"> IF(LEN(BN977)&gt;0,VLOOKUP(BN977,$AO:$AP,2,FALSE),"")</f>
        <v/>
      </c>
      <c r="CE977" t="str">
        <f t="shared" ref="CE977:CE1040" si="616" xml:space="preserve"> IF(LEN(BO977)&gt;0,VLOOKUP(BO977,$AO:$AP,2,FALSE),"")</f>
        <v/>
      </c>
      <c r="CF977" t="str">
        <f t="shared" ref="CF977:CF1040" si="617" xml:space="preserve"> IF(LEN(BP977)&gt;0,VLOOKUP(BP977,$AO:$AP,2,FALSE),"")</f>
        <v/>
      </c>
      <c r="CG977" t="str">
        <f t="shared" ref="CG977:CG1040" si="618" xml:space="preserve"> IF(LEN(BQ977)&gt;0,VLOOKUP(BQ977,$AO:$AP,2,FALSE),"")</f>
        <v/>
      </c>
      <c r="CH977" t="str">
        <f t="shared" ref="CH977:CH1040" si="619" xml:space="preserve"> IF(LEN(BR977)&gt;0,VLOOKUP(BR977,$AO:$AP,2,FALSE),"")</f>
        <v/>
      </c>
      <c r="CI977" t="str">
        <f t="shared" ref="CI977:CI1040" si="620" xml:space="preserve"> IF(LEN(BS977)&gt;0,VLOOKUP(BS977,$AO:$AP,2,FALSE),"")</f>
        <v/>
      </c>
      <c r="CJ977" t="str">
        <f t="shared" ref="CJ977:CJ1040" si="621" xml:space="preserve"> IF(LEN(BT977)&gt;0,VLOOKUP(BT977,$AO:$AP,2,FALSE),"")</f>
        <v/>
      </c>
      <c r="CK977" t="str">
        <f t="shared" ref="CK977:CK1040" si="622" xml:space="preserve"> IF(LEN(BU977)&gt;0,VLOOKUP(BU977,$AO:$AP,2,FALSE),"")</f>
        <v/>
      </c>
      <c r="CL977" t="str">
        <f t="shared" ref="CL977:CL1040" si="623" xml:space="preserve"> IF(LEN(BV977)&gt;0,VLOOKUP(BV977,$AO:$AP,2,FALSE),"")</f>
        <v/>
      </c>
      <c r="CM977" t="str">
        <f t="shared" ref="CM977:CM1040" si="624" xml:space="preserve"> IF(LEN(BW977)&gt;0,VLOOKUP(BW977,$AO:$AP,2,FALSE),"")</f>
        <v/>
      </c>
      <c r="CN977" t="str">
        <f t="shared" ref="CN977:CN1040" si="625" xml:space="preserve"> IF(LEN(BX977)&gt;0,VLOOKUP(BX977,$AO:$AP,2,FALSE),"")</f>
        <v/>
      </c>
      <c r="CO977" t="str">
        <f t="shared" ref="CO977:CO1040" si="626" xml:space="preserve"> IF(LEN(BY977)&gt;0,VLOOKUP(BY977,$AO:$AP,2,FALSE),"")</f>
        <v/>
      </c>
    </row>
    <row r="978" spans="1:93" ht="17.100000000000001" customHeight="1">
      <c r="A978" t="s">
        <v>5259</v>
      </c>
      <c r="B978" s="198" t="s">
        <v>5701</v>
      </c>
      <c r="C978" s="26"/>
      <c r="D978" s="27"/>
      <c r="E978" s="27" t="s">
        <v>2890</v>
      </c>
      <c r="F978" t="s">
        <v>48</v>
      </c>
      <c r="G978" s="30" t="s">
        <v>631</v>
      </c>
      <c r="H978" t="s">
        <v>526</v>
      </c>
      <c r="I978" t="s">
        <v>5702</v>
      </c>
      <c r="K978" s="28"/>
      <c r="M978" t="s">
        <v>38</v>
      </c>
      <c r="R978" t="str">
        <f>IF(COUNTIF(soi_input_variables!A:A,B978)&gt;0,"yes","no")</f>
        <v>yes</v>
      </c>
      <c r="S978" t="str">
        <f>IF(COUNTIF(midas_input_variables!A:A,B978)&gt;0,"yes","no")</f>
        <v>no</v>
      </c>
      <c r="T978" t="str">
        <f t="shared" ref="T978:T997" si="627">IF(OR(R978="yes",S978="yes"),"yes","no")</f>
        <v>yes</v>
      </c>
      <c r="U978">
        <f t="shared" si="609"/>
        <v>5.0000000000000001E-4</v>
      </c>
      <c r="V978" t="str">
        <f>IF(COUNTIF(eucalc_variables_proxies!A:A,B978)&gt;0,"yes","no")</f>
        <v>yes</v>
      </c>
      <c r="W978" s="198" t="s">
        <v>38</v>
      </c>
      <c r="X978" s="9"/>
      <c r="AI978" s="9" t="s">
        <v>5703</v>
      </c>
      <c r="AJ978" s="9" t="s">
        <v>2966</v>
      </c>
      <c r="AK978" t="s">
        <v>5359</v>
      </c>
      <c r="AO978" s="29">
        <v>1401</v>
      </c>
      <c r="AP978" s="103" t="s">
        <v>5704</v>
      </c>
      <c r="AQ978" s="104" t="b">
        <v>1</v>
      </c>
      <c r="AR978" s="105"/>
      <c r="AS978" s="29">
        <v>1401</v>
      </c>
      <c r="AT978" s="131" t="str" cm="1">
        <f t="array" ref="AT978">IFERROR(_xlfn.TEXTSPLIT(AR978,";",,FALSE),"")</f>
        <v/>
      </c>
      <c r="BJ978" s="132" t="str">
        <f t="shared" si="593"/>
        <v/>
      </c>
      <c r="BK978" s="132" t="str">
        <f t="shared" si="594"/>
        <v/>
      </c>
      <c r="BL978" s="132" t="str">
        <f t="shared" si="595"/>
        <v/>
      </c>
      <c r="BM978" s="132" t="str">
        <f t="shared" si="596"/>
        <v/>
      </c>
      <c r="BN978" s="132" t="str">
        <f t="shared" si="597"/>
        <v/>
      </c>
      <c r="BO978" s="132" t="str">
        <f t="shared" si="598"/>
        <v/>
      </c>
      <c r="BP978" s="132" t="str">
        <f t="shared" si="599"/>
        <v/>
      </c>
      <c r="BQ978" s="132" t="str">
        <f t="shared" si="600"/>
        <v/>
      </c>
      <c r="BR978" s="132" t="str">
        <f t="shared" si="601"/>
        <v/>
      </c>
      <c r="BS978" s="132" t="str">
        <f t="shared" si="602"/>
        <v/>
      </c>
      <c r="BT978" s="132" t="str">
        <f t="shared" si="603"/>
        <v/>
      </c>
      <c r="BU978" s="132" t="str">
        <f t="shared" si="604"/>
        <v/>
      </c>
      <c r="BV978" s="132" t="str">
        <f t="shared" si="605"/>
        <v/>
      </c>
      <c r="BW978" s="132" t="str">
        <f t="shared" si="606"/>
        <v/>
      </c>
      <c r="BX978" s="132" t="str">
        <f t="shared" si="607"/>
        <v/>
      </c>
      <c r="BY978" s="132" t="str">
        <f t="shared" si="608"/>
        <v/>
      </c>
      <c r="BZ978" t="str">
        <f t="shared" si="611"/>
        <v/>
      </c>
      <c r="CA978" t="str">
        <f t="shared" si="612"/>
        <v/>
      </c>
      <c r="CB978" t="str">
        <f t="shared" si="613"/>
        <v/>
      </c>
      <c r="CC978" t="str">
        <f t="shared" si="614"/>
        <v/>
      </c>
      <c r="CD978" t="str">
        <f t="shared" si="615"/>
        <v/>
      </c>
      <c r="CE978" t="str">
        <f t="shared" si="616"/>
        <v/>
      </c>
      <c r="CF978" t="str">
        <f t="shared" si="617"/>
        <v/>
      </c>
      <c r="CG978" t="str">
        <f t="shared" si="618"/>
        <v/>
      </c>
      <c r="CH978" t="str">
        <f t="shared" si="619"/>
        <v/>
      </c>
      <c r="CI978" t="str">
        <f t="shared" si="620"/>
        <v/>
      </c>
      <c r="CJ978" t="str">
        <f t="shared" si="621"/>
        <v/>
      </c>
      <c r="CK978" t="str">
        <f t="shared" si="622"/>
        <v/>
      </c>
      <c r="CL978" t="str">
        <f t="shared" si="623"/>
        <v/>
      </c>
      <c r="CM978" t="str">
        <f t="shared" si="624"/>
        <v/>
      </c>
      <c r="CN978" t="str">
        <f t="shared" si="625"/>
        <v/>
      </c>
      <c r="CO978" t="str">
        <f t="shared" si="626"/>
        <v/>
      </c>
    </row>
    <row r="979" spans="1:93" ht="17.100000000000001" customHeight="1">
      <c r="A979" t="s">
        <v>5271</v>
      </c>
      <c r="B979" t="s">
        <v>5705</v>
      </c>
      <c r="C979" s="26"/>
      <c r="D979" s="27"/>
      <c r="E979" s="27" t="s">
        <v>2890</v>
      </c>
      <c r="F979" t="s">
        <v>48</v>
      </c>
      <c r="G979" s="30" t="s">
        <v>631</v>
      </c>
      <c r="H979" t="s">
        <v>526</v>
      </c>
      <c r="I979" t="s">
        <v>5702</v>
      </c>
      <c r="K979" s="28"/>
      <c r="M979" t="s">
        <v>38</v>
      </c>
      <c r="R979" t="str">
        <f>IF(COUNTIF(soi_input_variables!A:A,B979)&gt;0,"yes","no")</f>
        <v>yes</v>
      </c>
      <c r="S979" t="str">
        <f>IF(COUNTIF(midas_input_variables!A:A,B979)&gt;0,"yes","no")</f>
        <v>no</v>
      </c>
      <c r="T979" t="str">
        <f t="shared" si="627"/>
        <v>yes</v>
      </c>
      <c r="U979">
        <f t="shared" si="609"/>
        <v>5.0000000000000001E-4</v>
      </c>
      <c r="V979" t="str">
        <f>IF(COUNTIF(eucalc_variables_proxies!A:A,B979)&gt;0,"yes","no")</f>
        <v>yes</v>
      </c>
      <c r="W979" s="198" t="s">
        <v>38</v>
      </c>
      <c r="X979" s="9"/>
      <c r="AI979" s="9" t="s">
        <v>5706</v>
      </c>
      <c r="AJ979" s="9" t="s">
        <v>2966</v>
      </c>
      <c r="AK979" t="s">
        <v>5359</v>
      </c>
      <c r="AO979" s="29">
        <v>1401</v>
      </c>
      <c r="AP979" s="103" t="s">
        <v>5707</v>
      </c>
      <c r="AQ979" s="104" t="b">
        <v>1</v>
      </c>
      <c r="AR979" s="105"/>
      <c r="AS979" s="29">
        <v>1401</v>
      </c>
      <c r="AT979" s="131" t="str" cm="1">
        <f t="array" ref="AT979">IFERROR(_xlfn.TEXTSPLIT(AR979,";",,FALSE),"")</f>
        <v/>
      </c>
      <c r="BJ979" s="132" t="str">
        <f t="shared" si="593"/>
        <v/>
      </c>
      <c r="BK979" s="132" t="str">
        <f t="shared" si="594"/>
        <v/>
      </c>
      <c r="BL979" s="132" t="str">
        <f t="shared" si="595"/>
        <v/>
      </c>
      <c r="BM979" s="132" t="str">
        <f t="shared" si="596"/>
        <v/>
      </c>
      <c r="BN979" s="132" t="str">
        <f t="shared" si="597"/>
        <v/>
      </c>
      <c r="BO979" s="132" t="str">
        <f t="shared" si="598"/>
        <v/>
      </c>
      <c r="BP979" s="132" t="str">
        <f t="shared" si="599"/>
        <v/>
      </c>
      <c r="BQ979" s="132" t="str">
        <f t="shared" si="600"/>
        <v/>
      </c>
      <c r="BR979" s="132" t="str">
        <f t="shared" si="601"/>
        <v/>
      </c>
      <c r="BS979" s="132" t="str">
        <f t="shared" si="602"/>
        <v/>
      </c>
      <c r="BT979" s="132" t="str">
        <f t="shared" si="603"/>
        <v/>
      </c>
      <c r="BU979" s="132" t="str">
        <f t="shared" si="604"/>
        <v/>
      </c>
      <c r="BV979" s="132" t="str">
        <f t="shared" si="605"/>
        <v/>
      </c>
      <c r="BW979" s="132" t="str">
        <f t="shared" si="606"/>
        <v/>
      </c>
      <c r="BX979" s="132" t="str">
        <f t="shared" si="607"/>
        <v/>
      </c>
      <c r="BY979" s="132" t="str">
        <f t="shared" si="608"/>
        <v/>
      </c>
      <c r="BZ979" t="str">
        <f t="shared" si="611"/>
        <v/>
      </c>
      <c r="CA979" t="str">
        <f t="shared" si="612"/>
        <v/>
      </c>
      <c r="CB979" t="str">
        <f t="shared" si="613"/>
        <v/>
      </c>
      <c r="CC979" t="str">
        <f t="shared" si="614"/>
        <v/>
      </c>
      <c r="CD979" t="str">
        <f t="shared" si="615"/>
        <v/>
      </c>
      <c r="CE979" t="str">
        <f t="shared" si="616"/>
        <v/>
      </c>
      <c r="CF979" t="str">
        <f t="shared" si="617"/>
        <v/>
      </c>
      <c r="CG979" t="str">
        <f t="shared" si="618"/>
        <v/>
      </c>
      <c r="CH979" t="str">
        <f t="shared" si="619"/>
        <v/>
      </c>
      <c r="CI979" t="str">
        <f t="shared" si="620"/>
        <v/>
      </c>
      <c r="CJ979" t="str">
        <f t="shared" si="621"/>
        <v/>
      </c>
      <c r="CK979" t="str">
        <f t="shared" si="622"/>
        <v/>
      </c>
      <c r="CL979" t="str">
        <f t="shared" si="623"/>
        <v/>
      </c>
      <c r="CM979" t="str">
        <f t="shared" si="624"/>
        <v/>
      </c>
      <c r="CN979" t="str">
        <f t="shared" si="625"/>
        <v/>
      </c>
      <c r="CO979" t="str">
        <f t="shared" si="626"/>
        <v/>
      </c>
    </row>
    <row r="980" spans="1:93" ht="17.100000000000001" customHeight="1">
      <c r="A980" t="s">
        <v>5265</v>
      </c>
      <c r="B980" t="s">
        <v>5708</v>
      </c>
      <c r="C980" s="26"/>
      <c r="D980" s="27"/>
      <c r="E980" s="27" t="s">
        <v>2890</v>
      </c>
      <c r="F980" t="s">
        <v>48</v>
      </c>
      <c r="G980" s="30" t="s">
        <v>631</v>
      </c>
      <c r="H980" t="s">
        <v>526</v>
      </c>
      <c r="I980" t="s">
        <v>5702</v>
      </c>
      <c r="K980" s="28"/>
      <c r="M980" t="s">
        <v>38</v>
      </c>
      <c r="R980" t="str">
        <f>IF(COUNTIF(soi_input_variables!A:A,B980)&gt;0,"yes","no")</f>
        <v>yes</v>
      </c>
      <c r="S980" t="str">
        <f>IF(COUNTIF(midas_input_variables!A:A,B980)&gt;0,"yes","no")</f>
        <v>no</v>
      </c>
      <c r="T980" t="str">
        <f t="shared" si="627"/>
        <v>yes</v>
      </c>
      <c r="U980">
        <f t="shared" si="609"/>
        <v>5.0000000000000001E-4</v>
      </c>
      <c r="V980" t="str">
        <f>IF(COUNTIF(eucalc_variables_proxies!A:A,B980)&gt;0,"yes","no")</f>
        <v>yes</v>
      </c>
      <c r="W980" s="198" t="s">
        <v>38</v>
      </c>
      <c r="X980" s="9"/>
      <c r="AI980" s="9" t="s">
        <v>5709</v>
      </c>
      <c r="AJ980" s="9" t="s">
        <v>2966</v>
      </c>
      <c r="AK980" t="s">
        <v>5359</v>
      </c>
      <c r="AO980" s="29">
        <v>1401</v>
      </c>
      <c r="AP980" s="103" t="s">
        <v>5710</v>
      </c>
      <c r="AQ980" s="104" t="b">
        <v>1</v>
      </c>
      <c r="AR980" s="105"/>
      <c r="AS980" s="29">
        <v>1401</v>
      </c>
      <c r="AT980" s="131" t="str" cm="1">
        <f t="array" ref="AT980">IFERROR(_xlfn.TEXTSPLIT(AR980,";",,FALSE),"")</f>
        <v/>
      </c>
      <c r="BJ980" s="132" t="str">
        <f t="shared" si="593"/>
        <v/>
      </c>
      <c r="BK980" s="132" t="str">
        <f t="shared" si="594"/>
        <v/>
      </c>
      <c r="BL980" s="132" t="str">
        <f t="shared" si="595"/>
        <v/>
      </c>
      <c r="BM980" s="132" t="str">
        <f t="shared" si="596"/>
        <v/>
      </c>
      <c r="BN980" s="132" t="str">
        <f t="shared" si="597"/>
        <v/>
      </c>
      <c r="BO980" s="132" t="str">
        <f t="shared" si="598"/>
        <v/>
      </c>
      <c r="BP980" s="132" t="str">
        <f t="shared" si="599"/>
        <v/>
      </c>
      <c r="BQ980" s="132" t="str">
        <f t="shared" si="600"/>
        <v/>
      </c>
      <c r="BR980" s="132" t="str">
        <f t="shared" si="601"/>
        <v/>
      </c>
      <c r="BS980" s="132" t="str">
        <f t="shared" si="602"/>
        <v/>
      </c>
      <c r="BT980" s="132" t="str">
        <f t="shared" si="603"/>
        <v/>
      </c>
      <c r="BU980" s="132" t="str">
        <f t="shared" si="604"/>
        <v/>
      </c>
      <c r="BV980" s="132" t="str">
        <f t="shared" si="605"/>
        <v/>
      </c>
      <c r="BW980" s="132" t="str">
        <f t="shared" si="606"/>
        <v/>
      </c>
      <c r="BX980" s="132" t="str">
        <f t="shared" si="607"/>
        <v/>
      </c>
      <c r="BY980" s="132" t="str">
        <f t="shared" si="608"/>
        <v/>
      </c>
      <c r="BZ980" t="str">
        <f t="shared" si="611"/>
        <v/>
      </c>
      <c r="CA980" t="str">
        <f t="shared" si="612"/>
        <v/>
      </c>
      <c r="CB980" t="str">
        <f t="shared" si="613"/>
        <v/>
      </c>
      <c r="CC980" t="str">
        <f t="shared" si="614"/>
        <v/>
      </c>
      <c r="CD980" t="str">
        <f t="shared" si="615"/>
        <v/>
      </c>
      <c r="CE980" t="str">
        <f t="shared" si="616"/>
        <v/>
      </c>
      <c r="CF980" t="str">
        <f t="shared" si="617"/>
        <v/>
      </c>
      <c r="CG980" t="str">
        <f t="shared" si="618"/>
        <v/>
      </c>
      <c r="CH980" t="str">
        <f t="shared" si="619"/>
        <v/>
      </c>
      <c r="CI980" t="str">
        <f t="shared" si="620"/>
        <v/>
      </c>
      <c r="CJ980" t="str">
        <f t="shared" si="621"/>
        <v/>
      </c>
      <c r="CK980" t="str">
        <f t="shared" si="622"/>
        <v/>
      </c>
      <c r="CL980" t="str">
        <f t="shared" si="623"/>
        <v/>
      </c>
      <c r="CM980" t="str">
        <f t="shared" si="624"/>
        <v/>
      </c>
      <c r="CN980" t="str">
        <f t="shared" si="625"/>
        <v/>
      </c>
      <c r="CO980" t="str">
        <f t="shared" si="626"/>
        <v/>
      </c>
    </row>
    <row r="981" spans="1:93" ht="17.100000000000001" customHeight="1">
      <c r="A981" t="s">
        <v>5277</v>
      </c>
      <c r="B981" t="s">
        <v>5711</v>
      </c>
      <c r="C981" s="26"/>
      <c r="D981" s="27"/>
      <c r="E981" s="27" t="s">
        <v>2890</v>
      </c>
      <c r="F981" t="s">
        <v>48</v>
      </c>
      <c r="G981" s="30" t="s">
        <v>631</v>
      </c>
      <c r="H981" t="s">
        <v>526</v>
      </c>
      <c r="I981" t="s">
        <v>5702</v>
      </c>
      <c r="K981" s="28"/>
      <c r="M981" t="s">
        <v>38</v>
      </c>
      <c r="R981" t="str">
        <f>IF(COUNTIF(soi_input_variables!A:A,B981)&gt;0,"yes","no")</f>
        <v>no</v>
      </c>
      <c r="S981" t="str">
        <f>IF(COUNTIF(midas_input_variables!A:A,B981)&gt;0,"yes","no")</f>
        <v>no</v>
      </c>
      <c r="T981" t="str">
        <f t="shared" si="627"/>
        <v>no</v>
      </c>
      <c r="U981">
        <f t="shared" si="609"/>
        <v>5.0000000000000001E-4</v>
      </c>
      <c r="V981" t="str">
        <f>IF(COUNTIF(eucalc_variables_proxies!A:A,B981)&gt;0,"yes","no")</f>
        <v>yes</v>
      </c>
      <c r="W981" s="198" t="s">
        <v>38</v>
      </c>
      <c r="X981" s="9"/>
      <c r="AI981" s="9" t="s">
        <v>5712</v>
      </c>
      <c r="AJ981" s="9" t="s">
        <v>2966</v>
      </c>
      <c r="AK981" t="s">
        <v>5359</v>
      </c>
      <c r="AO981" s="29">
        <v>1401</v>
      </c>
      <c r="AP981" s="103" t="s">
        <v>5713</v>
      </c>
      <c r="AQ981" s="104" t="b">
        <v>1</v>
      </c>
      <c r="AR981" s="105"/>
      <c r="AS981" s="29">
        <v>1401</v>
      </c>
      <c r="AT981" s="131" t="str" cm="1">
        <f t="array" ref="AT981">IFERROR(_xlfn.TEXTSPLIT(AR981,";",,FALSE),"")</f>
        <v/>
      </c>
      <c r="BJ981" s="132" t="str">
        <f t="shared" si="593"/>
        <v/>
      </c>
      <c r="BK981" s="132" t="str">
        <f t="shared" si="594"/>
        <v/>
      </c>
      <c r="BL981" s="132" t="str">
        <f t="shared" si="595"/>
        <v/>
      </c>
      <c r="BM981" s="132" t="str">
        <f t="shared" si="596"/>
        <v/>
      </c>
      <c r="BN981" s="132" t="str">
        <f t="shared" si="597"/>
        <v/>
      </c>
      <c r="BO981" s="132" t="str">
        <f t="shared" si="598"/>
        <v/>
      </c>
      <c r="BP981" s="132" t="str">
        <f t="shared" si="599"/>
        <v/>
      </c>
      <c r="BQ981" s="132" t="str">
        <f t="shared" si="600"/>
        <v/>
      </c>
      <c r="BR981" s="132" t="str">
        <f t="shared" si="601"/>
        <v/>
      </c>
      <c r="BS981" s="132" t="str">
        <f t="shared" si="602"/>
        <v/>
      </c>
      <c r="BT981" s="132" t="str">
        <f t="shared" si="603"/>
        <v/>
      </c>
      <c r="BU981" s="132" t="str">
        <f t="shared" si="604"/>
        <v/>
      </c>
      <c r="BV981" s="132" t="str">
        <f t="shared" si="605"/>
        <v/>
      </c>
      <c r="BW981" s="132" t="str">
        <f t="shared" si="606"/>
        <v/>
      </c>
      <c r="BX981" s="132" t="str">
        <f t="shared" si="607"/>
        <v/>
      </c>
      <c r="BY981" s="132" t="str">
        <f t="shared" si="608"/>
        <v/>
      </c>
      <c r="BZ981" t="str">
        <f t="shared" si="611"/>
        <v/>
      </c>
      <c r="CA981" t="str">
        <f t="shared" si="612"/>
        <v/>
      </c>
      <c r="CB981" t="str">
        <f t="shared" si="613"/>
        <v/>
      </c>
      <c r="CC981" t="str">
        <f t="shared" si="614"/>
        <v/>
      </c>
      <c r="CD981" t="str">
        <f t="shared" si="615"/>
        <v/>
      </c>
      <c r="CE981" t="str">
        <f t="shared" si="616"/>
        <v/>
      </c>
      <c r="CF981" t="str">
        <f t="shared" si="617"/>
        <v/>
      </c>
      <c r="CG981" t="str">
        <f t="shared" si="618"/>
        <v/>
      </c>
      <c r="CH981" t="str">
        <f t="shared" si="619"/>
        <v/>
      </c>
      <c r="CI981" t="str">
        <f t="shared" si="620"/>
        <v/>
      </c>
      <c r="CJ981" t="str">
        <f t="shared" si="621"/>
        <v/>
      </c>
      <c r="CK981" t="str">
        <f t="shared" si="622"/>
        <v/>
      </c>
      <c r="CL981" t="str">
        <f t="shared" si="623"/>
        <v/>
      </c>
      <c r="CM981" t="str">
        <f t="shared" si="624"/>
        <v/>
      </c>
      <c r="CN981" t="str">
        <f t="shared" si="625"/>
        <v/>
      </c>
      <c r="CO981" t="str">
        <f t="shared" si="626"/>
        <v/>
      </c>
    </row>
    <row r="982" spans="1:93" ht="17.100000000000001" customHeight="1">
      <c r="A982" t="s">
        <v>5269</v>
      </c>
      <c r="B982" t="s">
        <v>5714</v>
      </c>
      <c r="C982" s="26"/>
      <c r="D982" s="27"/>
      <c r="E982" s="27" t="s">
        <v>2890</v>
      </c>
      <c r="F982" t="s">
        <v>48</v>
      </c>
      <c r="G982" s="30" t="s">
        <v>631</v>
      </c>
      <c r="H982" t="s">
        <v>526</v>
      </c>
      <c r="I982" t="s">
        <v>5702</v>
      </c>
      <c r="K982" s="28"/>
      <c r="M982" t="s">
        <v>38</v>
      </c>
      <c r="R982" t="str">
        <f>IF(COUNTIF(soi_input_variables!A:A,B982)&gt;0,"yes","no")</f>
        <v>yes</v>
      </c>
      <c r="S982" t="str">
        <f>IF(COUNTIF(midas_input_variables!A:A,B982)&gt;0,"yes","no")</f>
        <v>no</v>
      </c>
      <c r="T982" t="str">
        <f t="shared" si="627"/>
        <v>yes</v>
      </c>
      <c r="U982">
        <f t="shared" si="609"/>
        <v>5.0000000000000001E-4</v>
      </c>
      <c r="V982" t="str">
        <f>IF(COUNTIF(eucalc_variables_proxies!A:A,B982)&gt;0,"yes","no")</f>
        <v>yes</v>
      </c>
      <c r="W982" s="198" t="s">
        <v>38</v>
      </c>
      <c r="X982" s="9"/>
      <c r="AI982" s="9" t="s">
        <v>5715</v>
      </c>
      <c r="AJ982" s="9" t="s">
        <v>2966</v>
      </c>
      <c r="AK982" t="s">
        <v>5359</v>
      </c>
      <c r="AO982" s="29">
        <v>1401</v>
      </c>
      <c r="AP982" s="103" t="s">
        <v>5716</v>
      </c>
      <c r="AQ982" s="104" t="b">
        <v>1</v>
      </c>
      <c r="AR982" s="105"/>
      <c r="AS982" s="29">
        <v>1401</v>
      </c>
      <c r="AT982" s="131" t="str" cm="1">
        <f t="array" ref="AT982">IFERROR(_xlfn.TEXTSPLIT(AR982,";",,FALSE),"")</f>
        <v/>
      </c>
      <c r="BJ982" s="132" t="str">
        <f t="shared" si="593"/>
        <v/>
      </c>
      <c r="BK982" s="132" t="str">
        <f t="shared" si="594"/>
        <v/>
      </c>
      <c r="BL982" s="132" t="str">
        <f t="shared" si="595"/>
        <v/>
      </c>
      <c r="BM982" s="132" t="str">
        <f t="shared" si="596"/>
        <v/>
      </c>
      <c r="BN982" s="132" t="str">
        <f t="shared" si="597"/>
        <v/>
      </c>
      <c r="BO982" s="132" t="str">
        <f t="shared" si="598"/>
        <v/>
      </c>
      <c r="BP982" s="132" t="str">
        <f t="shared" si="599"/>
        <v/>
      </c>
      <c r="BQ982" s="132" t="str">
        <f t="shared" si="600"/>
        <v/>
      </c>
      <c r="BR982" s="132" t="str">
        <f t="shared" si="601"/>
        <v/>
      </c>
      <c r="BS982" s="132" t="str">
        <f t="shared" si="602"/>
        <v/>
      </c>
      <c r="BT982" s="132" t="str">
        <f t="shared" si="603"/>
        <v/>
      </c>
      <c r="BU982" s="132" t="str">
        <f t="shared" si="604"/>
        <v/>
      </c>
      <c r="BV982" s="132" t="str">
        <f t="shared" si="605"/>
        <v/>
      </c>
      <c r="BW982" s="132" t="str">
        <f t="shared" si="606"/>
        <v/>
      </c>
      <c r="BX982" s="132" t="str">
        <f t="shared" si="607"/>
        <v/>
      </c>
      <c r="BY982" s="132" t="str">
        <f t="shared" si="608"/>
        <v/>
      </c>
      <c r="BZ982" t="str">
        <f t="shared" si="611"/>
        <v/>
      </c>
      <c r="CA982" t="str">
        <f t="shared" si="612"/>
        <v/>
      </c>
      <c r="CB982" t="str">
        <f t="shared" si="613"/>
        <v/>
      </c>
      <c r="CC982" t="str">
        <f t="shared" si="614"/>
        <v/>
      </c>
      <c r="CD982" t="str">
        <f t="shared" si="615"/>
        <v/>
      </c>
      <c r="CE982" t="str">
        <f t="shared" si="616"/>
        <v/>
      </c>
      <c r="CF982" t="str">
        <f t="shared" si="617"/>
        <v/>
      </c>
      <c r="CG982" t="str">
        <f t="shared" si="618"/>
        <v/>
      </c>
      <c r="CH982" t="str">
        <f t="shared" si="619"/>
        <v/>
      </c>
      <c r="CI982" t="str">
        <f t="shared" si="620"/>
        <v/>
      </c>
      <c r="CJ982" t="str">
        <f t="shared" si="621"/>
        <v/>
      </c>
      <c r="CK982" t="str">
        <f t="shared" si="622"/>
        <v/>
      </c>
      <c r="CL982" t="str">
        <f t="shared" si="623"/>
        <v/>
      </c>
      <c r="CM982" t="str">
        <f t="shared" si="624"/>
        <v/>
      </c>
      <c r="CN982" t="str">
        <f t="shared" si="625"/>
        <v/>
      </c>
      <c r="CO982" t="str">
        <f t="shared" si="626"/>
        <v/>
      </c>
    </row>
    <row r="983" spans="1:93" ht="17.100000000000001" customHeight="1">
      <c r="A983" t="s">
        <v>5263</v>
      </c>
      <c r="B983" t="s">
        <v>5717</v>
      </c>
      <c r="C983" s="26"/>
      <c r="D983" s="27"/>
      <c r="E983" s="27" t="s">
        <v>2890</v>
      </c>
      <c r="F983" t="s">
        <v>48</v>
      </c>
      <c r="G983" s="30" t="s">
        <v>631</v>
      </c>
      <c r="H983" t="s">
        <v>526</v>
      </c>
      <c r="I983" t="s">
        <v>5702</v>
      </c>
      <c r="K983" s="28"/>
      <c r="M983" t="s">
        <v>38</v>
      </c>
      <c r="R983" t="str">
        <f>IF(COUNTIF(soi_input_variables!A:A,B983)&gt;0,"yes","no")</f>
        <v>yes</v>
      </c>
      <c r="S983" t="str">
        <f>IF(COUNTIF(midas_input_variables!A:A,B983)&gt;0,"yes","no")</f>
        <v>no</v>
      </c>
      <c r="T983" t="str">
        <f t="shared" si="627"/>
        <v>yes</v>
      </c>
      <c r="U983">
        <f t="shared" si="609"/>
        <v>5.0000000000000001E-4</v>
      </c>
      <c r="V983" t="str">
        <f>IF(COUNTIF(eucalc_variables_proxies!A:A,B983)&gt;0,"yes","no")</f>
        <v>yes</v>
      </c>
      <c r="W983" s="198" t="s">
        <v>38</v>
      </c>
      <c r="X983" s="9"/>
      <c r="AI983" s="9" t="s">
        <v>5718</v>
      </c>
      <c r="AJ983" t="s">
        <v>3138</v>
      </c>
      <c r="AK983" t="s">
        <v>3138</v>
      </c>
      <c r="AO983" s="29">
        <v>1401</v>
      </c>
      <c r="AP983" s="103" t="s">
        <v>5719</v>
      </c>
      <c r="AQ983" s="104" t="b">
        <v>1</v>
      </c>
      <c r="AR983" s="105"/>
      <c r="AS983" s="29">
        <v>1401</v>
      </c>
      <c r="AT983" s="131" t="str" cm="1">
        <f t="array" ref="AT983">IFERROR(_xlfn.TEXTSPLIT(AR983,";",,FALSE),"")</f>
        <v/>
      </c>
      <c r="BJ983" s="132" t="str">
        <f t="shared" si="593"/>
        <v/>
      </c>
      <c r="BK983" s="132" t="str">
        <f t="shared" si="594"/>
        <v/>
      </c>
      <c r="BL983" s="132" t="str">
        <f t="shared" si="595"/>
        <v/>
      </c>
      <c r="BM983" s="132" t="str">
        <f t="shared" si="596"/>
        <v/>
      </c>
      <c r="BN983" s="132" t="str">
        <f t="shared" si="597"/>
        <v/>
      </c>
      <c r="BO983" s="132" t="str">
        <f t="shared" si="598"/>
        <v/>
      </c>
      <c r="BP983" s="132" t="str">
        <f t="shared" si="599"/>
        <v/>
      </c>
      <c r="BQ983" s="132" t="str">
        <f t="shared" si="600"/>
        <v/>
      </c>
      <c r="BR983" s="132" t="str">
        <f t="shared" si="601"/>
        <v/>
      </c>
      <c r="BS983" s="132" t="str">
        <f t="shared" si="602"/>
        <v/>
      </c>
      <c r="BT983" s="132" t="str">
        <f t="shared" si="603"/>
        <v/>
      </c>
      <c r="BU983" s="132" t="str">
        <f t="shared" si="604"/>
        <v/>
      </c>
      <c r="BV983" s="132" t="str">
        <f t="shared" si="605"/>
        <v/>
      </c>
      <c r="BW983" s="132" t="str">
        <f t="shared" si="606"/>
        <v/>
      </c>
      <c r="BX983" s="132" t="str">
        <f t="shared" si="607"/>
        <v/>
      </c>
      <c r="BY983" s="132" t="str">
        <f t="shared" si="608"/>
        <v/>
      </c>
      <c r="BZ983" t="str">
        <f t="shared" si="611"/>
        <v/>
      </c>
      <c r="CA983" t="str">
        <f t="shared" si="612"/>
        <v/>
      </c>
      <c r="CB983" t="str">
        <f t="shared" si="613"/>
        <v/>
      </c>
      <c r="CC983" t="str">
        <f t="shared" si="614"/>
        <v/>
      </c>
      <c r="CD983" t="str">
        <f t="shared" si="615"/>
        <v/>
      </c>
      <c r="CE983" t="str">
        <f t="shared" si="616"/>
        <v/>
      </c>
      <c r="CF983" t="str">
        <f t="shared" si="617"/>
        <v/>
      </c>
      <c r="CG983" t="str">
        <f t="shared" si="618"/>
        <v/>
      </c>
      <c r="CH983" t="str">
        <f t="shared" si="619"/>
        <v/>
      </c>
      <c r="CI983" t="str">
        <f t="shared" si="620"/>
        <v/>
      </c>
      <c r="CJ983" t="str">
        <f t="shared" si="621"/>
        <v/>
      </c>
      <c r="CK983" t="str">
        <f t="shared" si="622"/>
        <v/>
      </c>
      <c r="CL983" t="str">
        <f t="shared" si="623"/>
        <v/>
      </c>
      <c r="CM983" t="str">
        <f t="shared" si="624"/>
        <v/>
      </c>
      <c r="CN983" t="str">
        <f t="shared" si="625"/>
        <v/>
      </c>
      <c r="CO983" t="str">
        <f t="shared" si="626"/>
        <v/>
      </c>
    </row>
    <row r="984" spans="1:93" ht="17.100000000000001" customHeight="1">
      <c r="A984" t="s">
        <v>5267</v>
      </c>
      <c r="B984" t="s">
        <v>5720</v>
      </c>
      <c r="C984" s="26"/>
      <c r="D984" s="27"/>
      <c r="E984" s="27" t="s">
        <v>2890</v>
      </c>
      <c r="F984" t="s">
        <v>48</v>
      </c>
      <c r="G984" s="30" t="s">
        <v>631</v>
      </c>
      <c r="H984" t="s">
        <v>526</v>
      </c>
      <c r="I984" t="s">
        <v>5702</v>
      </c>
      <c r="K984" s="28"/>
      <c r="M984" t="s">
        <v>38</v>
      </c>
      <c r="R984" t="str">
        <f>IF(COUNTIF(soi_input_variables!A:A,B984)&gt;0,"yes","no")</f>
        <v>yes</v>
      </c>
      <c r="S984" t="str">
        <f>IF(COUNTIF(midas_input_variables!A:A,B984)&gt;0,"yes","no")</f>
        <v>no</v>
      </c>
      <c r="T984" t="str">
        <f t="shared" si="627"/>
        <v>yes</v>
      </c>
      <c r="U984">
        <f t="shared" si="609"/>
        <v>5.0000000000000001E-4</v>
      </c>
      <c r="V984" t="str">
        <f>IF(COUNTIF(eucalc_variables_proxies!A:A,B984)&gt;0,"yes","no")</f>
        <v>yes</v>
      </c>
      <c r="W984" s="198" t="s">
        <v>38</v>
      </c>
      <c r="X984" s="9"/>
      <c r="AI984" s="9" t="s">
        <v>5721</v>
      </c>
      <c r="AJ984" t="s">
        <v>3144</v>
      </c>
      <c r="AK984" t="s">
        <v>5722</v>
      </c>
      <c r="AO984" s="29">
        <v>1401</v>
      </c>
      <c r="AP984" s="103" t="s">
        <v>5723</v>
      </c>
      <c r="AQ984" s="104" t="b">
        <v>1</v>
      </c>
      <c r="AR984" s="105"/>
      <c r="AS984" s="29">
        <v>1401</v>
      </c>
      <c r="AT984" s="131" t="str" cm="1">
        <f t="array" ref="AT984">IFERROR(_xlfn.TEXTSPLIT(AR984,";",,FALSE),"")</f>
        <v/>
      </c>
      <c r="BJ984" s="132" t="str">
        <f t="shared" si="593"/>
        <v/>
      </c>
      <c r="BK984" s="132" t="str">
        <f t="shared" si="594"/>
        <v/>
      </c>
      <c r="BL984" s="132" t="str">
        <f t="shared" si="595"/>
        <v/>
      </c>
      <c r="BM984" s="132" t="str">
        <f t="shared" si="596"/>
        <v/>
      </c>
      <c r="BN984" s="132" t="str">
        <f t="shared" si="597"/>
        <v/>
      </c>
      <c r="BO984" s="132" t="str">
        <f t="shared" si="598"/>
        <v/>
      </c>
      <c r="BP984" s="132" t="str">
        <f t="shared" si="599"/>
        <v/>
      </c>
      <c r="BQ984" s="132" t="str">
        <f t="shared" si="600"/>
        <v/>
      </c>
      <c r="BR984" s="132" t="str">
        <f t="shared" si="601"/>
        <v/>
      </c>
      <c r="BS984" s="132" t="str">
        <f t="shared" si="602"/>
        <v/>
      </c>
      <c r="BT984" s="132" t="str">
        <f t="shared" si="603"/>
        <v/>
      </c>
      <c r="BU984" s="132" t="str">
        <f t="shared" si="604"/>
        <v/>
      </c>
      <c r="BV984" s="132" t="str">
        <f t="shared" si="605"/>
        <v/>
      </c>
      <c r="BW984" s="132" t="str">
        <f t="shared" si="606"/>
        <v/>
      </c>
      <c r="BX984" s="132" t="str">
        <f t="shared" si="607"/>
        <v/>
      </c>
      <c r="BY984" s="132" t="str">
        <f t="shared" si="608"/>
        <v/>
      </c>
      <c r="BZ984" t="str">
        <f t="shared" si="611"/>
        <v/>
      </c>
      <c r="CA984" t="str">
        <f t="shared" si="612"/>
        <v/>
      </c>
      <c r="CB984" t="str">
        <f t="shared" si="613"/>
        <v/>
      </c>
      <c r="CC984" t="str">
        <f t="shared" si="614"/>
        <v/>
      </c>
      <c r="CD984" t="str">
        <f t="shared" si="615"/>
        <v/>
      </c>
      <c r="CE984" t="str">
        <f t="shared" si="616"/>
        <v/>
      </c>
      <c r="CF984" t="str">
        <f t="shared" si="617"/>
        <v/>
      </c>
      <c r="CG984" t="str">
        <f t="shared" si="618"/>
        <v/>
      </c>
      <c r="CH984" t="str">
        <f t="shared" si="619"/>
        <v/>
      </c>
      <c r="CI984" t="str">
        <f t="shared" si="620"/>
        <v/>
      </c>
      <c r="CJ984" t="str">
        <f t="shared" si="621"/>
        <v/>
      </c>
      <c r="CK984" t="str">
        <f t="shared" si="622"/>
        <v/>
      </c>
      <c r="CL984" t="str">
        <f t="shared" si="623"/>
        <v/>
      </c>
      <c r="CM984" t="str">
        <f t="shared" si="624"/>
        <v/>
      </c>
      <c r="CN984" t="str">
        <f t="shared" si="625"/>
        <v/>
      </c>
      <c r="CO984" t="str">
        <f t="shared" si="626"/>
        <v/>
      </c>
    </row>
    <row r="985" spans="1:93" ht="17.100000000000001" customHeight="1">
      <c r="A985" t="s">
        <v>5261</v>
      </c>
      <c r="B985" t="s">
        <v>5724</v>
      </c>
      <c r="C985" s="26"/>
      <c r="D985" s="27"/>
      <c r="E985" s="27" t="s">
        <v>2890</v>
      </c>
      <c r="F985" t="s">
        <v>48</v>
      </c>
      <c r="G985" s="30" t="s">
        <v>631</v>
      </c>
      <c r="H985" t="s">
        <v>526</v>
      </c>
      <c r="I985" t="s">
        <v>5702</v>
      </c>
      <c r="K985" s="28"/>
      <c r="M985" t="s">
        <v>38</v>
      </c>
      <c r="R985" t="str">
        <f>IF(COUNTIF(soi_input_variables!A:A,B985)&gt;0,"yes","no")</f>
        <v>yes</v>
      </c>
      <c r="S985" t="str">
        <f>IF(COUNTIF(midas_input_variables!A:A,B985)&gt;0,"yes","no")</f>
        <v>no</v>
      </c>
      <c r="T985" t="str">
        <f t="shared" si="627"/>
        <v>yes</v>
      </c>
      <c r="U985">
        <f t="shared" si="609"/>
        <v>5.0000000000000001E-4</v>
      </c>
      <c r="V985" t="str">
        <f>IF(COUNTIF(eucalc_variables_proxies!A:A,B985)&gt;0,"yes","no")</f>
        <v>yes</v>
      </c>
      <c r="W985" s="198" t="s">
        <v>38</v>
      </c>
      <c r="X985" s="9"/>
      <c r="AI985" s="9" t="s">
        <v>5725</v>
      </c>
      <c r="AJ985" t="s">
        <v>3144</v>
      </c>
      <c r="AK985" t="s">
        <v>5722</v>
      </c>
      <c r="AO985" s="29"/>
      <c r="AP985" s="103" t="s">
        <v>5726</v>
      </c>
      <c r="AQ985" s="104" t="b">
        <v>0</v>
      </c>
      <c r="AR985" s="105">
        <v>1401</v>
      </c>
      <c r="AS985" s="29"/>
      <c r="AT985" s="131" t="str" cm="1">
        <f t="array" ref="AT985">IFERROR(_xlfn.TEXTSPLIT(AR985,";",,FALSE),"")</f>
        <v>1401</v>
      </c>
      <c r="BJ985" s="132">
        <f t="shared" si="593"/>
        <v>1401</v>
      </c>
      <c r="BK985" s="132" t="str">
        <f t="shared" si="594"/>
        <v/>
      </c>
      <c r="BL985" s="132" t="str">
        <f t="shared" si="595"/>
        <v/>
      </c>
      <c r="BM985" s="132" t="str">
        <f t="shared" si="596"/>
        <v/>
      </c>
      <c r="BN985" s="132" t="str">
        <f t="shared" si="597"/>
        <v/>
      </c>
      <c r="BO985" s="132" t="str">
        <f t="shared" si="598"/>
        <v/>
      </c>
      <c r="BP985" s="132" t="str">
        <f t="shared" si="599"/>
        <v/>
      </c>
      <c r="BQ985" s="132" t="str">
        <f t="shared" si="600"/>
        <v/>
      </c>
      <c r="BR985" s="132" t="str">
        <f t="shared" si="601"/>
        <v/>
      </c>
      <c r="BS985" s="132" t="str">
        <f t="shared" si="602"/>
        <v/>
      </c>
      <c r="BT985" s="132" t="str">
        <f t="shared" si="603"/>
        <v/>
      </c>
      <c r="BU985" s="132" t="str">
        <f t="shared" si="604"/>
        <v/>
      </c>
      <c r="BV985" s="132" t="str">
        <f t="shared" si="605"/>
        <v/>
      </c>
      <c r="BW985" s="132" t="str">
        <f t="shared" si="606"/>
        <v/>
      </c>
      <c r="BX985" s="132" t="str">
        <f t="shared" si="607"/>
        <v/>
      </c>
      <c r="BY985" s="132" t="str">
        <f t="shared" si="608"/>
        <v/>
      </c>
      <c r="BZ985" t="str">
        <f t="shared" si="611"/>
        <v>lus_emissions-CO2e_forest-rem-forest[Mt]</v>
      </c>
      <c r="CA985" t="str">
        <f t="shared" si="612"/>
        <v/>
      </c>
      <c r="CB985" t="str">
        <f t="shared" si="613"/>
        <v/>
      </c>
      <c r="CC985" t="str">
        <f t="shared" si="614"/>
        <v/>
      </c>
      <c r="CD985" t="str">
        <f t="shared" si="615"/>
        <v/>
      </c>
      <c r="CE985" t="str">
        <f t="shared" si="616"/>
        <v/>
      </c>
      <c r="CF985" t="str">
        <f t="shared" si="617"/>
        <v/>
      </c>
      <c r="CG985" t="str">
        <f t="shared" si="618"/>
        <v/>
      </c>
      <c r="CH985" t="str">
        <f t="shared" si="619"/>
        <v/>
      </c>
      <c r="CI985" t="str">
        <f t="shared" si="620"/>
        <v/>
      </c>
      <c r="CJ985" t="str">
        <f t="shared" si="621"/>
        <v/>
      </c>
      <c r="CK985" t="str">
        <f t="shared" si="622"/>
        <v/>
      </c>
      <c r="CL985" t="str">
        <f t="shared" si="623"/>
        <v/>
      </c>
      <c r="CM985" t="str">
        <f t="shared" si="624"/>
        <v/>
      </c>
      <c r="CN985" t="str">
        <f t="shared" si="625"/>
        <v/>
      </c>
      <c r="CO985" t="str">
        <f t="shared" si="626"/>
        <v/>
      </c>
    </row>
    <row r="986" spans="1:93" ht="17.100000000000001" customHeight="1">
      <c r="A986" t="s">
        <v>5274</v>
      </c>
      <c r="B986" t="s">
        <v>5727</v>
      </c>
      <c r="C986" s="26"/>
      <c r="D986" s="27"/>
      <c r="E986" s="27" t="s">
        <v>2890</v>
      </c>
      <c r="F986" t="s">
        <v>48</v>
      </c>
      <c r="G986" s="30" t="s">
        <v>631</v>
      </c>
      <c r="H986" t="s">
        <v>526</v>
      </c>
      <c r="I986" t="s">
        <v>5702</v>
      </c>
      <c r="K986" s="28"/>
      <c r="M986" t="s">
        <v>38</v>
      </c>
      <c r="R986" t="str">
        <f>IF(COUNTIF(soi_input_variables!A:A,B986)&gt;0,"yes","no")</f>
        <v>yes</v>
      </c>
      <c r="S986" t="str">
        <f>IF(COUNTIF(midas_input_variables!A:A,B986)&gt;0,"yes","no")</f>
        <v>no</v>
      </c>
      <c r="T986" t="str">
        <f t="shared" si="627"/>
        <v>yes</v>
      </c>
      <c r="U986">
        <f t="shared" si="609"/>
        <v>5.0000000000000001E-4</v>
      </c>
      <c r="V986" t="str">
        <f>IF(COUNTIF(eucalc_variables_proxies!A:A,B986)&gt;0,"yes","no")</f>
        <v>yes</v>
      </c>
      <c r="W986" s="198" t="s">
        <v>38</v>
      </c>
      <c r="X986" s="9"/>
      <c r="AI986" s="9" t="s">
        <v>5728</v>
      </c>
      <c r="AJ986" t="s">
        <v>3144</v>
      </c>
      <c r="AK986" t="s">
        <v>5722</v>
      </c>
      <c r="AO986" s="29"/>
      <c r="AP986" s="103" t="s">
        <v>5729</v>
      </c>
      <c r="AQ986" s="104" t="b">
        <v>1</v>
      </c>
      <c r="AR986" s="105"/>
      <c r="AS986" s="29"/>
      <c r="AT986" s="131" t="str" cm="1">
        <f t="array" ref="AT986">IFERROR(_xlfn.TEXTSPLIT(AR986,";",,FALSE),"")</f>
        <v/>
      </c>
      <c r="BJ986" s="132" t="str">
        <f t="shared" si="593"/>
        <v/>
      </c>
      <c r="BK986" s="132" t="str">
        <f t="shared" si="594"/>
        <v/>
      </c>
      <c r="BL986" s="132" t="str">
        <f t="shared" si="595"/>
        <v/>
      </c>
      <c r="BM986" s="132" t="str">
        <f t="shared" si="596"/>
        <v/>
      </c>
      <c r="BN986" s="132" t="str">
        <f t="shared" si="597"/>
        <v/>
      </c>
      <c r="BO986" s="132" t="str">
        <f t="shared" si="598"/>
        <v/>
      </c>
      <c r="BP986" s="132" t="str">
        <f t="shared" si="599"/>
        <v/>
      </c>
      <c r="BQ986" s="132" t="str">
        <f t="shared" si="600"/>
        <v/>
      </c>
      <c r="BR986" s="132" t="str">
        <f t="shared" si="601"/>
        <v/>
      </c>
      <c r="BS986" s="132" t="str">
        <f t="shared" si="602"/>
        <v/>
      </c>
      <c r="BT986" s="132" t="str">
        <f t="shared" si="603"/>
        <v/>
      </c>
      <c r="BU986" s="132" t="str">
        <f t="shared" si="604"/>
        <v/>
      </c>
      <c r="BV986" s="132" t="str">
        <f t="shared" si="605"/>
        <v/>
      </c>
      <c r="BW986" s="132" t="str">
        <f t="shared" si="606"/>
        <v/>
      </c>
      <c r="BX986" s="132" t="str">
        <f t="shared" si="607"/>
        <v/>
      </c>
      <c r="BY986" s="132" t="str">
        <f t="shared" si="608"/>
        <v/>
      </c>
      <c r="BZ986" t="str">
        <f t="shared" si="611"/>
        <v/>
      </c>
      <c r="CA986" t="str">
        <f t="shared" si="612"/>
        <v/>
      </c>
      <c r="CB986" t="str">
        <f t="shared" si="613"/>
        <v/>
      </c>
      <c r="CC986" t="str">
        <f t="shared" si="614"/>
        <v/>
      </c>
      <c r="CD986" t="str">
        <f t="shared" si="615"/>
        <v/>
      </c>
      <c r="CE986" t="str">
        <f t="shared" si="616"/>
        <v/>
      </c>
      <c r="CF986" t="str">
        <f t="shared" si="617"/>
        <v/>
      </c>
      <c r="CG986" t="str">
        <f t="shared" si="618"/>
        <v/>
      </c>
      <c r="CH986" t="str">
        <f t="shared" si="619"/>
        <v/>
      </c>
      <c r="CI986" t="str">
        <f t="shared" si="620"/>
        <v/>
      </c>
      <c r="CJ986" t="str">
        <f t="shared" si="621"/>
        <v/>
      </c>
      <c r="CK986" t="str">
        <f t="shared" si="622"/>
        <v/>
      </c>
      <c r="CL986" t="str">
        <f t="shared" si="623"/>
        <v/>
      </c>
      <c r="CM986" t="str">
        <f t="shared" si="624"/>
        <v/>
      </c>
      <c r="CN986" t="str">
        <f t="shared" si="625"/>
        <v/>
      </c>
      <c r="CO986" t="str">
        <f t="shared" si="626"/>
        <v/>
      </c>
    </row>
    <row r="987" spans="1:93" ht="18" customHeight="1">
      <c r="A987" s="207" t="s">
        <v>5280</v>
      </c>
      <c r="B987" s="97" t="s">
        <v>4933</v>
      </c>
      <c r="C987" s="26" t="s">
        <v>5390</v>
      </c>
      <c r="D987" s="27"/>
      <c r="E987" s="27" t="s">
        <v>2890</v>
      </c>
      <c r="F987" t="s">
        <v>48</v>
      </c>
      <c r="G987" s="30" t="s">
        <v>631</v>
      </c>
      <c r="H987" t="s">
        <v>526</v>
      </c>
      <c r="I987" t="s">
        <v>5702</v>
      </c>
      <c r="K987" s="28" t="s">
        <v>4634</v>
      </c>
      <c r="L987" t="s">
        <v>472</v>
      </c>
      <c r="M987" t="s">
        <v>38</v>
      </c>
      <c r="Q987" s="202"/>
      <c r="R987" t="str">
        <f>IF(COUNTIF(soi_input_variables!A:A,B987)&gt;0,"yes","no")</f>
        <v>yes</v>
      </c>
      <c r="S987" t="str">
        <f>IF(COUNTIF(midas_input_variables!A:A,B987)&gt;0,"yes","no")</f>
        <v>yes</v>
      </c>
      <c r="T987" t="str">
        <f t="shared" si="627"/>
        <v>yes</v>
      </c>
      <c r="U987">
        <f t="shared" si="609"/>
        <v>5.0000000000000001E-4</v>
      </c>
      <c r="V987" t="str">
        <f>IF(COUNTIF(eucalc_variables_proxies!A:A,B987)&gt;0,"yes","no")</f>
        <v>yes</v>
      </c>
      <c r="X987" s="9" t="s">
        <v>2966</v>
      </c>
      <c r="Y987" t="s">
        <v>4681</v>
      </c>
      <c r="AI987" s="9" t="s">
        <v>5730</v>
      </c>
      <c r="AJ987" t="s">
        <v>3144</v>
      </c>
      <c r="AK987" t="s">
        <v>5722</v>
      </c>
      <c r="AO987" s="29"/>
      <c r="AP987" s="103" t="s">
        <v>5731</v>
      </c>
      <c r="AQ987" s="104" t="b">
        <v>1</v>
      </c>
      <c r="AR987" s="105"/>
      <c r="AS987" s="29"/>
      <c r="AT987" s="131" t="str" cm="1">
        <f t="array" ref="AT987">IFERROR(_xlfn.TEXTSPLIT(AR987,";",,FALSE),"")</f>
        <v/>
      </c>
      <c r="BJ987" s="132" t="str">
        <f t="shared" si="593"/>
        <v/>
      </c>
      <c r="BK987" s="132" t="str">
        <f t="shared" si="594"/>
        <v/>
      </c>
      <c r="BL987" s="132" t="str">
        <f t="shared" si="595"/>
        <v/>
      </c>
      <c r="BM987" s="132" t="str">
        <f t="shared" si="596"/>
        <v/>
      </c>
      <c r="BN987" s="132" t="str">
        <f t="shared" si="597"/>
        <v/>
      </c>
      <c r="BO987" s="132" t="str">
        <f t="shared" si="598"/>
        <v/>
      </c>
      <c r="BP987" s="132" t="str">
        <f t="shared" si="599"/>
        <v/>
      </c>
      <c r="BQ987" s="132" t="str">
        <f t="shared" si="600"/>
        <v/>
      </c>
      <c r="BR987" s="132" t="str">
        <f t="shared" si="601"/>
        <v/>
      </c>
      <c r="BS987" s="132" t="str">
        <f t="shared" si="602"/>
        <v/>
      </c>
      <c r="BT987" s="132" t="str">
        <f t="shared" si="603"/>
        <v/>
      </c>
      <c r="BU987" s="132" t="str">
        <f t="shared" si="604"/>
        <v/>
      </c>
      <c r="BV987" s="132" t="str">
        <f t="shared" si="605"/>
        <v/>
      </c>
      <c r="BW987" s="132" t="str">
        <f t="shared" si="606"/>
        <v/>
      </c>
      <c r="BX987" s="132" t="str">
        <f t="shared" si="607"/>
        <v/>
      </c>
      <c r="BY987" s="132" t="str">
        <f t="shared" si="608"/>
        <v/>
      </c>
      <c r="BZ987" t="str">
        <f t="shared" si="611"/>
        <v/>
      </c>
      <c r="CA987" t="str">
        <f t="shared" si="612"/>
        <v/>
      </c>
      <c r="CB987" t="str">
        <f t="shared" si="613"/>
        <v/>
      </c>
      <c r="CC987" t="str">
        <f t="shared" si="614"/>
        <v/>
      </c>
      <c r="CD987" t="str">
        <f t="shared" si="615"/>
        <v/>
      </c>
      <c r="CE987" t="str">
        <f t="shared" si="616"/>
        <v/>
      </c>
      <c r="CF987" t="str">
        <f t="shared" si="617"/>
        <v/>
      </c>
      <c r="CG987" t="str">
        <f t="shared" si="618"/>
        <v/>
      </c>
      <c r="CH987" t="str">
        <f t="shared" si="619"/>
        <v/>
      </c>
      <c r="CI987" t="str">
        <f t="shared" si="620"/>
        <v/>
      </c>
      <c r="CJ987" t="str">
        <f t="shared" si="621"/>
        <v/>
      </c>
      <c r="CK987" t="str">
        <f t="shared" si="622"/>
        <v/>
      </c>
      <c r="CL987" t="str">
        <f t="shared" si="623"/>
        <v/>
      </c>
      <c r="CM987" t="str">
        <f t="shared" si="624"/>
        <v/>
      </c>
      <c r="CN987" t="str">
        <f t="shared" si="625"/>
        <v/>
      </c>
      <c r="CO987" t="str">
        <f t="shared" si="626"/>
        <v/>
      </c>
    </row>
    <row r="988" spans="1:93" ht="18" customHeight="1">
      <c r="A988" t="s">
        <v>4973</v>
      </c>
      <c r="B988" t="s">
        <v>5732</v>
      </c>
      <c r="C988" s="26"/>
      <c r="D988" s="27"/>
      <c r="E988" s="27" t="s">
        <v>2890</v>
      </c>
      <c r="F988" t="s">
        <v>48</v>
      </c>
      <c r="G988" s="30" t="s">
        <v>631</v>
      </c>
      <c r="H988" t="s">
        <v>526</v>
      </c>
      <c r="I988" t="s">
        <v>5733</v>
      </c>
      <c r="K988" s="28"/>
      <c r="M988" t="s">
        <v>38</v>
      </c>
      <c r="R988" t="str">
        <f>IF(COUNTIF(soi_input_variables!A:A,B988)&gt;0,"yes","no")</f>
        <v>yes</v>
      </c>
      <c r="S988" t="str">
        <f>IF(COUNTIF(midas_input_variables!A:A,B988)&gt;0,"yes","no")</f>
        <v>no</v>
      </c>
      <c r="T988" t="str">
        <f t="shared" ref="T988:T996" si="628">IF(OR(R988="yes",S988="yes"),"yes","no")</f>
        <v>yes</v>
      </c>
      <c r="U988">
        <f t="shared" si="609"/>
        <v>5.0000000000000001E-4</v>
      </c>
      <c r="V988" t="str">
        <f>IF(COUNTIF(eucalc_variables_proxies!A:A,B988)&gt;0,"yes","no")</f>
        <v>yes</v>
      </c>
      <c r="W988" s="198" t="s">
        <v>38</v>
      </c>
      <c r="X988" s="9"/>
      <c r="AI988" s="9" t="s">
        <v>5734</v>
      </c>
      <c r="AJ988" t="s">
        <v>3144</v>
      </c>
      <c r="AK988" t="s">
        <v>5722</v>
      </c>
      <c r="AO988" s="29"/>
      <c r="AP988" s="103" t="s">
        <v>5735</v>
      </c>
      <c r="AQ988" s="104" t="b">
        <v>1</v>
      </c>
      <c r="AR988" s="105"/>
      <c r="AS988" s="29"/>
      <c r="AT988" s="131" t="str" cm="1">
        <f t="array" ref="AT988">IFERROR(_xlfn.TEXTSPLIT(AR988,";",,FALSE),"")</f>
        <v/>
      </c>
      <c r="BJ988" s="132" t="str">
        <f t="shared" si="593"/>
        <v/>
      </c>
      <c r="BK988" s="132" t="str">
        <f t="shared" si="594"/>
        <v/>
      </c>
      <c r="BL988" s="132" t="str">
        <f t="shared" si="595"/>
        <v/>
      </c>
      <c r="BM988" s="132" t="str">
        <f t="shared" si="596"/>
        <v/>
      </c>
      <c r="BN988" s="132" t="str">
        <f t="shared" si="597"/>
        <v/>
      </c>
      <c r="BO988" s="132" t="str">
        <f t="shared" si="598"/>
        <v/>
      </c>
      <c r="BP988" s="132" t="str">
        <f t="shared" si="599"/>
        <v/>
      </c>
      <c r="BQ988" s="132" t="str">
        <f t="shared" si="600"/>
        <v/>
      </c>
      <c r="BR988" s="132" t="str">
        <f t="shared" si="601"/>
        <v/>
      </c>
      <c r="BS988" s="132" t="str">
        <f t="shared" si="602"/>
        <v/>
      </c>
      <c r="BT988" s="132" t="str">
        <f t="shared" si="603"/>
        <v/>
      </c>
      <c r="BU988" s="132" t="str">
        <f t="shared" si="604"/>
        <v/>
      </c>
      <c r="BV988" s="132" t="str">
        <f t="shared" si="605"/>
        <v/>
      </c>
      <c r="BW988" s="132" t="str">
        <f t="shared" si="606"/>
        <v/>
      </c>
      <c r="BX988" s="132" t="str">
        <f t="shared" si="607"/>
        <v/>
      </c>
      <c r="BY988" s="132" t="str">
        <f t="shared" si="608"/>
        <v/>
      </c>
      <c r="BZ988" t="str">
        <f t="shared" si="611"/>
        <v/>
      </c>
      <c r="CA988" t="str">
        <f t="shared" si="612"/>
        <v/>
      </c>
      <c r="CB988" t="str">
        <f t="shared" si="613"/>
        <v/>
      </c>
      <c r="CC988" t="str">
        <f t="shared" si="614"/>
        <v/>
      </c>
      <c r="CD988" t="str">
        <f t="shared" si="615"/>
        <v/>
      </c>
      <c r="CE988" t="str">
        <f t="shared" si="616"/>
        <v/>
      </c>
      <c r="CF988" t="str">
        <f t="shared" si="617"/>
        <v/>
      </c>
      <c r="CG988" t="str">
        <f t="shared" si="618"/>
        <v/>
      </c>
      <c r="CH988" t="str">
        <f t="shared" si="619"/>
        <v/>
      </c>
      <c r="CI988" t="str">
        <f t="shared" si="620"/>
        <v/>
      </c>
      <c r="CJ988" t="str">
        <f t="shared" si="621"/>
        <v/>
      </c>
      <c r="CK988" t="str">
        <f t="shared" si="622"/>
        <v/>
      </c>
      <c r="CL988" t="str">
        <f t="shared" si="623"/>
        <v/>
      </c>
      <c r="CM988" t="str">
        <f t="shared" si="624"/>
        <v/>
      </c>
      <c r="CN988" t="str">
        <f t="shared" si="625"/>
        <v/>
      </c>
      <c r="CO988" t="str">
        <f t="shared" si="626"/>
        <v/>
      </c>
    </row>
    <row r="989" spans="1:93" ht="18" customHeight="1">
      <c r="A989" t="s">
        <v>4978</v>
      </c>
      <c r="B989" t="s">
        <v>5736</v>
      </c>
      <c r="C989" s="26"/>
      <c r="D989" s="27"/>
      <c r="E989" s="27" t="s">
        <v>2890</v>
      </c>
      <c r="F989" t="s">
        <v>48</v>
      </c>
      <c r="G989" s="30" t="s">
        <v>631</v>
      </c>
      <c r="H989" t="s">
        <v>526</v>
      </c>
      <c r="I989" t="s">
        <v>5733</v>
      </c>
      <c r="K989" s="28"/>
      <c r="M989" t="s">
        <v>38</v>
      </c>
      <c r="R989" t="str">
        <f>IF(COUNTIF(soi_input_variables!A:A,B989)&gt;0,"yes","no")</f>
        <v>yes</v>
      </c>
      <c r="S989" t="str">
        <f>IF(COUNTIF(midas_input_variables!A:A,B989)&gt;0,"yes","no")</f>
        <v>no</v>
      </c>
      <c r="T989" t="str">
        <f t="shared" si="628"/>
        <v>yes</v>
      </c>
      <c r="U989">
        <f t="shared" si="609"/>
        <v>5.0000000000000001E-4</v>
      </c>
      <c r="V989" t="str">
        <f>IF(COUNTIF(eucalc_variables_proxies!A:A,B989)&gt;0,"yes","no")</f>
        <v>yes</v>
      </c>
      <c r="W989" s="198" t="s">
        <v>38</v>
      </c>
      <c r="X989" s="9"/>
      <c r="AI989" s="9" t="s">
        <v>5737</v>
      </c>
      <c r="AJ989" t="s">
        <v>3144</v>
      </c>
      <c r="AK989" t="s">
        <v>5722</v>
      </c>
      <c r="AO989" s="29"/>
      <c r="AP989" s="103" t="s">
        <v>5738</v>
      </c>
      <c r="AQ989" s="104" t="b">
        <v>1</v>
      </c>
      <c r="AR989" s="105"/>
      <c r="AS989" s="29"/>
      <c r="AT989" s="131" t="str" cm="1">
        <f t="array" ref="AT989">IFERROR(_xlfn.TEXTSPLIT(AR989,";",,FALSE),"")</f>
        <v/>
      </c>
      <c r="BJ989" s="132" t="str">
        <f t="shared" si="593"/>
        <v/>
      </c>
      <c r="BK989" s="132" t="str">
        <f t="shared" si="594"/>
        <v/>
      </c>
      <c r="BL989" s="132" t="str">
        <f t="shared" si="595"/>
        <v/>
      </c>
      <c r="BM989" s="132" t="str">
        <f t="shared" si="596"/>
        <v/>
      </c>
      <c r="BN989" s="132" t="str">
        <f t="shared" si="597"/>
        <v/>
      </c>
      <c r="BO989" s="132" t="str">
        <f t="shared" si="598"/>
        <v/>
      </c>
      <c r="BP989" s="132" t="str">
        <f t="shared" si="599"/>
        <v/>
      </c>
      <c r="BQ989" s="132" t="str">
        <f t="shared" si="600"/>
        <v/>
      </c>
      <c r="BR989" s="132" t="str">
        <f t="shared" si="601"/>
        <v/>
      </c>
      <c r="BS989" s="132" t="str">
        <f t="shared" si="602"/>
        <v/>
      </c>
      <c r="BT989" s="132" t="str">
        <f t="shared" si="603"/>
        <v/>
      </c>
      <c r="BU989" s="132" t="str">
        <f t="shared" si="604"/>
        <v/>
      </c>
      <c r="BV989" s="132" t="str">
        <f t="shared" si="605"/>
        <v/>
      </c>
      <c r="BW989" s="132" t="str">
        <f t="shared" si="606"/>
        <v/>
      </c>
      <c r="BX989" s="132" t="str">
        <f t="shared" si="607"/>
        <v/>
      </c>
      <c r="BY989" s="132" t="str">
        <f t="shared" si="608"/>
        <v/>
      </c>
      <c r="BZ989" t="str">
        <f t="shared" si="611"/>
        <v/>
      </c>
      <c r="CA989" t="str">
        <f t="shared" si="612"/>
        <v/>
      </c>
      <c r="CB989" t="str">
        <f t="shared" si="613"/>
        <v/>
      </c>
      <c r="CC989" t="str">
        <f t="shared" si="614"/>
        <v/>
      </c>
      <c r="CD989" t="str">
        <f t="shared" si="615"/>
        <v/>
      </c>
      <c r="CE989" t="str">
        <f t="shared" si="616"/>
        <v/>
      </c>
      <c r="CF989" t="str">
        <f t="shared" si="617"/>
        <v/>
      </c>
      <c r="CG989" t="str">
        <f t="shared" si="618"/>
        <v/>
      </c>
      <c r="CH989" t="str">
        <f t="shared" si="619"/>
        <v/>
      </c>
      <c r="CI989" t="str">
        <f t="shared" si="620"/>
        <v/>
      </c>
      <c r="CJ989" t="str">
        <f t="shared" si="621"/>
        <v/>
      </c>
      <c r="CK989" t="str">
        <f t="shared" si="622"/>
        <v/>
      </c>
      <c r="CL989" t="str">
        <f t="shared" si="623"/>
        <v/>
      </c>
      <c r="CM989" t="str">
        <f t="shared" si="624"/>
        <v/>
      </c>
      <c r="CN989" t="str">
        <f t="shared" si="625"/>
        <v/>
      </c>
      <c r="CO989" t="str">
        <f t="shared" si="626"/>
        <v/>
      </c>
    </row>
    <row r="990" spans="1:93" ht="18" customHeight="1">
      <c r="A990" t="s">
        <v>4980</v>
      </c>
      <c r="B990" t="s">
        <v>5739</v>
      </c>
      <c r="C990" s="26"/>
      <c r="D990" s="27"/>
      <c r="E990" s="27" t="s">
        <v>2890</v>
      </c>
      <c r="F990" t="s">
        <v>48</v>
      </c>
      <c r="G990" s="30" t="s">
        <v>631</v>
      </c>
      <c r="H990" t="s">
        <v>526</v>
      </c>
      <c r="I990" t="s">
        <v>5733</v>
      </c>
      <c r="K990" s="28"/>
      <c r="M990" t="s">
        <v>38</v>
      </c>
      <c r="R990" t="str">
        <f>IF(COUNTIF(soi_input_variables!A:A,B990)&gt;0,"yes","no")</f>
        <v>yes</v>
      </c>
      <c r="S990" t="str">
        <f>IF(COUNTIF(midas_input_variables!A:A,B990)&gt;0,"yes","no")</f>
        <v>no</v>
      </c>
      <c r="T990" t="str">
        <f t="shared" si="628"/>
        <v>yes</v>
      </c>
      <c r="U990">
        <f t="shared" si="609"/>
        <v>5.0000000000000001E-4</v>
      </c>
      <c r="V990" t="str">
        <f>IF(COUNTIF(eucalc_variables_proxies!A:A,B990)&gt;0,"yes","no")</f>
        <v>yes</v>
      </c>
      <c r="W990" s="198" t="s">
        <v>38</v>
      </c>
      <c r="X990" s="9"/>
      <c r="AI990" s="9" t="s">
        <v>5740</v>
      </c>
      <c r="AJ990" t="s">
        <v>3144</v>
      </c>
      <c r="AK990" t="s">
        <v>5722</v>
      </c>
      <c r="AO990" s="29"/>
      <c r="AP990" s="103" t="s">
        <v>5741</v>
      </c>
      <c r="AQ990" s="104" t="b">
        <v>1</v>
      </c>
      <c r="AR990" s="105"/>
      <c r="AS990" s="29"/>
      <c r="AT990" s="131" t="str" cm="1">
        <f t="array" ref="AT990">IFERROR(_xlfn.TEXTSPLIT(AR990,";",,FALSE),"")</f>
        <v/>
      </c>
      <c r="BJ990" s="132" t="str">
        <f t="shared" si="593"/>
        <v/>
      </c>
      <c r="BK990" s="132" t="str">
        <f t="shared" si="594"/>
        <v/>
      </c>
      <c r="BL990" s="132" t="str">
        <f t="shared" si="595"/>
        <v/>
      </c>
      <c r="BM990" s="132" t="str">
        <f t="shared" si="596"/>
        <v/>
      </c>
      <c r="BN990" s="132" t="str">
        <f t="shared" si="597"/>
        <v/>
      </c>
      <c r="BO990" s="132" t="str">
        <f t="shared" si="598"/>
        <v/>
      </c>
      <c r="BP990" s="132" t="str">
        <f t="shared" si="599"/>
        <v/>
      </c>
      <c r="BQ990" s="132" t="str">
        <f t="shared" si="600"/>
        <v/>
      </c>
      <c r="BR990" s="132" t="str">
        <f t="shared" si="601"/>
        <v/>
      </c>
      <c r="BS990" s="132" t="str">
        <f t="shared" si="602"/>
        <v/>
      </c>
      <c r="BT990" s="132" t="str">
        <f t="shared" si="603"/>
        <v/>
      </c>
      <c r="BU990" s="132" t="str">
        <f t="shared" si="604"/>
        <v/>
      </c>
      <c r="BV990" s="132" t="str">
        <f t="shared" si="605"/>
        <v/>
      </c>
      <c r="BW990" s="132" t="str">
        <f t="shared" si="606"/>
        <v/>
      </c>
      <c r="BX990" s="132" t="str">
        <f t="shared" si="607"/>
        <v/>
      </c>
      <c r="BY990" s="132" t="str">
        <f t="shared" si="608"/>
        <v/>
      </c>
      <c r="BZ990" t="str">
        <f t="shared" si="611"/>
        <v/>
      </c>
      <c r="CA990" t="str">
        <f t="shared" si="612"/>
        <v/>
      </c>
      <c r="CB990" t="str">
        <f t="shared" si="613"/>
        <v/>
      </c>
      <c r="CC990" t="str">
        <f t="shared" si="614"/>
        <v/>
      </c>
      <c r="CD990" t="str">
        <f t="shared" si="615"/>
        <v/>
      </c>
      <c r="CE990" t="str">
        <f t="shared" si="616"/>
        <v/>
      </c>
      <c r="CF990" t="str">
        <f t="shared" si="617"/>
        <v/>
      </c>
      <c r="CG990" t="str">
        <f t="shared" si="618"/>
        <v/>
      </c>
      <c r="CH990" t="str">
        <f t="shared" si="619"/>
        <v/>
      </c>
      <c r="CI990" t="str">
        <f t="shared" si="620"/>
        <v/>
      </c>
      <c r="CJ990" t="str">
        <f t="shared" si="621"/>
        <v/>
      </c>
      <c r="CK990" t="str">
        <f t="shared" si="622"/>
        <v/>
      </c>
      <c r="CL990" t="str">
        <f t="shared" si="623"/>
        <v/>
      </c>
      <c r="CM990" t="str">
        <f t="shared" si="624"/>
        <v/>
      </c>
      <c r="CN990" t="str">
        <f t="shared" si="625"/>
        <v/>
      </c>
      <c r="CO990" t="str">
        <f t="shared" si="626"/>
        <v/>
      </c>
    </row>
    <row r="991" spans="1:93" ht="18" customHeight="1">
      <c r="A991" t="s">
        <v>4982</v>
      </c>
      <c r="B991" t="s">
        <v>5742</v>
      </c>
      <c r="C991" s="26"/>
      <c r="D991" s="27"/>
      <c r="E991" s="27" t="s">
        <v>2890</v>
      </c>
      <c r="F991" t="s">
        <v>48</v>
      </c>
      <c r="G991" s="30" t="s">
        <v>631</v>
      </c>
      <c r="H991" t="s">
        <v>526</v>
      </c>
      <c r="I991" t="s">
        <v>5733</v>
      </c>
      <c r="K991" s="28"/>
      <c r="M991" t="s">
        <v>38</v>
      </c>
      <c r="R991" t="str">
        <f>IF(COUNTIF(soi_input_variables!A:A,B991)&gt;0,"yes","no")</f>
        <v>no</v>
      </c>
      <c r="S991" t="str">
        <f>IF(COUNTIF(midas_input_variables!A:A,B991)&gt;0,"yes","no")</f>
        <v>no</v>
      </c>
      <c r="T991" t="str">
        <f t="shared" si="628"/>
        <v>no</v>
      </c>
      <c r="U991">
        <f t="shared" si="609"/>
        <v>5.0000000000000001E-4</v>
      </c>
      <c r="V991" t="str">
        <f>IF(COUNTIF(eucalc_variables_proxies!A:A,B991)&gt;0,"yes","no")</f>
        <v>yes</v>
      </c>
      <c r="W991" s="198" t="s">
        <v>38</v>
      </c>
      <c r="X991" s="9"/>
      <c r="AI991" s="9" t="s">
        <v>5743</v>
      </c>
      <c r="AO991" s="29"/>
      <c r="AP991" s="103" t="s">
        <v>5744</v>
      </c>
      <c r="AQ991" s="104" t="b">
        <v>1</v>
      </c>
      <c r="AR991" s="105"/>
      <c r="AS991" s="29"/>
      <c r="AT991" s="131" t="str" cm="1">
        <f t="array" ref="AT991">IFERROR(_xlfn.TEXTSPLIT(AR991,";",,FALSE),"")</f>
        <v/>
      </c>
      <c r="BJ991" s="132" t="str">
        <f t="shared" si="593"/>
        <v/>
      </c>
      <c r="BK991" s="132" t="str">
        <f t="shared" si="594"/>
        <v/>
      </c>
      <c r="BL991" s="132" t="str">
        <f t="shared" si="595"/>
        <v/>
      </c>
      <c r="BM991" s="132" t="str">
        <f t="shared" si="596"/>
        <v/>
      </c>
      <c r="BN991" s="132" t="str">
        <f t="shared" si="597"/>
        <v/>
      </c>
      <c r="BO991" s="132" t="str">
        <f t="shared" si="598"/>
        <v/>
      </c>
      <c r="BP991" s="132" t="str">
        <f t="shared" si="599"/>
        <v/>
      </c>
      <c r="BQ991" s="132" t="str">
        <f t="shared" si="600"/>
        <v/>
      </c>
      <c r="BR991" s="132" t="str">
        <f t="shared" si="601"/>
        <v/>
      </c>
      <c r="BS991" s="132" t="str">
        <f t="shared" si="602"/>
        <v/>
      </c>
      <c r="BT991" s="132" t="str">
        <f t="shared" si="603"/>
        <v/>
      </c>
      <c r="BU991" s="132" t="str">
        <f t="shared" si="604"/>
        <v/>
      </c>
      <c r="BV991" s="132" t="str">
        <f t="shared" si="605"/>
        <v/>
      </c>
      <c r="BW991" s="132" t="str">
        <f t="shared" si="606"/>
        <v/>
      </c>
      <c r="BX991" s="132" t="str">
        <f t="shared" si="607"/>
        <v/>
      </c>
      <c r="BY991" s="132" t="str">
        <f t="shared" si="608"/>
        <v/>
      </c>
      <c r="BZ991" t="str">
        <f t="shared" si="611"/>
        <v/>
      </c>
      <c r="CA991" t="str">
        <f t="shared" si="612"/>
        <v/>
      </c>
      <c r="CB991" t="str">
        <f t="shared" si="613"/>
        <v/>
      </c>
      <c r="CC991" t="str">
        <f t="shared" si="614"/>
        <v/>
      </c>
      <c r="CD991" t="str">
        <f t="shared" si="615"/>
        <v/>
      </c>
      <c r="CE991" t="str">
        <f t="shared" si="616"/>
        <v/>
      </c>
      <c r="CF991" t="str">
        <f t="shared" si="617"/>
        <v/>
      </c>
      <c r="CG991" t="str">
        <f t="shared" si="618"/>
        <v/>
      </c>
      <c r="CH991" t="str">
        <f t="shared" si="619"/>
        <v/>
      </c>
      <c r="CI991" t="str">
        <f t="shared" si="620"/>
        <v/>
      </c>
      <c r="CJ991" t="str">
        <f t="shared" si="621"/>
        <v/>
      </c>
      <c r="CK991" t="str">
        <f t="shared" si="622"/>
        <v/>
      </c>
      <c r="CL991" t="str">
        <f t="shared" si="623"/>
        <v/>
      </c>
      <c r="CM991" t="str">
        <f t="shared" si="624"/>
        <v/>
      </c>
      <c r="CN991" t="str">
        <f t="shared" si="625"/>
        <v/>
      </c>
      <c r="CO991" t="str">
        <f t="shared" si="626"/>
        <v/>
      </c>
    </row>
    <row r="992" spans="1:93" ht="18" customHeight="1">
      <c r="A992" t="s">
        <v>4986</v>
      </c>
      <c r="B992" t="s">
        <v>5745</v>
      </c>
      <c r="C992" s="26"/>
      <c r="D992" s="27"/>
      <c r="E992" s="27" t="s">
        <v>2890</v>
      </c>
      <c r="F992" t="s">
        <v>48</v>
      </c>
      <c r="G992" s="30" t="s">
        <v>631</v>
      </c>
      <c r="H992" t="s">
        <v>526</v>
      </c>
      <c r="I992" t="s">
        <v>5733</v>
      </c>
      <c r="K992" s="28"/>
      <c r="M992" t="s">
        <v>38</v>
      </c>
      <c r="R992" t="str">
        <f>IF(COUNTIF(soi_input_variables!A:A,B992)&gt;0,"yes","no")</f>
        <v>yes</v>
      </c>
      <c r="S992" t="str">
        <f>IF(COUNTIF(midas_input_variables!A:A,B992)&gt;0,"yes","no")</f>
        <v>no</v>
      </c>
      <c r="T992" t="str">
        <f t="shared" si="628"/>
        <v>yes</v>
      </c>
      <c r="U992">
        <f t="shared" si="609"/>
        <v>5.0000000000000001E-4</v>
      </c>
      <c r="V992" t="str">
        <f>IF(COUNTIF(eucalc_variables_proxies!A:A,B992)&gt;0,"yes","no")</f>
        <v>yes</v>
      </c>
      <c r="W992" s="198" t="s">
        <v>38</v>
      </c>
      <c r="X992" s="9"/>
      <c r="AI992" s="9" t="s">
        <v>5746</v>
      </c>
      <c r="AO992" s="29"/>
      <c r="AP992" s="103" t="s">
        <v>5747</v>
      </c>
      <c r="AQ992" s="104" t="b">
        <v>1</v>
      </c>
      <c r="AR992" s="105"/>
      <c r="AS992" s="29"/>
      <c r="AT992" s="131" t="str" cm="1">
        <f t="array" ref="AT992">IFERROR(_xlfn.TEXTSPLIT(AR992,";",,FALSE),"")</f>
        <v/>
      </c>
      <c r="BJ992" s="132" t="str">
        <f t="shared" si="593"/>
        <v/>
      </c>
      <c r="BK992" s="132" t="str">
        <f t="shared" si="594"/>
        <v/>
      </c>
      <c r="BL992" s="132" t="str">
        <f t="shared" si="595"/>
        <v/>
      </c>
      <c r="BM992" s="132" t="str">
        <f t="shared" si="596"/>
        <v/>
      </c>
      <c r="BN992" s="132" t="str">
        <f t="shared" si="597"/>
        <v/>
      </c>
      <c r="BO992" s="132" t="str">
        <f t="shared" si="598"/>
        <v/>
      </c>
      <c r="BP992" s="132" t="str">
        <f t="shared" si="599"/>
        <v/>
      </c>
      <c r="BQ992" s="132" t="str">
        <f t="shared" si="600"/>
        <v/>
      </c>
      <c r="BR992" s="132" t="str">
        <f t="shared" si="601"/>
        <v/>
      </c>
      <c r="BS992" s="132" t="str">
        <f t="shared" si="602"/>
        <v/>
      </c>
      <c r="BT992" s="132" t="str">
        <f t="shared" si="603"/>
        <v/>
      </c>
      <c r="BU992" s="132" t="str">
        <f t="shared" si="604"/>
        <v/>
      </c>
      <c r="BV992" s="132" t="str">
        <f t="shared" si="605"/>
        <v/>
      </c>
      <c r="BW992" s="132" t="str">
        <f t="shared" si="606"/>
        <v/>
      </c>
      <c r="BX992" s="132" t="str">
        <f t="shared" si="607"/>
        <v/>
      </c>
      <c r="BY992" s="132" t="str">
        <f t="shared" si="608"/>
        <v/>
      </c>
      <c r="BZ992" t="str">
        <f t="shared" si="611"/>
        <v/>
      </c>
      <c r="CA992" t="str">
        <f t="shared" si="612"/>
        <v/>
      </c>
      <c r="CB992" t="str">
        <f t="shared" si="613"/>
        <v/>
      </c>
      <c r="CC992" t="str">
        <f t="shared" si="614"/>
        <v/>
      </c>
      <c r="CD992" t="str">
        <f t="shared" si="615"/>
        <v/>
      </c>
      <c r="CE992" t="str">
        <f t="shared" si="616"/>
        <v/>
      </c>
      <c r="CF992" t="str">
        <f t="shared" si="617"/>
        <v/>
      </c>
      <c r="CG992" t="str">
        <f t="shared" si="618"/>
        <v/>
      </c>
      <c r="CH992" t="str">
        <f t="shared" si="619"/>
        <v/>
      </c>
      <c r="CI992" t="str">
        <f t="shared" si="620"/>
        <v/>
      </c>
      <c r="CJ992" t="str">
        <f t="shared" si="621"/>
        <v/>
      </c>
      <c r="CK992" t="str">
        <f t="shared" si="622"/>
        <v/>
      </c>
      <c r="CL992" t="str">
        <f t="shared" si="623"/>
        <v/>
      </c>
      <c r="CM992" t="str">
        <f t="shared" si="624"/>
        <v/>
      </c>
      <c r="CN992" t="str">
        <f t="shared" si="625"/>
        <v/>
      </c>
      <c r="CO992" t="str">
        <f t="shared" si="626"/>
        <v/>
      </c>
    </row>
    <row r="993" spans="1:93" ht="18" customHeight="1">
      <c r="A993" t="s">
        <v>4990</v>
      </c>
      <c r="B993" t="s">
        <v>5748</v>
      </c>
      <c r="C993" s="26"/>
      <c r="D993" s="27"/>
      <c r="E993" s="27" t="s">
        <v>2890</v>
      </c>
      <c r="F993" t="s">
        <v>48</v>
      </c>
      <c r="G993" s="30" t="s">
        <v>631</v>
      </c>
      <c r="H993" t="s">
        <v>526</v>
      </c>
      <c r="I993" t="s">
        <v>5733</v>
      </c>
      <c r="K993" s="28"/>
      <c r="M993" t="s">
        <v>38</v>
      </c>
      <c r="R993" t="str">
        <f>IF(COUNTIF(soi_input_variables!A:A,B993)&gt;0,"yes","no")</f>
        <v>yes</v>
      </c>
      <c r="S993" t="str">
        <f>IF(COUNTIF(midas_input_variables!A:A,B993)&gt;0,"yes","no")</f>
        <v>no</v>
      </c>
      <c r="T993" t="str">
        <f t="shared" si="628"/>
        <v>yes</v>
      </c>
      <c r="U993">
        <f t="shared" si="609"/>
        <v>5.0000000000000001E-4</v>
      </c>
      <c r="V993" t="str">
        <f>IF(COUNTIF(eucalc_variables_proxies!A:A,B993)&gt;0,"yes","no")</f>
        <v>yes</v>
      </c>
      <c r="W993" s="198" t="s">
        <v>38</v>
      </c>
      <c r="X993" s="9"/>
      <c r="AI993" s="9" t="s">
        <v>5749</v>
      </c>
      <c r="AO993" s="29"/>
      <c r="AP993" s="103" t="s">
        <v>5750</v>
      </c>
      <c r="AQ993" s="104" t="b">
        <v>1</v>
      </c>
      <c r="AR993" s="105"/>
      <c r="AS993" s="29"/>
      <c r="AT993" s="131" t="str" cm="1">
        <f t="array" ref="AT993">IFERROR(_xlfn.TEXTSPLIT(AR993,";",,FALSE),"")</f>
        <v/>
      </c>
      <c r="BJ993" s="132" t="str">
        <f t="shared" si="593"/>
        <v/>
      </c>
      <c r="BK993" s="132" t="str">
        <f t="shared" si="594"/>
        <v/>
      </c>
      <c r="BL993" s="132" t="str">
        <f t="shared" si="595"/>
        <v/>
      </c>
      <c r="BM993" s="132" t="str">
        <f t="shared" si="596"/>
        <v/>
      </c>
      <c r="BN993" s="132" t="str">
        <f t="shared" si="597"/>
        <v/>
      </c>
      <c r="BO993" s="132" t="str">
        <f t="shared" si="598"/>
        <v/>
      </c>
      <c r="BP993" s="132" t="str">
        <f t="shared" si="599"/>
        <v/>
      </c>
      <c r="BQ993" s="132" t="str">
        <f t="shared" si="600"/>
        <v/>
      </c>
      <c r="BR993" s="132" t="str">
        <f t="shared" si="601"/>
        <v/>
      </c>
      <c r="BS993" s="132" t="str">
        <f t="shared" si="602"/>
        <v/>
      </c>
      <c r="BT993" s="132" t="str">
        <f t="shared" si="603"/>
        <v/>
      </c>
      <c r="BU993" s="132" t="str">
        <f t="shared" si="604"/>
        <v/>
      </c>
      <c r="BV993" s="132" t="str">
        <f t="shared" si="605"/>
        <v/>
      </c>
      <c r="BW993" s="132" t="str">
        <f t="shared" si="606"/>
        <v/>
      </c>
      <c r="BX993" s="132" t="str">
        <f t="shared" si="607"/>
        <v/>
      </c>
      <c r="BY993" s="132" t="str">
        <f t="shared" si="608"/>
        <v/>
      </c>
      <c r="BZ993" t="str">
        <f t="shared" si="611"/>
        <v/>
      </c>
      <c r="CA993" t="str">
        <f t="shared" si="612"/>
        <v/>
      </c>
      <c r="CB993" t="str">
        <f t="shared" si="613"/>
        <v/>
      </c>
      <c r="CC993" t="str">
        <f t="shared" si="614"/>
        <v/>
      </c>
      <c r="CD993" t="str">
        <f t="shared" si="615"/>
        <v/>
      </c>
      <c r="CE993" t="str">
        <f t="shared" si="616"/>
        <v/>
      </c>
      <c r="CF993" t="str">
        <f t="shared" si="617"/>
        <v/>
      </c>
      <c r="CG993" t="str">
        <f t="shared" si="618"/>
        <v/>
      </c>
      <c r="CH993" t="str">
        <f t="shared" si="619"/>
        <v/>
      </c>
      <c r="CI993" t="str">
        <f t="shared" si="620"/>
        <v/>
      </c>
      <c r="CJ993" t="str">
        <f t="shared" si="621"/>
        <v/>
      </c>
      <c r="CK993" t="str">
        <f t="shared" si="622"/>
        <v/>
      </c>
      <c r="CL993" t="str">
        <f t="shared" si="623"/>
        <v/>
      </c>
      <c r="CM993" t="str">
        <f t="shared" si="624"/>
        <v/>
      </c>
      <c r="CN993" t="str">
        <f t="shared" si="625"/>
        <v/>
      </c>
      <c r="CO993" t="str">
        <f t="shared" si="626"/>
        <v/>
      </c>
    </row>
    <row r="994" spans="1:93" ht="18" customHeight="1">
      <c r="A994" t="s">
        <v>4994</v>
      </c>
      <c r="B994" t="s">
        <v>5751</v>
      </c>
      <c r="C994" s="26"/>
      <c r="D994" s="27"/>
      <c r="E994" s="27" t="s">
        <v>2890</v>
      </c>
      <c r="F994" t="s">
        <v>48</v>
      </c>
      <c r="G994" s="30" t="s">
        <v>631</v>
      </c>
      <c r="H994" t="s">
        <v>526</v>
      </c>
      <c r="I994" t="s">
        <v>5733</v>
      </c>
      <c r="K994" s="28"/>
      <c r="M994" t="s">
        <v>38</v>
      </c>
      <c r="R994" t="str">
        <f>IF(COUNTIF(soi_input_variables!A:A,B994)&gt;0,"yes","no")</f>
        <v>yes</v>
      </c>
      <c r="S994" t="str">
        <f>IF(COUNTIF(midas_input_variables!A:A,B994)&gt;0,"yes","no")</f>
        <v>no</v>
      </c>
      <c r="T994" t="str">
        <f t="shared" si="628"/>
        <v>yes</v>
      </c>
      <c r="U994">
        <f t="shared" si="609"/>
        <v>5.0000000000000001E-4</v>
      </c>
      <c r="V994" t="str">
        <f>IF(COUNTIF(eucalc_variables_proxies!A:A,B994)&gt;0,"yes","no")</f>
        <v>yes</v>
      </c>
      <c r="W994" s="198" t="s">
        <v>38</v>
      </c>
      <c r="X994" s="9"/>
      <c r="AI994" s="9"/>
      <c r="AO994" s="29"/>
      <c r="AP994" s="103" t="s">
        <v>5752</v>
      </c>
      <c r="AQ994" s="104" t="b">
        <v>1</v>
      </c>
      <c r="AR994" s="105"/>
      <c r="AS994" s="29"/>
      <c r="AT994" s="131" t="str" cm="1">
        <f t="array" ref="AT994">IFERROR(_xlfn.TEXTSPLIT(AR994,";",,FALSE),"")</f>
        <v/>
      </c>
      <c r="BJ994" s="132" t="str">
        <f t="shared" si="593"/>
        <v/>
      </c>
      <c r="BK994" s="132" t="str">
        <f t="shared" si="594"/>
        <v/>
      </c>
      <c r="BL994" s="132" t="str">
        <f t="shared" si="595"/>
        <v/>
      </c>
      <c r="BM994" s="132" t="str">
        <f t="shared" si="596"/>
        <v/>
      </c>
      <c r="BN994" s="132" t="str">
        <f t="shared" si="597"/>
        <v/>
      </c>
      <c r="BO994" s="132" t="str">
        <f t="shared" si="598"/>
        <v/>
      </c>
      <c r="BP994" s="132" t="str">
        <f t="shared" si="599"/>
        <v/>
      </c>
      <c r="BQ994" s="132" t="str">
        <f t="shared" si="600"/>
        <v/>
      </c>
      <c r="BR994" s="132" t="str">
        <f t="shared" si="601"/>
        <v/>
      </c>
      <c r="BS994" s="132" t="str">
        <f t="shared" si="602"/>
        <v/>
      </c>
      <c r="BT994" s="132" t="str">
        <f t="shared" si="603"/>
        <v/>
      </c>
      <c r="BU994" s="132" t="str">
        <f t="shared" si="604"/>
        <v/>
      </c>
      <c r="BV994" s="132" t="str">
        <f t="shared" si="605"/>
        <v/>
      </c>
      <c r="BW994" s="132" t="str">
        <f t="shared" si="606"/>
        <v/>
      </c>
      <c r="BX994" s="132" t="str">
        <f t="shared" si="607"/>
        <v/>
      </c>
      <c r="BY994" s="132" t="str">
        <f t="shared" si="608"/>
        <v/>
      </c>
      <c r="BZ994" t="str">
        <f t="shared" si="611"/>
        <v/>
      </c>
      <c r="CA994" t="str">
        <f t="shared" si="612"/>
        <v/>
      </c>
      <c r="CB994" t="str">
        <f t="shared" si="613"/>
        <v/>
      </c>
      <c r="CC994" t="str">
        <f t="shared" si="614"/>
        <v/>
      </c>
      <c r="CD994" t="str">
        <f t="shared" si="615"/>
        <v/>
      </c>
      <c r="CE994" t="str">
        <f t="shared" si="616"/>
        <v/>
      </c>
      <c r="CF994" t="str">
        <f t="shared" si="617"/>
        <v/>
      </c>
      <c r="CG994" t="str">
        <f t="shared" si="618"/>
        <v/>
      </c>
      <c r="CH994" t="str">
        <f t="shared" si="619"/>
        <v/>
      </c>
      <c r="CI994" t="str">
        <f t="shared" si="620"/>
        <v/>
      </c>
      <c r="CJ994" t="str">
        <f t="shared" si="621"/>
        <v/>
      </c>
      <c r="CK994" t="str">
        <f t="shared" si="622"/>
        <v/>
      </c>
      <c r="CL994" t="str">
        <f t="shared" si="623"/>
        <v/>
      </c>
      <c r="CM994" t="str">
        <f t="shared" si="624"/>
        <v/>
      </c>
      <c r="CN994" t="str">
        <f t="shared" si="625"/>
        <v/>
      </c>
      <c r="CO994" t="str">
        <f t="shared" si="626"/>
        <v/>
      </c>
    </row>
    <row r="995" spans="1:93" ht="18" customHeight="1">
      <c r="A995" t="s">
        <v>4998</v>
      </c>
      <c r="B995" t="s">
        <v>5753</v>
      </c>
      <c r="C995" s="26"/>
      <c r="D995" s="27"/>
      <c r="E995" s="27" t="s">
        <v>2890</v>
      </c>
      <c r="F995" t="s">
        <v>48</v>
      </c>
      <c r="G995" s="30" t="s">
        <v>631</v>
      </c>
      <c r="H995" t="s">
        <v>526</v>
      </c>
      <c r="I995" t="s">
        <v>5733</v>
      </c>
      <c r="K995" s="28"/>
      <c r="M995" t="s">
        <v>38</v>
      </c>
      <c r="R995" t="str">
        <f>IF(COUNTIF(soi_input_variables!A:A,B995)&gt;0,"yes","no")</f>
        <v>yes</v>
      </c>
      <c r="S995" t="str">
        <f>IF(COUNTIF(midas_input_variables!A:A,B995)&gt;0,"yes","no")</f>
        <v>no</v>
      </c>
      <c r="T995" t="str">
        <f t="shared" si="628"/>
        <v>yes</v>
      </c>
      <c r="U995">
        <f t="shared" si="609"/>
        <v>5.0000000000000001E-4</v>
      </c>
      <c r="V995" t="str">
        <f>IF(COUNTIF(eucalc_variables_proxies!A:A,B995)&gt;0,"yes","no")</f>
        <v>yes</v>
      </c>
      <c r="W995" s="198" t="s">
        <v>38</v>
      </c>
      <c r="X995" s="9"/>
      <c r="AI995" s="9" t="s">
        <v>5754</v>
      </c>
      <c r="AO995" s="29"/>
      <c r="AP995" s="103" t="s">
        <v>5755</v>
      </c>
      <c r="AQ995" s="104" t="b">
        <v>0</v>
      </c>
      <c r="AR995" s="105"/>
      <c r="AS995" s="29"/>
      <c r="AT995" s="131" t="str" cm="1">
        <f t="array" ref="AT995">IFERROR(_xlfn.TEXTSPLIT(AR995,";",,FALSE),"")</f>
        <v/>
      </c>
      <c r="BJ995" s="132" t="str">
        <f t="shared" si="593"/>
        <v/>
      </c>
      <c r="BK995" s="132" t="str">
        <f t="shared" si="594"/>
        <v/>
      </c>
      <c r="BL995" s="132" t="str">
        <f t="shared" si="595"/>
        <v/>
      </c>
      <c r="BM995" s="132" t="str">
        <f t="shared" si="596"/>
        <v/>
      </c>
      <c r="BN995" s="132" t="str">
        <f t="shared" si="597"/>
        <v/>
      </c>
      <c r="BO995" s="132" t="str">
        <f t="shared" si="598"/>
        <v/>
      </c>
      <c r="BP995" s="132" t="str">
        <f t="shared" si="599"/>
        <v/>
      </c>
      <c r="BQ995" s="132" t="str">
        <f t="shared" si="600"/>
        <v/>
      </c>
      <c r="BR995" s="132" t="str">
        <f t="shared" si="601"/>
        <v/>
      </c>
      <c r="BS995" s="132" t="str">
        <f t="shared" si="602"/>
        <v/>
      </c>
      <c r="BT995" s="132" t="str">
        <f t="shared" si="603"/>
        <v/>
      </c>
      <c r="BU995" s="132" t="str">
        <f t="shared" si="604"/>
        <v/>
      </c>
      <c r="BV995" s="132" t="str">
        <f t="shared" si="605"/>
        <v/>
      </c>
      <c r="BW995" s="132" t="str">
        <f t="shared" si="606"/>
        <v/>
      </c>
      <c r="BX995" s="132" t="str">
        <f t="shared" si="607"/>
        <v/>
      </c>
      <c r="BY995" s="132" t="str">
        <f t="shared" si="608"/>
        <v/>
      </c>
      <c r="BZ995" t="str">
        <f t="shared" si="611"/>
        <v/>
      </c>
      <c r="CA995" t="str">
        <f t="shared" si="612"/>
        <v/>
      </c>
      <c r="CB995" t="str">
        <f t="shared" si="613"/>
        <v/>
      </c>
      <c r="CC995" t="str">
        <f t="shared" si="614"/>
        <v/>
      </c>
      <c r="CD995" t="str">
        <f t="shared" si="615"/>
        <v/>
      </c>
      <c r="CE995" t="str">
        <f t="shared" si="616"/>
        <v/>
      </c>
      <c r="CF995" t="str">
        <f t="shared" si="617"/>
        <v/>
      </c>
      <c r="CG995" t="str">
        <f t="shared" si="618"/>
        <v/>
      </c>
      <c r="CH995" t="str">
        <f t="shared" si="619"/>
        <v/>
      </c>
      <c r="CI995" t="str">
        <f t="shared" si="620"/>
        <v/>
      </c>
      <c r="CJ995" t="str">
        <f t="shared" si="621"/>
        <v/>
      </c>
      <c r="CK995" t="str">
        <f t="shared" si="622"/>
        <v/>
      </c>
      <c r="CL995" t="str">
        <f t="shared" si="623"/>
        <v/>
      </c>
      <c r="CM995" t="str">
        <f t="shared" si="624"/>
        <v/>
      </c>
      <c r="CN995" t="str">
        <f t="shared" si="625"/>
        <v/>
      </c>
      <c r="CO995" t="str">
        <f t="shared" si="626"/>
        <v/>
      </c>
    </row>
    <row r="996" spans="1:93" ht="18" customHeight="1">
      <c r="A996" t="s">
        <v>5002</v>
      </c>
      <c r="B996" t="s">
        <v>5756</v>
      </c>
      <c r="C996" s="26"/>
      <c r="D996" s="27"/>
      <c r="E996" s="27" t="s">
        <v>2890</v>
      </c>
      <c r="F996" t="s">
        <v>48</v>
      </c>
      <c r="G996" s="30" t="s">
        <v>631</v>
      </c>
      <c r="H996" t="s">
        <v>526</v>
      </c>
      <c r="I996" t="s">
        <v>5733</v>
      </c>
      <c r="K996" s="28"/>
      <c r="M996" t="s">
        <v>38</v>
      </c>
      <c r="R996" t="str">
        <f>IF(COUNTIF(soi_input_variables!A:A,B996)&gt;0,"yes","no")</f>
        <v>yes</v>
      </c>
      <c r="S996" t="str">
        <f>IF(COUNTIF(midas_input_variables!A:A,B996)&gt;0,"yes","no")</f>
        <v>no</v>
      </c>
      <c r="T996" t="str">
        <f t="shared" si="628"/>
        <v>yes</v>
      </c>
      <c r="U996">
        <f t="shared" si="609"/>
        <v>5.0000000000000001E-4</v>
      </c>
      <c r="V996" t="str">
        <f>IF(COUNTIF(eucalc_variables_proxies!A:A,B996)&gt;0,"yes","no")</f>
        <v>yes</v>
      </c>
      <c r="W996" s="198" t="s">
        <v>38</v>
      </c>
      <c r="X996" s="9"/>
      <c r="AI996" s="9"/>
      <c r="AO996" s="29"/>
      <c r="AP996" s="103" t="s">
        <v>5757</v>
      </c>
      <c r="AQ996" s="104" t="b">
        <v>0</v>
      </c>
      <c r="AR996" s="105"/>
      <c r="AS996" s="29"/>
      <c r="AT996" s="131" t="str" cm="1">
        <f t="array" ref="AT996">IFERROR(_xlfn.TEXTSPLIT(AR996,";",,FALSE),"")</f>
        <v/>
      </c>
      <c r="BJ996" s="132" t="str">
        <f t="shared" si="593"/>
        <v/>
      </c>
      <c r="BK996" s="132" t="str">
        <f t="shared" si="594"/>
        <v/>
      </c>
      <c r="BL996" s="132" t="str">
        <f t="shared" si="595"/>
        <v/>
      </c>
      <c r="BM996" s="132" t="str">
        <f t="shared" si="596"/>
        <v/>
      </c>
      <c r="BN996" s="132" t="str">
        <f t="shared" si="597"/>
        <v/>
      </c>
      <c r="BO996" s="132" t="str">
        <f t="shared" si="598"/>
        <v/>
      </c>
      <c r="BP996" s="132" t="str">
        <f t="shared" si="599"/>
        <v/>
      </c>
      <c r="BQ996" s="132" t="str">
        <f t="shared" si="600"/>
        <v/>
      </c>
      <c r="BR996" s="132" t="str">
        <f t="shared" si="601"/>
        <v/>
      </c>
      <c r="BS996" s="132" t="str">
        <f t="shared" si="602"/>
        <v/>
      </c>
      <c r="BT996" s="132" t="str">
        <f t="shared" si="603"/>
        <v/>
      </c>
      <c r="BU996" s="132" t="str">
        <f t="shared" si="604"/>
        <v/>
      </c>
      <c r="BV996" s="132" t="str">
        <f t="shared" si="605"/>
        <v/>
      </c>
      <c r="BW996" s="132" t="str">
        <f t="shared" si="606"/>
        <v/>
      </c>
      <c r="BX996" s="132" t="str">
        <f t="shared" si="607"/>
        <v/>
      </c>
      <c r="BY996" s="132" t="str">
        <f t="shared" si="608"/>
        <v/>
      </c>
      <c r="BZ996" t="str">
        <f t="shared" si="611"/>
        <v/>
      </c>
      <c r="CA996" t="str">
        <f t="shared" si="612"/>
        <v/>
      </c>
      <c r="CB996" t="str">
        <f t="shared" si="613"/>
        <v/>
      </c>
      <c r="CC996" t="str">
        <f t="shared" si="614"/>
        <v/>
      </c>
      <c r="CD996" t="str">
        <f t="shared" si="615"/>
        <v/>
      </c>
      <c r="CE996" t="str">
        <f t="shared" si="616"/>
        <v/>
      </c>
      <c r="CF996" t="str">
        <f t="shared" si="617"/>
        <v/>
      </c>
      <c r="CG996" t="str">
        <f t="shared" si="618"/>
        <v/>
      </c>
      <c r="CH996" t="str">
        <f t="shared" si="619"/>
        <v/>
      </c>
      <c r="CI996" t="str">
        <f t="shared" si="620"/>
        <v/>
      </c>
      <c r="CJ996" t="str">
        <f t="shared" si="621"/>
        <v/>
      </c>
      <c r="CK996" t="str">
        <f t="shared" si="622"/>
        <v/>
      </c>
      <c r="CL996" t="str">
        <f t="shared" si="623"/>
        <v/>
      </c>
      <c r="CM996" t="str">
        <f t="shared" si="624"/>
        <v/>
      </c>
      <c r="CN996" t="str">
        <f t="shared" si="625"/>
        <v/>
      </c>
      <c r="CO996" t="str">
        <f t="shared" si="626"/>
        <v/>
      </c>
    </row>
    <row r="997" spans="1:93" ht="18" customHeight="1">
      <c r="A997" s="34" t="s">
        <v>5006</v>
      </c>
      <c r="B997" s="97" t="s">
        <v>4936</v>
      </c>
      <c r="C997" s="26" t="s">
        <v>5395</v>
      </c>
      <c r="D997" s="27"/>
      <c r="E997" s="27" t="s">
        <v>2890</v>
      </c>
      <c r="F997" t="s">
        <v>48</v>
      </c>
      <c r="G997" s="30" t="s">
        <v>631</v>
      </c>
      <c r="H997" t="s">
        <v>526</v>
      </c>
      <c r="I997" t="s">
        <v>5733</v>
      </c>
      <c r="K997" s="28" t="s">
        <v>4638</v>
      </c>
      <c r="L997" t="s">
        <v>472</v>
      </c>
      <c r="M997" t="s">
        <v>38</v>
      </c>
      <c r="Q997" s="202"/>
      <c r="R997" t="str">
        <f>IF(COUNTIF(soi_input_variables!A:A,B997)&gt;0,"yes","no")</f>
        <v>yes</v>
      </c>
      <c r="S997" t="str">
        <f>IF(COUNTIF(midas_input_variables!A:A,B997)&gt;0,"yes","no")</f>
        <v>yes</v>
      </c>
      <c r="T997" t="str">
        <f t="shared" si="627"/>
        <v>yes</v>
      </c>
      <c r="U997">
        <f t="shared" si="609"/>
        <v>5.0000000000000001E-4</v>
      </c>
      <c r="V997" t="str">
        <f>IF(COUNTIF(eucalc_variables_proxies!A:A,B997)&gt;0,"yes","no")</f>
        <v>yes</v>
      </c>
      <c r="X997" s="9" t="s">
        <v>2966</v>
      </c>
      <c r="Y997" t="s">
        <v>4681</v>
      </c>
      <c r="AI997" s="9" t="s">
        <v>5758</v>
      </c>
      <c r="AO997" s="29"/>
      <c r="AP997" s="103" t="s">
        <v>5759</v>
      </c>
      <c r="AQ997" s="104" t="b">
        <v>1</v>
      </c>
      <c r="AR997" s="105"/>
      <c r="AS997" s="29"/>
      <c r="AT997" s="131" t="str" cm="1">
        <f t="array" ref="AT997">IFERROR(_xlfn.TEXTSPLIT(AR997,";",,FALSE),"")</f>
        <v/>
      </c>
      <c r="BJ997" s="132" t="str">
        <f t="shared" si="593"/>
        <v/>
      </c>
      <c r="BK997" s="132" t="str">
        <f t="shared" si="594"/>
        <v/>
      </c>
      <c r="BL997" s="132" t="str">
        <f t="shared" si="595"/>
        <v/>
      </c>
      <c r="BM997" s="132" t="str">
        <f t="shared" si="596"/>
        <v/>
      </c>
      <c r="BN997" s="132" t="str">
        <f t="shared" si="597"/>
        <v/>
      </c>
      <c r="BO997" s="132" t="str">
        <f t="shared" si="598"/>
        <v/>
      </c>
      <c r="BP997" s="132" t="str">
        <f t="shared" si="599"/>
        <v/>
      </c>
      <c r="BQ997" s="132" t="str">
        <f t="shared" si="600"/>
        <v/>
      </c>
      <c r="BR997" s="132" t="str">
        <f t="shared" si="601"/>
        <v/>
      </c>
      <c r="BS997" s="132" t="str">
        <f t="shared" si="602"/>
        <v/>
      </c>
      <c r="BT997" s="132" t="str">
        <f t="shared" si="603"/>
        <v/>
      </c>
      <c r="BU997" s="132" t="str">
        <f t="shared" si="604"/>
        <v/>
      </c>
      <c r="BV997" s="132" t="str">
        <f t="shared" si="605"/>
        <v/>
      </c>
      <c r="BW997" s="132" t="str">
        <f t="shared" si="606"/>
        <v/>
      </c>
      <c r="BX997" s="132" t="str">
        <f t="shared" si="607"/>
        <v/>
      </c>
      <c r="BY997" s="132" t="str">
        <f t="shared" si="608"/>
        <v/>
      </c>
      <c r="BZ997" t="str">
        <f t="shared" si="611"/>
        <v/>
      </c>
      <c r="CA997" t="str">
        <f t="shared" si="612"/>
        <v/>
      </c>
      <c r="CB997" t="str">
        <f t="shared" si="613"/>
        <v/>
      </c>
      <c r="CC997" t="str">
        <f t="shared" si="614"/>
        <v/>
      </c>
      <c r="CD997" t="str">
        <f t="shared" si="615"/>
        <v/>
      </c>
      <c r="CE997" t="str">
        <f t="shared" si="616"/>
        <v/>
      </c>
      <c r="CF997" t="str">
        <f t="shared" si="617"/>
        <v/>
      </c>
      <c r="CG997" t="str">
        <f t="shared" si="618"/>
        <v/>
      </c>
      <c r="CH997" t="str">
        <f t="shared" si="619"/>
        <v/>
      </c>
      <c r="CI997" t="str">
        <f t="shared" si="620"/>
        <v/>
      </c>
      <c r="CJ997" t="str">
        <f t="shared" si="621"/>
        <v/>
      </c>
      <c r="CK997" t="str">
        <f t="shared" si="622"/>
        <v/>
      </c>
      <c r="CL997" t="str">
        <f t="shared" si="623"/>
        <v/>
      </c>
      <c r="CM997" t="str">
        <f t="shared" si="624"/>
        <v/>
      </c>
      <c r="CN997" t="str">
        <f t="shared" si="625"/>
        <v/>
      </c>
      <c r="CO997" t="str">
        <f t="shared" si="626"/>
        <v/>
      </c>
    </row>
    <row r="998" spans="1:93" ht="19.2" customHeight="1">
      <c r="A998" t="s">
        <v>5077</v>
      </c>
      <c r="B998" s="198" t="s">
        <v>5760</v>
      </c>
      <c r="C998" s="26"/>
      <c r="D998" s="27"/>
      <c r="E998" s="27" t="s">
        <v>2890</v>
      </c>
      <c r="F998" t="s">
        <v>48</v>
      </c>
      <c r="G998" s="30" t="s">
        <v>631</v>
      </c>
      <c r="H998" t="s">
        <v>526</v>
      </c>
      <c r="I998" t="s">
        <v>5761</v>
      </c>
      <c r="K998" s="28"/>
      <c r="M998" t="s">
        <v>38</v>
      </c>
      <c r="R998" t="str">
        <f>IF(COUNTIF(soi_input_variables!A:A,B998)&gt;0,"yes","no")</f>
        <v>yes</v>
      </c>
      <c r="S998" t="str">
        <f>IF(COUNTIF(midas_input_variables!A:A,B998)&gt;0,"yes","no")</f>
        <v>no</v>
      </c>
      <c r="T998" t="str">
        <f t="shared" ref="T998:T1007" si="629">IF(OR(R998="yes",S998="yes"),"yes","no")</f>
        <v>yes</v>
      </c>
      <c r="U998">
        <f t="shared" si="609"/>
        <v>5.0000000000000001E-4</v>
      </c>
      <c r="V998" t="str">
        <f>IF(COUNTIF(eucalc_variables_proxies!A:A,B998)&gt;0,"yes","no")</f>
        <v>yes</v>
      </c>
      <c r="W998" s="198" t="s">
        <v>38</v>
      </c>
      <c r="X998" s="9"/>
      <c r="AI998" s="9"/>
      <c r="AO998" s="29"/>
      <c r="AP998" s="103" t="s">
        <v>5762</v>
      </c>
      <c r="AQ998" s="104" t="b">
        <v>1</v>
      </c>
      <c r="AR998" s="105"/>
      <c r="AS998" s="29"/>
      <c r="AT998" s="131" t="str" cm="1">
        <f t="array" ref="AT998">IFERROR(_xlfn.TEXTSPLIT(AR998,";",,FALSE),"")</f>
        <v/>
      </c>
      <c r="BJ998" s="132" t="str">
        <f t="shared" si="593"/>
        <v/>
      </c>
      <c r="BK998" s="132" t="str">
        <f t="shared" si="594"/>
        <v/>
      </c>
      <c r="BL998" s="132" t="str">
        <f t="shared" si="595"/>
        <v/>
      </c>
      <c r="BM998" s="132" t="str">
        <f t="shared" si="596"/>
        <v/>
      </c>
      <c r="BN998" s="132" t="str">
        <f t="shared" si="597"/>
        <v/>
      </c>
      <c r="BO998" s="132" t="str">
        <f t="shared" si="598"/>
        <v/>
      </c>
      <c r="BP998" s="132" t="str">
        <f t="shared" si="599"/>
        <v/>
      </c>
      <c r="BQ998" s="132" t="str">
        <f t="shared" si="600"/>
        <v/>
      </c>
      <c r="BR998" s="132" t="str">
        <f t="shared" si="601"/>
        <v/>
      </c>
      <c r="BS998" s="132" t="str">
        <f t="shared" si="602"/>
        <v/>
      </c>
      <c r="BT998" s="132" t="str">
        <f t="shared" si="603"/>
        <v/>
      </c>
      <c r="BU998" s="132" t="str">
        <f t="shared" si="604"/>
        <v/>
      </c>
      <c r="BV998" s="132" t="str">
        <f t="shared" si="605"/>
        <v/>
      </c>
      <c r="BW998" s="132" t="str">
        <f t="shared" si="606"/>
        <v/>
      </c>
      <c r="BX998" s="132" t="str">
        <f t="shared" si="607"/>
        <v/>
      </c>
      <c r="BY998" s="132" t="str">
        <f t="shared" si="608"/>
        <v/>
      </c>
      <c r="BZ998" t="str">
        <f t="shared" si="611"/>
        <v/>
      </c>
      <c r="CA998" t="str">
        <f t="shared" si="612"/>
        <v/>
      </c>
      <c r="CB998" t="str">
        <f t="shared" si="613"/>
        <v/>
      </c>
      <c r="CC998" t="str">
        <f t="shared" si="614"/>
        <v/>
      </c>
      <c r="CD998" t="str">
        <f t="shared" si="615"/>
        <v/>
      </c>
      <c r="CE998" t="str">
        <f t="shared" si="616"/>
        <v/>
      </c>
      <c r="CF998" t="str">
        <f t="shared" si="617"/>
        <v/>
      </c>
      <c r="CG998" t="str">
        <f t="shared" si="618"/>
        <v/>
      </c>
      <c r="CH998" t="str">
        <f t="shared" si="619"/>
        <v/>
      </c>
      <c r="CI998" t="str">
        <f t="shared" si="620"/>
        <v/>
      </c>
      <c r="CJ998" t="str">
        <f t="shared" si="621"/>
        <v/>
      </c>
      <c r="CK998" t="str">
        <f t="shared" si="622"/>
        <v/>
      </c>
      <c r="CL998" t="str">
        <f t="shared" si="623"/>
        <v/>
      </c>
      <c r="CM998" t="str">
        <f t="shared" si="624"/>
        <v/>
      </c>
      <c r="CN998" t="str">
        <f t="shared" si="625"/>
        <v/>
      </c>
      <c r="CO998" t="str">
        <f t="shared" si="626"/>
        <v/>
      </c>
    </row>
    <row r="999" spans="1:93" ht="18.600000000000001" customHeight="1">
      <c r="A999" t="s">
        <v>5080</v>
      </c>
      <c r="B999" t="s">
        <v>5763</v>
      </c>
      <c r="C999" s="26"/>
      <c r="D999" s="27"/>
      <c r="E999" s="27" t="s">
        <v>2890</v>
      </c>
      <c r="F999" t="s">
        <v>48</v>
      </c>
      <c r="G999" s="30" t="s">
        <v>631</v>
      </c>
      <c r="H999" t="s">
        <v>526</v>
      </c>
      <c r="I999" t="s">
        <v>5761</v>
      </c>
      <c r="K999" s="28"/>
      <c r="M999" t="s">
        <v>38</v>
      </c>
      <c r="R999" t="str">
        <f>IF(COUNTIF(soi_input_variables!A:A,B999)&gt;0,"yes","no")</f>
        <v>yes</v>
      </c>
      <c r="S999" t="str">
        <f>IF(COUNTIF(midas_input_variables!A:A,B999)&gt;0,"yes","no")</f>
        <v>no</v>
      </c>
      <c r="T999" t="str">
        <f t="shared" si="629"/>
        <v>yes</v>
      </c>
      <c r="U999">
        <f t="shared" si="609"/>
        <v>5.0000000000000001E-4</v>
      </c>
      <c r="V999" t="str">
        <f>IF(COUNTIF(eucalc_variables_proxies!A:A,B999)&gt;0,"yes","no")</f>
        <v>yes</v>
      </c>
      <c r="W999" s="198" t="s">
        <v>38</v>
      </c>
      <c r="X999" s="9"/>
      <c r="AI999" s="9" t="s">
        <v>5764</v>
      </c>
      <c r="AO999" s="29"/>
      <c r="AP999" s="103" t="s">
        <v>5765</v>
      </c>
      <c r="AQ999" s="104" t="b">
        <v>1</v>
      </c>
      <c r="AR999" s="105"/>
      <c r="AS999" s="29"/>
      <c r="AT999" s="131" t="str" cm="1">
        <f t="array" ref="AT999">IFERROR(_xlfn.TEXTSPLIT(AR999,";",,FALSE),"")</f>
        <v/>
      </c>
      <c r="BJ999" s="132" t="str">
        <f t="shared" si="593"/>
        <v/>
      </c>
      <c r="BK999" s="132" t="str">
        <f t="shared" si="594"/>
        <v/>
      </c>
      <c r="BL999" s="132" t="str">
        <f t="shared" si="595"/>
        <v/>
      </c>
      <c r="BM999" s="132" t="str">
        <f t="shared" si="596"/>
        <v/>
      </c>
      <c r="BN999" s="132" t="str">
        <f t="shared" si="597"/>
        <v/>
      </c>
      <c r="BO999" s="132" t="str">
        <f t="shared" si="598"/>
        <v/>
      </c>
      <c r="BP999" s="132" t="str">
        <f t="shared" si="599"/>
        <v/>
      </c>
      <c r="BQ999" s="132" t="str">
        <f t="shared" si="600"/>
        <v/>
      </c>
      <c r="BR999" s="132" t="str">
        <f t="shared" si="601"/>
        <v/>
      </c>
      <c r="BS999" s="132" t="str">
        <f t="shared" si="602"/>
        <v/>
      </c>
      <c r="BT999" s="132" t="str">
        <f t="shared" si="603"/>
        <v/>
      </c>
      <c r="BU999" s="132" t="str">
        <f t="shared" si="604"/>
        <v/>
      </c>
      <c r="BV999" s="132" t="str">
        <f t="shared" si="605"/>
        <v/>
      </c>
      <c r="BW999" s="132" t="str">
        <f t="shared" si="606"/>
        <v/>
      </c>
      <c r="BX999" s="132" t="str">
        <f t="shared" si="607"/>
        <v/>
      </c>
      <c r="BY999" s="132" t="str">
        <f t="shared" si="608"/>
        <v/>
      </c>
      <c r="BZ999" t="str">
        <f t="shared" si="611"/>
        <v/>
      </c>
      <c r="CA999" t="str">
        <f t="shared" si="612"/>
        <v/>
      </c>
      <c r="CB999" t="str">
        <f t="shared" si="613"/>
        <v/>
      </c>
      <c r="CC999" t="str">
        <f t="shared" si="614"/>
        <v/>
      </c>
      <c r="CD999" t="str">
        <f t="shared" si="615"/>
        <v/>
      </c>
      <c r="CE999" t="str">
        <f t="shared" si="616"/>
        <v/>
      </c>
      <c r="CF999" t="str">
        <f t="shared" si="617"/>
        <v/>
      </c>
      <c r="CG999" t="str">
        <f t="shared" si="618"/>
        <v/>
      </c>
      <c r="CH999" t="str">
        <f t="shared" si="619"/>
        <v/>
      </c>
      <c r="CI999" t="str">
        <f t="shared" si="620"/>
        <v/>
      </c>
      <c r="CJ999" t="str">
        <f t="shared" si="621"/>
        <v/>
      </c>
      <c r="CK999" t="str">
        <f t="shared" si="622"/>
        <v/>
      </c>
      <c r="CL999" t="str">
        <f t="shared" si="623"/>
        <v/>
      </c>
      <c r="CM999" t="str">
        <f t="shared" si="624"/>
        <v/>
      </c>
      <c r="CN999" t="str">
        <f t="shared" si="625"/>
        <v/>
      </c>
      <c r="CO999" t="str">
        <f t="shared" si="626"/>
        <v/>
      </c>
    </row>
    <row r="1000" spans="1:93" ht="14.4">
      <c r="A1000" t="s">
        <v>5083</v>
      </c>
      <c r="B1000" t="s">
        <v>5766</v>
      </c>
      <c r="C1000" s="26"/>
      <c r="D1000" s="27"/>
      <c r="E1000" s="27" t="s">
        <v>2890</v>
      </c>
      <c r="F1000" t="s">
        <v>48</v>
      </c>
      <c r="G1000" s="30" t="s">
        <v>631</v>
      </c>
      <c r="H1000" t="s">
        <v>526</v>
      </c>
      <c r="I1000" t="s">
        <v>5761</v>
      </c>
      <c r="K1000" s="28"/>
      <c r="M1000" t="s">
        <v>38</v>
      </c>
      <c r="R1000" t="str">
        <f>IF(COUNTIF(soi_input_variables!A:A,B1000)&gt;0,"yes","no")</f>
        <v>yes</v>
      </c>
      <c r="S1000" t="str">
        <f>IF(COUNTIF(midas_input_variables!A:A,B1000)&gt;0,"yes","no")</f>
        <v>no</v>
      </c>
      <c r="T1000" t="str">
        <f t="shared" si="629"/>
        <v>yes</v>
      </c>
      <c r="U1000">
        <f t="shared" si="609"/>
        <v>5.0000000000000001E-4</v>
      </c>
      <c r="V1000" t="str">
        <f>IF(COUNTIF(eucalc_variables_proxies!A:A,B1000)&gt;0,"yes","no")</f>
        <v>yes</v>
      </c>
      <c r="W1000" s="198" t="s">
        <v>38</v>
      </c>
      <c r="X1000" s="9"/>
      <c r="AI1000" s="9"/>
      <c r="AO1000" s="29"/>
      <c r="AP1000" s="103" t="s">
        <v>5767</v>
      </c>
      <c r="AQ1000" s="104" t="b">
        <v>1</v>
      </c>
      <c r="AR1000" s="105"/>
      <c r="AS1000" s="29"/>
      <c r="AT1000" s="131" t="str" cm="1">
        <f t="array" ref="AT1000">IFERROR(_xlfn.TEXTSPLIT(AR1000,";",,FALSE),"")</f>
        <v/>
      </c>
      <c r="BJ1000" s="132" t="str">
        <f t="shared" si="593"/>
        <v/>
      </c>
      <c r="BK1000" s="132" t="str">
        <f t="shared" si="594"/>
        <v/>
      </c>
      <c r="BL1000" s="132" t="str">
        <f t="shared" si="595"/>
        <v/>
      </c>
      <c r="BM1000" s="132" t="str">
        <f t="shared" si="596"/>
        <v/>
      </c>
      <c r="BN1000" s="132" t="str">
        <f t="shared" si="597"/>
        <v/>
      </c>
      <c r="BO1000" s="132" t="str">
        <f t="shared" si="598"/>
        <v/>
      </c>
      <c r="BP1000" s="132" t="str">
        <f t="shared" si="599"/>
        <v/>
      </c>
      <c r="BQ1000" s="132" t="str">
        <f t="shared" si="600"/>
        <v/>
      </c>
      <c r="BR1000" s="132" t="str">
        <f t="shared" si="601"/>
        <v/>
      </c>
      <c r="BS1000" s="132" t="str">
        <f t="shared" si="602"/>
        <v/>
      </c>
      <c r="BT1000" s="132" t="str">
        <f t="shared" si="603"/>
        <v/>
      </c>
      <c r="BU1000" s="132" t="str">
        <f t="shared" si="604"/>
        <v/>
      </c>
      <c r="BV1000" s="132" t="str">
        <f t="shared" si="605"/>
        <v/>
      </c>
      <c r="BW1000" s="132" t="str">
        <f t="shared" si="606"/>
        <v/>
      </c>
      <c r="BX1000" s="132" t="str">
        <f t="shared" si="607"/>
        <v/>
      </c>
      <c r="BY1000" s="132" t="str">
        <f t="shared" si="608"/>
        <v/>
      </c>
      <c r="BZ1000" t="str">
        <f t="shared" si="611"/>
        <v/>
      </c>
      <c r="CA1000" t="str">
        <f t="shared" si="612"/>
        <v/>
      </c>
      <c r="CB1000" t="str">
        <f t="shared" si="613"/>
        <v/>
      </c>
      <c r="CC1000" t="str">
        <f t="shared" si="614"/>
        <v/>
      </c>
      <c r="CD1000" t="str">
        <f t="shared" si="615"/>
        <v/>
      </c>
      <c r="CE1000" t="str">
        <f t="shared" si="616"/>
        <v/>
      </c>
      <c r="CF1000" t="str">
        <f t="shared" si="617"/>
        <v/>
      </c>
      <c r="CG1000" t="str">
        <f t="shared" si="618"/>
        <v/>
      </c>
      <c r="CH1000" t="str">
        <f t="shared" si="619"/>
        <v/>
      </c>
      <c r="CI1000" t="str">
        <f t="shared" si="620"/>
        <v/>
      </c>
      <c r="CJ1000" t="str">
        <f t="shared" si="621"/>
        <v/>
      </c>
      <c r="CK1000" t="str">
        <f t="shared" si="622"/>
        <v/>
      </c>
      <c r="CL1000" t="str">
        <f t="shared" si="623"/>
        <v/>
      </c>
      <c r="CM1000" t="str">
        <f t="shared" si="624"/>
        <v/>
      </c>
      <c r="CN1000" t="str">
        <f t="shared" si="625"/>
        <v/>
      </c>
      <c r="CO1000" t="str">
        <f t="shared" si="626"/>
        <v/>
      </c>
    </row>
    <row r="1001" spans="1:93" ht="18" customHeight="1">
      <c r="A1001" t="s">
        <v>5085</v>
      </c>
      <c r="B1001" t="s">
        <v>5768</v>
      </c>
      <c r="C1001" s="26"/>
      <c r="D1001" s="27"/>
      <c r="E1001" s="27" t="s">
        <v>2890</v>
      </c>
      <c r="F1001" t="s">
        <v>48</v>
      </c>
      <c r="G1001" s="30" t="s">
        <v>631</v>
      </c>
      <c r="H1001" t="s">
        <v>526</v>
      </c>
      <c r="I1001" t="s">
        <v>5761</v>
      </c>
      <c r="K1001" s="28"/>
      <c r="M1001" t="s">
        <v>38</v>
      </c>
      <c r="R1001" t="str">
        <f>IF(COUNTIF(soi_input_variables!A:A,B1001)&gt;0,"yes","no")</f>
        <v>no</v>
      </c>
      <c r="S1001" t="str">
        <f>IF(COUNTIF(midas_input_variables!A:A,B1001)&gt;0,"yes","no")</f>
        <v>no</v>
      </c>
      <c r="T1001" t="str">
        <f t="shared" si="629"/>
        <v>no</v>
      </c>
      <c r="U1001">
        <f t="shared" si="609"/>
        <v>5.0000000000000001E-4</v>
      </c>
      <c r="V1001" t="str">
        <f>IF(COUNTIF(eucalc_variables_proxies!A:A,B1001)&gt;0,"yes","no")</f>
        <v>yes</v>
      </c>
      <c r="W1001" s="198" t="s">
        <v>38</v>
      </c>
      <c r="X1001" s="9"/>
      <c r="AI1001" s="9" t="s">
        <v>5769</v>
      </c>
      <c r="AO1001" s="29"/>
      <c r="AP1001" s="103" t="s">
        <v>5770</v>
      </c>
      <c r="AQ1001" s="104" t="b">
        <v>1</v>
      </c>
      <c r="AR1001" s="105"/>
      <c r="AS1001" s="29"/>
      <c r="AT1001" s="131" t="str" cm="1">
        <f t="array" ref="AT1001">IFERROR(_xlfn.TEXTSPLIT(AR1001,";",,FALSE),"")</f>
        <v/>
      </c>
      <c r="BJ1001" s="132" t="str">
        <f t="shared" si="593"/>
        <v/>
      </c>
      <c r="BK1001" s="132" t="str">
        <f t="shared" si="594"/>
        <v/>
      </c>
      <c r="BL1001" s="132" t="str">
        <f t="shared" si="595"/>
        <v/>
      </c>
      <c r="BM1001" s="132" t="str">
        <f t="shared" si="596"/>
        <v/>
      </c>
      <c r="BN1001" s="132" t="str">
        <f t="shared" si="597"/>
        <v/>
      </c>
      <c r="BO1001" s="132" t="str">
        <f t="shared" si="598"/>
        <v/>
      </c>
      <c r="BP1001" s="132" t="str">
        <f t="shared" si="599"/>
        <v/>
      </c>
      <c r="BQ1001" s="132" t="str">
        <f t="shared" si="600"/>
        <v/>
      </c>
      <c r="BR1001" s="132" t="str">
        <f t="shared" si="601"/>
        <v/>
      </c>
      <c r="BS1001" s="132" t="str">
        <f t="shared" si="602"/>
        <v/>
      </c>
      <c r="BT1001" s="132" t="str">
        <f t="shared" si="603"/>
        <v/>
      </c>
      <c r="BU1001" s="132" t="str">
        <f t="shared" si="604"/>
        <v/>
      </c>
      <c r="BV1001" s="132" t="str">
        <f t="shared" si="605"/>
        <v/>
      </c>
      <c r="BW1001" s="132" t="str">
        <f t="shared" si="606"/>
        <v/>
      </c>
      <c r="BX1001" s="132" t="str">
        <f t="shared" si="607"/>
        <v/>
      </c>
      <c r="BY1001" s="132" t="str">
        <f t="shared" si="608"/>
        <v/>
      </c>
      <c r="BZ1001" t="str">
        <f t="shared" si="611"/>
        <v/>
      </c>
      <c r="CA1001" t="str">
        <f t="shared" si="612"/>
        <v/>
      </c>
      <c r="CB1001" t="str">
        <f t="shared" si="613"/>
        <v/>
      </c>
      <c r="CC1001" t="str">
        <f t="shared" si="614"/>
        <v/>
      </c>
      <c r="CD1001" t="str">
        <f t="shared" si="615"/>
        <v/>
      </c>
      <c r="CE1001" t="str">
        <f t="shared" si="616"/>
        <v/>
      </c>
      <c r="CF1001" t="str">
        <f t="shared" si="617"/>
        <v/>
      </c>
      <c r="CG1001" t="str">
        <f t="shared" si="618"/>
        <v/>
      </c>
      <c r="CH1001" t="str">
        <f t="shared" si="619"/>
        <v/>
      </c>
      <c r="CI1001" t="str">
        <f t="shared" si="620"/>
        <v/>
      </c>
      <c r="CJ1001" t="str">
        <f t="shared" si="621"/>
        <v/>
      </c>
      <c r="CK1001" t="str">
        <f t="shared" si="622"/>
        <v/>
      </c>
      <c r="CL1001" t="str">
        <f t="shared" si="623"/>
        <v/>
      </c>
      <c r="CM1001" t="str">
        <f t="shared" si="624"/>
        <v/>
      </c>
      <c r="CN1001" t="str">
        <f t="shared" si="625"/>
        <v/>
      </c>
      <c r="CO1001" t="str">
        <f t="shared" si="626"/>
        <v/>
      </c>
    </row>
    <row r="1002" spans="1:93" ht="14.4">
      <c r="A1002" t="s">
        <v>5088</v>
      </c>
      <c r="B1002" t="s">
        <v>5771</v>
      </c>
      <c r="C1002" s="26"/>
      <c r="D1002" s="27"/>
      <c r="E1002" s="27" t="s">
        <v>2890</v>
      </c>
      <c r="F1002" t="s">
        <v>48</v>
      </c>
      <c r="G1002" s="30" t="s">
        <v>631</v>
      </c>
      <c r="H1002" t="s">
        <v>526</v>
      </c>
      <c r="I1002" t="s">
        <v>5761</v>
      </c>
      <c r="K1002" s="28"/>
      <c r="M1002" t="s">
        <v>38</v>
      </c>
      <c r="R1002" t="str">
        <f>IF(COUNTIF(soi_input_variables!A:A,B1002)&gt;0,"yes","no")</f>
        <v>yes</v>
      </c>
      <c r="S1002" t="str">
        <f>IF(COUNTIF(midas_input_variables!A:A,B1002)&gt;0,"yes","no")</f>
        <v>no</v>
      </c>
      <c r="T1002" t="str">
        <f t="shared" si="629"/>
        <v>yes</v>
      </c>
      <c r="U1002">
        <f t="shared" si="609"/>
        <v>5.0000000000000001E-4</v>
      </c>
      <c r="V1002" t="str">
        <f>IF(COUNTIF(eucalc_variables_proxies!A:A,B1002)&gt;0,"yes","no")</f>
        <v>yes</v>
      </c>
      <c r="W1002" s="198" t="s">
        <v>38</v>
      </c>
      <c r="X1002" s="9"/>
      <c r="AI1002" s="9"/>
      <c r="AO1002" s="29"/>
      <c r="AP1002" s="103" t="s">
        <v>5772</v>
      </c>
      <c r="AQ1002" s="104" t="b">
        <v>1</v>
      </c>
      <c r="AR1002" s="105"/>
      <c r="AS1002" s="29"/>
      <c r="AT1002" s="131" t="str" cm="1">
        <f t="array" ref="AT1002">IFERROR(_xlfn.TEXTSPLIT(AR1002,";",,FALSE),"")</f>
        <v/>
      </c>
      <c r="BJ1002" s="132" t="str">
        <f t="shared" si="593"/>
        <v/>
      </c>
      <c r="BK1002" s="132" t="str">
        <f t="shared" si="594"/>
        <v/>
      </c>
      <c r="BL1002" s="132" t="str">
        <f t="shared" si="595"/>
        <v/>
      </c>
      <c r="BM1002" s="132" t="str">
        <f t="shared" si="596"/>
        <v/>
      </c>
      <c r="BN1002" s="132" t="str">
        <f t="shared" si="597"/>
        <v/>
      </c>
      <c r="BO1002" s="132" t="str">
        <f t="shared" si="598"/>
        <v/>
      </c>
      <c r="BP1002" s="132" t="str">
        <f t="shared" si="599"/>
        <v/>
      </c>
      <c r="BQ1002" s="132" t="str">
        <f t="shared" si="600"/>
        <v/>
      </c>
      <c r="BR1002" s="132" t="str">
        <f t="shared" si="601"/>
        <v/>
      </c>
      <c r="BS1002" s="132" t="str">
        <f t="shared" si="602"/>
        <v/>
      </c>
      <c r="BT1002" s="132" t="str">
        <f t="shared" si="603"/>
        <v/>
      </c>
      <c r="BU1002" s="132" t="str">
        <f t="shared" si="604"/>
        <v/>
      </c>
      <c r="BV1002" s="132" t="str">
        <f t="shared" si="605"/>
        <v/>
      </c>
      <c r="BW1002" s="132" t="str">
        <f t="shared" si="606"/>
        <v/>
      </c>
      <c r="BX1002" s="132" t="str">
        <f t="shared" si="607"/>
        <v/>
      </c>
      <c r="BY1002" s="132" t="str">
        <f t="shared" si="608"/>
        <v/>
      </c>
      <c r="BZ1002" t="str">
        <f t="shared" si="611"/>
        <v/>
      </c>
      <c r="CA1002" t="str">
        <f t="shared" si="612"/>
        <v/>
      </c>
      <c r="CB1002" t="str">
        <f t="shared" si="613"/>
        <v/>
      </c>
      <c r="CC1002" t="str">
        <f t="shared" si="614"/>
        <v/>
      </c>
      <c r="CD1002" t="str">
        <f t="shared" si="615"/>
        <v/>
      </c>
      <c r="CE1002" t="str">
        <f t="shared" si="616"/>
        <v/>
      </c>
      <c r="CF1002" t="str">
        <f t="shared" si="617"/>
        <v/>
      </c>
      <c r="CG1002" t="str">
        <f t="shared" si="618"/>
        <v/>
      </c>
      <c r="CH1002" t="str">
        <f t="shared" si="619"/>
        <v/>
      </c>
      <c r="CI1002" t="str">
        <f t="shared" si="620"/>
        <v/>
      </c>
      <c r="CJ1002" t="str">
        <f t="shared" si="621"/>
        <v/>
      </c>
      <c r="CK1002" t="str">
        <f t="shared" si="622"/>
        <v/>
      </c>
      <c r="CL1002" t="str">
        <f t="shared" si="623"/>
        <v/>
      </c>
      <c r="CM1002" t="str">
        <f t="shared" si="624"/>
        <v/>
      </c>
      <c r="CN1002" t="str">
        <f t="shared" si="625"/>
        <v/>
      </c>
      <c r="CO1002" t="str">
        <f t="shared" si="626"/>
        <v/>
      </c>
    </row>
    <row r="1003" spans="1:93" ht="15.6" customHeight="1">
      <c r="A1003" t="s">
        <v>5091</v>
      </c>
      <c r="B1003" t="s">
        <v>5773</v>
      </c>
      <c r="C1003" s="26"/>
      <c r="D1003" s="27"/>
      <c r="E1003" s="27" t="s">
        <v>2890</v>
      </c>
      <c r="F1003" t="s">
        <v>48</v>
      </c>
      <c r="G1003" s="30" t="s">
        <v>631</v>
      </c>
      <c r="H1003" t="s">
        <v>526</v>
      </c>
      <c r="I1003" t="s">
        <v>5761</v>
      </c>
      <c r="K1003" s="28"/>
      <c r="M1003" t="s">
        <v>38</v>
      </c>
      <c r="R1003" t="str">
        <f>IF(COUNTIF(soi_input_variables!A:A,B1003)&gt;0,"yes","no")</f>
        <v>yes</v>
      </c>
      <c r="S1003" t="str">
        <f>IF(COUNTIF(midas_input_variables!A:A,B1003)&gt;0,"yes","no")</f>
        <v>no</v>
      </c>
      <c r="T1003" t="str">
        <f t="shared" si="629"/>
        <v>yes</v>
      </c>
      <c r="U1003">
        <f t="shared" si="609"/>
        <v>5.0000000000000001E-4</v>
      </c>
      <c r="V1003" t="str">
        <f>IF(COUNTIF(eucalc_variables_proxies!A:A,B1003)&gt;0,"yes","no")</f>
        <v>yes</v>
      </c>
      <c r="W1003" s="198" t="s">
        <v>38</v>
      </c>
      <c r="X1003" s="9"/>
      <c r="AI1003" s="9" t="s">
        <v>5774</v>
      </c>
      <c r="AO1003" s="29"/>
      <c r="AP1003" s="103" t="s">
        <v>5775</v>
      </c>
      <c r="AQ1003" s="104" t="b">
        <v>1</v>
      </c>
      <c r="AR1003" s="105"/>
      <c r="AS1003" s="29"/>
      <c r="AT1003" s="131" t="str" cm="1">
        <f t="array" ref="AT1003">IFERROR(_xlfn.TEXTSPLIT(AR1003,";",,FALSE),"")</f>
        <v/>
      </c>
      <c r="BJ1003" s="132" t="str">
        <f t="shared" si="593"/>
        <v/>
      </c>
      <c r="BK1003" s="132" t="str">
        <f t="shared" si="594"/>
        <v/>
      </c>
      <c r="BL1003" s="132" t="str">
        <f t="shared" si="595"/>
        <v/>
      </c>
      <c r="BM1003" s="132" t="str">
        <f t="shared" si="596"/>
        <v/>
      </c>
      <c r="BN1003" s="132" t="str">
        <f t="shared" si="597"/>
        <v/>
      </c>
      <c r="BO1003" s="132" t="str">
        <f t="shared" si="598"/>
        <v/>
      </c>
      <c r="BP1003" s="132" t="str">
        <f t="shared" si="599"/>
        <v/>
      </c>
      <c r="BQ1003" s="132" t="str">
        <f t="shared" si="600"/>
        <v/>
      </c>
      <c r="BR1003" s="132" t="str">
        <f t="shared" si="601"/>
        <v/>
      </c>
      <c r="BS1003" s="132" t="str">
        <f t="shared" si="602"/>
        <v/>
      </c>
      <c r="BT1003" s="132" t="str">
        <f t="shared" si="603"/>
        <v/>
      </c>
      <c r="BU1003" s="132" t="str">
        <f t="shared" si="604"/>
        <v/>
      </c>
      <c r="BV1003" s="132" t="str">
        <f t="shared" si="605"/>
        <v/>
      </c>
      <c r="BW1003" s="132" t="str">
        <f t="shared" si="606"/>
        <v/>
      </c>
      <c r="BX1003" s="132" t="str">
        <f t="shared" si="607"/>
        <v/>
      </c>
      <c r="BY1003" s="132" t="str">
        <f t="shared" si="608"/>
        <v/>
      </c>
      <c r="BZ1003" t="str">
        <f t="shared" si="611"/>
        <v/>
      </c>
      <c r="CA1003" t="str">
        <f t="shared" si="612"/>
        <v/>
      </c>
      <c r="CB1003" t="str">
        <f t="shared" si="613"/>
        <v/>
      </c>
      <c r="CC1003" t="str">
        <f t="shared" si="614"/>
        <v/>
      </c>
      <c r="CD1003" t="str">
        <f t="shared" si="615"/>
        <v/>
      </c>
      <c r="CE1003" t="str">
        <f t="shared" si="616"/>
        <v/>
      </c>
      <c r="CF1003" t="str">
        <f t="shared" si="617"/>
        <v/>
      </c>
      <c r="CG1003" t="str">
        <f t="shared" si="618"/>
        <v/>
      </c>
      <c r="CH1003" t="str">
        <f t="shared" si="619"/>
        <v/>
      </c>
      <c r="CI1003" t="str">
        <f t="shared" si="620"/>
        <v/>
      </c>
      <c r="CJ1003" t="str">
        <f t="shared" si="621"/>
        <v/>
      </c>
      <c r="CK1003" t="str">
        <f t="shared" si="622"/>
        <v/>
      </c>
      <c r="CL1003" t="str">
        <f t="shared" si="623"/>
        <v/>
      </c>
      <c r="CM1003" t="str">
        <f t="shared" si="624"/>
        <v/>
      </c>
      <c r="CN1003" t="str">
        <f t="shared" si="625"/>
        <v/>
      </c>
      <c r="CO1003" t="str">
        <f t="shared" si="626"/>
        <v/>
      </c>
    </row>
    <row r="1004" spans="1:93" ht="14.4">
      <c r="A1004" t="s">
        <v>5094</v>
      </c>
      <c r="B1004" t="s">
        <v>5776</v>
      </c>
      <c r="C1004" s="26"/>
      <c r="D1004" s="27"/>
      <c r="E1004" s="27" t="s">
        <v>2890</v>
      </c>
      <c r="F1004" t="s">
        <v>48</v>
      </c>
      <c r="G1004" s="30" t="s">
        <v>631</v>
      </c>
      <c r="H1004" t="s">
        <v>526</v>
      </c>
      <c r="I1004" t="s">
        <v>5761</v>
      </c>
      <c r="K1004" s="28"/>
      <c r="M1004" t="s">
        <v>38</v>
      </c>
      <c r="R1004" t="str">
        <f>IF(COUNTIF(soi_input_variables!A:A,B1004)&gt;0,"yes","no")</f>
        <v>yes</v>
      </c>
      <c r="S1004" t="str">
        <f>IF(COUNTIF(midas_input_variables!A:A,B1004)&gt;0,"yes","no")</f>
        <v>no</v>
      </c>
      <c r="T1004" t="str">
        <f t="shared" si="629"/>
        <v>yes</v>
      </c>
      <c r="U1004">
        <f t="shared" si="609"/>
        <v>5.0000000000000001E-4</v>
      </c>
      <c r="V1004" t="str">
        <f>IF(COUNTIF(eucalc_variables_proxies!A:A,B1004)&gt;0,"yes","no")</f>
        <v>yes</v>
      </c>
      <c r="W1004" s="198" t="s">
        <v>38</v>
      </c>
      <c r="X1004" s="9"/>
      <c r="AI1004" s="9"/>
      <c r="AO1004" s="29"/>
      <c r="AP1004" s="103" t="s">
        <v>5777</v>
      </c>
      <c r="AQ1004" s="104" t="b">
        <v>1</v>
      </c>
      <c r="AR1004" s="105"/>
      <c r="AS1004" s="29"/>
      <c r="AT1004" s="131" t="str" cm="1">
        <f t="array" ref="AT1004">IFERROR(_xlfn.TEXTSPLIT(AR1004,";",,FALSE),"")</f>
        <v/>
      </c>
      <c r="BJ1004" s="132" t="str">
        <f t="shared" si="593"/>
        <v/>
      </c>
      <c r="BK1004" s="132" t="str">
        <f t="shared" si="594"/>
        <v/>
      </c>
      <c r="BL1004" s="132" t="str">
        <f t="shared" si="595"/>
        <v/>
      </c>
      <c r="BM1004" s="132" t="str">
        <f t="shared" si="596"/>
        <v/>
      </c>
      <c r="BN1004" s="132" t="str">
        <f t="shared" si="597"/>
        <v/>
      </c>
      <c r="BO1004" s="132" t="str">
        <f t="shared" si="598"/>
        <v/>
      </c>
      <c r="BP1004" s="132" t="str">
        <f t="shared" si="599"/>
        <v/>
      </c>
      <c r="BQ1004" s="132" t="str">
        <f t="shared" si="600"/>
        <v/>
      </c>
      <c r="BR1004" s="132" t="str">
        <f t="shared" si="601"/>
        <v/>
      </c>
      <c r="BS1004" s="132" t="str">
        <f t="shared" si="602"/>
        <v/>
      </c>
      <c r="BT1004" s="132" t="str">
        <f t="shared" si="603"/>
        <v/>
      </c>
      <c r="BU1004" s="132" t="str">
        <f t="shared" si="604"/>
        <v/>
      </c>
      <c r="BV1004" s="132" t="str">
        <f t="shared" si="605"/>
        <v/>
      </c>
      <c r="BW1004" s="132" t="str">
        <f t="shared" si="606"/>
        <v/>
      </c>
      <c r="BX1004" s="132" t="str">
        <f t="shared" si="607"/>
        <v/>
      </c>
      <c r="BY1004" s="132" t="str">
        <f t="shared" si="608"/>
        <v/>
      </c>
      <c r="BZ1004" t="str">
        <f t="shared" si="611"/>
        <v/>
      </c>
      <c r="CA1004" t="str">
        <f t="shared" si="612"/>
        <v/>
      </c>
      <c r="CB1004" t="str">
        <f t="shared" si="613"/>
        <v/>
      </c>
      <c r="CC1004" t="str">
        <f t="shared" si="614"/>
        <v/>
      </c>
      <c r="CD1004" t="str">
        <f t="shared" si="615"/>
        <v/>
      </c>
      <c r="CE1004" t="str">
        <f t="shared" si="616"/>
        <v/>
      </c>
      <c r="CF1004" t="str">
        <f t="shared" si="617"/>
        <v/>
      </c>
      <c r="CG1004" t="str">
        <f t="shared" si="618"/>
        <v/>
      </c>
      <c r="CH1004" t="str">
        <f t="shared" si="619"/>
        <v/>
      </c>
      <c r="CI1004" t="str">
        <f t="shared" si="620"/>
        <v/>
      </c>
      <c r="CJ1004" t="str">
        <f t="shared" si="621"/>
        <v/>
      </c>
      <c r="CK1004" t="str">
        <f t="shared" si="622"/>
        <v/>
      </c>
      <c r="CL1004" t="str">
        <f t="shared" si="623"/>
        <v/>
      </c>
      <c r="CM1004" t="str">
        <f t="shared" si="624"/>
        <v/>
      </c>
      <c r="CN1004" t="str">
        <f t="shared" si="625"/>
        <v/>
      </c>
      <c r="CO1004" t="str">
        <f t="shared" si="626"/>
        <v/>
      </c>
    </row>
    <row r="1005" spans="1:93" ht="16.2" customHeight="1">
      <c r="A1005" t="s">
        <v>5098</v>
      </c>
      <c r="B1005" t="s">
        <v>5778</v>
      </c>
      <c r="C1005" s="26"/>
      <c r="D1005" s="27"/>
      <c r="E1005" s="27" t="s">
        <v>2890</v>
      </c>
      <c r="F1005" t="s">
        <v>48</v>
      </c>
      <c r="G1005" s="30" t="s">
        <v>631</v>
      </c>
      <c r="H1005" t="s">
        <v>526</v>
      </c>
      <c r="I1005" t="s">
        <v>5761</v>
      </c>
      <c r="K1005" s="28"/>
      <c r="M1005" t="s">
        <v>38</v>
      </c>
      <c r="R1005" t="str">
        <f>IF(COUNTIF(soi_input_variables!A:A,B1005)&gt;0,"yes","no")</f>
        <v>yes</v>
      </c>
      <c r="S1005" t="str">
        <f>IF(COUNTIF(midas_input_variables!A:A,B1005)&gt;0,"yes","no")</f>
        <v>no</v>
      </c>
      <c r="T1005" t="str">
        <f t="shared" si="629"/>
        <v>yes</v>
      </c>
      <c r="U1005">
        <f t="shared" si="609"/>
        <v>5.0000000000000001E-4</v>
      </c>
      <c r="V1005" t="str">
        <f>IF(COUNTIF(eucalc_variables_proxies!A:A,B1005)&gt;0,"yes","no")</f>
        <v>yes</v>
      </c>
      <c r="W1005" s="198" t="s">
        <v>38</v>
      </c>
      <c r="X1005" s="9"/>
      <c r="AI1005" s="9" t="s">
        <v>5779</v>
      </c>
      <c r="AO1005" s="29"/>
      <c r="AP1005" s="103" t="s">
        <v>5780</v>
      </c>
      <c r="AQ1005" s="104" t="b">
        <v>1</v>
      </c>
      <c r="AR1005" s="105"/>
      <c r="AS1005" s="29"/>
      <c r="AT1005" s="131" t="str" cm="1">
        <f t="array" ref="AT1005">IFERROR(_xlfn.TEXTSPLIT(AR1005,";",,FALSE),"")</f>
        <v/>
      </c>
      <c r="BJ1005" s="132" t="str">
        <f t="shared" si="593"/>
        <v/>
      </c>
      <c r="BK1005" s="132" t="str">
        <f t="shared" si="594"/>
        <v/>
      </c>
      <c r="BL1005" s="132" t="str">
        <f t="shared" si="595"/>
        <v/>
      </c>
      <c r="BM1005" s="132" t="str">
        <f t="shared" si="596"/>
        <v/>
      </c>
      <c r="BN1005" s="132" t="str">
        <f t="shared" si="597"/>
        <v/>
      </c>
      <c r="BO1005" s="132" t="str">
        <f t="shared" si="598"/>
        <v/>
      </c>
      <c r="BP1005" s="132" t="str">
        <f t="shared" si="599"/>
        <v/>
      </c>
      <c r="BQ1005" s="132" t="str">
        <f t="shared" si="600"/>
        <v/>
      </c>
      <c r="BR1005" s="132" t="str">
        <f t="shared" si="601"/>
        <v/>
      </c>
      <c r="BS1005" s="132" t="str">
        <f t="shared" si="602"/>
        <v/>
      </c>
      <c r="BT1005" s="132" t="str">
        <f t="shared" si="603"/>
        <v/>
      </c>
      <c r="BU1005" s="132" t="str">
        <f t="shared" si="604"/>
        <v/>
      </c>
      <c r="BV1005" s="132" t="str">
        <f t="shared" si="605"/>
        <v/>
      </c>
      <c r="BW1005" s="132" t="str">
        <f t="shared" si="606"/>
        <v/>
      </c>
      <c r="BX1005" s="132" t="str">
        <f t="shared" si="607"/>
        <v/>
      </c>
      <c r="BY1005" s="132" t="str">
        <f t="shared" si="608"/>
        <v/>
      </c>
      <c r="BZ1005" t="str">
        <f t="shared" si="611"/>
        <v/>
      </c>
      <c r="CA1005" t="str">
        <f t="shared" si="612"/>
        <v/>
      </c>
      <c r="CB1005" t="str">
        <f t="shared" si="613"/>
        <v/>
      </c>
      <c r="CC1005" t="str">
        <f t="shared" si="614"/>
        <v/>
      </c>
      <c r="CD1005" t="str">
        <f t="shared" si="615"/>
        <v/>
      </c>
      <c r="CE1005" t="str">
        <f t="shared" si="616"/>
        <v/>
      </c>
      <c r="CF1005" t="str">
        <f t="shared" si="617"/>
        <v/>
      </c>
      <c r="CG1005" t="str">
        <f t="shared" si="618"/>
        <v/>
      </c>
      <c r="CH1005" t="str">
        <f t="shared" si="619"/>
        <v/>
      </c>
      <c r="CI1005" t="str">
        <f t="shared" si="620"/>
        <v/>
      </c>
      <c r="CJ1005" t="str">
        <f t="shared" si="621"/>
        <v/>
      </c>
      <c r="CK1005" t="str">
        <f t="shared" si="622"/>
        <v/>
      </c>
      <c r="CL1005" t="str">
        <f t="shared" si="623"/>
        <v/>
      </c>
      <c r="CM1005" t="str">
        <f t="shared" si="624"/>
        <v/>
      </c>
      <c r="CN1005" t="str">
        <f t="shared" si="625"/>
        <v/>
      </c>
      <c r="CO1005" t="str">
        <f t="shared" si="626"/>
        <v/>
      </c>
    </row>
    <row r="1006" spans="1:93" ht="14.4">
      <c r="A1006" t="s">
        <v>5100</v>
      </c>
      <c r="B1006" t="s">
        <v>5781</v>
      </c>
      <c r="C1006" s="26"/>
      <c r="D1006" s="27"/>
      <c r="E1006" s="27" t="s">
        <v>2890</v>
      </c>
      <c r="F1006" t="s">
        <v>48</v>
      </c>
      <c r="G1006" s="30" t="s">
        <v>631</v>
      </c>
      <c r="H1006" t="s">
        <v>526</v>
      </c>
      <c r="I1006" t="s">
        <v>5761</v>
      </c>
      <c r="K1006" s="28"/>
      <c r="M1006" t="s">
        <v>38</v>
      </c>
      <c r="R1006" t="str">
        <f>IF(COUNTIF(soi_input_variables!A:A,B1006)&gt;0,"yes","no")</f>
        <v>yes</v>
      </c>
      <c r="S1006" t="str">
        <f>IF(COUNTIF(midas_input_variables!A:A,B1006)&gt;0,"yes","no")</f>
        <v>no</v>
      </c>
      <c r="T1006" t="str">
        <f t="shared" si="629"/>
        <v>yes</v>
      </c>
      <c r="U1006">
        <f t="shared" si="609"/>
        <v>5.0000000000000001E-4</v>
      </c>
      <c r="V1006" t="str">
        <f>IF(COUNTIF(eucalc_variables_proxies!A:A,B1006)&gt;0,"yes","no")</f>
        <v>yes</v>
      </c>
      <c r="W1006" s="198" t="s">
        <v>38</v>
      </c>
      <c r="X1006" s="9"/>
      <c r="AI1006" s="9"/>
      <c r="AO1006" s="29"/>
      <c r="AP1006" s="103" t="s">
        <v>5782</v>
      </c>
      <c r="AQ1006" s="104" t="b">
        <v>1</v>
      </c>
      <c r="AR1006" s="105"/>
      <c r="AS1006" s="29"/>
      <c r="AT1006" s="131" t="str" cm="1">
        <f t="array" ref="AT1006">IFERROR(_xlfn.TEXTSPLIT(AR1006,";",,FALSE),"")</f>
        <v/>
      </c>
      <c r="BJ1006" s="132" t="str">
        <f t="shared" si="593"/>
        <v/>
      </c>
      <c r="BK1006" s="132" t="str">
        <f t="shared" si="594"/>
        <v/>
      </c>
      <c r="BL1006" s="132" t="str">
        <f t="shared" si="595"/>
        <v/>
      </c>
      <c r="BM1006" s="132" t="str">
        <f t="shared" si="596"/>
        <v/>
      </c>
      <c r="BN1006" s="132" t="str">
        <f t="shared" si="597"/>
        <v/>
      </c>
      <c r="BO1006" s="132" t="str">
        <f t="shared" si="598"/>
        <v/>
      </c>
      <c r="BP1006" s="132" t="str">
        <f t="shared" si="599"/>
        <v/>
      </c>
      <c r="BQ1006" s="132" t="str">
        <f t="shared" si="600"/>
        <v/>
      </c>
      <c r="BR1006" s="132" t="str">
        <f t="shared" si="601"/>
        <v/>
      </c>
      <c r="BS1006" s="132" t="str">
        <f t="shared" si="602"/>
        <v/>
      </c>
      <c r="BT1006" s="132" t="str">
        <f t="shared" si="603"/>
        <v/>
      </c>
      <c r="BU1006" s="132" t="str">
        <f t="shared" si="604"/>
        <v/>
      </c>
      <c r="BV1006" s="132" t="str">
        <f t="shared" si="605"/>
        <v/>
      </c>
      <c r="BW1006" s="132" t="str">
        <f t="shared" si="606"/>
        <v/>
      </c>
      <c r="BX1006" s="132" t="str">
        <f t="shared" si="607"/>
        <v/>
      </c>
      <c r="BY1006" s="132" t="str">
        <f t="shared" si="608"/>
        <v/>
      </c>
      <c r="BZ1006" t="str">
        <f t="shared" si="611"/>
        <v/>
      </c>
      <c r="CA1006" t="str">
        <f t="shared" si="612"/>
        <v/>
      </c>
      <c r="CB1006" t="str">
        <f t="shared" si="613"/>
        <v/>
      </c>
      <c r="CC1006" t="str">
        <f t="shared" si="614"/>
        <v/>
      </c>
      <c r="CD1006" t="str">
        <f t="shared" si="615"/>
        <v/>
      </c>
      <c r="CE1006" t="str">
        <f t="shared" si="616"/>
        <v/>
      </c>
      <c r="CF1006" t="str">
        <f t="shared" si="617"/>
        <v/>
      </c>
      <c r="CG1006" t="str">
        <f t="shared" si="618"/>
        <v/>
      </c>
      <c r="CH1006" t="str">
        <f t="shared" si="619"/>
        <v/>
      </c>
      <c r="CI1006" t="str">
        <f t="shared" si="620"/>
        <v/>
      </c>
      <c r="CJ1006" t="str">
        <f t="shared" si="621"/>
        <v/>
      </c>
      <c r="CK1006" t="str">
        <f t="shared" si="622"/>
        <v/>
      </c>
      <c r="CL1006" t="str">
        <f t="shared" si="623"/>
        <v/>
      </c>
      <c r="CM1006" t="str">
        <f t="shared" si="624"/>
        <v/>
      </c>
      <c r="CN1006" t="str">
        <f t="shared" si="625"/>
        <v/>
      </c>
      <c r="CO1006" t="str">
        <f t="shared" si="626"/>
        <v/>
      </c>
    </row>
    <row r="1007" spans="1:93" ht="20.7" customHeight="1">
      <c r="A1007" s="34" t="s">
        <v>5103</v>
      </c>
      <c r="B1007" s="97" t="s">
        <v>4939</v>
      </c>
      <c r="C1007" s="26" t="s">
        <v>5407</v>
      </c>
      <c r="D1007" s="27"/>
      <c r="E1007" s="27" t="s">
        <v>2890</v>
      </c>
      <c r="F1007" t="s">
        <v>48</v>
      </c>
      <c r="G1007" s="30" t="s">
        <v>631</v>
      </c>
      <c r="H1007" t="s">
        <v>526</v>
      </c>
      <c r="I1007" t="s">
        <v>5761</v>
      </c>
      <c r="K1007" s="28" t="s">
        <v>4650</v>
      </c>
      <c r="L1007" t="s">
        <v>472</v>
      </c>
      <c r="M1007" t="s">
        <v>38</v>
      </c>
      <c r="Q1007" s="202"/>
      <c r="R1007" t="str">
        <f>IF(COUNTIF(soi_input_variables!A:A,B1007)&gt;0,"yes","no")</f>
        <v>yes</v>
      </c>
      <c r="S1007" t="str">
        <f>IF(COUNTIF(midas_input_variables!A:A,B1007)&gt;0,"yes","no")</f>
        <v>yes</v>
      </c>
      <c r="T1007" t="str">
        <f t="shared" si="629"/>
        <v>yes</v>
      </c>
      <c r="U1007">
        <f t="shared" si="609"/>
        <v>5.0000000000000001E-4</v>
      </c>
      <c r="V1007" t="str">
        <f>IF(COUNTIF(eucalc_variables_proxies!A:A,B1007)&gt;0,"yes","no")</f>
        <v>yes</v>
      </c>
      <c r="X1007" s="9" t="s">
        <v>2966</v>
      </c>
      <c r="Y1007" t="s">
        <v>4681</v>
      </c>
      <c r="AI1007" s="9" t="s">
        <v>5783</v>
      </c>
      <c r="AO1007" s="29"/>
      <c r="AP1007" s="103" t="s">
        <v>5784</v>
      </c>
      <c r="AQ1007" s="104" t="b">
        <v>1</v>
      </c>
      <c r="AR1007" s="105"/>
      <c r="AS1007" s="29"/>
      <c r="AT1007" s="131" t="str" cm="1">
        <f t="array" ref="AT1007">IFERROR(_xlfn.TEXTSPLIT(AR1007,";",,FALSE),"")</f>
        <v/>
      </c>
      <c r="BJ1007" s="132" t="str">
        <f t="shared" si="593"/>
        <v/>
      </c>
      <c r="BK1007" s="132" t="str">
        <f t="shared" si="594"/>
        <v/>
      </c>
      <c r="BL1007" s="132" t="str">
        <f t="shared" si="595"/>
        <v/>
      </c>
      <c r="BM1007" s="132" t="str">
        <f t="shared" si="596"/>
        <v/>
      </c>
      <c r="BN1007" s="132" t="str">
        <f t="shared" si="597"/>
        <v/>
      </c>
      <c r="BO1007" s="132" t="str">
        <f t="shared" si="598"/>
        <v/>
      </c>
      <c r="BP1007" s="132" t="str">
        <f t="shared" si="599"/>
        <v/>
      </c>
      <c r="BQ1007" s="132" t="str">
        <f t="shared" si="600"/>
        <v/>
      </c>
      <c r="BR1007" s="132" t="str">
        <f t="shared" si="601"/>
        <v/>
      </c>
      <c r="BS1007" s="132" t="str">
        <f t="shared" si="602"/>
        <v/>
      </c>
      <c r="BT1007" s="132" t="str">
        <f t="shared" si="603"/>
        <v/>
      </c>
      <c r="BU1007" s="132" t="str">
        <f t="shared" si="604"/>
        <v/>
      </c>
      <c r="BV1007" s="132" t="str">
        <f t="shared" si="605"/>
        <v/>
      </c>
      <c r="BW1007" s="132" t="str">
        <f t="shared" si="606"/>
        <v/>
      </c>
      <c r="BX1007" s="132" t="str">
        <f t="shared" si="607"/>
        <v/>
      </c>
      <c r="BY1007" s="132" t="str">
        <f t="shared" si="608"/>
        <v/>
      </c>
      <c r="BZ1007" t="str">
        <f t="shared" si="611"/>
        <v/>
      </c>
      <c r="CA1007" t="str">
        <f t="shared" si="612"/>
        <v/>
      </c>
      <c r="CB1007" t="str">
        <f t="shared" si="613"/>
        <v/>
      </c>
      <c r="CC1007" t="str">
        <f t="shared" si="614"/>
        <v/>
      </c>
      <c r="CD1007" t="str">
        <f t="shared" si="615"/>
        <v/>
      </c>
      <c r="CE1007" t="str">
        <f t="shared" si="616"/>
        <v/>
      </c>
      <c r="CF1007" t="str">
        <f t="shared" si="617"/>
        <v/>
      </c>
      <c r="CG1007" t="str">
        <f t="shared" si="618"/>
        <v/>
      </c>
      <c r="CH1007" t="str">
        <f t="shared" si="619"/>
        <v/>
      </c>
      <c r="CI1007" t="str">
        <f t="shared" si="620"/>
        <v/>
      </c>
      <c r="CJ1007" t="str">
        <f t="shared" si="621"/>
        <v/>
      </c>
      <c r="CK1007" t="str">
        <f t="shared" si="622"/>
        <v/>
      </c>
      <c r="CL1007" t="str">
        <f t="shared" si="623"/>
        <v/>
      </c>
      <c r="CM1007" t="str">
        <f t="shared" si="624"/>
        <v/>
      </c>
      <c r="CN1007" t="str">
        <f t="shared" si="625"/>
        <v/>
      </c>
      <c r="CO1007" t="str">
        <f t="shared" si="626"/>
        <v/>
      </c>
    </row>
    <row r="1008" spans="1:93" ht="14.4">
      <c r="A1008" t="s">
        <v>5177</v>
      </c>
      <c r="B1008" t="s">
        <v>5785</v>
      </c>
      <c r="C1008" s="26"/>
      <c r="D1008" s="27"/>
      <c r="E1008" s="27" t="s">
        <v>2890</v>
      </c>
      <c r="F1008" t="s">
        <v>48</v>
      </c>
      <c r="G1008" s="30" t="s">
        <v>631</v>
      </c>
      <c r="H1008" t="s">
        <v>526</v>
      </c>
      <c r="I1008" t="s">
        <v>5786</v>
      </c>
      <c r="K1008" s="28"/>
      <c r="M1008" t="s">
        <v>38</v>
      </c>
      <c r="R1008" t="str">
        <f>IF(COUNTIF(soi_input_variables!A:A,B1008)&gt;0,"yes","no")</f>
        <v>no</v>
      </c>
      <c r="S1008" t="str">
        <f>IF(COUNTIF(midas_input_variables!A:A,B1008)&gt;0,"yes","no")</f>
        <v>no</v>
      </c>
      <c r="T1008" t="str">
        <f t="shared" ref="T1008:T1017" si="630">IF(OR(R1008="yes",S1008="yes"),"yes","no")</f>
        <v>no</v>
      </c>
      <c r="U1008">
        <f t="shared" si="609"/>
        <v>5.0000000000000001E-4</v>
      </c>
      <c r="V1008" t="str">
        <f>IF(COUNTIF(eucalc_variables_proxies!A:A,B1008)&gt;0,"yes","no")</f>
        <v>yes</v>
      </c>
      <c r="W1008" s="198" t="s">
        <v>38</v>
      </c>
      <c r="X1008" s="9"/>
      <c r="AI1008" s="9"/>
      <c r="AO1008" s="29"/>
      <c r="AP1008" s="103" t="s">
        <v>5787</v>
      </c>
      <c r="AQ1008" s="104" t="b">
        <v>1</v>
      </c>
      <c r="AR1008" s="105"/>
      <c r="AS1008" s="29"/>
      <c r="AT1008" s="131" t="str" cm="1">
        <f t="array" ref="AT1008">IFERROR(_xlfn.TEXTSPLIT(AR1008,";",,FALSE),"")</f>
        <v/>
      </c>
      <c r="BJ1008" s="132" t="str">
        <f t="shared" si="593"/>
        <v/>
      </c>
      <c r="BK1008" s="132" t="str">
        <f t="shared" si="594"/>
        <v/>
      </c>
      <c r="BL1008" s="132" t="str">
        <f t="shared" si="595"/>
        <v/>
      </c>
      <c r="BM1008" s="132" t="str">
        <f t="shared" si="596"/>
        <v/>
      </c>
      <c r="BN1008" s="132" t="str">
        <f t="shared" si="597"/>
        <v/>
      </c>
      <c r="BO1008" s="132" t="str">
        <f t="shared" si="598"/>
        <v/>
      </c>
      <c r="BP1008" s="132" t="str">
        <f t="shared" si="599"/>
        <v/>
      </c>
      <c r="BQ1008" s="132" t="str">
        <f t="shared" si="600"/>
        <v/>
      </c>
      <c r="BR1008" s="132" t="str">
        <f t="shared" si="601"/>
        <v/>
      </c>
      <c r="BS1008" s="132" t="str">
        <f t="shared" si="602"/>
        <v/>
      </c>
      <c r="BT1008" s="132" t="str">
        <f t="shared" si="603"/>
        <v/>
      </c>
      <c r="BU1008" s="132" t="str">
        <f t="shared" si="604"/>
        <v/>
      </c>
      <c r="BV1008" s="132" t="str">
        <f t="shared" si="605"/>
        <v/>
      </c>
      <c r="BW1008" s="132" t="str">
        <f t="shared" si="606"/>
        <v/>
      </c>
      <c r="BX1008" s="132" t="str">
        <f t="shared" si="607"/>
        <v/>
      </c>
      <c r="BY1008" s="132" t="str">
        <f t="shared" si="608"/>
        <v/>
      </c>
      <c r="BZ1008" t="str">
        <f t="shared" si="611"/>
        <v/>
      </c>
      <c r="CA1008" t="str">
        <f t="shared" si="612"/>
        <v/>
      </c>
      <c r="CB1008" t="str">
        <f t="shared" si="613"/>
        <v/>
      </c>
      <c r="CC1008" t="str">
        <f t="shared" si="614"/>
        <v/>
      </c>
      <c r="CD1008" t="str">
        <f t="shared" si="615"/>
        <v/>
      </c>
      <c r="CE1008" t="str">
        <f t="shared" si="616"/>
        <v/>
      </c>
      <c r="CF1008" t="str">
        <f t="shared" si="617"/>
        <v/>
      </c>
      <c r="CG1008" t="str">
        <f t="shared" si="618"/>
        <v/>
      </c>
      <c r="CH1008" t="str">
        <f t="shared" si="619"/>
        <v/>
      </c>
      <c r="CI1008" t="str">
        <f t="shared" si="620"/>
        <v/>
      </c>
      <c r="CJ1008" t="str">
        <f t="shared" si="621"/>
        <v/>
      </c>
      <c r="CK1008" t="str">
        <f t="shared" si="622"/>
        <v/>
      </c>
      <c r="CL1008" t="str">
        <f t="shared" si="623"/>
        <v/>
      </c>
      <c r="CM1008" t="str">
        <f t="shared" si="624"/>
        <v/>
      </c>
      <c r="CN1008" t="str">
        <f t="shared" si="625"/>
        <v/>
      </c>
      <c r="CO1008" t="str">
        <f t="shared" si="626"/>
        <v/>
      </c>
    </row>
    <row r="1009" spans="1:93" ht="19.2" customHeight="1">
      <c r="A1009" t="s">
        <v>5179</v>
      </c>
      <c r="B1009" t="s">
        <v>5788</v>
      </c>
      <c r="C1009" s="26"/>
      <c r="D1009" s="27"/>
      <c r="E1009" s="27" t="s">
        <v>2890</v>
      </c>
      <c r="F1009" t="s">
        <v>48</v>
      </c>
      <c r="G1009" s="30" t="s">
        <v>631</v>
      </c>
      <c r="H1009" t="s">
        <v>526</v>
      </c>
      <c r="I1009" t="s">
        <v>5786</v>
      </c>
      <c r="K1009" s="28"/>
      <c r="M1009" t="s">
        <v>38</v>
      </c>
      <c r="R1009" t="str">
        <f>IF(COUNTIF(soi_input_variables!A:A,B1009)&gt;0,"yes","no")</f>
        <v>yes</v>
      </c>
      <c r="S1009" t="str">
        <f>IF(COUNTIF(midas_input_variables!A:A,B1009)&gt;0,"yes","no")</f>
        <v>no</v>
      </c>
      <c r="T1009" t="str">
        <f t="shared" si="630"/>
        <v>yes</v>
      </c>
      <c r="U1009">
        <f t="shared" si="609"/>
        <v>5.0000000000000001E-4</v>
      </c>
      <c r="V1009" t="str">
        <f>IF(COUNTIF(eucalc_variables_proxies!A:A,B1009)&gt;0,"yes","no")</f>
        <v>yes</v>
      </c>
      <c r="W1009" s="198" t="s">
        <v>38</v>
      </c>
      <c r="X1009" s="9"/>
      <c r="AI1009" s="9" t="s">
        <v>5789</v>
      </c>
      <c r="AO1009" s="29"/>
      <c r="AP1009" s="103" t="s">
        <v>5790</v>
      </c>
      <c r="AQ1009" s="104" t="b">
        <v>1</v>
      </c>
      <c r="AR1009" s="105"/>
      <c r="AS1009" s="29"/>
      <c r="AT1009" s="131" t="str" cm="1">
        <f t="array" ref="AT1009">IFERROR(_xlfn.TEXTSPLIT(AR1009,";",,FALSE),"")</f>
        <v/>
      </c>
      <c r="BJ1009" s="132" t="str">
        <f t="shared" si="593"/>
        <v/>
      </c>
      <c r="BK1009" s="132" t="str">
        <f t="shared" si="594"/>
        <v/>
      </c>
      <c r="BL1009" s="132" t="str">
        <f t="shared" si="595"/>
        <v/>
      </c>
      <c r="BM1009" s="132" t="str">
        <f t="shared" si="596"/>
        <v/>
      </c>
      <c r="BN1009" s="132" t="str">
        <f t="shared" si="597"/>
        <v/>
      </c>
      <c r="BO1009" s="132" t="str">
        <f t="shared" si="598"/>
        <v/>
      </c>
      <c r="BP1009" s="132" t="str">
        <f t="shared" si="599"/>
        <v/>
      </c>
      <c r="BQ1009" s="132" t="str">
        <f t="shared" si="600"/>
        <v/>
      </c>
      <c r="BR1009" s="132" t="str">
        <f t="shared" si="601"/>
        <v/>
      </c>
      <c r="BS1009" s="132" t="str">
        <f t="shared" si="602"/>
        <v/>
      </c>
      <c r="BT1009" s="132" t="str">
        <f t="shared" si="603"/>
        <v/>
      </c>
      <c r="BU1009" s="132" t="str">
        <f t="shared" si="604"/>
        <v/>
      </c>
      <c r="BV1009" s="132" t="str">
        <f t="shared" si="605"/>
        <v/>
      </c>
      <c r="BW1009" s="132" t="str">
        <f t="shared" si="606"/>
        <v/>
      </c>
      <c r="BX1009" s="132" t="str">
        <f t="shared" si="607"/>
        <v/>
      </c>
      <c r="BY1009" s="132" t="str">
        <f t="shared" si="608"/>
        <v/>
      </c>
      <c r="BZ1009" t="str">
        <f t="shared" si="611"/>
        <v/>
      </c>
      <c r="CA1009" t="str">
        <f t="shared" si="612"/>
        <v/>
      </c>
      <c r="CB1009" t="str">
        <f t="shared" si="613"/>
        <v/>
      </c>
      <c r="CC1009" t="str">
        <f t="shared" si="614"/>
        <v/>
      </c>
      <c r="CD1009" t="str">
        <f t="shared" si="615"/>
        <v/>
      </c>
      <c r="CE1009" t="str">
        <f t="shared" si="616"/>
        <v/>
      </c>
      <c r="CF1009" t="str">
        <f t="shared" si="617"/>
        <v/>
      </c>
      <c r="CG1009" t="str">
        <f t="shared" si="618"/>
        <v/>
      </c>
      <c r="CH1009" t="str">
        <f t="shared" si="619"/>
        <v/>
      </c>
      <c r="CI1009" t="str">
        <f t="shared" si="620"/>
        <v/>
      </c>
      <c r="CJ1009" t="str">
        <f t="shared" si="621"/>
        <v/>
      </c>
      <c r="CK1009" t="str">
        <f t="shared" si="622"/>
        <v/>
      </c>
      <c r="CL1009" t="str">
        <f t="shared" si="623"/>
        <v/>
      </c>
      <c r="CM1009" t="str">
        <f t="shared" si="624"/>
        <v/>
      </c>
      <c r="CN1009" t="str">
        <f t="shared" si="625"/>
        <v/>
      </c>
      <c r="CO1009" t="str">
        <f t="shared" si="626"/>
        <v/>
      </c>
    </row>
    <row r="1010" spans="1:93" ht="14.4">
      <c r="A1010" t="s">
        <v>5181</v>
      </c>
      <c r="B1010" t="s">
        <v>5791</v>
      </c>
      <c r="C1010" s="26"/>
      <c r="D1010" s="27"/>
      <c r="E1010" s="27" t="s">
        <v>2890</v>
      </c>
      <c r="F1010" t="s">
        <v>48</v>
      </c>
      <c r="G1010" s="30" t="s">
        <v>631</v>
      </c>
      <c r="H1010" t="s">
        <v>526</v>
      </c>
      <c r="I1010" t="s">
        <v>5786</v>
      </c>
      <c r="K1010" s="28"/>
      <c r="M1010" t="s">
        <v>38</v>
      </c>
      <c r="R1010" t="str">
        <f>IF(COUNTIF(soi_input_variables!A:A,B1010)&gt;0,"yes","no")</f>
        <v>no</v>
      </c>
      <c r="S1010" t="str">
        <f>IF(COUNTIF(midas_input_variables!A:A,B1010)&gt;0,"yes","no")</f>
        <v>no</v>
      </c>
      <c r="T1010" t="str">
        <f t="shared" si="630"/>
        <v>no</v>
      </c>
      <c r="U1010">
        <f t="shared" si="609"/>
        <v>5.0000000000000001E-4</v>
      </c>
      <c r="V1010" t="str">
        <f>IF(COUNTIF(eucalc_variables_proxies!A:A,B1010)&gt;0,"yes","no")</f>
        <v>yes</v>
      </c>
      <c r="W1010" s="198" t="s">
        <v>38</v>
      </c>
      <c r="X1010" s="9"/>
      <c r="AI1010" s="9"/>
      <c r="AO1010" s="29"/>
      <c r="AP1010" s="114" t="s">
        <v>5792</v>
      </c>
      <c r="AQ1010" s="104" t="b">
        <v>1</v>
      </c>
      <c r="AR1010" s="105"/>
      <c r="AS1010" s="29"/>
      <c r="AT1010" s="131" t="str" cm="1">
        <f t="array" ref="AT1010">IFERROR(_xlfn.TEXTSPLIT(AR1010,";",,FALSE),"")</f>
        <v/>
      </c>
      <c r="BJ1010" s="132" t="str">
        <f t="shared" si="593"/>
        <v/>
      </c>
      <c r="BK1010" s="132" t="str">
        <f t="shared" si="594"/>
        <v/>
      </c>
      <c r="BL1010" s="132" t="str">
        <f t="shared" si="595"/>
        <v/>
      </c>
      <c r="BM1010" s="132" t="str">
        <f t="shared" si="596"/>
        <v/>
      </c>
      <c r="BN1010" s="132" t="str">
        <f t="shared" si="597"/>
        <v/>
      </c>
      <c r="BO1010" s="132" t="str">
        <f t="shared" si="598"/>
        <v/>
      </c>
      <c r="BP1010" s="132" t="str">
        <f t="shared" si="599"/>
        <v/>
      </c>
      <c r="BQ1010" s="132" t="str">
        <f t="shared" si="600"/>
        <v/>
      </c>
      <c r="BR1010" s="132" t="str">
        <f t="shared" si="601"/>
        <v/>
      </c>
      <c r="BS1010" s="132" t="str">
        <f t="shared" si="602"/>
        <v/>
      </c>
      <c r="BT1010" s="132" t="str">
        <f t="shared" si="603"/>
        <v/>
      </c>
      <c r="BU1010" s="132" t="str">
        <f t="shared" si="604"/>
        <v/>
      </c>
      <c r="BV1010" s="132" t="str">
        <f t="shared" si="605"/>
        <v/>
      </c>
      <c r="BW1010" s="132" t="str">
        <f t="shared" si="606"/>
        <v/>
      </c>
      <c r="BX1010" s="132" t="str">
        <f t="shared" si="607"/>
        <v/>
      </c>
      <c r="BY1010" s="132" t="str">
        <f t="shared" si="608"/>
        <v/>
      </c>
      <c r="BZ1010" t="str">
        <f t="shared" si="611"/>
        <v/>
      </c>
      <c r="CA1010" t="str">
        <f t="shared" si="612"/>
        <v/>
      </c>
      <c r="CB1010" t="str">
        <f t="shared" si="613"/>
        <v/>
      </c>
      <c r="CC1010" t="str">
        <f t="shared" si="614"/>
        <v/>
      </c>
      <c r="CD1010" t="str">
        <f t="shared" si="615"/>
        <v/>
      </c>
      <c r="CE1010" t="str">
        <f t="shared" si="616"/>
        <v/>
      </c>
      <c r="CF1010" t="str">
        <f t="shared" si="617"/>
        <v/>
      </c>
      <c r="CG1010" t="str">
        <f t="shared" si="618"/>
        <v/>
      </c>
      <c r="CH1010" t="str">
        <f t="shared" si="619"/>
        <v/>
      </c>
      <c r="CI1010" t="str">
        <f t="shared" si="620"/>
        <v/>
      </c>
      <c r="CJ1010" t="str">
        <f t="shared" si="621"/>
        <v/>
      </c>
      <c r="CK1010" t="str">
        <f t="shared" si="622"/>
        <v/>
      </c>
      <c r="CL1010" t="str">
        <f t="shared" si="623"/>
        <v/>
      </c>
      <c r="CM1010" t="str">
        <f t="shared" si="624"/>
        <v/>
      </c>
      <c r="CN1010" t="str">
        <f t="shared" si="625"/>
        <v/>
      </c>
      <c r="CO1010" t="str">
        <f t="shared" si="626"/>
        <v/>
      </c>
    </row>
    <row r="1011" spans="1:93" ht="17.7" customHeight="1">
      <c r="A1011" t="s">
        <v>5183</v>
      </c>
      <c r="B1011" t="s">
        <v>5793</v>
      </c>
      <c r="C1011" s="26"/>
      <c r="D1011" s="27"/>
      <c r="E1011" s="27" t="s">
        <v>2890</v>
      </c>
      <c r="F1011" t="s">
        <v>48</v>
      </c>
      <c r="G1011" s="30" t="s">
        <v>631</v>
      </c>
      <c r="H1011" t="s">
        <v>526</v>
      </c>
      <c r="I1011" t="s">
        <v>5786</v>
      </c>
      <c r="K1011" s="28"/>
      <c r="M1011" t="s">
        <v>38</v>
      </c>
      <c r="R1011" t="str">
        <f>IF(COUNTIF(soi_input_variables!A:A,B1011)&gt;0,"yes","no")</f>
        <v>no</v>
      </c>
      <c r="S1011" t="str">
        <f>IF(COUNTIF(midas_input_variables!A:A,B1011)&gt;0,"yes","no")</f>
        <v>no</v>
      </c>
      <c r="T1011" t="str">
        <f t="shared" si="630"/>
        <v>no</v>
      </c>
      <c r="U1011">
        <f t="shared" si="609"/>
        <v>5.0000000000000001E-4</v>
      </c>
      <c r="V1011" t="str">
        <f>IF(COUNTIF(eucalc_variables_proxies!A:A,B1011)&gt;0,"yes","no")</f>
        <v>yes</v>
      </c>
      <c r="W1011" s="198" t="s">
        <v>38</v>
      </c>
      <c r="X1011" s="9"/>
      <c r="AI1011" s="9" t="s">
        <v>5794</v>
      </c>
      <c r="AO1011" s="29"/>
      <c r="AP1011" s="103" t="s">
        <v>5795</v>
      </c>
      <c r="AQ1011" s="104" t="b">
        <v>1</v>
      </c>
      <c r="AR1011" s="105"/>
      <c r="AS1011" s="29"/>
      <c r="AT1011" s="131" t="str" cm="1">
        <f t="array" ref="AT1011">IFERROR(_xlfn.TEXTSPLIT(AR1011,";",,FALSE),"")</f>
        <v/>
      </c>
      <c r="BJ1011" s="132" t="str">
        <f t="shared" si="593"/>
        <v/>
      </c>
      <c r="BK1011" s="132" t="str">
        <f t="shared" si="594"/>
        <v/>
      </c>
      <c r="BL1011" s="132" t="str">
        <f t="shared" si="595"/>
        <v/>
      </c>
      <c r="BM1011" s="132" t="str">
        <f t="shared" si="596"/>
        <v/>
      </c>
      <c r="BN1011" s="132" t="str">
        <f t="shared" si="597"/>
        <v/>
      </c>
      <c r="BO1011" s="132" t="str">
        <f t="shared" si="598"/>
        <v/>
      </c>
      <c r="BP1011" s="132" t="str">
        <f t="shared" si="599"/>
        <v/>
      </c>
      <c r="BQ1011" s="132" t="str">
        <f t="shared" si="600"/>
        <v/>
      </c>
      <c r="BR1011" s="132" t="str">
        <f t="shared" si="601"/>
        <v/>
      </c>
      <c r="BS1011" s="132" t="str">
        <f t="shared" si="602"/>
        <v/>
      </c>
      <c r="BT1011" s="132" t="str">
        <f t="shared" si="603"/>
        <v/>
      </c>
      <c r="BU1011" s="132" t="str">
        <f t="shared" si="604"/>
        <v/>
      </c>
      <c r="BV1011" s="132" t="str">
        <f t="shared" si="605"/>
        <v/>
      </c>
      <c r="BW1011" s="132" t="str">
        <f t="shared" si="606"/>
        <v/>
      </c>
      <c r="BX1011" s="132" t="str">
        <f t="shared" si="607"/>
        <v/>
      </c>
      <c r="BY1011" s="132" t="str">
        <f t="shared" si="608"/>
        <v/>
      </c>
      <c r="BZ1011" t="str">
        <f t="shared" si="611"/>
        <v/>
      </c>
      <c r="CA1011" t="str">
        <f t="shared" si="612"/>
        <v/>
      </c>
      <c r="CB1011" t="str">
        <f t="shared" si="613"/>
        <v/>
      </c>
      <c r="CC1011" t="str">
        <f t="shared" si="614"/>
        <v/>
      </c>
      <c r="CD1011" t="str">
        <f t="shared" si="615"/>
        <v/>
      </c>
      <c r="CE1011" t="str">
        <f t="shared" si="616"/>
        <v/>
      </c>
      <c r="CF1011" t="str">
        <f t="shared" si="617"/>
        <v/>
      </c>
      <c r="CG1011" t="str">
        <f t="shared" si="618"/>
        <v/>
      </c>
      <c r="CH1011" t="str">
        <f t="shared" si="619"/>
        <v/>
      </c>
      <c r="CI1011" t="str">
        <f t="shared" si="620"/>
        <v/>
      </c>
      <c r="CJ1011" t="str">
        <f t="shared" si="621"/>
        <v/>
      </c>
      <c r="CK1011" t="str">
        <f t="shared" si="622"/>
        <v/>
      </c>
      <c r="CL1011" t="str">
        <f t="shared" si="623"/>
        <v/>
      </c>
      <c r="CM1011" t="str">
        <f t="shared" si="624"/>
        <v/>
      </c>
      <c r="CN1011" t="str">
        <f t="shared" si="625"/>
        <v/>
      </c>
      <c r="CO1011" t="str">
        <f t="shared" si="626"/>
        <v/>
      </c>
    </row>
    <row r="1012" spans="1:93" ht="14.4">
      <c r="A1012" t="s">
        <v>5185</v>
      </c>
      <c r="B1012" t="s">
        <v>5796</v>
      </c>
      <c r="C1012" s="26"/>
      <c r="D1012" s="27"/>
      <c r="E1012" s="27" t="s">
        <v>2890</v>
      </c>
      <c r="F1012" t="s">
        <v>48</v>
      </c>
      <c r="G1012" s="30" t="s">
        <v>631</v>
      </c>
      <c r="H1012" t="s">
        <v>526</v>
      </c>
      <c r="I1012" t="s">
        <v>5786</v>
      </c>
      <c r="K1012" s="28"/>
      <c r="M1012" t="s">
        <v>38</v>
      </c>
      <c r="R1012" t="str">
        <f>IF(COUNTIF(soi_input_variables!A:A,B1012)&gt;0,"yes","no")</f>
        <v>yes</v>
      </c>
      <c r="S1012" t="str">
        <f>IF(COUNTIF(midas_input_variables!A:A,B1012)&gt;0,"yes","no")</f>
        <v>no</v>
      </c>
      <c r="T1012" t="str">
        <f t="shared" si="630"/>
        <v>yes</v>
      </c>
      <c r="U1012">
        <f t="shared" si="609"/>
        <v>5.0000000000000001E-4</v>
      </c>
      <c r="V1012" t="str">
        <f>IF(COUNTIF(eucalc_variables_proxies!A:A,B1012)&gt;0,"yes","no")</f>
        <v>yes</v>
      </c>
      <c r="W1012" s="198" t="s">
        <v>38</v>
      </c>
      <c r="X1012" s="9"/>
      <c r="AI1012" s="9"/>
      <c r="AO1012" s="29"/>
      <c r="AP1012" s="103" t="s">
        <v>5797</v>
      </c>
      <c r="AQ1012" s="104" t="b">
        <v>1</v>
      </c>
      <c r="AR1012" s="105"/>
      <c r="AS1012" s="29"/>
      <c r="AT1012" s="131" t="str" cm="1">
        <f t="array" ref="AT1012">IFERROR(_xlfn.TEXTSPLIT(AR1012,";",,FALSE),"")</f>
        <v/>
      </c>
      <c r="BJ1012" s="132" t="str">
        <f t="shared" si="593"/>
        <v/>
      </c>
      <c r="BK1012" s="132" t="str">
        <f t="shared" si="594"/>
        <v/>
      </c>
      <c r="BL1012" s="132" t="str">
        <f t="shared" si="595"/>
        <v/>
      </c>
      <c r="BM1012" s="132" t="str">
        <f t="shared" si="596"/>
        <v/>
      </c>
      <c r="BN1012" s="132" t="str">
        <f t="shared" si="597"/>
        <v/>
      </c>
      <c r="BO1012" s="132" t="str">
        <f t="shared" si="598"/>
        <v/>
      </c>
      <c r="BP1012" s="132" t="str">
        <f t="shared" si="599"/>
        <v/>
      </c>
      <c r="BQ1012" s="132" t="str">
        <f t="shared" si="600"/>
        <v/>
      </c>
      <c r="BR1012" s="132" t="str">
        <f t="shared" si="601"/>
        <v/>
      </c>
      <c r="BS1012" s="132" t="str">
        <f t="shared" si="602"/>
        <v/>
      </c>
      <c r="BT1012" s="132" t="str">
        <f t="shared" si="603"/>
        <v/>
      </c>
      <c r="BU1012" s="132" t="str">
        <f t="shared" si="604"/>
        <v/>
      </c>
      <c r="BV1012" s="132" t="str">
        <f t="shared" si="605"/>
        <v/>
      </c>
      <c r="BW1012" s="132" t="str">
        <f t="shared" si="606"/>
        <v/>
      </c>
      <c r="BX1012" s="132" t="str">
        <f t="shared" si="607"/>
        <v/>
      </c>
      <c r="BY1012" s="132" t="str">
        <f t="shared" si="608"/>
        <v/>
      </c>
      <c r="BZ1012" t="str">
        <f t="shared" si="611"/>
        <v/>
      </c>
      <c r="CA1012" t="str">
        <f t="shared" si="612"/>
        <v/>
      </c>
      <c r="CB1012" t="str">
        <f t="shared" si="613"/>
        <v/>
      </c>
      <c r="CC1012" t="str">
        <f t="shared" si="614"/>
        <v/>
      </c>
      <c r="CD1012" t="str">
        <f t="shared" si="615"/>
        <v/>
      </c>
      <c r="CE1012" t="str">
        <f t="shared" si="616"/>
        <v/>
      </c>
      <c r="CF1012" t="str">
        <f t="shared" si="617"/>
        <v/>
      </c>
      <c r="CG1012" t="str">
        <f t="shared" si="618"/>
        <v/>
      </c>
      <c r="CH1012" t="str">
        <f t="shared" si="619"/>
        <v/>
      </c>
      <c r="CI1012" t="str">
        <f t="shared" si="620"/>
        <v/>
      </c>
      <c r="CJ1012" t="str">
        <f t="shared" si="621"/>
        <v/>
      </c>
      <c r="CK1012" t="str">
        <f t="shared" si="622"/>
        <v/>
      </c>
      <c r="CL1012" t="str">
        <f t="shared" si="623"/>
        <v/>
      </c>
      <c r="CM1012" t="str">
        <f t="shared" si="624"/>
        <v/>
      </c>
      <c r="CN1012" t="str">
        <f t="shared" si="625"/>
        <v/>
      </c>
      <c r="CO1012" t="str">
        <f t="shared" si="626"/>
        <v/>
      </c>
    </row>
    <row r="1013" spans="1:93" ht="18" customHeight="1">
      <c r="A1013" t="s">
        <v>5187</v>
      </c>
      <c r="B1013" t="s">
        <v>5798</v>
      </c>
      <c r="C1013" s="26"/>
      <c r="D1013" s="27"/>
      <c r="E1013" s="27" t="s">
        <v>2890</v>
      </c>
      <c r="F1013" t="s">
        <v>48</v>
      </c>
      <c r="G1013" s="30" t="s">
        <v>631</v>
      </c>
      <c r="H1013" t="s">
        <v>526</v>
      </c>
      <c r="I1013" t="s">
        <v>5786</v>
      </c>
      <c r="K1013" s="28"/>
      <c r="M1013" t="s">
        <v>38</v>
      </c>
      <c r="R1013" t="str">
        <f>IF(COUNTIF(soi_input_variables!A:A,B1013)&gt;0,"yes","no")</f>
        <v>no</v>
      </c>
      <c r="S1013" t="str">
        <f>IF(COUNTIF(midas_input_variables!A:A,B1013)&gt;0,"yes","no")</f>
        <v>no</v>
      </c>
      <c r="T1013" t="str">
        <f t="shared" si="630"/>
        <v>no</v>
      </c>
      <c r="U1013">
        <f t="shared" si="609"/>
        <v>5.0000000000000001E-4</v>
      </c>
      <c r="V1013" t="str">
        <f>IF(COUNTIF(eucalc_variables_proxies!A:A,B1013)&gt;0,"yes","no")</f>
        <v>yes</v>
      </c>
      <c r="W1013" s="198" t="s">
        <v>38</v>
      </c>
      <c r="X1013" s="9"/>
      <c r="AI1013" s="9" t="s">
        <v>5799</v>
      </c>
      <c r="AO1013" s="29"/>
      <c r="AP1013" s="103" t="s">
        <v>5800</v>
      </c>
      <c r="AQ1013" s="104" t="b">
        <v>1</v>
      </c>
      <c r="AR1013" s="105"/>
      <c r="AS1013" s="29"/>
      <c r="AT1013" s="131" t="str" cm="1">
        <f t="array" ref="AT1013">IFERROR(_xlfn.TEXTSPLIT(AR1013,";",,FALSE),"")</f>
        <v/>
      </c>
      <c r="BJ1013" s="132" t="str">
        <f t="shared" si="593"/>
        <v/>
      </c>
      <c r="BK1013" s="132" t="str">
        <f t="shared" si="594"/>
        <v/>
      </c>
      <c r="BL1013" s="132" t="str">
        <f t="shared" si="595"/>
        <v/>
      </c>
      <c r="BM1013" s="132" t="str">
        <f t="shared" si="596"/>
        <v/>
      </c>
      <c r="BN1013" s="132" t="str">
        <f t="shared" si="597"/>
        <v/>
      </c>
      <c r="BO1013" s="132" t="str">
        <f t="shared" si="598"/>
        <v/>
      </c>
      <c r="BP1013" s="132" t="str">
        <f t="shared" si="599"/>
        <v/>
      </c>
      <c r="BQ1013" s="132" t="str">
        <f t="shared" si="600"/>
        <v/>
      </c>
      <c r="BR1013" s="132" t="str">
        <f t="shared" si="601"/>
        <v/>
      </c>
      <c r="BS1013" s="132" t="str">
        <f t="shared" si="602"/>
        <v/>
      </c>
      <c r="BT1013" s="132" t="str">
        <f t="shared" si="603"/>
        <v/>
      </c>
      <c r="BU1013" s="132" t="str">
        <f t="shared" si="604"/>
        <v/>
      </c>
      <c r="BV1013" s="132" t="str">
        <f t="shared" si="605"/>
        <v/>
      </c>
      <c r="BW1013" s="132" t="str">
        <f t="shared" si="606"/>
        <v/>
      </c>
      <c r="BX1013" s="132" t="str">
        <f t="shared" si="607"/>
        <v/>
      </c>
      <c r="BY1013" s="132" t="str">
        <f t="shared" si="608"/>
        <v/>
      </c>
      <c r="BZ1013" t="str">
        <f t="shared" si="611"/>
        <v/>
      </c>
      <c r="CA1013" t="str">
        <f t="shared" si="612"/>
        <v/>
      </c>
      <c r="CB1013" t="str">
        <f t="shared" si="613"/>
        <v/>
      </c>
      <c r="CC1013" t="str">
        <f t="shared" si="614"/>
        <v/>
      </c>
      <c r="CD1013" t="str">
        <f t="shared" si="615"/>
        <v/>
      </c>
      <c r="CE1013" t="str">
        <f t="shared" si="616"/>
        <v/>
      </c>
      <c r="CF1013" t="str">
        <f t="shared" si="617"/>
        <v/>
      </c>
      <c r="CG1013" t="str">
        <f t="shared" si="618"/>
        <v/>
      </c>
      <c r="CH1013" t="str">
        <f t="shared" si="619"/>
        <v/>
      </c>
      <c r="CI1013" t="str">
        <f t="shared" si="620"/>
        <v/>
      </c>
      <c r="CJ1013" t="str">
        <f t="shared" si="621"/>
        <v/>
      </c>
      <c r="CK1013" t="str">
        <f t="shared" si="622"/>
        <v/>
      </c>
      <c r="CL1013" t="str">
        <f t="shared" si="623"/>
        <v/>
      </c>
      <c r="CM1013" t="str">
        <f t="shared" si="624"/>
        <v/>
      </c>
      <c r="CN1013" t="str">
        <f t="shared" si="625"/>
        <v/>
      </c>
      <c r="CO1013" t="str">
        <f t="shared" si="626"/>
        <v/>
      </c>
    </row>
    <row r="1014" spans="1:93" ht="14.4">
      <c r="A1014" t="s">
        <v>5189</v>
      </c>
      <c r="B1014" t="s">
        <v>5801</v>
      </c>
      <c r="C1014" s="26"/>
      <c r="D1014" s="27"/>
      <c r="E1014" s="27" t="s">
        <v>2890</v>
      </c>
      <c r="F1014" t="s">
        <v>48</v>
      </c>
      <c r="G1014" s="30" t="s">
        <v>631</v>
      </c>
      <c r="H1014" t="s">
        <v>526</v>
      </c>
      <c r="I1014" t="s">
        <v>5786</v>
      </c>
      <c r="K1014" s="28"/>
      <c r="M1014" t="s">
        <v>38</v>
      </c>
      <c r="R1014" t="str">
        <f>IF(COUNTIF(soi_input_variables!A:A,B1014)&gt;0,"yes","no")</f>
        <v>yes</v>
      </c>
      <c r="S1014" t="str">
        <f>IF(COUNTIF(midas_input_variables!A:A,B1014)&gt;0,"yes","no")</f>
        <v>no</v>
      </c>
      <c r="T1014" t="str">
        <f t="shared" si="630"/>
        <v>yes</v>
      </c>
      <c r="U1014">
        <f t="shared" si="609"/>
        <v>5.0000000000000001E-4</v>
      </c>
      <c r="V1014" t="str">
        <f>IF(COUNTIF(eucalc_variables_proxies!A:A,B1014)&gt;0,"yes","no")</f>
        <v>yes</v>
      </c>
      <c r="W1014" s="198" t="s">
        <v>38</v>
      </c>
      <c r="X1014" s="9"/>
      <c r="AI1014" s="9" t="s">
        <v>5802</v>
      </c>
      <c r="AO1014" s="29"/>
      <c r="AP1014" s="103" t="s">
        <v>5803</v>
      </c>
      <c r="AQ1014" s="104" t="b">
        <v>1</v>
      </c>
      <c r="AR1014" s="105"/>
      <c r="AS1014" s="29"/>
      <c r="AT1014" s="131" t="str" cm="1">
        <f t="array" ref="AT1014">IFERROR(_xlfn.TEXTSPLIT(AR1014,";",,FALSE),"")</f>
        <v/>
      </c>
      <c r="BJ1014" s="132" t="str">
        <f t="shared" si="593"/>
        <v/>
      </c>
      <c r="BK1014" s="132" t="str">
        <f t="shared" si="594"/>
        <v/>
      </c>
      <c r="BL1014" s="132" t="str">
        <f t="shared" si="595"/>
        <v/>
      </c>
      <c r="BM1014" s="132" t="str">
        <f t="shared" si="596"/>
        <v/>
      </c>
      <c r="BN1014" s="132" t="str">
        <f t="shared" si="597"/>
        <v/>
      </c>
      <c r="BO1014" s="132" t="str">
        <f t="shared" si="598"/>
        <v/>
      </c>
      <c r="BP1014" s="132" t="str">
        <f t="shared" si="599"/>
        <v/>
      </c>
      <c r="BQ1014" s="132" t="str">
        <f t="shared" si="600"/>
        <v/>
      </c>
      <c r="BR1014" s="132" t="str">
        <f t="shared" si="601"/>
        <v/>
      </c>
      <c r="BS1014" s="132" t="str">
        <f t="shared" si="602"/>
        <v/>
      </c>
      <c r="BT1014" s="132" t="str">
        <f t="shared" si="603"/>
        <v/>
      </c>
      <c r="BU1014" s="132" t="str">
        <f t="shared" si="604"/>
        <v/>
      </c>
      <c r="BV1014" s="132" t="str">
        <f t="shared" si="605"/>
        <v/>
      </c>
      <c r="BW1014" s="132" t="str">
        <f t="shared" si="606"/>
        <v/>
      </c>
      <c r="BX1014" s="132" t="str">
        <f t="shared" si="607"/>
        <v/>
      </c>
      <c r="BY1014" s="132" t="str">
        <f t="shared" si="608"/>
        <v/>
      </c>
      <c r="BZ1014" t="str">
        <f t="shared" si="611"/>
        <v/>
      </c>
      <c r="CA1014" t="str">
        <f t="shared" si="612"/>
        <v/>
      </c>
      <c r="CB1014" t="str">
        <f t="shared" si="613"/>
        <v/>
      </c>
      <c r="CC1014" t="str">
        <f t="shared" si="614"/>
        <v/>
      </c>
      <c r="CD1014" t="str">
        <f t="shared" si="615"/>
        <v/>
      </c>
      <c r="CE1014" t="str">
        <f t="shared" si="616"/>
        <v/>
      </c>
      <c r="CF1014" t="str">
        <f t="shared" si="617"/>
        <v/>
      </c>
      <c r="CG1014" t="str">
        <f t="shared" si="618"/>
        <v/>
      </c>
      <c r="CH1014" t="str">
        <f t="shared" si="619"/>
        <v/>
      </c>
      <c r="CI1014" t="str">
        <f t="shared" si="620"/>
        <v/>
      </c>
      <c r="CJ1014" t="str">
        <f t="shared" si="621"/>
        <v/>
      </c>
      <c r="CK1014" t="str">
        <f t="shared" si="622"/>
        <v/>
      </c>
      <c r="CL1014" t="str">
        <f t="shared" si="623"/>
        <v/>
      </c>
      <c r="CM1014" t="str">
        <f t="shared" si="624"/>
        <v/>
      </c>
      <c r="CN1014" t="str">
        <f t="shared" si="625"/>
        <v/>
      </c>
      <c r="CO1014" t="str">
        <f t="shared" si="626"/>
        <v/>
      </c>
    </row>
    <row r="1015" spans="1:93" ht="14.4">
      <c r="A1015" t="s">
        <v>5191</v>
      </c>
      <c r="B1015" t="s">
        <v>5804</v>
      </c>
      <c r="C1015" s="26"/>
      <c r="D1015" s="27"/>
      <c r="E1015" s="27" t="s">
        <v>2890</v>
      </c>
      <c r="F1015" t="s">
        <v>48</v>
      </c>
      <c r="G1015" s="30" t="s">
        <v>631</v>
      </c>
      <c r="H1015" t="s">
        <v>526</v>
      </c>
      <c r="I1015" t="s">
        <v>5786</v>
      </c>
      <c r="K1015" s="28"/>
      <c r="M1015" t="s">
        <v>38</v>
      </c>
      <c r="R1015" t="str">
        <f>IF(COUNTIF(soi_input_variables!A:A,B1015)&gt;0,"yes","no")</f>
        <v>no</v>
      </c>
      <c r="S1015" t="str">
        <f>IF(COUNTIF(midas_input_variables!A:A,B1015)&gt;0,"yes","no")</f>
        <v>no</v>
      </c>
      <c r="T1015" t="str">
        <f t="shared" si="630"/>
        <v>no</v>
      </c>
      <c r="U1015">
        <f t="shared" si="609"/>
        <v>5.0000000000000001E-4</v>
      </c>
      <c r="V1015" t="str">
        <f>IF(COUNTIF(eucalc_variables_proxies!A:A,B1015)&gt;0,"yes","no")</f>
        <v>yes</v>
      </c>
      <c r="W1015" s="198" t="s">
        <v>38</v>
      </c>
      <c r="X1015" s="9"/>
      <c r="AI1015" s="9" t="s">
        <v>5805</v>
      </c>
      <c r="AO1015" s="29"/>
      <c r="AP1015" s="103" t="s">
        <v>5806</v>
      </c>
      <c r="AQ1015" s="104" t="b">
        <v>1</v>
      </c>
      <c r="AR1015" s="105"/>
      <c r="AS1015" s="29"/>
      <c r="AT1015" s="131" t="str" cm="1">
        <f t="array" ref="AT1015">IFERROR(_xlfn.TEXTSPLIT(AR1015,";",,FALSE),"")</f>
        <v/>
      </c>
      <c r="BJ1015" s="132" t="str">
        <f t="shared" si="593"/>
        <v/>
      </c>
      <c r="BK1015" s="132" t="str">
        <f t="shared" si="594"/>
        <v/>
      </c>
      <c r="BL1015" s="132" t="str">
        <f t="shared" si="595"/>
        <v/>
      </c>
      <c r="BM1015" s="132" t="str">
        <f t="shared" si="596"/>
        <v/>
      </c>
      <c r="BN1015" s="132" t="str">
        <f t="shared" si="597"/>
        <v/>
      </c>
      <c r="BO1015" s="132" t="str">
        <f t="shared" si="598"/>
        <v/>
      </c>
      <c r="BP1015" s="132" t="str">
        <f t="shared" si="599"/>
        <v/>
      </c>
      <c r="BQ1015" s="132" t="str">
        <f t="shared" si="600"/>
        <v/>
      </c>
      <c r="BR1015" s="132" t="str">
        <f t="shared" si="601"/>
        <v/>
      </c>
      <c r="BS1015" s="132" t="str">
        <f t="shared" si="602"/>
        <v/>
      </c>
      <c r="BT1015" s="132" t="str">
        <f t="shared" si="603"/>
        <v/>
      </c>
      <c r="BU1015" s="132" t="str">
        <f t="shared" si="604"/>
        <v/>
      </c>
      <c r="BV1015" s="132" t="str">
        <f t="shared" si="605"/>
        <v/>
      </c>
      <c r="BW1015" s="132" t="str">
        <f t="shared" si="606"/>
        <v/>
      </c>
      <c r="BX1015" s="132" t="str">
        <f t="shared" si="607"/>
        <v/>
      </c>
      <c r="BY1015" s="132" t="str">
        <f t="shared" si="608"/>
        <v/>
      </c>
      <c r="BZ1015" t="str">
        <f t="shared" si="611"/>
        <v/>
      </c>
      <c r="CA1015" t="str">
        <f t="shared" si="612"/>
        <v/>
      </c>
      <c r="CB1015" t="str">
        <f t="shared" si="613"/>
        <v/>
      </c>
      <c r="CC1015" t="str">
        <f t="shared" si="614"/>
        <v/>
      </c>
      <c r="CD1015" t="str">
        <f t="shared" si="615"/>
        <v/>
      </c>
      <c r="CE1015" t="str">
        <f t="shared" si="616"/>
        <v/>
      </c>
      <c r="CF1015" t="str">
        <f t="shared" si="617"/>
        <v/>
      </c>
      <c r="CG1015" t="str">
        <f t="shared" si="618"/>
        <v/>
      </c>
      <c r="CH1015" t="str">
        <f t="shared" si="619"/>
        <v/>
      </c>
      <c r="CI1015" t="str">
        <f t="shared" si="620"/>
        <v/>
      </c>
      <c r="CJ1015" t="str">
        <f t="shared" si="621"/>
        <v/>
      </c>
      <c r="CK1015" t="str">
        <f t="shared" si="622"/>
        <v/>
      </c>
      <c r="CL1015" t="str">
        <f t="shared" si="623"/>
        <v/>
      </c>
      <c r="CM1015" t="str">
        <f t="shared" si="624"/>
        <v/>
      </c>
      <c r="CN1015" t="str">
        <f t="shared" si="625"/>
        <v/>
      </c>
      <c r="CO1015" t="str">
        <f t="shared" si="626"/>
        <v/>
      </c>
    </row>
    <row r="1016" spans="1:93" ht="14.4">
      <c r="A1016" t="s">
        <v>5193</v>
      </c>
      <c r="B1016" t="s">
        <v>5807</v>
      </c>
      <c r="C1016" s="26"/>
      <c r="D1016" s="27"/>
      <c r="E1016" s="27" t="s">
        <v>2890</v>
      </c>
      <c r="F1016" t="s">
        <v>48</v>
      </c>
      <c r="G1016" s="30" t="s">
        <v>631</v>
      </c>
      <c r="H1016" t="s">
        <v>526</v>
      </c>
      <c r="I1016" t="s">
        <v>5786</v>
      </c>
      <c r="K1016" s="28"/>
      <c r="M1016" t="s">
        <v>38</v>
      </c>
      <c r="R1016" t="str">
        <f>IF(COUNTIF(soi_input_variables!A:A,B1016)&gt;0,"yes","no")</f>
        <v>no</v>
      </c>
      <c r="S1016" t="str">
        <f>IF(COUNTIF(midas_input_variables!A:A,B1016)&gt;0,"yes","no")</f>
        <v>no</v>
      </c>
      <c r="T1016" t="str">
        <f t="shared" si="630"/>
        <v>no</v>
      </c>
      <c r="U1016">
        <f t="shared" si="609"/>
        <v>5.0000000000000001E-4</v>
      </c>
      <c r="V1016" t="str">
        <f>IF(COUNTIF(eucalc_variables_proxies!A:A,B1016)&gt;0,"yes","no")</f>
        <v>yes</v>
      </c>
      <c r="W1016" s="198" t="s">
        <v>38</v>
      </c>
      <c r="X1016" s="9"/>
      <c r="AI1016" s="9" t="s">
        <v>5808</v>
      </c>
      <c r="AJ1016" t="s">
        <v>3147</v>
      </c>
      <c r="AK1016" t="s">
        <v>3147</v>
      </c>
      <c r="AO1016" s="29"/>
      <c r="AP1016" s="103" t="s">
        <v>5809</v>
      </c>
      <c r="AQ1016" s="104" t="b">
        <v>1</v>
      </c>
      <c r="AR1016" s="105"/>
      <c r="AS1016" s="29"/>
      <c r="AT1016" s="131" t="str" cm="1">
        <f t="array" ref="AT1016">IFERROR(_xlfn.TEXTSPLIT(AR1016,";",,FALSE),"")</f>
        <v/>
      </c>
      <c r="BJ1016" s="132" t="str">
        <f t="shared" si="593"/>
        <v/>
      </c>
      <c r="BK1016" s="132" t="str">
        <f t="shared" si="594"/>
        <v/>
      </c>
      <c r="BL1016" s="132" t="str">
        <f t="shared" si="595"/>
        <v/>
      </c>
      <c r="BM1016" s="132" t="str">
        <f t="shared" si="596"/>
        <v/>
      </c>
      <c r="BN1016" s="132" t="str">
        <f t="shared" si="597"/>
        <v/>
      </c>
      <c r="BO1016" s="132" t="str">
        <f t="shared" si="598"/>
        <v/>
      </c>
      <c r="BP1016" s="132" t="str">
        <f t="shared" si="599"/>
        <v/>
      </c>
      <c r="BQ1016" s="132" t="str">
        <f t="shared" si="600"/>
        <v/>
      </c>
      <c r="BR1016" s="132" t="str">
        <f t="shared" si="601"/>
        <v/>
      </c>
      <c r="BS1016" s="132" t="str">
        <f t="shared" si="602"/>
        <v/>
      </c>
      <c r="BT1016" s="132" t="str">
        <f t="shared" si="603"/>
        <v/>
      </c>
      <c r="BU1016" s="132" t="str">
        <f t="shared" si="604"/>
        <v/>
      </c>
      <c r="BV1016" s="132" t="str">
        <f t="shared" si="605"/>
        <v/>
      </c>
      <c r="BW1016" s="132" t="str">
        <f t="shared" si="606"/>
        <v/>
      </c>
      <c r="BX1016" s="132" t="str">
        <f t="shared" si="607"/>
        <v/>
      </c>
      <c r="BY1016" s="132" t="str">
        <f t="shared" si="608"/>
        <v/>
      </c>
      <c r="BZ1016" t="str">
        <f t="shared" si="611"/>
        <v/>
      </c>
      <c r="CA1016" t="str">
        <f t="shared" si="612"/>
        <v/>
      </c>
      <c r="CB1016" t="str">
        <f t="shared" si="613"/>
        <v/>
      </c>
      <c r="CC1016" t="str">
        <f t="shared" si="614"/>
        <v/>
      </c>
      <c r="CD1016" t="str">
        <f t="shared" si="615"/>
        <v/>
      </c>
      <c r="CE1016" t="str">
        <f t="shared" si="616"/>
        <v/>
      </c>
      <c r="CF1016" t="str">
        <f t="shared" si="617"/>
        <v/>
      </c>
      <c r="CG1016" t="str">
        <f t="shared" si="618"/>
        <v/>
      </c>
      <c r="CH1016" t="str">
        <f t="shared" si="619"/>
        <v/>
      </c>
      <c r="CI1016" t="str">
        <f t="shared" si="620"/>
        <v/>
      </c>
      <c r="CJ1016" t="str">
        <f t="shared" si="621"/>
        <v/>
      </c>
      <c r="CK1016" t="str">
        <f t="shared" si="622"/>
        <v/>
      </c>
      <c r="CL1016" t="str">
        <f t="shared" si="623"/>
        <v/>
      </c>
      <c r="CM1016" t="str">
        <f t="shared" si="624"/>
        <v/>
      </c>
      <c r="CN1016" t="str">
        <f t="shared" si="625"/>
        <v/>
      </c>
      <c r="CO1016" t="str">
        <f t="shared" si="626"/>
        <v/>
      </c>
    </row>
    <row r="1017" spans="1:93" ht="15.6" customHeight="1">
      <c r="A1017" s="34" t="s">
        <v>5195</v>
      </c>
      <c r="B1017" s="97" t="s">
        <v>4945</v>
      </c>
      <c r="C1017" s="26" t="s">
        <v>5423</v>
      </c>
      <c r="D1017" s="27"/>
      <c r="E1017" s="27" t="s">
        <v>2890</v>
      </c>
      <c r="F1017" t="s">
        <v>48</v>
      </c>
      <c r="G1017" s="30" t="s">
        <v>631</v>
      </c>
      <c r="H1017" t="s">
        <v>526</v>
      </c>
      <c r="I1017" t="s">
        <v>5786</v>
      </c>
      <c r="K1017" s="28" t="s">
        <v>4667</v>
      </c>
      <c r="L1017" t="s">
        <v>472</v>
      </c>
      <c r="M1017" t="s">
        <v>38</v>
      </c>
      <c r="Q1017" s="202"/>
      <c r="R1017" t="str">
        <f>IF(COUNTIF(soi_input_variables!A:A,B1017)&gt;0,"yes","no")</f>
        <v>yes</v>
      </c>
      <c r="S1017" t="str">
        <f>IF(COUNTIF(midas_input_variables!A:A,B1017)&gt;0,"yes","no")</f>
        <v>yes</v>
      </c>
      <c r="T1017" t="str">
        <f t="shared" si="630"/>
        <v>yes</v>
      </c>
      <c r="U1017">
        <f t="shared" si="609"/>
        <v>5.0000000000000001E-4</v>
      </c>
      <c r="V1017" t="str">
        <f>IF(COUNTIF(eucalc_variables_proxies!A:A,B1017)&gt;0,"yes","no")</f>
        <v>yes</v>
      </c>
      <c r="X1017" s="9" t="s">
        <v>2966</v>
      </c>
      <c r="Y1017" t="s">
        <v>4681</v>
      </c>
      <c r="AI1017" s="9" t="s">
        <v>5810</v>
      </c>
      <c r="AJ1017" t="s">
        <v>3147</v>
      </c>
      <c r="AK1017" t="s">
        <v>3147</v>
      </c>
      <c r="AO1017" s="29"/>
      <c r="AP1017" s="103" t="s">
        <v>5811</v>
      </c>
      <c r="AQ1017" s="104" t="b">
        <v>1</v>
      </c>
      <c r="AR1017" s="105"/>
      <c r="AS1017" s="29"/>
      <c r="AT1017" s="131" t="str" cm="1">
        <f t="array" ref="AT1017">IFERROR(_xlfn.TEXTSPLIT(AR1017,";",,FALSE),"")</f>
        <v/>
      </c>
      <c r="BJ1017" s="132" t="str">
        <f t="shared" si="593"/>
        <v/>
      </c>
      <c r="BK1017" s="132" t="str">
        <f t="shared" si="594"/>
        <v/>
      </c>
      <c r="BL1017" s="132" t="str">
        <f t="shared" si="595"/>
        <v/>
      </c>
      <c r="BM1017" s="132" t="str">
        <f t="shared" si="596"/>
        <v/>
      </c>
      <c r="BN1017" s="132" t="str">
        <f t="shared" si="597"/>
        <v/>
      </c>
      <c r="BO1017" s="132" t="str">
        <f t="shared" si="598"/>
        <v/>
      </c>
      <c r="BP1017" s="132" t="str">
        <f t="shared" si="599"/>
        <v/>
      </c>
      <c r="BQ1017" s="132" t="str">
        <f t="shared" si="600"/>
        <v/>
      </c>
      <c r="BR1017" s="132" t="str">
        <f t="shared" si="601"/>
        <v/>
      </c>
      <c r="BS1017" s="132" t="str">
        <f t="shared" si="602"/>
        <v/>
      </c>
      <c r="BT1017" s="132" t="str">
        <f t="shared" si="603"/>
        <v/>
      </c>
      <c r="BU1017" s="132" t="str">
        <f t="shared" si="604"/>
        <v/>
      </c>
      <c r="BV1017" s="132" t="str">
        <f t="shared" si="605"/>
        <v/>
      </c>
      <c r="BW1017" s="132" t="str">
        <f t="shared" si="606"/>
        <v/>
      </c>
      <c r="BX1017" s="132" t="str">
        <f t="shared" si="607"/>
        <v/>
      </c>
      <c r="BY1017" s="132" t="str">
        <f t="shared" si="608"/>
        <v/>
      </c>
      <c r="BZ1017" t="str">
        <f t="shared" si="611"/>
        <v/>
      </c>
      <c r="CA1017" t="str">
        <f t="shared" si="612"/>
        <v/>
      </c>
      <c r="CB1017" t="str">
        <f t="shared" si="613"/>
        <v/>
      </c>
      <c r="CC1017" t="str">
        <f t="shared" si="614"/>
        <v/>
      </c>
      <c r="CD1017" t="str">
        <f t="shared" si="615"/>
        <v/>
      </c>
      <c r="CE1017" t="str">
        <f t="shared" si="616"/>
        <v/>
      </c>
      <c r="CF1017" t="str">
        <f t="shared" si="617"/>
        <v/>
      </c>
      <c r="CG1017" t="str">
        <f t="shared" si="618"/>
        <v/>
      </c>
      <c r="CH1017" t="str">
        <f t="shared" si="619"/>
        <v/>
      </c>
      <c r="CI1017" t="str">
        <f t="shared" si="620"/>
        <v/>
      </c>
      <c r="CJ1017" t="str">
        <f t="shared" si="621"/>
        <v/>
      </c>
      <c r="CK1017" t="str">
        <f t="shared" si="622"/>
        <v/>
      </c>
      <c r="CL1017" t="str">
        <f t="shared" si="623"/>
        <v/>
      </c>
      <c r="CM1017" t="str">
        <f t="shared" si="624"/>
        <v/>
      </c>
      <c r="CN1017" t="str">
        <f t="shared" si="625"/>
        <v/>
      </c>
      <c r="CO1017" t="str">
        <f t="shared" si="626"/>
        <v/>
      </c>
    </row>
    <row r="1018" spans="1:93" ht="14.4">
      <c r="A1018" t="s">
        <v>5197</v>
      </c>
      <c r="B1018" t="s">
        <v>5812</v>
      </c>
      <c r="C1018" s="26"/>
      <c r="D1018" s="27"/>
      <c r="E1018" s="27" t="s">
        <v>2890</v>
      </c>
      <c r="F1018" t="s">
        <v>48</v>
      </c>
      <c r="G1018" s="30" t="s">
        <v>5428</v>
      </c>
      <c r="H1018" t="s">
        <v>526</v>
      </c>
      <c r="I1018" t="s">
        <v>5761</v>
      </c>
      <c r="K1018" s="28"/>
      <c r="M1018" t="s">
        <v>38</v>
      </c>
      <c r="R1018" t="str">
        <f>IF(COUNTIF(soi_input_variables!A:A,B1018)&gt;0,"yes","no")</f>
        <v>yes</v>
      </c>
      <c r="S1018" t="str">
        <f>IF(COUNTIF(midas_input_variables!A:A,B1018)&gt;0,"yes","no")</f>
        <v>no</v>
      </c>
      <c r="T1018" t="str">
        <f t="shared" ref="T1018:T1027" si="631">IF(OR(R1018="yes",S1018="yes"),"yes","no")</f>
        <v>yes</v>
      </c>
      <c r="U1018">
        <f t="shared" si="609"/>
        <v>5.0000000000000001E-4</v>
      </c>
      <c r="V1018" t="str">
        <f>IF(COUNTIF(eucalc_variables_proxies!A:A,B1018)&gt;0,"yes","no")</f>
        <v>yes</v>
      </c>
      <c r="W1018" s="198" t="s">
        <v>38</v>
      </c>
      <c r="X1018" s="9"/>
      <c r="AI1018" s="9" t="s">
        <v>5813</v>
      </c>
      <c r="AJ1018" t="s">
        <v>3147</v>
      </c>
      <c r="AK1018" t="s">
        <v>3147</v>
      </c>
      <c r="AO1018" s="29"/>
      <c r="AP1018" s="103" t="s">
        <v>5814</v>
      </c>
      <c r="AQ1018" s="104" t="b">
        <v>1</v>
      </c>
      <c r="AR1018" s="105"/>
      <c r="AS1018" s="29"/>
      <c r="AT1018" s="131" t="str" cm="1">
        <f t="array" ref="AT1018">IFERROR(_xlfn.TEXTSPLIT(AR1018,";",,FALSE),"")</f>
        <v/>
      </c>
      <c r="BJ1018" s="132" t="str">
        <f t="shared" si="593"/>
        <v/>
      </c>
      <c r="BK1018" s="132" t="str">
        <f t="shared" si="594"/>
        <v/>
      </c>
      <c r="BL1018" s="132" t="str">
        <f t="shared" si="595"/>
        <v/>
      </c>
      <c r="BM1018" s="132" t="str">
        <f t="shared" si="596"/>
        <v/>
      </c>
      <c r="BN1018" s="132" t="str">
        <f t="shared" si="597"/>
        <v/>
      </c>
      <c r="BO1018" s="132" t="str">
        <f t="shared" si="598"/>
        <v/>
      </c>
      <c r="BP1018" s="132" t="str">
        <f t="shared" si="599"/>
        <v/>
      </c>
      <c r="BQ1018" s="132" t="str">
        <f t="shared" si="600"/>
        <v/>
      </c>
      <c r="BR1018" s="132" t="str">
        <f t="shared" si="601"/>
        <v/>
      </c>
      <c r="BS1018" s="132" t="str">
        <f t="shared" si="602"/>
        <v/>
      </c>
      <c r="BT1018" s="132" t="str">
        <f t="shared" si="603"/>
        <v/>
      </c>
      <c r="BU1018" s="132" t="str">
        <f t="shared" si="604"/>
        <v/>
      </c>
      <c r="BV1018" s="132" t="str">
        <f t="shared" si="605"/>
        <v/>
      </c>
      <c r="BW1018" s="132" t="str">
        <f t="shared" si="606"/>
        <v/>
      </c>
      <c r="BX1018" s="132" t="str">
        <f t="shared" si="607"/>
        <v/>
      </c>
      <c r="BY1018" s="132" t="str">
        <f t="shared" si="608"/>
        <v/>
      </c>
      <c r="BZ1018" t="str">
        <f t="shared" si="611"/>
        <v/>
      </c>
      <c r="CA1018" t="str">
        <f t="shared" si="612"/>
        <v/>
      </c>
      <c r="CB1018" t="str">
        <f t="shared" si="613"/>
        <v/>
      </c>
      <c r="CC1018" t="str">
        <f t="shared" si="614"/>
        <v/>
      </c>
      <c r="CD1018" t="str">
        <f t="shared" si="615"/>
        <v/>
      </c>
      <c r="CE1018" t="str">
        <f t="shared" si="616"/>
        <v/>
      </c>
      <c r="CF1018" t="str">
        <f t="shared" si="617"/>
        <v/>
      </c>
      <c r="CG1018" t="str">
        <f t="shared" si="618"/>
        <v/>
      </c>
      <c r="CH1018" t="str">
        <f t="shared" si="619"/>
        <v/>
      </c>
      <c r="CI1018" t="str">
        <f t="shared" si="620"/>
        <v/>
      </c>
      <c r="CJ1018" t="str">
        <f t="shared" si="621"/>
        <v/>
      </c>
      <c r="CK1018" t="str">
        <f t="shared" si="622"/>
        <v/>
      </c>
      <c r="CL1018" t="str">
        <f t="shared" si="623"/>
        <v/>
      </c>
      <c r="CM1018" t="str">
        <f t="shared" si="624"/>
        <v/>
      </c>
      <c r="CN1018" t="str">
        <f t="shared" si="625"/>
        <v/>
      </c>
      <c r="CO1018" t="str">
        <f t="shared" si="626"/>
        <v/>
      </c>
    </row>
    <row r="1019" spans="1:93" ht="14.4">
      <c r="A1019" t="s">
        <v>5199</v>
      </c>
      <c r="B1019" t="s">
        <v>5815</v>
      </c>
      <c r="C1019" s="26"/>
      <c r="D1019" s="27"/>
      <c r="E1019" s="27" t="s">
        <v>2890</v>
      </c>
      <c r="F1019" t="s">
        <v>48</v>
      </c>
      <c r="G1019" s="30" t="s">
        <v>5428</v>
      </c>
      <c r="H1019" t="s">
        <v>526</v>
      </c>
      <c r="I1019" t="s">
        <v>5761</v>
      </c>
      <c r="K1019" s="28"/>
      <c r="M1019" t="s">
        <v>38</v>
      </c>
      <c r="R1019" t="str">
        <f>IF(COUNTIF(soi_input_variables!A:A,B1019)&gt;0,"yes","no")</f>
        <v>yes</v>
      </c>
      <c r="S1019" t="str">
        <f>IF(COUNTIF(midas_input_variables!A:A,B1019)&gt;0,"yes","no")</f>
        <v>no</v>
      </c>
      <c r="T1019" t="str">
        <f t="shared" si="631"/>
        <v>yes</v>
      </c>
      <c r="U1019">
        <f t="shared" si="609"/>
        <v>5.0000000000000001E-4</v>
      </c>
      <c r="V1019" t="str">
        <f>IF(COUNTIF(eucalc_variables_proxies!A:A,B1019)&gt;0,"yes","no")</f>
        <v>yes</v>
      </c>
      <c r="W1019" s="198" t="s">
        <v>38</v>
      </c>
      <c r="X1019" s="9"/>
      <c r="AI1019" s="9" t="s">
        <v>5816</v>
      </c>
      <c r="AJ1019" t="s">
        <v>3147</v>
      </c>
      <c r="AK1019" t="s">
        <v>3147</v>
      </c>
      <c r="AO1019" s="29"/>
      <c r="AP1019" s="103" t="s">
        <v>5817</v>
      </c>
      <c r="AQ1019" s="104" t="b">
        <v>1</v>
      </c>
      <c r="AR1019" s="105"/>
      <c r="AS1019" s="29"/>
      <c r="AT1019" s="131" t="str" cm="1">
        <f t="array" ref="AT1019">IFERROR(_xlfn.TEXTSPLIT(AR1019,";",,FALSE),"")</f>
        <v/>
      </c>
      <c r="BJ1019" s="132" t="str">
        <f t="shared" si="593"/>
        <v/>
      </c>
      <c r="BK1019" s="132" t="str">
        <f t="shared" si="594"/>
        <v/>
      </c>
      <c r="BL1019" s="132" t="str">
        <f t="shared" si="595"/>
        <v/>
      </c>
      <c r="BM1019" s="132" t="str">
        <f t="shared" si="596"/>
        <v/>
      </c>
      <c r="BN1019" s="132" t="str">
        <f t="shared" si="597"/>
        <v/>
      </c>
      <c r="BO1019" s="132" t="str">
        <f t="shared" si="598"/>
        <v/>
      </c>
      <c r="BP1019" s="132" t="str">
        <f t="shared" si="599"/>
        <v/>
      </c>
      <c r="BQ1019" s="132" t="str">
        <f t="shared" si="600"/>
        <v/>
      </c>
      <c r="BR1019" s="132" t="str">
        <f t="shared" si="601"/>
        <v/>
      </c>
      <c r="BS1019" s="132" t="str">
        <f t="shared" si="602"/>
        <v/>
      </c>
      <c r="BT1019" s="132" t="str">
        <f t="shared" si="603"/>
        <v/>
      </c>
      <c r="BU1019" s="132" t="str">
        <f t="shared" si="604"/>
        <v/>
      </c>
      <c r="BV1019" s="132" t="str">
        <f t="shared" si="605"/>
        <v/>
      </c>
      <c r="BW1019" s="132" t="str">
        <f t="shared" si="606"/>
        <v/>
      </c>
      <c r="BX1019" s="132" t="str">
        <f t="shared" si="607"/>
        <v/>
      </c>
      <c r="BY1019" s="132" t="str">
        <f t="shared" si="608"/>
        <v/>
      </c>
      <c r="BZ1019" t="str">
        <f t="shared" si="611"/>
        <v/>
      </c>
      <c r="CA1019" t="str">
        <f t="shared" si="612"/>
        <v/>
      </c>
      <c r="CB1019" t="str">
        <f t="shared" si="613"/>
        <v/>
      </c>
      <c r="CC1019" t="str">
        <f t="shared" si="614"/>
        <v/>
      </c>
      <c r="CD1019" t="str">
        <f t="shared" si="615"/>
        <v/>
      </c>
      <c r="CE1019" t="str">
        <f t="shared" si="616"/>
        <v/>
      </c>
      <c r="CF1019" t="str">
        <f t="shared" si="617"/>
        <v/>
      </c>
      <c r="CG1019" t="str">
        <f t="shared" si="618"/>
        <v/>
      </c>
      <c r="CH1019" t="str">
        <f t="shared" si="619"/>
        <v/>
      </c>
      <c r="CI1019" t="str">
        <f t="shared" si="620"/>
        <v/>
      </c>
      <c r="CJ1019" t="str">
        <f t="shared" si="621"/>
        <v/>
      </c>
      <c r="CK1019" t="str">
        <f t="shared" si="622"/>
        <v/>
      </c>
      <c r="CL1019" t="str">
        <f t="shared" si="623"/>
        <v/>
      </c>
      <c r="CM1019" t="str">
        <f t="shared" si="624"/>
        <v/>
      </c>
      <c r="CN1019" t="str">
        <f t="shared" si="625"/>
        <v/>
      </c>
      <c r="CO1019" t="str">
        <f t="shared" si="626"/>
        <v/>
      </c>
    </row>
    <row r="1020" spans="1:93" ht="14.4">
      <c r="A1020" t="s">
        <v>5202</v>
      </c>
      <c r="B1020" t="s">
        <v>5818</v>
      </c>
      <c r="C1020" s="26"/>
      <c r="D1020" s="27"/>
      <c r="E1020" s="27" t="s">
        <v>2890</v>
      </c>
      <c r="F1020" t="s">
        <v>48</v>
      </c>
      <c r="G1020" s="30" t="s">
        <v>5428</v>
      </c>
      <c r="H1020" t="s">
        <v>526</v>
      </c>
      <c r="I1020" t="s">
        <v>5761</v>
      </c>
      <c r="K1020" s="28"/>
      <c r="M1020" t="s">
        <v>38</v>
      </c>
      <c r="R1020" t="str">
        <f>IF(COUNTIF(soi_input_variables!A:A,B1020)&gt;0,"yes","no")</f>
        <v>yes</v>
      </c>
      <c r="S1020" t="str">
        <f>IF(COUNTIF(midas_input_variables!A:A,B1020)&gt;0,"yes","no")</f>
        <v>no</v>
      </c>
      <c r="T1020" t="str">
        <f t="shared" si="631"/>
        <v>yes</v>
      </c>
      <c r="U1020">
        <f t="shared" si="609"/>
        <v>5.0000000000000001E-4</v>
      </c>
      <c r="V1020" t="str">
        <f>IF(COUNTIF(eucalc_variables_proxies!A:A,B1020)&gt;0,"yes","no")</f>
        <v>yes</v>
      </c>
      <c r="W1020" s="198" t="s">
        <v>38</v>
      </c>
      <c r="X1020" s="9"/>
      <c r="AI1020" s="9" t="s">
        <v>5819</v>
      </c>
      <c r="AJ1020" t="s">
        <v>3147</v>
      </c>
      <c r="AK1020" t="s">
        <v>3147</v>
      </c>
      <c r="AO1020" s="29"/>
      <c r="AP1020" s="103" t="s">
        <v>5820</v>
      </c>
      <c r="AQ1020" s="104" t="b">
        <v>1</v>
      </c>
      <c r="AR1020" s="105"/>
      <c r="AS1020" s="29"/>
      <c r="AT1020" s="131" t="str" cm="1">
        <f t="array" ref="AT1020">IFERROR(_xlfn.TEXTSPLIT(AR1020,";",,FALSE),"")</f>
        <v/>
      </c>
      <c r="BJ1020" s="132" t="str">
        <f t="shared" si="593"/>
        <v/>
      </c>
      <c r="BK1020" s="132" t="str">
        <f t="shared" si="594"/>
        <v/>
      </c>
      <c r="BL1020" s="132" t="str">
        <f t="shared" si="595"/>
        <v/>
      </c>
      <c r="BM1020" s="132" t="str">
        <f t="shared" si="596"/>
        <v/>
      </c>
      <c r="BN1020" s="132" t="str">
        <f t="shared" si="597"/>
        <v/>
      </c>
      <c r="BO1020" s="132" t="str">
        <f t="shared" si="598"/>
        <v/>
      </c>
      <c r="BP1020" s="132" t="str">
        <f t="shared" si="599"/>
        <v/>
      </c>
      <c r="BQ1020" s="132" t="str">
        <f t="shared" si="600"/>
        <v/>
      </c>
      <c r="BR1020" s="132" t="str">
        <f t="shared" si="601"/>
        <v/>
      </c>
      <c r="BS1020" s="132" t="str">
        <f t="shared" si="602"/>
        <v/>
      </c>
      <c r="BT1020" s="132" t="str">
        <f t="shared" si="603"/>
        <v/>
      </c>
      <c r="BU1020" s="132" t="str">
        <f t="shared" si="604"/>
        <v/>
      </c>
      <c r="BV1020" s="132" t="str">
        <f t="shared" si="605"/>
        <v/>
      </c>
      <c r="BW1020" s="132" t="str">
        <f t="shared" si="606"/>
        <v/>
      </c>
      <c r="BX1020" s="132" t="str">
        <f t="shared" si="607"/>
        <v/>
      </c>
      <c r="BY1020" s="132" t="str">
        <f t="shared" si="608"/>
        <v/>
      </c>
      <c r="BZ1020" t="str">
        <f t="shared" si="611"/>
        <v/>
      </c>
      <c r="CA1020" t="str">
        <f t="shared" si="612"/>
        <v/>
      </c>
      <c r="CB1020" t="str">
        <f t="shared" si="613"/>
        <v/>
      </c>
      <c r="CC1020" t="str">
        <f t="shared" si="614"/>
        <v/>
      </c>
      <c r="CD1020" t="str">
        <f t="shared" si="615"/>
        <v/>
      </c>
      <c r="CE1020" t="str">
        <f t="shared" si="616"/>
        <v/>
      </c>
      <c r="CF1020" t="str">
        <f t="shared" si="617"/>
        <v/>
      </c>
      <c r="CG1020" t="str">
        <f t="shared" si="618"/>
        <v/>
      </c>
      <c r="CH1020" t="str">
        <f t="shared" si="619"/>
        <v/>
      </c>
      <c r="CI1020" t="str">
        <f t="shared" si="620"/>
        <v/>
      </c>
      <c r="CJ1020" t="str">
        <f t="shared" si="621"/>
        <v/>
      </c>
      <c r="CK1020" t="str">
        <f t="shared" si="622"/>
        <v/>
      </c>
      <c r="CL1020" t="str">
        <f t="shared" si="623"/>
        <v/>
      </c>
      <c r="CM1020" t="str">
        <f t="shared" si="624"/>
        <v/>
      </c>
      <c r="CN1020" t="str">
        <f t="shared" si="625"/>
        <v/>
      </c>
      <c r="CO1020" t="str">
        <f t="shared" si="626"/>
        <v/>
      </c>
    </row>
    <row r="1021" spans="1:93" ht="14.4">
      <c r="A1021" t="s">
        <v>5205</v>
      </c>
      <c r="B1021" t="s">
        <v>5821</v>
      </c>
      <c r="C1021" s="26"/>
      <c r="D1021" s="27"/>
      <c r="E1021" s="27" t="s">
        <v>2890</v>
      </c>
      <c r="F1021" t="s">
        <v>48</v>
      </c>
      <c r="G1021" s="30" t="s">
        <v>5428</v>
      </c>
      <c r="H1021" t="s">
        <v>526</v>
      </c>
      <c r="I1021" t="s">
        <v>5761</v>
      </c>
      <c r="K1021" s="28"/>
      <c r="M1021" t="s">
        <v>38</v>
      </c>
      <c r="R1021" t="str">
        <f>IF(COUNTIF(soi_input_variables!A:A,B1021)&gt;0,"yes","no")</f>
        <v>no</v>
      </c>
      <c r="S1021" t="str">
        <f>IF(COUNTIF(midas_input_variables!A:A,B1021)&gt;0,"yes","no")</f>
        <v>no</v>
      </c>
      <c r="T1021" t="str">
        <f t="shared" si="631"/>
        <v>no</v>
      </c>
      <c r="U1021">
        <f t="shared" si="609"/>
        <v>5.0000000000000001E-4</v>
      </c>
      <c r="V1021" t="str">
        <f>IF(COUNTIF(eucalc_variables_proxies!A:A,B1021)&gt;0,"yes","no")</f>
        <v>yes</v>
      </c>
      <c r="W1021" s="198" t="s">
        <v>38</v>
      </c>
      <c r="X1021" s="9"/>
      <c r="AI1021" s="9" t="s">
        <v>5822</v>
      </c>
      <c r="AJ1021" t="s">
        <v>3147</v>
      </c>
      <c r="AK1021" t="s">
        <v>3147</v>
      </c>
      <c r="AO1021" s="29"/>
      <c r="AP1021" s="103" t="s">
        <v>5823</v>
      </c>
      <c r="AQ1021" s="104" t="b">
        <v>1</v>
      </c>
      <c r="AR1021" s="105"/>
      <c r="AS1021" s="29"/>
      <c r="AT1021" s="131" t="str" cm="1">
        <f t="array" ref="AT1021">IFERROR(_xlfn.TEXTSPLIT(AR1021,";",,FALSE),"")</f>
        <v/>
      </c>
      <c r="BJ1021" s="132" t="str">
        <f t="shared" si="593"/>
        <v/>
      </c>
      <c r="BK1021" s="132" t="str">
        <f t="shared" si="594"/>
        <v/>
      </c>
      <c r="BL1021" s="132" t="str">
        <f t="shared" si="595"/>
        <v/>
      </c>
      <c r="BM1021" s="132" t="str">
        <f t="shared" si="596"/>
        <v/>
      </c>
      <c r="BN1021" s="132" t="str">
        <f t="shared" si="597"/>
        <v/>
      </c>
      <c r="BO1021" s="132" t="str">
        <f t="shared" si="598"/>
        <v/>
      </c>
      <c r="BP1021" s="132" t="str">
        <f t="shared" si="599"/>
        <v/>
      </c>
      <c r="BQ1021" s="132" t="str">
        <f t="shared" si="600"/>
        <v/>
      </c>
      <c r="BR1021" s="132" t="str">
        <f t="shared" si="601"/>
        <v/>
      </c>
      <c r="BS1021" s="132" t="str">
        <f t="shared" si="602"/>
        <v/>
      </c>
      <c r="BT1021" s="132" t="str">
        <f t="shared" si="603"/>
        <v/>
      </c>
      <c r="BU1021" s="132" t="str">
        <f t="shared" si="604"/>
        <v/>
      </c>
      <c r="BV1021" s="132" t="str">
        <f t="shared" si="605"/>
        <v/>
      </c>
      <c r="BW1021" s="132" t="str">
        <f t="shared" si="606"/>
        <v/>
      </c>
      <c r="BX1021" s="132" t="str">
        <f t="shared" si="607"/>
        <v/>
      </c>
      <c r="BY1021" s="132" t="str">
        <f t="shared" si="608"/>
        <v/>
      </c>
      <c r="BZ1021" t="str">
        <f t="shared" si="611"/>
        <v/>
      </c>
      <c r="CA1021" t="str">
        <f t="shared" si="612"/>
        <v/>
      </c>
      <c r="CB1021" t="str">
        <f t="shared" si="613"/>
        <v/>
      </c>
      <c r="CC1021" t="str">
        <f t="shared" si="614"/>
        <v/>
      </c>
      <c r="CD1021" t="str">
        <f t="shared" si="615"/>
        <v/>
      </c>
      <c r="CE1021" t="str">
        <f t="shared" si="616"/>
        <v/>
      </c>
      <c r="CF1021" t="str">
        <f t="shared" si="617"/>
        <v/>
      </c>
      <c r="CG1021" t="str">
        <f t="shared" si="618"/>
        <v/>
      </c>
      <c r="CH1021" t="str">
        <f t="shared" si="619"/>
        <v/>
      </c>
      <c r="CI1021" t="str">
        <f t="shared" si="620"/>
        <v/>
      </c>
      <c r="CJ1021" t="str">
        <f t="shared" si="621"/>
        <v/>
      </c>
      <c r="CK1021" t="str">
        <f t="shared" si="622"/>
        <v/>
      </c>
      <c r="CL1021" t="str">
        <f t="shared" si="623"/>
        <v/>
      </c>
      <c r="CM1021" t="str">
        <f t="shared" si="624"/>
        <v/>
      </c>
      <c r="CN1021" t="str">
        <f t="shared" si="625"/>
        <v/>
      </c>
      <c r="CO1021" t="str">
        <f t="shared" si="626"/>
        <v/>
      </c>
    </row>
    <row r="1022" spans="1:93" ht="14.4">
      <c r="A1022" t="s">
        <v>5208</v>
      </c>
      <c r="B1022" t="s">
        <v>5824</v>
      </c>
      <c r="C1022" s="26"/>
      <c r="D1022" s="27"/>
      <c r="E1022" s="27" t="s">
        <v>2890</v>
      </c>
      <c r="F1022" t="s">
        <v>48</v>
      </c>
      <c r="G1022" s="30" t="s">
        <v>5428</v>
      </c>
      <c r="H1022" t="s">
        <v>526</v>
      </c>
      <c r="I1022" t="s">
        <v>5761</v>
      </c>
      <c r="K1022" s="28"/>
      <c r="M1022" t="s">
        <v>38</v>
      </c>
      <c r="R1022" t="str">
        <f>IF(COUNTIF(soi_input_variables!A:A,B1022)&gt;0,"yes","no")</f>
        <v>yes</v>
      </c>
      <c r="S1022" t="str">
        <f>IF(COUNTIF(midas_input_variables!A:A,B1022)&gt;0,"yes","no")</f>
        <v>no</v>
      </c>
      <c r="T1022" t="str">
        <f t="shared" si="631"/>
        <v>yes</v>
      </c>
      <c r="U1022">
        <f t="shared" si="609"/>
        <v>5.0000000000000001E-4</v>
      </c>
      <c r="V1022" t="str">
        <f>IF(COUNTIF(eucalc_variables_proxies!A:A,B1022)&gt;0,"yes","no")</f>
        <v>yes</v>
      </c>
      <c r="W1022" s="198" t="s">
        <v>38</v>
      </c>
      <c r="X1022" s="9"/>
      <c r="AI1022" s="9" t="s">
        <v>5825</v>
      </c>
      <c r="AJ1022" t="s">
        <v>3147</v>
      </c>
      <c r="AK1022" t="s">
        <v>3147</v>
      </c>
      <c r="AO1022" s="29"/>
      <c r="AP1022" s="103" t="s">
        <v>5826</v>
      </c>
      <c r="AQ1022" s="104" t="b">
        <v>1</v>
      </c>
      <c r="AR1022" s="105"/>
      <c r="AS1022" s="29"/>
      <c r="AT1022" s="131" t="str" cm="1">
        <f t="array" ref="AT1022">IFERROR(_xlfn.TEXTSPLIT(AR1022,";",,FALSE),"")</f>
        <v/>
      </c>
      <c r="BJ1022" s="132" t="str">
        <f t="shared" si="593"/>
        <v/>
      </c>
      <c r="BK1022" s="132" t="str">
        <f t="shared" si="594"/>
        <v/>
      </c>
      <c r="BL1022" s="132" t="str">
        <f t="shared" si="595"/>
        <v/>
      </c>
      <c r="BM1022" s="132" t="str">
        <f t="shared" si="596"/>
        <v/>
      </c>
      <c r="BN1022" s="132" t="str">
        <f t="shared" si="597"/>
        <v/>
      </c>
      <c r="BO1022" s="132" t="str">
        <f t="shared" si="598"/>
        <v/>
      </c>
      <c r="BP1022" s="132" t="str">
        <f t="shared" si="599"/>
        <v/>
      </c>
      <c r="BQ1022" s="132" t="str">
        <f t="shared" si="600"/>
        <v/>
      </c>
      <c r="BR1022" s="132" t="str">
        <f t="shared" si="601"/>
        <v/>
      </c>
      <c r="BS1022" s="132" t="str">
        <f t="shared" si="602"/>
        <v/>
      </c>
      <c r="BT1022" s="132" t="str">
        <f t="shared" si="603"/>
        <v/>
      </c>
      <c r="BU1022" s="132" t="str">
        <f t="shared" si="604"/>
        <v/>
      </c>
      <c r="BV1022" s="132" t="str">
        <f t="shared" si="605"/>
        <v/>
      </c>
      <c r="BW1022" s="132" t="str">
        <f t="shared" si="606"/>
        <v/>
      </c>
      <c r="BX1022" s="132" t="str">
        <f t="shared" si="607"/>
        <v/>
      </c>
      <c r="BY1022" s="132" t="str">
        <f t="shared" si="608"/>
        <v/>
      </c>
      <c r="BZ1022" t="str">
        <f t="shared" si="611"/>
        <v/>
      </c>
      <c r="CA1022" t="str">
        <f t="shared" si="612"/>
        <v/>
      </c>
      <c r="CB1022" t="str">
        <f t="shared" si="613"/>
        <v/>
      </c>
      <c r="CC1022" t="str">
        <f t="shared" si="614"/>
        <v/>
      </c>
      <c r="CD1022" t="str">
        <f t="shared" si="615"/>
        <v/>
      </c>
      <c r="CE1022" t="str">
        <f t="shared" si="616"/>
        <v/>
      </c>
      <c r="CF1022" t="str">
        <f t="shared" si="617"/>
        <v/>
      </c>
      <c r="CG1022" t="str">
        <f t="shared" si="618"/>
        <v/>
      </c>
      <c r="CH1022" t="str">
        <f t="shared" si="619"/>
        <v/>
      </c>
      <c r="CI1022" t="str">
        <f t="shared" si="620"/>
        <v/>
      </c>
      <c r="CJ1022" t="str">
        <f t="shared" si="621"/>
        <v/>
      </c>
      <c r="CK1022" t="str">
        <f t="shared" si="622"/>
        <v/>
      </c>
      <c r="CL1022" t="str">
        <f t="shared" si="623"/>
        <v/>
      </c>
      <c r="CM1022" t="str">
        <f t="shared" si="624"/>
        <v/>
      </c>
      <c r="CN1022" t="str">
        <f t="shared" si="625"/>
        <v/>
      </c>
      <c r="CO1022" t="str">
        <f t="shared" si="626"/>
        <v/>
      </c>
    </row>
    <row r="1023" spans="1:93" ht="14.4">
      <c r="A1023" t="s">
        <v>5211</v>
      </c>
      <c r="B1023" t="s">
        <v>5827</v>
      </c>
      <c r="C1023" s="26"/>
      <c r="D1023" s="27"/>
      <c r="E1023" s="27" t="s">
        <v>2890</v>
      </c>
      <c r="F1023" t="s">
        <v>48</v>
      </c>
      <c r="G1023" s="30" t="s">
        <v>5428</v>
      </c>
      <c r="H1023" t="s">
        <v>526</v>
      </c>
      <c r="I1023" t="s">
        <v>5761</v>
      </c>
      <c r="K1023" s="28"/>
      <c r="M1023" t="s">
        <v>38</v>
      </c>
      <c r="R1023" t="str">
        <f>IF(COUNTIF(soi_input_variables!A:A,B1023)&gt;0,"yes","no")</f>
        <v>yes</v>
      </c>
      <c r="S1023" t="str">
        <f>IF(COUNTIF(midas_input_variables!A:A,B1023)&gt;0,"yes","no")</f>
        <v>no</v>
      </c>
      <c r="T1023" t="str">
        <f t="shared" si="631"/>
        <v>yes</v>
      </c>
      <c r="U1023">
        <f t="shared" si="609"/>
        <v>5.0000000000000001E-4</v>
      </c>
      <c r="V1023" t="str">
        <f>IF(COUNTIF(eucalc_variables_proxies!A:A,B1023)&gt;0,"yes","no")</f>
        <v>yes</v>
      </c>
      <c r="W1023" s="198" t="s">
        <v>38</v>
      </c>
      <c r="X1023" s="9"/>
      <c r="AI1023" s="9" t="s">
        <v>5828</v>
      </c>
      <c r="AJ1023" t="s">
        <v>3147</v>
      </c>
      <c r="AK1023" t="s">
        <v>3147</v>
      </c>
      <c r="AO1023" s="29"/>
      <c r="AP1023" s="103" t="s">
        <v>5829</v>
      </c>
      <c r="AQ1023" s="104" t="b">
        <v>1</v>
      </c>
      <c r="AR1023" s="105"/>
      <c r="AS1023" s="29"/>
      <c r="AT1023" s="131" t="str" cm="1">
        <f t="array" ref="AT1023">IFERROR(_xlfn.TEXTSPLIT(AR1023,";",,FALSE),"")</f>
        <v/>
      </c>
      <c r="BJ1023" s="132" t="str">
        <f t="shared" si="593"/>
        <v/>
      </c>
      <c r="BK1023" s="132" t="str">
        <f t="shared" si="594"/>
        <v/>
      </c>
      <c r="BL1023" s="132" t="str">
        <f t="shared" si="595"/>
        <v/>
      </c>
      <c r="BM1023" s="132" t="str">
        <f t="shared" si="596"/>
        <v/>
      </c>
      <c r="BN1023" s="132" t="str">
        <f t="shared" si="597"/>
        <v/>
      </c>
      <c r="BO1023" s="132" t="str">
        <f t="shared" si="598"/>
        <v/>
      </c>
      <c r="BP1023" s="132" t="str">
        <f t="shared" si="599"/>
        <v/>
      </c>
      <c r="BQ1023" s="132" t="str">
        <f t="shared" si="600"/>
        <v/>
      </c>
      <c r="BR1023" s="132" t="str">
        <f t="shared" si="601"/>
        <v/>
      </c>
      <c r="BS1023" s="132" t="str">
        <f t="shared" si="602"/>
        <v/>
      </c>
      <c r="BT1023" s="132" t="str">
        <f t="shared" si="603"/>
        <v/>
      </c>
      <c r="BU1023" s="132" t="str">
        <f t="shared" si="604"/>
        <v/>
      </c>
      <c r="BV1023" s="132" t="str">
        <f t="shared" si="605"/>
        <v/>
      </c>
      <c r="BW1023" s="132" t="str">
        <f t="shared" si="606"/>
        <v/>
      </c>
      <c r="BX1023" s="132" t="str">
        <f t="shared" si="607"/>
        <v/>
      </c>
      <c r="BY1023" s="132" t="str">
        <f t="shared" si="608"/>
        <v/>
      </c>
      <c r="BZ1023" t="str">
        <f t="shared" si="611"/>
        <v/>
      </c>
      <c r="CA1023" t="str">
        <f t="shared" si="612"/>
        <v/>
      </c>
      <c r="CB1023" t="str">
        <f t="shared" si="613"/>
        <v/>
      </c>
      <c r="CC1023" t="str">
        <f t="shared" si="614"/>
        <v/>
      </c>
      <c r="CD1023" t="str">
        <f t="shared" si="615"/>
        <v/>
      </c>
      <c r="CE1023" t="str">
        <f t="shared" si="616"/>
        <v/>
      </c>
      <c r="CF1023" t="str">
        <f t="shared" si="617"/>
        <v/>
      </c>
      <c r="CG1023" t="str">
        <f t="shared" si="618"/>
        <v/>
      </c>
      <c r="CH1023" t="str">
        <f t="shared" si="619"/>
        <v/>
      </c>
      <c r="CI1023" t="str">
        <f t="shared" si="620"/>
        <v/>
      </c>
      <c r="CJ1023" t="str">
        <f t="shared" si="621"/>
        <v/>
      </c>
      <c r="CK1023" t="str">
        <f t="shared" si="622"/>
        <v/>
      </c>
      <c r="CL1023" t="str">
        <f t="shared" si="623"/>
        <v/>
      </c>
      <c r="CM1023" t="str">
        <f t="shared" si="624"/>
        <v/>
      </c>
      <c r="CN1023" t="str">
        <f t="shared" si="625"/>
        <v/>
      </c>
      <c r="CO1023" t="str">
        <f t="shared" si="626"/>
        <v/>
      </c>
    </row>
    <row r="1024" spans="1:93" ht="14.4">
      <c r="A1024" t="s">
        <v>5214</v>
      </c>
      <c r="B1024" t="s">
        <v>5830</v>
      </c>
      <c r="C1024" s="26"/>
      <c r="D1024" s="27"/>
      <c r="E1024" s="27" t="s">
        <v>2890</v>
      </c>
      <c r="F1024" t="s">
        <v>48</v>
      </c>
      <c r="G1024" s="30" t="s">
        <v>5428</v>
      </c>
      <c r="H1024" t="s">
        <v>526</v>
      </c>
      <c r="I1024" t="s">
        <v>5761</v>
      </c>
      <c r="K1024" s="28"/>
      <c r="M1024" t="s">
        <v>38</v>
      </c>
      <c r="R1024" t="str">
        <f>IF(COUNTIF(soi_input_variables!A:A,B1024)&gt;0,"yes","no")</f>
        <v>yes</v>
      </c>
      <c r="S1024" t="str">
        <f>IF(COUNTIF(midas_input_variables!A:A,B1024)&gt;0,"yes","no")</f>
        <v>no</v>
      </c>
      <c r="T1024" t="str">
        <f t="shared" si="631"/>
        <v>yes</v>
      </c>
      <c r="U1024">
        <f t="shared" si="609"/>
        <v>5.0000000000000001E-4</v>
      </c>
      <c r="V1024" t="str">
        <f>IF(COUNTIF(eucalc_variables_proxies!A:A,B1024)&gt;0,"yes","no")</f>
        <v>yes</v>
      </c>
      <c r="W1024" s="198" t="s">
        <v>38</v>
      </c>
      <c r="X1024" s="9"/>
      <c r="AI1024" s="9" t="s">
        <v>5831</v>
      </c>
      <c r="AJ1024" t="s">
        <v>3147</v>
      </c>
      <c r="AK1024" t="s">
        <v>3147</v>
      </c>
      <c r="AO1024" s="29"/>
      <c r="AP1024" s="103" t="s">
        <v>5832</v>
      </c>
      <c r="AQ1024" s="104" t="b">
        <v>1</v>
      </c>
      <c r="AR1024" s="105"/>
      <c r="AS1024" s="29"/>
      <c r="AT1024" s="131" t="str" cm="1">
        <f t="array" ref="AT1024">IFERROR(_xlfn.TEXTSPLIT(AR1024,";",,FALSE),"")</f>
        <v/>
      </c>
      <c r="BJ1024" s="132" t="str">
        <f t="shared" si="593"/>
        <v/>
      </c>
      <c r="BK1024" s="132" t="str">
        <f t="shared" si="594"/>
        <v/>
      </c>
      <c r="BL1024" s="132" t="str">
        <f t="shared" si="595"/>
        <v/>
      </c>
      <c r="BM1024" s="132" t="str">
        <f t="shared" si="596"/>
        <v/>
      </c>
      <c r="BN1024" s="132" t="str">
        <f t="shared" si="597"/>
        <v/>
      </c>
      <c r="BO1024" s="132" t="str">
        <f t="shared" si="598"/>
        <v/>
      </c>
      <c r="BP1024" s="132" t="str">
        <f t="shared" si="599"/>
        <v/>
      </c>
      <c r="BQ1024" s="132" t="str">
        <f t="shared" si="600"/>
        <v/>
      </c>
      <c r="BR1024" s="132" t="str">
        <f t="shared" si="601"/>
        <v/>
      </c>
      <c r="BS1024" s="132" t="str">
        <f t="shared" si="602"/>
        <v/>
      </c>
      <c r="BT1024" s="132" t="str">
        <f t="shared" si="603"/>
        <v/>
      </c>
      <c r="BU1024" s="132" t="str">
        <f t="shared" si="604"/>
        <v/>
      </c>
      <c r="BV1024" s="132" t="str">
        <f t="shared" si="605"/>
        <v/>
      </c>
      <c r="BW1024" s="132" t="str">
        <f t="shared" si="606"/>
        <v/>
      </c>
      <c r="BX1024" s="132" t="str">
        <f t="shared" si="607"/>
        <v/>
      </c>
      <c r="BY1024" s="132" t="str">
        <f t="shared" si="608"/>
        <v/>
      </c>
      <c r="BZ1024" t="str">
        <f t="shared" si="611"/>
        <v/>
      </c>
      <c r="CA1024" t="str">
        <f t="shared" si="612"/>
        <v/>
      </c>
      <c r="CB1024" t="str">
        <f t="shared" si="613"/>
        <v/>
      </c>
      <c r="CC1024" t="str">
        <f t="shared" si="614"/>
        <v/>
      </c>
      <c r="CD1024" t="str">
        <f t="shared" si="615"/>
        <v/>
      </c>
      <c r="CE1024" t="str">
        <f t="shared" si="616"/>
        <v/>
      </c>
      <c r="CF1024" t="str">
        <f t="shared" si="617"/>
        <v/>
      </c>
      <c r="CG1024" t="str">
        <f t="shared" si="618"/>
        <v/>
      </c>
      <c r="CH1024" t="str">
        <f t="shared" si="619"/>
        <v/>
      </c>
      <c r="CI1024" t="str">
        <f t="shared" si="620"/>
        <v/>
      </c>
      <c r="CJ1024" t="str">
        <f t="shared" si="621"/>
        <v/>
      </c>
      <c r="CK1024" t="str">
        <f t="shared" si="622"/>
        <v/>
      </c>
      <c r="CL1024" t="str">
        <f t="shared" si="623"/>
        <v/>
      </c>
      <c r="CM1024" t="str">
        <f t="shared" si="624"/>
        <v/>
      </c>
      <c r="CN1024" t="str">
        <f t="shared" si="625"/>
        <v/>
      </c>
      <c r="CO1024" t="str">
        <f t="shared" si="626"/>
        <v/>
      </c>
    </row>
    <row r="1025" spans="1:93" ht="14.4">
      <c r="A1025" t="s">
        <v>5218</v>
      </c>
      <c r="B1025" t="s">
        <v>5833</v>
      </c>
      <c r="C1025" s="26"/>
      <c r="D1025" s="27"/>
      <c r="E1025" s="27" t="s">
        <v>2890</v>
      </c>
      <c r="F1025" t="s">
        <v>48</v>
      </c>
      <c r="G1025" s="30" t="s">
        <v>5428</v>
      </c>
      <c r="H1025" t="s">
        <v>526</v>
      </c>
      <c r="I1025" t="s">
        <v>5761</v>
      </c>
      <c r="K1025" s="28"/>
      <c r="M1025" t="s">
        <v>38</v>
      </c>
      <c r="R1025" t="str">
        <f>IF(COUNTIF(soi_input_variables!A:A,B1025)&gt;0,"yes","no")</f>
        <v>yes</v>
      </c>
      <c r="S1025" t="str">
        <f>IF(COUNTIF(midas_input_variables!A:A,B1025)&gt;0,"yes","no")</f>
        <v>no</v>
      </c>
      <c r="T1025" t="str">
        <f t="shared" si="631"/>
        <v>yes</v>
      </c>
      <c r="U1025">
        <f t="shared" si="609"/>
        <v>5.0000000000000001E-4</v>
      </c>
      <c r="V1025" t="str">
        <f>IF(COUNTIF(eucalc_variables_proxies!A:A,B1025)&gt;0,"yes","no")</f>
        <v>yes</v>
      </c>
      <c r="W1025" s="198" t="s">
        <v>38</v>
      </c>
      <c r="X1025" s="9"/>
      <c r="AI1025" s="9" t="s">
        <v>5834</v>
      </c>
      <c r="AJ1025" t="s">
        <v>3147</v>
      </c>
      <c r="AK1025" t="s">
        <v>3147</v>
      </c>
      <c r="AO1025" s="29"/>
      <c r="AP1025" s="103" t="s">
        <v>5835</v>
      </c>
      <c r="AQ1025" s="104" t="b">
        <v>1</v>
      </c>
      <c r="AR1025" s="105"/>
      <c r="AS1025" s="29"/>
      <c r="AT1025" s="131" t="str" cm="1">
        <f t="array" ref="AT1025">IFERROR(_xlfn.TEXTSPLIT(AR1025,";",,FALSE),"")</f>
        <v/>
      </c>
      <c r="BJ1025" s="132" t="str">
        <f t="shared" si="593"/>
        <v/>
      </c>
      <c r="BK1025" s="132" t="str">
        <f t="shared" si="594"/>
        <v/>
      </c>
      <c r="BL1025" s="132" t="str">
        <f t="shared" si="595"/>
        <v/>
      </c>
      <c r="BM1025" s="132" t="str">
        <f t="shared" si="596"/>
        <v/>
      </c>
      <c r="BN1025" s="132" t="str">
        <f t="shared" si="597"/>
        <v/>
      </c>
      <c r="BO1025" s="132" t="str">
        <f t="shared" si="598"/>
        <v/>
      </c>
      <c r="BP1025" s="132" t="str">
        <f t="shared" si="599"/>
        <v/>
      </c>
      <c r="BQ1025" s="132" t="str">
        <f t="shared" si="600"/>
        <v/>
      </c>
      <c r="BR1025" s="132" t="str">
        <f t="shared" si="601"/>
        <v/>
      </c>
      <c r="BS1025" s="132" t="str">
        <f t="shared" si="602"/>
        <v/>
      </c>
      <c r="BT1025" s="132" t="str">
        <f t="shared" si="603"/>
        <v/>
      </c>
      <c r="BU1025" s="132" t="str">
        <f t="shared" si="604"/>
        <v/>
      </c>
      <c r="BV1025" s="132" t="str">
        <f t="shared" si="605"/>
        <v/>
      </c>
      <c r="BW1025" s="132" t="str">
        <f t="shared" si="606"/>
        <v/>
      </c>
      <c r="BX1025" s="132" t="str">
        <f t="shared" si="607"/>
        <v/>
      </c>
      <c r="BY1025" s="132" t="str">
        <f t="shared" si="608"/>
        <v/>
      </c>
      <c r="BZ1025" t="str">
        <f t="shared" si="611"/>
        <v/>
      </c>
      <c r="CA1025" t="str">
        <f t="shared" si="612"/>
        <v/>
      </c>
      <c r="CB1025" t="str">
        <f t="shared" si="613"/>
        <v/>
      </c>
      <c r="CC1025" t="str">
        <f t="shared" si="614"/>
        <v/>
      </c>
      <c r="CD1025" t="str">
        <f t="shared" si="615"/>
        <v/>
      </c>
      <c r="CE1025" t="str">
        <f t="shared" si="616"/>
        <v/>
      </c>
      <c r="CF1025" t="str">
        <f t="shared" si="617"/>
        <v/>
      </c>
      <c r="CG1025" t="str">
        <f t="shared" si="618"/>
        <v/>
      </c>
      <c r="CH1025" t="str">
        <f t="shared" si="619"/>
        <v/>
      </c>
      <c r="CI1025" t="str">
        <f t="shared" si="620"/>
        <v/>
      </c>
      <c r="CJ1025" t="str">
        <f t="shared" si="621"/>
        <v/>
      </c>
      <c r="CK1025" t="str">
        <f t="shared" si="622"/>
        <v/>
      </c>
      <c r="CL1025" t="str">
        <f t="shared" si="623"/>
        <v/>
      </c>
      <c r="CM1025" t="str">
        <f t="shared" si="624"/>
        <v/>
      </c>
      <c r="CN1025" t="str">
        <f t="shared" si="625"/>
        <v/>
      </c>
      <c r="CO1025" t="str">
        <f t="shared" si="626"/>
        <v/>
      </c>
    </row>
    <row r="1026" spans="1:93" ht="14.4">
      <c r="A1026" t="s">
        <v>5220</v>
      </c>
      <c r="B1026" t="s">
        <v>5836</v>
      </c>
      <c r="C1026" s="26"/>
      <c r="D1026" s="27"/>
      <c r="E1026" s="27" t="s">
        <v>2890</v>
      </c>
      <c r="F1026" t="s">
        <v>48</v>
      </c>
      <c r="G1026" s="30" t="s">
        <v>5428</v>
      </c>
      <c r="H1026" t="s">
        <v>526</v>
      </c>
      <c r="I1026" t="s">
        <v>5761</v>
      </c>
      <c r="K1026" s="28"/>
      <c r="M1026" t="s">
        <v>38</v>
      </c>
      <c r="R1026" t="str">
        <f>IF(COUNTIF(soi_input_variables!A:A,B1026)&gt;0,"yes","no")</f>
        <v>yes</v>
      </c>
      <c r="S1026" t="str">
        <f>IF(COUNTIF(midas_input_variables!A:A,B1026)&gt;0,"yes","no")</f>
        <v>no</v>
      </c>
      <c r="T1026" t="str">
        <f t="shared" si="631"/>
        <v>yes</v>
      </c>
      <c r="U1026">
        <f t="shared" si="609"/>
        <v>5.0000000000000001E-4</v>
      </c>
      <c r="V1026" t="str">
        <f>IF(COUNTIF(eucalc_variables_proxies!A:A,B1026)&gt;0,"yes","no")</f>
        <v>yes</v>
      </c>
      <c r="W1026" s="198" t="s">
        <v>38</v>
      </c>
      <c r="X1026" s="9"/>
      <c r="AI1026" s="9" t="s">
        <v>5837</v>
      </c>
      <c r="AJ1026" t="s">
        <v>3147</v>
      </c>
      <c r="AK1026" t="s">
        <v>3147</v>
      </c>
      <c r="AO1026" s="29"/>
      <c r="AP1026" s="103" t="s">
        <v>5838</v>
      </c>
      <c r="AQ1026" s="104" t="b">
        <v>1</v>
      </c>
      <c r="AR1026" s="105"/>
      <c r="AS1026" s="29"/>
      <c r="AT1026" s="131" t="str" cm="1">
        <f t="array" ref="AT1026">IFERROR(_xlfn.TEXTSPLIT(AR1026,";",,FALSE),"")</f>
        <v/>
      </c>
      <c r="BJ1026" s="132" t="str">
        <f t="shared" si="593"/>
        <v/>
      </c>
      <c r="BK1026" s="132" t="str">
        <f t="shared" si="594"/>
        <v/>
      </c>
      <c r="BL1026" s="132" t="str">
        <f t="shared" si="595"/>
        <v/>
      </c>
      <c r="BM1026" s="132" t="str">
        <f t="shared" si="596"/>
        <v/>
      </c>
      <c r="BN1026" s="132" t="str">
        <f t="shared" si="597"/>
        <v/>
      </c>
      <c r="BO1026" s="132" t="str">
        <f t="shared" si="598"/>
        <v/>
      </c>
      <c r="BP1026" s="132" t="str">
        <f t="shared" si="599"/>
        <v/>
      </c>
      <c r="BQ1026" s="132" t="str">
        <f t="shared" si="600"/>
        <v/>
      </c>
      <c r="BR1026" s="132" t="str">
        <f t="shared" si="601"/>
        <v/>
      </c>
      <c r="BS1026" s="132" t="str">
        <f t="shared" si="602"/>
        <v/>
      </c>
      <c r="BT1026" s="132" t="str">
        <f t="shared" si="603"/>
        <v/>
      </c>
      <c r="BU1026" s="132" t="str">
        <f t="shared" si="604"/>
        <v/>
      </c>
      <c r="BV1026" s="132" t="str">
        <f t="shared" si="605"/>
        <v/>
      </c>
      <c r="BW1026" s="132" t="str">
        <f t="shared" si="606"/>
        <v/>
      </c>
      <c r="BX1026" s="132" t="str">
        <f t="shared" si="607"/>
        <v/>
      </c>
      <c r="BY1026" s="132" t="str">
        <f t="shared" si="608"/>
        <v/>
      </c>
      <c r="BZ1026" t="str">
        <f t="shared" si="611"/>
        <v/>
      </c>
      <c r="CA1026" t="str">
        <f t="shared" si="612"/>
        <v/>
      </c>
      <c r="CB1026" t="str">
        <f t="shared" si="613"/>
        <v/>
      </c>
      <c r="CC1026" t="str">
        <f t="shared" si="614"/>
        <v/>
      </c>
      <c r="CD1026" t="str">
        <f t="shared" si="615"/>
        <v/>
      </c>
      <c r="CE1026" t="str">
        <f t="shared" si="616"/>
        <v/>
      </c>
      <c r="CF1026" t="str">
        <f t="shared" si="617"/>
        <v/>
      </c>
      <c r="CG1026" t="str">
        <f t="shared" si="618"/>
        <v/>
      </c>
      <c r="CH1026" t="str">
        <f t="shared" si="619"/>
        <v/>
      </c>
      <c r="CI1026" t="str">
        <f t="shared" si="620"/>
        <v/>
      </c>
      <c r="CJ1026" t="str">
        <f t="shared" si="621"/>
        <v/>
      </c>
      <c r="CK1026" t="str">
        <f t="shared" si="622"/>
        <v/>
      </c>
      <c r="CL1026" t="str">
        <f t="shared" si="623"/>
        <v/>
      </c>
      <c r="CM1026" t="str">
        <f t="shared" si="624"/>
        <v/>
      </c>
      <c r="CN1026" t="str">
        <f t="shared" si="625"/>
        <v/>
      </c>
      <c r="CO1026" t="str">
        <f t="shared" si="626"/>
        <v/>
      </c>
    </row>
    <row r="1027" spans="1:93" ht="16.2" customHeight="1">
      <c r="A1027" s="34" t="s">
        <v>5224</v>
      </c>
      <c r="B1027" s="97" t="s">
        <v>4948</v>
      </c>
      <c r="C1027" s="26" t="s">
        <v>5427</v>
      </c>
      <c r="D1027" s="27"/>
      <c r="E1027" s="27" t="s">
        <v>2890</v>
      </c>
      <c r="F1027" t="s">
        <v>48</v>
      </c>
      <c r="G1027" s="30" t="s">
        <v>5428</v>
      </c>
      <c r="H1027" t="s">
        <v>526</v>
      </c>
      <c r="I1027" t="s">
        <v>5761</v>
      </c>
      <c r="K1027" s="28" t="s">
        <v>4671</v>
      </c>
      <c r="L1027" t="s">
        <v>472</v>
      </c>
      <c r="M1027" t="s">
        <v>38</v>
      </c>
      <c r="Q1027" s="202"/>
      <c r="R1027" t="str">
        <f>IF(COUNTIF(soi_input_variables!A:A,B1027)&gt;0,"yes","no")</f>
        <v>yes</v>
      </c>
      <c r="S1027" t="str">
        <f>IF(COUNTIF(midas_input_variables!A:A,B1027)&gt;0,"yes","no")</f>
        <v>yes</v>
      </c>
      <c r="T1027" t="str">
        <f t="shared" si="631"/>
        <v>yes</v>
      </c>
      <c r="U1027">
        <f t="shared" si="609"/>
        <v>5.0000000000000001E-4</v>
      </c>
      <c r="V1027" t="str">
        <f>IF(COUNTIF(eucalc_variables_proxies!A:A,B1027)&gt;0,"yes","no")</f>
        <v>yes</v>
      </c>
      <c r="X1027" s="9" t="s">
        <v>2966</v>
      </c>
      <c r="Y1027" t="s">
        <v>4681</v>
      </c>
      <c r="AI1027" s="9" t="s">
        <v>5839</v>
      </c>
      <c r="AJ1027" t="s">
        <v>3147</v>
      </c>
      <c r="AK1027" t="s">
        <v>3147</v>
      </c>
      <c r="AO1027" s="29"/>
      <c r="AP1027" s="103" t="s">
        <v>5840</v>
      </c>
      <c r="AQ1027" s="104" t="b">
        <v>1</v>
      </c>
      <c r="AR1027" s="105"/>
      <c r="AS1027" s="29"/>
      <c r="AT1027" s="131" t="str" cm="1">
        <f t="array" ref="AT1027">IFERROR(_xlfn.TEXTSPLIT(AR1027,";",,FALSE),"")</f>
        <v/>
      </c>
      <c r="BJ1027" s="132" t="str">
        <f t="shared" si="593"/>
        <v/>
      </c>
      <c r="BK1027" s="132" t="str">
        <f t="shared" si="594"/>
        <v/>
      </c>
      <c r="BL1027" s="132" t="str">
        <f t="shared" si="595"/>
        <v/>
      </c>
      <c r="BM1027" s="132" t="str">
        <f t="shared" si="596"/>
        <v/>
      </c>
      <c r="BN1027" s="132" t="str">
        <f t="shared" si="597"/>
        <v/>
      </c>
      <c r="BO1027" s="132" t="str">
        <f t="shared" si="598"/>
        <v/>
      </c>
      <c r="BP1027" s="132" t="str">
        <f t="shared" si="599"/>
        <v/>
      </c>
      <c r="BQ1027" s="132" t="str">
        <f t="shared" si="600"/>
        <v/>
      </c>
      <c r="BR1027" s="132" t="str">
        <f t="shared" si="601"/>
        <v/>
      </c>
      <c r="BS1027" s="132" t="str">
        <f t="shared" si="602"/>
        <v/>
      </c>
      <c r="BT1027" s="132" t="str">
        <f t="shared" si="603"/>
        <v/>
      </c>
      <c r="BU1027" s="132" t="str">
        <f t="shared" si="604"/>
        <v/>
      </c>
      <c r="BV1027" s="132" t="str">
        <f t="shared" si="605"/>
        <v/>
      </c>
      <c r="BW1027" s="132" t="str">
        <f t="shared" si="606"/>
        <v/>
      </c>
      <c r="BX1027" s="132" t="str">
        <f t="shared" si="607"/>
        <v/>
      </c>
      <c r="BY1027" s="132" t="str">
        <f t="shared" si="608"/>
        <v/>
      </c>
      <c r="BZ1027" t="str">
        <f t="shared" si="611"/>
        <v/>
      </c>
      <c r="CA1027" t="str">
        <f t="shared" si="612"/>
        <v/>
      </c>
      <c r="CB1027" t="str">
        <f t="shared" si="613"/>
        <v/>
      </c>
      <c r="CC1027" t="str">
        <f t="shared" si="614"/>
        <v/>
      </c>
      <c r="CD1027" t="str">
        <f t="shared" si="615"/>
        <v/>
      </c>
      <c r="CE1027" t="str">
        <f t="shared" si="616"/>
        <v/>
      </c>
      <c r="CF1027" t="str">
        <f t="shared" si="617"/>
        <v/>
      </c>
      <c r="CG1027" t="str">
        <f t="shared" si="618"/>
        <v/>
      </c>
      <c r="CH1027" t="str">
        <f t="shared" si="619"/>
        <v/>
      </c>
      <c r="CI1027" t="str">
        <f t="shared" si="620"/>
        <v/>
      </c>
      <c r="CJ1027" t="str">
        <f t="shared" si="621"/>
        <v/>
      </c>
      <c r="CK1027" t="str">
        <f t="shared" si="622"/>
        <v/>
      </c>
      <c r="CL1027" t="str">
        <f t="shared" si="623"/>
        <v/>
      </c>
      <c r="CM1027" t="str">
        <f t="shared" si="624"/>
        <v/>
      </c>
      <c r="CN1027" t="str">
        <f t="shared" si="625"/>
        <v/>
      </c>
      <c r="CO1027" t="str">
        <f t="shared" si="626"/>
        <v/>
      </c>
    </row>
    <row r="1028" spans="1:93" ht="16.2" customHeight="1">
      <c r="A1028" t="s">
        <v>5228</v>
      </c>
      <c r="B1028" t="s">
        <v>5841</v>
      </c>
      <c r="C1028" s="26"/>
      <c r="D1028" s="27"/>
      <c r="E1028" s="27" t="s">
        <v>2890</v>
      </c>
      <c r="F1028" t="s">
        <v>48</v>
      </c>
      <c r="G1028" s="30" t="s">
        <v>631</v>
      </c>
      <c r="H1028" t="s">
        <v>526</v>
      </c>
      <c r="I1028" t="s">
        <v>5842</v>
      </c>
      <c r="K1028" s="28"/>
      <c r="M1028" t="s">
        <v>38</v>
      </c>
      <c r="R1028" t="str">
        <f>IF(COUNTIF(soi_input_variables!A:A,B1028)&gt;0,"yes","no")</f>
        <v>yes</v>
      </c>
      <c r="S1028" t="str">
        <f>IF(COUNTIF(midas_input_variables!A:A,B1028)&gt;0,"yes","no")</f>
        <v>no</v>
      </c>
      <c r="T1028" t="str">
        <f t="shared" ref="T1028:T1039" si="632">IF(OR(R1028="yes",S1028="yes"),"yes","no")</f>
        <v>yes</v>
      </c>
      <c r="U1028">
        <f t="shared" si="609"/>
        <v>5.0000000000000001E-4</v>
      </c>
      <c r="V1028" t="str">
        <f>IF(COUNTIF(eucalc_variables_proxies!A:A,B1028)&gt;0,"yes","no")</f>
        <v>yes</v>
      </c>
      <c r="W1028" s="198" t="s">
        <v>38</v>
      </c>
      <c r="X1028" s="9"/>
      <c r="AI1028" s="9" t="s">
        <v>5843</v>
      </c>
      <c r="AJ1028" t="s">
        <v>3147</v>
      </c>
      <c r="AK1028" t="s">
        <v>3147</v>
      </c>
      <c r="AO1028" s="29"/>
      <c r="AP1028" s="103" t="s">
        <v>5844</v>
      </c>
      <c r="AQ1028" s="104" t="b">
        <v>1</v>
      </c>
      <c r="AR1028" s="105"/>
      <c r="AS1028" s="29"/>
      <c r="AT1028" s="131" t="str" cm="1">
        <f t="array" ref="AT1028">IFERROR(_xlfn.TEXTSPLIT(AR1028,";",,FALSE),"")</f>
        <v/>
      </c>
      <c r="BJ1028" s="132" t="str">
        <f t="shared" si="593"/>
        <v/>
      </c>
      <c r="BK1028" s="132" t="str">
        <f t="shared" si="594"/>
        <v/>
      </c>
      <c r="BL1028" s="132" t="str">
        <f t="shared" si="595"/>
        <v/>
      </c>
      <c r="BM1028" s="132" t="str">
        <f t="shared" si="596"/>
        <v/>
      </c>
      <c r="BN1028" s="132" t="str">
        <f t="shared" si="597"/>
        <v/>
      </c>
      <c r="BO1028" s="132" t="str">
        <f t="shared" si="598"/>
        <v/>
      </c>
      <c r="BP1028" s="132" t="str">
        <f t="shared" si="599"/>
        <v/>
      </c>
      <c r="BQ1028" s="132" t="str">
        <f t="shared" si="600"/>
        <v/>
      </c>
      <c r="BR1028" s="132" t="str">
        <f t="shared" si="601"/>
        <v/>
      </c>
      <c r="BS1028" s="132" t="str">
        <f t="shared" si="602"/>
        <v/>
      </c>
      <c r="BT1028" s="132" t="str">
        <f t="shared" si="603"/>
        <v/>
      </c>
      <c r="BU1028" s="132" t="str">
        <f t="shared" si="604"/>
        <v/>
      </c>
      <c r="BV1028" s="132" t="str">
        <f t="shared" si="605"/>
        <v/>
      </c>
      <c r="BW1028" s="132" t="str">
        <f t="shared" si="606"/>
        <v/>
      </c>
      <c r="BX1028" s="132" t="str">
        <f t="shared" si="607"/>
        <v/>
      </c>
      <c r="BY1028" s="132" t="str">
        <f t="shared" si="608"/>
        <v/>
      </c>
      <c r="BZ1028" t="str">
        <f t="shared" si="611"/>
        <v/>
      </c>
      <c r="CA1028" t="str">
        <f t="shared" si="612"/>
        <v/>
      </c>
      <c r="CB1028" t="str">
        <f t="shared" si="613"/>
        <v/>
      </c>
      <c r="CC1028" t="str">
        <f t="shared" si="614"/>
        <v/>
      </c>
      <c r="CD1028" t="str">
        <f t="shared" si="615"/>
        <v/>
      </c>
      <c r="CE1028" t="str">
        <f t="shared" si="616"/>
        <v/>
      </c>
      <c r="CF1028" t="str">
        <f t="shared" si="617"/>
        <v/>
      </c>
      <c r="CG1028" t="str">
        <f t="shared" si="618"/>
        <v/>
      </c>
      <c r="CH1028" t="str">
        <f t="shared" si="619"/>
        <v/>
      </c>
      <c r="CI1028" t="str">
        <f t="shared" si="620"/>
        <v/>
      </c>
      <c r="CJ1028" t="str">
        <f t="shared" si="621"/>
        <v/>
      </c>
      <c r="CK1028" t="str">
        <f t="shared" si="622"/>
        <v/>
      </c>
      <c r="CL1028" t="str">
        <f t="shared" si="623"/>
        <v/>
      </c>
      <c r="CM1028" t="str">
        <f t="shared" si="624"/>
        <v/>
      </c>
      <c r="CN1028" t="str">
        <f t="shared" si="625"/>
        <v/>
      </c>
      <c r="CO1028" t="str">
        <f t="shared" si="626"/>
        <v/>
      </c>
    </row>
    <row r="1029" spans="1:93" ht="16.2" customHeight="1">
      <c r="A1029" t="s">
        <v>5233</v>
      </c>
      <c r="B1029" t="s">
        <v>5845</v>
      </c>
      <c r="C1029" s="26"/>
      <c r="D1029" s="27"/>
      <c r="E1029" s="27" t="s">
        <v>2890</v>
      </c>
      <c r="F1029" t="s">
        <v>48</v>
      </c>
      <c r="G1029" s="30" t="s">
        <v>631</v>
      </c>
      <c r="H1029" t="s">
        <v>526</v>
      </c>
      <c r="I1029" t="s">
        <v>5842</v>
      </c>
      <c r="K1029" s="28"/>
      <c r="M1029" t="s">
        <v>38</v>
      </c>
      <c r="R1029" t="str">
        <f>IF(COUNTIF(soi_input_variables!A:A,B1029)&gt;0,"yes","no")</f>
        <v>yes</v>
      </c>
      <c r="S1029" t="str">
        <f>IF(COUNTIF(midas_input_variables!A:A,B1029)&gt;0,"yes","no")</f>
        <v>no</v>
      </c>
      <c r="T1029" t="str">
        <f t="shared" si="632"/>
        <v>yes</v>
      </c>
      <c r="U1029">
        <f t="shared" si="609"/>
        <v>5.0000000000000001E-4</v>
      </c>
      <c r="V1029" t="str">
        <f>IF(COUNTIF(eucalc_variables_proxies!A:A,B1029)&gt;0,"yes","no")</f>
        <v>yes</v>
      </c>
      <c r="W1029" s="198" t="s">
        <v>38</v>
      </c>
      <c r="X1029" s="9"/>
      <c r="AI1029" s="9" t="s">
        <v>5846</v>
      </c>
      <c r="AJ1029" t="s">
        <v>3147</v>
      </c>
      <c r="AK1029" t="s">
        <v>3147</v>
      </c>
      <c r="AO1029" s="29"/>
      <c r="AP1029" s="103" t="s">
        <v>5847</v>
      </c>
      <c r="AQ1029" s="104" t="b">
        <v>1</v>
      </c>
      <c r="AR1029" s="105"/>
      <c r="AS1029" s="29"/>
      <c r="AT1029" s="131" t="str" cm="1">
        <f t="array" ref="AT1029">IFERROR(_xlfn.TEXTSPLIT(AR1029,";",,FALSE),"")</f>
        <v/>
      </c>
      <c r="BJ1029" s="132" t="str">
        <f t="shared" si="593"/>
        <v/>
      </c>
      <c r="BK1029" s="132" t="str">
        <f t="shared" si="594"/>
        <v/>
      </c>
      <c r="BL1029" s="132" t="str">
        <f t="shared" si="595"/>
        <v/>
      </c>
      <c r="BM1029" s="132" t="str">
        <f t="shared" si="596"/>
        <v/>
      </c>
      <c r="BN1029" s="132" t="str">
        <f t="shared" si="597"/>
        <v/>
      </c>
      <c r="BO1029" s="132" t="str">
        <f t="shared" si="598"/>
        <v/>
      </c>
      <c r="BP1029" s="132" t="str">
        <f t="shared" si="599"/>
        <v/>
      </c>
      <c r="BQ1029" s="132" t="str">
        <f t="shared" si="600"/>
        <v/>
      </c>
      <c r="BR1029" s="132" t="str">
        <f t="shared" si="601"/>
        <v/>
      </c>
      <c r="BS1029" s="132" t="str">
        <f t="shared" si="602"/>
        <v/>
      </c>
      <c r="BT1029" s="132" t="str">
        <f t="shared" si="603"/>
        <v/>
      </c>
      <c r="BU1029" s="132" t="str">
        <f t="shared" si="604"/>
        <v/>
      </c>
      <c r="BV1029" s="132" t="str">
        <f t="shared" si="605"/>
        <v/>
      </c>
      <c r="BW1029" s="132" t="str">
        <f t="shared" si="606"/>
        <v/>
      </c>
      <c r="BX1029" s="132" t="str">
        <f t="shared" si="607"/>
        <v/>
      </c>
      <c r="BY1029" s="132" t="str">
        <f t="shared" si="608"/>
        <v/>
      </c>
      <c r="BZ1029" t="str">
        <f t="shared" si="611"/>
        <v/>
      </c>
      <c r="CA1029" t="str">
        <f t="shared" si="612"/>
        <v/>
      </c>
      <c r="CB1029" t="str">
        <f t="shared" si="613"/>
        <v/>
      </c>
      <c r="CC1029" t="str">
        <f t="shared" si="614"/>
        <v/>
      </c>
      <c r="CD1029" t="str">
        <f t="shared" si="615"/>
        <v/>
      </c>
      <c r="CE1029" t="str">
        <f t="shared" si="616"/>
        <v/>
      </c>
      <c r="CF1029" t="str">
        <f t="shared" si="617"/>
        <v/>
      </c>
      <c r="CG1029" t="str">
        <f t="shared" si="618"/>
        <v/>
      </c>
      <c r="CH1029" t="str">
        <f t="shared" si="619"/>
        <v/>
      </c>
      <c r="CI1029" t="str">
        <f t="shared" si="620"/>
        <v/>
      </c>
      <c r="CJ1029" t="str">
        <f t="shared" si="621"/>
        <v/>
      </c>
      <c r="CK1029" t="str">
        <f t="shared" si="622"/>
        <v/>
      </c>
      <c r="CL1029" t="str">
        <f t="shared" si="623"/>
        <v/>
      </c>
      <c r="CM1029" t="str">
        <f t="shared" si="624"/>
        <v/>
      </c>
      <c r="CN1029" t="str">
        <f t="shared" si="625"/>
        <v/>
      </c>
      <c r="CO1029" t="str">
        <f t="shared" si="626"/>
        <v/>
      </c>
    </row>
    <row r="1030" spans="1:93" ht="16.2" customHeight="1">
      <c r="A1030" t="s">
        <v>5237</v>
      </c>
      <c r="B1030" t="s">
        <v>5848</v>
      </c>
      <c r="C1030" s="26"/>
      <c r="D1030" s="27"/>
      <c r="E1030" s="27" t="s">
        <v>2890</v>
      </c>
      <c r="F1030" t="s">
        <v>48</v>
      </c>
      <c r="G1030" s="30" t="s">
        <v>631</v>
      </c>
      <c r="H1030" t="s">
        <v>526</v>
      </c>
      <c r="I1030" t="s">
        <v>5842</v>
      </c>
      <c r="K1030" s="28"/>
      <c r="M1030" t="s">
        <v>38</v>
      </c>
      <c r="R1030" t="str">
        <f>IF(COUNTIF(soi_input_variables!A:A,B1030)&gt;0,"yes","no")</f>
        <v>yes</v>
      </c>
      <c r="S1030" t="str">
        <f>IF(COUNTIF(midas_input_variables!A:A,B1030)&gt;0,"yes","no")</f>
        <v>no</v>
      </c>
      <c r="T1030" t="str">
        <f t="shared" si="632"/>
        <v>yes</v>
      </c>
      <c r="U1030">
        <f t="shared" si="609"/>
        <v>5.0000000000000001E-4</v>
      </c>
      <c r="V1030" t="str">
        <f>IF(COUNTIF(eucalc_variables_proxies!A:A,B1030)&gt;0,"yes","no")</f>
        <v>yes</v>
      </c>
      <c r="W1030" s="198" t="s">
        <v>38</v>
      </c>
      <c r="X1030" s="9"/>
      <c r="AI1030" s="9" t="s">
        <v>5849</v>
      </c>
      <c r="AJ1030" t="s">
        <v>3147</v>
      </c>
      <c r="AK1030" t="s">
        <v>3147</v>
      </c>
      <c r="AO1030" s="29"/>
      <c r="AP1030" s="114" t="s">
        <v>5850</v>
      </c>
      <c r="AQ1030" s="104" t="b">
        <v>1</v>
      </c>
      <c r="AR1030" s="105"/>
      <c r="AS1030" s="29"/>
      <c r="AT1030" s="131" t="str" cm="1">
        <f t="array" ref="AT1030">IFERROR(_xlfn.TEXTSPLIT(AR1030,";",,FALSE),"")</f>
        <v/>
      </c>
      <c r="BJ1030" s="132" t="str">
        <f t="shared" si="593"/>
        <v/>
      </c>
      <c r="BK1030" s="132" t="str">
        <f t="shared" si="594"/>
        <v/>
      </c>
      <c r="BL1030" s="132" t="str">
        <f t="shared" si="595"/>
        <v/>
      </c>
      <c r="BM1030" s="132" t="str">
        <f t="shared" si="596"/>
        <v/>
      </c>
      <c r="BN1030" s="132" t="str">
        <f t="shared" si="597"/>
        <v/>
      </c>
      <c r="BO1030" s="132" t="str">
        <f t="shared" si="598"/>
        <v/>
      </c>
      <c r="BP1030" s="132" t="str">
        <f t="shared" si="599"/>
        <v/>
      </c>
      <c r="BQ1030" s="132" t="str">
        <f t="shared" si="600"/>
        <v/>
      </c>
      <c r="BR1030" s="132" t="str">
        <f t="shared" si="601"/>
        <v/>
      </c>
      <c r="BS1030" s="132" t="str">
        <f t="shared" si="602"/>
        <v/>
      </c>
      <c r="BT1030" s="132" t="str">
        <f t="shared" si="603"/>
        <v/>
      </c>
      <c r="BU1030" s="132" t="str">
        <f t="shared" si="604"/>
        <v/>
      </c>
      <c r="BV1030" s="132" t="str">
        <f t="shared" si="605"/>
        <v/>
      </c>
      <c r="BW1030" s="132" t="str">
        <f t="shared" si="606"/>
        <v/>
      </c>
      <c r="BX1030" s="132" t="str">
        <f t="shared" si="607"/>
        <v/>
      </c>
      <c r="BY1030" s="132" t="str">
        <f t="shared" si="608"/>
        <v/>
      </c>
      <c r="BZ1030" t="str">
        <f t="shared" si="611"/>
        <v/>
      </c>
      <c r="CA1030" t="str">
        <f t="shared" si="612"/>
        <v/>
      </c>
      <c r="CB1030" t="str">
        <f t="shared" si="613"/>
        <v/>
      </c>
      <c r="CC1030" t="str">
        <f t="shared" si="614"/>
        <v/>
      </c>
      <c r="CD1030" t="str">
        <f t="shared" si="615"/>
        <v/>
      </c>
      <c r="CE1030" t="str">
        <f t="shared" si="616"/>
        <v/>
      </c>
      <c r="CF1030" t="str">
        <f t="shared" si="617"/>
        <v/>
      </c>
      <c r="CG1030" t="str">
        <f t="shared" si="618"/>
        <v/>
      </c>
      <c r="CH1030" t="str">
        <f t="shared" si="619"/>
        <v/>
      </c>
      <c r="CI1030" t="str">
        <f t="shared" si="620"/>
        <v/>
      </c>
      <c r="CJ1030" t="str">
        <f t="shared" si="621"/>
        <v/>
      </c>
      <c r="CK1030" t="str">
        <f t="shared" si="622"/>
        <v/>
      </c>
      <c r="CL1030" t="str">
        <f t="shared" si="623"/>
        <v/>
      </c>
      <c r="CM1030" t="str">
        <f t="shared" si="624"/>
        <v/>
      </c>
      <c r="CN1030" t="str">
        <f t="shared" si="625"/>
        <v/>
      </c>
      <c r="CO1030" t="str">
        <f t="shared" si="626"/>
        <v/>
      </c>
    </row>
    <row r="1031" spans="1:93" ht="16.2" customHeight="1">
      <c r="A1031" t="s">
        <v>5240</v>
      </c>
      <c r="B1031" t="s">
        <v>5851</v>
      </c>
      <c r="C1031" s="26"/>
      <c r="D1031" s="27"/>
      <c r="E1031" s="27" t="s">
        <v>2890</v>
      </c>
      <c r="F1031" t="s">
        <v>48</v>
      </c>
      <c r="G1031" s="30" t="s">
        <v>631</v>
      </c>
      <c r="H1031" t="s">
        <v>526</v>
      </c>
      <c r="I1031" t="s">
        <v>5842</v>
      </c>
      <c r="K1031" s="28"/>
      <c r="M1031" t="s">
        <v>38</v>
      </c>
      <c r="R1031" t="str">
        <f>IF(COUNTIF(soi_input_variables!A:A,B1031)&gt;0,"yes","no")</f>
        <v>no</v>
      </c>
      <c r="S1031" t="str">
        <f>IF(COUNTIF(midas_input_variables!A:A,B1031)&gt;0,"yes","no")</f>
        <v>no</v>
      </c>
      <c r="T1031" t="str">
        <f t="shared" si="632"/>
        <v>no</v>
      </c>
      <c r="U1031">
        <f t="shared" si="609"/>
        <v>5.0000000000000001E-4</v>
      </c>
      <c r="V1031" t="str">
        <f>IF(COUNTIF(eucalc_variables_proxies!A:A,B1031)&gt;0,"yes","no")</f>
        <v>yes</v>
      </c>
      <c r="W1031" s="198" t="s">
        <v>38</v>
      </c>
      <c r="X1031" s="9"/>
      <c r="AI1031" s="9" t="s">
        <v>5852</v>
      </c>
      <c r="AJ1031" t="s">
        <v>3147</v>
      </c>
      <c r="AK1031" t="s">
        <v>3147</v>
      </c>
      <c r="AO1031" s="29"/>
      <c r="AP1031" s="114" t="s">
        <v>5853</v>
      </c>
      <c r="AQ1031" s="104" t="b">
        <v>1</v>
      </c>
      <c r="AR1031" s="105"/>
      <c r="AS1031" s="29"/>
      <c r="AT1031" s="131" t="str" cm="1">
        <f t="array" ref="AT1031">IFERROR(_xlfn.TEXTSPLIT(AR1031,";",,FALSE),"")</f>
        <v/>
      </c>
      <c r="BJ1031" s="132" t="str">
        <f t="shared" si="593"/>
        <v/>
      </c>
      <c r="BK1031" s="132" t="str">
        <f t="shared" si="594"/>
        <v/>
      </c>
      <c r="BL1031" s="132" t="str">
        <f t="shared" si="595"/>
        <v/>
      </c>
      <c r="BM1031" s="132" t="str">
        <f t="shared" si="596"/>
        <v/>
      </c>
      <c r="BN1031" s="132" t="str">
        <f t="shared" si="597"/>
        <v/>
      </c>
      <c r="BO1031" s="132" t="str">
        <f t="shared" si="598"/>
        <v/>
      </c>
      <c r="BP1031" s="132" t="str">
        <f t="shared" si="599"/>
        <v/>
      </c>
      <c r="BQ1031" s="132" t="str">
        <f t="shared" si="600"/>
        <v/>
      </c>
      <c r="BR1031" s="132" t="str">
        <f t="shared" si="601"/>
        <v/>
      </c>
      <c r="BS1031" s="132" t="str">
        <f t="shared" si="602"/>
        <v/>
      </c>
      <c r="BT1031" s="132" t="str">
        <f t="shared" si="603"/>
        <v/>
      </c>
      <c r="BU1031" s="132" t="str">
        <f t="shared" si="604"/>
        <v/>
      </c>
      <c r="BV1031" s="132" t="str">
        <f t="shared" si="605"/>
        <v/>
      </c>
      <c r="BW1031" s="132" t="str">
        <f t="shared" si="606"/>
        <v/>
      </c>
      <c r="BX1031" s="132" t="str">
        <f t="shared" si="607"/>
        <v/>
      </c>
      <c r="BY1031" s="132" t="str">
        <f t="shared" si="608"/>
        <v/>
      </c>
      <c r="BZ1031" t="str">
        <f t="shared" si="611"/>
        <v/>
      </c>
      <c r="CA1031" t="str">
        <f t="shared" si="612"/>
        <v/>
      </c>
      <c r="CB1031" t="str">
        <f t="shared" si="613"/>
        <v/>
      </c>
      <c r="CC1031" t="str">
        <f t="shared" si="614"/>
        <v/>
      </c>
      <c r="CD1031" t="str">
        <f t="shared" si="615"/>
        <v/>
      </c>
      <c r="CE1031" t="str">
        <f t="shared" si="616"/>
        <v/>
      </c>
      <c r="CF1031" t="str">
        <f t="shared" si="617"/>
        <v/>
      </c>
      <c r="CG1031" t="str">
        <f t="shared" si="618"/>
        <v/>
      </c>
      <c r="CH1031" t="str">
        <f t="shared" si="619"/>
        <v/>
      </c>
      <c r="CI1031" t="str">
        <f t="shared" si="620"/>
        <v/>
      </c>
      <c r="CJ1031" t="str">
        <f t="shared" si="621"/>
        <v/>
      </c>
      <c r="CK1031" t="str">
        <f t="shared" si="622"/>
        <v/>
      </c>
      <c r="CL1031" t="str">
        <f t="shared" si="623"/>
        <v/>
      </c>
      <c r="CM1031" t="str">
        <f t="shared" si="624"/>
        <v/>
      </c>
      <c r="CN1031" t="str">
        <f t="shared" si="625"/>
        <v/>
      </c>
      <c r="CO1031" t="str">
        <f t="shared" si="626"/>
        <v/>
      </c>
    </row>
    <row r="1032" spans="1:93" ht="16.2" customHeight="1">
      <c r="A1032" t="s">
        <v>5243</v>
      </c>
      <c r="B1032" s="198" t="s">
        <v>5854</v>
      </c>
      <c r="C1032" s="26"/>
      <c r="D1032" s="27"/>
      <c r="E1032" s="27" t="s">
        <v>2890</v>
      </c>
      <c r="F1032" t="s">
        <v>48</v>
      </c>
      <c r="G1032" s="30" t="s">
        <v>631</v>
      </c>
      <c r="H1032" t="s">
        <v>526</v>
      </c>
      <c r="I1032" t="s">
        <v>5842</v>
      </c>
      <c r="K1032" s="28"/>
      <c r="M1032" t="s">
        <v>38</v>
      </c>
      <c r="R1032" t="str">
        <f>IF(COUNTIF(soi_input_variables!A:A,B1032)&gt;0,"yes","no")</f>
        <v>yes</v>
      </c>
      <c r="S1032" t="str">
        <f>IF(COUNTIF(midas_input_variables!A:A,B1032)&gt;0,"yes","no")</f>
        <v>no</v>
      </c>
      <c r="T1032" t="str">
        <f t="shared" si="632"/>
        <v>yes</v>
      </c>
      <c r="U1032">
        <f t="shared" si="609"/>
        <v>5.0000000000000001E-4</v>
      </c>
      <c r="V1032" t="str">
        <f>IF(COUNTIF(eucalc_variables_proxies!A:A,B1032)&gt;0,"yes","no")</f>
        <v>yes</v>
      </c>
      <c r="W1032" s="198" t="s">
        <v>38</v>
      </c>
      <c r="X1032" s="9"/>
      <c r="AI1032" s="9" t="s">
        <v>3900</v>
      </c>
      <c r="AJ1032" t="s">
        <v>2943</v>
      </c>
      <c r="AK1032" t="s">
        <v>2943</v>
      </c>
      <c r="AO1032" s="29"/>
      <c r="AP1032" s="114" t="s">
        <v>5855</v>
      </c>
      <c r="AQ1032" s="104" t="b">
        <v>1</v>
      </c>
      <c r="AR1032" s="105"/>
      <c r="AS1032" s="29"/>
      <c r="AT1032" s="131" t="str" cm="1">
        <f t="array" ref="AT1032">IFERROR(_xlfn.TEXTSPLIT(AR1032,";",,FALSE),"")</f>
        <v/>
      </c>
      <c r="BJ1032" s="132" t="str">
        <f t="shared" si="593"/>
        <v/>
      </c>
      <c r="BK1032" s="132" t="str">
        <f t="shared" si="594"/>
        <v/>
      </c>
      <c r="BL1032" s="132" t="str">
        <f t="shared" si="595"/>
        <v/>
      </c>
      <c r="BM1032" s="132" t="str">
        <f t="shared" si="596"/>
        <v/>
      </c>
      <c r="BN1032" s="132" t="str">
        <f t="shared" si="597"/>
        <v/>
      </c>
      <c r="BO1032" s="132" t="str">
        <f t="shared" si="598"/>
        <v/>
      </c>
      <c r="BP1032" s="132" t="str">
        <f t="shared" si="599"/>
        <v/>
      </c>
      <c r="BQ1032" s="132" t="str">
        <f t="shared" si="600"/>
        <v/>
      </c>
      <c r="BR1032" s="132" t="str">
        <f t="shared" si="601"/>
        <v/>
      </c>
      <c r="BS1032" s="132" t="str">
        <f t="shared" si="602"/>
        <v/>
      </c>
      <c r="BT1032" s="132" t="str">
        <f t="shared" si="603"/>
        <v/>
      </c>
      <c r="BU1032" s="132" t="str">
        <f t="shared" si="604"/>
        <v/>
      </c>
      <c r="BV1032" s="132" t="str">
        <f t="shared" si="605"/>
        <v/>
      </c>
      <c r="BW1032" s="132" t="str">
        <f t="shared" si="606"/>
        <v/>
      </c>
      <c r="BX1032" s="132" t="str">
        <f t="shared" si="607"/>
        <v/>
      </c>
      <c r="BY1032" s="132" t="str">
        <f t="shared" si="608"/>
        <v/>
      </c>
      <c r="BZ1032" t="str">
        <f t="shared" si="611"/>
        <v/>
      </c>
      <c r="CA1032" t="str">
        <f t="shared" si="612"/>
        <v/>
      </c>
      <c r="CB1032" t="str">
        <f t="shared" si="613"/>
        <v/>
      </c>
      <c r="CC1032" t="str">
        <f t="shared" si="614"/>
        <v/>
      </c>
      <c r="CD1032" t="str">
        <f t="shared" si="615"/>
        <v/>
      </c>
      <c r="CE1032" t="str">
        <f t="shared" si="616"/>
        <v/>
      </c>
      <c r="CF1032" t="str">
        <f t="shared" si="617"/>
        <v/>
      </c>
      <c r="CG1032" t="str">
        <f t="shared" si="618"/>
        <v/>
      </c>
      <c r="CH1032" t="str">
        <f t="shared" si="619"/>
        <v/>
      </c>
      <c r="CI1032" t="str">
        <f t="shared" si="620"/>
        <v/>
      </c>
      <c r="CJ1032" t="str">
        <f t="shared" si="621"/>
        <v/>
      </c>
      <c r="CK1032" t="str">
        <f t="shared" si="622"/>
        <v/>
      </c>
      <c r="CL1032" t="str">
        <f t="shared" si="623"/>
        <v/>
      </c>
      <c r="CM1032" t="str">
        <f t="shared" si="624"/>
        <v/>
      </c>
      <c r="CN1032" t="str">
        <f t="shared" si="625"/>
        <v/>
      </c>
      <c r="CO1032" t="str">
        <f t="shared" si="626"/>
        <v/>
      </c>
    </row>
    <row r="1033" spans="1:93" ht="16.2" customHeight="1">
      <c r="A1033" t="s">
        <v>5246</v>
      </c>
      <c r="B1033" t="s">
        <v>5856</v>
      </c>
      <c r="C1033" s="26"/>
      <c r="D1033" s="27"/>
      <c r="E1033" s="27" t="s">
        <v>2890</v>
      </c>
      <c r="F1033" t="s">
        <v>48</v>
      </c>
      <c r="G1033" s="30" t="s">
        <v>631</v>
      </c>
      <c r="H1033" t="s">
        <v>526</v>
      </c>
      <c r="I1033" t="s">
        <v>5842</v>
      </c>
      <c r="K1033" s="28"/>
      <c r="M1033" t="s">
        <v>38</v>
      </c>
      <c r="R1033" t="str">
        <f>IF(COUNTIF(soi_input_variables!A:A,B1033)&gt;0,"yes","no")</f>
        <v>yes</v>
      </c>
      <c r="S1033" t="str">
        <f>IF(COUNTIF(midas_input_variables!A:A,B1033)&gt;0,"yes","no")</f>
        <v>no</v>
      </c>
      <c r="T1033" t="str">
        <f t="shared" si="632"/>
        <v>yes</v>
      </c>
      <c r="U1033">
        <f t="shared" si="609"/>
        <v>5.0000000000000001E-4</v>
      </c>
      <c r="V1033" t="str">
        <f>IF(COUNTIF(eucalc_variables_proxies!A:A,B1033)&gt;0,"yes","no")</f>
        <v>yes</v>
      </c>
      <c r="W1033" s="198" t="s">
        <v>38</v>
      </c>
      <c r="X1033" s="9"/>
      <c r="AI1033" s="9" t="s">
        <v>3896</v>
      </c>
      <c r="AJ1033" t="s">
        <v>2943</v>
      </c>
      <c r="AK1033" t="s">
        <v>2943</v>
      </c>
      <c r="AO1033" s="29"/>
      <c r="AP1033" s="114" t="s">
        <v>5857</v>
      </c>
      <c r="AQ1033" s="104" t="b">
        <v>1</v>
      </c>
      <c r="AR1033" s="105"/>
      <c r="AS1033" s="29"/>
      <c r="AT1033" s="131" t="str" cm="1">
        <f t="array" ref="AT1033">IFERROR(_xlfn.TEXTSPLIT(AR1033,";",,FALSE),"")</f>
        <v/>
      </c>
      <c r="BJ1033" s="132" t="str">
        <f t="shared" si="593"/>
        <v/>
      </c>
      <c r="BK1033" s="132" t="str">
        <f t="shared" si="594"/>
        <v/>
      </c>
      <c r="BL1033" s="132" t="str">
        <f t="shared" si="595"/>
        <v/>
      </c>
      <c r="BM1033" s="132" t="str">
        <f t="shared" si="596"/>
        <v/>
      </c>
      <c r="BN1033" s="132" t="str">
        <f t="shared" si="597"/>
        <v/>
      </c>
      <c r="BO1033" s="132" t="str">
        <f t="shared" si="598"/>
        <v/>
      </c>
      <c r="BP1033" s="132" t="str">
        <f t="shared" si="599"/>
        <v/>
      </c>
      <c r="BQ1033" s="132" t="str">
        <f t="shared" si="600"/>
        <v/>
      </c>
      <c r="BR1033" s="132" t="str">
        <f t="shared" si="601"/>
        <v/>
      </c>
      <c r="BS1033" s="132" t="str">
        <f t="shared" si="602"/>
        <v/>
      </c>
      <c r="BT1033" s="132" t="str">
        <f t="shared" si="603"/>
        <v/>
      </c>
      <c r="BU1033" s="132" t="str">
        <f t="shared" si="604"/>
        <v/>
      </c>
      <c r="BV1033" s="132" t="str">
        <f t="shared" si="605"/>
        <v/>
      </c>
      <c r="BW1033" s="132" t="str">
        <f t="shared" si="606"/>
        <v/>
      </c>
      <c r="BX1033" s="132" t="str">
        <f t="shared" si="607"/>
        <v/>
      </c>
      <c r="BY1033" s="132" t="str">
        <f t="shared" si="608"/>
        <v/>
      </c>
      <c r="BZ1033" t="str">
        <f t="shared" si="611"/>
        <v/>
      </c>
      <c r="CA1033" t="str">
        <f t="shared" si="612"/>
        <v/>
      </c>
      <c r="CB1033" t="str">
        <f t="shared" si="613"/>
        <v/>
      </c>
      <c r="CC1033" t="str">
        <f t="shared" si="614"/>
        <v/>
      </c>
      <c r="CD1033" t="str">
        <f t="shared" si="615"/>
        <v/>
      </c>
      <c r="CE1033" t="str">
        <f t="shared" si="616"/>
        <v/>
      </c>
      <c r="CF1033" t="str">
        <f t="shared" si="617"/>
        <v/>
      </c>
      <c r="CG1033" t="str">
        <f t="shared" si="618"/>
        <v/>
      </c>
      <c r="CH1033" t="str">
        <f t="shared" si="619"/>
        <v/>
      </c>
      <c r="CI1033" t="str">
        <f t="shared" si="620"/>
        <v/>
      </c>
      <c r="CJ1033" t="str">
        <f t="shared" si="621"/>
        <v/>
      </c>
      <c r="CK1033" t="str">
        <f t="shared" si="622"/>
        <v/>
      </c>
      <c r="CL1033" t="str">
        <f t="shared" si="623"/>
        <v/>
      </c>
      <c r="CM1033" t="str">
        <f t="shared" si="624"/>
        <v/>
      </c>
      <c r="CN1033" t="str">
        <f t="shared" si="625"/>
        <v/>
      </c>
      <c r="CO1033" t="str">
        <f t="shared" si="626"/>
        <v/>
      </c>
    </row>
    <row r="1034" spans="1:93" ht="16.2" customHeight="1">
      <c r="A1034" t="s">
        <v>5249</v>
      </c>
      <c r="B1034" t="s">
        <v>5858</v>
      </c>
      <c r="C1034" s="26"/>
      <c r="D1034" s="27"/>
      <c r="E1034" s="27" t="s">
        <v>2890</v>
      </c>
      <c r="F1034" t="s">
        <v>48</v>
      </c>
      <c r="G1034" s="30" t="s">
        <v>631</v>
      </c>
      <c r="H1034" t="s">
        <v>526</v>
      </c>
      <c r="I1034" t="s">
        <v>5842</v>
      </c>
      <c r="K1034" s="28"/>
      <c r="M1034" t="s">
        <v>38</v>
      </c>
      <c r="R1034" t="str">
        <f>IF(COUNTIF(soi_input_variables!A:A,B1034)&gt;0,"yes","no")</f>
        <v>yes</v>
      </c>
      <c r="S1034" t="str">
        <f>IF(COUNTIF(midas_input_variables!A:A,B1034)&gt;0,"yes","no")</f>
        <v>no</v>
      </c>
      <c r="T1034" t="str">
        <f t="shared" si="632"/>
        <v>yes</v>
      </c>
      <c r="U1034">
        <f t="shared" si="609"/>
        <v>5.0000000000000001E-4</v>
      </c>
      <c r="V1034" t="str">
        <f>IF(COUNTIF(eucalc_variables_proxies!A:A,B1034)&gt;0,"yes","no")</f>
        <v>yes</v>
      </c>
      <c r="W1034" s="198" t="s">
        <v>38</v>
      </c>
      <c r="X1034" s="9"/>
      <c r="AI1034" t="s">
        <v>2943</v>
      </c>
      <c r="AJ1034" t="s">
        <v>2943</v>
      </c>
      <c r="AO1034" s="29"/>
      <c r="AP1034" s="114" t="s">
        <v>5859</v>
      </c>
      <c r="AQ1034" s="104" t="b">
        <v>1</v>
      </c>
      <c r="AR1034" s="105"/>
      <c r="AS1034" s="29"/>
      <c r="AT1034" s="131" t="str" cm="1">
        <f t="array" ref="AT1034">IFERROR(_xlfn.TEXTSPLIT(AR1034,";",,FALSE),"")</f>
        <v/>
      </c>
      <c r="BJ1034" s="132" t="str">
        <f t="shared" si="593"/>
        <v/>
      </c>
      <c r="BK1034" s="132" t="str">
        <f t="shared" si="594"/>
        <v/>
      </c>
      <c r="BL1034" s="132" t="str">
        <f t="shared" si="595"/>
        <v/>
      </c>
      <c r="BM1034" s="132" t="str">
        <f t="shared" si="596"/>
        <v/>
      </c>
      <c r="BN1034" s="132" t="str">
        <f t="shared" si="597"/>
        <v/>
      </c>
      <c r="BO1034" s="132" t="str">
        <f t="shared" si="598"/>
        <v/>
      </c>
      <c r="BP1034" s="132" t="str">
        <f t="shared" si="599"/>
        <v/>
      </c>
      <c r="BQ1034" s="132" t="str">
        <f t="shared" si="600"/>
        <v/>
      </c>
      <c r="BR1034" s="132" t="str">
        <f t="shared" si="601"/>
        <v/>
      </c>
      <c r="BS1034" s="132" t="str">
        <f t="shared" si="602"/>
        <v/>
      </c>
      <c r="BT1034" s="132" t="str">
        <f t="shared" si="603"/>
        <v/>
      </c>
      <c r="BU1034" s="132" t="str">
        <f t="shared" si="604"/>
        <v/>
      </c>
      <c r="BV1034" s="132" t="str">
        <f t="shared" si="605"/>
        <v/>
      </c>
      <c r="BW1034" s="132" t="str">
        <f t="shared" si="606"/>
        <v/>
      </c>
      <c r="BX1034" s="132" t="str">
        <f t="shared" si="607"/>
        <v/>
      </c>
      <c r="BY1034" s="132" t="str">
        <f t="shared" si="608"/>
        <v/>
      </c>
      <c r="BZ1034" t="str">
        <f t="shared" si="611"/>
        <v/>
      </c>
      <c r="CA1034" t="str">
        <f t="shared" si="612"/>
        <v/>
      </c>
      <c r="CB1034" t="str">
        <f t="shared" si="613"/>
        <v/>
      </c>
      <c r="CC1034" t="str">
        <f t="shared" si="614"/>
        <v/>
      </c>
      <c r="CD1034" t="str">
        <f t="shared" si="615"/>
        <v/>
      </c>
      <c r="CE1034" t="str">
        <f t="shared" si="616"/>
        <v/>
      </c>
      <c r="CF1034" t="str">
        <f t="shared" si="617"/>
        <v/>
      </c>
      <c r="CG1034" t="str">
        <f t="shared" si="618"/>
        <v/>
      </c>
      <c r="CH1034" t="str">
        <f t="shared" si="619"/>
        <v/>
      </c>
      <c r="CI1034" t="str">
        <f t="shared" si="620"/>
        <v/>
      </c>
      <c r="CJ1034" t="str">
        <f t="shared" si="621"/>
        <v/>
      </c>
      <c r="CK1034" t="str">
        <f t="shared" si="622"/>
        <v/>
      </c>
      <c r="CL1034" t="str">
        <f t="shared" si="623"/>
        <v/>
      </c>
      <c r="CM1034" t="str">
        <f t="shared" si="624"/>
        <v/>
      </c>
      <c r="CN1034" t="str">
        <f t="shared" si="625"/>
        <v/>
      </c>
      <c r="CO1034" t="str">
        <f t="shared" si="626"/>
        <v/>
      </c>
    </row>
    <row r="1035" spans="1:93" ht="16.2" customHeight="1">
      <c r="A1035" t="s">
        <v>5252</v>
      </c>
      <c r="B1035" t="s">
        <v>5860</v>
      </c>
      <c r="C1035" s="26"/>
      <c r="D1035" s="27"/>
      <c r="E1035" s="27" t="s">
        <v>2890</v>
      </c>
      <c r="F1035" t="s">
        <v>48</v>
      </c>
      <c r="G1035" s="30" t="s">
        <v>631</v>
      </c>
      <c r="H1035" t="s">
        <v>526</v>
      </c>
      <c r="I1035" t="s">
        <v>5842</v>
      </c>
      <c r="K1035" s="28"/>
      <c r="M1035" t="s">
        <v>38</v>
      </c>
      <c r="R1035" t="str">
        <f>IF(COUNTIF(soi_input_variables!A:A,B1035)&gt;0,"yes","no")</f>
        <v>yes</v>
      </c>
      <c r="S1035" t="str">
        <f>IF(COUNTIF(midas_input_variables!A:A,B1035)&gt;0,"yes","no")</f>
        <v>no</v>
      </c>
      <c r="T1035" t="str">
        <f t="shared" si="632"/>
        <v>yes</v>
      </c>
      <c r="U1035">
        <f t="shared" si="609"/>
        <v>5.0000000000000001E-4</v>
      </c>
      <c r="V1035" t="str">
        <f>IF(COUNTIF(eucalc_variables_proxies!A:A,B1035)&gt;0,"yes","no")</f>
        <v>yes</v>
      </c>
      <c r="W1035" s="198" t="s">
        <v>38</v>
      </c>
      <c r="X1035" s="9"/>
      <c r="AI1035" t="s">
        <v>3475</v>
      </c>
      <c r="AJ1035" t="s">
        <v>2943</v>
      </c>
      <c r="AK1035" t="s">
        <v>2943</v>
      </c>
      <c r="AO1035" s="29"/>
      <c r="AP1035" s="103" t="s">
        <v>5861</v>
      </c>
      <c r="AQ1035" s="104" t="b">
        <v>1</v>
      </c>
      <c r="AR1035" s="105"/>
      <c r="AS1035" s="29"/>
      <c r="AT1035" s="131" t="str" cm="1">
        <f t="array" ref="AT1035">IFERROR(_xlfn.TEXTSPLIT(AR1035,";",,FALSE),"")</f>
        <v/>
      </c>
      <c r="BJ1035" s="132" t="str">
        <f t="shared" si="593"/>
        <v/>
      </c>
      <c r="BK1035" s="132" t="str">
        <f t="shared" si="594"/>
        <v/>
      </c>
      <c r="BL1035" s="132" t="str">
        <f t="shared" si="595"/>
        <v/>
      </c>
      <c r="BM1035" s="132" t="str">
        <f t="shared" si="596"/>
        <v/>
      </c>
      <c r="BN1035" s="132" t="str">
        <f t="shared" si="597"/>
        <v/>
      </c>
      <c r="BO1035" s="132" t="str">
        <f t="shared" si="598"/>
        <v/>
      </c>
      <c r="BP1035" s="132" t="str">
        <f t="shared" si="599"/>
        <v/>
      </c>
      <c r="BQ1035" s="132" t="str">
        <f t="shared" si="600"/>
        <v/>
      </c>
      <c r="BR1035" s="132" t="str">
        <f t="shared" si="601"/>
        <v/>
      </c>
      <c r="BS1035" s="132" t="str">
        <f t="shared" si="602"/>
        <v/>
      </c>
      <c r="BT1035" s="132" t="str">
        <f t="shared" si="603"/>
        <v/>
      </c>
      <c r="BU1035" s="132" t="str">
        <f t="shared" si="604"/>
        <v/>
      </c>
      <c r="BV1035" s="132" t="str">
        <f t="shared" si="605"/>
        <v/>
      </c>
      <c r="BW1035" s="132" t="str">
        <f t="shared" si="606"/>
        <v/>
      </c>
      <c r="BX1035" s="132" t="str">
        <f t="shared" si="607"/>
        <v/>
      </c>
      <c r="BY1035" s="132" t="str">
        <f t="shared" si="608"/>
        <v/>
      </c>
      <c r="BZ1035" t="str">
        <f t="shared" si="611"/>
        <v/>
      </c>
      <c r="CA1035" t="str">
        <f t="shared" si="612"/>
        <v/>
      </c>
      <c r="CB1035" t="str">
        <f t="shared" si="613"/>
        <v/>
      </c>
      <c r="CC1035" t="str">
        <f t="shared" si="614"/>
        <v/>
      </c>
      <c r="CD1035" t="str">
        <f t="shared" si="615"/>
        <v/>
      </c>
      <c r="CE1035" t="str">
        <f t="shared" si="616"/>
        <v/>
      </c>
      <c r="CF1035" t="str">
        <f t="shared" si="617"/>
        <v/>
      </c>
      <c r="CG1035" t="str">
        <f t="shared" si="618"/>
        <v/>
      </c>
      <c r="CH1035" t="str">
        <f t="shared" si="619"/>
        <v/>
      </c>
      <c r="CI1035" t="str">
        <f t="shared" si="620"/>
        <v/>
      </c>
      <c r="CJ1035" t="str">
        <f t="shared" si="621"/>
        <v/>
      </c>
      <c r="CK1035" t="str">
        <f t="shared" si="622"/>
        <v/>
      </c>
      <c r="CL1035" t="str">
        <f t="shared" si="623"/>
        <v/>
      </c>
      <c r="CM1035" t="str">
        <f t="shared" si="624"/>
        <v/>
      </c>
      <c r="CN1035" t="str">
        <f t="shared" si="625"/>
        <v/>
      </c>
      <c r="CO1035" t="str">
        <f t="shared" si="626"/>
        <v/>
      </c>
    </row>
    <row r="1036" spans="1:93" ht="16.2" customHeight="1">
      <c r="A1036" t="s">
        <v>5254</v>
      </c>
      <c r="B1036" t="s">
        <v>5862</v>
      </c>
      <c r="C1036" s="26"/>
      <c r="D1036" s="27"/>
      <c r="E1036" s="27" t="s">
        <v>2890</v>
      </c>
      <c r="F1036" t="s">
        <v>48</v>
      </c>
      <c r="G1036" s="30" t="s">
        <v>631</v>
      </c>
      <c r="H1036" t="s">
        <v>526</v>
      </c>
      <c r="I1036" t="s">
        <v>5842</v>
      </c>
      <c r="K1036" s="28"/>
      <c r="M1036" t="s">
        <v>38</v>
      </c>
      <c r="R1036" t="str">
        <f>IF(COUNTIF(soi_input_variables!A:A,B1036)&gt;0,"yes","no")</f>
        <v>yes</v>
      </c>
      <c r="S1036" t="str">
        <f>IF(COUNTIF(midas_input_variables!A:A,B1036)&gt;0,"yes","no")</f>
        <v>no</v>
      </c>
      <c r="T1036" t="str">
        <f t="shared" si="632"/>
        <v>yes</v>
      </c>
      <c r="U1036">
        <f t="shared" si="609"/>
        <v>5.0000000000000001E-4</v>
      </c>
      <c r="V1036" t="str">
        <f>IF(COUNTIF(eucalc_variables_proxies!A:A,B1036)&gt;0,"yes","no")</f>
        <v>yes</v>
      </c>
      <c r="W1036" s="198" t="s">
        <v>38</v>
      </c>
      <c r="X1036" s="9"/>
      <c r="AI1036" t="s">
        <v>4254</v>
      </c>
      <c r="AJ1036" t="s">
        <v>2943</v>
      </c>
      <c r="AK1036" t="s">
        <v>2943</v>
      </c>
      <c r="AO1036" s="29"/>
      <c r="AP1036" s="103" t="s">
        <v>5863</v>
      </c>
      <c r="AQ1036" s="104" t="b">
        <v>1</v>
      </c>
      <c r="AR1036" s="105"/>
      <c r="AS1036" s="29"/>
      <c r="AT1036" s="131" t="str" cm="1">
        <f t="array" ref="AT1036">IFERROR(_xlfn.TEXTSPLIT(AR1036,";",,FALSE),"")</f>
        <v/>
      </c>
      <c r="BJ1036" s="132" t="str">
        <f t="shared" ref="BJ1036:BJ1099" si="633">IF(LEN(AT1036)&gt;0,VALUE(AT1036),"")</f>
        <v/>
      </c>
      <c r="BK1036" s="132" t="str">
        <f t="shared" ref="BK1036:BK1099" si="634">IF(LEN(AU1036)&gt;0,VALUE(AU1036),"")</f>
        <v/>
      </c>
      <c r="BL1036" s="132" t="str">
        <f t="shared" ref="BL1036:BL1099" si="635">IF(LEN(AV1036)&gt;0,VALUE(AV1036),"")</f>
        <v/>
      </c>
      <c r="BM1036" s="132" t="str">
        <f t="shared" ref="BM1036:BM1099" si="636">IF(LEN(AW1036)&gt;0,VALUE(AW1036),"")</f>
        <v/>
      </c>
      <c r="BN1036" s="132" t="str">
        <f t="shared" ref="BN1036:BN1099" si="637">IF(LEN(AX1036)&gt;0,VALUE(AX1036),"")</f>
        <v/>
      </c>
      <c r="BO1036" s="132" t="str">
        <f t="shared" ref="BO1036:BO1099" si="638">IF(LEN(AY1036)&gt;0,VALUE(AY1036),"")</f>
        <v/>
      </c>
      <c r="BP1036" s="132" t="str">
        <f t="shared" ref="BP1036:BP1099" si="639">IF(LEN(AZ1036)&gt;0,VALUE(AZ1036),"")</f>
        <v/>
      </c>
      <c r="BQ1036" s="132" t="str">
        <f t="shared" ref="BQ1036:BQ1099" si="640">IF(LEN(BA1036)&gt;0,VALUE(BA1036),"")</f>
        <v/>
      </c>
      <c r="BR1036" s="132" t="str">
        <f t="shared" ref="BR1036:BR1099" si="641">IF(LEN(BB1036)&gt;0,VALUE(BB1036),"")</f>
        <v/>
      </c>
      <c r="BS1036" s="132" t="str">
        <f t="shared" ref="BS1036:BS1099" si="642">IF(LEN(BC1036)&gt;0,VALUE(BC1036),"")</f>
        <v/>
      </c>
      <c r="BT1036" s="132" t="str">
        <f t="shared" ref="BT1036:BT1099" si="643">IF(LEN(BD1036)&gt;0,VALUE(BD1036),"")</f>
        <v/>
      </c>
      <c r="BU1036" s="132" t="str">
        <f t="shared" ref="BU1036:BU1099" si="644">IF(LEN(BE1036)&gt;0,VALUE(BE1036),"")</f>
        <v/>
      </c>
      <c r="BV1036" s="132" t="str">
        <f t="shared" ref="BV1036:BV1099" si="645">IF(LEN(BF1036)&gt;0,VALUE(BF1036),"")</f>
        <v/>
      </c>
      <c r="BW1036" s="132" t="str">
        <f t="shared" ref="BW1036:BW1099" si="646">IF(LEN(BG1036)&gt;0,VALUE(BG1036),"")</f>
        <v/>
      </c>
      <c r="BX1036" s="132" t="str">
        <f t="shared" ref="BX1036:BX1099" si="647">IF(LEN(BH1036)&gt;0,VALUE(BH1036),"")</f>
        <v/>
      </c>
      <c r="BY1036" s="132" t="str">
        <f t="shared" ref="BY1036:BY1099" si="648">IF(LEN(BI1036)&gt;0,VALUE(BI1036),"")</f>
        <v/>
      </c>
      <c r="BZ1036" t="str">
        <f t="shared" si="611"/>
        <v/>
      </c>
      <c r="CA1036" t="str">
        <f t="shared" si="612"/>
        <v/>
      </c>
      <c r="CB1036" t="str">
        <f t="shared" si="613"/>
        <v/>
      </c>
      <c r="CC1036" t="str">
        <f t="shared" si="614"/>
        <v/>
      </c>
      <c r="CD1036" t="str">
        <f t="shared" si="615"/>
        <v/>
      </c>
      <c r="CE1036" t="str">
        <f t="shared" si="616"/>
        <v/>
      </c>
      <c r="CF1036" t="str">
        <f t="shared" si="617"/>
        <v/>
      </c>
      <c r="CG1036" t="str">
        <f t="shared" si="618"/>
        <v/>
      </c>
      <c r="CH1036" t="str">
        <f t="shared" si="619"/>
        <v/>
      </c>
      <c r="CI1036" t="str">
        <f t="shared" si="620"/>
        <v/>
      </c>
      <c r="CJ1036" t="str">
        <f t="shared" si="621"/>
        <v/>
      </c>
      <c r="CK1036" t="str">
        <f t="shared" si="622"/>
        <v/>
      </c>
      <c r="CL1036" t="str">
        <f t="shared" si="623"/>
        <v/>
      </c>
      <c r="CM1036" t="str">
        <f t="shared" si="624"/>
        <v/>
      </c>
      <c r="CN1036" t="str">
        <f t="shared" si="625"/>
        <v/>
      </c>
      <c r="CO1036" t="str">
        <f t="shared" si="626"/>
        <v/>
      </c>
    </row>
    <row r="1037" spans="1:93" ht="15" customHeight="1">
      <c r="A1037" s="34" t="s">
        <v>5257</v>
      </c>
      <c r="B1037" s="97" t="s">
        <v>4951</v>
      </c>
      <c r="C1037" s="26" t="s">
        <v>5432</v>
      </c>
      <c r="D1037" s="27"/>
      <c r="E1037" s="27" t="s">
        <v>2890</v>
      </c>
      <c r="F1037" t="s">
        <v>48</v>
      </c>
      <c r="G1037" s="30" t="s">
        <v>631</v>
      </c>
      <c r="H1037" t="s">
        <v>526</v>
      </c>
      <c r="I1037" t="s">
        <v>5842</v>
      </c>
      <c r="K1037" s="28" t="s">
        <v>4675</v>
      </c>
      <c r="L1037" t="s">
        <v>472</v>
      </c>
      <c r="M1037" t="s">
        <v>38</v>
      </c>
      <c r="Q1037" s="202"/>
      <c r="R1037" t="str">
        <f>IF(COUNTIF(soi_input_variables!A:A,B1037)&gt;0,"yes","no")</f>
        <v>yes</v>
      </c>
      <c r="S1037" t="str">
        <f>IF(COUNTIF(midas_input_variables!A:A,B1037)&gt;0,"yes","no")</f>
        <v>yes</v>
      </c>
      <c r="T1037" t="str">
        <f t="shared" si="632"/>
        <v>yes</v>
      </c>
      <c r="U1037">
        <f t="shared" si="609"/>
        <v>5.0000000000000001E-4</v>
      </c>
      <c r="V1037" t="str">
        <f>IF(COUNTIF(eucalc_variables_proxies!A:A,B1037)&gt;0,"yes","no")</f>
        <v>yes</v>
      </c>
      <c r="X1037" s="9" t="s">
        <v>2966</v>
      </c>
      <c r="Y1037" t="s">
        <v>4681</v>
      </c>
      <c r="AI1037" t="s">
        <v>4250</v>
      </c>
      <c r="AJ1037" t="s">
        <v>2988</v>
      </c>
      <c r="AK1037" t="s">
        <v>5864</v>
      </c>
      <c r="AO1037" s="29"/>
      <c r="AP1037" s="103" t="s">
        <v>5865</v>
      </c>
      <c r="AQ1037" s="104" t="b">
        <v>1</v>
      </c>
      <c r="AR1037" s="105"/>
      <c r="AS1037" s="29"/>
      <c r="AT1037" s="131" t="str" cm="1">
        <f t="array" ref="AT1037">IFERROR(_xlfn.TEXTSPLIT(AR1037,";",,FALSE),"")</f>
        <v/>
      </c>
      <c r="BJ1037" s="132" t="str">
        <f t="shared" si="633"/>
        <v/>
      </c>
      <c r="BK1037" s="132" t="str">
        <f t="shared" si="634"/>
        <v/>
      </c>
      <c r="BL1037" s="132" t="str">
        <f t="shared" si="635"/>
        <v/>
      </c>
      <c r="BM1037" s="132" t="str">
        <f t="shared" si="636"/>
        <v/>
      </c>
      <c r="BN1037" s="132" t="str">
        <f t="shared" si="637"/>
        <v/>
      </c>
      <c r="BO1037" s="132" t="str">
        <f t="shared" si="638"/>
        <v/>
      </c>
      <c r="BP1037" s="132" t="str">
        <f t="shared" si="639"/>
        <v/>
      </c>
      <c r="BQ1037" s="132" t="str">
        <f t="shared" si="640"/>
        <v/>
      </c>
      <c r="BR1037" s="132" t="str">
        <f t="shared" si="641"/>
        <v/>
      </c>
      <c r="BS1037" s="132" t="str">
        <f t="shared" si="642"/>
        <v/>
      </c>
      <c r="BT1037" s="132" t="str">
        <f t="shared" si="643"/>
        <v/>
      </c>
      <c r="BU1037" s="132" t="str">
        <f t="shared" si="644"/>
        <v/>
      </c>
      <c r="BV1037" s="132" t="str">
        <f t="shared" si="645"/>
        <v/>
      </c>
      <c r="BW1037" s="132" t="str">
        <f t="shared" si="646"/>
        <v/>
      </c>
      <c r="BX1037" s="132" t="str">
        <f t="shared" si="647"/>
        <v/>
      </c>
      <c r="BY1037" s="132" t="str">
        <f t="shared" si="648"/>
        <v/>
      </c>
      <c r="BZ1037" t="str">
        <f t="shared" si="611"/>
        <v/>
      </c>
      <c r="CA1037" t="str">
        <f t="shared" si="612"/>
        <v/>
      </c>
      <c r="CB1037" t="str">
        <f t="shared" si="613"/>
        <v/>
      </c>
      <c r="CC1037" t="str">
        <f t="shared" si="614"/>
        <v/>
      </c>
      <c r="CD1037" t="str">
        <f t="shared" si="615"/>
        <v/>
      </c>
      <c r="CE1037" t="str">
        <f t="shared" si="616"/>
        <v/>
      </c>
      <c r="CF1037" t="str">
        <f t="shared" si="617"/>
        <v/>
      </c>
      <c r="CG1037" t="str">
        <f t="shared" si="618"/>
        <v/>
      </c>
      <c r="CH1037" t="str">
        <f t="shared" si="619"/>
        <v/>
      </c>
      <c r="CI1037" t="str">
        <f t="shared" si="620"/>
        <v/>
      </c>
      <c r="CJ1037" t="str">
        <f t="shared" si="621"/>
        <v/>
      </c>
      <c r="CK1037" t="str">
        <f t="shared" si="622"/>
        <v/>
      </c>
      <c r="CL1037" t="str">
        <f t="shared" si="623"/>
        <v/>
      </c>
      <c r="CM1037" t="str">
        <f t="shared" si="624"/>
        <v/>
      </c>
      <c r="CN1037" t="str">
        <f t="shared" si="625"/>
        <v/>
      </c>
      <c r="CO1037" t="str">
        <f t="shared" si="626"/>
        <v/>
      </c>
    </row>
    <row r="1038" spans="1:93" ht="15" customHeight="1">
      <c r="A1038" t="s">
        <v>5105</v>
      </c>
      <c r="B1038" t="s">
        <v>5866</v>
      </c>
      <c r="C1038" s="26"/>
      <c r="D1038" s="27"/>
      <c r="E1038" s="27" t="s">
        <v>2890</v>
      </c>
      <c r="F1038" t="s">
        <v>48</v>
      </c>
      <c r="G1038" s="30" t="s">
        <v>631</v>
      </c>
      <c r="H1038" t="s">
        <v>526</v>
      </c>
      <c r="I1038" t="s">
        <v>337</v>
      </c>
      <c r="K1038" s="28"/>
      <c r="M1038" t="s">
        <v>38</v>
      </c>
      <c r="R1038" t="str">
        <f>IF(COUNTIF(soi_input_variables!A:A,B1038)&gt;0,"yes","no")</f>
        <v>yes</v>
      </c>
      <c r="S1038" t="str">
        <f>IF(COUNTIF(midas_input_variables!A:A,B1038)&gt;0,"yes","no")</f>
        <v>no</v>
      </c>
      <c r="T1038" t="str">
        <f t="shared" si="632"/>
        <v>yes</v>
      </c>
      <c r="U1038">
        <f t="shared" si="609"/>
        <v>5.0000000000000001E-4</v>
      </c>
      <c r="V1038" t="str">
        <f>IF(COUNTIF(eucalc_variables_proxies!A:A,B1038)&gt;0,"yes","no")</f>
        <v>yes</v>
      </c>
      <c r="W1038" s="198" t="s">
        <v>38</v>
      </c>
      <c r="X1038" s="9"/>
      <c r="AI1038" t="s">
        <v>3808</v>
      </c>
      <c r="AJ1038" t="s">
        <v>2988</v>
      </c>
      <c r="AK1038" t="s">
        <v>5864</v>
      </c>
      <c r="AO1038" s="29"/>
      <c r="AP1038" s="103" t="s">
        <v>5867</v>
      </c>
      <c r="AQ1038" s="104" t="b">
        <v>1</v>
      </c>
      <c r="AR1038" s="105"/>
      <c r="AS1038" s="29"/>
      <c r="AT1038" s="131" t="str" cm="1">
        <f t="array" ref="AT1038">IFERROR(_xlfn.TEXTSPLIT(AR1038,";",,FALSE),"")</f>
        <v/>
      </c>
      <c r="BJ1038" s="132" t="str">
        <f t="shared" si="633"/>
        <v/>
      </c>
      <c r="BK1038" s="132" t="str">
        <f t="shared" si="634"/>
        <v/>
      </c>
      <c r="BL1038" s="132" t="str">
        <f t="shared" si="635"/>
        <v/>
      </c>
      <c r="BM1038" s="132" t="str">
        <f t="shared" si="636"/>
        <v/>
      </c>
      <c r="BN1038" s="132" t="str">
        <f t="shared" si="637"/>
        <v/>
      </c>
      <c r="BO1038" s="132" t="str">
        <f t="shared" si="638"/>
        <v/>
      </c>
      <c r="BP1038" s="132" t="str">
        <f t="shared" si="639"/>
        <v/>
      </c>
      <c r="BQ1038" s="132" t="str">
        <f t="shared" si="640"/>
        <v/>
      </c>
      <c r="BR1038" s="132" t="str">
        <f t="shared" si="641"/>
        <v/>
      </c>
      <c r="BS1038" s="132" t="str">
        <f t="shared" si="642"/>
        <v/>
      </c>
      <c r="BT1038" s="132" t="str">
        <f t="shared" si="643"/>
        <v/>
      </c>
      <c r="BU1038" s="132" t="str">
        <f t="shared" si="644"/>
        <v/>
      </c>
      <c r="BV1038" s="132" t="str">
        <f t="shared" si="645"/>
        <v/>
      </c>
      <c r="BW1038" s="132" t="str">
        <f t="shared" si="646"/>
        <v/>
      </c>
      <c r="BX1038" s="132" t="str">
        <f t="shared" si="647"/>
        <v/>
      </c>
      <c r="BY1038" s="132" t="str">
        <f t="shared" si="648"/>
        <v/>
      </c>
      <c r="BZ1038" t="str">
        <f t="shared" si="611"/>
        <v/>
      </c>
      <c r="CA1038" t="str">
        <f t="shared" si="612"/>
        <v/>
      </c>
      <c r="CB1038" t="str">
        <f t="shared" si="613"/>
        <v/>
      </c>
      <c r="CC1038" t="str">
        <f t="shared" si="614"/>
        <v/>
      </c>
      <c r="CD1038" t="str">
        <f t="shared" si="615"/>
        <v/>
      </c>
      <c r="CE1038" t="str">
        <f t="shared" si="616"/>
        <v/>
      </c>
      <c r="CF1038" t="str">
        <f t="shared" si="617"/>
        <v/>
      </c>
      <c r="CG1038" t="str">
        <f t="shared" si="618"/>
        <v/>
      </c>
      <c r="CH1038" t="str">
        <f t="shared" si="619"/>
        <v/>
      </c>
      <c r="CI1038" t="str">
        <f t="shared" si="620"/>
        <v/>
      </c>
      <c r="CJ1038" t="str">
        <f t="shared" si="621"/>
        <v/>
      </c>
      <c r="CK1038" t="str">
        <f t="shared" si="622"/>
        <v/>
      </c>
      <c r="CL1038" t="str">
        <f t="shared" si="623"/>
        <v/>
      </c>
      <c r="CM1038" t="str">
        <f t="shared" si="624"/>
        <v/>
      </c>
      <c r="CN1038" t="str">
        <f t="shared" si="625"/>
        <v/>
      </c>
      <c r="CO1038" t="str">
        <f t="shared" si="626"/>
        <v/>
      </c>
    </row>
    <row r="1039" spans="1:93" ht="15" customHeight="1">
      <c r="A1039" t="s">
        <v>5107</v>
      </c>
      <c r="B1039" t="s">
        <v>5868</v>
      </c>
      <c r="C1039" s="26"/>
      <c r="D1039" s="27"/>
      <c r="E1039" s="27" t="s">
        <v>2890</v>
      </c>
      <c r="F1039" t="s">
        <v>48</v>
      </c>
      <c r="G1039" s="30" t="s">
        <v>631</v>
      </c>
      <c r="H1039" t="s">
        <v>526</v>
      </c>
      <c r="I1039" t="s">
        <v>337</v>
      </c>
      <c r="K1039" s="28"/>
      <c r="M1039" t="s">
        <v>38</v>
      </c>
      <c r="R1039" t="str">
        <f>IF(COUNTIF(soi_input_variables!A:A,B1039)&gt;0,"yes","no")</f>
        <v>yes</v>
      </c>
      <c r="S1039" t="str">
        <f>IF(COUNTIF(midas_input_variables!A:A,B1039)&gt;0,"yes","no")</f>
        <v>no</v>
      </c>
      <c r="T1039" t="str">
        <f t="shared" si="632"/>
        <v>yes</v>
      </c>
      <c r="U1039">
        <f t="shared" si="609"/>
        <v>5.0000000000000001E-4</v>
      </c>
      <c r="V1039" t="str">
        <f>IF(COUNTIF(eucalc_variables_proxies!A:A,B1039)&gt;0,"yes","no")</f>
        <v>yes</v>
      </c>
      <c r="W1039" s="198" t="s">
        <v>38</v>
      </c>
      <c r="X1039" s="9"/>
      <c r="AI1039" t="s">
        <v>5864</v>
      </c>
      <c r="AJ1039" t="s">
        <v>2988</v>
      </c>
      <c r="AO1039" s="29"/>
      <c r="AP1039" s="103" t="s">
        <v>5869</v>
      </c>
      <c r="AQ1039" s="104" t="b">
        <v>1</v>
      </c>
      <c r="AR1039" s="105"/>
      <c r="AS1039" s="29"/>
      <c r="AT1039" s="131" t="str" cm="1">
        <f t="array" ref="AT1039">IFERROR(_xlfn.TEXTSPLIT(AR1039,";",,FALSE),"")</f>
        <v/>
      </c>
      <c r="BJ1039" s="132" t="str">
        <f t="shared" si="633"/>
        <v/>
      </c>
      <c r="BK1039" s="132" t="str">
        <f t="shared" si="634"/>
        <v/>
      </c>
      <c r="BL1039" s="132" t="str">
        <f t="shared" si="635"/>
        <v/>
      </c>
      <c r="BM1039" s="132" t="str">
        <f t="shared" si="636"/>
        <v/>
      </c>
      <c r="BN1039" s="132" t="str">
        <f t="shared" si="637"/>
        <v/>
      </c>
      <c r="BO1039" s="132" t="str">
        <f t="shared" si="638"/>
        <v/>
      </c>
      <c r="BP1039" s="132" t="str">
        <f t="shared" si="639"/>
        <v/>
      </c>
      <c r="BQ1039" s="132" t="str">
        <f t="shared" si="640"/>
        <v/>
      </c>
      <c r="BR1039" s="132" t="str">
        <f t="shared" si="641"/>
        <v/>
      </c>
      <c r="BS1039" s="132" t="str">
        <f t="shared" si="642"/>
        <v/>
      </c>
      <c r="BT1039" s="132" t="str">
        <f t="shared" si="643"/>
        <v/>
      </c>
      <c r="BU1039" s="132" t="str">
        <f t="shared" si="644"/>
        <v/>
      </c>
      <c r="BV1039" s="132" t="str">
        <f t="shared" si="645"/>
        <v/>
      </c>
      <c r="BW1039" s="132" t="str">
        <f t="shared" si="646"/>
        <v/>
      </c>
      <c r="BX1039" s="132" t="str">
        <f t="shared" si="647"/>
        <v/>
      </c>
      <c r="BY1039" s="132" t="str">
        <f t="shared" si="648"/>
        <v/>
      </c>
      <c r="BZ1039" t="str">
        <f t="shared" si="611"/>
        <v/>
      </c>
      <c r="CA1039" t="str">
        <f t="shared" si="612"/>
        <v/>
      </c>
      <c r="CB1039" t="str">
        <f t="shared" si="613"/>
        <v/>
      </c>
      <c r="CC1039" t="str">
        <f t="shared" si="614"/>
        <v/>
      </c>
      <c r="CD1039" t="str">
        <f t="shared" si="615"/>
        <v/>
      </c>
      <c r="CE1039" t="str">
        <f t="shared" si="616"/>
        <v/>
      </c>
      <c r="CF1039" t="str">
        <f t="shared" si="617"/>
        <v/>
      </c>
      <c r="CG1039" t="str">
        <f t="shared" si="618"/>
        <v/>
      </c>
      <c r="CH1039" t="str">
        <f t="shared" si="619"/>
        <v/>
      </c>
      <c r="CI1039" t="str">
        <f t="shared" si="620"/>
        <v/>
      </c>
      <c r="CJ1039" t="str">
        <f t="shared" si="621"/>
        <v/>
      </c>
      <c r="CK1039" t="str">
        <f t="shared" si="622"/>
        <v/>
      </c>
      <c r="CL1039" t="str">
        <f t="shared" si="623"/>
        <v/>
      </c>
      <c r="CM1039" t="str">
        <f t="shared" si="624"/>
        <v/>
      </c>
      <c r="CN1039" t="str">
        <f t="shared" si="625"/>
        <v/>
      </c>
      <c r="CO1039" t="str">
        <f t="shared" si="626"/>
        <v/>
      </c>
    </row>
    <row r="1040" spans="1:93" ht="15" customHeight="1">
      <c r="A1040" t="s">
        <v>5109</v>
      </c>
      <c r="B1040" t="s">
        <v>5870</v>
      </c>
      <c r="C1040" s="26"/>
      <c r="D1040" s="27"/>
      <c r="E1040" s="27" t="s">
        <v>2890</v>
      </c>
      <c r="F1040" t="s">
        <v>48</v>
      </c>
      <c r="G1040" s="30" t="s">
        <v>631</v>
      </c>
      <c r="H1040" t="s">
        <v>526</v>
      </c>
      <c r="I1040" t="s">
        <v>337</v>
      </c>
      <c r="K1040" s="28"/>
      <c r="M1040" t="s">
        <v>38</v>
      </c>
      <c r="R1040" t="str">
        <f>IF(COUNTIF(soi_input_variables!A:A,B1040)&gt;0,"yes","no")</f>
        <v>yes</v>
      </c>
      <c r="S1040" t="str">
        <f>IF(COUNTIF(midas_input_variables!A:A,B1040)&gt;0,"yes","no")</f>
        <v>no</v>
      </c>
      <c r="T1040" t="str">
        <f t="shared" ref="T1040:T1048" si="649">IF(OR(R1040="yes",S1040="yes"),"yes","no")</f>
        <v>yes</v>
      </c>
      <c r="U1040">
        <f t="shared" si="609"/>
        <v>5.0000000000000001E-4</v>
      </c>
      <c r="V1040" t="str">
        <f>IF(COUNTIF(eucalc_variables_proxies!A:A,B1040)&gt;0,"yes","no")</f>
        <v>yes</v>
      </c>
      <c r="W1040" s="198" t="s">
        <v>38</v>
      </c>
      <c r="X1040" s="9"/>
      <c r="AI1040" t="s">
        <v>4582</v>
      </c>
      <c r="AJ1040" t="s">
        <v>2988</v>
      </c>
      <c r="AK1040" t="s">
        <v>5864</v>
      </c>
      <c r="AO1040" s="29"/>
      <c r="AP1040" s="103" t="s">
        <v>5871</v>
      </c>
      <c r="AQ1040" s="104" t="b">
        <v>1</v>
      </c>
      <c r="AR1040" s="105"/>
      <c r="AS1040" s="29"/>
      <c r="AT1040" s="131" t="str" cm="1">
        <f t="array" ref="AT1040">IFERROR(_xlfn.TEXTSPLIT(AR1040,";",,FALSE),"")</f>
        <v/>
      </c>
      <c r="BJ1040" s="132" t="str">
        <f t="shared" si="633"/>
        <v/>
      </c>
      <c r="BK1040" s="132" t="str">
        <f t="shared" si="634"/>
        <v/>
      </c>
      <c r="BL1040" s="132" t="str">
        <f t="shared" si="635"/>
        <v/>
      </c>
      <c r="BM1040" s="132" t="str">
        <f t="shared" si="636"/>
        <v/>
      </c>
      <c r="BN1040" s="132" t="str">
        <f t="shared" si="637"/>
        <v/>
      </c>
      <c r="BO1040" s="132" t="str">
        <f t="shared" si="638"/>
        <v/>
      </c>
      <c r="BP1040" s="132" t="str">
        <f t="shared" si="639"/>
        <v/>
      </c>
      <c r="BQ1040" s="132" t="str">
        <f t="shared" si="640"/>
        <v/>
      </c>
      <c r="BR1040" s="132" t="str">
        <f t="shared" si="641"/>
        <v/>
      </c>
      <c r="BS1040" s="132" t="str">
        <f t="shared" si="642"/>
        <v/>
      </c>
      <c r="BT1040" s="132" t="str">
        <f t="shared" si="643"/>
        <v/>
      </c>
      <c r="BU1040" s="132" t="str">
        <f t="shared" si="644"/>
        <v/>
      </c>
      <c r="BV1040" s="132" t="str">
        <f t="shared" si="645"/>
        <v/>
      </c>
      <c r="BW1040" s="132" t="str">
        <f t="shared" si="646"/>
        <v/>
      </c>
      <c r="BX1040" s="132" t="str">
        <f t="shared" si="647"/>
        <v/>
      </c>
      <c r="BY1040" s="132" t="str">
        <f t="shared" si="648"/>
        <v/>
      </c>
      <c r="BZ1040" t="str">
        <f t="shared" si="611"/>
        <v/>
      </c>
      <c r="CA1040" t="str">
        <f t="shared" si="612"/>
        <v/>
      </c>
      <c r="CB1040" t="str">
        <f t="shared" si="613"/>
        <v/>
      </c>
      <c r="CC1040" t="str">
        <f t="shared" si="614"/>
        <v/>
      </c>
      <c r="CD1040" t="str">
        <f t="shared" si="615"/>
        <v/>
      </c>
      <c r="CE1040" t="str">
        <f t="shared" si="616"/>
        <v/>
      </c>
      <c r="CF1040" t="str">
        <f t="shared" si="617"/>
        <v/>
      </c>
      <c r="CG1040" t="str">
        <f t="shared" si="618"/>
        <v/>
      </c>
      <c r="CH1040" t="str">
        <f t="shared" si="619"/>
        <v/>
      </c>
      <c r="CI1040" t="str">
        <f t="shared" si="620"/>
        <v/>
      </c>
      <c r="CJ1040" t="str">
        <f t="shared" si="621"/>
        <v/>
      </c>
      <c r="CK1040" t="str">
        <f t="shared" si="622"/>
        <v/>
      </c>
      <c r="CL1040" t="str">
        <f t="shared" si="623"/>
        <v/>
      </c>
      <c r="CM1040" t="str">
        <f t="shared" si="624"/>
        <v/>
      </c>
      <c r="CN1040" t="str">
        <f t="shared" si="625"/>
        <v/>
      </c>
      <c r="CO1040" t="str">
        <f t="shared" si="626"/>
        <v/>
      </c>
    </row>
    <row r="1041" spans="1:93" ht="15" customHeight="1">
      <c r="A1041" t="s">
        <v>5111</v>
      </c>
      <c r="B1041" t="s">
        <v>5872</v>
      </c>
      <c r="C1041" s="26"/>
      <c r="D1041" s="27"/>
      <c r="E1041" s="27" t="s">
        <v>2890</v>
      </c>
      <c r="F1041" t="s">
        <v>48</v>
      </c>
      <c r="G1041" s="30" t="s">
        <v>631</v>
      </c>
      <c r="H1041" t="s">
        <v>526</v>
      </c>
      <c r="I1041" t="s">
        <v>337</v>
      </c>
      <c r="K1041" s="28"/>
      <c r="M1041" t="s">
        <v>38</v>
      </c>
      <c r="R1041" t="str">
        <f>IF(COUNTIF(soi_input_variables!A:A,B1041)&gt;0,"yes","no")</f>
        <v>no</v>
      </c>
      <c r="S1041" t="str">
        <f>IF(COUNTIF(midas_input_variables!A:A,B1041)&gt;0,"yes","no")</f>
        <v>no</v>
      </c>
      <c r="T1041" t="str">
        <f t="shared" si="649"/>
        <v>no</v>
      </c>
      <c r="U1041">
        <f t="shared" si="609"/>
        <v>5.0000000000000001E-4</v>
      </c>
      <c r="V1041" t="str">
        <f>IF(COUNTIF(eucalc_variables_proxies!A:A,B1041)&gt;0,"yes","no")</f>
        <v>yes</v>
      </c>
      <c r="W1041" s="198" t="s">
        <v>38</v>
      </c>
      <c r="X1041" s="9"/>
      <c r="AI1041" t="s">
        <v>5873</v>
      </c>
      <c r="AJ1041" t="s">
        <v>2988</v>
      </c>
      <c r="AK1041" t="s">
        <v>2988</v>
      </c>
      <c r="AO1041" s="29"/>
      <c r="AP1041" s="103" t="s">
        <v>5874</v>
      </c>
      <c r="AQ1041" s="104" t="b">
        <v>1</v>
      </c>
      <c r="AR1041" s="105"/>
      <c r="AS1041" s="29"/>
      <c r="AT1041" s="131" t="str" cm="1">
        <f t="array" ref="AT1041">IFERROR(_xlfn.TEXTSPLIT(AR1041,";",,FALSE),"")</f>
        <v/>
      </c>
      <c r="BJ1041" s="132" t="str">
        <f t="shared" si="633"/>
        <v/>
      </c>
      <c r="BK1041" s="132" t="str">
        <f t="shared" si="634"/>
        <v/>
      </c>
      <c r="BL1041" s="132" t="str">
        <f t="shared" si="635"/>
        <v/>
      </c>
      <c r="BM1041" s="132" t="str">
        <f t="shared" si="636"/>
        <v/>
      </c>
      <c r="BN1041" s="132" t="str">
        <f t="shared" si="637"/>
        <v/>
      </c>
      <c r="BO1041" s="132" t="str">
        <f t="shared" si="638"/>
        <v/>
      </c>
      <c r="BP1041" s="132" t="str">
        <f t="shared" si="639"/>
        <v/>
      </c>
      <c r="BQ1041" s="132" t="str">
        <f t="shared" si="640"/>
        <v/>
      </c>
      <c r="BR1041" s="132" t="str">
        <f t="shared" si="641"/>
        <v/>
      </c>
      <c r="BS1041" s="132" t="str">
        <f t="shared" si="642"/>
        <v/>
      </c>
      <c r="BT1041" s="132" t="str">
        <f t="shared" si="643"/>
        <v/>
      </c>
      <c r="BU1041" s="132" t="str">
        <f t="shared" si="644"/>
        <v/>
      </c>
      <c r="BV1041" s="132" t="str">
        <f t="shared" si="645"/>
        <v/>
      </c>
      <c r="BW1041" s="132" t="str">
        <f t="shared" si="646"/>
        <v/>
      </c>
      <c r="BX1041" s="132" t="str">
        <f t="shared" si="647"/>
        <v/>
      </c>
      <c r="BY1041" s="132" t="str">
        <f t="shared" si="648"/>
        <v/>
      </c>
      <c r="BZ1041" t="str">
        <f t="shared" ref="BZ1041:BZ1104" si="650" xml:space="preserve"> IF(LEN(BJ1041)&gt;0,VLOOKUP(BJ1041,$AO:$AP,2,FALSE),"")</f>
        <v/>
      </c>
      <c r="CA1041" t="str">
        <f t="shared" ref="CA1041:CA1104" si="651" xml:space="preserve"> IF(LEN(BK1041)&gt;0,VLOOKUP(BK1041,$AO:$AP,2,FALSE),"")</f>
        <v/>
      </c>
      <c r="CB1041" t="str">
        <f t="shared" ref="CB1041:CB1104" si="652" xml:space="preserve"> IF(LEN(BL1041)&gt;0,VLOOKUP(BL1041,$AO:$AP,2,FALSE),"")</f>
        <v/>
      </c>
      <c r="CC1041" t="str">
        <f t="shared" ref="CC1041:CC1104" si="653" xml:space="preserve"> IF(LEN(BM1041)&gt;0,VLOOKUP(BM1041,$AO:$AP,2,FALSE),"")</f>
        <v/>
      </c>
      <c r="CD1041" t="str">
        <f t="shared" ref="CD1041:CD1104" si="654" xml:space="preserve"> IF(LEN(BN1041)&gt;0,VLOOKUP(BN1041,$AO:$AP,2,FALSE),"")</f>
        <v/>
      </c>
      <c r="CE1041" t="str">
        <f t="shared" ref="CE1041:CE1104" si="655" xml:space="preserve"> IF(LEN(BO1041)&gt;0,VLOOKUP(BO1041,$AO:$AP,2,FALSE),"")</f>
        <v/>
      </c>
      <c r="CF1041" t="str">
        <f t="shared" ref="CF1041:CF1104" si="656" xml:space="preserve"> IF(LEN(BP1041)&gt;0,VLOOKUP(BP1041,$AO:$AP,2,FALSE),"")</f>
        <v/>
      </c>
      <c r="CG1041" t="str">
        <f t="shared" ref="CG1041:CG1104" si="657" xml:space="preserve"> IF(LEN(BQ1041)&gt;0,VLOOKUP(BQ1041,$AO:$AP,2,FALSE),"")</f>
        <v/>
      </c>
      <c r="CH1041" t="str">
        <f t="shared" ref="CH1041:CH1104" si="658" xml:space="preserve"> IF(LEN(BR1041)&gt;0,VLOOKUP(BR1041,$AO:$AP,2,FALSE),"")</f>
        <v/>
      </c>
      <c r="CI1041" t="str">
        <f t="shared" ref="CI1041:CI1104" si="659" xml:space="preserve"> IF(LEN(BS1041)&gt;0,VLOOKUP(BS1041,$AO:$AP,2,FALSE),"")</f>
        <v/>
      </c>
      <c r="CJ1041" t="str">
        <f t="shared" ref="CJ1041:CJ1104" si="660" xml:space="preserve"> IF(LEN(BT1041)&gt;0,VLOOKUP(BT1041,$AO:$AP,2,FALSE),"")</f>
        <v/>
      </c>
      <c r="CK1041" t="str">
        <f t="shared" ref="CK1041:CK1104" si="661" xml:space="preserve"> IF(LEN(BU1041)&gt;0,VLOOKUP(BU1041,$AO:$AP,2,FALSE),"")</f>
        <v/>
      </c>
      <c r="CL1041" t="str">
        <f t="shared" ref="CL1041:CL1104" si="662" xml:space="preserve"> IF(LEN(BV1041)&gt;0,VLOOKUP(BV1041,$AO:$AP,2,FALSE),"")</f>
        <v/>
      </c>
      <c r="CM1041" t="str">
        <f t="shared" ref="CM1041:CM1104" si="663" xml:space="preserve"> IF(LEN(BW1041)&gt;0,VLOOKUP(BW1041,$AO:$AP,2,FALSE),"")</f>
        <v/>
      </c>
      <c r="CN1041" t="str">
        <f t="shared" ref="CN1041:CN1104" si="664" xml:space="preserve"> IF(LEN(BX1041)&gt;0,VLOOKUP(BX1041,$AO:$AP,2,FALSE),"")</f>
        <v/>
      </c>
      <c r="CO1041" t="str">
        <f t="shared" ref="CO1041:CO1104" si="665" xml:space="preserve"> IF(LEN(BY1041)&gt;0,VLOOKUP(BY1041,$AO:$AP,2,FALSE),"")</f>
        <v/>
      </c>
    </row>
    <row r="1042" spans="1:93" ht="15" customHeight="1">
      <c r="A1042" t="s">
        <v>5113</v>
      </c>
      <c r="B1042" t="s">
        <v>5875</v>
      </c>
      <c r="C1042" s="26"/>
      <c r="D1042" s="27"/>
      <c r="E1042" s="27" t="s">
        <v>2890</v>
      </c>
      <c r="F1042" t="s">
        <v>48</v>
      </c>
      <c r="G1042" s="30" t="s">
        <v>631</v>
      </c>
      <c r="H1042" t="s">
        <v>526</v>
      </c>
      <c r="I1042" t="s">
        <v>337</v>
      </c>
      <c r="K1042" s="28"/>
      <c r="M1042" t="s">
        <v>38</v>
      </c>
      <c r="R1042" t="str">
        <f>IF(COUNTIF(soi_input_variables!A:A,B1042)&gt;0,"yes","no")</f>
        <v>yes</v>
      </c>
      <c r="S1042" t="str">
        <f>IF(COUNTIF(midas_input_variables!A:A,B1042)&gt;0,"yes","no")</f>
        <v>no</v>
      </c>
      <c r="T1042" t="str">
        <f t="shared" si="649"/>
        <v>yes</v>
      </c>
      <c r="U1042">
        <f t="shared" si="609"/>
        <v>5.0000000000000001E-4</v>
      </c>
      <c r="V1042" t="str">
        <f>IF(COUNTIF(eucalc_variables_proxies!A:A,B1042)&gt;0,"yes","no")</f>
        <v>yes</v>
      </c>
      <c r="W1042" s="198" t="s">
        <v>38</v>
      </c>
      <c r="X1042" s="9"/>
      <c r="AO1042" s="29"/>
      <c r="AP1042" s="103" t="s">
        <v>5876</v>
      </c>
      <c r="AQ1042" s="104" t="b">
        <v>1</v>
      </c>
      <c r="AR1042" s="105"/>
      <c r="AS1042" s="29"/>
      <c r="AT1042" s="131" t="str" cm="1">
        <f t="array" ref="AT1042">IFERROR(_xlfn.TEXTSPLIT(AR1042,";",,FALSE),"")</f>
        <v/>
      </c>
      <c r="BJ1042" s="132" t="str">
        <f t="shared" si="633"/>
        <v/>
      </c>
      <c r="BK1042" s="132" t="str">
        <f t="shared" si="634"/>
        <v/>
      </c>
      <c r="BL1042" s="132" t="str">
        <f t="shared" si="635"/>
        <v/>
      </c>
      <c r="BM1042" s="132" t="str">
        <f t="shared" si="636"/>
        <v/>
      </c>
      <c r="BN1042" s="132" t="str">
        <f t="shared" si="637"/>
        <v/>
      </c>
      <c r="BO1042" s="132" t="str">
        <f t="shared" si="638"/>
        <v/>
      </c>
      <c r="BP1042" s="132" t="str">
        <f t="shared" si="639"/>
        <v/>
      </c>
      <c r="BQ1042" s="132" t="str">
        <f t="shared" si="640"/>
        <v/>
      </c>
      <c r="BR1042" s="132" t="str">
        <f t="shared" si="641"/>
        <v/>
      </c>
      <c r="BS1042" s="132" t="str">
        <f t="shared" si="642"/>
        <v/>
      </c>
      <c r="BT1042" s="132" t="str">
        <f t="shared" si="643"/>
        <v/>
      </c>
      <c r="BU1042" s="132" t="str">
        <f t="shared" si="644"/>
        <v/>
      </c>
      <c r="BV1042" s="132" t="str">
        <f t="shared" si="645"/>
        <v/>
      </c>
      <c r="BW1042" s="132" t="str">
        <f t="shared" si="646"/>
        <v/>
      </c>
      <c r="BX1042" s="132" t="str">
        <f t="shared" si="647"/>
        <v/>
      </c>
      <c r="BY1042" s="132" t="str">
        <f t="shared" si="648"/>
        <v/>
      </c>
      <c r="BZ1042" t="str">
        <f t="shared" si="650"/>
        <v/>
      </c>
      <c r="CA1042" t="str">
        <f t="shared" si="651"/>
        <v/>
      </c>
      <c r="CB1042" t="str">
        <f t="shared" si="652"/>
        <v/>
      </c>
      <c r="CC1042" t="str">
        <f t="shared" si="653"/>
        <v/>
      </c>
      <c r="CD1042" t="str">
        <f t="shared" si="654"/>
        <v/>
      </c>
      <c r="CE1042" t="str">
        <f t="shared" si="655"/>
        <v/>
      </c>
      <c r="CF1042" t="str">
        <f t="shared" si="656"/>
        <v/>
      </c>
      <c r="CG1042" t="str">
        <f t="shared" si="657"/>
        <v/>
      </c>
      <c r="CH1042" t="str">
        <f t="shared" si="658"/>
        <v/>
      </c>
      <c r="CI1042" t="str">
        <f t="shared" si="659"/>
        <v/>
      </c>
      <c r="CJ1042" t="str">
        <f t="shared" si="660"/>
        <v/>
      </c>
      <c r="CK1042" t="str">
        <f t="shared" si="661"/>
        <v/>
      </c>
      <c r="CL1042" t="str">
        <f t="shared" si="662"/>
        <v/>
      </c>
      <c r="CM1042" t="str">
        <f t="shared" si="663"/>
        <v/>
      </c>
      <c r="CN1042" t="str">
        <f t="shared" si="664"/>
        <v/>
      </c>
      <c r="CO1042" t="str">
        <f t="shared" si="665"/>
        <v/>
      </c>
    </row>
    <row r="1043" spans="1:93" ht="15" customHeight="1">
      <c r="A1043" t="s">
        <v>5115</v>
      </c>
      <c r="B1043" t="s">
        <v>5877</v>
      </c>
      <c r="C1043" s="26"/>
      <c r="D1043" s="27"/>
      <c r="E1043" s="27" t="s">
        <v>2890</v>
      </c>
      <c r="F1043" t="s">
        <v>48</v>
      </c>
      <c r="G1043" s="30" t="s">
        <v>631</v>
      </c>
      <c r="H1043" t="s">
        <v>526</v>
      </c>
      <c r="I1043" t="s">
        <v>337</v>
      </c>
      <c r="K1043" s="28"/>
      <c r="M1043" t="s">
        <v>38</v>
      </c>
      <c r="R1043" t="str">
        <f>IF(COUNTIF(soi_input_variables!A:A,B1043)&gt;0,"yes","no")</f>
        <v>yes</v>
      </c>
      <c r="S1043" t="str">
        <f>IF(COUNTIF(midas_input_variables!A:A,B1043)&gt;0,"yes","no")</f>
        <v>no</v>
      </c>
      <c r="T1043" t="str">
        <f t="shared" si="649"/>
        <v>yes</v>
      </c>
      <c r="U1043">
        <f t="shared" si="609"/>
        <v>5.0000000000000001E-4</v>
      </c>
      <c r="V1043" t="str">
        <f>IF(COUNTIF(eucalc_variables_proxies!A:A,B1043)&gt;0,"yes","no")</f>
        <v>yes</v>
      </c>
      <c r="W1043" s="198" t="s">
        <v>38</v>
      </c>
      <c r="X1043" s="9"/>
      <c r="AO1043" s="29"/>
      <c r="AP1043" s="103" t="s">
        <v>5878</v>
      </c>
      <c r="AQ1043" s="104" t="b">
        <v>1</v>
      </c>
      <c r="AR1043" s="105"/>
      <c r="AS1043" s="29"/>
      <c r="AT1043" s="131" t="str" cm="1">
        <f t="array" ref="AT1043">IFERROR(_xlfn.TEXTSPLIT(AR1043,";",,FALSE),"")</f>
        <v/>
      </c>
      <c r="BJ1043" s="132" t="str">
        <f t="shared" si="633"/>
        <v/>
      </c>
      <c r="BK1043" s="132" t="str">
        <f t="shared" si="634"/>
        <v/>
      </c>
      <c r="BL1043" s="132" t="str">
        <f t="shared" si="635"/>
        <v/>
      </c>
      <c r="BM1043" s="132" t="str">
        <f t="shared" si="636"/>
        <v/>
      </c>
      <c r="BN1043" s="132" t="str">
        <f t="shared" si="637"/>
        <v/>
      </c>
      <c r="BO1043" s="132" t="str">
        <f t="shared" si="638"/>
        <v/>
      </c>
      <c r="BP1043" s="132" t="str">
        <f t="shared" si="639"/>
        <v/>
      </c>
      <c r="BQ1043" s="132" t="str">
        <f t="shared" si="640"/>
        <v/>
      </c>
      <c r="BR1043" s="132" t="str">
        <f t="shared" si="641"/>
        <v/>
      </c>
      <c r="BS1043" s="132" t="str">
        <f t="shared" si="642"/>
        <v/>
      </c>
      <c r="BT1043" s="132" t="str">
        <f t="shared" si="643"/>
        <v/>
      </c>
      <c r="BU1043" s="132" t="str">
        <f t="shared" si="644"/>
        <v/>
      </c>
      <c r="BV1043" s="132" t="str">
        <f t="shared" si="645"/>
        <v/>
      </c>
      <c r="BW1043" s="132" t="str">
        <f t="shared" si="646"/>
        <v/>
      </c>
      <c r="BX1043" s="132" t="str">
        <f t="shared" si="647"/>
        <v/>
      </c>
      <c r="BY1043" s="132" t="str">
        <f t="shared" si="648"/>
        <v/>
      </c>
      <c r="BZ1043" t="str">
        <f t="shared" si="650"/>
        <v/>
      </c>
      <c r="CA1043" t="str">
        <f t="shared" si="651"/>
        <v/>
      </c>
      <c r="CB1043" t="str">
        <f t="shared" si="652"/>
        <v/>
      </c>
      <c r="CC1043" t="str">
        <f t="shared" si="653"/>
        <v/>
      </c>
      <c r="CD1043" t="str">
        <f t="shared" si="654"/>
        <v/>
      </c>
      <c r="CE1043" t="str">
        <f t="shared" si="655"/>
        <v/>
      </c>
      <c r="CF1043" t="str">
        <f t="shared" si="656"/>
        <v/>
      </c>
      <c r="CG1043" t="str">
        <f t="shared" si="657"/>
        <v/>
      </c>
      <c r="CH1043" t="str">
        <f t="shared" si="658"/>
        <v/>
      </c>
      <c r="CI1043" t="str">
        <f t="shared" si="659"/>
        <v/>
      </c>
      <c r="CJ1043" t="str">
        <f t="shared" si="660"/>
        <v/>
      </c>
      <c r="CK1043" t="str">
        <f t="shared" si="661"/>
        <v/>
      </c>
      <c r="CL1043" t="str">
        <f t="shared" si="662"/>
        <v/>
      </c>
      <c r="CM1043" t="str">
        <f t="shared" si="663"/>
        <v/>
      </c>
      <c r="CN1043" t="str">
        <f t="shared" si="664"/>
        <v/>
      </c>
      <c r="CO1043" t="str">
        <f t="shared" si="665"/>
        <v/>
      </c>
    </row>
    <row r="1044" spans="1:93" ht="15" customHeight="1">
      <c r="A1044" t="s">
        <v>5117</v>
      </c>
      <c r="B1044" t="s">
        <v>5879</v>
      </c>
      <c r="C1044" s="26"/>
      <c r="D1044" s="27"/>
      <c r="E1044" s="27" t="s">
        <v>2890</v>
      </c>
      <c r="F1044" t="s">
        <v>48</v>
      </c>
      <c r="G1044" s="30" t="s">
        <v>631</v>
      </c>
      <c r="H1044" t="s">
        <v>526</v>
      </c>
      <c r="I1044" t="s">
        <v>337</v>
      </c>
      <c r="K1044" s="28"/>
      <c r="M1044" t="s">
        <v>38</v>
      </c>
      <c r="R1044" t="str">
        <f>IF(COUNTIF(soi_input_variables!A:A,B1044)&gt;0,"yes","no")</f>
        <v>yes</v>
      </c>
      <c r="S1044" t="str">
        <f>IF(COUNTIF(midas_input_variables!A:A,B1044)&gt;0,"yes","no")</f>
        <v>no</v>
      </c>
      <c r="T1044" t="str">
        <f t="shared" si="649"/>
        <v>yes</v>
      </c>
      <c r="U1044">
        <f t="shared" si="609"/>
        <v>5.0000000000000001E-4</v>
      </c>
      <c r="V1044" t="str">
        <f>IF(COUNTIF(eucalc_variables_proxies!A:A,B1044)&gt;0,"yes","no")</f>
        <v>yes</v>
      </c>
      <c r="W1044" s="198" t="s">
        <v>38</v>
      </c>
      <c r="X1044" s="9"/>
      <c r="AO1044" s="29"/>
      <c r="AP1044" s="103" t="s">
        <v>5880</v>
      </c>
      <c r="AQ1044" s="104" t="b">
        <v>1</v>
      </c>
      <c r="AR1044" s="105"/>
      <c r="AS1044" s="29"/>
      <c r="AT1044" s="131" t="str" cm="1">
        <f t="array" ref="AT1044">IFERROR(_xlfn.TEXTSPLIT(AR1044,";",,FALSE),"")</f>
        <v/>
      </c>
      <c r="BJ1044" s="132" t="str">
        <f t="shared" si="633"/>
        <v/>
      </c>
      <c r="BK1044" s="132" t="str">
        <f t="shared" si="634"/>
        <v/>
      </c>
      <c r="BL1044" s="132" t="str">
        <f t="shared" si="635"/>
        <v/>
      </c>
      <c r="BM1044" s="132" t="str">
        <f t="shared" si="636"/>
        <v/>
      </c>
      <c r="BN1044" s="132" t="str">
        <f t="shared" si="637"/>
        <v/>
      </c>
      <c r="BO1044" s="132" t="str">
        <f t="shared" si="638"/>
        <v/>
      </c>
      <c r="BP1044" s="132" t="str">
        <f t="shared" si="639"/>
        <v/>
      </c>
      <c r="BQ1044" s="132" t="str">
        <f t="shared" si="640"/>
        <v/>
      </c>
      <c r="BR1044" s="132" t="str">
        <f t="shared" si="641"/>
        <v/>
      </c>
      <c r="BS1044" s="132" t="str">
        <f t="shared" si="642"/>
        <v/>
      </c>
      <c r="BT1044" s="132" t="str">
        <f t="shared" si="643"/>
        <v/>
      </c>
      <c r="BU1044" s="132" t="str">
        <f t="shared" si="644"/>
        <v/>
      </c>
      <c r="BV1044" s="132" t="str">
        <f t="shared" si="645"/>
        <v/>
      </c>
      <c r="BW1044" s="132" t="str">
        <f t="shared" si="646"/>
        <v/>
      </c>
      <c r="BX1044" s="132" t="str">
        <f t="shared" si="647"/>
        <v/>
      </c>
      <c r="BY1044" s="132" t="str">
        <f t="shared" si="648"/>
        <v/>
      </c>
      <c r="BZ1044" t="str">
        <f t="shared" si="650"/>
        <v/>
      </c>
      <c r="CA1044" t="str">
        <f t="shared" si="651"/>
        <v/>
      </c>
      <c r="CB1044" t="str">
        <f t="shared" si="652"/>
        <v/>
      </c>
      <c r="CC1044" t="str">
        <f t="shared" si="653"/>
        <v/>
      </c>
      <c r="CD1044" t="str">
        <f t="shared" si="654"/>
        <v/>
      </c>
      <c r="CE1044" t="str">
        <f t="shared" si="655"/>
        <v/>
      </c>
      <c r="CF1044" t="str">
        <f t="shared" si="656"/>
        <v/>
      </c>
      <c r="CG1044" t="str">
        <f t="shared" si="657"/>
        <v/>
      </c>
      <c r="CH1044" t="str">
        <f t="shared" si="658"/>
        <v/>
      </c>
      <c r="CI1044" t="str">
        <f t="shared" si="659"/>
        <v/>
      </c>
      <c r="CJ1044" t="str">
        <f t="shared" si="660"/>
        <v/>
      </c>
      <c r="CK1044" t="str">
        <f t="shared" si="661"/>
        <v/>
      </c>
      <c r="CL1044" t="str">
        <f t="shared" si="662"/>
        <v/>
      </c>
      <c r="CM1044" t="str">
        <f t="shared" si="663"/>
        <v/>
      </c>
      <c r="CN1044" t="str">
        <f t="shared" si="664"/>
        <v/>
      </c>
      <c r="CO1044" t="str">
        <f t="shared" si="665"/>
        <v/>
      </c>
    </row>
    <row r="1045" spans="1:93" ht="15" customHeight="1">
      <c r="A1045" t="s">
        <v>5119</v>
      </c>
      <c r="B1045" t="s">
        <v>5881</v>
      </c>
      <c r="C1045" s="26"/>
      <c r="D1045" s="27"/>
      <c r="E1045" s="27" t="s">
        <v>2890</v>
      </c>
      <c r="F1045" t="s">
        <v>48</v>
      </c>
      <c r="G1045" s="30" t="s">
        <v>631</v>
      </c>
      <c r="H1045" t="s">
        <v>526</v>
      </c>
      <c r="I1045" t="s">
        <v>337</v>
      </c>
      <c r="K1045" s="28"/>
      <c r="M1045" t="s">
        <v>38</v>
      </c>
      <c r="R1045" t="str">
        <f>IF(COUNTIF(soi_input_variables!A:A,B1045)&gt;0,"yes","no")</f>
        <v>yes</v>
      </c>
      <c r="S1045" t="str">
        <f>IF(COUNTIF(midas_input_variables!A:A,B1045)&gt;0,"yes","no")</f>
        <v>no</v>
      </c>
      <c r="T1045" t="str">
        <f t="shared" si="649"/>
        <v>yes</v>
      </c>
      <c r="U1045">
        <f t="shared" si="609"/>
        <v>5.0000000000000001E-4</v>
      </c>
      <c r="V1045" t="str">
        <f>IF(COUNTIF(eucalc_variables_proxies!A:A,B1045)&gt;0,"yes","no")</f>
        <v>yes</v>
      </c>
      <c r="W1045" s="198" t="s">
        <v>38</v>
      </c>
      <c r="X1045" s="9"/>
      <c r="AO1045" s="29"/>
      <c r="AP1045" s="103" t="s">
        <v>5882</v>
      </c>
      <c r="AQ1045" s="104" t="b">
        <v>1</v>
      </c>
      <c r="AR1045" s="105"/>
      <c r="AS1045" s="29"/>
      <c r="AT1045" s="131" t="str" cm="1">
        <f t="array" ref="AT1045">IFERROR(_xlfn.TEXTSPLIT(AR1045,";",,FALSE),"")</f>
        <v/>
      </c>
      <c r="BJ1045" s="132" t="str">
        <f t="shared" si="633"/>
        <v/>
      </c>
      <c r="BK1045" s="132" t="str">
        <f t="shared" si="634"/>
        <v/>
      </c>
      <c r="BL1045" s="132" t="str">
        <f t="shared" si="635"/>
        <v/>
      </c>
      <c r="BM1045" s="132" t="str">
        <f t="shared" si="636"/>
        <v/>
      </c>
      <c r="BN1045" s="132" t="str">
        <f t="shared" si="637"/>
        <v/>
      </c>
      <c r="BO1045" s="132" t="str">
        <f t="shared" si="638"/>
        <v/>
      </c>
      <c r="BP1045" s="132" t="str">
        <f t="shared" si="639"/>
        <v/>
      </c>
      <c r="BQ1045" s="132" t="str">
        <f t="shared" si="640"/>
        <v/>
      </c>
      <c r="BR1045" s="132" t="str">
        <f t="shared" si="641"/>
        <v/>
      </c>
      <c r="BS1045" s="132" t="str">
        <f t="shared" si="642"/>
        <v/>
      </c>
      <c r="BT1045" s="132" t="str">
        <f t="shared" si="643"/>
        <v/>
      </c>
      <c r="BU1045" s="132" t="str">
        <f t="shared" si="644"/>
        <v/>
      </c>
      <c r="BV1045" s="132" t="str">
        <f t="shared" si="645"/>
        <v/>
      </c>
      <c r="BW1045" s="132" t="str">
        <f t="shared" si="646"/>
        <v/>
      </c>
      <c r="BX1045" s="132" t="str">
        <f t="shared" si="647"/>
        <v/>
      </c>
      <c r="BY1045" s="132" t="str">
        <f t="shared" si="648"/>
        <v/>
      </c>
      <c r="BZ1045" t="str">
        <f t="shared" si="650"/>
        <v/>
      </c>
      <c r="CA1045" t="str">
        <f t="shared" si="651"/>
        <v/>
      </c>
      <c r="CB1045" t="str">
        <f t="shared" si="652"/>
        <v/>
      </c>
      <c r="CC1045" t="str">
        <f t="shared" si="653"/>
        <v/>
      </c>
      <c r="CD1045" t="str">
        <f t="shared" si="654"/>
        <v/>
      </c>
      <c r="CE1045" t="str">
        <f t="shared" si="655"/>
        <v/>
      </c>
      <c r="CF1045" t="str">
        <f t="shared" si="656"/>
        <v/>
      </c>
      <c r="CG1045" t="str">
        <f t="shared" si="657"/>
        <v/>
      </c>
      <c r="CH1045" t="str">
        <f t="shared" si="658"/>
        <v/>
      </c>
      <c r="CI1045" t="str">
        <f t="shared" si="659"/>
        <v/>
      </c>
      <c r="CJ1045" t="str">
        <f t="shared" si="660"/>
        <v/>
      </c>
      <c r="CK1045" t="str">
        <f t="shared" si="661"/>
        <v/>
      </c>
      <c r="CL1045" t="str">
        <f t="shared" si="662"/>
        <v/>
      </c>
      <c r="CM1045" t="str">
        <f t="shared" si="663"/>
        <v/>
      </c>
      <c r="CN1045" t="str">
        <f t="shared" si="664"/>
        <v/>
      </c>
      <c r="CO1045" t="str">
        <f t="shared" si="665"/>
        <v/>
      </c>
    </row>
    <row r="1046" spans="1:93" ht="15" customHeight="1">
      <c r="A1046" t="s">
        <v>5121</v>
      </c>
      <c r="B1046" t="s">
        <v>5883</v>
      </c>
      <c r="C1046" s="26"/>
      <c r="D1046" s="27"/>
      <c r="E1046" s="27" t="s">
        <v>2890</v>
      </c>
      <c r="F1046" t="s">
        <v>48</v>
      </c>
      <c r="G1046" s="30" t="s">
        <v>631</v>
      </c>
      <c r="H1046" t="s">
        <v>526</v>
      </c>
      <c r="I1046" t="s">
        <v>337</v>
      </c>
      <c r="K1046" s="28"/>
      <c r="M1046" t="s">
        <v>38</v>
      </c>
      <c r="R1046" t="str">
        <f>IF(COUNTIF(soi_input_variables!A:A,B1046)&gt;0,"yes","no")</f>
        <v>yes</v>
      </c>
      <c r="S1046" t="str">
        <f>IF(COUNTIF(midas_input_variables!A:A,B1046)&gt;0,"yes","no")</f>
        <v>no</v>
      </c>
      <c r="T1046" t="str">
        <f t="shared" si="649"/>
        <v>yes</v>
      </c>
      <c r="U1046">
        <f t="shared" si="609"/>
        <v>5.0000000000000001E-4</v>
      </c>
      <c r="V1046" t="str">
        <f>IF(COUNTIF(eucalc_variables_proxies!A:A,B1046)&gt;0,"yes","no")</f>
        <v>yes</v>
      </c>
      <c r="W1046" s="198" t="s">
        <v>38</v>
      </c>
      <c r="X1046" s="9"/>
      <c r="AO1046" s="29"/>
      <c r="AP1046" s="103" t="s">
        <v>5884</v>
      </c>
      <c r="AQ1046" s="104" t="b">
        <v>1</v>
      </c>
      <c r="AR1046" s="105"/>
      <c r="AS1046" s="29"/>
      <c r="AT1046" s="131" t="str" cm="1">
        <f t="array" ref="AT1046">IFERROR(_xlfn.TEXTSPLIT(AR1046,";",,FALSE),"")</f>
        <v/>
      </c>
      <c r="BJ1046" s="132" t="str">
        <f t="shared" si="633"/>
        <v/>
      </c>
      <c r="BK1046" s="132" t="str">
        <f t="shared" si="634"/>
        <v/>
      </c>
      <c r="BL1046" s="132" t="str">
        <f t="shared" si="635"/>
        <v/>
      </c>
      <c r="BM1046" s="132" t="str">
        <f t="shared" si="636"/>
        <v/>
      </c>
      <c r="BN1046" s="132" t="str">
        <f t="shared" si="637"/>
        <v/>
      </c>
      <c r="BO1046" s="132" t="str">
        <f t="shared" si="638"/>
        <v/>
      </c>
      <c r="BP1046" s="132" t="str">
        <f t="shared" si="639"/>
        <v/>
      </c>
      <c r="BQ1046" s="132" t="str">
        <f t="shared" si="640"/>
        <v/>
      </c>
      <c r="BR1046" s="132" t="str">
        <f t="shared" si="641"/>
        <v/>
      </c>
      <c r="BS1046" s="132" t="str">
        <f t="shared" si="642"/>
        <v/>
      </c>
      <c r="BT1046" s="132" t="str">
        <f t="shared" si="643"/>
        <v/>
      </c>
      <c r="BU1046" s="132" t="str">
        <f t="shared" si="644"/>
        <v/>
      </c>
      <c r="BV1046" s="132" t="str">
        <f t="shared" si="645"/>
        <v/>
      </c>
      <c r="BW1046" s="132" t="str">
        <f t="shared" si="646"/>
        <v/>
      </c>
      <c r="BX1046" s="132" t="str">
        <f t="shared" si="647"/>
        <v/>
      </c>
      <c r="BY1046" s="132" t="str">
        <f t="shared" si="648"/>
        <v/>
      </c>
      <c r="BZ1046" t="str">
        <f t="shared" si="650"/>
        <v/>
      </c>
      <c r="CA1046" t="str">
        <f t="shared" si="651"/>
        <v/>
      </c>
      <c r="CB1046" t="str">
        <f t="shared" si="652"/>
        <v/>
      </c>
      <c r="CC1046" t="str">
        <f t="shared" si="653"/>
        <v/>
      </c>
      <c r="CD1046" t="str">
        <f t="shared" si="654"/>
        <v/>
      </c>
      <c r="CE1046" t="str">
        <f t="shared" si="655"/>
        <v/>
      </c>
      <c r="CF1046" t="str">
        <f t="shared" si="656"/>
        <v/>
      </c>
      <c r="CG1046" t="str">
        <f t="shared" si="657"/>
        <v/>
      </c>
      <c r="CH1046" t="str">
        <f t="shared" si="658"/>
        <v/>
      </c>
      <c r="CI1046" t="str">
        <f t="shared" si="659"/>
        <v/>
      </c>
      <c r="CJ1046" t="str">
        <f t="shared" si="660"/>
        <v/>
      </c>
      <c r="CK1046" t="str">
        <f t="shared" si="661"/>
        <v/>
      </c>
      <c r="CL1046" t="str">
        <f t="shared" si="662"/>
        <v/>
      </c>
      <c r="CM1046" t="str">
        <f t="shared" si="663"/>
        <v/>
      </c>
      <c r="CN1046" t="str">
        <f t="shared" si="664"/>
        <v/>
      </c>
      <c r="CO1046" t="str">
        <f t="shared" si="665"/>
        <v/>
      </c>
    </row>
    <row r="1047" spans="1:93" ht="17.100000000000001" customHeight="1">
      <c r="A1047" s="34" t="s">
        <v>5123</v>
      </c>
      <c r="B1047" s="97" t="s">
        <v>4954</v>
      </c>
      <c r="C1047" s="26" t="s">
        <v>5411</v>
      </c>
      <c r="D1047" s="27"/>
      <c r="E1047" s="27" t="s">
        <v>2890</v>
      </c>
      <c r="F1047" t="s">
        <v>48</v>
      </c>
      <c r="G1047" s="30" t="s">
        <v>631</v>
      </c>
      <c r="H1047" t="s">
        <v>526</v>
      </c>
      <c r="I1047" t="s">
        <v>337</v>
      </c>
      <c r="K1047" s="28" t="s">
        <v>4655</v>
      </c>
      <c r="L1047" t="s">
        <v>472</v>
      </c>
      <c r="M1047" t="s">
        <v>38</v>
      </c>
      <c r="Q1047" s="202"/>
      <c r="R1047" t="str">
        <f>IF(COUNTIF(soi_input_variables!A:A,B1047)&gt;0,"yes","no")</f>
        <v>yes</v>
      </c>
      <c r="S1047" t="str">
        <f>IF(COUNTIF(midas_input_variables!A:A,B1047)&gt;0,"yes","no")</f>
        <v>yes</v>
      </c>
      <c r="T1047" t="str">
        <f t="shared" si="649"/>
        <v>yes</v>
      </c>
      <c r="U1047">
        <f t="shared" si="609"/>
        <v>5.0000000000000001E-4</v>
      </c>
      <c r="V1047" t="str">
        <f>IF(COUNTIF(eucalc_variables_proxies!A:A,B1047)&gt;0,"yes","no")</f>
        <v>yes</v>
      </c>
      <c r="X1047" s="9" t="s">
        <v>2966</v>
      </c>
      <c r="Y1047" t="s">
        <v>4681</v>
      </c>
      <c r="AO1047" s="29"/>
      <c r="AP1047" s="103" t="s">
        <v>5885</v>
      </c>
      <c r="AQ1047" s="104" t="b">
        <v>1</v>
      </c>
      <c r="AR1047" s="105"/>
      <c r="AS1047" s="29"/>
      <c r="AT1047" s="131" t="str" cm="1">
        <f t="array" ref="AT1047">IFERROR(_xlfn.TEXTSPLIT(AR1047,";",,FALSE),"")</f>
        <v/>
      </c>
      <c r="BJ1047" s="132" t="str">
        <f t="shared" si="633"/>
        <v/>
      </c>
      <c r="BK1047" s="132" t="str">
        <f t="shared" si="634"/>
        <v/>
      </c>
      <c r="BL1047" s="132" t="str">
        <f t="shared" si="635"/>
        <v/>
      </c>
      <c r="BM1047" s="132" t="str">
        <f t="shared" si="636"/>
        <v/>
      </c>
      <c r="BN1047" s="132" t="str">
        <f t="shared" si="637"/>
        <v/>
      </c>
      <c r="BO1047" s="132" t="str">
        <f t="shared" si="638"/>
        <v/>
      </c>
      <c r="BP1047" s="132" t="str">
        <f t="shared" si="639"/>
        <v/>
      </c>
      <c r="BQ1047" s="132" t="str">
        <f t="shared" si="640"/>
        <v/>
      </c>
      <c r="BR1047" s="132" t="str">
        <f t="shared" si="641"/>
        <v/>
      </c>
      <c r="BS1047" s="132" t="str">
        <f t="shared" si="642"/>
        <v/>
      </c>
      <c r="BT1047" s="132" t="str">
        <f t="shared" si="643"/>
        <v/>
      </c>
      <c r="BU1047" s="132" t="str">
        <f t="shared" si="644"/>
        <v/>
      </c>
      <c r="BV1047" s="132" t="str">
        <f t="shared" si="645"/>
        <v/>
      </c>
      <c r="BW1047" s="132" t="str">
        <f t="shared" si="646"/>
        <v/>
      </c>
      <c r="BX1047" s="132" t="str">
        <f t="shared" si="647"/>
        <v/>
      </c>
      <c r="BY1047" s="132" t="str">
        <f t="shared" si="648"/>
        <v/>
      </c>
      <c r="BZ1047" t="str">
        <f t="shared" si="650"/>
        <v/>
      </c>
      <c r="CA1047" t="str">
        <f t="shared" si="651"/>
        <v/>
      </c>
      <c r="CB1047" t="str">
        <f t="shared" si="652"/>
        <v/>
      </c>
      <c r="CC1047" t="str">
        <f t="shared" si="653"/>
        <v/>
      </c>
      <c r="CD1047" t="str">
        <f t="shared" si="654"/>
        <v/>
      </c>
      <c r="CE1047" t="str">
        <f t="shared" si="655"/>
        <v/>
      </c>
      <c r="CF1047" t="str">
        <f t="shared" si="656"/>
        <v/>
      </c>
      <c r="CG1047" t="str">
        <f t="shared" si="657"/>
        <v/>
      </c>
      <c r="CH1047" t="str">
        <f t="shared" si="658"/>
        <v/>
      </c>
      <c r="CI1047" t="str">
        <f t="shared" si="659"/>
        <v/>
      </c>
      <c r="CJ1047" t="str">
        <f t="shared" si="660"/>
        <v/>
      </c>
      <c r="CK1047" t="str">
        <f t="shared" si="661"/>
        <v/>
      </c>
      <c r="CL1047" t="str">
        <f t="shared" si="662"/>
        <v/>
      </c>
      <c r="CM1047" t="str">
        <f t="shared" si="663"/>
        <v/>
      </c>
      <c r="CN1047" t="str">
        <f t="shared" si="664"/>
        <v/>
      </c>
      <c r="CO1047" t="str">
        <f t="shared" si="665"/>
        <v/>
      </c>
    </row>
    <row r="1048" spans="1:93" ht="18.600000000000001" customHeight="1">
      <c r="A1048" t="s">
        <v>5560</v>
      </c>
      <c r="B1048" s="97" t="s">
        <v>4957</v>
      </c>
      <c r="C1048" s="26" t="s">
        <v>4296</v>
      </c>
      <c r="D1048" s="27"/>
      <c r="E1048" s="27" t="s">
        <v>2890</v>
      </c>
      <c r="F1048" t="s">
        <v>48</v>
      </c>
      <c r="G1048" s="30" t="s">
        <v>631</v>
      </c>
      <c r="H1048" t="s">
        <v>526</v>
      </c>
      <c r="I1048" t="s">
        <v>5886</v>
      </c>
      <c r="K1048" s="28"/>
      <c r="L1048" t="s">
        <v>472</v>
      </c>
      <c r="M1048" t="s">
        <v>1707</v>
      </c>
      <c r="Q1048" s="1" t="s">
        <v>5887</v>
      </c>
      <c r="R1048" t="str">
        <f>IF(COUNTIF(soi_input_variables!A:A,B1048)&gt;0,"yes","no")</f>
        <v>no</v>
      </c>
      <c r="S1048" t="str">
        <f>IF(COUNTIF(midas_input_variables!A:A,B1048)&gt;0,"yes","no")</f>
        <v>no</v>
      </c>
      <c r="T1048" t="str">
        <f t="shared" si="649"/>
        <v>no</v>
      </c>
      <c r="U1048">
        <f t="shared" si="609"/>
        <v>5.0000000000000001E-4</v>
      </c>
      <c r="V1048" t="str">
        <f>IF(COUNTIF(eucalc_variables_proxies!A:A,B1048)&gt;0,"yes","no")</f>
        <v>yes</v>
      </c>
      <c r="X1048" s="9" t="s">
        <v>2966</v>
      </c>
      <c r="Y1048" t="s">
        <v>4681</v>
      </c>
      <c r="AO1048" s="29"/>
      <c r="AP1048" s="103" t="s">
        <v>5888</v>
      </c>
      <c r="AQ1048" s="104" t="b">
        <v>1</v>
      </c>
      <c r="AR1048" s="105"/>
      <c r="AS1048" s="29"/>
      <c r="AT1048" s="131" t="str" cm="1">
        <f t="array" ref="AT1048">IFERROR(_xlfn.TEXTSPLIT(AR1048,";",,FALSE),"")</f>
        <v/>
      </c>
      <c r="BJ1048" s="132" t="str">
        <f t="shared" si="633"/>
        <v/>
      </c>
      <c r="BK1048" s="132" t="str">
        <f t="shared" si="634"/>
        <v/>
      </c>
      <c r="BL1048" s="132" t="str">
        <f t="shared" si="635"/>
        <v/>
      </c>
      <c r="BM1048" s="132" t="str">
        <f t="shared" si="636"/>
        <v/>
      </c>
      <c r="BN1048" s="132" t="str">
        <f t="shared" si="637"/>
        <v/>
      </c>
      <c r="BO1048" s="132" t="str">
        <f t="shared" si="638"/>
        <v/>
      </c>
      <c r="BP1048" s="132" t="str">
        <f t="shared" si="639"/>
        <v/>
      </c>
      <c r="BQ1048" s="132" t="str">
        <f t="shared" si="640"/>
        <v/>
      </c>
      <c r="BR1048" s="132" t="str">
        <f t="shared" si="641"/>
        <v/>
      </c>
      <c r="BS1048" s="132" t="str">
        <f t="shared" si="642"/>
        <v/>
      </c>
      <c r="BT1048" s="132" t="str">
        <f t="shared" si="643"/>
        <v/>
      </c>
      <c r="BU1048" s="132" t="str">
        <f t="shared" si="644"/>
        <v/>
      </c>
      <c r="BV1048" s="132" t="str">
        <f t="shared" si="645"/>
        <v/>
      </c>
      <c r="BW1048" s="132" t="str">
        <f t="shared" si="646"/>
        <v/>
      </c>
      <c r="BX1048" s="132" t="str">
        <f t="shared" si="647"/>
        <v/>
      </c>
      <c r="BY1048" s="132" t="str">
        <f t="shared" si="648"/>
        <v/>
      </c>
      <c r="BZ1048" t="str">
        <f t="shared" si="650"/>
        <v/>
      </c>
      <c r="CA1048" t="str">
        <f t="shared" si="651"/>
        <v/>
      </c>
      <c r="CB1048" t="str">
        <f t="shared" si="652"/>
        <v/>
      </c>
      <c r="CC1048" t="str">
        <f t="shared" si="653"/>
        <v/>
      </c>
      <c r="CD1048" t="str">
        <f t="shared" si="654"/>
        <v/>
      </c>
      <c r="CE1048" t="str">
        <f t="shared" si="655"/>
        <v/>
      </c>
      <c r="CF1048" t="str">
        <f t="shared" si="656"/>
        <v/>
      </c>
      <c r="CG1048" t="str">
        <f t="shared" si="657"/>
        <v/>
      </c>
      <c r="CH1048" t="str">
        <f t="shared" si="658"/>
        <v/>
      </c>
      <c r="CI1048" t="str">
        <f t="shared" si="659"/>
        <v/>
      </c>
      <c r="CJ1048" t="str">
        <f t="shared" si="660"/>
        <v/>
      </c>
      <c r="CK1048" t="str">
        <f t="shared" si="661"/>
        <v/>
      </c>
      <c r="CL1048" t="str">
        <f t="shared" si="662"/>
        <v/>
      </c>
      <c r="CM1048" t="str">
        <f t="shared" si="663"/>
        <v/>
      </c>
      <c r="CN1048" t="str">
        <f t="shared" si="664"/>
        <v/>
      </c>
      <c r="CO1048" t="str">
        <f t="shared" si="665"/>
        <v/>
      </c>
    </row>
    <row r="1049" spans="1:93" ht="20.7" customHeight="1">
      <c r="A1049" t="s">
        <v>4709</v>
      </c>
      <c r="B1049" s="97" t="s">
        <v>4960</v>
      </c>
      <c r="C1049" s="26" t="s">
        <v>3705</v>
      </c>
      <c r="D1049" s="27"/>
      <c r="E1049" s="27" t="s">
        <v>2890</v>
      </c>
      <c r="F1049" t="s">
        <v>48</v>
      </c>
      <c r="G1049" s="30" t="s">
        <v>631</v>
      </c>
      <c r="H1049" t="s">
        <v>526</v>
      </c>
      <c r="I1049" t="s">
        <v>5889</v>
      </c>
      <c r="K1049" s="28"/>
      <c r="L1049" t="s">
        <v>472</v>
      </c>
      <c r="M1049" t="s">
        <v>1707</v>
      </c>
      <c r="O1049" s="1" t="s">
        <v>5890</v>
      </c>
      <c r="P1049" s="1" t="str">
        <f>_xlfn.CONCAT(A972, "+", A959,  "+", A946, "+", A933, "+", A920, "+", A897, "+", A884)</f>
        <v>ind_energy-demand_steel_liquid-ff-oil[TWh]+ind_energy-demand_paper_liquid-ff-oil[TWh]+ind_energy-demand_lime_liquid-ff-oil[TWh]+ind_energy-demand_glass_liquid-ff-oil[TWh]+ind_energy-demand_chem_liquid-ff-oil[TWh]+ind_energy-demand_cement_liquid-ff-oil[TWh]+ind_energy-demand_aluminium_liquid-ff-oil[TWh]</v>
      </c>
      <c r="R1049" t="str">
        <f>IF(COUNTIF(soi_input_variables!A:A,B1049)&gt;0,"yes","no")</f>
        <v>no</v>
      </c>
      <c r="S1049" t="str">
        <f>IF(COUNTIF(midas_input_variables!A:A,B1049)&gt;0,"yes","no")</f>
        <v>no</v>
      </c>
      <c r="T1049" t="str">
        <f t="shared" si="610"/>
        <v>no</v>
      </c>
      <c r="U1049">
        <f t="shared" si="609"/>
        <v>5.0000000000000001E-4</v>
      </c>
      <c r="V1049" t="str">
        <f>IF(COUNTIF(eucalc_variables_proxies!A:A,B1049)&gt;0,"yes","no")</f>
        <v>no</v>
      </c>
      <c r="X1049" s="9" t="s">
        <v>2966</v>
      </c>
      <c r="Y1049" t="s">
        <v>4681</v>
      </c>
      <c r="AO1049" s="29"/>
      <c r="AP1049" s="103" t="s">
        <v>5891</v>
      </c>
      <c r="AQ1049" s="104" t="b">
        <v>1</v>
      </c>
      <c r="AR1049" s="105"/>
      <c r="AS1049" s="29"/>
      <c r="AT1049" s="131" t="str" cm="1">
        <f t="array" ref="AT1049">IFERROR(_xlfn.TEXTSPLIT(AR1049,";",,FALSE),"")</f>
        <v/>
      </c>
      <c r="BJ1049" s="132" t="str">
        <f t="shared" si="633"/>
        <v/>
      </c>
      <c r="BK1049" s="132" t="str">
        <f t="shared" si="634"/>
        <v/>
      </c>
      <c r="BL1049" s="132" t="str">
        <f t="shared" si="635"/>
        <v/>
      </c>
      <c r="BM1049" s="132" t="str">
        <f t="shared" si="636"/>
        <v/>
      </c>
      <c r="BN1049" s="132" t="str">
        <f t="shared" si="637"/>
        <v/>
      </c>
      <c r="BO1049" s="132" t="str">
        <f t="shared" si="638"/>
        <v/>
      </c>
      <c r="BP1049" s="132" t="str">
        <f t="shared" si="639"/>
        <v/>
      </c>
      <c r="BQ1049" s="132" t="str">
        <f t="shared" si="640"/>
        <v/>
      </c>
      <c r="BR1049" s="132" t="str">
        <f t="shared" si="641"/>
        <v/>
      </c>
      <c r="BS1049" s="132" t="str">
        <f t="shared" si="642"/>
        <v/>
      </c>
      <c r="BT1049" s="132" t="str">
        <f t="shared" si="643"/>
        <v/>
      </c>
      <c r="BU1049" s="132" t="str">
        <f t="shared" si="644"/>
        <v/>
      </c>
      <c r="BV1049" s="132" t="str">
        <f t="shared" si="645"/>
        <v/>
      </c>
      <c r="BW1049" s="132" t="str">
        <f t="shared" si="646"/>
        <v/>
      </c>
      <c r="BX1049" s="132" t="str">
        <f t="shared" si="647"/>
        <v/>
      </c>
      <c r="BY1049" s="132" t="str">
        <f t="shared" si="648"/>
        <v/>
      </c>
      <c r="BZ1049" t="str">
        <f t="shared" si="650"/>
        <v/>
      </c>
      <c r="CA1049" t="str">
        <f t="shared" si="651"/>
        <v/>
      </c>
      <c r="CB1049" t="str">
        <f t="shared" si="652"/>
        <v/>
      </c>
      <c r="CC1049" t="str">
        <f t="shared" si="653"/>
        <v/>
      </c>
      <c r="CD1049" t="str">
        <f t="shared" si="654"/>
        <v/>
      </c>
      <c r="CE1049" t="str">
        <f t="shared" si="655"/>
        <v/>
      </c>
      <c r="CF1049" t="str">
        <f t="shared" si="656"/>
        <v/>
      </c>
      <c r="CG1049" t="str">
        <f t="shared" si="657"/>
        <v/>
      </c>
      <c r="CH1049" t="str">
        <f t="shared" si="658"/>
        <v/>
      </c>
      <c r="CI1049" t="str">
        <f t="shared" si="659"/>
        <v/>
      </c>
      <c r="CJ1049" t="str">
        <f t="shared" si="660"/>
        <v/>
      </c>
      <c r="CK1049" t="str">
        <f t="shared" si="661"/>
        <v/>
      </c>
      <c r="CL1049" t="str">
        <f t="shared" si="662"/>
        <v/>
      </c>
      <c r="CM1049" t="str">
        <f t="shared" si="663"/>
        <v/>
      </c>
      <c r="CN1049" t="str">
        <f t="shared" si="664"/>
        <v/>
      </c>
      <c r="CO1049" t="str">
        <f t="shared" si="665"/>
        <v/>
      </c>
    </row>
    <row r="1050" spans="1:93" ht="16.2" customHeight="1">
      <c r="A1050" t="s">
        <v>4711</v>
      </c>
      <c r="B1050" s="97" t="s">
        <v>4962</v>
      </c>
      <c r="C1050" s="26" t="s">
        <v>5892</v>
      </c>
      <c r="D1050" s="27"/>
      <c r="E1050" s="27" t="s">
        <v>2890</v>
      </c>
      <c r="F1050" t="s">
        <v>48</v>
      </c>
      <c r="G1050" s="30" t="s">
        <v>631</v>
      </c>
      <c r="H1050" t="s">
        <v>526</v>
      </c>
      <c r="I1050" t="s">
        <v>4339</v>
      </c>
      <c r="K1050" s="28"/>
      <c r="L1050" t="s">
        <v>472</v>
      </c>
      <c r="M1050" t="s">
        <v>1707</v>
      </c>
      <c r="P1050" s="1" t="str">
        <f>_xlfn.CONCAT(A972, "+", A959,  "+", A946, "+", A933, "+", A920, "+", A897, "+", A884)</f>
        <v>ind_energy-demand_steel_liquid-ff-oil[TWh]+ind_energy-demand_paper_liquid-ff-oil[TWh]+ind_energy-demand_lime_liquid-ff-oil[TWh]+ind_energy-demand_glass_liquid-ff-oil[TWh]+ind_energy-demand_chem_liquid-ff-oil[TWh]+ind_energy-demand_cement_liquid-ff-oil[TWh]+ind_energy-demand_aluminium_liquid-ff-oil[TWh]</v>
      </c>
      <c r="R1050" t="str">
        <f>IF(COUNTIF(soi_input_variables!A:A,B1050)&gt;0,"yes","no")</f>
        <v>no</v>
      </c>
      <c r="S1050" t="str">
        <f>IF(COUNTIF(midas_input_variables!A:A,B1050)&gt;0,"yes","no")</f>
        <v>no</v>
      </c>
      <c r="T1050" t="str">
        <f t="shared" si="610"/>
        <v>no</v>
      </c>
      <c r="U1050">
        <f t="shared" si="609"/>
        <v>5.0000000000000001E-4</v>
      </c>
      <c r="V1050" t="str">
        <f>IF(COUNTIF(eucalc_variables_proxies!A:A,B1050)&gt;0,"yes","no")</f>
        <v>no</v>
      </c>
      <c r="X1050" s="9" t="s">
        <v>2966</v>
      </c>
      <c r="Y1050" t="s">
        <v>4681</v>
      </c>
      <c r="AO1050" s="105"/>
      <c r="AP1050" s="103" t="s">
        <v>5893</v>
      </c>
      <c r="AQ1050" s="104" t="b">
        <v>1</v>
      </c>
      <c r="AR1050" s="105"/>
      <c r="AS1050" s="105"/>
      <c r="AT1050" s="131" t="str" cm="1">
        <f t="array" ref="AT1050">IFERROR(_xlfn.TEXTSPLIT(AR1050,";",,FALSE),"")</f>
        <v/>
      </c>
      <c r="BJ1050" s="132" t="str">
        <f t="shared" si="633"/>
        <v/>
      </c>
      <c r="BK1050" s="132" t="str">
        <f t="shared" si="634"/>
        <v/>
      </c>
      <c r="BL1050" s="132" t="str">
        <f t="shared" si="635"/>
        <v/>
      </c>
      <c r="BM1050" s="132" t="str">
        <f t="shared" si="636"/>
        <v/>
      </c>
      <c r="BN1050" s="132" t="str">
        <f t="shared" si="637"/>
        <v/>
      </c>
      <c r="BO1050" s="132" t="str">
        <f t="shared" si="638"/>
        <v/>
      </c>
      <c r="BP1050" s="132" t="str">
        <f t="shared" si="639"/>
        <v/>
      </c>
      <c r="BQ1050" s="132" t="str">
        <f t="shared" si="640"/>
        <v/>
      </c>
      <c r="BR1050" s="132" t="str">
        <f t="shared" si="641"/>
        <v/>
      </c>
      <c r="BS1050" s="132" t="str">
        <f t="shared" si="642"/>
        <v/>
      </c>
      <c r="BT1050" s="132" t="str">
        <f t="shared" si="643"/>
        <v/>
      </c>
      <c r="BU1050" s="132" t="str">
        <f t="shared" si="644"/>
        <v/>
      </c>
      <c r="BV1050" s="132" t="str">
        <f t="shared" si="645"/>
        <v/>
      </c>
      <c r="BW1050" s="132" t="str">
        <f t="shared" si="646"/>
        <v/>
      </c>
      <c r="BX1050" s="132" t="str">
        <f t="shared" si="647"/>
        <v/>
      </c>
      <c r="BY1050" s="132" t="str">
        <f t="shared" si="648"/>
        <v/>
      </c>
      <c r="BZ1050" t="str">
        <f t="shared" si="650"/>
        <v/>
      </c>
      <c r="CA1050" t="str">
        <f t="shared" si="651"/>
        <v/>
      </c>
      <c r="CB1050" t="str">
        <f t="shared" si="652"/>
        <v/>
      </c>
      <c r="CC1050" t="str">
        <f t="shared" si="653"/>
        <v/>
      </c>
      <c r="CD1050" t="str">
        <f t="shared" si="654"/>
        <v/>
      </c>
      <c r="CE1050" t="str">
        <f t="shared" si="655"/>
        <v/>
      </c>
      <c r="CF1050" t="str">
        <f t="shared" si="656"/>
        <v/>
      </c>
      <c r="CG1050" t="str">
        <f t="shared" si="657"/>
        <v/>
      </c>
      <c r="CH1050" t="str">
        <f t="shared" si="658"/>
        <v/>
      </c>
      <c r="CI1050" t="str">
        <f t="shared" si="659"/>
        <v/>
      </c>
      <c r="CJ1050" t="str">
        <f t="shared" si="660"/>
        <v/>
      </c>
      <c r="CK1050" t="str">
        <f t="shared" si="661"/>
        <v/>
      </c>
      <c r="CL1050" t="str">
        <f t="shared" si="662"/>
        <v/>
      </c>
      <c r="CM1050" t="str">
        <f t="shared" si="663"/>
        <v/>
      </c>
      <c r="CN1050" t="str">
        <f t="shared" si="664"/>
        <v/>
      </c>
      <c r="CO1050" t="str">
        <f t="shared" si="665"/>
        <v/>
      </c>
    </row>
    <row r="1051" spans="1:93" ht="17.7" customHeight="1">
      <c r="A1051" t="s">
        <v>4714</v>
      </c>
      <c r="B1051" s="97" t="s">
        <v>4965</v>
      </c>
      <c r="C1051" s="26" t="s">
        <v>3697</v>
      </c>
      <c r="D1051" s="27"/>
      <c r="E1051" s="27" t="s">
        <v>2890</v>
      </c>
      <c r="F1051" t="s">
        <v>48</v>
      </c>
      <c r="G1051" s="30" t="s">
        <v>631</v>
      </c>
      <c r="H1051" t="s">
        <v>526</v>
      </c>
      <c r="I1051" t="s">
        <v>4366</v>
      </c>
      <c r="K1051" s="28"/>
      <c r="L1051" t="s">
        <v>472</v>
      </c>
      <c r="M1051" t="s">
        <v>1707</v>
      </c>
      <c r="P1051" s="1" t="str">
        <f>_xlfn.CONCAT(A968, "+", A955,  "+", A942, "+", A929, "+", A916, "+", A893, "+", A880)</f>
        <v>ind_energy-demand_steel_gas-ff-natural[TWh]+ind_energy-demand_paper_gas-ff-natural[TWh]+ind_energy-demand_lime_gas-ff-natural[TWh]+ind_energy-demand_glass_gas-ff-natural[TWh]+ind_energy-demand_chem_gas-ff-natural[TWh]+ind_energy-demand_cement_gas-ff-natural[TWh]+ind_energy-demand_aluminium_gas-ff-natural[TWh]</v>
      </c>
      <c r="R1051" t="str">
        <f>IF(COUNTIF(soi_input_variables!A:A,B1051)&gt;0,"yes","no")</f>
        <v>no</v>
      </c>
      <c r="S1051" t="str">
        <f>IF(COUNTIF(midas_input_variables!A:A,B1051)&gt;0,"yes","no")</f>
        <v>no</v>
      </c>
      <c r="T1051" t="str">
        <f t="shared" si="610"/>
        <v>no</v>
      </c>
      <c r="U1051">
        <f t="shared" si="609"/>
        <v>5.0000000000000001E-4</v>
      </c>
      <c r="V1051" t="str">
        <f>IF(COUNTIF(eucalc_variables_proxies!A:A,B1051)&gt;0,"yes","no")</f>
        <v>yes</v>
      </c>
      <c r="X1051" s="9" t="s">
        <v>2966</v>
      </c>
      <c r="Y1051" t="s">
        <v>4681</v>
      </c>
      <c r="AO1051" s="105"/>
      <c r="AP1051" s="103" t="s">
        <v>5894</v>
      </c>
      <c r="AQ1051" s="104" t="b">
        <v>1</v>
      </c>
      <c r="AR1051" s="105"/>
      <c r="AS1051" s="105"/>
      <c r="AT1051" s="131" t="str" cm="1">
        <f t="array" ref="AT1051">IFERROR(_xlfn.TEXTSPLIT(AR1051,";",,FALSE),"")</f>
        <v/>
      </c>
      <c r="BJ1051" s="132" t="str">
        <f t="shared" si="633"/>
        <v/>
      </c>
      <c r="BK1051" s="132" t="str">
        <f t="shared" si="634"/>
        <v/>
      </c>
      <c r="BL1051" s="132" t="str">
        <f t="shared" si="635"/>
        <v/>
      </c>
      <c r="BM1051" s="132" t="str">
        <f t="shared" si="636"/>
        <v/>
      </c>
      <c r="BN1051" s="132" t="str">
        <f t="shared" si="637"/>
        <v/>
      </c>
      <c r="BO1051" s="132" t="str">
        <f t="shared" si="638"/>
        <v/>
      </c>
      <c r="BP1051" s="132" t="str">
        <f t="shared" si="639"/>
        <v/>
      </c>
      <c r="BQ1051" s="132" t="str">
        <f t="shared" si="640"/>
        <v/>
      </c>
      <c r="BR1051" s="132" t="str">
        <f t="shared" si="641"/>
        <v/>
      </c>
      <c r="BS1051" s="132" t="str">
        <f t="shared" si="642"/>
        <v/>
      </c>
      <c r="BT1051" s="132" t="str">
        <f t="shared" si="643"/>
        <v/>
      </c>
      <c r="BU1051" s="132" t="str">
        <f t="shared" si="644"/>
        <v/>
      </c>
      <c r="BV1051" s="132" t="str">
        <f t="shared" si="645"/>
        <v/>
      </c>
      <c r="BW1051" s="132" t="str">
        <f t="shared" si="646"/>
        <v/>
      </c>
      <c r="BX1051" s="132" t="str">
        <f t="shared" si="647"/>
        <v/>
      </c>
      <c r="BY1051" s="132" t="str">
        <f t="shared" si="648"/>
        <v/>
      </c>
      <c r="BZ1051" t="str">
        <f t="shared" si="650"/>
        <v/>
      </c>
      <c r="CA1051" t="str">
        <f t="shared" si="651"/>
        <v/>
      </c>
      <c r="CB1051" t="str">
        <f t="shared" si="652"/>
        <v/>
      </c>
      <c r="CC1051" t="str">
        <f t="shared" si="653"/>
        <v/>
      </c>
      <c r="CD1051" t="str">
        <f t="shared" si="654"/>
        <v/>
      </c>
      <c r="CE1051" t="str">
        <f t="shared" si="655"/>
        <v/>
      </c>
      <c r="CF1051" t="str">
        <f t="shared" si="656"/>
        <v/>
      </c>
      <c r="CG1051" t="str">
        <f t="shared" si="657"/>
        <v/>
      </c>
      <c r="CH1051" t="str">
        <f t="shared" si="658"/>
        <v/>
      </c>
      <c r="CI1051" t="str">
        <f t="shared" si="659"/>
        <v/>
      </c>
      <c r="CJ1051" t="str">
        <f t="shared" si="660"/>
        <v/>
      </c>
      <c r="CK1051" t="str">
        <f t="shared" si="661"/>
        <v/>
      </c>
      <c r="CL1051" t="str">
        <f t="shared" si="662"/>
        <v/>
      </c>
      <c r="CM1051" t="str">
        <f t="shared" si="663"/>
        <v/>
      </c>
      <c r="CN1051" t="str">
        <f t="shared" si="664"/>
        <v/>
      </c>
      <c r="CO1051" t="str">
        <f t="shared" si="665"/>
        <v/>
      </c>
    </row>
    <row r="1052" spans="1:93" ht="17.7" customHeight="1">
      <c r="A1052" t="s">
        <v>4716</v>
      </c>
      <c r="B1052" s="97" t="s">
        <v>4969</v>
      </c>
      <c r="C1052" s="26" t="s">
        <v>3738</v>
      </c>
      <c r="D1052" s="27"/>
      <c r="E1052" s="27" t="s">
        <v>2890</v>
      </c>
      <c r="F1052" t="s">
        <v>48</v>
      </c>
      <c r="G1052" s="30" t="s">
        <v>631</v>
      </c>
      <c r="H1052" t="s">
        <v>526</v>
      </c>
      <c r="I1052" t="s">
        <v>4385</v>
      </c>
      <c r="K1052" s="28"/>
      <c r="L1052" t="s">
        <v>472</v>
      </c>
      <c r="M1052" t="s">
        <v>1707</v>
      </c>
      <c r="P1052" s="1" t="str">
        <f>_xlfn.CONCAT(A975, "+", A962,  "+", A949, "+", A936, "+", A923, "+", A900, "+", A887)</f>
        <v>ind_energy-demand_steel_solid-ff-coal[TWh]+ind_energy-demand_paper_solid-ff-coal[TWh]+ind_energy-demand_lime_solid-ff-coal[TWh]+ind_energy-demand_glass_solid-ff-coal[TWh]+ind_energy-demand_chem_solid-ff-coal[TWh]+ind_energy-demand_cement_solid-ff-coal[TWh]+ind_energy-demand_aluminium_solid-ff-coal[TWh]</v>
      </c>
      <c r="R1052" t="str">
        <f>IF(COUNTIF(soi_input_variables!A:A,B1052)&gt;0,"yes","no")</f>
        <v>no</v>
      </c>
      <c r="S1052" t="str">
        <f>IF(COUNTIF(midas_input_variables!A:A,B1052)&gt;0,"yes","no")</f>
        <v>no</v>
      </c>
      <c r="T1052" t="str">
        <f t="shared" si="610"/>
        <v>no</v>
      </c>
      <c r="U1052">
        <f t="shared" si="609"/>
        <v>5.0000000000000001E-4</v>
      </c>
      <c r="V1052" t="str">
        <f>IF(COUNTIF(eucalc_variables_proxies!A:A,B1052)&gt;0,"yes","no")</f>
        <v>no</v>
      </c>
      <c r="X1052" s="9" t="s">
        <v>2966</v>
      </c>
      <c r="Y1052" t="s">
        <v>4681</v>
      </c>
      <c r="AO1052" s="105"/>
      <c r="AP1052" s="103" t="s">
        <v>5895</v>
      </c>
      <c r="AQ1052" s="104" t="b">
        <v>1</v>
      </c>
      <c r="AR1052" s="105"/>
      <c r="AS1052" s="105"/>
      <c r="AT1052" s="131" t="str" cm="1">
        <f t="array" ref="AT1052">IFERROR(_xlfn.TEXTSPLIT(AR1052,";",,FALSE),"")</f>
        <v/>
      </c>
      <c r="BJ1052" s="132" t="str">
        <f t="shared" si="633"/>
        <v/>
      </c>
      <c r="BK1052" s="132" t="str">
        <f t="shared" si="634"/>
        <v/>
      </c>
      <c r="BL1052" s="132" t="str">
        <f t="shared" si="635"/>
        <v/>
      </c>
      <c r="BM1052" s="132" t="str">
        <f t="shared" si="636"/>
        <v/>
      </c>
      <c r="BN1052" s="132" t="str">
        <f t="shared" si="637"/>
        <v/>
      </c>
      <c r="BO1052" s="132" t="str">
        <f t="shared" si="638"/>
        <v/>
      </c>
      <c r="BP1052" s="132" t="str">
        <f t="shared" si="639"/>
        <v/>
      </c>
      <c r="BQ1052" s="132" t="str">
        <f t="shared" si="640"/>
        <v/>
      </c>
      <c r="BR1052" s="132" t="str">
        <f t="shared" si="641"/>
        <v/>
      </c>
      <c r="BS1052" s="132" t="str">
        <f t="shared" si="642"/>
        <v/>
      </c>
      <c r="BT1052" s="132" t="str">
        <f t="shared" si="643"/>
        <v/>
      </c>
      <c r="BU1052" s="132" t="str">
        <f t="shared" si="644"/>
        <v/>
      </c>
      <c r="BV1052" s="132" t="str">
        <f t="shared" si="645"/>
        <v/>
      </c>
      <c r="BW1052" s="132" t="str">
        <f t="shared" si="646"/>
        <v/>
      </c>
      <c r="BX1052" s="132" t="str">
        <f t="shared" si="647"/>
        <v/>
      </c>
      <c r="BY1052" s="132" t="str">
        <f t="shared" si="648"/>
        <v/>
      </c>
      <c r="BZ1052" t="str">
        <f t="shared" si="650"/>
        <v/>
      </c>
      <c r="CA1052" t="str">
        <f t="shared" si="651"/>
        <v/>
      </c>
      <c r="CB1052" t="str">
        <f t="shared" si="652"/>
        <v/>
      </c>
      <c r="CC1052" t="str">
        <f t="shared" si="653"/>
        <v/>
      </c>
      <c r="CD1052" t="str">
        <f t="shared" si="654"/>
        <v/>
      </c>
      <c r="CE1052" t="str">
        <f t="shared" si="655"/>
        <v/>
      </c>
      <c r="CF1052" t="str">
        <f t="shared" si="656"/>
        <v/>
      </c>
      <c r="CG1052" t="str">
        <f t="shared" si="657"/>
        <v/>
      </c>
      <c r="CH1052" t="str">
        <f t="shared" si="658"/>
        <v/>
      </c>
      <c r="CI1052" t="str">
        <f t="shared" si="659"/>
        <v/>
      </c>
      <c r="CJ1052" t="str">
        <f t="shared" si="660"/>
        <v/>
      </c>
      <c r="CK1052" t="str">
        <f t="shared" si="661"/>
        <v/>
      </c>
      <c r="CL1052" t="str">
        <f t="shared" si="662"/>
        <v/>
      </c>
      <c r="CM1052" t="str">
        <f t="shared" si="663"/>
        <v/>
      </c>
      <c r="CN1052" t="str">
        <f t="shared" si="664"/>
        <v/>
      </c>
      <c r="CO1052" t="str">
        <f t="shared" si="665"/>
        <v/>
      </c>
    </row>
    <row r="1053" spans="1:93" ht="17.7" customHeight="1">
      <c r="A1053" t="s">
        <v>5557</v>
      </c>
      <c r="B1053" t="s">
        <v>5896</v>
      </c>
      <c r="C1053" s="26"/>
      <c r="D1053" s="27"/>
      <c r="E1053" s="27" t="s">
        <v>2890</v>
      </c>
      <c r="F1053" t="s">
        <v>48</v>
      </c>
      <c r="G1053" s="30" t="s">
        <v>631</v>
      </c>
      <c r="H1053" t="s">
        <v>526</v>
      </c>
      <c r="K1053" s="28"/>
      <c r="M1053" s="198" t="s">
        <v>1707</v>
      </c>
      <c r="R1053" t="str">
        <f>IF(COUNTIF(soi_input_variables!A:A,B1053)&gt;0,"yes","no")</f>
        <v>no</v>
      </c>
      <c r="S1053" t="str">
        <f>IF(COUNTIF(midas_input_variables!A:A,B1053)&gt;0,"yes","no")</f>
        <v>no</v>
      </c>
      <c r="T1053" t="str">
        <f t="shared" ref="T1053:T1054" si="666">IF(OR(R1053="yes",S1053="yes"),"yes","no")</f>
        <v>no</v>
      </c>
      <c r="U1053">
        <f t="shared" si="609"/>
        <v>5.0000000000000001E-4</v>
      </c>
      <c r="V1053" t="str">
        <f>IF(COUNTIF(eucalc_variables_proxies!A:A,B1053)&gt;0,"yes","no")</f>
        <v>no</v>
      </c>
      <c r="W1053" s="198" t="s">
        <v>38</v>
      </c>
      <c r="X1053" s="9"/>
      <c r="AO1053" s="105"/>
      <c r="AP1053" s="103" t="s">
        <v>5897</v>
      </c>
      <c r="AQ1053" s="104" t="b">
        <v>1</v>
      </c>
      <c r="AR1053" s="105"/>
      <c r="AS1053" s="105"/>
      <c r="AT1053" s="131" t="str" cm="1">
        <f t="array" ref="AT1053">IFERROR(_xlfn.TEXTSPLIT(AR1053,";",,FALSE),"")</f>
        <v/>
      </c>
      <c r="BJ1053" s="132" t="str">
        <f t="shared" si="633"/>
        <v/>
      </c>
      <c r="BK1053" s="132" t="str">
        <f t="shared" si="634"/>
        <v/>
      </c>
      <c r="BL1053" s="132" t="str">
        <f t="shared" si="635"/>
        <v/>
      </c>
      <c r="BM1053" s="132" t="str">
        <f t="shared" si="636"/>
        <v/>
      </c>
      <c r="BN1053" s="132" t="str">
        <f t="shared" si="637"/>
        <v/>
      </c>
      <c r="BO1053" s="132" t="str">
        <f t="shared" si="638"/>
        <v/>
      </c>
      <c r="BP1053" s="132" t="str">
        <f t="shared" si="639"/>
        <v/>
      </c>
      <c r="BQ1053" s="132" t="str">
        <f t="shared" si="640"/>
        <v/>
      </c>
      <c r="BR1053" s="132" t="str">
        <f t="shared" si="641"/>
        <v/>
      </c>
      <c r="BS1053" s="132" t="str">
        <f t="shared" si="642"/>
        <v/>
      </c>
      <c r="BT1053" s="132" t="str">
        <f t="shared" si="643"/>
        <v/>
      </c>
      <c r="BU1053" s="132" t="str">
        <f t="shared" si="644"/>
        <v/>
      </c>
      <c r="BV1053" s="132" t="str">
        <f t="shared" si="645"/>
        <v/>
      </c>
      <c r="BW1053" s="132" t="str">
        <f t="shared" si="646"/>
        <v/>
      </c>
      <c r="BX1053" s="132" t="str">
        <f t="shared" si="647"/>
        <v/>
      </c>
      <c r="BY1053" s="132" t="str">
        <f t="shared" si="648"/>
        <v/>
      </c>
      <c r="BZ1053" t="str">
        <f t="shared" si="650"/>
        <v/>
      </c>
      <c r="CA1053" t="str">
        <f t="shared" si="651"/>
        <v/>
      </c>
      <c r="CB1053" t="str">
        <f t="shared" si="652"/>
        <v/>
      </c>
      <c r="CC1053" t="str">
        <f t="shared" si="653"/>
        <v/>
      </c>
      <c r="CD1053" t="str">
        <f t="shared" si="654"/>
        <v/>
      </c>
      <c r="CE1053" t="str">
        <f t="shared" si="655"/>
        <v/>
      </c>
      <c r="CF1053" t="str">
        <f t="shared" si="656"/>
        <v/>
      </c>
      <c r="CG1053" t="str">
        <f t="shared" si="657"/>
        <v/>
      </c>
      <c r="CH1053" t="str">
        <f t="shared" si="658"/>
        <v/>
      </c>
      <c r="CI1053" t="str">
        <f t="shared" si="659"/>
        <v/>
      </c>
      <c r="CJ1053" t="str">
        <f t="shared" si="660"/>
        <v/>
      </c>
      <c r="CK1053" t="str">
        <f t="shared" si="661"/>
        <v/>
      </c>
      <c r="CL1053" t="str">
        <f t="shared" si="662"/>
        <v/>
      </c>
      <c r="CM1053" t="str">
        <f t="shared" si="663"/>
        <v/>
      </c>
      <c r="CN1053" t="str">
        <f t="shared" si="664"/>
        <v/>
      </c>
      <c r="CO1053" t="str">
        <f t="shared" si="665"/>
        <v/>
      </c>
    </row>
    <row r="1054" spans="1:93" ht="17.25" customHeight="1">
      <c r="A1054" s="207" t="s">
        <v>5283</v>
      </c>
      <c r="B1054" s="97" t="s">
        <v>4681</v>
      </c>
      <c r="C1054" s="26" t="s">
        <v>5437</v>
      </c>
      <c r="D1054" s="27"/>
      <c r="E1054" s="27" t="s">
        <v>2890</v>
      </c>
      <c r="F1054" t="s">
        <v>48</v>
      </c>
      <c r="G1054" s="30" t="s">
        <v>631</v>
      </c>
      <c r="H1054" t="s">
        <v>526</v>
      </c>
      <c r="I1054" t="s">
        <v>337</v>
      </c>
      <c r="K1054" s="28"/>
      <c r="L1054" t="s">
        <v>472</v>
      </c>
      <c r="M1054" t="s">
        <v>38</v>
      </c>
      <c r="P1054" s="1" t="str">
        <f>_xlfn.CONCAT(A889,"+",A902,"+",A912,"+",A938,"+",A951,"+",A964,"+",A977,"+",A987,"+",A997,"+",A1007,"+",A1017,"+",A1027,"+",A1037,"+",A1047)</f>
        <v>ind_energy-demand_aluminium_total[TWh]+ind_energy-demand_cement_total[TWh]+ind_energy-demand_chemicals[TWh]+ind_energy-demand_glass_total[TWh]+ind_energy-demand_lime_total[TWh]+ind_energy-demand_paper_total[TWh]+ind_energy-demand_steel_total[TWh]+ind_energy-demand_copper[TWh]+ind_energy-demand_fbt[TWh]+ind_energy-demand_mae[TWh]+ind_energy-demand_textiles[TWh]+ind_energy-demand_tra-equip[TWh]+ind_energy-demand_wwp[TWh]+ind_energy-demand_ois[TWh]</v>
      </c>
      <c r="Q1054" s="202" t="s">
        <v>5898</v>
      </c>
      <c r="R1054" t="str">
        <f>IF(COUNTIF(soi_input_variables!A:A,B1054)&gt;0,"yes","no")</f>
        <v>yes</v>
      </c>
      <c r="S1054" t="str">
        <f>IF(COUNTIF(midas_input_variables!A:A,B1054)&gt;0,"yes","no")</f>
        <v>no</v>
      </c>
      <c r="T1054" t="str">
        <f t="shared" si="666"/>
        <v>yes</v>
      </c>
      <c r="V1054" t="str">
        <f>IF(COUNTIF(eucalc_variables_proxies!A:A,B1054)&gt;0,"yes","no")</f>
        <v>no</v>
      </c>
      <c r="X1054" s="9" t="s">
        <v>2966</v>
      </c>
      <c r="Y1054" s="9" t="s">
        <v>2966</v>
      </c>
      <c r="AO1054" s="105"/>
      <c r="AP1054" s="103" t="s">
        <v>5899</v>
      </c>
      <c r="AQ1054" s="104" t="b">
        <v>1</v>
      </c>
      <c r="AR1054" s="105"/>
      <c r="AS1054" s="105"/>
      <c r="AT1054" s="131" t="str" cm="1">
        <f t="array" ref="AT1054">IFERROR(_xlfn.TEXTSPLIT(AR1054,";",,FALSE),"")</f>
        <v/>
      </c>
      <c r="BJ1054" s="132" t="str">
        <f t="shared" si="633"/>
        <v/>
      </c>
      <c r="BK1054" s="132" t="str">
        <f t="shared" si="634"/>
        <v/>
      </c>
      <c r="BL1054" s="132" t="str">
        <f t="shared" si="635"/>
        <v/>
      </c>
      <c r="BM1054" s="132" t="str">
        <f t="shared" si="636"/>
        <v/>
      </c>
      <c r="BN1054" s="132" t="str">
        <f t="shared" si="637"/>
        <v/>
      </c>
      <c r="BO1054" s="132" t="str">
        <f t="shared" si="638"/>
        <v/>
      </c>
      <c r="BP1054" s="132" t="str">
        <f t="shared" si="639"/>
        <v/>
      </c>
      <c r="BQ1054" s="132" t="str">
        <f t="shared" si="640"/>
        <v/>
      </c>
      <c r="BR1054" s="132" t="str">
        <f t="shared" si="641"/>
        <v/>
      </c>
      <c r="BS1054" s="132" t="str">
        <f t="shared" si="642"/>
        <v/>
      </c>
      <c r="BT1054" s="132" t="str">
        <f t="shared" si="643"/>
        <v/>
      </c>
      <c r="BU1054" s="132" t="str">
        <f t="shared" si="644"/>
        <v/>
      </c>
      <c r="BV1054" s="132" t="str">
        <f t="shared" si="645"/>
        <v/>
      </c>
      <c r="BW1054" s="132" t="str">
        <f t="shared" si="646"/>
        <v/>
      </c>
      <c r="BX1054" s="132" t="str">
        <f t="shared" si="647"/>
        <v/>
      </c>
      <c r="BY1054" s="132" t="str">
        <f t="shared" si="648"/>
        <v/>
      </c>
      <c r="BZ1054" t="str">
        <f t="shared" si="650"/>
        <v/>
      </c>
      <c r="CA1054" t="str">
        <f t="shared" si="651"/>
        <v/>
      </c>
      <c r="CB1054" t="str">
        <f t="shared" si="652"/>
        <v/>
      </c>
      <c r="CC1054" t="str">
        <f t="shared" si="653"/>
        <v/>
      </c>
      <c r="CD1054" t="str">
        <f t="shared" si="654"/>
        <v/>
      </c>
      <c r="CE1054" t="str">
        <f t="shared" si="655"/>
        <v/>
      </c>
      <c r="CF1054" t="str">
        <f t="shared" si="656"/>
        <v/>
      </c>
      <c r="CG1054" t="str">
        <f t="shared" si="657"/>
        <v/>
      </c>
      <c r="CH1054" t="str">
        <f t="shared" si="658"/>
        <v/>
      </c>
      <c r="CI1054" t="str">
        <f t="shared" si="659"/>
        <v/>
      </c>
      <c r="CJ1054" t="str">
        <f t="shared" si="660"/>
        <v/>
      </c>
      <c r="CK1054" t="str">
        <f t="shared" si="661"/>
        <v/>
      </c>
      <c r="CL1054" t="str">
        <f t="shared" si="662"/>
        <v/>
      </c>
      <c r="CM1054" t="str">
        <f t="shared" si="663"/>
        <v/>
      </c>
      <c r="CN1054" t="str">
        <f t="shared" si="664"/>
        <v/>
      </c>
      <c r="CO1054" t="str">
        <f t="shared" si="665"/>
        <v/>
      </c>
    </row>
    <row r="1055" spans="1:93" ht="17.25" customHeight="1">
      <c r="A1055" s="198" t="s">
        <v>4832</v>
      </c>
      <c r="B1055" t="s">
        <v>5900</v>
      </c>
      <c r="C1055" s="26"/>
      <c r="D1055" s="27"/>
      <c r="E1055" s="27" t="s">
        <v>2890</v>
      </c>
      <c r="F1055" t="s">
        <v>48</v>
      </c>
      <c r="G1055" s="30" t="s">
        <v>631</v>
      </c>
      <c r="H1055" t="s">
        <v>526</v>
      </c>
      <c r="I1055" t="s">
        <v>337</v>
      </c>
      <c r="K1055" s="28"/>
      <c r="L1055" t="s">
        <v>472</v>
      </c>
      <c r="M1055" s="198" t="s">
        <v>1707</v>
      </c>
      <c r="R1055" t="str">
        <f>IF(COUNTIF(soi_input_variables!A:A,B1055)&gt;0,"yes","no")</f>
        <v>no</v>
      </c>
      <c r="S1055" t="str">
        <f>IF(COUNTIF(midas_input_variables!A:A,B1055)&gt;0,"yes","no")</f>
        <v>no</v>
      </c>
      <c r="T1055" t="str">
        <f t="shared" ref="T1055" si="667">IF(OR(R1055="yes",S1055="yes"),"yes","no")</f>
        <v>no</v>
      </c>
      <c r="V1055" t="str">
        <f>IF(COUNTIF(eucalc_variables_proxies!A:A,B1055)&gt;0,"yes","no")</f>
        <v>no</v>
      </c>
      <c r="W1055" s="198" t="s">
        <v>38</v>
      </c>
      <c r="X1055" s="9"/>
      <c r="Y1055" s="9"/>
      <c r="AO1055" s="105"/>
      <c r="AP1055" s="103" t="s">
        <v>5901</v>
      </c>
      <c r="AQ1055" s="104" t="b">
        <v>1</v>
      </c>
      <c r="AR1055" s="105"/>
      <c r="AS1055" s="105"/>
      <c r="AT1055" s="131" t="str" cm="1">
        <f t="array" ref="AT1055">IFERROR(_xlfn.TEXTSPLIT(AR1055,";",,FALSE),"")</f>
        <v/>
      </c>
      <c r="BJ1055" s="132" t="str">
        <f t="shared" si="633"/>
        <v/>
      </c>
      <c r="BK1055" s="132" t="str">
        <f t="shared" si="634"/>
        <v/>
      </c>
      <c r="BL1055" s="132" t="str">
        <f t="shared" si="635"/>
        <v/>
      </c>
      <c r="BM1055" s="132" t="str">
        <f t="shared" si="636"/>
        <v/>
      </c>
      <c r="BN1055" s="132" t="str">
        <f t="shared" si="637"/>
        <v/>
      </c>
      <c r="BO1055" s="132" t="str">
        <f t="shared" si="638"/>
        <v/>
      </c>
      <c r="BP1055" s="132" t="str">
        <f t="shared" si="639"/>
        <v/>
      </c>
      <c r="BQ1055" s="132" t="str">
        <f t="shared" si="640"/>
        <v/>
      </c>
      <c r="BR1055" s="132" t="str">
        <f t="shared" si="641"/>
        <v/>
      </c>
      <c r="BS1055" s="132" t="str">
        <f t="shared" si="642"/>
        <v/>
      </c>
      <c r="BT1055" s="132" t="str">
        <f t="shared" si="643"/>
        <v/>
      </c>
      <c r="BU1055" s="132" t="str">
        <f t="shared" si="644"/>
        <v/>
      </c>
      <c r="BV1055" s="132" t="str">
        <f t="shared" si="645"/>
        <v/>
      </c>
      <c r="BW1055" s="132" t="str">
        <f t="shared" si="646"/>
        <v/>
      </c>
      <c r="BX1055" s="132" t="str">
        <f t="shared" si="647"/>
        <v/>
      </c>
      <c r="BY1055" s="132" t="str">
        <f t="shared" si="648"/>
        <v/>
      </c>
      <c r="BZ1055" t="str">
        <f t="shared" si="650"/>
        <v/>
      </c>
      <c r="CA1055" t="str">
        <f t="shared" si="651"/>
        <v/>
      </c>
      <c r="CB1055" t="str">
        <f t="shared" si="652"/>
        <v/>
      </c>
      <c r="CC1055" t="str">
        <f t="shared" si="653"/>
        <v/>
      </c>
      <c r="CD1055" t="str">
        <f t="shared" si="654"/>
        <v/>
      </c>
      <c r="CE1055" t="str">
        <f t="shared" si="655"/>
        <v/>
      </c>
      <c r="CF1055" t="str">
        <f t="shared" si="656"/>
        <v/>
      </c>
      <c r="CG1055" t="str">
        <f t="shared" si="657"/>
        <v/>
      </c>
      <c r="CH1055" t="str">
        <f t="shared" si="658"/>
        <v/>
      </c>
      <c r="CI1055" t="str">
        <f t="shared" si="659"/>
        <v/>
      </c>
      <c r="CJ1055" t="str">
        <f t="shared" si="660"/>
        <v/>
      </c>
      <c r="CK1055" t="str">
        <f t="shared" si="661"/>
        <v/>
      </c>
      <c r="CL1055" t="str">
        <f t="shared" si="662"/>
        <v/>
      </c>
      <c r="CM1055" t="str">
        <f t="shared" si="663"/>
        <v/>
      </c>
      <c r="CN1055" t="str">
        <f t="shared" si="664"/>
        <v/>
      </c>
      <c r="CO1055" t="str">
        <f t="shared" si="665"/>
        <v/>
      </c>
    </row>
    <row r="1056" spans="1:93" ht="18" customHeight="1">
      <c r="A1056" t="s">
        <v>4691</v>
      </c>
      <c r="B1056" s="97" t="s">
        <v>4976</v>
      </c>
      <c r="C1056" s="26" t="s">
        <v>5902</v>
      </c>
      <c r="D1056" s="27"/>
      <c r="E1056" s="27" t="s">
        <v>2890</v>
      </c>
      <c r="F1056" t="s">
        <v>48</v>
      </c>
      <c r="G1056" s="30" t="s">
        <v>631</v>
      </c>
      <c r="H1056" t="s">
        <v>526</v>
      </c>
      <c r="I1056" t="s">
        <v>4357</v>
      </c>
      <c r="K1056" s="28"/>
      <c r="L1056" t="s">
        <v>472</v>
      </c>
      <c r="M1056" s="198" t="s">
        <v>1707</v>
      </c>
      <c r="P1056" s="1" t="str">
        <f>_xlfn.CONCAT(A965, "+", A952,  "+", A939, "+", A926, "+", A903, "+", A890, "+", A877)</f>
        <v>ind_energy-demand_steel_electricity[TWh]+ind_energy-demand_paper_electricity[TWh]+ind_energy-demand_lime_electricity[TWh]+ind_energy-demand_glass_electricity[TWh]+ind_energy-demand_chemicals_electricity[TWh]+ind_energy-demand_cement_electricity[TWh]+ind_energy-demand_aluminium_electricity[TWh]</v>
      </c>
      <c r="R1056" t="str">
        <f>IF(COUNTIF(soi_input_variables!A:A,B1056)&gt;0,"yes","no")</f>
        <v>no</v>
      </c>
      <c r="S1056" t="str">
        <f>IF(COUNTIF(midas_input_variables!A:A,B1056)&gt;0,"yes","no")</f>
        <v>no</v>
      </c>
      <c r="T1056" t="str">
        <f>IF(OR(R1056="yes",S1056="yes"),"yes","no")</f>
        <v>no</v>
      </c>
      <c r="U1056">
        <f>0.0005</f>
        <v>5.0000000000000001E-4</v>
      </c>
      <c r="V1056" t="str">
        <f>IF(COUNTIF(eucalc_variables_proxies!A:A,B1056)&gt;0,"yes","no")</f>
        <v>no</v>
      </c>
      <c r="W1056" s="198"/>
      <c r="X1056" t="s">
        <v>3110</v>
      </c>
      <c r="Y1056" t="s">
        <v>4977</v>
      </c>
      <c r="AO1056" s="105"/>
      <c r="AP1056" s="103" t="s">
        <v>5903</v>
      </c>
      <c r="AQ1056" s="104" t="b">
        <v>1</v>
      </c>
      <c r="AR1056" s="105"/>
      <c r="AS1056" s="105"/>
      <c r="AT1056" s="131" t="str" cm="1">
        <f t="array" ref="AT1056">IFERROR(_xlfn.TEXTSPLIT(AR1056,";",,FALSE),"")</f>
        <v/>
      </c>
      <c r="BJ1056" s="132" t="str">
        <f t="shared" si="633"/>
        <v/>
      </c>
      <c r="BK1056" s="132" t="str">
        <f t="shared" si="634"/>
        <v/>
      </c>
      <c r="BL1056" s="132" t="str">
        <f t="shared" si="635"/>
        <v/>
      </c>
      <c r="BM1056" s="132" t="str">
        <f t="shared" si="636"/>
        <v/>
      </c>
      <c r="BN1056" s="132" t="str">
        <f t="shared" si="637"/>
        <v/>
      </c>
      <c r="BO1056" s="132" t="str">
        <f t="shared" si="638"/>
        <v/>
      </c>
      <c r="BP1056" s="132" t="str">
        <f t="shared" si="639"/>
        <v/>
      </c>
      <c r="BQ1056" s="132" t="str">
        <f t="shared" si="640"/>
        <v/>
      </c>
      <c r="BR1056" s="132" t="str">
        <f t="shared" si="641"/>
        <v/>
      </c>
      <c r="BS1056" s="132" t="str">
        <f t="shared" si="642"/>
        <v/>
      </c>
      <c r="BT1056" s="132" t="str">
        <f t="shared" si="643"/>
        <v/>
      </c>
      <c r="BU1056" s="132" t="str">
        <f t="shared" si="644"/>
        <v/>
      </c>
      <c r="BV1056" s="132" t="str">
        <f t="shared" si="645"/>
        <v/>
      </c>
      <c r="BW1056" s="132" t="str">
        <f t="shared" si="646"/>
        <v/>
      </c>
      <c r="BX1056" s="132" t="str">
        <f t="shared" si="647"/>
        <v/>
      </c>
      <c r="BY1056" s="132" t="str">
        <f t="shared" si="648"/>
        <v/>
      </c>
      <c r="BZ1056" t="str">
        <f t="shared" si="650"/>
        <v/>
      </c>
      <c r="CA1056" t="str">
        <f t="shared" si="651"/>
        <v/>
      </c>
      <c r="CB1056" t="str">
        <f t="shared" si="652"/>
        <v/>
      </c>
      <c r="CC1056" t="str">
        <f t="shared" si="653"/>
        <v/>
      </c>
      <c r="CD1056" t="str">
        <f t="shared" si="654"/>
        <v/>
      </c>
      <c r="CE1056" t="str">
        <f t="shared" si="655"/>
        <v/>
      </c>
      <c r="CF1056" t="str">
        <f t="shared" si="656"/>
        <v/>
      </c>
      <c r="CG1056" t="str">
        <f t="shared" si="657"/>
        <v/>
      </c>
      <c r="CH1056" t="str">
        <f t="shared" si="658"/>
        <v/>
      </c>
      <c r="CI1056" t="str">
        <f t="shared" si="659"/>
        <v/>
      </c>
      <c r="CJ1056" t="str">
        <f t="shared" si="660"/>
        <v/>
      </c>
      <c r="CK1056" t="str">
        <f t="shared" si="661"/>
        <v/>
      </c>
      <c r="CL1056" t="str">
        <f t="shared" si="662"/>
        <v/>
      </c>
      <c r="CM1056" t="str">
        <f t="shared" si="663"/>
        <v/>
      </c>
      <c r="CN1056" t="str">
        <f t="shared" si="664"/>
        <v/>
      </c>
      <c r="CO1056" t="str">
        <f t="shared" si="665"/>
        <v/>
      </c>
    </row>
    <row r="1057" spans="1:93" ht="17.25" customHeight="1">
      <c r="A1057" t="s">
        <v>4766</v>
      </c>
      <c r="B1057" t="s">
        <v>5904</v>
      </c>
      <c r="C1057" s="26"/>
      <c r="D1057" s="27"/>
      <c r="E1057" s="27" t="s">
        <v>1163</v>
      </c>
      <c r="F1057" t="s">
        <v>48</v>
      </c>
      <c r="G1057" s="30" t="s">
        <v>631</v>
      </c>
      <c r="K1057" s="28"/>
      <c r="M1057" s="198" t="s">
        <v>1707</v>
      </c>
      <c r="R1057" t="str">
        <f>IF(COUNTIF(soi_input_variables!A:A,B1057)&gt;0,"yes","no")</f>
        <v>no</v>
      </c>
      <c r="S1057" t="str">
        <f>IF(COUNTIF(midas_input_variables!A:A,B1057)&gt;0,"yes","no")</f>
        <v>no</v>
      </c>
      <c r="T1057" t="str">
        <f t="shared" ref="T1057:T1059" si="668">IF(OR(R1057="yes",S1057="yes"),"yes","no")</f>
        <v>no</v>
      </c>
      <c r="V1057" t="str">
        <f>IF(COUNTIF(eucalc_variables_proxies!A:A,B1057)&gt;0,"yes","no")</f>
        <v>no</v>
      </c>
      <c r="W1057" s="198" t="s">
        <v>38</v>
      </c>
      <c r="X1057" s="9"/>
      <c r="Y1057" s="9"/>
      <c r="AO1057" s="105"/>
      <c r="AP1057" s="103" t="s">
        <v>5905</v>
      </c>
      <c r="AQ1057" s="104" t="b">
        <v>1</v>
      </c>
      <c r="AR1057" s="105"/>
      <c r="AS1057" s="105"/>
      <c r="AT1057" s="131" t="str" cm="1">
        <f t="array" ref="AT1057">IFERROR(_xlfn.TEXTSPLIT(AR1057,";",,FALSE),"")</f>
        <v/>
      </c>
      <c r="BJ1057" s="132" t="str">
        <f t="shared" si="633"/>
        <v/>
      </c>
      <c r="BK1057" s="132" t="str">
        <f t="shared" si="634"/>
        <v/>
      </c>
      <c r="BL1057" s="132" t="str">
        <f t="shared" si="635"/>
        <v/>
      </c>
      <c r="BM1057" s="132" t="str">
        <f t="shared" si="636"/>
        <v/>
      </c>
      <c r="BN1057" s="132" t="str">
        <f t="shared" si="637"/>
        <v/>
      </c>
      <c r="BO1057" s="132" t="str">
        <f t="shared" si="638"/>
        <v/>
      </c>
      <c r="BP1057" s="132" t="str">
        <f t="shared" si="639"/>
        <v/>
      </c>
      <c r="BQ1057" s="132" t="str">
        <f t="shared" si="640"/>
        <v/>
      </c>
      <c r="BR1057" s="132" t="str">
        <f t="shared" si="641"/>
        <v/>
      </c>
      <c r="BS1057" s="132" t="str">
        <f t="shared" si="642"/>
        <v/>
      </c>
      <c r="BT1057" s="132" t="str">
        <f t="shared" si="643"/>
        <v/>
      </c>
      <c r="BU1057" s="132" t="str">
        <f t="shared" si="644"/>
        <v/>
      </c>
      <c r="BV1057" s="132" t="str">
        <f t="shared" si="645"/>
        <v/>
      </c>
      <c r="BW1057" s="132" t="str">
        <f t="shared" si="646"/>
        <v/>
      </c>
      <c r="BX1057" s="132" t="str">
        <f t="shared" si="647"/>
        <v/>
      </c>
      <c r="BY1057" s="132" t="str">
        <f t="shared" si="648"/>
        <v/>
      </c>
      <c r="BZ1057" t="str">
        <f t="shared" si="650"/>
        <v/>
      </c>
      <c r="CA1057" t="str">
        <f t="shared" si="651"/>
        <v/>
      </c>
      <c r="CB1057" t="str">
        <f t="shared" si="652"/>
        <v/>
      </c>
      <c r="CC1057" t="str">
        <f t="shared" si="653"/>
        <v/>
      </c>
      <c r="CD1057" t="str">
        <f t="shared" si="654"/>
        <v/>
      </c>
      <c r="CE1057" t="str">
        <f t="shared" si="655"/>
        <v/>
      </c>
      <c r="CF1057" t="str">
        <f t="shared" si="656"/>
        <v/>
      </c>
      <c r="CG1057" t="str">
        <f t="shared" si="657"/>
        <v/>
      </c>
      <c r="CH1057" t="str">
        <f t="shared" si="658"/>
        <v/>
      </c>
      <c r="CI1057" t="str">
        <f t="shared" si="659"/>
        <v/>
      </c>
      <c r="CJ1057" t="str">
        <f t="shared" si="660"/>
        <v/>
      </c>
      <c r="CK1057" t="str">
        <f t="shared" si="661"/>
        <v/>
      </c>
      <c r="CL1057" t="str">
        <f t="shared" si="662"/>
        <v/>
      </c>
      <c r="CM1057" t="str">
        <f t="shared" si="663"/>
        <v/>
      </c>
      <c r="CN1057" t="str">
        <f t="shared" si="664"/>
        <v/>
      </c>
      <c r="CO1057" t="str">
        <f t="shared" si="665"/>
        <v/>
      </c>
    </row>
    <row r="1058" spans="1:93" ht="17.25" customHeight="1">
      <c r="A1058" t="s">
        <v>4763</v>
      </c>
      <c r="B1058" t="s">
        <v>5906</v>
      </c>
      <c r="C1058" s="26"/>
      <c r="D1058" s="27"/>
      <c r="E1058" s="27" t="s">
        <v>1163</v>
      </c>
      <c r="F1058" t="s">
        <v>48</v>
      </c>
      <c r="G1058" s="30" t="s">
        <v>631</v>
      </c>
      <c r="K1058" s="28"/>
      <c r="M1058" s="198" t="s">
        <v>1707</v>
      </c>
      <c r="R1058" t="str">
        <f>IF(COUNTIF(soi_input_variables!A:A,B1058)&gt;0,"yes","no")</f>
        <v>no</v>
      </c>
      <c r="S1058" t="str">
        <f>IF(COUNTIF(midas_input_variables!A:A,B1058)&gt;0,"yes","no")</f>
        <v>no</v>
      </c>
      <c r="T1058" t="str">
        <f t="shared" si="668"/>
        <v>no</v>
      </c>
      <c r="V1058" t="str">
        <f>IF(COUNTIF(eucalc_variables_proxies!A:A,B1058)&gt;0,"yes","no")</f>
        <v>no</v>
      </c>
      <c r="W1058" s="198" t="s">
        <v>38</v>
      </c>
      <c r="X1058" s="9"/>
      <c r="Y1058" s="9"/>
      <c r="AO1058" s="105"/>
      <c r="AP1058" s="103" t="s">
        <v>5907</v>
      </c>
      <c r="AQ1058" s="104" t="b">
        <v>1</v>
      </c>
      <c r="AR1058" s="105"/>
      <c r="AS1058" s="105"/>
      <c r="AT1058" s="131" t="str" cm="1">
        <f t="array" ref="AT1058">IFERROR(_xlfn.TEXTSPLIT(AR1058,";",,FALSE),"")</f>
        <v/>
      </c>
      <c r="BJ1058" s="132" t="str">
        <f t="shared" si="633"/>
        <v/>
      </c>
      <c r="BK1058" s="132" t="str">
        <f t="shared" si="634"/>
        <v/>
      </c>
      <c r="BL1058" s="132" t="str">
        <f t="shared" si="635"/>
        <v/>
      </c>
      <c r="BM1058" s="132" t="str">
        <f t="shared" si="636"/>
        <v/>
      </c>
      <c r="BN1058" s="132" t="str">
        <f t="shared" si="637"/>
        <v/>
      </c>
      <c r="BO1058" s="132" t="str">
        <f t="shared" si="638"/>
        <v/>
      </c>
      <c r="BP1058" s="132" t="str">
        <f t="shared" si="639"/>
        <v/>
      </c>
      <c r="BQ1058" s="132" t="str">
        <f t="shared" si="640"/>
        <v/>
      </c>
      <c r="BR1058" s="132" t="str">
        <f t="shared" si="641"/>
        <v/>
      </c>
      <c r="BS1058" s="132" t="str">
        <f t="shared" si="642"/>
        <v/>
      </c>
      <c r="BT1058" s="132" t="str">
        <f t="shared" si="643"/>
        <v/>
      </c>
      <c r="BU1058" s="132" t="str">
        <f t="shared" si="644"/>
        <v/>
      </c>
      <c r="BV1058" s="132" t="str">
        <f t="shared" si="645"/>
        <v/>
      </c>
      <c r="BW1058" s="132" t="str">
        <f t="shared" si="646"/>
        <v/>
      </c>
      <c r="BX1058" s="132" t="str">
        <f t="shared" si="647"/>
        <v/>
      </c>
      <c r="BY1058" s="132" t="str">
        <f t="shared" si="648"/>
        <v/>
      </c>
      <c r="BZ1058" t="str">
        <f t="shared" si="650"/>
        <v/>
      </c>
      <c r="CA1058" t="str">
        <f t="shared" si="651"/>
        <v/>
      </c>
      <c r="CB1058" t="str">
        <f t="shared" si="652"/>
        <v/>
      </c>
      <c r="CC1058" t="str">
        <f t="shared" si="653"/>
        <v/>
      </c>
      <c r="CD1058" t="str">
        <f t="shared" si="654"/>
        <v/>
      </c>
      <c r="CE1058" t="str">
        <f t="shared" si="655"/>
        <v/>
      </c>
      <c r="CF1058" t="str">
        <f t="shared" si="656"/>
        <v/>
      </c>
      <c r="CG1058" t="str">
        <f t="shared" si="657"/>
        <v/>
      </c>
      <c r="CH1058" t="str">
        <f t="shared" si="658"/>
        <v/>
      </c>
      <c r="CI1058" t="str">
        <f t="shared" si="659"/>
        <v/>
      </c>
      <c r="CJ1058" t="str">
        <f t="shared" si="660"/>
        <v/>
      </c>
      <c r="CK1058" t="str">
        <f t="shared" si="661"/>
        <v/>
      </c>
      <c r="CL1058" t="str">
        <f t="shared" si="662"/>
        <v/>
      </c>
      <c r="CM1058" t="str">
        <f t="shared" si="663"/>
        <v/>
      </c>
      <c r="CN1058" t="str">
        <f t="shared" si="664"/>
        <v/>
      </c>
      <c r="CO1058" t="str">
        <f t="shared" si="665"/>
        <v/>
      </c>
    </row>
    <row r="1059" spans="1:93" ht="17.25" customHeight="1">
      <c r="A1059" t="s">
        <v>4769</v>
      </c>
      <c r="B1059" t="s">
        <v>5908</v>
      </c>
      <c r="C1059" s="26"/>
      <c r="D1059" s="27"/>
      <c r="E1059" s="27" t="s">
        <v>1163</v>
      </c>
      <c r="F1059" t="s">
        <v>48</v>
      </c>
      <c r="G1059" s="30" t="s">
        <v>631</v>
      </c>
      <c r="K1059" s="28"/>
      <c r="M1059" s="198" t="s">
        <v>1707</v>
      </c>
      <c r="R1059" t="str">
        <f>IF(COUNTIF(soi_input_variables!A:A,B1059)&gt;0,"yes","no")</f>
        <v>no</v>
      </c>
      <c r="S1059" t="str">
        <f>IF(COUNTIF(midas_input_variables!A:A,B1059)&gt;0,"yes","no")</f>
        <v>no</v>
      </c>
      <c r="T1059" t="str">
        <f t="shared" si="668"/>
        <v>no</v>
      </c>
      <c r="V1059" t="str">
        <f>IF(COUNTIF(eucalc_variables_proxies!A:A,B1059)&gt;0,"yes","no")</f>
        <v>no</v>
      </c>
      <c r="W1059" s="198" t="s">
        <v>38</v>
      </c>
      <c r="X1059" s="9"/>
      <c r="Y1059" s="9"/>
      <c r="AO1059" s="105"/>
      <c r="AP1059" s="103" t="s">
        <v>5909</v>
      </c>
      <c r="AQ1059" s="104" t="b">
        <v>1</v>
      </c>
      <c r="AR1059" s="105"/>
      <c r="AS1059" s="105"/>
      <c r="AT1059" s="131" t="str" cm="1">
        <f t="array" ref="AT1059">IFERROR(_xlfn.TEXTSPLIT(AR1059,";",,FALSE),"")</f>
        <v/>
      </c>
      <c r="BJ1059" s="132" t="str">
        <f t="shared" si="633"/>
        <v/>
      </c>
      <c r="BK1059" s="132" t="str">
        <f t="shared" si="634"/>
        <v/>
      </c>
      <c r="BL1059" s="132" t="str">
        <f t="shared" si="635"/>
        <v/>
      </c>
      <c r="BM1059" s="132" t="str">
        <f t="shared" si="636"/>
        <v/>
      </c>
      <c r="BN1059" s="132" t="str">
        <f t="shared" si="637"/>
        <v/>
      </c>
      <c r="BO1059" s="132" t="str">
        <f t="shared" si="638"/>
        <v/>
      </c>
      <c r="BP1059" s="132" t="str">
        <f t="shared" si="639"/>
        <v/>
      </c>
      <c r="BQ1059" s="132" t="str">
        <f t="shared" si="640"/>
        <v/>
      </c>
      <c r="BR1059" s="132" t="str">
        <f t="shared" si="641"/>
        <v/>
      </c>
      <c r="BS1059" s="132" t="str">
        <f t="shared" si="642"/>
        <v/>
      </c>
      <c r="BT1059" s="132" t="str">
        <f t="shared" si="643"/>
        <v/>
      </c>
      <c r="BU1059" s="132" t="str">
        <f t="shared" si="644"/>
        <v/>
      </c>
      <c r="BV1059" s="132" t="str">
        <f t="shared" si="645"/>
        <v/>
      </c>
      <c r="BW1059" s="132" t="str">
        <f t="shared" si="646"/>
        <v/>
      </c>
      <c r="BX1059" s="132" t="str">
        <f t="shared" si="647"/>
        <v/>
      </c>
      <c r="BY1059" s="132" t="str">
        <f t="shared" si="648"/>
        <v/>
      </c>
      <c r="BZ1059" t="str">
        <f t="shared" si="650"/>
        <v/>
      </c>
      <c r="CA1059" t="str">
        <f t="shared" si="651"/>
        <v/>
      </c>
      <c r="CB1059" t="str">
        <f t="shared" si="652"/>
        <v/>
      </c>
      <c r="CC1059" t="str">
        <f t="shared" si="653"/>
        <v/>
      </c>
      <c r="CD1059" t="str">
        <f t="shared" si="654"/>
        <v/>
      </c>
      <c r="CE1059" t="str">
        <f t="shared" si="655"/>
        <v/>
      </c>
      <c r="CF1059" t="str">
        <f t="shared" si="656"/>
        <v/>
      </c>
      <c r="CG1059" t="str">
        <f t="shared" si="657"/>
        <v/>
      </c>
      <c r="CH1059" t="str">
        <f t="shared" si="658"/>
        <v/>
      </c>
      <c r="CI1059" t="str">
        <f t="shared" si="659"/>
        <v/>
      </c>
      <c r="CJ1059" t="str">
        <f t="shared" si="660"/>
        <v/>
      </c>
      <c r="CK1059" t="str">
        <f t="shared" si="661"/>
        <v/>
      </c>
      <c r="CL1059" t="str">
        <f t="shared" si="662"/>
        <v/>
      </c>
      <c r="CM1059" t="str">
        <f t="shared" si="663"/>
        <v/>
      </c>
      <c r="CN1059" t="str">
        <f t="shared" si="664"/>
        <v/>
      </c>
      <c r="CO1059" t="str">
        <f t="shared" si="665"/>
        <v/>
      </c>
    </row>
    <row r="1060" spans="1:93" ht="18" customHeight="1">
      <c r="A1060" t="s">
        <v>5910</v>
      </c>
      <c r="B1060" t="s">
        <v>5911</v>
      </c>
      <c r="C1060" s="26"/>
      <c r="D1060" s="27"/>
      <c r="E1060" s="27" t="s">
        <v>1163</v>
      </c>
      <c r="F1060" t="s">
        <v>48</v>
      </c>
      <c r="G1060" s="30" t="s">
        <v>631</v>
      </c>
      <c r="K1060" s="28"/>
      <c r="M1060" s="198" t="s">
        <v>1707</v>
      </c>
      <c r="R1060" t="str">
        <f>IF(COUNTIF(soi_input_variables!A:A,B1060)&gt;0,"yes","no")</f>
        <v>no</v>
      </c>
      <c r="S1060" t="str">
        <f>IF(COUNTIF(midas_input_variables!A:A,B1060)&gt;0,"yes","no")</f>
        <v>no</v>
      </c>
      <c r="T1060" t="str">
        <f>IF(OR(R1060="yes",S1060="yes"),"yes","no")</f>
        <v>no</v>
      </c>
      <c r="V1060" t="str">
        <f>IF(COUNTIF(eucalc_variables_proxies!A:A,B1060)&gt;0,"yes","no")</f>
        <v>no</v>
      </c>
      <c r="W1060" s="198" t="s">
        <v>38</v>
      </c>
      <c r="AO1060" s="105"/>
      <c r="AP1060" s="103" t="s">
        <v>5912</v>
      </c>
      <c r="AQ1060" s="104" t="b">
        <v>1</v>
      </c>
      <c r="AR1060" s="105"/>
      <c r="AS1060" s="105"/>
      <c r="AT1060" s="131" t="str" cm="1">
        <f t="array" ref="AT1060">IFERROR(_xlfn.TEXTSPLIT(AR1060,";",,FALSE),"")</f>
        <v/>
      </c>
      <c r="BJ1060" s="132" t="str">
        <f t="shared" si="633"/>
        <v/>
      </c>
      <c r="BK1060" s="132" t="str">
        <f t="shared" si="634"/>
        <v/>
      </c>
      <c r="BL1060" s="132" t="str">
        <f t="shared" si="635"/>
        <v/>
      </c>
      <c r="BM1060" s="132" t="str">
        <f t="shared" si="636"/>
        <v/>
      </c>
      <c r="BN1060" s="132" t="str">
        <f t="shared" si="637"/>
        <v/>
      </c>
      <c r="BO1060" s="132" t="str">
        <f t="shared" si="638"/>
        <v/>
      </c>
      <c r="BP1060" s="132" t="str">
        <f t="shared" si="639"/>
        <v/>
      </c>
      <c r="BQ1060" s="132" t="str">
        <f t="shared" si="640"/>
        <v/>
      </c>
      <c r="BR1060" s="132" t="str">
        <f t="shared" si="641"/>
        <v/>
      </c>
      <c r="BS1060" s="132" t="str">
        <f t="shared" si="642"/>
        <v/>
      </c>
      <c r="BT1060" s="132" t="str">
        <f t="shared" si="643"/>
        <v/>
      </c>
      <c r="BU1060" s="132" t="str">
        <f t="shared" si="644"/>
        <v/>
      </c>
      <c r="BV1060" s="132" t="str">
        <f t="shared" si="645"/>
        <v/>
      </c>
      <c r="BW1060" s="132" t="str">
        <f t="shared" si="646"/>
        <v/>
      </c>
      <c r="BX1060" s="132" t="str">
        <f t="shared" si="647"/>
        <v/>
      </c>
      <c r="BY1060" s="132" t="str">
        <f t="shared" si="648"/>
        <v/>
      </c>
      <c r="BZ1060" t="str">
        <f t="shared" si="650"/>
        <v/>
      </c>
      <c r="CA1060" t="str">
        <f t="shared" si="651"/>
        <v/>
      </c>
      <c r="CB1060" t="str">
        <f t="shared" si="652"/>
        <v/>
      </c>
      <c r="CC1060" t="str">
        <f t="shared" si="653"/>
        <v/>
      </c>
      <c r="CD1060" t="str">
        <f t="shared" si="654"/>
        <v/>
      </c>
      <c r="CE1060" t="str">
        <f t="shared" si="655"/>
        <v/>
      </c>
      <c r="CF1060" t="str">
        <f t="shared" si="656"/>
        <v/>
      </c>
      <c r="CG1060" t="str">
        <f t="shared" si="657"/>
        <v/>
      </c>
      <c r="CH1060" t="str">
        <f t="shared" si="658"/>
        <v/>
      </c>
      <c r="CI1060" t="str">
        <f t="shared" si="659"/>
        <v/>
      </c>
      <c r="CJ1060" t="str">
        <f t="shared" si="660"/>
        <v/>
      </c>
      <c r="CK1060" t="str">
        <f t="shared" si="661"/>
        <v/>
      </c>
      <c r="CL1060" t="str">
        <f t="shared" si="662"/>
        <v/>
      </c>
      <c r="CM1060" t="str">
        <f t="shared" si="663"/>
        <v/>
      </c>
      <c r="CN1060" t="str">
        <f t="shared" si="664"/>
        <v/>
      </c>
      <c r="CO1060" t="str">
        <f t="shared" si="665"/>
        <v/>
      </c>
    </row>
    <row r="1061" spans="1:93" ht="17.25" customHeight="1">
      <c r="A1061" s="192" t="s">
        <v>5517</v>
      </c>
      <c r="B1061" s="192" t="s">
        <v>5913</v>
      </c>
      <c r="C1061" s="26"/>
      <c r="D1061" s="27"/>
      <c r="E1061" s="27" t="s">
        <v>1163</v>
      </c>
      <c r="F1061" t="s">
        <v>48</v>
      </c>
      <c r="G1061" s="30" t="s">
        <v>631</v>
      </c>
      <c r="K1061" s="28"/>
      <c r="L1061" t="s">
        <v>472</v>
      </c>
      <c r="M1061" s="198" t="s">
        <v>1707</v>
      </c>
      <c r="Q1061" s="1" t="s">
        <v>5914</v>
      </c>
      <c r="R1061" t="str">
        <f>IF(COUNTIF(soi_input_variables!A:A,B1061)&gt;0,"yes","no")</f>
        <v>no</v>
      </c>
      <c r="S1061" t="str">
        <f>IF(COUNTIF(midas_input_variables!A:A,B1061)&gt;0,"yes","no")</f>
        <v>no</v>
      </c>
      <c r="T1061" t="str">
        <f t="shared" ref="T1061:T1106" si="669">IF(OR(R1061="yes",S1061="yes"),"yes","no")</f>
        <v>no</v>
      </c>
      <c r="V1061" t="str">
        <f>IF(COUNTIF(eucalc_variables_proxies!A:A,B1061)&gt;0,"yes","no")</f>
        <v>no</v>
      </c>
      <c r="W1061" s="198" t="s">
        <v>38</v>
      </c>
      <c r="X1061" s="9"/>
      <c r="Y1061" s="9"/>
      <c r="AO1061" s="105"/>
      <c r="AP1061" s="103" t="s">
        <v>5915</v>
      </c>
      <c r="AQ1061" s="104" t="b">
        <v>1</v>
      </c>
      <c r="AR1061" s="105"/>
      <c r="AS1061" s="105"/>
      <c r="AT1061" s="131" t="str" cm="1">
        <f t="array" ref="AT1061">IFERROR(_xlfn.TEXTSPLIT(AR1061,";",,FALSE),"")</f>
        <v/>
      </c>
      <c r="BJ1061" s="132" t="str">
        <f t="shared" si="633"/>
        <v/>
      </c>
      <c r="BK1061" s="132" t="str">
        <f t="shared" si="634"/>
        <v/>
      </c>
      <c r="BL1061" s="132" t="str">
        <f t="shared" si="635"/>
        <v/>
      </c>
      <c r="BM1061" s="132" t="str">
        <f t="shared" si="636"/>
        <v/>
      </c>
      <c r="BN1061" s="132" t="str">
        <f t="shared" si="637"/>
        <v/>
      </c>
      <c r="BO1061" s="132" t="str">
        <f t="shared" si="638"/>
        <v/>
      </c>
      <c r="BP1061" s="132" t="str">
        <f t="shared" si="639"/>
        <v/>
      </c>
      <c r="BQ1061" s="132" t="str">
        <f t="shared" si="640"/>
        <v/>
      </c>
      <c r="BR1061" s="132" t="str">
        <f t="shared" si="641"/>
        <v/>
      </c>
      <c r="BS1061" s="132" t="str">
        <f t="shared" si="642"/>
        <v/>
      </c>
      <c r="BT1061" s="132" t="str">
        <f t="shared" si="643"/>
        <v/>
      </c>
      <c r="BU1061" s="132" t="str">
        <f t="shared" si="644"/>
        <v/>
      </c>
      <c r="BV1061" s="132" t="str">
        <f t="shared" si="645"/>
        <v/>
      </c>
      <c r="BW1061" s="132" t="str">
        <f t="shared" si="646"/>
        <v/>
      </c>
      <c r="BX1061" s="132" t="str">
        <f t="shared" si="647"/>
        <v/>
      </c>
      <c r="BY1061" s="132" t="str">
        <f t="shared" si="648"/>
        <v/>
      </c>
      <c r="BZ1061" t="str">
        <f t="shared" si="650"/>
        <v/>
      </c>
      <c r="CA1061" t="str">
        <f t="shared" si="651"/>
        <v/>
      </c>
      <c r="CB1061" t="str">
        <f t="shared" si="652"/>
        <v/>
      </c>
      <c r="CC1061" t="str">
        <f t="shared" si="653"/>
        <v/>
      </c>
      <c r="CD1061" t="str">
        <f t="shared" si="654"/>
        <v/>
      </c>
      <c r="CE1061" t="str">
        <f t="shared" si="655"/>
        <v/>
      </c>
      <c r="CF1061" t="str">
        <f t="shared" si="656"/>
        <v/>
      </c>
      <c r="CG1061" t="str">
        <f t="shared" si="657"/>
        <v/>
      </c>
      <c r="CH1061" t="str">
        <f t="shared" si="658"/>
        <v/>
      </c>
      <c r="CI1061" t="str">
        <f t="shared" si="659"/>
        <v/>
      </c>
      <c r="CJ1061" t="str">
        <f t="shared" si="660"/>
        <v/>
      </c>
      <c r="CK1061" t="str">
        <f t="shared" si="661"/>
        <v/>
      </c>
      <c r="CL1061" t="str">
        <f t="shared" si="662"/>
        <v/>
      </c>
      <c r="CM1061" t="str">
        <f t="shared" si="663"/>
        <v/>
      </c>
      <c r="CN1061" t="str">
        <f t="shared" si="664"/>
        <v/>
      </c>
      <c r="CO1061" t="str">
        <f t="shared" si="665"/>
        <v/>
      </c>
    </row>
    <row r="1062" spans="1:93" ht="17.25" customHeight="1">
      <c r="A1062" t="s">
        <v>5508</v>
      </c>
      <c r="B1062" t="s">
        <v>5916</v>
      </c>
      <c r="C1062" s="26"/>
      <c r="D1062" s="27"/>
      <c r="E1062" s="27" t="s">
        <v>1163</v>
      </c>
      <c r="F1062" t="s">
        <v>48</v>
      </c>
      <c r="G1062" s="30" t="s">
        <v>631</v>
      </c>
      <c r="K1062" s="28"/>
      <c r="M1062" s="198" t="s">
        <v>1707</v>
      </c>
      <c r="R1062" t="str">
        <f>IF(COUNTIF(soi_input_variables!A:A,B1062)&gt;0,"yes","no")</f>
        <v>no</v>
      </c>
      <c r="S1062" t="str">
        <f>IF(COUNTIF(midas_input_variables!A:A,B1062)&gt;0,"yes","no")</f>
        <v>no</v>
      </c>
      <c r="T1062" t="str">
        <f t="shared" si="669"/>
        <v>no</v>
      </c>
      <c r="V1062" t="str">
        <f>IF(COUNTIF(eucalc_variables_proxies!A:A,B1062)&gt;0,"yes","no")</f>
        <v>no</v>
      </c>
      <c r="W1062" s="198" t="s">
        <v>38</v>
      </c>
      <c r="X1062" s="9"/>
      <c r="Y1062" s="9"/>
      <c r="AO1062" s="105"/>
      <c r="AP1062" s="103" t="s">
        <v>5917</v>
      </c>
      <c r="AQ1062" s="104" t="b">
        <v>1</v>
      </c>
      <c r="AR1062" s="105"/>
      <c r="AS1062" s="105"/>
      <c r="AT1062" s="131" t="str" cm="1">
        <f t="array" ref="AT1062">IFERROR(_xlfn.TEXTSPLIT(AR1062,";",,FALSE),"")</f>
        <v/>
      </c>
      <c r="BJ1062" s="132" t="str">
        <f t="shared" si="633"/>
        <v/>
      </c>
      <c r="BK1062" s="132" t="str">
        <f t="shared" si="634"/>
        <v/>
      </c>
      <c r="BL1062" s="132" t="str">
        <f t="shared" si="635"/>
        <v/>
      </c>
      <c r="BM1062" s="132" t="str">
        <f t="shared" si="636"/>
        <v/>
      </c>
      <c r="BN1062" s="132" t="str">
        <f t="shared" si="637"/>
        <v/>
      </c>
      <c r="BO1062" s="132" t="str">
        <f t="shared" si="638"/>
        <v/>
      </c>
      <c r="BP1062" s="132" t="str">
        <f t="shared" si="639"/>
        <v/>
      </c>
      <c r="BQ1062" s="132" t="str">
        <f t="shared" si="640"/>
        <v/>
      </c>
      <c r="BR1062" s="132" t="str">
        <f t="shared" si="641"/>
        <v/>
      </c>
      <c r="BS1062" s="132" t="str">
        <f t="shared" si="642"/>
        <v/>
      </c>
      <c r="BT1062" s="132" t="str">
        <f t="shared" si="643"/>
        <v/>
      </c>
      <c r="BU1062" s="132" t="str">
        <f t="shared" si="644"/>
        <v/>
      </c>
      <c r="BV1062" s="132" t="str">
        <f t="shared" si="645"/>
        <v/>
      </c>
      <c r="BW1062" s="132" t="str">
        <f t="shared" si="646"/>
        <v/>
      </c>
      <c r="BX1062" s="132" t="str">
        <f t="shared" si="647"/>
        <v/>
      </c>
      <c r="BY1062" s="132" t="str">
        <f t="shared" si="648"/>
        <v/>
      </c>
      <c r="BZ1062" t="str">
        <f t="shared" si="650"/>
        <v/>
      </c>
      <c r="CA1062" t="str">
        <f t="shared" si="651"/>
        <v/>
      </c>
      <c r="CB1062" t="str">
        <f t="shared" si="652"/>
        <v/>
      </c>
      <c r="CC1062" t="str">
        <f t="shared" si="653"/>
        <v/>
      </c>
      <c r="CD1062" t="str">
        <f t="shared" si="654"/>
        <v/>
      </c>
      <c r="CE1062" t="str">
        <f t="shared" si="655"/>
        <v/>
      </c>
      <c r="CF1062" t="str">
        <f t="shared" si="656"/>
        <v/>
      </c>
      <c r="CG1062" t="str">
        <f t="shared" si="657"/>
        <v/>
      </c>
      <c r="CH1062" t="str">
        <f t="shared" si="658"/>
        <v/>
      </c>
      <c r="CI1062" t="str">
        <f t="shared" si="659"/>
        <v/>
      </c>
      <c r="CJ1062" t="str">
        <f t="shared" si="660"/>
        <v/>
      </c>
      <c r="CK1062" t="str">
        <f t="shared" si="661"/>
        <v/>
      </c>
      <c r="CL1062" t="str">
        <f t="shared" si="662"/>
        <v/>
      </c>
      <c r="CM1062" t="str">
        <f t="shared" si="663"/>
        <v/>
      </c>
      <c r="CN1062" t="str">
        <f t="shared" si="664"/>
        <v/>
      </c>
      <c r="CO1062" t="str">
        <f t="shared" si="665"/>
        <v/>
      </c>
    </row>
    <row r="1063" spans="1:93" ht="17.25" customHeight="1">
      <c r="A1063" t="s">
        <v>5468</v>
      </c>
      <c r="B1063" t="s">
        <v>5918</v>
      </c>
      <c r="C1063" s="26"/>
      <c r="D1063" s="27"/>
      <c r="E1063" s="27" t="s">
        <v>1163</v>
      </c>
      <c r="F1063" t="s">
        <v>48</v>
      </c>
      <c r="G1063" s="30" t="s">
        <v>631</v>
      </c>
      <c r="K1063" s="28"/>
      <c r="M1063" s="198" t="s">
        <v>1707</v>
      </c>
      <c r="R1063" t="str">
        <f>IF(COUNTIF(soi_input_variables!A:A,B1063)&gt;0,"yes","no")</f>
        <v>no</v>
      </c>
      <c r="S1063" t="str">
        <f>IF(COUNTIF(midas_input_variables!A:A,B1063)&gt;0,"yes","no")</f>
        <v>no</v>
      </c>
      <c r="T1063" t="str">
        <f t="shared" si="669"/>
        <v>no</v>
      </c>
      <c r="V1063" t="str">
        <f>IF(COUNTIF(eucalc_variables_proxies!A:A,B1063)&gt;0,"yes","no")</f>
        <v>no</v>
      </c>
      <c r="W1063" s="198" t="s">
        <v>38</v>
      </c>
      <c r="X1063" s="9"/>
      <c r="Y1063" s="9"/>
      <c r="AO1063" s="105"/>
      <c r="AP1063" s="103" t="s">
        <v>5919</v>
      </c>
      <c r="AQ1063" s="104" t="b">
        <v>1</v>
      </c>
      <c r="AR1063" s="105"/>
      <c r="AS1063" s="105"/>
      <c r="AT1063" s="131" t="str" cm="1">
        <f t="array" ref="AT1063">IFERROR(_xlfn.TEXTSPLIT(AR1063,";",,FALSE),"")</f>
        <v/>
      </c>
      <c r="BJ1063" s="132" t="str">
        <f t="shared" si="633"/>
        <v/>
      </c>
      <c r="BK1063" s="132" t="str">
        <f t="shared" si="634"/>
        <v/>
      </c>
      <c r="BL1063" s="132" t="str">
        <f t="shared" si="635"/>
        <v/>
      </c>
      <c r="BM1063" s="132" t="str">
        <f t="shared" si="636"/>
        <v/>
      </c>
      <c r="BN1063" s="132" t="str">
        <f t="shared" si="637"/>
        <v/>
      </c>
      <c r="BO1063" s="132" t="str">
        <f t="shared" si="638"/>
        <v/>
      </c>
      <c r="BP1063" s="132" t="str">
        <f t="shared" si="639"/>
        <v/>
      </c>
      <c r="BQ1063" s="132" t="str">
        <f t="shared" si="640"/>
        <v/>
      </c>
      <c r="BR1063" s="132" t="str">
        <f t="shared" si="641"/>
        <v/>
      </c>
      <c r="BS1063" s="132" t="str">
        <f t="shared" si="642"/>
        <v/>
      </c>
      <c r="BT1063" s="132" t="str">
        <f t="shared" si="643"/>
        <v/>
      </c>
      <c r="BU1063" s="132" t="str">
        <f t="shared" si="644"/>
        <v/>
      </c>
      <c r="BV1063" s="132" t="str">
        <f t="shared" si="645"/>
        <v/>
      </c>
      <c r="BW1063" s="132" t="str">
        <f t="shared" si="646"/>
        <v/>
      </c>
      <c r="BX1063" s="132" t="str">
        <f t="shared" si="647"/>
        <v/>
      </c>
      <c r="BY1063" s="132" t="str">
        <f t="shared" si="648"/>
        <v/>
      </c>
      <c r="BZ1063" t="str">
        <f t="shared" si="650"/>
        <v/>
      </c>
      <c r="CA1063" t="str">
        <f t="shared" si="651"/>
        <v/>
      </c>
      <c r="CB1063" t="str">
        <f t="shared" si="652"/>
        <v/>
      </c>
      <c r="CC1063" t="str">
        <f t="shared" si="653"/>
        <v/>
      </c>
      <c r="CD1063" t="str">
        <f t="shared" si="654"/>
        <v/>
      </c>
      <c r="CE1063" t="str">
        <f t="shared" si="655"/>
        <v/>
      </c>
      <c r="CF1063" t="str">
        <f t="shared" si="656"/>
        <v/>
      </c>
      <c r="CG1063" t="str">
        <f t="shared" si="657"/>
        <v/>
      </c>
      <c r="CH1063" t="str">
        <f t="shared" si="658"/>
        <v/>
      </c>
      <c r="CI1063" t="str">
        <f t="shared" si="659"/>
        <v/>
      </c>
      <c r="CJ1063" t="str">
        <f t="shared" si="660"/>
        <v/>
      </c>
      <c r="CK1063" t="str">
        <f t="shared" si="661"/>
        <v/>
      </c>
      <c r="CL1063" t="str">
        <f t="shared" si="662"/>
        <v/>
      </c>
      <c r="CM1063" t="str">
        <f t="shared" si="663"/>
        <v/>
      </c>
      <c r="CN1063" t="str">
        <f t="shared" si="664"/>
        <v/>
      </c>
      <c r="CO1063" t="str">
        <f t="shared" si="665"/>
        <v/>
      </c>
    </row>
    <row r="1064" spans="1:93" ht="17.25" customHeight="1">
      <c r="A1064" t="s">
        <v>5472</v>
      </c>
      <c r="B1064" t="s">
        <v>5920</v>
      </c>
      <c r="C1064" s="26"/>
      <c r="D1064" s="27"/>
      <c r="E1064" s="27" t="s">
        <v>1163</v>
      </c>
      <c r="F1064" t="s">
        <v>48</v>
      </c>
      <c r="G1064" s="30" t="s">
        <v>631</v>
      </c>
      <c r="K1064" s="28"/>
      <c r="M1064" s="198" t="s">
        <v>1707</v>
      </c>
      <c r="R1064" t="str">
        <f>IF(COUNTIF(soi_input_variables!A:A,B1064)&gt;0,"yes","no")</f>
        <v>no</v>
      </c>
      <c r="S1064" t="str">
        <f>IF(COUNTIF(midas_input_variables!A:A,B1064)&gt;0,"yes","no")</f>
        <v>no</v>
      </c>
      <c r="T1064" t="str">
        <f t="shared" si="669"/>
        <v>no</v>
      </c>
      <c r="V1064" t="str">
        <f>IF(COUNTIF(eucalc_variables_proxies!A:A,B1064)&gt;0,"yes","no")</f>
        <v>no</v>
      </c>
      <c r="W1064" s="198" t="s">
        <v>38</v>
      </c>
      <c r="X1064" s="9"/>
      <c r="Y1064" s="9"/>
      <c r="AO1064" s="105"/>
      <c r="AP1064" s="103" t="s">
        <v>5921</v>
      </c>
      <c r="AQ1064" s="104" t="b">
        <v>1</v>
      </c>
      <c r="AR1064" s="105"/>
      <c r="AS1064" s="105"/>
      <c r="AT1064" s="131" t="str" cm="1">
        <f t="array" ref="AT1064">IFERROR(_xlfn.TEXTSPLIT(AR1064,";",,FALSE),"")</f>
        <v/>
      </c>
      <c r="BJ1064" s="132" t="str">
        <f t="shared" si="633"/>
        <v/>
      </c>
      <c r="BK1064" s="132" t="str">
        <f t="shared" si="634"/>
        <v/>
      </c>
      <c r="BL1064" s="132" t="str">
        <f t="shared" si="635"/>
        <v/>
      </c>
      <c r="BM1064" s="132" t="str">
        <f t="shared" si="636"/>
        <v/>
      </c>
      <c r="BN1064" s="132" t="str">
        <f t="shared" si="637"/>
        <v/>
      </c>
      <c r="BO1064" s="132" t="str">
        <f t="shared" si="638"/>
        <v/>
      </c>
      <c r="BP1064" s="132" t="str">
        <f t="shared" si="639"/>
        <v/>
      </c>
      <c r="BQ1064" s="132" t="str">
        <f t="shared" si="640"/>
        <v/>
      </c>
      <c r="BR1064" s="132" t="str">
        <f t="shared" si="641"/>
        <v/>
      </c>
      <c r="BS1064" s="132" t="str">
        <f t="shared" si="642"/>
        <v/>
      </c>
      <c r="BT1064" s="132" t="str">
        <f t="shared" si="643"/>
        <v/>
      </c>
      <c r="BU1064" s="132" t="str">
        <f t="shared" si="644"/>
        <v/>
      </c>
      <c r="BV1064" s="132" t="str">
        <f t="shared" si="645"/>
        <v/>
      </c>
      <c r="BW1064" s="132" t="str">
        <f t="shared" si="646"/>
        <v/>
      </c>
      <c r="BX1064" s="132" t="str">
        <f t="shared" si="647"/>
        <v/>
      </c>
      <c r="BY1064" s="132" t="str">
        <f t="shared" si="648"/>
        <v/>
      </c>
      <c r="BZ1064" t="str">
        <f t="shared" si="650"/>
        <v/>
      </c>
      <c r="CA1064" t="str">
        <f t="shared" si="651"/>
        <v/>
      </c>
      <c r="CB1064" t="str">
        <f t="shared" si="652"/>
        <v/>
      </c>
      <c r="CC1064" t="str">
        <f t="shared" si="653"/>
        <v/>
      </c>
      <c r="CD1064" t="str">
        <f t="shared" si="654"/>
        <v/>
      </c>
      <c r="CE1064" t="str">
        <f t="shared" si="655"/>
        <v/>
      </c>
      <c r="CF1064" t="str">
        <f t="shared" si="656"/>
        <v/>
      </c>
      <c r="CG1064" t="str">
        <f t="shared" si="657"/>
        <v/>
      </c>
      <c r="CH1064" t="str">
        <f t="shared" si="658"/>
        <v/>
      </c>
      <c r="CI1064" t="str">
        <f t="shared" si="659"/>
        <v/>
      </c>
      <c r="CJ1064" t="str">
        <f t="shared" si="660"/>
        <v/>
      </c>
      <c r="CK1064" t="str">
        <f t="shared" si="661"/>
        <v/>
      </c>
      <c r="CL1064" t="str">
        <f t="shared" si="662"/>
        <v/>
      </c>
      <c r="CM1064" t="str">
        <f t="shared" si="663"/>
        <v/>
      </c>
      <c r="CN1064" t="str">
        <f t="shared" si="664"/>
        <v/>
      </c>
      <c r="CO1064" t="str">
        <f t="shared" si="665"/>
        <v/>
      </c>
    </row>
    <row r="1065" spans="1:93" ht="17.25" customHeight="1">
      <c r="A1065" t="s">
        <v>5476</v>
      </c>
      <c r="B1065" t="s">
        <v>5922</v>
      </c>
      <c r="C1065" s="26"/>
      <c r="D1065" s="27"/>
      <c r="E1065" s="27" t="s">
        <v>1163</v>
      </c>
      <c r="F1065" t="s">
        <v>48</v>
      </c>
      <c r="G1065" s="30" t="s">
        <v>631</v>
      </c>
      <c r="K1065" s="28"/>
      <c r="M1065" s="198" t="s">
        <v>1707</v>
      </c>
      <c r="R1065" t="str">
        <f>IF(COUNTIF(soi_input_variables!A:A,B1065)&gt;0,"yes","no")</f>
        <v>no</v>
      </c>
      <c r="S1065" t="str">
        <f>IF(COUNTIF(midas_input_variables!A:A,B1065)&gt;0,"yes","no")</f>
        <v>no</v>
      </c>
      <c r="T1065" t="str">
        <f t="shared" si="669"/>
        <v>no</v>
      </c>
      <c r="V1065" t="str">
        <f>IF(COUNTIF(eucalc_variables_proxies!A:A,B1065)&gt;0,"yes","no")</f>
        <v>no</v>
      </c>
      <c r="W1065" s="198" t="s">
        <v>38</v>
      </c>
      <c r="X1065" s="9"/>
      <c r="Y1065" s="9"/>
      <c r="AO1065" s="105"/>
      <c r="AP1065" s="114" t="s">
        <v>5923</v>
      </c>
      <c r="AQ1065" s="104" t="b">
        <v>1</v>
      </c>
      <c r="AR1065" s="105"/>
      <c r="AS1065" s="105"/>
      <c r="AT1065" s="131" t="str" cm="1">
        <f t="array" ref="AT1065">IFERROR(_xlfn.TEXTSPLIT(AR1065,";",,FALSE),"")</f>
        <v/>
      </c>
      <c r="BJ1065" s="132" t="str">
        <f t="shared" si="633"/>
        <v/>
      </c>
      <c r="BK1065" s="132" t="str">
        <f t="shared" si="634"/>
        <v/>
      </c>
      <c r="BL1065" s="132" t="str">
        <f t="shared" si="635"/>
        <v/>
      </c>
      <c r="BM1065" s="132" t="str">
        <f t="shared" si="636"/>
        <v/>
      </c>
      <c r="BN1065" s="132" t="str">
        <f t="shared" si="637"/>
        <v/>
      </c>
      <c r="BO1065" s="132" t="str">
        <f t="shared" si="638"/>
        <v/>
      </c>
      <c r="BP1065" s="132" t="str">
        <f t="shared" si="639"/>
        <v/>
      </c>
      <c r="BQ1065" s="132" t="str">
        <f t="shared" si="640"/>
        <v/>
      </c>
      <c r="BR1065" s="132" t="str">
        <f t="shared" si="641"/>
        <v/>
      </c>
      <c r="BS1065" s="132" t="str">
        <f t="shared" si="642"/>
        <v/>
      </c>
      <c r="BT1065" s="132" t="str">
        <f t="shared" si="643"/>
        <v/>
      </c>
      <c r="BU1065" s="132" t="str">
        <f t="shared" si="644"/>
        <v/>
      </c>
      <c r="BV1065" s="132" t="str">
        <f t="shared" si="645"/>
        <v/>
      </c>
      <c r="BW1065" s="132" t="str">
        <f t="shared" si="646"/>
        <v/>
      </c>
      <c r="BX1065" s="132" t="str">
        <f t="shared" si="647"/>
        <v/>
      </c>
      <c r="BY1065" s="132" t="str">
        <f t="shared" si="648"/>
        <v/>
      </c>
      <c r="BZ1065" t="str">
        <f t="shared" si="650"/>
        <v/>
      </c>
      <c r="CA1065" t="str">
        <f t="shared" si="651"/>
        <v/>
      </c>
      <c r="CB1065" t="str">
        <f t="shared" si="652"/>
        <v/>
      </c>
      <c r="CC1065" t="str">
        <f t="shared" si="653"/>
        <v/>
      </c>
      <c r="CD1065" t="str">
        <f t="shared" si="654"/>
        <v/>
      </c>
      <c r="CE1065" t="str">
        <f t="shared" si="655"/>
        <v/>
      </c>
      <c r="CF1065" t="str">
        <f t="shared" si="656"/>
        <v/>
      </c>
      <c r="CG1065" t="str">
        <f t="shared" si="657"/>
        <v/>
      </c>
      <c r="CH1065" t="str">
        <f t="shared" si="658"/>
        <v/>
      </c>
      <c r="CI1065" t="str">
        <f t="shared" si="659"/>
        <v/>
      </c>
      <c r="CJ1065" t="str">
        <f t="shared" si="660"/>
        <v/>
      </c>
      <c r="CK1065" t="str">
        <f t="shared" si="661"/>
        <v/>
      </c>
      <c r="CL1065" t="str">
        <f t="shared" si="662"/>
        <v/>
      </c>
      <c r="CM1065" t="str">
        <f t="shared" si="663"/>
        <v/>
      </c>
      <c r="CN1065" t="str">
        <f t="shared" si="664"/>
        <v/>
      </c>
      <c r="CO1065" t="str">
        <f t="shared" si="665"/>
        <v/>
      </c>
    </row>
    <row r="1066" spans="1:93" ht="17.25" customHeight="1">
      <c r="A1066" t="s">
        <v>5479</v>
      </c>
      <c r="B1066" t="s">
        <v>5924</v>
      </c>
      <c r="C1066" s="26"/>
      <c r="D1066" s="27"/>
      <c r="E1066" s="27" t="s">
        <v>1163</v>
      </c>
      <c r="F1066" t="s">
        <v>48</v>
      </c>
      <c r="G1066" s="30" t="s">
        <v>631</v>
      </c>
      <c r="K1066" s="28"/>
      <c r="M1066" s="198" t="s">
        <v>1707</v>
      </c>
      <c r="R1066" t="str">
        <f>IF(COUNTIF(soi_input_variables!A:A,B1066)&gt;0,"yes","no")</f>
        <v>no</v>
      </c>
      <c r="S1066" t="str">
        <f>IF(COUNTIF(midas_input_variables!A:A,B1066)&gt;0,"yes","no")</f>
        <v>no</v>
      </c>
      <c r="T1066" t="str">
        <f t="shared" si="669"/>
        <v>no</v>
      </c>
      <c r="V1066" t="str">
        <f>IF(COUNTIF(eucalc_variables_proxies!A:A,B1066)&gt;0,"yes","no")</f>
        <v>no</v>
      </c>
      <c r="W1066" s="198" t="s">
        <v>38</v>
      </c>
      <c r="X1066" s="9"/>
      <c r="Y1066" s="9"/>
      <c r="AO1066" s="105"/>
      <c r="AP1066" s="103" t="s">
        <v>5925</v>
      </c>
      <c r="AQ1066" s="104" t="b">
        <v>1</v>
      </c>
      <c r="AR1066" s="105"/>
      <c r="AS1066" s="105"/>
      <c r="AT1066" s="131" t="str" cm="1">
        <f t="array" ref="AT1066">IFERROR(_xlfn.TEXTSPLIT(AR1066,";",,FALSE),"")</f>
        <v/>
      </c>
      <c r="BJ1066" s="132" t="str">
        <f t="shared" si="633"/>
        <v/>
      </c>
      <c r="BK1066" s="132" t="str">
        <f t="shared" si="634"/>
        <v/>
      </c>
      <c r="BL1066" s="132" t="str">
        <f t="shared" si="635"/>
        <v/>
      </c>
      <c r="BM1066" s="132" t="str">
        <f t="shared" si="636"/>
        <v/>
      </c>
      <c r="BN1066" s="132" t="str">
        <f t="shared" si="637"/>
        <v/>
      </c>
      <c r="BO1066" s="132" t="str">
        <f t="shared" si="638"/>
        <v/>
      </c>
      <c r="BP1066" s="132" t="str">
        <f t="shared" si="639"/>
        <v/>
      </c>
      <c r="BQ1066" s="132" t="str">
        <f t="shared" si="640"/>
        <v/>
      </c>
      <c r="BR1066" s="132" t="str">
        <f t="shared" si="641"/>
        <v/>
      </c>
      <c r="BS1066" s="132" t="str">
        <f t="shared" si="642"/>
        <v/>
      </c>
      <c r="BT1066" s="132" t="str">
        <f t="shared" si="643"/>
        <v/>
      </c>
      <c r="BU1066" s="132" t="str">
        <f t="shared" si="644"/>
        <v/>
      </c>
      <c r="BV1066" s="132" t="str">
        <f t="shared" si="645"/>
        <v/>
      </c>
      <c r="BW1066" s="132" t="str">
        <f t="shared" si="646"/>
        <v/>
      </c>
      <c r="BX1066" s="132" t="str">
        <f t="shared" si="647"/>
        <v/>
      </c>
      <c r="BY1066" s="132" t="str">
        <f t="shared" si="648"/>
        <v/>
      </c>
      <c r="BZ1066" t="str">
        <f t="shared" si="650"/>
        <v/>
      </c>
      <c r="CA1066" t="str">
        <f t="shared" si="651"/>
        <v/>
      </c>
      <c r="CB1066" t="str">
        <f t="shared" si="652"/>
        <v/>
      </c>
      <c r="CC1066" t="str">
        <f t="shared" si="653"/>
        <v/>
      </c>
      <c r="CD1066" t="str">
        <f t="shared" si="654"/>
        <v/>
      </c>
      <c r="CE1066" t="str">
        <f t="shared" si="655"/>
        <v/>
      </c>
      <c r="CF1066" t="str">
        <f t="shared" si="656"/>
        <v/>
      </c>
      <c r="CG1066" t="str">
        <f t="shared" si="657"/>
        <v/>
      </c>
      <c r="CH1066" t="str">
        <f t="shared" si="658"/>
        <v/>
      </c>
      <c r="CI1066" t="str">
        <f t="shared" si="659"/>
        <v/>
      </c>
      <c r="CJ1066" t="str">
        <f t="shared" si="660"/>
        <v/>
      </c>
      <c r="CK1066" t="str">
        <f t="shared" si="661"/>
        <v/>
      </c>
      <c r="CL1066" t="str">
        <f t="shared" si="662"/>
        <v/>
      </c>
      <c r="CM1066" t="str">
        <f t="shared" si="663"/>
        <v/>
      </c>
      <c r="CN1066" t="str">
        <f t="shared" si="664"/>
        <v/>
      </c>
      <c r="CO1066" t="str">
        <f t="shared" si="665"/>
        <v/>
      </c>
    </row>
    <row r="1067" spans="1:93" ht="17.25" customHeight="1">
      <c r="A1067" t="s">
        <v>5481</v>
      </c>
      <c r="B1067" t="s">
        <v>5926</v>
      </c>
      <c r="C1067" s="26"/>
      <c r="D1067" s="27"/>
      <c r="E1067" s="27" t="s">
        <v>1163</v>
      </c>
      <c r="F1067" t="s">
        <v>48</v>
      </c>
      <c r="G1067" s="30" t="s">
        <v>631</v>
      </c>
      <c r="K1067" s="28"/>
      <c r="M1067" s="198" t="s">
        <v>1707</v>
      </c>
      <c r="R1067" t="str">
        <f>IF(COUNTIF(soi_input_variables!A:A,B1067)&gt;0,"yes","no")</f>
        <v>no</v>
      </c>
      <c r="S1067" t="str">
        <f>IF(COUNTIF(midas_input_variables!A:A,B1067)&gt;0,"yes","no")</f>
        <v>no</v>
      </c>
      <c r="T1067" t="str">
        <f t="shared" si="669"/>
        <v>no</v>
      </c>
      <c r="V1067" t="str">
        <f>IF(COUNTIF(eucalc_variables_proxies!A:A,B1067)&gt;0,"yes","no")</f>
        <v>no</v>
      </c>
      <c r="W1067" s="198" t="s">
        <v>38</v>
      </c>
      <c r="X1067" s="9"/>
      <c r="Y1067" s="9"/>
      <c r="AO1067" s="105"/>
      <c r="AP1067" s="103" t="s">
        <v>5927</v>
      </c>
      <c r="AQ1067" s="104" t="b">
        <v>1</v>
      </c>
      <c r="AR1067" s="105"/>
      <c r="AS1067" s="105"/>
      <c r="AT1067" s="131" t="str" cm="1">
        <f t="array" ref="AT1067">IFERROR(_xlfn.TEXTSPLIT(AR1067,";",,FALSE),"")</f>
        <v/>
      </c>
      <c r="BJ1067" s="132" t="str">
        <f t="shared" si="633"/>
        <v/>
      </c>
      <c r="BK1067" s="132" t="str">
        <f t="shared" si="634"/>
        <v/>
      </c>
      <c r="BL1067" s="132" t="str">
        <f t="shared" si="635"/>
        <v/>
      </c>
      <c r="BM1067" s="132" t="str">
        <f t="shared" si="636"/>
        <v/>
      </c>
      <c r="BN1067" s="132" t="str">
        <f t="shared" si="637"/>
        <v/>
      </c>
      <c r="BO1067" s="132" t="str">
        <f t="shared" si="638"/>
        <v/>
      </c>
      <c r="BP1067" s="132" t="str">
        <f t="shared" si="639"/>
        <v/>
      </c>
      <c r="BQ1067" s="132" t="str">
        <f t="shared" si="640"/>
        <v/>
      </c>
      <c r="BR1067" s="132" t="str">
        <f t="shared" si="641"/>
        <v/>
      </c>
      <c r="BS1067" s="132" t="str">
        <f t="shared" si="642"/>
        <v/>
      </c>
      <c r="BT1067" s="132" t="str">
        <f t="shared" si="643"/>
        <v/>
      </c>
      <c r="BU1067" s="132" t="str">
        <f t="shared" si="644"/>
        <v/>
      </c>
      <c r="BV1067" s="132" t="str">
        <f t="shared" si="645"/>
        <v/>
      </c>
      <c r="BW1067" s="132" t="str">
        <f t="shared" si="646"/>
        <v/>
      </c>
      <c r="BX1067" s="132" t="str">
        <f t="shared" si="647"/>
        <v/>
      </c>
      <c r="BY1067" s="132" t="str">
        <f t="shared" si="648"/>
        <v/>
      </c>
      <c r="BZ1067" t="str">
        <f t="shared" si="650"/>
        <v/>
      </c>
      <c r="CA1067" t="str">
        <f t="shared" si="651"/>
        <v/>
      </c>
      <c r="CB1067" t="str">
        <f t="shared" si="652"/>
        <v/>
      </c>
      <c r="CC1067" t="str">
        <f t="shared" si="653"/>
        <v/>
      </c>
      <c r="CD1067" t="str">
        <f t="shared" si="654"/>
        <v/>
      </c>
      <c r="CE1067" t="str">
        <f t="shared" si="655"/>
        <v/>
      </c>
      <c r="CF1067" t="str">
        <f t="shared" si="656"/>
        <v/>
      </c>
      <c r="CG1067" t="str">
        <f t="shared" si="657"/>
        <v/>
      </c>
      <c r="CH1067" t="str">
        <f t="shared" si="658"/>
        <v/>
      </c>
      <c r="CI1067" t="str">
        <f t="shared" si="659"/>
        <v/>
      </c>
      <c r="CJ1067" t="str">
        <f t="shared" si="660"/>
        <v/>
      </c>
      <c r="CK1067" t="str">
        <f t="shared" si="661"/>
        <v/>
      </c>
      <c r="CL1067" t="str">
        <f t="shared" si="662"/>
        <v/>
      </c>
      <c r="CM1067" t="str">
        <f t="shared" si="663"/>
        <v/>
      </c>
      <c r="CN1067" t="str">
        <f t="shared" si="664"/>
        <v/>
      </c>
      <c r="CO1067" t="str">
        <f t="shared" si="665"/>
        <v/>
      </c>
    </row>
    <row r="1068" spans="1:93" ht="17.25" customHeight="1">
      <c r="A1068" t="s">
        <v>5511</v>
      </c>
      <c r="B1068" t="s">
        <v>5928</v>
      </c>
      <c r="C1068" s="26"/>
      <c r="D1068" s="27"/>
      <c r="E1068" s="27" t="s">
        <v>1163</v>
      </c>
      <c r="F1068" t="s">
        <v>48</v>
      </c>
      <c r="G1068" s="30" t="s">
        <v>631</v>
      </c>
      <c r="K1068" s="28"/>
      <c r="M1068" s="198" t="s">
        <v>1707</v>
      </c>
      <c r="R1068" t="str">
        <f>IF(COUNTIF(soi_input_variables!A:A,B1068)&gt;0,"yes","no")</f>
        <v>no</v>
      </c>
      <c r="S1068" t="str">
        <f>IF(COUNTIF(midas_input_variables!A:A,B1068)&gt;0,"yes","no")</f>
        <v>no</v>
      </c>
      <c r="T1068" t="str">
        <f t="shared" si="669"/>
        <v>no</v>
      </c>
      <c r="V1068" t="str">
        <f>IF(COUNTIF(eucalc_variables_proxies!A:A,B1068)&gt;0,"yes","no")</f>
        <v>no</v>
      </c>
      <c r="W1068" s="198" t="s">
        <v>38</v>
      </c>
      <c r="X1068" s="9"/>
      <c r="Y1068" s="9"/>
      <c r="AO1068" s="105"/>
      <c r="AP1068" s="103" t="s">
        <v>5929</v>
      </c>
      <c r="AQ1068" s="104" t="b">
        <v>1</v>
      </c>
      <c r="AR1068" s="105"/>
      <c r="AS1068" s="105"/>
      <c r="AT1068" s="131" t="str" cm="1">
        <f t="array" ref="AT1068">IFERROR(_xlfn.TEXTSPLIT(AR1068,";",,FALSE),"")</f>
        <v/>
      </c>
      <c r="BJ1068" s="132" t="str">
        <f t="shared" si="633"/>
        <v/>
      </c>
      <c r="BK1068" s="132" t="str">
        <f t="shared" si="634"/>
        <v/>
      </c>
      <c r="BL1068" s="132" t="str">
        <f t="shared" si="635"/>
        <v/>
      </c>
      <c r="BM1068" s="132" t="str">
        <f t="shared" si="636"/>
        <v/>
      </c>
      <c r="BN1068" s="132" t="str">
        <f t="shared" si="637"/>
        <v/>
      </c>
      <c r="BO1068" s="132" t="str">
        <f t="shared" si="638"/>
        <v/>
      </c>
      <c r="BP1068" s="132" t="str">
        <f t="shared" si="639"/>
        <v/>
      </c>
      <c r="BQ1068" s="132" t="str">
        <f t="shared" si="640"/>
        <v/>
      </c>
      <c r="BR1068" s="132" t="str">
        <f t="shared" si="641"/>
        <v/>
      </c>
      <c r="BS1068" s="132" t="str">
        <f t="shared" si="642"/>
        <v/>
      </c>
      <c r="BT1068" s="132" t="str">
        <f t="shared" si="643"/>
        <v/>
      </c>
      <c r="BU1068" s="132" t="str">
        <f t="shared" si="644"/>
        <v/>
      </c>
      <c r="BV1068" s="132" t="str">
        <f t="shared" si="645"/>
        <v/>
      </c>
      <c r="BW1068" s="132" t="str">
        <f t="shared" si="646"/>
        <v/>
      </c>
      <c r="BX1068" s="132" t="str">
        <f t="shared" si="647"/>
        <v/>
      </c>
      <c r="BY1068" s="132" t="str">
        <f t="shared" si="648"/>
        <v/>
      </c>
      <c r="BZ1068" t="str">
        <f t="shared" si="650"/>
        <v/>
      </c>
      <c r="CA1068" t="str">
        <f t="shared" si="651"/>
        <v/>
      </c>
      <c r="CB1068" t="str">
        <f t="shared" si="652"/>
        <v/>
      </c>
      <c r="CC1068" t="str">
        <f t="shared" si="653"/>
        <v/>
      </c>
      <c r="CD1068" t="str">
        <f t="shared" si="654"/>
        <v/>
      </c>
      <c r="CE1068" t="str">
        <f t="shared" si="655"/>
        <v/>
      </c>
      <c r="CF1068" t="str">
        <f t="shared" si="656"/>
        <v/>
      </c>
      <c r="CG1068" t="str">
        <f t="shared" si="657"/>
        <v/>
      </c>
      <c r="CH1068" t="str">
        <f t="shared" si="658"/>
        <v/>
      </c>
      <c r="CI1068" t="str">
        <f t="shared" si="659"/>
        <v/>
      </c>
      <c r="CJ1068" t="str">
        <f t="shared" si="660"/>
        <v/>
      </c>
      <c r="CK1068" t="str">
        <f t="shared" si="661"/>
        <v/>
      </c>
      <c r="CL1068" t="str">
        <f t="shared" si="662"/>
        <v/>
      </c>
      <c r="CM1068" t="str">
        <f t="shared" si="663"/>
        <v/>
      </c>
      <c r="CN1068" t="str">
        <f t="shared" si="664"/>
        <v/>
      </c>
      <c r="CO1068" t="str">
        <f t="shared" si="665"/>
        <v/>
      </c>
    </row>
    <row r="1069" spans="1:93" ht="17.25" customHeight="1">
      <c r="A1069" t="s">
        <v>5484</v>
      </c>
      <c r="B1069" t="s">
        <v>5930</v>
      </c>
      <c r="C1069" s="26"/>
      <c r="D1069" s="27"/>
      <c r="E1069" s="27" t="s">
        <v>1163</v>
      </c>
      <c r="F1069" t="s">
        <v>48</v>
      </c>
      <c r="G1069" s="30" t="s">
        <v>631</v>
      </c>
      <c r="K1069" s="28"/>
      <c r="M1069" s="198" t="s">
        <v>1707</v>
      </c>
      <c r="R1069" t="str">
        <f>IF(COUNTIF(soi_input_variables!A:A,B1069)&gt;0,"yes","no")</f>
        <v>no</v>
      </c>
      <c r="S1069" t="str">
        <f>IF(COUNTIF(midas_input_variables!A:A,B1069)&gt;0,"yes","no")</f>
        <v>no</v>
      </c>
      <c r="T1069" t="str">
        <f t="shared" si="669"/>
        <v>no</v>
      </c>
      <c r="V1069" t="str">
        <f>IF(COUNTIF(eucalc_variables_proxies!A:A,B1069)&gt;0,"yes","no")</f>
        <v>no</v>
      </c>
      <c r="W1069" s="198" t="s">
        <v>38</v>
      </c>
      <c r="X1069" s="9"/>
      <c r="Y1069" s="9"/>
      <c r="AO1069" s="105"/>
      <c r="AP1069" s="103" t="s">
        <v>5931</v>
      </c>
      <c r="AQ1069" s="104" t="b">
        <v>1</v>
      </c>
      <c r="AR1069" s="105"/>
      <c r="AS1069" s="105"/>
      <c r="AT1069" s="131" t="str" cm="1">
        <f t="array" ref="AT1069">IFERROR(_xlfn.TEXTSPLIT(AR1069,";",,FALSE),"")</f>
        <v/>
      </c>
      <c r="BJ1069" s="132" t="str">
        <f t="shared" si="633"/>
        <v/>
      </c>
      <c r="BK1069" s="132" t="str">
        <f t="shared" si="634"/>
        <v/>
      </c>
      <c r="BL1069" s="132" t="str">
        <f t="shared" si="635"/>
        <v/>
      </c>
      <c r="BM1069" s="132" t="str">
        <f t="shared" si="636"/>
        <v/>
      </c>
      <c r="BN1069" s="132" t="str">
        <f t="shared" si="637"/>
        <v/>
      </c>
      <c r="BO1069" s="132" t="str">
        <f t="shared" si="638"/>
        <v/>
      </c>
      <c r="BP1069" s="132" t="str">
        <f t="shared" si="639"/>
        <v/>
      </c>
      <c r="BQ1069" s="132" t="str">
        <f t="shared" si="640"/>
        <v/>
      </c>
      <c r="BR1069" s="132" t="str">
        <f t="shared" si="641"/>
        <v/>
      </c>
      <c r="BS1069" s="132" t="str">
        <f t="shared" si="642"/>
        <v/>
      </c>
      <c r="BT1069" s="132" t="str">
        <f t="shared" si="643"/>
        <v/>
      </c>
      <c r="BU1069" s="132" t="str">
        <f t="shared" si="644"/>
        <v/>
      </c>
      <c r="BV1069" s="132" t="str">
        <f t="shared" si="645"/>
        <v/>
      </c>
      <c r="BW1069" s="132" t="str">
        <f t="shared" si="646"/>
        <v/>
      </c>
      <c r="BX1069" s="132" t="str">
        <f t="shared" si="647"/>
        <v/>
      </c>
      <c r="BY1069" s="132" t="str">
        <f t="shared" si="648"/>
        <v/>
      </c>
      <c r="BZ1069" t="str">
        <f t="shared" si="650"/>
        <v/>
      </c>
      <c r="CA1069" t="str">
        <f t="shared" si="651"/>
        <v/>
      </c>
      <c r="CB1069" t="str">
        <f t="shared" si="652"/>
        <v/>
      </c>
      <c r="CC1069" t="str">
        <f t="shared" si="653"/>
        <v/>
      </c>
      <c r="CD1069" t="str">
        <f t="shared" si="654"/>
        <v/>
      </c>
      <c r="CE1069" t="str">
        <f t="shared" si="655"/>
        <v/>
      </c>
      <c r="CF1069" t="str">
        <f t="shared" si="656"/>
        <v/>
      </c>
      <c r="CG1069" t="str">
        <f t="shared" si="657"/>
        <v/>
      </c>
      <c r="CH1069" t="str">
        <f t="shared" si="658"/>
        <v/>
      </c>
      <c r="CI1069" t="str">
        <f t="shared" si="659"/>
        <v/>
      </c>
      <c r="CJ1069" t="str">
        <f t="shared" si="660"/>
        <v/>
      </c>
      <c r="CK1069" t="str">
        <f t="shared" si="661"/>
        <v/>
      </c>
      <c r="CL1069" t="str">
        <f t="shared" si="662"/>
        <v/>
      </c>
      <c r="CM1069" t="str">
        <f t="shared" si="663"/>
        <v/>
      </c>
      <c r="CN1069" t="str">
        <f t="shared" si="664"/>
        <v/>
      </c>
      <c r="CO1069" t="str">
        <f t="shared" si="665"/>
        <v/>
      </c>
    </row>
    <row r="1070" spans="1:93" ht="17.25" customHeight="1">
      <c r="A1070" t="s">
        <v>5487</v>
      </c>
      <c r="B1070" t="s">
        <v>5932</v>
      </c>
      <c r="C1070" s="26"/>
      <c r="D1070" s="27"/>
      <c r="E1070" s="27" t="s">
        <v>1163</v>
      </c>
      <c r="F1070" t="s">
        <v>48</v>
      </c>
      <c r="G1070" s="30" t="s">
        <v>631</v>
      </c>
      <c r="K1070" s="28"/>
      <c r="M1070" s="198" t="s">
        <v>1707</v>
      </c>
      <c r="R1070" t="str">
        <f>IF(COUNTIF(soi_input_variables!A:A,B1070)&gt;0,"yes","no")</f>
        <v>no</v>
      </c>
      <c r="S1070" t="str">
        <f>IF(COUNTIF(midas_input_variables!A:A,B1070)&gt;0,"yes","no")</f>
        <v>no</v>
      </c>
      <c r="T1070" t="str">
        <f t="shared" si="669"/>
        <v>no</v>
      </c>
      <c r="V1070" t="str">
        <f>IF(COUNTIF(eucalc_variables_proxies!A:A,B1070)&gt;0,"yes","no")</f>
        <v>no</v>
      </c>
      <c r="W1070" s="198" t="s">
        <v>38</v>
      </c>
      <c r="X1070" s="9"/>
      <c r="Y1070" s="9"/>
      <c r="AO1070" s="105"/>
      <c r="AP1070" s="103" t="s">
        <v>5933</v>
      </c>
      <c r="AQ1070" s="104" t="b">
        <v>1</v>
      </c>
      <c r="AR1070" s="105"/>
      <c r="AS1070" s="105"/>
      <c r="AT1070" s="131" t="str" cm="1">
        <f t="array" ref="AT1070">IFERROR(_xlfn.TEXTSPLIT(AR1070,";",,FALSE),"")</f>
        <v/>
      </c>
      <c r="BJ1070" s="132" t="str">
        <f t="shared" si="633"/>
        <v/>
      </c>
      <c r="BK1070" s="132" t="str">
        <f t="shared" si="634"/>
        <v/>
      </c>
      <c r="BL1070" s="132" t="str">
        <f t="shared" si="635"/>
        <v/>
      </c>
      <c r="BM1070" s="132" t="str">
        <f t="shared" si="636"/>
        <v/>
      </c>
      <c r="BN1070" s="132" t="str">
        <f t="shared" si="637"/>
        <v/>
      </c>
      <c r="BO1070" s="132" t="str">
        <f t="shared" si="638"/>
        <v/>
      </c>
      <c r="BP1070" s="132" t="str">
        <f t="shared" si="639"/>
        <v/>
      </c>
      <c r="BQ1070" s="132" t="str">
        <f t="shared" si="640"/>
        <v/>
      </c>
      <c r="BR1070" s="132" t="str">
        <f t="shared" si="641"/>
        <v/>
      </c>
      <c r="BS1070" s="132" t="str">
        <f t="shared" si="642"/>
        <v/>
      </c>
      <c r="BT1070" s="132" t="str">
        <f t="shared" si="643"/>
        <v/>
      </c>
      <c r="BU1070" s="132" t="str">
        <f t="shared" si="644"/>
        <v/>
      </c>
      <c r="BV1070" s="132" t="str">
        <f t="shared" si="645"/>
        <v/>
      </c>
      <c r="BW1070" s="132" t="str">
        <f t="shared" si="646"/>
        <v/>
      </c>
      <c r="BX1070" s="132" t="str">
        <f t="shared" si="647"/>
        <v/>
      </c>
      <c r="BY1070" s="132" t="str">
        <f t="shared" si="648"/>
        <v/>
      </c>
      <c r="BZ1070" t="str">
        <f t="shared" si="650"/>
        <v/>
      </c>
      <c r="CA1070" t="str">
        <f t="shared" si="651"/>
        <v/>
      </c>
      <c r="CB1070" t="str">
        <f t="shared" si="652"/>
        <v/>
      </c>
      <c r="CC1070" t="str">
        <f t="shared" si="653"/>
        <v/>
      </c>
      <c r="CD1070" t="str">
        <f t="shared" si="654"/>
        <v/>
      </c>
      <c r="CE1070" t="str">
        <f t="shared" si="655"/>
        <v/>
      </c>
      <c r="CF1070" t="str">
        <f t="shared" si="656"/>
        <v/>
      </c>
      <c r="CG1070" t="str">
        <f t="shared" si="657"/>
        <v/>
      </c>
      <c r="CH1070" t="str">
        <f t="shared" si="658"/>
        <v/>
      </c>
      <c r="CI1070" t="str">
        <f t="shared" si="659"/>
        <v/>
      </c>
      <c r="CJ1070" t="str">
        <f t="shared" si="660"/>
        <v/>
      </c>
      <c r="CK1070" t="str">
        <f t="shared" si="661"/>
        <v/>
      </c>
      <c r="CL1070" t="str">
        <f t="shared" si="662"/>
        <v/>
      </c>
      <c r="CM1070" t="str">
        <f t="shared" si="663"/>
        <v/>
      </c>
      <c r="CN1070" t="str">
        <f t="shared" si="664"/>
        <v/>
      </c>
      <c r="CO1070" t="str">
        <f t="shared" si="665"/>
        <v/>
      </c>
    </row>
    <row r="1071" spans="1:93" ht="17.25" customHeight="1">
      <c r="A1071" t="s">
        <v>5489</v>
      </c>
      <c r="B1071" t="s">
        <v>5934</v>
      </c>
      <c r="C1071" s="26"/>
      <c r="D1071" s="27"/>
      <c r="E1071" s="27" t="s">
        <v>1163</v>
      </c>
      <c r="F1071" t="s">
        <v>48</v>
      </c>
      <c r="G1071" s="30" t="s">
        <v>631</v>
      </c>
      <c r="K1071" s="28"/>
      <c r="M1071" s="198" t="s">
        <v>1707</v>
      </c>
      <c r="R1071" t="str">
        <f>IF(COUNTIF(soi_input_variables!A:A,B1071)&gt;0,"yes","no")</f>
        <v>no</v>
      </c>
      <c r="S1071" t="str">
        <f>IF(COUNTIF(midas_input_variables!A:A,B1071)&gt;0,"yes","no")</f>
        <v>no</v>
      </c>
      <c r="T1071" t="str">
        <f t="shared" si="669"/>
        <v>no</v>
      </c>
      <c r="V1071" t="str">
        <f>IF(COUNTIF(eucalc_variables_proxies!A:A,B1071)&gt;0,"yes","no")</f>
        <v>no</v>
      </c>
      <c r="W1071" s="198" t="s">
        <v>38</v>
      </c>
      <c r="X1071" s="9"/>
      <c r="Y1071" s="9"/>
      <c r="AO1071" s="105"/>
      <c r="AP1071" s="103" t="s">
        <v>5935</v>
      </c>
      <c r="AQ1071" s="104" t="b">
        <v>1</v>
      </c>
      <c r="AR1071" s="105"/>
      <c r="AS1071" s="105"/>
      <c r="AT1071" s="131" t="str" cm="1">
        <f t="array" ref="AT1071">IFERROR(_xlfn.TEXTSPLIT(AR1071,";",,FALSE),"")</f>
        <v/>
      </c>
      <c r="BJ1071" s="132" t="str">
        <f t="shared" si="633"/>
        <v/>
      </c>
      <c r="BK1071" s="132" t="str">
        <f t="shared" si="634"/>
        <v/>
      </c>
      <c r="BL1071" s="132" t="str">
        <f t="shared" si="635"/>
        <v/>
      </c>
      <c r="BM1071" s="132" t="str">
        <f t="shared" si="636"/>
        <v/>
      </c>
      <c r="BN1071" s="132" t="str">
        <f t="shared" si="637"/>
        <v/>
      </c>
      <c r="BO1071" s="132" t="str">
        <f t="shared" si="638"/>
        <v/>
      </c>
      <c r="BP1071" s="132" t="str">
        <f t="shared" si="639"/>
        <v/>
      </c>
      <c r="BQ1071" s="132" t="str">
        <f t="shared" si="640"/>
        <v/>
      </c>
      <c r="BR1071" s="132" t="str">
        <f t="shared" si="641"/>
        <v/>
      </c>
      <c r="BS1071" s="132" t="str">
        <f t="shared" si="642"/>
        <v/>
      </c>
      <c r="BT1071" s="132" t="str">
        <f t="shared" si="643"/>
        <v/>
      </c>
      <c r="BU1071" s="132" t="str">
        <f t="shared" si="644"/>
        <v/>
      </c>
      <c r="BV1071" s="132" t="str">
        <f t="shared" si="645"/>
        <v/>
      </c>
      <c r="BW1071" s="132" t="str">
        <f t="shared" si="646"/>
        <v/>
      </c>
      <c r="BX1071" s="132" t="str">
        <f t="shared" si="647"/>
        <v/>
      </c>
      <c r="BY1071" s="132" t="str">
        <f t="shared" si="648"/>
        <v/>
      </c>
      <c r="BZ1071" t="str">
        <f t="shared" si="650"/>
        <v/>
      </c>
      <c r="CA1071" t="str">
        <f t="shared" si="651"/>
        <v/>
      </c>
      <c r="CB1071" t="str">
        <f t="shared" si="652"/>
        <v/>
      </c>
      <c r="CC1071" t="str">
        <f t="shared" si="653"/>
        <v/>
      </c>
      <c r="CD1071" t="str">
        <f t="shared" si="654"/>
        <v/>
      </c>
      <c r="CE1071" t="str">
        <f t="shared" si="655"/>
        <v/>
      </c>
      <c r="CF1071" t="str">
        <f t="shared" si="656"/>
        <v/>
      </c>
      <c r="CG1071" t="str">
        <f t="shared" si="657"/>
        <v/>
      </c>
      <c r="CH1071" t="str">
        <f t="shared" si="658"/>
        <v/>
      </c>
      <c r="CI1071" t="str">
        <f t="shared" si="659"/>
        <v/>
      </c>
      <c r="CJ1071" t="str">
        <f t="shared" si="660"/>
        <v/>
      </c>
      <c r="CK1071" t="str">
        <f t="shared" si="661"/>
        <v/>
      </c>
      <c r="CL1071" t="str">
        <f t="shared" si="662"/>
        <v/>
      </c>
      <c r="CM1071" t="str">
        <f t="shared" si="663"/>
        <v/>
      </c>
      <c r="CN1071" t="str">
        <f t="shared" si="664"/>
        <v/>
      </c>
      <c r="CO1071" t="str">
        <f t="shared" si="665"/>
        <v/>
      </c>
    </row>
    <row r="1072" spans="1:93" ht="17.25" customHeight="1">
      <c r="A1072" t="s">
        <v>5493</v>
      </c>
      <c r="B1072" t="s">
        <v>5936</v>
      </c>
      <c r="C1072" s="26"/>
      <c r="D1072" s="27"/>
      <c r="E1072" s="27" t="s">
        <v>1163</v>
      </c>
      <c r="F1072" t="s">
        <v>48</v>
      </c>
      <c r="G1072" s="30" t="s">
        <v>631</v>
      </c>
      <c r="K1072" s="28"/>
      <c r="M1072" s="198" t="s">
        <v>1707</v>
      </c>
      <c r="R1072" t="str">
        <f>IF(COUNTIF(soi_input_variables!A:A,B1072)&gt;0,"yes","no")</f>
        <v>no</v>
      </c>
      <c r="S1072" t="str">
        <f>IF(COUNTIF(midas_input_variables!A:A,B1072)&gt;0,"yes","no")</f>
        <v>no</v>
      </c>
      <c r="T1072" t="str">
        <f t="shared" si="669"/>
        <v>no</v>
      </c>
      <c r="V1072" t="str">
        <f>IF(COUNTIF(eucalc_variables_proxies!A:A,B1072)&gt;0,"yes","no")</f>
        <v>no</v>
      </c>
      <c r="W1072" s="198" t="s">
        <v>38</v>
      </c>
      <c r="X1072" s="9"/>
      <c r="Y1072" s="9"/>
      <c r="AO1072" s="105"/>
      <c r="AP1072" s="103" t="s">
        <v>5937</v>
      </c>
      <c r="AQ1072" s="104" t="b">
        <v>1</v>
      </c>
      <c r="AR1072" s="105"/>
      <c r="AS1072" s="105"/>
      <c r="AT1072" s="131" t="str" cm="1">
        <f t="array" ref="AT1072">IFERROR(_xlfn.TEXTSPLIT(AR1072,";",,FALSE),"")</f>
        <v/>
      </c>
      <c r="BJ1072" s="132" t="str">
        <f t="shared" si="633"/>
        <v/>
      </c>
      <c r="BK1072" s="132" t="str">
        <f t="shared" si="634"/>
        <v/>
      </c>
      <c r="BL1072" s="132" t="str">
        <f t="shared" si="635"/>
        <v/>
      </c>
      <c r="BM1072" s="132" t="str">
        <f t="shared" si="636"/>
        <v/>
      </c>
      <c r="BN1072" s="132" t="str">
        <f t="shared" si="637"/>
        <v/>
      </c>
      <c r="BO1072" s="132" t="str">
        <f t="shared" si="638"/>
        <v/>
      </c>
      <c r="BP1072" s="132" t="str">
        <f t="shared" si="639"/>
        <v/>
      </c>
      <c r="BQ1072" s="132" t="str">
        <f t="shared" si="640"/>
        <v/>
      </c>
      <c r="BR1072" s="132" t="str">
        <f t="shared" si="641"/>
        <v/>
      </c>
      <c r="BS1072" s="132" t="str">
        <f t="shared" si="642"/>
        <v/>
      </c>
      <c r="BT1072" s="132" t="str">
        <f t="shared" si="643"/>
        <v/>
      </c>
      <c r="BU1072" s="132" t="str">
        <f t="shared" si="644"/>
        <v/>
      </c>
      <c r="BV1072" s="132" t="str">
        <f t="shared" si="645"/>
        <v/>
      </c>
      <c r="BW1072" s="132" t="str">
        <f t="shared" si="646"/>
        <v/>
      </c>
      <c r="BX1072" s="132" t="str">
        <f t="shared" si="647"/>
        <v/>
      </c>
      <c r="BY1072" s="132" t="str">
        <f t="shared" si="648"/>
        <v/>
      </c>
      <c r="BZ1072" t="str">
        <f t="shared" si="650"/>
        <v/>
      </c>
      <c r="CA1072" t="str">
        <f t="shared" si="651"/>
        <v/>
      </c>
      <c r="CB1072" t="str">
        <f t="shared" si="652"/>
        <v/>
      </c>
      <c r="CC1072" t="str">
        <f t="shared" si="653"/>
        <v/>
      </c>
      <c r="CD1072" t="str">
        <f t="shared" si="654"/>
        <v/>
      </c>
      <c r="CE1072" t="str">
        <f t="shared" si="655"/>
        <v/>
      </c>
      <c r="CF1072" t="str">
        <f t="shared" si="656"/>
        <v/>
      </c>
      <c r="CG1072" t="str">
        <f t="shared" si="657"/>
        <v/>
      </c>
      <c r="CH1072" t="str">
        <f t="shared" si="658"/>
        <v/>
      </c>
      <c r="CI1072" t="str">
        <f t="shared" si="659"/>
        <v/>
      </c>
      <c r="CJ1072" t="str">
        <f t="shared" si="660"/>
        <v/>
      </c>
      <c r="CK1072" t="str">
        <f t="shared" si="661"/>
        <v/>
      </c>
      <c r="CL1072" t="str">
        <f t="shared" si="662"/>
        <v/>
      </c>
      <c r="CM1072" t="str">
        <f t="shared" si="663"/>
        <v/>
      </c>
      <c r="CN1072" t="str">
        <f t="shared" si="664"/>
        <v/>
      </c>
      <c r="CO1072" t="str">
        <f t="shared" si="665"/>
        <v/>
      </c>
    </row>
    <row r="1073" spans="1:93" ht="17.25" customHeight="1">
      <c r="A1073" t="s">
        <v>5497</v>
      </c>
      <c r="B1073" t="s">
        <v>5938</v>
      </c>
      <c r="C1073" s="26"/>
      <c r="D1073" s="27"/>
      <c r="E1073" s="27" t="s">
        <v>1163</v>
      </c>
      <c r="F1073" t="s">
        <v>48</v>
      </c>
      <c r="G1073" s="30" t="s">
        <v>631</v>
      </c>
      <c r="K1073" s="28"/>
      <c r="M1073" s="198" t="s">
        <v>1707</v>
      </c>
      <c r="R1073" t="str">
        <f>IF(COUNTIF(soi_input_variables!A:A,B1073)&gt;0,"yes","no")</f>
        <v>no</v>
      </c>
      <c r="S1073" t="str">
        <f>IF(COUNTIF(midas_input_variables!A:A,B1073)&gt;0,"yes","no")</f>
        <v>no</v>
      </c>
      <c r="T1073" t="str">
        <f t="shared" si="669"/>
        <v>no</v>
      </c>
      <c r="V1073" t="str">
        <f>IF(COUNTIF(eucalc_variables_proxies!A:A,B1073)&gt;0,"yes","no")</f>
        <v>no</v>
      </c>
      <c r="W1073" s="198" t="s">
        <v>38</v>
      </c>
      <c r="X1073" s="9"/>
      <c r="Y1073" s="9"/>
      <c r="AO1073" s="105"/>
      <c r="AP1073" s="103" t="s">
        <v>5939</v>
      </c>
      <c r="AQ1073" s="104" t="b">
        <v>1</v>
      </c>
      <c r="AR1073" s="105"/>
      <c r="AS1073" s="105"/>
      <c r="AT1073" s="131" t="str" cm="1">
        <f t="array" ref="AT1073">IFERROR(_xlfn.TEXTSPLIT(AR1073,";",,FALSE),"")</f>
        <v/>
      </c>
      <c r="BJ1073" s="132" t="str">
        <f t="shared" si="633"/>
        <v/>
      </c>
      <c r="BK1073" s="132" t="str">
        <f t="shared" si="634"/>
        <v/>
      </c>
      <c r="BL1073" s="132" t="str">
        <f t="shared" si="635"/>
        <v/>
      </c>
      <c r="BM1073" s="132" t="str">
        <f t="shared" si="636"/>
        <v/>
      </c>
      <c r="BN1073" s="132" t="str">
        <f t="shared" si="637"/>
        <v/>
      </c>
      <c r="BO1073" s="132" t="str">
        <f t="shared" si="638"/>
        <v/>
      </c>
      <c r="BP1073" s="132" t="str">
        <f t="shared" si="639"/>
        <v/>
      </c>
      <c r="BQ1073" s="132" t="str">
        <f t="shared" si="640"/>
        <v/>
      </c>
      <c r="BR1073" s="132" t="str">
        <f t="shared" si="641"/>
        <v/>
      </c>
      <c r="BS1073" s="132" t="str">
        <f t="shared" si="642"/>
        <v/>
      </c>
      <c r="BT1073" s="132" t="str">
        <f t="shared" si="643"/>
        <v/>
      </c>
      <c r="BU1073" s="132" t="str">
        <f t="shared" si="644"/>
        <v/>
      </c>
      <c r="BV1073" s="132" t="str">
        <f t="shared" si="645"/>
        <v/>
      </c>
      <c r="BW1073" s="132" t="str">
        <f t="shared" si="646"/>
        <v/>
      </c>
      <c r="BX1073" s="132" t="str">
        <f t="shared" si="647"/>
        <v/>
      </c>
      <c r="BY1073" s="132" t="str">
        <f t="shared" si="648"/>
        <v/>
      </c>
      <c r="BZ1073" t="str">
        <f t="shared" si="650"/>
        <v/>
      </c>
      <c r="CA1073" t="str">
        <f t="shared" si="651"/>
        <v/>
      </c>
      <c r="CB1073" t="str">
        <f t="shared" si="652"/>
        <v/>
      </c>
      <c r="CC1073" t="str">
        <f t="shared" si="653"/>
        <v/>
      </c>
      <c r="CD1073" t="str">
        <f t="shared" si="654"/>
        <v/>
      </c>
      <c r="CE1073" t="str">
        <f t="shared" si="655"/>
        <v/>
      </c>
      <c r="CF1073" t="str">
        <f t="shared" si="656"/>
        <v/>
      </c>
      <c r="CG1073" t="str">
        <f t="shared" si="657"/>
        <v/>
      </c>
      <c r="CH1073" t="str">
        <f t="shared" si="658"/>
        <v/>
      </c>
      <c r="CI1073" t="str">
        <f t="shared" si="659"/>
        <v/>
      </c>
      <c r="CJ1073" t="str">
        <f t="shared" si="660"/>
        <v/>
      </c>
      <c r="CK1073" t="str">
        <f t="shared" si="661"/>
        <v/>
      </c>
      <c r="CL1073" t="str">
        <f t="shared" si="662"/>
        <v/>
      </c>
      <c r="CM1073" t="str">
        <f t="shared" si="663"/>
        <v/>
      </c>
      <c r="CN1073" t="str">
        <f t="shared" si="664"/>
        <v/>
      </c>
      <c r="CO1073" t="str">
        <f t="shared" si="665"/>
        <v/>
      </c>
    </row>
    <row r="1074" spans="1:93" ht="17.25" customHeight="1">
      <c r="A1074" t="s">
        <v>5500</v>
      </c>
      <c r="B1074" t="s">
        <v>5940</v>
      </c>
      <c r="C1074" s="26"/>
      <c r="D1074" s="27"/>
      <c r="E1074" s="27" t="s">
        <v>1163</v>
      </c>
      <c r="F1074" t="s">
        <v>48</v>
      </c>
      <c r="G1074" s="30" t="s">
        <v>631</v>
      </c>
      <c r="K1074" s="28"/>
      <c r="M1074" s="198" t="s">
        <v>1707</v>
      </c>
      <c r="R1074" t="str">
        <f>IF(COUNTIF(soi_input_variables!A:A,B1074)&gt;0,"yes","no")</f>
        <v>no</v>
      </c>
      <c r="S1074" t="str">
        <f>IF(COUNTIF(midas_input_variables!A:A,B1074)&gt;0,"yes","no")</f>
        <v>no</v>
      </c>
      <c r="T1074" t="str">
        <f t="shared" si="669"/>
        <v>no</v>
      </c>
      <c r="V1074" t="str">
        <f>IF(COUNTIF(eucalc_variables_proxies!A:A,B1074)&gt;0,"yes","no")</f>
        <v>no</v>
      </c>
      <c r="W1074" s="198" t="s">
        <v>38</v>
      </c>
      <c r="X1074" s="9"/>
      <c r="Y1074" s="9"/>
      <c r="AO1074" s="105"/>
      <c r="AP1074" s="103" t="s">
        <v>5941</v>
      </c>
      <c r="AQ1074" s="104" t="b">
        <v>1</v>
      </c>
      <c r="AR1074" s="105"/>
      <c r="AS1074" s="105"/>
      <c r="AT1074" s="131" t="str" cm="1">
        <f t="array" ref="AT1074">IFERROR(_xlfn.TEXTSPLIT(AR1074,";",,FALSE),"")</f>
        <v/>
      </c>
      <c r="BJ1074" s="132" t="str">
        <f t="shared" si="633"/>
        <v/>
      </c>
      <c r="BK1074" s="132" t="str">
        <f t="shared" si="634"/>
        <v/>
      </c>
      <c r="BL1074" s="132" t="str">
        <f t="shared" si="635"/>
        <v/>
      </c>
      <c r="BM1074" s="132" t="str">
        <f t="shared" si="636"/>
        <v/>
      </c>
      <c r="BN1074" s="132" t="str">
        <f t="shared" si="637"/>
        <v/>
      </c>
      <c r="BO1074" s="132" t="str">
        <f t="shared" si="638"/>
        <v/>
      </c>
      <c r="BP1074" s="132" t="str">
        <f t="shared" si="639"/>
        <v/>
      </c>
      <c r="BQ1074" s="132" t="str">
        <f t="shared" si="640"/>
        <v/>
      </c>
      <c r="BR1074" s="132" t="str">
        <f t="shared" si="641"/>
        <v/>
      </c>
      <c r="BS1074" s="132" t="str">
        <f t="shared" si="642"/>
        <v/>
      </c>
      <c r="BT1074" s="132" t="str">
        <f t="shared" si="643"/>
        <v/>
      </c>
      <c r="BU1074" s="132" t="str">
        <f t="shared" si="644"/>
        <v/>
      </c>
      <c r="BV1074" s="132" t="str">
        <f t="shared" si="645"/>
        <v/>
      </c>
      <c r="BW1074" s="132" t="str">
        <f t="shared" si="646"/>
        <v/>
      </c>
      <c r="BX1074" s="132" t="str">
        <f t="shared" si="647"/>
        <v/>
      </c>
      <c r="BY1074" s="132" t="str">
        <f t="shared" si="648"/>
        <v/>
      </c>
      <c r="BZ1074" t="str">
        <f t="shared" si="650"/>
        <v/>
      </c>
      <c r="CA1074" t="str">
        <f t="shared" si="651"/>
        <v/>
      </c>
      <c r="CB1074" t="str">
        <f t="shared" si="652"/>
        <v/>
      </c>
      <c r="CC1074" t="str">
        <f t="shared" si="653"/>
        <v/>
      </c>
      <c r="CD1074" t="str">
        <f t="shared" si="654"/>
        <v/>
      </c>
      <c r="CE1074" t="str">
        <f t="shared" si="655"/>
        <v/>
      </c>
      <c r="CF1074" t="str">
        <f t="shared" si="656"/>
        <v/>
      </c>
      <c r="CG1074" t="str">
        <f t="shared" si="657"/>
        <v/>
      </c>
      <c r="CH1074" t="str">
        <f t="shared" si="658"/>
        <v/>
      </c>
      <c r="CI1074" t="str">
        <f t="shared" si="659"/>
        <v/>
      </c>
      <c r="CJ1074" t="str">
        <f t="shared" si="660"/>
        <v/>
      </c>
      <c r="CK1074" t="str">
        <f t="shared" si="661"/>
        <v/>
      </c>
      <c r="CL1074" t="str">
        <f t="shared" si="662"/>
        <v/>
      </c>
      <c r="CM1074" t="str">
        <f t="shared" si="663"/>
        <v/>
      </c>
      <c r="CN1074" t="str">
        <f t="shared" si="664"/>
        <v/>
      </c>
      <c r="CO1074" t="str">
        <f t="shared" si="665"/>
        <v/>
      </c>
    </row>
    <row r="1075" spans="1:93" ht="17.25" customHeight="1">
      <c r="A1075" t="s">
        <v>5506</v>
      </c>
      <c r="B1075" t="s">
        <v>5942</v>
      </c>
      <c r="C1075" s="26"/>
      <c r="D1075" s="27"/>
      <c r="E1075" s="27" t="s">
        <v>1163</v>
      </c>
      <c r="F1075" t="s">
        <v>48</v>
      </c>
      <c r="G1075" s="30" t="s">
        <v>631</v>
      </c>
      <c r="K1075" s="28"/>
      <c r="M1075" s="198" t="s">
        <v>1707</v>
      </c>
      <c r="R1075" t="str">
        <f>IF(COUNTIF(soi_input_variables!A:A,B1075)&gt;0,"yes","no")</f>
        <v>no</v>
      </c>
      <c r="S1075" t="str">
        <f>IF(COUNTIF(midas_input_variables!A:A,B1075)&gt;0,"yes","no")</f>
        <v>no</v>
      </c>
      <c r="T1075" t="str">
        <f t="shared" ref="T1075:T1089" si="670">IF(OR(R1075="yes",S1075="yes"),"yes","no")</f>
        <v>no</v>
      </c>
      <c r="V1075" t="str">
        <f>IF(COUNTIF(eucalc_variables_proxies!A:A,B1075)&gt;0,"yes","no")</f>
        <v>no</v>
      </c>
      <c r="W1075" s="198" t="s">
        <v>38</v>
      </c>
      <c r="X1075" s="9"/>
      <c r="Y1075" s="9"/>
      <c r="AO1075" s="105"/>
      <c r="AP1075" s="103" t="s">
        <v>5943</v>
      </c>
      <c r="AQ1075" s="104" t="b">
        <v>1</v>
      </c>
      <c r="AR1075" s="105"/>
      <c r="AS1075" s="105"/>
      <c r="AT1075" s="131" t="str" cm="1">
        <f t="array" ref="AT1075">IFERROR(_xlfn.TEXTSPLIT(AR1075,";",,FALSE),"")</f>
        <v/>
      </c>
      <c r="BJ1075" s="132" t="str">
        <f t="shared" si="633"/>
        <v/>
      </c>
      <c r="BK1075" s="132" t="str">
        <f t="shared" si="634"/>
        <v/>
      </c>
      <c r="BL1075" s="132" t="str">
        <f t="shared" si="635"/>
        <v/>
      </c>
      <c r="BM1075" s="132" t="str">
        <f t="shared" si="636"/>
        <v/>
      </c>
      <c r="BN1075" s="132" t="str">
        <f t="shared" si="637"/>
        <v/>
      </c>
      <c r="BO1075" s="132" t="str">
        <f t="shared" si="638"/>
        <v/>
      </c>
      <c r="BP1075" s="132" t="str">
        <f t="shared" si="639"/>
        <v/>
      </c>
      <c r="BQ1075" s="132" t="str">
        <f t="shared" si="640"/>
        <v/>
      </c>
      <c r="BR1075" s="132" t="str">
        <f t="shared" si="641"/>
        <v/>
      </c>
      <c r="BS1075" s="132" t="str">
        <f t="shared" si="642"/>
        <v/>
      </c>
      <c r="BT1075" s="132" t="str">
        <f t="shared" si="643"/>
        <v/>
      </c>
      <c r="BU1075" s="132" t="str">
        <f t="shared" si="644"/>
        <v/>
      </c>
      <c r="BV1075" s="132" t="str">
        <f t="shared" si="645"/>
        <v/>
      </c>
      <c r="BW1075" s="132" t="str">
        <f t="shared" si="646"/>
        <v/>
      </c>
      <c r="BX1075" s="132" t="str">
        <f t="shared" si="647"/>
        <v/>
      </c>
      <c r="BY1075" s="132" t="str">
        <f t="shared" si="648"/>
        <v/>
      </c>
      <c r="BZ1075" t="str">
        <f t="shared" si="650"/>
        <v/>
      </c>
      <c r="CA1075" t="str">
        <f t="shared" si="651"/>
        <v/>
      </c>
      <c r="CB1075" t="str">
        <f t="shared" si="652"/>
        <v/>
      </c>
      <c r="CC1075" t="str">
        <f t="shared" si="653"/>
        <v/>
      </c>
      <c r="CD1075" t="str">
        <f t="shared" si="654"/>
        <v/>
      </c>
      <c r="CE1075" t="str">
        <f t="shared" si="655"/>
        <v/>
      </c>
      <c r="CF1075" t="str">
        <f t="shared" si="656"/>
        <v/>
      </c>
      <c r="CG1075" t="str">
        <f t="shared" si="657"/>
        <v/>
      </c>
      <c r="CH1075" t="str">
        <f t="shared" si="658"/>
        <v/>
      </c>
      <c r="CI1075" t="str">
        <f t="shared" si="659"/>
        <v/>
      </c>
      <c r="CJ1075" t="str">
        <f t="shared" si="660"/>
        <v/>
      </c>
      <c r="CK1075" t="str">
        <f t="shared" si="661"/>
        <v/>
      </c>
      <c r="CL1075" t="str">
        <f t="shared" si="662"/>
        <v/>
      </c>
      <c r="CM1075" t="str">
        <f t="shared" si="663"/>
        <v/>
      </c>
      <c r="CN1075" t="str">
        <f t="shared" si="664"/>
        <v/>
      </c>
      <c r="CO1075" t="str">
        <f t="shared" si="665"/>
        <v/>
      </c>
    </row>
    <row r="1076" spans="1:93" ht="17.25" customHeight="1">
      <c r="A1076" t="s">
        <v>5425</v>
      </c>
      <c r="B1076" t="s">
        <v>5944</v>
      </c>
      <c r="C1076" s="26"/>
      <c r="D1076" s="27"/>
      <c r="E1076" s="27" t="s">
        <v>1163</v>
      </c>
      <c r="F1076" t="s">
        <v>48</v>
      </c>
      <c r="G1076" s="30" t="s">
        <v>631</v>
      </c>
      <c r="K1076" s="28"/>
      <c r="M1076" s="198" t="s">
        <v>1707</v>
      </c>
      <c r="R1076" t="str">
        <f>IF(COUNTIF(soi_input_variables!A:A,B1076)&gt;0,"yes","no")</f>
        <v>no</v>
      </c>
      <c r="S1076" t="str">
        <f>IF(COUNTIF(midas_input_variables!A:A,B1076)&gt;0,"yes","no")</f>
        <v>no</v>
      </c>
      <c r="T1076" t="str">
        <f t="shared" si="670"/>
        <v>no</v>
      </c>
      <c r="V1076" t="str">
        <f>IF(COUNTIF(eucalc_variables_proxies!A:A,B1076)&gt;0,"yes","no")</f>
        <v>no</v>
      </c>
      <c r="W1076" s="198" t="s">
        <v>38</v>
      </c>
      <c r="X1076" s="9"/>
      <c r="Y1076" s="9"/>
      <c r="AO1076" s="105"/>
      <c r="AP1076" s="103" t="s">
        <v>5945</v>
      </c>
      <c r="AQ1076" s="104" t="b">
        <v>1</v>
      </c>
      <c r="AR1076" s="105"/>
      <c r="AS1076" s="105"/>
      <c r="AT1076" s="131" t="str" cm="1">
        <f t="array" ref="AT1076">IFERROR(_xlfn.TEXTSPLIT(AR1076,";",,FALSE),"")</f>
        <v/>
      </c>
      <c r="BJ1076" s="132" t="str">
        <f t="shared" si="633"/>
        <v/>
      </c>
      <c r="BK1076" s="132" t="str">
        <f t="shared" si="634"/>
        <v/>
      </c>
      <c r="BL1076" s="132" t="str">
        <f t="shared" si="635"/>
        <v/>
      </c>
      <c r="BM1076" s="132" t="str">
        <f t="shared" si="636"/>
        <v/>
      </c>
      <c r="BN1076" s="132" t="str">
        <f t="shared" si="637"/>
        <v/>
      </c>
      <c r="BO1076" s="132" t="str">
        <f t="shared" si="638"/>
        <v/>
      </c>
      <c r="BP1076" s="132" t="str">
        <f t="shared" si="639"/>
        <v/>
      </c>
      <c r="BQ1076" s="132" t="str">
        <f t="shared" si="640"/>
        <v/>
      </c>
      <c r="BR1076" s="132" t="str">
        <f t="shared" si="641"/>
        <v/>
      </c>
      <c r="BS1076" s="132" t="str">
        <f t="shared" si="642"/>
        <v/>
      </c>
      <c r="BT1076" s="132" t="str">
        <f t="shared" si="643"/>
        <v/>
      </c>
      <c r="BU1076" s="132" t="str">
        <f t="shared" si="644"/>
        <v/>
      </c>
      <c r="BV1076" s="132" t="str">
        <f t="shared" si="645"/>
        <v/>
      </c>
      <c r="BW1076" s="132" t="str">
        <f t="shared" si="646"/>
        <v/>
      </c>
      <c r="BX1076" s="132" t="str">
        <f t="shared" si="647"/>
        <v/>
      </c>
      <c r="BY1076" s="132" t="str">
        <f t="shared" si="648"/>
        <v/>
      </c>
      <c r="BZ1076" t="str">
        <f t="shared" si="650"/>
        <v/>
      </c>
      <c r="CA1076" t="str">
        <f t="shared" si="651"/>
        <v/>
      </c>
      <c r="CB1076" t="str">
        <f t="shared" si="652"/>
        <v/>
      </c>
      <c r="CC1076" t="str">
        <f t="shared" si="653"/>
        <v/>
      </c>
      <c r="CD1076" t="str">
        <f t="shared" si="654"/>
        <v/>
      </c>
      <c r="CE1076" t="str">
        <f t="shared" si="655"/>
        <v/>
      </c>
      <c r="CF1076" t="str">
        <f t="shared" si="656"/>
        <v/>
      </c>
      <c r="CG1076" t="str">
        <f t="shared" si="657"/>
        <v/>
      </c>
      <c r="CH1076" t="str">
        <f t="shared" si="658"/>
        <v/>
      </c>
      <c r="CI1076" t="str">
        <f t="shared" si="659"/>
        <v/>
      </c>
      <c r="CJ1076" t="str">
        <f t="shared" si="660"/>
        <v/>
      </c>
      <c r="CK1076" t="str">
        <f t="shared" si="661"/>
        <v/>
      </c>
      <c r="CL1076" t="str">
        <f t="shared" si="662"/>
        <v/>
      </c>
      <c r="CM1076" t="str">
        <f t="shared" si="663"/>
        <v/>
      </c>
      <c r="CN1076" t="str">
        <f t="shared" si="664"/>
        <v/>
      </c>
      <c r="CO1076" t="str">
        <f t="shared" si="665"/>
        <v/>
      </c>
    </row>
    <row r="1077" spans="1:93" ht="17.25" customHeight="1">
      <c r="A1077" t="s">
        <v>5430</v>
      </c>
      <c r="B1077" t="s">
        <v>5946</v>
      </c>
      <c r="C1077" s="26"/>
      <c r="D1077" s="27"/>
      <c r="E1077" s="27" t="s">
        <v>1163</v>
      </c>
      <c r="F1077" t="s">
        <v>48</v>
      </c>
      <c r="G1077" s="30" t="s">
        <v>631</v>
      </c>
      <c r="K1077" s="28"/>
      <c r="M1077" s="198" t="s">
        <v>1707</v>
      </c>
      <c r="R1077" t="str">
        <f>IF(COUNTIF(soi_input_variables!A:A,B1077)&gt;0,"yes","no")</f>
        <v>no</v>
      </c>
      <c r="S1077" t="str">
        <f>IF(COUNTIF(midas_input_variables!A:A,B1077)&gt;0,"yes","no")</f>
        <v>no</v>
      </c>
      <c r="T1077" t="str">
        <f t="shared" si="670"/>
        <v>no</v>
      </c>
      <c r="V1077" t="str">
        <f>IF(COUNTIF(eucalc_variables_proxies!A:A,B1077)&gt;0,"yes","no")</f>
        <v>no</v>
      </c>
      <c r="W1077" s="198" t="s">
        <v>38</v>
      </c>
      <c r="X1077" s="9"/>
      <c r="Y1077" s="9"/>
      <c r="AO1077" s="105"/>
      <c r="AP1077" s="103" t="s">
        <v>5947</v>
      </c>
      <c r="AQ1077" s="104" t="b">
        <v>1</v>
      </c>
      <c r="AR1077" s="105"/>
      <c r="AS1077" s="105"/>
      <c r="AT1077" s="131" t="str" cm="1">
        <f t="array" ref="AT1077">IFERROR(_xlfn.TEXTSPLIT(AR1077,";",,FALSE),"")</f>
        <v/>
      </c>
      <c r="BJ1077" s="132" t="str">
        <f t="shared" si="633"/>
        <v/>
      </c>
      <c r="BK1077" s="132" t="str">
        <f t="shared" si="634"/>
        <v/>
      </c>
      <c r="BL1077" s="132" t="str">
        <f t="shared" si="635"/>
        <v/>
      </c>
      <c r="BM1077" s="132" t="str">
        <f t="shared" si="636"/>
        <v/>
      </c>
      <c r="BN1077" s="132" t="str">
        <f t="shared" si="637"/>
        <v/>
      </c>
      <c r="BO1077" s="132" t="str">
        <f t="shared" si="638"/>
        <v/>
      </c>
      <c r="BP1077" s="132" t="str">
        <f t="shared" si="639"/>
        <v/>
      </c>
      <c r="BQ1077" s="132" t="str">
        <f t="shared" si="640"/>
        <v/>
      </c>
      <c r="BR1077" s="132" t="str">
        <f t="shared" si="641"/>
        <v/>
      </c>
      <c r="BS1077" s="132" t="str">
        <f t="shared" si="642"/>
        <v/>
      </c>
      <c r="BT1077" s="132" t="str">
        <f t="shared" si="643"/>
        <v/>
      </c>
      <c r="BU1077" s="132" t="str">
        <f t="shared" si="644"/>
        <v/>
      </c>
      <c r="BV1077" s="132" t="str">
        <f t="shared" si="645"/>
        <v/>
      </c>
      <c r="BW1077" s="132" t="str">
        <f t="shared" si="646"/>
        <v/>
      </c>
      <c r="BX1077" s="132" t="str">
        <f t="shared" si="647"/>
        <v/>
      </c>
      <c r="BY1077" s="132" t="str">
        <f t="shared" si="648"/>
        <v/>
      </c>
      <c r="BZ1077" t="str">
        <f t="shared" si="650"/>
        <v/>
      </c>
      <c r="CA1077" t="str">
        <f t="shared" si="651"/>
        <v/>
      </c>
      <c r="CB1077" t="str">
        <f t="shared" si="652"/>
        <v/>
      </c>
      <c r="CC1077" t="str">
        <f t="shared" si="653"/>
        <v/>
      </c>
      <c r="CD1077" t="str">
        <f t="shared" si="654"/>
        <v/>
      </c>
      <c r="CE1077" t="str">
        <f t="shared" si="655"/>
        <v/>
      </c>
      <c r="CF1077" t="str">
        <f t="shared" si="656"/>
        <v/>
      </c>
      <c r="CG1077" t="str">
        <f t="shared" si="657"/>
        <v/>
      </c>
      <c r="CH1077" t="str">
        <f t="shared" si="658"/>
        <v/>
      </c>
      <c r="CI1077" t="str">
        <f t="shared" si="659"/>
        <v/>
      </c>
      <c r="CJ1077" t="str">
        <f t="shared" si="660"/>
        <v/>
      </c>
      <c r="CK1077" t="str">
        <f t="shared" si="661"/>
        <v/>
      </c>
      <c r="CL1077" t="str">
        <f t="shared" si="662"/>
        <v/>
      </c>
      <c r="CM1077" t="str">
        <f t="shared" si="663"/>
        <v/>
      </c>
      <c r="CN1077" t="str">
        <f t="shared" si="664"/>
        <v/>
      </c>
      <c r="CO1077" t="str">
        <f t="shared" si="665"/>
        <v/>
      </c>
    </row>
    <row r="1078" spans="1:93" ht="17.25" customHeight="1">
      <c r="A1078" t="s">
        <v>5435</v>
      </c>
      <c r="B1078" t="s">
        <v>5948</v>
      </c>
      <c r="C1078" s="26"/>
      <c r="D1078" s="27"/>
      <c r="E1078" s="27" t="s">
        <v>1163</v>
      </c>
      <c r="F1078" t="s">
        <v>48</v>
      </c>
      <c r="G1078" s="30" t="s">
        <v>631</v>
      </c>
      <c r="K1078" s="28"/>
      <c r="M1078" s="198" t="s">
        <v>1707</v>
      </c>
      <c r="R1078" t="str">
        <f>IF(COUNTIF(soi_input_variables!A:A,B1078)&gt;0,"yes","no")</f>
        <v>no</v>
      </c>
      <c r="S1078" t="str">
        <f>IF(COUNTIF(midas_input_variables!A:A,B1078)&gt;0,"yes","no")</f>
        <v>no</v>
      </c>
      <c r="T1078" t="str">
        <f t="shared" si="670"/>
        <v>no</v>
      </c>
      <c r="V1078" t="str">
        <f>IF(COUNTIF(eucalc_variables_proxies!A:A,B1078)&gt;0,"yes","no")</f>
        <v>no</v>
      </c>
      <c r="W1078" s="198" t="s">
        <v>38</v>
      </c>
      <c r="X1078" s="9"/>
      <c r="Y1078" s="9"/>
      <c r="AO1078" s="29"/>
      <c r="AP1078" s="124" t="s">
        <v>5949</v>
      </c>
      <c r="AQ1078" s="104" t="b">
        <v>1</v>
      </c>
      <c r="AR1078" s="105"/>
      <c r="AS1078" s="29"/>
      <c r="AT1078" s="131" t="str" cm="1">
        <f t="array" ref="AT1078">IFERROR(_xlfn.TEXTSPLIT(AR1078,";",,FALSE),"")</f>
        <v/>
      </c>
      <c r="BJ1078" s="132" t="str">
        <f t="shared" si="633"/>
        <v/>
      </c>
      <c r="BK1078" s="132" t="str">
        <f t="shared" si="634"/>
        <v/>
      </c>
      <c r="BL1078" s="132" t="str">
        <f t="shared" si="635"/>
        <v/>
      </c>
      <c r="BM1078" s="132" t="str">
        <f t="shared" si="636"/>
        <v/>
      </c>
      <c r="BN1078" s="132" t="str">
        <f t="shared" si="637"/>
        <v/>
      </c>
      <c r="BO1078" s="132" t="str">
        <f t="shared" si="638"/>
        <v/>
      </c>
      <c r="BP1078" s="132" t="str">
        <f t="shared" si="639"/>
        <v/>
      </c>
      <c r="BQ1078" s="132" t="str">
        <f t="shared" si="640"/>
        <v/>
      </c>
      <c r="BR1078" s="132" t="str">
        <f t="shared" si="641"/>
        <v/>
      </c>
      <c r="BS1078" s="132" t="str">
        <f t="shared" si="642"/>
        <v/>
      </c>
      <c r="BT1078" s="132" t="str">
        <f t="shared" si="643"/>
        <v/>
      </c>
      <c r="BU1078" s="132" t="str">
        <f t="shared" si="644"/>
        <v/>
      </c>
      <c r="BV1078" s="132" t="str">
        <f t="shared" si="645"/>
        <v/>
      </c>
      <c r="BW1078" s="132" t="str">
        <f t="shared" si="646"/>
        <v/>
      </c>
      <c r="BX1078" s="132" t="str">
        <f t="shared" si="647"/>
        <v/>
      </c>
      <c r="BY1078" s="132" t="str">
        <f t="shared" si="648"/>
        <v/>
      </c>
      <c r="BZ1078" t="str">
        <f t="shared" si="650"/>
        <v/>
      </c>
      <c r="CA1078" t="str">
        <f t="shared" si="651"/>
        <v/>
      </c>
      <c r="CB1078" t="str">
        <f t="shared" si="652"/>
        <v/>
      </c>
      <c r="CC1078" t="str">
        <f t="shared" si="653"/>
        <v/>
      </c>
      <c r="CD1078" t="str">
        <f t="shared" si="654"/>
        <v/>
      </c>
      <c r="CE1078" t="str">
        <f t="shared" si="655"/>
        <v/>
      </c>
      <c r="CF1078" t="str">
        <f t="shared" si="656"/>
        <v/>
      </c>
      <c r="CG1078" t="str">
        <f t="shared" si="657"/>
        <v/>
      </c>
      <c r="CH1078" t="str">
        <f t="shared" si="658"/>
        <v/>
      </c>
      <c r="CI1078" t="str">
        <f t="shared" si="659"/>
        <v/>
      </c>
      <c r="CJ1078" t="str">
        <f t="shared" si="660"/>
        <v/>
      </c>
      <c r="CK1078" t="str">
        <f t="shared" si="661"/>
        <v/>
      </c>
      <c r="CL1078" t="str">
        <f t="shared" si="662"/>
        <v/>
      </c>
      <c r="CM1078" t="str">
        <f t="shared" si="663"/>
        <v/>
      </c>
      <c r="CN1078" t="str">
        <f t="shared" si="664"/>
        <v/>
      </c>
      <c r="CO1078" t="str">
        <f t="shared" si="665"/>
        <v/>
      </c>
    </row>
    <row r="1079" spans="1:93" ht="17.25" customHeight="1">
      <c r="A1079" t="s">
        <v>5440</v>
      </c>
      <c r="B1079" t="s">
        <v>5950</v>
      </c>
      <c r="C1079" s="26"/>
      <c r="D1079" s="27"/>
      <c r="E1079" s="27" t="s">
        <v>1163</v>
      </c>
      <c r="F1079" t="s">
        <v>48</v>
      </c>
      <c r="G1079" s="30" t="s">
        <v>631</v>
      </c>
      <c r="K1079" s="28"/>
      <c r="M1079" s="198" t="s">
        <v>1707</v>
      </c>
      <c r="R1079" t="str">
        <f>IF(COUNTIF(soi_input_variables!A:A,B1079)&gt;0,"yes","no")</f>
        <v>no</v>
      </c>
      <c r="S1079" t="str">
        <f>IF(COUNTIF(midas_input_variables!A:A,B1079)&gt;0,"yes","no")</f>
        <v>no</v>
      </c>
      <c r="T1079" t="str">
        <f t="shared" si="670"/>
        <v>no</v>
      </c>
      <c r="V1079" t="str">
        <f>IF(COUNTIF(eucalc_variables_proxies!A:A,B1079)&gt;0,"yes","no")</f>
        <v>no</v>
      </c>
      <c r="W1079" s="198" t="s">
        <v>38</v>
      </c>
      <c r="X1079" s="9"/>
      <c r="Y1079" s="9"/>
      <c r="AO1079" s="29"/>
      <c r="AP1079" s="124" t="s">
        <v>5951</v>
      </c>
      <c r="AQ1079" s="104" t="b">
        <v>1</v>
      </c>
      <c r="AR1079" s="105"/>
      <c r="AS1079" s="29"/>
      <c r="AT1079" s="131" t="str" cm="1">
        <f t="array" ref="AT1079">IFERROR(_xlfn.TEXTSPLIT(AR1079,";",,FALSE),"")</f>
        <v/>
      </c>
      <c r="BJ1079" s="132" t="str">
        <f t="shared" si="633"/>
        <v/>
      </c>
      <c r="BK1079" s="132" t="str">
        <f t="shared" si="634"/>
        <v/>
      </c>
      <c r="BL1079" s="132" t="str">
        <f t="shared" si="635"/>
        <v/>
      </c>
      <c r="BM1079" s="132" t="str">
        <f t="shared" si="636"/>
        <v/>
      </c>
      <c r="BN1079" s="132" t="str">
        <f t="shared" si="637"/>
        <v/>
      </c>
      <c r="BO1079" s="132" t="str">
        <f t="shared" si="638"/>
        <v/>
      </c>
      <c r="BP1079" s="132" t="str">
        <f t="shared" si="639"/>
        <v/>
      </c>
      <c r="BQ1079" s="132" t="str">
        <f t="shared" si="640"/>
        <v/>
      </c>
      <c r="BR1079" s="132" t="str">
        <f t="shared" si="641"/>
        <v/>
      </c>
      <c r="BS1079" s="132" t="str">
        <f t="shared" si="642"/>
        <v/>
      </c>
      <c r="BT1079" s="132" t="str">
        <f t="shared" si="643"/>
        <v/>
      </c>
      <c r="BU1079" s="132" t="str">
        <f t="shared" si="644"/>
        <v/>
      </c>
      <c r="BV1079" s="132" t="str">
        <f t="shared" si="645"/>
        <v/>
      </c>
      <c r="BW1079" s="132" t="str">
        <f t="shared" si="646"/>
        <v/>
      </c>
      <c r="BX1079" s="132" t="str">
        <f t="shared" si="647"/>
        <v/>
      </c>
      <c r="BY1079" s="132" t="str">
        <f t="shared" si="648"/>
        <v/>
      </c>
      <c r="BZ1079" t="str">
        <f t="shared" si="650"/>
        <v/>
      </c>
      <c r="CA1079" t="str">
        <f t="shared" si="651"/>
        <v/>
      </c>
      <c r="CB1079" t="str">
        <f t="shared" si="652"/>
        <v/>
      </c>
      <c r="CC1079" t="str">
        <f t="shared" si="653"/>
        <v/>
      </c>
      <c r="CD1079" t="str">
        <f t="shared" si="654"/>
        <v/>
      </c>
      <c r="CE1079" t="str">
        <f t="shared" si="655"/>
        <v/>
      </c>
      <c r="CF1079" t="str">
        <f t="shared" si="656"/>
        <v/>
      </c>
      <c r="CG1079" t="str">
        <f t="shared" si="657"/>
        <v/>
      </c>
      <c r="CH1079" t="str">
        <f t="shared" si="658"/>
        <v/>
      </c>
      <c r="CI1079" t="str">
        <f t="shared" si="659"/>
        <v/>
      </c>
      <c r="CJ1079" t="str">
        <f t="shared" si="660"/>
        <v/>
      </c>
      <c r="CK1079" t="str">
        <f t="shared" si="661"/>
        <v/>
      </c>
      <c r="CL1079" t="str">
        <f t="shared" si="662"/>
        <v/>
      </c>
      <c r="CM1079" t="str">
        <f t="shared" si="663"/>
        <v/>
      </c>
      <c r="CN1079" t="str">
        <f t="shared" si="664"/>
        <v/>
      </c>
      <c r="CO1079" t="str">
        <f t="shared" si="665"/>
        <v/>
      </c>
    </row>
    <row r="1080" spans="1:93" ht="17.25" customHeight="1">
      <c r="A1080" t="s">
        <v>5443</v>
      </c>
      <c r="B1080" t="s">
        <v>5952</v>
      </c>
      <c r="C1080" s="26"/>
      <c r="D1080" s="27"/>
      <c r="E1080" s="27" t="s">
        <v>1163</v>
      </c>
      <c r="F1080" t="s">
        <v>48</v>
      </c>
      <c r="G1080" s="30" t="s">
        <v>631</v>
      </c>
      <c r="K1080" s="28"/>
      <c r="M1080" s="198" t="s">
        <v>1707</v>
      </c>
      <c r="R1080" t="str">
        <f>IF(COUNTIF(soi_input_variables!A:A,B1080)&gt;0,"yes","no")</f>
        <v>no</v>
      </c>
      <c r="S1080" t="str">
        <f>IF(COUNTIF(midas_input_variables!A:A,B1080)&gt;0,"yes","no")</f>
        <v>no</v>
      </c>
      <c r="T1080" t="str">
        <f t="shared" si="670"/>
        <v>no</v>
      </c>
      <c r="V1080" t="str">
        <f>IF(COUNTIF(eucalc_variables_proxies!A:A,B1080)&gt;0,"yes","no")</f>
        <v>no</v>
      </c>
      <c r="W1080" s="198" t="s">
        <v>38</v>
      </c>
      <c r="X1080" s="9"/>
      <c r="Y1080" s="9"/>
      <c r="AO1080" s="29"/>
      <c r="AP1080" s="124" t="s">
        <v>5953</v>
      </c>
      <c r="AQ1080" s="104" t="b">
        <v>1</v>
      </c>
      <c r="AR1080" s="105"/>
      <c r="AS1080" s="29"/>
      <c r="AT1080" s="131" t="str" cm="1">
        <f t="array" ref="AT1080">IFERROR(_xlfn.TEXTSPLIT(AR1080,";",,FALSE),"")</f>
        <v/>
      </c>
      <c r="BJ1080" s="132" t="str">
        <f t="shared" si="633"/>
        <v/>
      </c>
      <c r="BK1080" s="132" t="str">
        <f t="shared" si="634"/>
        <v/>
      </c>
      <c r="BL1080" s="132" t="str">
        <f t="shared" si="635"/>
        <v/>
      </c>
      <c r="BM1080" s="132" t="str">
        <f t="shared" si="636"/>
        <v/>
      </c>
      <c r="BN1080" s="132" t="str">
        <f t="shared" si="637"/>
        <v/>
      </c>
      <c r="BO1080" s="132" t="str">
        <f t="shared" si="638"/>
        <v/>
      </c>
      <c r="BP1080" s="132" t="str">
        <f t="shared" si="639"/>
        <v/>
      </c>
      <c r="BQ1080" s="132" t="str">
        <f t="shared" si="640"/>
        <v/>
      </c>
      <c r="BR1080" s="132" t="str">
        <f t="shared" si="641"/>
        <v/>
      </c>
      <c r="BS1080" s="132" t="str">
        <f t="shared" si="642"/>
        <v/>
      </c>
      <c r="BT1080" s="132" t="str">
        <f t="shared" si="643"/>
        <v/>
      </c>
      <c r="BU1080" s="132" t="str">
        <f t="shared" si="644"/>
        <v/>
      </c>
      <c r="BV1080" s="132" t="str">
        <f t="shared" si="645"/>
        <v/>
      </c>
      <c r="BW1080" s="132" t="str">
        <f t="shared" si="646"/>
        <v/>
      </c>
      <c r="BX1080" s="132" t="str">
        <f t="shared" si="647"/>
        <v/>
      </c>
      <c r="BY1080" s="132" t="str">
        <f t="shared" si="648"/>
        <v/>
      </c>
      <c r="BZ1080" t="str">
        <f t="shared" si="650"/>
        <v/>
      </c>
      <c r="CA1080" t="str">
        <f t="shared" si="651"/>
        <v/>
      </c>
      <c r="CB1080" t="str">
        <f t="shared" si="652"/>
        <v/>
      </c>
      <c r="CC1080" t="str">
        <f t="shared" si="653"/>
        <v/>
      </c>
      <c r="CD1080" t="str">
        <f t="shared" si="654"/>
        <v/>
      </c>
      <c r="CE1080" t="str">
        <f t="shared" si="655"/>
        <v/>
      </c>
      <c r="CF1080" t="str">
        <f t="shared" si="656"/>
        <v/>
      </c>
      <c r="CG1080" t="str">
        <f t="shared" si="657"/>
        <v/>
      </c>
      <c r="CH1080" t="str">
        <f t="shared" si="658"/>
        <v/>
      </c>
      <c r="CI1080" t="str">
        <f t="shared" si="659"/>
        <v/>
      </c>
      <c r="CJ1080" t="str">
        <f t="shared" si="660"/>
        <v/>
      </c>
      <c r="CK1080" t="str">
        <f t="shared" si="661"/>
        <v/>
      </c>
      <c r="CL1080" t="str">
        <f t="shared" si="662"/>
        <v/>
      </c>
      <c r="CM1080" t="str">
        <f t="shared" si="663"/>
        <v/>
      </c>
      <c r="CN1080" t="str">
        <f t="shared" si="664"/>
        <v/>
      </c>
      <c r="CO1080" t="str">
        <f t="shared" si="665"/>
        <v/>
      </c>
    </row>
    <row r="1081" spans="1:93" ht="17.25" customHeight="1">
      <c r="A1081" t="s">
        <v>5503</v>
      </c>
      <c r="B1081" t="s">
        <v>5954</v>
      </c>
      <c r="C1081" s="26"/>
      <c r="D1081" s="27"/>
      <c r="E1081" s="27" t="s">
        <v>1163</v>
      </c>
      <c r="F1081" t="s">
        <v>48</v>
      </c>
      <c r="G1081" s="30" t="s">
        <v>631</v>
      </c>
      <c r="K1081" s="28"/>
      <c r="M1081" s="198" t="s">
        <v>1707</v>
      </c>
      <c r="R1081" t="str">
        <f>IF(COUNTIF(soi_input_variables!A:A,B1081)&gt;0,"yes","no")</f>
        <v>no</v>
      </c>
      <c r="S1081" t="str">
        <f>IF(COUNTIF(midas_input_variables!A:A,B1081)&gt;0,"yes","no")</f>
        <v>no</v>
      </c>
      <c r="T1081" t="str">
        <f t="shared" si="670"/>
        <v>no</v>
      </c>
      <c r="V1081" t="str">
        <f>IF(COUNTIF(eucalc_variables_proxies!A:A,B1081)&gt;0,"yes","no")</f>
        <v>no</v>
      </c>
      <c r="W1081" s="198" t="s">
        <v>38</v>
      </c>
      <c r="X1081" s="9"/>
      <c r="Y1081" s="9"/>
      <c r="AO1081" s="29"/>
      <c r="AP1081" s="124" t="s">
        <v>5955</v>
      </c>
      <c r="AQ1081" s="104" t="b">
        <v>1</v>
      </c>
      <c r="AR1081" s="105"/>
      <c r="AS1081" s="29"/>
      <c r="AT1081" s="131" t="str" cm="1">
        <f t="array" ref="AT1081">IFERROR(_xlfn.TEXTSPLIT(AR1081,";",,FALSE),"")</f>
        <v/>
      </c>
      <c r="BJ1081" s="132" t="str">
        <f t="shared" si="633"/>
        <v/>
      </c>
      <c r="BK1081" s="132" t="str">
        <f t="shared" si="634"/>
        <v/>
      </c>
      <c r="BL1081" s="132" t="str">
        <f t="shared" si="635"/>
        <v/>
      </c>
      <c r="BM1081" s="132" t="str">
        <f t="shared" si="636"/>
        <v/>
      </c>
      <c r="BN1081" s="132" t="str">
        <f t="shared" si="637"/>
        <v/>
      </c>
      <c r="BO1081" s="132" t="str">
        <f t="shared" si="638"/>
        <v/>
      </c>
      <c r="BP1081" s="132" t="str">
        <f t="shared" si="639"/>
        <v/>
      </c>
      <c r="BQ1081" s="132" t="str">
        <f t="shared" si="640"/>
        <v/>
      </c>
      <c r="BR1081" s="132" t="str">
        <f t="shared" si="641"/>
        <v/>
      </c>
      <c r="BS1081" s="132" t="str">
        <f t="shared" si="642"/>
        <v/>
      </c>
      <c r="BT1081" s="132" t="str">
        <f t="shared" si="643"/>
        <v/>
      </c>
      <c r="BU1081" s="132" t="str">
        <f t="shared" si="644"/>
        <v/>
      </c>
      <c r="BV1081" s="132" t="str">
        <f t="shared" si="645"/>
        <v/>
      </c>
      <c r="BW1081" s="132" t="str">
        <f t="shared" si="646"/>
        <v/>
      </c>
      <c r="BX1081" s="132" t="str">
        <f t="shared" si="647"/>
        <v/>
      </c>
      <c r="BY1081" s="132" t="str">
        <f t="shared" si="648"/>
        <v/>
      </c>
      <c r="BZ1081" t="str">
        <f t="shared" si="650"/>
        <v/>
      </c>
      <c r="CA1081" t="str">
        <f t="shared" si="651"/>
        <v/>
      </c>
      <c r="CB1081" t="str">
        <f t="shared" si="652"/>
        <v/>
      </c>
      <c r="CC1081" t="str">
        <f t="shared" si="653"/>
        <v/>
      </c>
      <c r="CD1081" t="str">
        <f t="shared" si="654"/>
        <v/>
      </c>
      <c r="CE1081" t="str">
        <f t="shared" si="655"/>
        <v/>
      </c>
      <c r="CF1081" t="str">
        <f t="shared" si="656"/>
        <v/>
      </c>
      <c r="CG1081" t="str">
        <f t="shared" si="657"/>
        <v/>
      </c>
      <c r="CH1081" t="str">
        <f t="shared" si="658"/>
        <v/>
      </c>
      <c r="CI1081" t="str">
        <f t="shared" si="659"/>
        <v/>
      </c>
      <c r="CJ1081" t="str">
        <f t="shared" si="660"/>
        <v/>
      </c>
      <c r="CK1081" t="str">
        <f t="shared" si="661"/>
        <v/>
      </c>
      <c r="CL1081" t="str">
        <f t="shared" si="662"/>
        <v/>
      </c>
      <c r="CM1081" t="str">
        <f t="shared" si="663"/>
        <v/>
      </c>
      <c r="CN1081" t="str">
        <f t="shared" si="664"/>
        <v/>
      </c>
      <c r="CO1081" t="str">
        <f t="shared" si="665"/>
        <v/>
      </c>
    </row>
    <row r="1082" spans="1:93" ht="17.25" customHeight="1">
      <c r="A1082" t="s">
        <v>5446</v>
      </c>
      <c r="B1082" t="s">
        <v>5956</v>
      </c>
      <c r="C1082" s="26"/>
      <c r="D1082" s="27"/>
      <c r="E1082" s="27" t="s">
        <v>1163</v>
      </c>
      <c r="F1082" t="s">
        <v>48</v>
      </c>
      <c r="G1082" s="30" t="s">
        <v>631</v>
      </c>
      <c r="K1082" s="28"/>
      <c r="M1082" s="198" t="s">
        <v>1707</v>
      </c>
      <c r="R1082" t="str">
        <f>IF(COUNTIF(soi_input_variables!A:A,B1082)&gt;0,"yes","no")</f>
        <v>no</v>
      </c>
      <c r="S1082" t="str">
        <f>IF(COUNTIF(midas_input_variables!A:A,B1082)&gt;0,"yes","no")</f>
        <v>no</v>
      </c>
      <c r="T1082" t="str">
        <f t="shared" si="670"/>
        <v>no</v>
      </c>
      <c r="V1082" t="str">
        <f>IF(COUNTIF(eucalc_variables_proxies!A:A,B1082)&gt;0,"yes","no")</f>
        <v>no</v>
      </c>
      <c r="W1082" s="198" t="s">
        <v>38</v>
      </c>
      <c r="X1082" s="9"/>
      <c r="Y1082" s="9"/>
      <c r="AO1082" s="29"/>
      <c r="AP1082" s="124" t="s">
        <v>5957</v>
      </c>
      <c r="AQ1082" s="104" t="b">
        <v>1</v>
      </c>
      <c r="AR1082" s="105"/>
      <c r="AS1082" s="29"/>
      <c r="AT1082" s="131" t="str" cm="1">
        <f t="array" ref="AT1082">IFERROR(_xlfn.TEXTSPLIT(AR1082,";",,FALSE),"")</f>
        <v/>
      </c>
      <c r="BJ1082" s="132" t="str">
        <f t="shared" si="633"/>
        <v/>
      </c>
      <c r="BK1082" s="132" t="str">
        <f t="shared" si="634"/>
        <v/>
      </c>
      <c r="BL1082" s="132" t="str">
        <f t="shared" si="635"/>
        <v/>
      </c>
      <c r="BM1082" s="132" t="str">
        <f t="shared" si="636"/>
        <v/>
      </c>
      <c r="BN1082" s="132" t="str">
        <f t="shared" si="637"/>
        <v/>
      </c>
      <c r="BO1082" s="132" t="str">
        <f t="shared" si="638"/>
        <v/>
      </c>
      <c r="BP1082" s="132" t="str">
        <f t="shared" si="639"/>
        <v/>
      </c>
      <c r="BQ1082" s="132" t="str">
        <f t="shared" si="640"/>
        <v/>
      </c>
      <c r="BR1082" s="132" t="str">
        <f t="shared" si="641"/>
        <v/>
      </c>
      <c r="BS1082" s="132" t="str">
        <f t="shared" si="642"/>
        <v/>
      </c>
      <c r="BT1082" s="132" t="str">
        <f t="shared" si="643"/>
        <v/>
      </c>
      <c r="BU1082" s="132" t="str">
        <f t="shared" si="644"/>
        <v/>
      </c>
      <c r="BV1082" s="132" t="str">
        <f t="shared" si="645"/>
        <v/>
      </c>
      <c r="BW1082" s="132" t="str">
        <f t="shared" si="646"/>
        <v/>
      </c>
      <c r="BX1082" s="132" t="str">
        <f t="shared" si="647"/>
        <v/>
      </c>
      <c r="BY1082" s="132" t="str">
        <f t="shared" si="648"/>
        <v/>
      </c>
      <c r="BZ1082" t="str">
        <f t="shared" si="650"/>
        <v/>
      </c>
      <c r="CA1082" t="str">
        <f t="shared" si="651"/>
        <v/>
      </c>
      <c r="CB1082" t="str">
        <f t="shared" si="652"/>
        <v/>
      </c>
      <c r="CC1082" t="str">
        <f t="shared" si="653"/>
        <v/>
      </c>
      <c r="CD1082" t="str">
        <f t="shared" si="654"/>
        <v/>
      </c>
      <c r="CE1082" t="str">
        <f t="shared" si="655"/>
        <v/>
      </c>
      <c r="CF1082" t="str">
        <f t="shared" si="656"/>
        <v/>
      </c>
      <c r="CG1082" t="str">
        <f t="shared" si="657"/>
        <v/>
      </c>
      <c r="CH1082" t="str">
        <f t="shared" si="658"/>
        <v/>
      </c>
      <c r="CI1082" t="str">
        <f t="shared" si="659"/>
        <v/>
      </c>
      <c r="CJ1082" t="str">
        <f t="shared" si="660"/>
        <v/>
      </c>
      <c r="CK1082" t="str">
        <f t="shared" si="661"/>
        <v/>
      </c>
      <c r="CL1082" t="str">
        <f t="shared" si="662"/>
        <v/>
      </c>
      <c r="CM1082" t="str">
        <f t="shared" si="663"/>
        <v/>
      </c>
      <c r="CN1082" t="str">
        <f t="shared" si="664"/>
        <v/>
      </c>
      <c r="CO1082" t="str">
        <f t="shared" si="665"/>
        <v/>
      </c>
    </row>
    <row r="1083" spans="1:93" ht="17.25" customHeight="1">
      <c r="A1083" t="s">
        <v>5449</v>
      </c>
      <c r="B1083" t="s">
        <v>5958</v>
      </c>
      <c r="C1083" s="26"/>
      <c r="D1083" s="27"/>
      <c r="E1083" s="27" t="s">
        <v>1163</v>
      </c>
      <c r="F1083" t="s">
        <v>48</v>
      </c>
      <c r="G1083" s="30" t="s">
        <v>631</v>
      </c>
      <c r="K1083" s="28"/>
      <c r="M1083" s="198" t="s">
        <v>1707</v>
      </c>
      <c r="R1083" t="str">
        <f>IF(COUNTIF(soi_input_variables!A:A,B1083)&gt;0,"yes","no")</f>
        <v>no</v>
      </c>
      <c r="S1083" t="str">
        <f>IF(COUNTIF(midas_input_variables!A:A,B1083)&gt;0,"yes","no")</f>
        <v>no</v>
      </c>
      <c r="T1083" t="str">
        <f t="shared" si="670"/>
        <v>no</v>
      </c>
      <c r="V1083" t="str">
        <f>IF(COUNTIF(eucalc_variables_proxies!A:A,B1083)&gt;0,"yes","no")</f>
        <v>no</v>
      </c>
      <c r="W1083" s="198" t="s">
        <v>38</v>
      </c>
      <c r="X1083" s="9"/>
      <c r="Y1083" s="9"/>
      <c r="AO1083" s="29"/>
      <c r="AP1083" s="124" t="s">
        <v>5959</v>
      </c>
      <c r="AQ1083" s="104" t="b">
        <v>1</v>
      </c>
      <c r="AR1083" s="105"/>
      <c r="AS1083" s="29"/>
      <c r="AT1083" s="131" t="str" cm="1">
        <f t="array" ref="AT1083">IFERROR(_xlfn.TEXTSPLIT(AR1083,";",,FALSE),"")</f>
        <v/>
      </c>
      <c r="BJ1083" s="132" t="str">
        <f t="shared" si="633"/>
        <v/>
      </c>
      <c r="BK1083" s="132" t="str">
        <f t="shared" si="634"/>
        <v/>
      </c>
      <c r="BL1083" s="132" t="str">
        <f t="shared" si="635"/>
        <v/>
      </c>
      <c r="BM1083" s="132" t="str">
        <f t="shared" si="636"/>
        <v/>
      </c>
      <c r="BN1083" s="132" t="str">
        <f t="shared" si="637"/>
        <v/>
      </c>
      <c r="BO1083" s="132" t="str">
        <f t="shared" si="638"/>
        <v/>
      </c>
      <c r="BP1083" s="132" t="str">
        <f t="shared" si="639"/>
        <v/>
      </c>
      <c r="BQ1083" s="132" t="str">
        <f t="shared" si="640"/>
        <v/>
      </c>
      <c r="BR1083" s="132" t="str">
        <f t="shared" si="641"/>
        <v/>
      </c>
      <c r="BS1083" s="132" t="str">
        <f t="shared" si="642"/>
        <v/>
      </c>
      <c r="BT1083" s="132" t="str">
        <f t="shared" si="643"/>
        <v/>
      </c>
      <c r="BU1083" s="132" t="str">
        <f t="shared" si="644"/>
        <v/>
      </c>
      <c r="BV1083" s="132" t="str">
        <f t="shared" si="645"/>
        <v/>
      </c>
      <c r="BW1083" s="132" t="str">
        <f t="shared" si="646"/>
        <v/>
      </c>
      <c r="BX1083" s="132" t="str">
        <f t="shared" si="647"/>
        <v/>
      </c>
      <c r="BY1083" s="132" t="str">
        <f t="shared" si="648"/>
        <v/>
      </c>
      <c r="BZ1083" t="str">
        <f t="shared" si="650"/>
        <v/>
      </c>
      <c r="CA1083" t="str">
        <f t="shared" si="651"/>
        <v/>
      </c>
      <c r="CB1083" t="str">
        <f t="shared" si="652"/>
        <v/>
      </c>
      <c r="CC1083" t="str">
        <f t="shared" si="653"/>
        <v/>
      </c>
      <c r="CD1083" t="str">
        <f t="shared" si="654"/>
        <v/>
      </c>
      <c r="CE1083" t="str">
        <f t="shared" si="655"/>
        <v/>
      </c>
      <c r="CF1083" t="str">
        <f t="shared" si="656"/>
        <v/>
      </c>
      <c r="CG1083" t="str">
        <f t="shared" si="657"/>
        <v/>
      </c>
      <c r="CH1083" t="str">
        <f t="shared" si="658"/>
        <v/>
      </c>
      <c r="CI1083" t="str">
        <f t="shared" si="659"/>
        <v/>
      </c>
      <c r="CJ1083" t="str">
        <f t="shared" si="660"/>
        <v/>
      </c>
      <c r="CK1083" t="str">
        <f t="shared" si="661"/>
        <v/>
      </c>
      <c r="CL1083" t="str">
        <f t="shared" si="662"/>
        <v/>
      </c>
      <c r="CM1083" t="str">
        <f t="shared" si="663"/>
        <v/>
      </c>
      <c r="CN1083" t="str">
        <f t="shared" si="664"/>
        <v/>
      </c>
      <c r="CO1083" t="str">
        <f t="shared" si="665"/>
        <v/>
      </c>
    </row>
    <row r="1084" spans="1:93" ht="17.25" customHeight="1">
      <c r="A1084" t="s">
        <v>5453</v>
      </c>
      <c r="B1084" t="s">
        <v>5960</v>
      </c>
      <c r="C1084" s="26"/>
      <c r="D1084" s="27"/>
      <c r="E1084" s="27" t="s">
        <v>1163</v>
      </c>
      <c r="F1084" t="s">
        <v>48</v>
      </c>
      <c r="G1084" s="30" t="s">
        <v>631</v>
      </c>
      <c r="K1084" s="28"/>
      <c r="M1084" s="198" t="s">
        <v>1707</v>
      </c>
      <c r="R1084" t="str">
        <f>IF(COUNTIF(soi_input_variables!A:A,B1084)&gt;0,"yes","no")</f>
        <v>no</v>
      </c>
      <c r="S1084" t="str">
        <f>IF(COUNTIF(midas_input_variables!A:A,B1084)&gt;0,"yes","no")</f>
        <v>no</v>
      </c>
      <c r="T1084" t="str">
        <f t="shared" si="670"/>
        <v>no</v>
      </c>
      <c r="V1084" t="str">
        <f>IF(COUNTIF(eucalc_variables_proxies!A:A,B1084)&gt;0,"yes","no")</f>
        <v>no</v>
      </c>
      <c r="W1084" s="198" t="s">
        <v>38</v>
      </c>
      <c r="X1084" s="9"/>
      <c r="Y1084" s="9"/>
      <c r="AO1084" s="29"/>
      <c r="AP1084" s="124" t="s">
        <v>5961</v>
      </c>
      <c r="AQ1084" s="104" t="b">
        <v>1</v>
      </c>
      <c r="AR1084" s="105"/>
      <c r="AS1084" s="29"/>
      <c r="AT1084" s="131" t="str" cm="1">
        <f t="array" ref="AT1084">IFERROR(_xlfn.TEXTSPLIT(AR1084,";",,FALSE),"")</f>
        <v/>
      </c>
      <c r="BJ1084" s="132" t="str">
        <f t="shared" si="633"/>
        <v/>
      </c>
      <c r="BK1084" s="132" t="str">
        <f t="shared" si="634"/>
        <v/>
      </c>
      <c r="BL1084" s="132" t="str">
        <f t="shared" si="635"/>
        <v/>
      </c>
      <c r="BM1084" s="132" t="str">
        <f t="shared" si="636"/>
        <v/>
      </c>
      <c r="BN1084" s="132" t="str">
        <f t="shared" si="637"/>
        <v/>
      </c>
      <c r="BO1084" s="132" t="str">
        <f t="shared" si="638"/>
        <v/>
      </c>
      <c r="BP1084" s="132" t="str">
        <f t="shared" si="639"/>
        <v/>
      </c>
      <c r="BQ1084" s="132" t="str">
        <f t="shared" si="640"/>
        <v/>
      </c>
      <c r="BR1084" s="132" t="str">
        <f t="shared" si="641"/>
        <v/>
      </c>
      <c r="BS1084" s="132" t="str">
        <f t="shared" si="642"/>
        <v/>
      </c>
      <c r="BT1084" s="132" t="str">
        <f t="shared" si="643"/>
        <v/>
      </c>
      <c r="BU1084" s="132" t="str">
        <f t="shared" si="644"/>
        <v/>
      </c>
      <c r="BV1084" s="132" t="str">
        <f t="shared" si="645"/>
        <v/>
      </c>
      <c r="BW1084" s="132" t="str">
        <f t="shared" si="646"/>
        <v/>
      </c>
      <c r="BX1084" s="132" t="str">
        <f t="shared" si="647"/>
        <v/>
      </c>
      <c r="BY1084" s="132" t="str">
        <f t="shared" si="648"/>
        <v/>
      </c>
      <c r="BZ1084" t="str">
        <f t="shared" si="650"/>
        <v/>
      </c>
      <c r="CA1084" t="str">
        <f t="shared" si="651"/>
        <v/>
      </c>
      <c r="CB1084" t="str">
        <f t="shared" si="652"/>
        <v/>
      </c>
      <c r="CC1084" t="str">
        <f t="shared" si="653"/>
        <v/>
      </c>
      <c r="CD1084" t="str">
        <f t="shared" si="654"/>
        <v/>
      </c>
      <c r="CE1084" t="str">
        <f t="shared" si="655"/>
        <v/>
      </c>
      <c r="CF1084" t="str">
        <f t="shared" si="656"/>
        <v/>
      </c>
      <c r="CG1084" t="str">
        <f t="shared" si="657"/>
        <v/>
      </c>
      <c r="CH1084" t="str">
        <f t="shared" si="658"/>
        <v/>
      </c>
      <c r="CI1084" t="str">
        <f t="shared" si="659"/>
        <v/>
      </c>
      <c r="CJ1084" t="str">
        <f t="shared" si="660"/>
        <v/>
      </c>
      <c r="CK1084" t="str">
        <f t="shared" si="661"/>
        <v/>
      </c>
      <c r="CL1084" t="str">
        <f t="shared" si="662"/>
        <v/>
      </c>
      <c r="CM1084" t="str">
        <f t="shared" si="663"/>
        <v/>
      </c>
      <c r="CN1084" t="str">
        <f t="shared" si="664"/>
        <v/>
      </c>
      <c r="CO1084" t="str">
        <f t="shared" si="665"/>
        <v/>
      </c>
    </row>
    <row r="1085" spans="1:93" ht="17.25" customHeight="1">
      <c r="A1085" t="s">
        <v>5459</v>
      </c>
      <c r="B1085" t="s">
        <v>5962</v>
      </c>
      <c r="C1085" s="26"/>
      <c r="D1085" s="27"/>
      <c r="E1085" s="27" t="s">
        <v>1163</v>
      </c>
      <c r="F1085" t="s">
        <v>48</v>
      </c>
      <c r="G1085" s="30" t="s">
        <v>631</v>
      </c>
      <c r="K1085" s="28"/>
      <c r="M1085" s="198" t="s">
        <v>1707</v>
      </c>
      <c r="R1085" t="str">
        <f>IF(COUNTIF(soi_input_variables!A:A,B1085)&gt;0,"yes","no")</f>
        <v>no</v>
      </c>
      <c r="S1085" t="str">
        <f>IF(COUNTIF(midas_input_variables!A:A,B1085)&gt;0,"yes","no")</f>
        <v>no</v>
      </c>
      <c r="T1085" t="str">
        <f t="shared" si="670"/>
        <v>no</v>
      </c>
      <c r="V1085" t="str">
        <f>IF(COUNTIF(eucalc_variables_proxies!A:A,B1085)&gt;0,"yes","no")</f>
        <v>no</v>
      </c>
      <c r="W1085" s="198" t="s">
        <v>38</v>
      </c>
      <c r="X1085" s="9"/>
      <c r="Y1085" s="9"/>
      <c r="AO1085" s="29"/>
      <c r="AP1085" s="124" t="s">
        <v>5963</v>
      </c>
      <c r="AQ1085" s="104" t="b">
        <v>1</v>
      </c>
      <c r="AR1085" s="105"/>
      <c r="AS1085" s="29"/>
      <c r="AT1085" s="131" t="str" cm="1">
        <f t="array" ref="AT1085">IFERROR(_xlfn.TEXTSPLIT(AR1085,";",,FALSE),"")</f>
        <v/>
      </c>
      <c r="BJ1085" s="132" t="str">
        <f t="shared" si="633"/>
        <v/>
      </c>
      <c r="BK1085" s="132" t="str">
        <f t="shared" si="634"/>
        <v/>
      </c>
      <c r="BL1085" s="132" t="str">
        <f t="shared" si="635"/>
        <v/>
      </c>
      <c r="BM1085" s="132" t="str">
        <f t="shared" si="636"/>
        <v/>
      </c>
      <c r="BN1085" s="132" t="str">
        <f t="shared" si="637"/>
        <v/>
      </c>
      <c r="BO1085" s="132" t="str">
        <f t="shared" si="638"/>
        <v/>
      </c>
      <c r="BP1085" s="132" t="str">
        <f t="shared" si="639"/>
        <v/>
      </c>
      <c r="BQ1085" s="132" t="str">
        <f t="shared" si="640"/>
        <v/>
      </c>
      <c r="BR1085" s="132" t="str">
        <f t="shared" si="641"/>
        <v/>
      </c>
      <c r="BS1085" s="132" t="str">
        <f t="shared" si="642"/>
        <v/>
      </c>
      <c r="BT1085" s="132" t="str">
        <f t="shared" si="643"/>
        <v/>
      </c>
      <c r="BU1085" s="132" t="str">
        <f t="shared" si="644"/>
        <v/>
      </c>
      <c r="BV1085" s="132" t="str">
        <f t="shared" si="645"/>
        <v/>
      </c>
      <c r="BW1085" s="132" t="str">
        <f t="shared" si="646"/>
        <v/>
      </c>
      <c r="BX1085" s="132" t="str">
        <f t="shared" si="647"/>
        <v/>
      </c>
      <c r="BY1085" s="132" t="str">
        <f t="shared" si="648"/>
        <v/>
      </c>
      <c r="BZ1085" t="str">
        <f t="shared" si="650"/>
        <v/>
      </c>
      <c r="CA1085" t="str">
        <f t="shared" si="651"/>
        <v/>
      </c>
      <c r="CB1085" t="str">
        <f t="shared" si="652"/>
        <v/>
      </c>
      <c r="CC1085" t="str">
        <f t="shared" si="653"/>
        <v/>
      </c>
      <c r="CD1085" t="str">
        <f t="shared" si="654"/>
        <v/>
      </c>
      <c r="CE1085" t="str">
        <f t="shared" si="655"/>
        <v/>
      </c>
      <c r="CF1085" t="str">
        <f t="shared" si="656"/>
        <v/>
      </c>
      <c r="CG1085" t="str">
        <f t="shared" si="657"/>
        <v/>
      </c>
      <c r="CH1085" t="str">
        <f t="shared" si="658"/>
        <v/>
      </c>
      <c r="CI1085" t="str">
        <f t="shared" si="659"/>
        <v/>
      </c>
      <c r="CJ1085" t="str">
        <f t="shared" si="660"/>
        <v/>
      </c>
      <c r="CK1085" t="str">
        <f t="shared" si="661"/>
        <v/>
      </c>
      <c r="CL1085" t="str">
        <f t="shared" si="662"/>
        <v/>
      </c>
      <c r="CM1085" t="str">
        <f t="shared" si="663"/>
        <v/>
      </c>
      <c r="CN1085" t="str">
        <f t="shared" si="664"/>
        <v/>
      </c>
      <c r="CO1085" t="str">
        <f t="shared" si="665"/>
        <v/>
      </c>
    </row>
    <row r="1086" spans="1:93" ht="17.25" customHeight="1">
      <c r="A1086" t="s">
        <v>5463</v>
      </c>
      <c r="B1086" t="s">
        <v>5964</v>
      </c>
      <c r="C1086" s="26"/>
      <c r="D1086" s="27"/>
      <c r="E1086" s="27" t="s">
        <v>1163</v>
      </c>
      <c r="F1086" t="s">
        <v>48</v>
      </c>
      <c r="G1086" s="30" t="s">
        <v>631</v>
      </c>
      <c r="K1086" s="28"/>
      <c r="M1086" s="198" t="s">
        <v>1707</v>
      </c>
      <c r="R1086" t="str">
        <f>IF(COUNTIF(soi_input_variables!A:A,B1086)&gt;0,"yes","no")</f>
        <v>no</v>
      </c>
      <c r="S1086" t="str">
        <f>IF(COUNTIF(midas_input_variables!A:A,B1086)&gt;0,"yes","no")</f>
        <v>no</v>
      </c>
      <c r="T1086" t="str">
        <f t="shared" si="670"/>
        <v>no</v>
      </c>
      <c r="V1086" t="str">
        <f>IF(COUNTIF(eucalc_variables_proxies!A:A,B1086)&gt;0,"yes","no")</f>
        <v>no</v>
      </c>
      <c r="W1086" s="198" t="s">
        <v>38</v>
      </c>
      <c r="X1086" s="9"/>
      <c r="Y1086" s="9"/>
      <c r="AO1086" s="29"/>
      <c r="AP1086" s="124" t="s">
        <v>5965</v>
      </c>
      <c r="AQ1086" s="104" t="b">
        <v>1</v>
      </c>
      <c r="AR1086" s="105"/>
      <c r="AS1086" s="29"/>
      <c r="AT1086" s="131" t="str" cm="1">
        <f t="array" ref="AT1086">IFERROR(_xlfn.TEXTSPLIT(AR1086,";",,FALSE),"")</f>
        <v/>
      </c>
      <c r="BJ1086" s="132" t="str">
        <f t="shared" si="633"/>
        <v/>
      </c>
      <c r="BK1086" s="132" t="str">
        <f t="shared" si="634"/>
        <v/>
      </c>
      <c r="BL1086" s="132" t="str">
        <f t="shared" si="635"/>
        <v/>
      </c>
      <c r="BM1086" s="132" t="str">
        <f t="shared" si="636"/>
        <v/>
      </c>
      <c r="BN1086" s="132" t="str">
        <f t="shared" si="637"/>
        <v/>
      </c>
      <c r="BO1086" s="132" t="str">
        <f t="shared" si="638"/>
        <v/>
      </c>
      <c r="BP1086" s="132" t="str">
        <f t="shared" si="639"/>
        <v/>
      </c>
      <c r="BQ1086" s="132" t="str">
        <f t="shared" si="640"/>
        <v/>
      </c>
      <c r="BR1086" s="132" t="str">
        <f t="shared" si="641"/>
        <v/>
      </c>
      <c r="BS1086" s="132" t="str">
        <f t="shared" si="642"/>
        <v/>
      </c>
      <c r="BT1086" s="132" t="str">
        <f t="shared" si="643"/>
        <v/>
      </c>
      <c r="BU1086" s="132" t="str">
        <f t="shared" si="644"/>
        <v/>
      </c>
      <c r="BV1086" s="132" t="str">
        <f t="shared" si="645"/>
        <v/>
      </c>
      <c r="BW1086" s="132" t="str">
        <f t="shared" si="646"/>
        <v/>
      </c>
      <c r="BX1086" s="132" t="str">
        <f t="shared" si="647"/>
        <v/>
      </c>
      <c r="BY1086" s="132" t="str">
        <f t="shared" si="648"/>
        <v/>
      </c>
      <c r="BZ1086" t="str">
        <f t="shared" si="650"/>
        <v/>
      </c>
      <c r="CA1086" t="str">
        <f t="shared" si="651"/>
        <v/>
      </c>
      <c r="CB1086" t="str">
        <f t="shared" si="652"/>
        <v/>
      </c>
      <c r="CC1086" t="str">
        <f t="shared" si="653"/>
        <v/>
      </c>
      <c r="CD1086" t="str">
        <f t="shared" si="654"/>
        <v/>
      </c>
      <c r="CE1086" t="str">
        <f t="shared" si="655"/>
        <v/>
      </c>
      <c r="CF1086" t="str">
        <f t="shared" si="656"/>
        <v/>
      </c>
      <c r="CG1086" t="str">
        <f t="shared" si="657"/>
        <v/>
      </c>
      <c r="CH1086" t="str">
        <f t="shared" si="658"/>
        <v/>
      </c>
      <c r="CI1086" t="str">
        <f t="shared" si="659"/>
        <v/>
      </c>
      <c r="CJ1086" t="str">
        <f t="shared" si="660"/>
        <v/>
      </c>
      <c r="CK1086" t="str">
        <f t="shared" si="661"/>
        <v/>
      </c>
      <c r="CL1086" t="str">
        <f t="shared" si="662"/>
        <v/>
      </c>
      <c r="CM1086" t="str">
        <f t="shared" si="663"/>
        <v/>
      </c>
      <c r="CN1086" t="str">
        <f t="shared" si="664"/>
        <v/>
      </c>
      <c r="CO1086" t="str">
        <f t="shared" si="665"/>
        <v/>
      </c>
    </row>
    <row r="1087" spans="1:93" ht="17.25" customHeight="1">
      <c r="A1087" t="s">
        <v>5466</v>
      </c>
      <c r="B1087" t="s">
        <v>5966</v>
      </c>
      <c r="C1087" s="26"/>
      <c r="D1087" s="27"/>
      <c r="E1087" s="27" t="s">
        <v>1163</v>
      </c>
      <c r="F1087" t="s">
        <v>48</v>
      </c>
      <c r="G1087" s="30" t="s">
        <v>631</v>
      </c>
      <c r="K1087" s="28"/>
      <c r="M1087" s="198" t="s">
        <v>1707</v>
      </c>
      <c r="R1087" t="str">
        <f>IF(COUNTIF(soi_input_variables!A:A,B1087)&gt;0,"yes","no")</f>
        <v>no</v>
      </c>
      <c r="S1087" t="str">
        <f>IF(COUNTIF(midas_input_variables!A:A,B1087)&gt;0,"yes","no")</f>
        <v>no</v>
      </c>
      <c r="T1087" t="str">
        <f t="shared" si="670"/>
        <v>no</v>
      </c>
      <c r="V1087" t="str">
        <f>IF(COUNTIF(eucalc_variables_proxies!A:A,B1087)&gt;0,"yes","no")</f>
        <v>no</v>
      </c>
      <c r="W1087" s="198" t="s">
        <v>38</v>
      </c>
      <c r="X1087" s="9"/>
      <c r="Y1087" s="9"/>
      <c r="AO1087" s="29"/>
      <c r="AP1087" s="124" t="s">
        <v>5967</v>
      </c>
      <c r="AQ1087" s="104" t="b">
        <v>1</v>
      </c>
      <c r="AR1087" s="105"/>
      <c r="AS1087" s="29"/>
      <c r="AT1087" s="131" t="str" cm="1">
        <f t="array" ref="AT1087">IFERROR(_xlfn.TEXTSPLIT(AR1087,";",,FALSE),"")</f>
        <v/>
      </c>
      <c r="BJ1087" s="132" t="str">
        <f t="shared" si="633"/>
        <v/>
      </c>
      <c r="BK1087" s="132" t="str">
        <f t="shared" si="634"/>
        <v/>
      </c>
      <c r="BL1087" s="132" t="str">
        <f t="shared" si="635"/>
        <v/>
      </c>
      <c r="BM1087" s="132" t="str">
        <f t="shared" si="636"/>
        <v/>
      </c>
      <c r="BN1087" s="132" t="str">
        <f t="shared" si="637"/>
        <v/>
      </c>
      <c r="BO1087" s="132" t="str">
        <f t="shared" si="638"/>
        <v/>
      </c>
      <c r="BP1087" s="132" t="str">
        <f t="shared" si="639"/>
        <v/>
      </c>
      <c r="BQ1087" s="132" t="str">
        <f t="shared" si="640"/>
        <v/>
      </c>
      <c r="BR1087" s="132" t="str">
        <f t="shared" si="641"/>
        <v/>
      </c>
      <c r="BS1087" s="132" t="str">
        <f t="shared" si="642"/>
        <v/>
      </c>
      <c r="BT1087" s="132" t="str">
        <f t="shared" si="643"/>
        <v/>
      </c>
      <c r="BU1087" s="132" t="str">
        <f t="shared" si="644"/>
        <v/>
      </c>
      <c r="BV1087" s="132" t="str">
        <f t="shared" si="645"/>
        <v/>
      </c>
      <c r="BW1087" s="132" t="str">
        <f t="shared" si="646"/>
        <v/>
      </c>
      <c r="BX1087" s="132" t="str">
        <f t="shared" si="647"/>
        <v/>
      </c>
      <c r="BY1087" s="132" t="str">
        <f t="shared" si="648"/>
        <v/>
      </c>
      <c r="BZ1087" t="str">
        <f t="shared" si="650"/>
        <v/>
      </c>
      <c r="CA1087" t="str">
        <f t="shared" si="651"/>
        <v/>
      </c>
      <c r="CB1087" t="str">
        <f t="shared" si="652"/>
        <v/>
      </c>
      <c r="CC1087" t="str">
        <f t="shared" si="653"/>
        <v/>
      </c>
      <c r="CD1087" t="str">
        <f t="shared" si="654"/>
        <v/>
      </c>
      <c r="CE1087" t="str">
        <f t="shared" si="655"/>
        <v/>
      </c>
      <c r="CF1087" t="str">
        <f t="shared" si="656"/>
        <v/>
      </c>
      <c r="CG1087" t="str">
        <f t="shared" si="657"/>
        <v/>
      </c>
      <c r="CH1087" t="str">
        <f t="shared" si="658"/>
        <v/>
      </c>
      <c r="CI1087" t="str">
        <f t="shared" si="659"/>
        <v/>
      </c>
      <c r="CJ1087" t="str">
        <f t="shared" si="660"/>
        <v/>
      </c>
      <c r="CK1087" t="str">
        <f t="shared" si="661"/>
        <v/>
      </c>
      <c r="CL1087" t="str">
        <f t="shared" si="662"/>
        <v/>
      </c>
      <c r="CM1087" t="str">
        <f t="shared" si="663"/>
        <v/>
      </c>
      <c r="CN1087" t="str">
        <f t="shared" si="664"/>
        <v/>
      </c>
      <c r="CO1087" t="str">
        <f t="shared" si="665"/>
        <v/>
      </c>
    </row>
    <row r="1088" spans="1:93" ht="17.25" customHeight="1">
      <c r="A1088" s="192" t="s">
        <v>5514</v>
      </c>
      <c r="B1088" s="192" t="s">
        <v>5968</v>
      </c>
      <c r="C1088" s="26"/>
      <c r="D1088" s="27"/>
      <c r="E1088" s="27" t="s">
        <v>1163</v>
      </c>
      <c r="F1088" t="s">
        <v>48</v>
      </c>
      <c r="G1088" s="30" t="s">
        <v>631</v>
      </c>
      <c r="K1088" s="28"/>
      <c r="L1088" t="s">
        <v>472</v>
      </c>
      <c r="M1088" s="198" t="s">
        <v>1707</v>
      </c>
      <c r="Q1088" s="1" t="s">
        <v>5969</v>
      </c>
      <c r="R1088" t="str">
        <f>IF(COUNTIF(soi_input_variables!A:A,B1088)&gt;0,"yes","no")</f>
        <v>no</v>
      </c>
      <c r="S1088" t="str">
        <f>IF(COUNTIF(midas_input_variables!A:A,B1088)&gt;0,"yes","no")</f>
        <v>no</v>
      </c>
      <c r="T1088" t="str">
        <f t="shared" si="670"/>
        <v>no</v>
      </c>
      <c r="V1088" t="str">
        <f>IF(COUNTIF(eucalc_variables_proxies!A:A,B1088)&gt;0,"yes","no")</f>
        <v>no</v>
      </c>
      <c r="W1088" s="198" t="s">
        <v>38</v>
      </c>
      <c r="X1088" s="9"/>
      <c r="Y1088" s="9"/>
      <c r="AO1088" s="29"/>
      <c r="AP1088" s="103" t="s">
        <v>5970</v>
      </c>
      <c r="AQ1088" s="104" t="b">
        <v>1</v>
      </c>
      <c r="AR1088" s="105"/>
      <c r="AS1088" s="29"/>
      <c r="AT1088" s="131" t="str" cm="1">
        <f t="array" ref="AT1088">IFERROR(_xlfn.TEXTSPLIT(AR1088,";",,FALSE),"")</f>
        <v/>
      </c>
      <c r="BJ1088" s="132" t="str">
        <f t="shared" si="633"/>
        <v/>
      </c>
      <c r="BK1088" s="132" t="str">
        <f t="shared" si="634"/>
        <v/>
      </c>
      <c r="BL1088" s="132" t="str">
        <f t="shared" si="635"/>
        <v/>
      </c>
      <c r="BM1088" s="132" t="str">
        <f t="shared" si="636"/>
        <v/>
      </c>
      <c r="BN1088" s="132" t="str">
        <f t="shared" si="637"/>
        <v/>
      </c>
      <c r="BO1088" s="132" t="str">
        <f t="shared" si="638"/>
        <v/>
      </c>
      <c r="BP1088" s="132" t="str">
        <f t="shared" si="639"/>
        <v/>
      </c>
      <c r="BQ1088" s="132" t="str">
        <f t="shared" si="640"/>
        <v/>
      </c>
      <c r="BR1088" s="132" t="str">
        <f t="shared" si="641"/>
        <v/>
      </c>
      <c r="BS1088" s="132" t="str">
        <f t="shared" si="642"/>
        <v/>
      </c>
      <c r="BT1088" s="132" t="str">
        <f t="shared" si="643"/>
        <v/>
      </c>
      <c r="BU1088" s="132" t="str">
        <f t="shared" si="644"/>
        <v/>
      </c>
      <c r="BV1088" s="132" t="str">
        <f t="shared" si="645"/>
        <v/>
      </c>
      <c r="BW1088" s="132" t="str">
        <f t="shared" si="646"/>
        <v/>
      </c>
      <c r="BX1088" s="132" t="str">
        <f t="shared" si="647"/>
        <v/>
      </c>
      <c r="BY1088" s="132" t="str">
        <f t="shared" si="648"/>
        <v/>
      </c>
      <c r="BZ1088" t="str">
        <f t="shared" si="650"/>
        <v/>
      </c>
      <c r="CA1088" t="str">
        <f t="shared" si="651"/>
        <v/>
      </c>
      <c r="CB1088" t="str">
        <f t="shared" si="652"/>
        <v/>
      </c>
      <c r="CC1088" t="str">
        <f t="shared" si="653"/>
        <v/>
      </c>
      <c r="CD1088" t="str">
        <f t="shared" si="654"/>
        <v/>
      </c>
      <c r="CE1088" t="str">
        <f t="shared" si="655"/>
        <v/>
      </c>
      <c r="CF1088" t="str">
        <f t="shared" si="656"/>
        <v/>
      </c>
      <c r="CG1088" t="str">
        <f t="shared" si="657"/>
        <v/>
      </c>
      <c r="CH1088" t="str">
        <f t="shared" si="658"/>
        <v/>
      </c>
      <c r="CI1088" t="str">
        <f t="shared" si="659"/>
        <v/>
      </c>
      <c r="CJ1088" t="str">
        <f t="shared" si="660"/>
        <v/>
      </c>
      <c r="CK1088" t="str">
        <f t="shared" si="661"/>
        <v/>
      </c>
      <c r="CL1088" t="str">
        <f t="shared" si="662"/>
        <v/>
      </c>
      <c r="CM1088" t="str">
        <f t="shared" si="663"/>
        <v/>
      </c>
      <c r="CN1088" t="str">
        <f t="shared" si="664"/>
        <v/>
      </c>
      <c r="CO1088" t="str">
        <f t="shared" si="665"/>
        <v/>
      </c>
    </row>
    <row r="1089" spans="1:93" ht="17.25" customHeight="1">
      <c r="A1089" t="s">
        <v>5318</v>
      </c>
      <c r="B1089" t="s">
        <v>5005</v>
      </c>
      <c r="C1089" s="26"/>
      <c r="D1089" s="27"/>
      <c r="E1089" s="27" t="s">
        <v>61</v>
      </c>
      <c r="F1089" t="s">
        <v>48</v>
      </c>
      <c r="G1089" s="30" t="s">
        <v>631</v>
      </c>
      <c r="H1089" t="s">
        <v>3269</v>
      </c>
      <c r="I1089" t="s">
        <v>2833</v>
      </c>
      <c r="K1089" s="28" t="s">
        <v>5971</v>
      </c>
      <c r="M1089" s="198" t="s">
        <v>38</v>
      </c>
      <c r="R1089" t="str">
        <f>IF(COUNTIF(soi_input_variables!A:A,B1089)&gt;0,"yes","no")</f>
        <v>yes</v>
      </c>
      <c r="S1089" t="str">
        <f>IF(COUNTIF(midas_input_variables!A:A,B1089)&gt;0,"yes","no")</f>
        <v>yes</v>
      </c>
      <c r="T1089" t="str">
        <f t="shared" si="670"/>
        <v>yes</v>
      </c>
      <c r="V1089" t="str">
        <f>IF(COUNTIF(eucalc_variables_proxies!A:A,B1089)&gt;0,"yes","no")</f>
        <v>yes</v>
      </c>
      <c r="W1089" s="198" t="s">
        <v>38</v>
      </c>
      <c r="X1089" s="9"/>
      <c r="Y1089" s="9"/>
      <c r="AO1089" s="29"/>
      <c r="AP1089" s="103" t="s">
        <v>5972</v>
      </c>
      <c r="AQ1089" s="104" t="b">
        <v>1</v>
      </c>
      <c r="AR1089" s="105"/>
      <c r="AS1089" s="29"/>
      <c r="AT1089" s="131" t="str" cm="1">
        <f t="array" ref="AT1089">IFERROR(_xlfn.TEXTSPLIT(AR1089,";",,FALSE),"")</f>
        <v/>
      </c>
      <c r="BJ1089" s="132" t="str">
        <f t="shared" si="633"/>
        <v/>
      </c>
      <c r="BK1089" s="132" t="str">
        <f t="shared" si="634"/>
        <v/>
      </c>
      <c r="BL1089" s="132" t="str">
        <f t="shared" si="635"/>
        <v/>
      </c>
      <c r="BM1089" s="132" t="str">
        <f t="shared" si="636"/>
        <v/>
      </c>
      <c r="BN1089" s="132" t="str">
        <f t="shared" si="637"/>
        <v/>
      </c>
      <c r="BO1089" s="132" t="str">
        <f t="shared" si="638"/>
        <v/>
      </c>
      <c r="BP1089" s="132" t="str">
        <f t="shared" si="639"/>
        <v/>
      </c>
      <c r="BQ1089" s="132" t="str">
        <f t="shared" si="640"/>
        <v/>
      </c>
      <c r="BR1089" s="132" t="str">
        <f t="shared" si="641"/>
        <v/>
      </c>
      <c r="BS1089" s="132" t="str">
        <f t="shared" si="642"/>
        <v/>
      </c>
      <c r="BT1089" s="132" t="str">
        <f t="shared" si="643"/>
        <v/>
      </c>
      <c r="BU1089" s="132" t="str">
        <f t="shared" si="644"/>
        <v/>
      </c>
      <c r="BV1089" s="132" t="str">
        <f t="shared" si="645"/>
        <v/>
      </c>
      <c r="BW1089" s="132" t="str">
        <f t="shared" si="646"/>
        <v/>
      </c>
      <c r="BX1089" s="132" t="str">
        <f t="shared" si="647"/>
        <v/>
      </c>
      <c r="BY1089" s="132" t="str">
        <f t="shared" si="648"/>
        <v/>
      </c>
      <c r="BZ1089" t="str">
        <f t="shared" si="650"/>
        <v/>
      </c>
      <c r="CA1089" t="str">
        <f t="shared" si="651"/>
        <v/>
      </c>
      <c r="CB1089" t="str">
        <f t="shared" si="652"/>
        <v/>
      </c>
      <c r="CC1089" t="str">
        <f t="shared" si="653"/>
        <v/>
      </c>
      <c r="CD1089" t="str">
        <f t="shared" si="654"/>
        <v/>
      </c>
      <c r="CE1089" t="str">
        <f t="shared" si="655"/>
        <v/>
      </c>
      <c r="CF1089" t="str">
        <f t="shared" si="656"/>
        <v/>
      </c>
      <c r="CG1089" t="str">
        <f t="shared" si="657"/>
        <v/>
      </c>
      <c r="CH1089" t="str">
        <f t="shared" si="658"/>
        <v/>
      </c>
      <c r="CI1089" t="str">
        <f t="shared" si="659"/>
        <v/>
      </c>
      <c r="CJ1089" t="str">
        <f t="shared" si="660"/>
        <v/>
      </c>
      <c r="CK1089" t="str">
        <f t="shared" si="661"/>
        <v/>
      </c>
      <c r="CL1089" t="str">
        <f t="shared" si="662"/>
        <v/>
      </c>
      <c r="CM1089" t="str">
        <f t="shared" si="663"/>
        <v/>
      </c>
      <c r="CN1089" t="str">
        <f t="shared" si="664"/>
        <v/>
      </c>
      <c r="CO1089" t="str">
        <f t="shared" si="665"/>
        <v/>
      </c>
    </row>
    <row r="1090" spans="1:93" ht="17.25" customHeight="1">
      <c r="A1090" t="s">
        <v>5287</v>
      </c>
      <c r="B1090" t="s">
        <v>5973</v>
      </c>
      <c r="C1090" s="26"/>
      <c r="D1090" s="27"/>
      <c r="E1090" s="27" t="s">
        <v>61</v>
      </c>
      <c r="F1090" t="s">
        <v>48</v>
      </c>
      <c r="G1090" s="30" t="s">
        <v>631</v>
      </c>
      <c r="K1090" s="28"/>
      <c r="M1090" s="198" t="s">
        <v>1707</v>
      </c>
      <c r="R1090" t="str">
        <f>IF(COUNTIF(soi_input_variables!A:A,B1090)&gt;0,"yes","no")</f>
        <v>no</v>
      </c>
      <c r="S1090" t="str">
        <f>IF(COUNTIF(midas_input_variables!A:A,B1090)&gt;0,"yes","no")</f>
        <v>no</v>
      </c>
      <c r="T1090" t="str">
        <f t="shared" ref="T1090:T1105" si="671">IF(OR(R1090="yes",S1090="yes"),"yes","no")</f>
        <v>no</v>
      </c>
      <c r="V1090" t="str">
        <f>IF(COUNTIF(eucalc_variables_proxies!A:A,B1090)&gt;0,"yes","no")</f>
        <v>no</v>
      </c>
      <c r="W1090" s="198" t="s">
        <v>38</v>
      </c>
      <c r="X1090" s="9"/>
      <c r="Y1090" s="9"/>
      <c r="AO1090" s="29"/>
      <c r="AP1090" s="103" t="s">
        <v>5974</v>
      </c>
      <c r="AQ1090" s="104" t="b">
        <v>1</v>
      </c>
      <c r="AR1090" s="105"/>
      <c r="AS1090" s="29"/>
      <c r="AT1090" s="131" t="str" cm="1">
        <f t="array" ref="AT1090">IFERROR(_xlfn.TEXTSPLIT(AR1090,";",,FALSE),"")</f>
        <v/>
      </c>
      <c r="BJ1090" s="132" t="str">
        <f t="shared" si="633"/>
        <v/>
      </c>
      <c r="BK1090" s="132" t="str">
        <f t="shared" si="634"/>
        <v/>
      </c>
      <c r="BL1090" s="132" t="str">
        <f t="shared" si="635"/>
        <v/>
      </c>
      <c r="BM1090" s="132" t="str">
        <f t="shared" si="636"/>
        <v/>
      </c>
      <c r="BN1090" s="132" t="str">
        <f t="shared" si="637"/>
        <v/>
      </c>
      <c r="BO1090" s="132" t="str">
        <f t="shared" si="638"/>
        <v/>
      </c>
      <c r="BP1090" s="132" t="str">
        <f t="shared" si="639"/>
        <v/>
      </c>
      <c r="BQ1090" s="132" t="str">
        <f t="shared" si="640"/>
        <v/>
      </c>
      <c r="BR1090" s="132" t="str">
        <f t="shared" si="641"/>
        <v/>
      </c>
      <c r="BS1090" s="132" t="str">
        <f t="shared" si="642"/>
        <v/>
      </c>
      <c r="BT1090" s="132" t="str">
        <f t="shared" si="643"/>
        <v/>
      </c>
      <c r="BU1090" s="132" t="str">
        <f t="shared" si="644"/>
        <v/>
      </c>
      <c r="BV1090" s="132" t="str">
        <f t="shared" si="645"/>
        <v/>
      </c>
      <c r="BW1090" s="132" t="str">
        <f t="shared" si="646"/>
        <v/>
      </c>
      <c r="BX1090" s="132" t="str">
        <f t="shared" si="647"/>
        <v/>
      </c>
      <c r="BY1090" s="132" t="str">
        <f t="shared" si="648"/>
        <v/>
      </c>
      <c r="BZ1090" t="str">
        <f t="shared" si="650"/>
        <v/>
      </c>
      <c r="CA1090" t="str">
        <f t="shared" si="651"/>
        <v/>
      </c>
      <c r="CB1090" t="str">
        <f t="shared" si="652"/>
        <v/>
      </c>
      <c r="CC1090" t="str">
        <f t="shared" si="653"/>
        <v/>
      </c>
      <c r="CD1090" t="str">
        <f t="shared" si="654"/>
        <v/>
      </c>
      <c r="CE1090" t="str">
        <f t="shared" si="655"/>
        <v/>
      </c>
      <c r="CF1090" t="str">
        <f t="shared" si="656"/>
        <v/>
      </c>
      <c r="CG1090" t="str">
        <f t="shared" si="657"/>
        <v/>
      </c>
      <c r="CH1090" t="str">
        <f t="shared" si="658"/>
        <v/>
      </c>
      <c r="CI1090" t="str">
        <f t="shared" si="659"/>
        <v/>
      </c>
      <c r="CJ1090" t="str">
        <f t="shared" si="660"/>
        <v/>
      </c>
      <c r="CK1090" t="str">
        <f t="shared" si="661"/>
        <v/>
      </c>
      <c r="CL1090" t="str">
        <f t="shared" si="662"/>
        <v/>
      </c>
      <c r="CM1090" t="str">
        <f t="shared" si="663"/>
        <v/>
      </c>
      <c r="CN1090" t="str">
        <f t="shared" si="664"/>
        <v/>
      </c>
      <c r="CO1090" t="str">
        <f t="shared" si="665"/>
        <v/>
      </c>
    </row>
    <row r="1091" spans="1:93" ht="17.25" customHeight="1">
      <c r="A1091" t="s">
        <v>5417</v>
      </c>
      <c r="B1091" t="s">
        <v>5975</v>
      </c>
      <c r="C1091" s="26"/>
      <c r="D1091" s="27"/>
      <c r="E1091" s="27" t="s">
        <v>61</v>
      </c>
      <c r="F1091" t="s">
        <v>48</v>
      </c>
      <c r="G1091" s="30" t="s">
        <v>631</v>
      </c>
      <c r="K1091" s="28"/>
      <c r="M1091" s="198" t="s">
        <v>1707</v>
      </c>
      <c r="R1091" t="str">
        <f>IF(COUNTIF(soi_input_variables!A:A,B1091)&gt;0,"yes","no")</f>
        <v>no</v>
      </c>
      <c r="S1091" t="str">
        <f>IF(COUNTIF(midas_input_variables!A:A,B1091)&gt;0,"yes","no")</f>
        <v>no</v>
      </c>
      <c r="T1091" t="str">
        <f t="shared" si="671"/>
        <v>no</v>
      </c>
      <c r="V1091" t="str">
        <f>IF(COUNTIF(eucalc_variables_proxies!A:A,B1091)&gt;0,"yes","no")</f>
        <v>no</v>
      </c>
      <c r="W1091" s="198" t="s">
        <v>38</v>
      </c>
      <c r="X1091" s="9"/>
      <c r="Y1091" s="9"/>
      <c r="AO1091" s="29"/>
      <c r="AP1091" s="103" t="s">
        <v>5976</v>
      </c>
      <c r="AQ1091" s="104" t="b">
        <v>1</v>
      </c>
      <c r="AR1091" s="105"/>
      <c r="AS1091" s="29"/>
      <c r="AT1091" s="131" t="str" cm="1">
        <f t="array" ref="AT1091">IFERROR(_xlfn.TEXTSPLIT(AR1091,";",,FALSE),"")</f>
        <v/>
      </c>
      <c r="BJ1091" s="132" t="str">
        <f t="shared" si="633"/>
        <v/>
      </c>
      <c r="BK1091" s="132" t="str">
        <f t="shared" si="634"/>
        <v/>
      </c>
      <c r="BL1091" s="132" t="str">
        <f t="shared" si="635"/>
        <v/>
      </c>
      <c r="BM1091" s="132" t="str">
        <f t="shared" si="636"/>
        <v/>
      </c>
      <c r="BN1091" s="132" t="str">
        <f t="shared" si="637"/>
        <v/>
      </c>
      <c r="BO1091" s="132" t="str">
        <f t="shared" si="638"/>
        <v/>
      </c>
      <c r="BP1091" s="132" t="str">
        <f t="shared" si="639"/>
        <v/>
      </c>
      <c r="BQ1091" s="132" t="str">
        <f t="shared" si="640"/>
        <v/>
      </c>
      <c r="BR1091" s="132" t="str">
        <f t="shared" si="641"/>
        <v/>
      </c>
      <c r="BS1091" s="132" t="str">
        <f t="shared" si="642"/>
        <v/>
      </c>
      <c r="BT1091" s="132" t="str">
        <f t="shared" si="643"/>
        <v/>
      </c>
      <c r="BU1091" s="132" t="str">
        <f t="shared" si="644"/>
        <v/>
      </c>
      <c r="BV1091" s="132" t="str">
        <f t="shared" si="645"/>
        <v/>
      </c>
      <c r="BW1091" s="132" t="str">
        <f t="shared" si="646"/>
        <v/>
      </c>
      <c r="BX1091" s="132" t="str">
        <f t="shared" si="647"/>
        <v/>
      </c>
      <c r="BY1091" s="132" t="str">
        <f t="shared" si="648"/>
        <v/>
      </c>
      <c r="BZ1091" t="str">
        <f t="shared" si="650"/>
        <v/>
      </c>
      <c r="CA1091" t="str">
        <f t="shared" si="651"/>
        <v/>
      </c>
      <c r="CB1091" t="str">
        <f t="shared" si="652"/>
        <v/>
      </c>
      <c r="CC1091" t="str">
        <f t="shared" si="653"/>
        <v/>
      </c>
      <c r="CD1091" t="str">
        <f t="shared" si="654"/>
        <v/>
      </c>
      <c r="CE1091" t="str">
        <f t="shared" si="655"/>
        <v/>
      </c>
      <c r="CF1091" t="str">
        <f t="shared" si="656"/>
        <v/>
      </c>
      <c r="CG1091" t="str">
        <f t="shared" si="657"/>
        <v/>
      </c>
      <c r="CH1091" t="str">
        <f t="shared" si="658"/>
        <v/>
      </c>
      <c r="CI1091" t="str">
        <f t="shared" si="659"/>
        <v/>
      </c>
      <c r="CJ1091" t="str">
        <f t="shared" si="660"/>
        <v/>
      </c>
      <c r="CK1091" t="str">
        <f t="shared" si="661"/>
        <v/>
      </c>
      <c r="CL1091" t="str">
        <f t="shared" si="662"/>
        <v/>
      </c>
      <c r="CM1091" t="str">
        <f t="shared" si="663"/>
        <v/>
      </c>
      <c r="CN1091" t="str">
        <f t="shared" si="664"/>
        <v/>
      </c>
      <c r="CO1091" t="str">
        <f t="shared" si="665"/>
        <v/>
      </c>
    </row>
    <row r="1092" spans="1:93" ht="17.25" customHeight="1">
      <c r="A1092" t="s">
        <v>5328</v>
      </c>
      <c r="B1092" t="s">
        <v>5977</v>
      </c>
      <c r="C1092" s="26"/>
      <c r="D1092" s="27"/>
      <c r="E1092" s="27" t="s">
        <v>61</v>
      </c>
      <c r="F1092" t="s">
        <v>48</v>
      </c>
      <c r="G1092" s="30" t="s">
        <v>631</v>
      </c>
      <c r="K1092" s="28"/>
      <c r="M1092" s="198" t="s">
        <v>1707</v>
      </c>
      <c r="R1092" t="str">
        <f>IF(COUNTIF(soi_input_variables!A:A,B1092)&gt;0,"yes","no")</f>
        <v>no</v>
      </c>
      <c r="S1092" t="str">
        <f>IF(COUNTIF(midas_input_variables!A:A,B1092)&gt;0,"yes","no")</f>
        <v>no</v>
      </c>
      <c r="T1092" t="str">
        <f t="shared" si="671"/>
        <v>no</v>
      </c>
      <c r="V1092" t="str">
        <f>IF(COUNTIF(eucalc_variables_proxies!A:A,B1092)&gt;0,"yes","no")</f>
        <v>no</v>
      </c>
      <c r="W1092" s="198" t="s">
        <v>38</v>
      </c>
      <c r="X1092" s="9"/>
      <c r="Y1092" s="9"/>
      <c r="AO1092" s="29"/>
      <c r="AP1092" s="103" t="s">
        <v>5978</v>
      </c>
      <c r="AQ1092" s="104" t="b">
        <v>1</v>
      </c>
      <c r="AR1092" s="105"/>
      <c r="AS1092" s="29"/>
      <c r="AT1092" s="131" t="str" cm="1">
        <f t="array" ref="AT1092">IFERROR(_xlfn.TEXTSPLIT(AR1092,";",,FALSE),"")</f>
        <v/>
      </c>
      <c r="BJ1092" s="132" t="str">
        <f t="shared" si="633"/>
        <v/>
      </c>
      <c r="BK1092" s="132" t="str">
        <f t="shared" si="634"/>
        <v/>
      </c>
      <c r="BL1092" s="132" t="str">
        <f t="shared" si="635"/>
        <v/>
      </c>
      <c r="BM1092" s="132" t="str">
        <f t="shared" si="636"/>
        <v/>
      </c>
      <c r="BN1092" s="132" t="str">
        <f t="shared" si="637"/>
        <v/>
      </c>
      <c r="BO1092" s="132" t="str">
        <f t="shared" si="638"/>
        <v/>
      </c>
      <c r="BP1092" s="132" t="str">
        <f t="shared" si="639"/>
        <v/>
      </c>
      <c r="BQ1092" s="132" t="str">
        <f t="shared" si="640"/>
        <v/>
      </c>
      <c r="BR1092" s="132" t="str">
        <f t="shared" si="641"/>
        <v/>
      </c>
      <c r="BS1092" s="132" t="str">
        <f t="shared" si="642"/>
        <v/>
      </c>
      <c r="BT1092" s="132" t="str">
        <f t="shared" si="643"/>
        <v/>
      </c>
      <c r="BU1092" s="132" t="str">
        <f t="shared" si="644"/>
        <v/>
      </c>
      <c r="BV1092" s="132" t="str">
        <f t="shared" si="645"/>
        <v/>
      </c>
      <c r="BW1092" s="132" t="str">
        <f t="shared" si="646"/>
        <v/>
      </c>
      <c r="BX1092" s="132" t="str">
        <f t="shared" si="647"/>
        <v/>
      </c>
      <c r="BY1092" s="132" t="str">
        <f t="shared" si="648"/>
        <v/>
      </c>
      <c r="BZ1092" t="str">
        <f t="shared" si="650"/>
        <v/>
      </c>
      <c r="CA1092" t="str">
        <f t="shared" si="651"/>
        <v/>
      </c>
      <c r="CB1092" t="str">
        <f t="shared" si="652"/>
        <v/>
      </c>
      <c r="CC1092" t="str">
        <f t="shared" si="653"/>
        <v/>
      </c>
      <c r="CD1092" t="str">
        <f t="shared" si="654"/>
        <v/>
      </c>
      <c r="CE1092" t="str">
        <f t="shared" si="655"/>
        <v/>
      </c>
      <c r="CF1092" t="str">
        <f t="shared" si="656"/>
        <v/>
      </c>
      <c r="CG1092" t="str">
        <f t="shared" si="657"/>
        <v/>
      </c>
      <c r="CH1092" t="str">
        <f t="shared" si="658"/>
        <v/>
      </c>
      <c r="CI1092" t="str">
        <f t="shared" si="659"/>
        <v/>
      </c>
      <c r="CJ1092" t="str">
        <f t="shared" si="660"/>
        <v/>
      </c>
      <c r="CK1092" t="str">
        <f t="shared" si="661"/>
        <v/>
      </c>
      <c r="CL1092" t="str">
        <f t="shared" si="662"/>
        <v/>
      </c>
      <c r="CM1092" t="str">
        <f t="shared" si="663"/>
        <v/>
      </c>
      <c r="CN1092" t="str">
        <f t="shared" si="664"/>
        <v/>
      </c>
      <c r="CO1092" t="str">
        <f t="shared" si="665"/>
        <v/>
      </c>
    </row>
    <row r="1093" spans="1:93" ht="17.25" customHeight="1">
      <c r="A1093" t="s">
        <v>5324</v>
      </c>
      <c r="B1093" t="s">
        <v>5979</v>
      </c>
      <c r="C1093" s="26"/>
      <c r="D1093" s="27"/>
      <c r="E1093" s="27" t="s">
        <v>61</v>
      </c>
      <c r="F1093" t="s">
        <v>48</v>
      </c>
      <c r="G1093" s="30" t="s">
        <v>631</v>
      </c>
      <c r="K1093" s="28"/>
      <c r="M1093" s="198" t="s">
        <v>1707</v>
      </c>
      <c r="R1093" t="str">
        <f>IF(COUNTIF(soi_input_variables!A:A,B1093)&gt;0,"yes","no")</f>
        <v>no</v>
      </c>
      <c r="S1093" t="str">
        <f>IF(COUNTIF(midas_input_variables!A:A,B1093)&gt;0,"yes","no")</f>
        <v>no</v>
      </c>
      <c r="T1093" t="str">
        <f t="shared" si="671"/>
        <v>no</v>
      </c>
      <c r="V1093" t="str">
        <f>IF(COUNTIF(eucalc_variables_proxies!A:A,B1093)&gt;0,"yes","no")</f>
        <v>no</v>
      </c>
      <c r="W1093" s="198" t="s">
        <v>38</v>
      </c>
      <c r="X1093" s="9"/>
      <c r="Y1093" s="9"/>
      <c r="AO1093" s="29"/>
      <c r="AP1093" s="103" t="s">
        <v>5980</v>
      </c>
      <c r="AQ1093" s="104" t="b">
        <v>1</v>
      </c>
      <c r="AR1093" s="105"/>
      <c r="AS1093" s="29"/>
      <c r="AT1093" s="131" t="str" cm="1">
        <f t="array" ref="AT1093">IFERROR(_xlfn.TEXTSPLIT(AR1093,";",,FALSE),"")</f>
        <v/>
      </c>
      <c r="BJ1093" s="132" t="str">
        <f t="shared" si="633"/>
        <v/>
      </c>
      <c r="BK1093" s="132" t="str">
        <f t="shared" si="634"/>
        <v/>
      </c>
      <c r="BL1093" s="132" t="str">
        <f t="shared" si="635"/>
        <v/>
      </c>
      <c r="BM1093" s="132" t="str">
        <f t="shared" si="636"/>
        <v/>
      </c>
      <c r="BN1093" s="132" t="str">
        <f t="shared" si="637"/>
        <v/>
      </c>
      <c r="BO1093" s="132" t="str">
        <f t="shared" si="638"/>
        <v/>
      </c>
      <c r="BP1093" s="132" t="str">
        <f t="shared" si="639"/>
        <v/>
      </c>
      <c r="BQ1093" s="132" t="str">
        <f t="shared" si="640"/>
        <v/>
      </c>
      <c r="BR1093" s="132" t="str">
        <f t="shared" si="641"/>
        <v/>
      </c>
      <c r="BS1093" s="132" t="str">
        <f t="shared" si="642"/>
        <v/>
      </c>
      <c r="BT1093" s="132" t="str">
        <f t="shared" si="643"/>
        <v/>
      </c>
      <c r="BU1093" s="132" t="str">
        <f t="shared" si="644"/>
        <v/>
      </c>
      <c r="BV1093" s="132" t="str">
        <f t="shared" si="645"/>
        <v/>
      </c>
      <c r="BW1093" s="132" t="str">
        <f t="shared" si="646"/>
        <v/>
      </c>
      <c r="BX1093" s="132" t="str">
        <f t="shared" si="647"/>
        <v/>
      </c>
      <c r="BY1093" s="132" t="str">
        <f t="shared" si="648"/>
        <v/>
      </c>
      <c r="BZ1093" t="str">
        <f t="shared" si="650"/>
        <v/>
      </c>
      <c r="CA1093" t="str">
        <f t="shared" si="651"/>
        <v/>
      </c>
      <c r="CB1093" t="str">
        <f t="shared" si="652"/>
        <v/>
      </c>
      <c r="CC1093" t="str">
        <f t="shared" si="653"/>
        <v/>
      </c>
      <c r="CD1093" t="str">
        <f t="shared" si="654"/>
        <v/>
      </c>
      <c r="CE1093" t="str">
        <f t="shared" si="655"/>
        <v/>
      </c>
      <c r="CF1093" t="str">
        <f t="shared" si="656"/>
        <v/>
      </c>
      <c r="CG1093" t="str">
        <f t="shared" si="657"/>
        <v/>
      </c>
      <c r="CH1093" t="str">
        <f t="shared" si="658"/>
        <v/>
      </c>
      <c r="CI1093" t="str">
        <f t="shared" si="659"/>
        <v/>
      </c>
      <c r="CJ1093" t="str">
        <f t="shared" si="660"/>
        <v/>
      </c>
      <c r="CK1093" t="str">
        <f t="shared" si="661"/>
        <v/>
      </c>
      <c r="CL1093" t="str">
        <f t="shared" si="662"/>
        <v/>
      </c>
      <c r="CM1093" t="str">
        <f t="shared" si="663"/>
        <v/>
      </c>
      <c r="CN1093" t="str">
        <f t="shared" si="664"/>
        <v/>
      </c>
      <c r="CO1093" t="str">
        <f t="shared" si="665"/>
        <v/>
      </c>
    </row>
    <row r="1094" spans="1:93" ht="17.25" customHeight="1">
      <c r="A1094" t="s">
        <v>5331</v>
      </c>
      <c r="B1094" t="s">
        <v>5981</v>
      </c>
      <c r="C1094" s="26"/>
      <c r="D1094" s="27"/>
      <c r="E1094" s="27" t="s">
        <v>61</v>
      </c>
      <c r="F1094" t="s">
        <v>48</v>
      </c>
      <c r="G1094" s="30" t="s">
        <v>631</v>
      </c>
      <c r="K1094" s="28"/>
      <c r="M1094" s="198" t="s">
        <v>1707</v>
      </c>
      <c r="R1094" t="str">
        <f>IF(COUNTIF(soi_input_variables!A:A,B1094)&gt;0,"yes","no")</f>
        <v>no</v>
      </c>
      <c r="S1094" t="str">
        <f>IF(COUNTIF(midas_input_variables!A:A,B1094)&gt;0,"yes","no")</f>
        <v>no</v>
      </c>
      <c r="T1094" t="str">
        <f t="shared" si="671"/>
        <v>no</v>
      </c>
      <c r="V1094" t="str">
        <f>IF(COUNTIF(eucalc_variables_proxies!A:A,B1094)&gt;0,"yes","no")</f>
        <v>no</v>
      </c>
      <c r="W1094" s="198" t="s">
        <v>38</v>
      </c>
      <c r="X1094" s="9"/>
      <c r="Y1094" s="9"/>
      <c r="AO1094" s="29"/>
      <c r="AP1094" s="103" t="s">
        <v>5982</v>
      </c>
      <c r="AQ1094" s="104" t="b">
        <v>1</v>
      </c>
      <c r="AR1094" s="105"/>
      <c r="AS1094" s="29"/>
      <c r="AT1094" s="131" t="str" cm="1">
        <f t="array" ref="AT1094">IFERROR(_xlfn.TEXTSPLIT(AR1094,";",,FALSE),"")</f>
        <v/>
      </c>
      <c r="BJ1094" s="132" t="str">
        <f t="shared" si="633"/>
        <v/>
      </c>
      <c r="BK1094" s="132" t="str">
        <f t="shared" si="634"/>
        <v/>
      </c>
      <c r="BL1094" s="132" t="str">
        <f t="shared" si="635"/>
        <v/>
      </c>
      <c r="BM1094" s="132" t="str">
        <f t="shared" si="636"/>
        <v/>
      </c>
      <c r="BN1094" s="132" t="str">
        <f t="shared" si="637"/>
        <v/>
      </c>
      <c r="BO1094" s="132" t="str">
        <f t="shared" si="638"/>
        <v/>
      </c>
      <c r="BP1094" s="132" t="str">
        <f t="shared" si="639"/>
        <v/>
      </c>
      <c r="BQ1094" s="132" t="str">
        <f t="shared" si="640"/>
        <v/>
      </c>
      <c r="BR1094" s="132" t="str">
        <f t="shared" si="641"/>
        <v/>
      </c>
      <c r="BS1094" s="132" t="str">
        <f t="shared" si="642"/>
        <v/>
      </c>
      <c r="BT1094" s="132" t="str">
        <f t="shared" si="643"/>
        <v/>
      </c>
      <c r="BU1094" s="132" t="str">
        <f t="shared" si="644"/>
        <v/>
      </c>
      <c r="BV1094" s="132" t="str">
        <f t="shared" si="645"/>
        <v/>
      </c>
      <c r="BW1094" s="132" t="str">
        <f t="shared" si="646"/>
        <v/>
      </c>
      <c r="BX1094" s="132" t="str">
        <f t="shared" si="647"/>
        <v/>
      </c>
      <c r="BY1094" s="132" t="str">
        <f t="shared" si="648"/>
        <v/>
      </c>
      <c r="BZ1094" t="str">
        <f t="shared" si="650"/>
        <v/>
      </c>
      <c r="CA1094" t="str">
        <f t="shared" si="651"/>
        <v/>
      </c>
      <c r="CB1094" t="str">
        <f t="shared" si="652"/>
        <v/>
      </c>
      <c r="CC1094" t="str">
        <f t="shared" si="653"/>
        <v/>
      </c>
      <c r="CD1094" t="str">
        <f t="shared" si="654"/>
        <v/>
      </c>
      <c r="CE1094" t="str">
        <f t="shared" si="655"/>
        <v/>
      </c>
      <c r="CF1094" t="str">
        <f t="shared" si="656"/>
        <v/>
      </c>
      <c r="CG1094" t="str">
        <f t="shared" si="657"/>
        <v/>
      </c>
      <c r="CH1094" t="str">
        <f t="shared" si="658"/>
        <v/>
      </c>
      <c r="CI1094" t="str">
        <f t="shared" si="659"/>
        <v/>
      </c>
      <c r="CJ1094" t="str">
        <f t="shared" si="660"/>
        <v/>
      </c>
      <c r="CK1094" t="str">
        <f t="shared" si="661"/>
        <v/>
      </c>
      <c r="CL1094" t="str">
        <f t="shared" si="662"/>
        <v/>
      </c>
      <c r="CM1094" t="str">
        <f t="shared" si="663"/>
        <v/>
      </c>
      <c r="CN1094" t="str">
        <f t="shared" si="664"/>
        <v/>
      </c>
      <c r="CO1094" t="str">
        <f t="shared" si="665"/>
        <v/>
      </c>
    </row>
    <row r="1095" spans="1:93" ht="17.25" customHeight="1">
      <c r="A1095" t="s">
        <v>5337</v>
      </c>
      <c r="B1095" t="s">
        <v>5983</v>
      </c>
      <c r="C1095" s="26"/>
      <c r="D1095" s="27"/>
      <c r="E1095" s="27" t="s">
        <v>61</v>
      </c>
      <c r="F1095" t="s">
        <v>48</v>
      </c>
      <c r="G1095" s="30" t="s">
        <v>631</v>
      </c>
      <c r="K1095" s="28"/>
      <c r="M1095" s="198" t="s">
        <v>1707</v>
      </c>
      <c r="R1095" t="str">
        <f>IF(COUNTIF(soi_input_variables!A:A,B1095)&gt;0,"yes","no")</f>
        <v>no</v>
      </c>
      <c r="S1095" t="str">
        <f>IF(COUNTIF(midas_input_variables!A:A,B1095)&gt;0,"yes","no")</f>
        <v>no</v>
      </c>
      <c r="T1095" t="str">
        <f t="shared" si="671"/>
        <v>no</v>
      </c>
      <c r="V1095" t="str">
        <f>IF(COUNTIF(eucalc_variables_proxies!A:A,B1095)&gt;0,"yes","no")</f>
        <v>no</v>
      </c>
      <c r="W1095" s="198" t="s">
        <v>38</v>
      </c>
      <c r="X1095" s="9"/>
      <c r="Y1095" s="9"/>
      <c r="AO1095" s="29"/>
      <c r="AP1095" s="103" t="s">
        <v>5984</v>
      </c>
      <c r="AQ1095" s="104" t="b">
        <v>1</v>
      </c>
      <c r="AR1095" s="105"/>
      <c r="AS1095" s="29"/>
      <c r="AT1095" s="131" t="str" cm="1">
        <f t="array" ref="AT1095">IFERROR(_xlfn.TEXTSPLIT(AR1095,";",,FALSE),"")</f>
        <v/>
      </c>
      <c r="BJ1095" s="132" t="str">
        <f t="shared" si="633"/>
        <v/>
      </c>
      <c r="BK1095" s="132" t="str">
        <f t="shared" si="634"/>
        <v/>
      </c>
      <c r="BL1095" s="132" t="str">
        <f t="shared" si="635"/>
        <v/>
      </c>
      <c r="BM1095" s="132" t="str">
        <f t="shared" si="636"/>
        <v/>
      </c>
      <c r="BN1095" s="132" t="str">
        <f t="shared" si="637"/>
        <v/>
      </c>
      <c r="BO1095" s="132" t="str">
        <f t="shared" si="638"/>
        <v/>
      </c>
      <c r="BP1095" s="132" t="str">
        <f t="shared" si="639"/>
        <v/>
      </c>
      <c r="BQ1095" s="132" t="str">
        <f t="shared" si="640"/>
        <v/>
      </c>
      <c r="BR1095" s="132" t="str">
        <f t="shared" si="641"/>
        <v/>
      </c>
      <c r="BS1095" s="132" t="str">
        <f t="shared" si="642"/>
        <v/>
      </c>
      <c r="BT1095" s="132" t="str">
        <f t="shared" si="643"/>
        <v/>
      </c>
      <c r="BU1095" s="132" t="str">
        <f t="shared" si="644"/>
        <v/>
      </c>
      <c r="BV1095" s="132" t="str">
        <f t="shared" si="645"/>
        <v/>
      </c>
      <c r="BW1095" s="132" t="str">
        <f t="shared" si="646"/>
        <v/>
      </c>
      <c r="BX1095" s="132" t="str">
        <f t="shared" si="647"/>
        <v/>
      </c>
      <c r="BY1095" s="132" t="str">
        <f t="shared" si="648"/>
        <v/>
      </c>
      <c r="BZ1095" t="str">
        <f t="shared" si="650"/>
        <v/>
      </c>
      <c r="CA1095" t="str">
        <f t="shared" si="651"/>
        <v/>
      </c>
      <c r="CB1095" t="str">
        <f t="shared" si="652"/>
        <v/>
      </c>
      <c r="CC1095" t="str">
        <f t="shared" si="653"/>
        <v/>
      </c>
      <c r="CD1095" t="str">
        <f t="shared" si="654"/>
        <v/>
      </c>
      <c r="CE1095" t="str">
        <f t="shared" si="655"/>
        <v/>
      </c>
      <c r="CF1095" t="str">
        <f t="shared" si="656"/>
        <v/>
      </c>
      <c r="CG1095" t="str">
        <f t="shared" si="657"/>
        <v/>
      </c>
      <c r="CH1095" t="str">
        <f t="shared" si="658"/>
        <v/>
      </c>
      <c r="CI1095" t="str">
        <f t="shared" si="659"/>
        <v/>
      </c>
      <c r="CJ1095" t="str">
        <f t="shared" si="660"/>
        <v/>
      </c>
      <c r="CK1095" t="str">
        <f t="shared" si="661"/>
        <v/>
      </c>
      <c r="CL1095" t="str">
        <f t="shared" si="662"/>
        <v/>
      </c>
      <c r="CM1095" t="str">
        <f t="shared" si="663"/>
        <v/>
      </c>
      <c r="CN1095" t="str">
        <f t="shared" si="664"/>
        <v/>
      </c>
      <c r="CO1095" t="str">
        <f t="shared" si="665"/>
        <v/>
      </c>
    </row>
    <row r="1096" spans="1:93" ht="17.25" customHeight="1">
      <c r="A1096" t="s">
        <v>5347</v>
      </c>
      <c r="B1096" t="s">
        <v>5985</v>
      </c>
      <c r="C1096" s="26"/>
      <c r="D1096" s="27"/>
      <c r="E1096" s="27" t="s">
        <v>61</v>
      </c>
      <c r="F1096" t="s">
        <v>48</v>
      </c>
      <c r="G1096" s="30" t="s">
        <v>631</v>
      </c>
      <c r="K1096" s="28"/>
      <c r="M1096" s="198" t="s">
        <v>1707</v>
      </c>
      <c r="R1096" t="str">
        <f>IF(COUNTIF(soi_input_variables!A:A,B1096)&gt;0,"yes","no")</f>
        <v>no</v>
      </c>
      <c r="S1096" t="str">
        <f>IF(COUNTIF(midas_input_variables!A:A,B1096)&gt;0,"yes","no")</f>
        <v>no</v>
      </c>
      <c r="T1096" t="str">
        <f t="shared" si="671"/>
        <v>no</v>
      </c>
      <c r="V1096" t="str">
        <f>IF(COUNTIF(eucalc_variables_proxies!A:A,B1096)&gt;0,"yes","no")</f>
        <v>no</v>
      </c>
      <c r="W1096" s="198" t="s">
        <v>38</v>
      </c>
      <c r="X1096" s="9"/>
      <c r="Y1096" s="9"/>
      <c r="AO1096" s="29"/>
      <c r="AP1096" s="103" t="s">
        <v>5986</v>
      </c>
      <c r="AQ1096" s="104" t="b">
        <v>1</v>
      </c>
      <c r="AR1096" s="105"/>
      <c r="AS1096" s="29"/>
      <c r="AT1096" s="131" t="str" cm="1">
        <f t="array" ref="AT1096">IFERROR(_xlfn.TEXTSPLIT(AR1096,";",,FALSE),"")</f>
        <v/>
      </c>
      <c r="BJ1096" s="132" t="str">
        <f t="shared" si="633"/>
        <v/>
      </c>
      <c r="BK1096" s="132" t="str">
        <f t="shared" si="634"/>
        <v/>
      </c>
      <c r="BL1096" s="132" t="str">
        <f t="shared" si="635"/>
        <v/>
      </c>
      <c r="BM1096" s="132" t="str">
        <f t="shared" si="636"/>
        <v/>
      </c>
      <c r="BN1096" s="132" t="str">
        <f t="shared" si="637"/>
        <v/>
      </c>
      <c r="BO1096" s="132" t="str">
        <f t="shared" si="638"/>
        <v/>
      </c>
      <c r="BP1096" s="132" t="str">
        <f t="shared" si="639"/>
        <v/>
      </c>
      <c r="BQ1096" s="132" t="str">
        <f t="shared" si="640"/>
        <v/>
      </c>
      <c r="BR1096" s="132" t="str">
        <f t="shared" si="641"/>
        <v/>
      </c>
      <c r="BS1096" s="132" t="str">
        <f t="shared" si="642"/>
        <v/>
      </c>
      <c r="BT1096" s="132" t="str">
        <f t="shared" si="643"/>
        <v/>
      </c>
      <c r="BU1096" s="132" t="str">
        <f t="shared" si="644"/>
        <v/>
      </c>
      <c r="BV1096" s="132" t="str">
        <f t="shared" si="645"/>
        <v/>
      </c>
      <c r="BW1096" s="132" t="str">
        <f t="shared" si="646"/>
        <v/>
      </c>
      <c r="BX1096" s="132" t="str">
        <f t="shared" si="647"/>
        <v/>
      </c>
      <c r="BY1096" s="132" t="str">
        <f t="shared" si="648"/>
        <v/>
      </c>
      <c r="BZ1096" t="str">
        <f t="shared" si="650"/>
        <v/>
      </c>
      <c r="CA1096" t="str">
        <f t="shared" si="651"/>
        <v/>
      </c>
      <c r="CB1096" t="str">
        <f t="shared" si="652"/>
        <v/>
      </c>
      <c r="CC1096" t="str">
        <f t="shared" si="653"/>
        <v/>
      </c>
      <c r="CD1096" t="str">
        <f t="shared" si="654"/>
        <v/>
      </c>
      <c r="CE1096" t="str">
        <f t="shared" si="655"/>
        <v/>
      </c>
      <c r="CF1096" t="str">
        <f t="shared" si="656"/>
        <v/>
      </c>
      <c r="CG1096" t="str">
        <f t="shared" si="657"/>
        <v/>
      </c>
      <c r="CH1096" t="str">
        <f t="shared" si="658"/>
        <v/>
      </c>
      <c r="CI1096" t="str">
        <f t="shared" si="659"/>
        <v/>
      </c>
      <c r="CJ1096" t="str">
        <f t="shared" si="660"/>
        <v/>
      </c>
      <c r="CK1096" t="str">
        <f t="shared" si="661"/>
        <v/>
      </c>
      <c r="CL1096" t="str">
        <f t="shared" si="662"/>
        <v/>
      </c>
      <c r="CM1096" t="str">
        <f t="shared" si="663"/>
        <v/>
      </c>
      <c r="CN1096" t="str">
        <f t="shared" si="664"/>
        <v/>
      </c>
      <c r="CO1096" t="str">
        <f t="shared" si="665"/>
        <v/>
      </c>
    </row>
    <row r="1097" spans="1:93" ht="17.25" customHeight="1">
      <c r="A1097" t="s">
        <v>5343</v>
      </c>
      <c r="B1097" t="s">
        <v>5987</v>
      </c>
      <c r="C1097" s="26"/>
      <c r="D1097" s="27"/>
      <c r="E1097" s="27" t="s">
        <v>61</v>
      </c>
      <c r="F1097" t="s">
        <v>48</v>
      </c>
      <c r="G1097" s="30" t="s">
        <v>631</v>
      </c>
      <c r="K1097" s="28"/>
      <c r="M1097" s="198" t="s">
        <v>1707</v>
      </c>
      <c r="R1097" t="str">
        <f>IF(COUNTIF(soi_input_variables!A:A,B1097)&gt;0,"yes","no")</f>
        <v>no</v>
      </c>
      <c r="S1097" t="str">
        <f>IF(COUNTIF(midas_input_variables!A:A,B1097)&gt;0,"yes","no")</f>
        <v>no</v>
      </c>
      <c r="T1097" t="str">
        <f t="shared" si="671"/>
        <v>no</v>
      </c>
      <c r="V1097" t="str">
        <f>IF(COUNTIF(eucalc_variables_proxies!A:A,B1097)&gt;0,"yes","no")</f>
        <v>no</v>
      </c>
      <c r="W1097" s="198" t="s">
        <v>38</v>
      </c>
      <c r="X1097" s="9"/>
      <c r="Y1097" s="9"/>
      <c r="AO1097" s="29"/>
      <c r="AP1097" s="103" t="s">
        <v>5988</v>
      </c>
      <c r="AQ1097" s="104" t="b">
        <v>1</v>
      </c>
      <c r="AR1097" s="105"/>
      <c r="AS1097" s="29"/>
      <c r="AT1097" s="131" t="str" cm="1">
        <f t="array" ref="AT1097">IFERROR(_xlfn.TEXTSPLIT(AR1097,";",,FALSE),"")</f>
        <v/>
      </c>
      <c r="BJ1097" s="132" t="str">
        <f t="shared" si="633"/>
        <v/>
      </c>
      <c r="BK1097" s="132" t="str">
        <f t="shared" si="634"/>
        <v/>
      </c>
      <c r="BL1097" s="132" t="str">
        <f t="shared" si="635"/>
        <v/>
      </c>
      <c r="BM1097" s="132" t="str">
        <f t="shared" si="636"/>
        <v/>
      </c>
      <c r="BN1097" s="132" t="str">
        <f t="shared" si="637"/>
        <v/>
      </c>
      <c r="BO1097" s="132" t="str">
        <f t="shared" si="638"/>
        <v/>
      </c>
      <c r="BP1097" s="132" t="str">
        <f t="shared" si="639"/>
        <v/>
      </c>
      <c r="BQ1097" s="132" t="str">
        <f t="shared" si="640"/>
        <v/>
      </c>
      <c r="BR1097" s="132" t="str">
        <f t="shared" si="641"/>
        <v/>
      </c>
      <c r="BS1097" s="132" t="str">
        <f t="shared" si="642"/>
        <v/>
      </c>
      <c r="BT1097" s="132" t="str">
        <f t="shared" si="643"/>
        <v/>
      </c>
      <c r="BU1097" s="132" t="str">
        <f t="shared" si="644"/>
        <v/>
      </c>
      <c r="BV1097" s="132" t="str">
        <f t="shared" si="645"/>
        <v/>
      </c>
      <c r="BW1097" s="132" t="str">
        <f t="shared" si="646"/>
        <v/>
      </c>
      <c r="BX1097" s="132" t="str">
        <f t="shared" si="647"/>
        <v/>
      </c>
      <c r="BY1097" s="132" t="str">
        <f t="shared" si="648"/>
        <v/>
      </c>
      <c r="BZ1097" t="str">
        <f t="shared" si="650"/>
        <v/>
      </c>
      <c r="CA1097" t="str">
        <f t="shared" si="651"/>
        <v/>
      </c>
      <c r="CB1097" t="str">
        <f t="shared" si="652"/>
        <v/>
      </c>
      <c r="CC1097" t="str">
        <f t="shared" si="653"/>
        <v/>
      </c>
      <c r="CD1097" t="str">
        <f t="shared" si="654"/>
        <v/>
      </c>
      <c r="CE1097" t="str">
        <f t="shared" si="655"/>
        <v/>
      </c>
      <c r="CF1097" t="str">
        <f t="shared" si="656"/>
        <v/>
      </c>
      <c r="CG1097" t="str">
        <f t="shared" si="657"/>
        <v/>
      </c>
      <c r="CH1097" t="str">
        <f t="shared" si="658"/>
        <v/>
      </c>
      <c r="CI1097" t="str">
        <f t="shared" si="659"/>
        <v/>
      </c>
      <c r="CJ1097" t="str">
        <f t="shared" si="660"/>
        <v/>
      </c>
      <c r="CK1097" t="str">
        <f t="shared" si="661"/>
        <v/>
      </c>
      <c r="CL1097" t="str">
        <f t="shared" si="662"/>
        <v/>
      </c>
      <c r="CM1097" t="str">
        <f t="shared" si="663"/>
        <v/>
      </c>
      <c r="CN1097" t="str">
        <f t="shared" si="664"/>
        <v/>
      </c>
      <c r="CO1097" t="str">
        <f t="shared" si="665"/>
        <v/>
      </c>
    </row>
    <row r="1098" spans="1:93" ht="17.25" customHeight="1">
      <c r="A1098" t="s">
        <v>5355</v>
      </c>
      <c r="B1098" t="s">
        <v>5989</v>
      </c>
      <c r="C1098" s="26"/>
      <c r="D1098" s="27"/>
      <c r="E1098" s="27" t="s">
        <v>61</v>
      </c>
      <c r="F1098" t="s">
        <v>48</v>
      </c>
      <c r="G1098" s="30" t="s">
        <v>631</v>
      </c>
      <c r="K1098" s="28"/>
      <c r="M1098" s="198" t="s">
        <v>1707</v>
      </c>
      <c r="R1098" t="str">
        <f>IF(COUNTIF(soi_input_variables!A:A,B1098)&gt;0,"yes","no")</f>
        <v>no</v>
      </c>
      <c r="S1098" t="str">
        <f>IF(COUNTIF(midas_input_variables!A:A,B1098)&gt;0,"yes","no")</f>
        <v>no</v>
      </c>
      <c r="T1098" t="str">
        <f t="shared" si="671"/>
        <v>no</v>
      </c>
      <c r="V1098" t="str">
        <f>IF(COUNTIF(eucalc_variables_proxies!A:A,B1098)&gt;0,"yes","no")</f>
        <v>no</v>
      </c>
      <c r="W1098" s="198" t="s">
        <v>38</v>
      </c>
      <c r="X1098" s="9"/>
      <c r="Y1098" s="9"/>
      <c r="AO1098" s="29"/>
      <c r="AP1098" s="103" t="s">
        <v>5990</v>
      </c>
      <c r="AQ1098" s="104" t="b">
        <v>1</v>
      </c>
      <c r="AR1098" s="105"/>
      <c r="AS1098" s="29"/>
      <c r="AT1098" s="131" t="str" cm="1">
        <f t="array" ref="AT1098">IFERROR(_xlfn.TEXTSPLIT(AR1098,";",,FALSE),"")</f>
        <v/>
      </c>
      <c r="BJ1098" s="132" t="str">
        <f t="shared" si="633"/>
        <v/>
      </c>
      <c r="BK1098" s="132" t="str">
        <f t="shared" si="634"/>
        <v/>
      </c>
      <c r="BL1098" s="132" t="str">
        <f t="shared" si="635"/>
        <v/>
      </c>
      <c r="BM1098" s="132" t="str">
        <f t="shared" si="636"/>
        <v/>
      </c>
      <c r="BN1098" s="132" t="str">
        <f t="shared" si="637"/>
        <v/>
      </c>
      <c r="BO1098" s="132" t="str">
        <f t="shared" si="638"/>
        <v/>
      </c>
      <c r="BP1098" s="132" t="str">
        <f t="shared" si="639"/>
        <v/>
      </c>
      <c r="BQ1098" s="132" t="str">
        <f t="shared" si="640"/>
        <v/>
      </c>
      <c r="BR1098" s="132" t="str">
        <f t="shared" si="641"/>
        <v/>
      </c>
      <c r="BS1098" s="132" t="str">
        <f t="shared" si="642"/>
        <v/>
      </c>
      <c r="BT1098" s="132" t="str">
        <f t="shared" si="643"/>
        <v/>
      </c>
      <c r="BU1098" s="132" t="str">
        <f t="shared" si="644"/>
        <v/>
      </c>
      <c r="BV1098" s="132" t="str">
        <f t="shared" si="645"/>
        <v/>
      </c>
      <c r="BW1098" s="132" t="str">
        <f t="shared" si="646"/>
        <v/>
      </c>
      <c r="BX1098" s="132" t="str">
        <f t="shared" si="647"/>
        <v/>
      </c>
      <c r="BY1098" s="132" t="str">
        <f t="shared" si="648"/>
        <v/>
      </c>
      <c r="BZ1098" t="str">
        <f t="shared" si="650"/>
        <v/>
      </c>
      <c r="CA1098" t="str">
        <f t="shared" si="651"/>
        <v/>
      </c>
      <c r="CB1098" t="str">
        <f t="shared" si="652"/>
        <v/>
      </c>
      <c r="CC1098" t="str">
        <f t="shared" si="653"/>
        <v/>
      </c>
      <c r="CD1098" t="str">
        <f t="shared" si="654"/>
        <v/>
      </c>
      <c r="CE1098" t="str">
        <f t="shared" si="655"/>
        <v/>
      </c>
      <c r="CF1098" t="str">
        <f t="shared" si="656"/>
        <v/>
      </c>
      <c r="CG1098" t="str">
        <f t="shared" si="657"/>
        <v/>
      </c>
      <c r="CH1098" t="str">
        <f t="shared" si="658"/>
        <v/>
      </c>
      <c r="CI1098" t="str">
        <f t="shared" si="659"/>
        <v/>
      </c>
      <c r="CJ1098" t="str">
        <f t="shared" si="660"/>
        <v/>
      </c>
      <c r="CK1098" t="str">
        <f t="shared" si="661"/>
        <v/>
      </c>
      <c r="CL1098" t="str">
        <f t="shared" si="662"/>
        <v/>
      </c>
      <c r="CM1098" t="str">
        <f t="shared" si="663"/>
        <v/>
      </c>
      <c r="CN1098" t="str">
        <f t="shared" si="664"/>
        <v/>
      </c>
      <c r="CO1098" t="str">
        <f t="shared" si="665"/>
        <v/>
      </c>
    </row>
    <row r="1099" spans="1:93" ht="17.25" customHeight="1">
      <c r="A1099" t="s">
        <v>5349</v>
      </c>
      <c r="B1099" t="s">
        <v>5991</v>
      </c>
      <c r="C1099" s="26"/>
      <c r="D1099" s="27"/>
      <c r="E1099" s="27" t="s">
        <v>61</v>
      </c>
      <c r="F1099" t="s">
        <v>48</v>
      </c>
      <c r="G1099" s="30" t="s">
        <v>631</v>
      </c>
      <c r="K1099" s="28"/>
      <c r="M1099" s="198" t="s">
        <v>1707</v>
      </c>
      <c r="R1099" t="str">
        <f>IF(COUNTIF(soi_input_variables!A:A,B1099)&gt;0,"yes","no")</f>
        <v>no</v>
      </c>
      <c r="S1099" t="str">
        <f>IF(COUNTIF(midas_input_variables!A:A,B1099)&gt;0,"yes","no")</f>
        <v>no</v>
      </c>
      <c r="T1099" t="str">
        <f t="shared" si="671"/>
        <v>no</v>
      </c>
      <c r="V1099" t="str">
        <f>IF(COUNTIF(eucalc_variables_proxies!A:A,B1099)&gt;0,"yes","no")</f>
        <v>no</v>
      </c>
      <c r="W1099" s="198" t="s">
        <v>38</v>
      </c>
      <c r="X1099" s="9"/>
      <c r="Y1099" s="9"/>
      <c r="AO1099" s="29"/>
      <c r="AP1099" s="103" t="s">
        <v>5992</v>
      </c>
      <c r="AQ1099" s="104" t="b">
        <v>1</v>
      </c>
      <c r="AR1099" s="105"/>
      <c r="AS1099" s="29"/>
      <c r="AT1099" s="131" t="str" cm="1">
        <f t="array" ref="AT1099">IFERROR(_xlfn.TEXTSPLIT(AR1099,";",,FALSE),"")</f>
        <v/>
      </c>
      <c r="BJ1099" s="132" t="str">
        <f t="shared" si="633"/>
        <v/>
      </c>
      <c r="BK1099" s="132" t="str">
        <f t="shared" si="634"/>
        <v/>
      </c>
      <c r="BL1099" s="132" t="str">
        <f t="shared" si="635"/>
        <v/>
      </c>
      <c r="BM1099" s="132" t="str">
        <f t="shared" si="636"/>
        <v/>
      </c>
      <c r="BN1099" s="132" t="str">
        <f t="shared" si="637"/>
        <v/>
      </c>
      <c r="BO1099" s="132" t="str">
        <f t="shared" si="638"/>
        <v/>
      </c>
      <c r="BP1099" s="132" t="str">
        <f t="shared" si="639"/>
        <v/>
      </c>
      <c r="BQ1099" s="132" t="str">
        <f t="shared" si="640"/>
        <v/>
      </c>
      <c r="BR1099" s="132" t="str">
        <f t="shared" si="641"/>
        <v/>
      </c>
      <c r="BS1099" s="132" t="str">
        <f t="shared" si="642"/>
        <v/>
      </c>
      <c r="BT1099" s="132" t="str">
        <f t="shared" si="643"/>
        <v/>
      </c>
      <c r="BU1099" s="132" t="str">
        <f t="shared" si="644"/>
        <v/>
      </c>
      <c r="BV1099" s="132" t="str">
        <f t="shared" si="645"/>
        <v/>
      </c>
      <c r="BW1099" s="132" t="str">
        <f t="shared" si="646"/>
        <v/>
      </c>
      <c r="BX1099" s="132" t="str">
        <f t="shared" si="647"/>
        <v/>
      </c>
      <c r="BY1099" s="132" t="str">
        <f t="shared" si="648"/>
        <v/>
      </c>
      <c r="BZ1099" t="str">
        <f t="shared" si="650"/>
        <v/>
      </c>
      <c r="CA1099" t="str">
        <f t="shared" si="651"/>
        <v/>
      </c>
      <c r="CB1099" t="str">
        <f t="shared" si="652"/>
        <v/>
      </c>
      <c r="CC1099" t="str">
        <f t="shared" si="653"/>
        <v/>
      </c>
      <c r="CD1099" t="str">
        <f t="shared" si="654"/>
        <v/>
      </c>
      <c r="CE1099" t="str">
        <f t="shared" si="655"/>
        <v/>
      </c>
      <c r="CF1099" t="str">
        <f t="shared" si="656"/>
        <v/>
      </c>
      <c r="CG1099" t="str">
        <f t="shared" si="657"/>
        <v/>
      </c>
      <c r="CH1099" t="str">
        <f t="shared" si="658"/>
        <v/>
      </c>
      <c r="CI1099" t="str">
        <f t="shared" si="659"/>
        <v/>
      </c>
      <c r="CJ1099" t="str">
        <f t="shared" si="660"/>
        <v/>
      </c>
      <c r="CK1099" t="str">
        <f t="shared" si="661"/>
        <v/>
      </c>
      <c r="CL1099" t="str">
        <f t="shared" si="662"/>
        <v/>
      </c>
      <c r="CM1099" t="str">
        <f t="shared" si="663"/>
        <v/>
      </c>
      <c r="CN1099" t="str">
        <f t="shared" si="664"/>
        <v/>
      </c>
      <c r="CO1099" t="str">
        <f t="shared" si="665"/>
        <v/>
      </c>
    </row>
    <row r="1100" spans="1:93" ht="17.25" customHeight="1">
      <c r="A1100" t="s">
        <v>5398</v>
      </c>
      <c r="B1100" t="s">
        <v>5993</v>
      </c>
      <c r="C1100" s="26"/>
      <c r="D1100" s="27"/>
      <c r="E1100" s="27" t="s">
        <v>61</v>
      </c>
      <c r="F1100" t="s">
        <v>48</v>
      </c>
      <c r="G1100" s="30" t="s">
        <v>631</v>
      </c>
      <c r="K1100" s="28"/>
      <c r="M1100" s="198" t="s">
        <v>1707</v>
      </c>
      <c r="R1100" t="str">
        <f>IF(COUNTIF(soi_input_variables!A:A,B1100)&gt;0,"yes","no")</f>
        <v>no</v>
      </c>
      <c r="S1100" t="str">
        <f>IF(COUNTIF(midas_input_variables!A:A,B1100)&gt;0,"yes","no")</f>
        <v>no</v>
      </c>
      <c r="T1100" t="str">
        <f t="shared" si="671"/>
        <v>no</v>
      </c>
      <c r="V1100" t="str">
        <f>IF(COUNTIF(eucalc_variables_proxies!A:A,B1100)&gt;0,"yes","no")</f>
        <v>no</v>
      </c>
      <c r="W1100" s="198" t="s">
        <v>38</v>
      </c>
      <c r="X1100" s="9"/>
      <c r="Y1100" s="9"/>
      <c r="AO1100" s="29"/>
      <c r="AP1100" s="103" t="s">
        <v>5994</v>
      </c>
      <c r="AQ1100" s="104" t="b">
        <v>1</v>
      </c>
      <c r="AR1100" s="105"/>
      <c r="AS1100" s="29"/>
      <c r="AT1100" s="131" t="str" cm="1">
        <f t="array" ref="AT1100">IFERROR(_xlfn.TEXTSPLIT(AR1100,";",,FALSE),"")</f>
        <v/>
      </c>
      <c r="BJ1100" s="132" t="str">
        <f t="shared" ref="BJ1100:BJ1163" si="672">IF(LEN(AT1100)&gt;0,VALUE(AT1100),"")</f>
        <v/>
      </c>
      <c r="BK1100" s="132" t="str">
        <f t="shared" ref="BK1100:BK1163" si="673">IF(LEN(AU1100)&gt;0,VALUE(AU1100),"")</f>
        <v/>
      </c>
      <c r="BL1100" s="132" t="str">
        <f t="shared" ref="BL1100:BL1163" si="674">IF(LEN(AV1100)&gt;0,VALUE(AV1100),"")</f>
        <v/>
      </c>
      <c r="BM1100" s="132" t="str">
        <f t="shared" ref="BM1100:BM1163" si="675">IF(LEN(AW1100)&gt;0,VALUE(AW1100),"")</f>
        <v/>
      </c>
      <c r="BN1100" s="132" t="str">
        <f t="shared" ref="BN1100:BN1163" si="676">IF(LEN(AX1100)&gt;0,VALUE(AX1100),"")</f>
        <v/>
      </c>
      <c r="BO1100" s="132" t="str">
        <f t="shared" ref="BO1100:BO1163" si="677">IF(LEN(AY1100)&gt;0,VALUE(AY1100),"")</f>
        <v/>
      </c>
      <c r="BP1100" s="132" t="str">
        <f t="shared" ref="BP1100:BP1163" si="678">IF(LEN(AZ1100)&gt;0,VALUE(AZ1100),"")</f>
        <v/>
      </c>
      <c r="BQ1100" s="132" t="str">
        <f t="shared" ref="BQ1100:BQ1163" si="679">IF(LEN(BA1100)&gt;0,VALUE(BA1100),"")</f>
        <v/>
      </c>
      <c r="BR1100" s="132" t="str">
        <f t="shared" ref="BR1100:BR1163" si="680">IF(LEN(BB1100)&gt;0,VALUE(BB1100),"")</f>
        <v/>
      </c>
      <c r="BS1100" s="132" t="str">
        <f t="shared" ref="BS1100:BS1163" si="681">IF(LEN(BC1100)&gt;0,VALUE(BC1100),"")</f>
        <v/>
      </c>
      <c r="BT1100" s="132" t="str">
        <f t="shared" ref="BT1100:BT1163" si="682">IF(LEN(BD1100)&gt;0,VALUE(BD1100),"")</f>
        <v/>
      </c>
      <c r="BU1100" s="132" t="str">
        <f t="shared" ref="BU1100:BU1163" si="683">IF(LEN(BE1100)&gt;0,VALUE(BE1100),"")</f>
        <v/>
      </c>
      <c r="BV1100" s="132" t="str">
        <f t="shared" ref="BV1100:BV1163" si="684">IF(LEN(BF1100)&gt;0,VALUE(BF1100),"")</f>
        <v/>
      </c>
      <c r="BW1100" s="132" t="str">
        <f t="shared" ref="BW1100:BW1163" si="685">IF(LEN(BG1100)&gt;0,VALUE(BG1100),"")</f>
        <v/>
      </c>
      <c r="BX1100" s="132" t="str">
        <f t="shared" ref="BX1100:BX1163" si="686">IF(LEN(BH1100)&gt;0,VALUE(BH1100),"")</f>
        <v/>
      </c>
      <c r="BY1100" s="132" t="str">
        <f t="shared" ref="BY1100:BY1163" si="687">IF(LEN(BI1100)&gt;0,VALUE(BI1100),"")</f>
        <v/>
      </c>
      <c r="BZ1100" t="str">
        <f t="shared" si="650"/>
        <v/>
      </c>
      <c r="CA1100" t="str">
        <f t="shared" si="651"/>
        <v/>
      </c>
      <c r="CB1100" t="str">
        <f t="shared" si="652"/>
        <v/>
      </c>
      <c r="CC1100" t="str">
        <f t="shared" si="653"/>
        <v/>
      </c>
      <c r="CD1100" t="str">
        <f t="shared" si="654"/>
        <v/>
      </c>
      <c r="CE1100" t="str">
        <f t="shared" si="655"/>
        <v/>
      </c>
      <c r="CF1100" t="str">
        <f t="shared" si="656"/>
        <v/>
      </c>
      <c r="CG1100" t="str">
        <f t="shared" si="657"/>
        <v/>
      </c>
      <c r="CH1100" t="str">
        <f t="shared" si="658"/>
        <v/>
      </c>
      <c r="CI1100" t="str">
        <f t="shared" si="659"/>
        <v/>
      </c>
      <c r="CJ1100" t="str">
        <f t="shared" si="660"/>
        <v/>
      </c>
      <c r="CK1100" t="str">
        <f t="shared" si="661"/>
        <v/>
      </c>
      <c r="CL1100" t="str">
        <f t="shared" si="662"/>
        <v/>
      </c>
      <c r="CM1100" t="str">
        <f t="shared" si="663"/>
        <v/>
      </c>
      <c r="CN1100" t="str">
        <f t="shared" si="664"/>
        <v/>
      </c>
      <c r="CO1100" t="str">
        <f t="shared" si="665"/>
        <v/>
      </c>
    </row>
    <row r="1101" spans="1:93" ht="17.25" customHeight="1">
      <c r="A1101" t="s">
        <v>5393</v>
      </c>
      <c r="B1101" t="s">
        <v>5995</v>
      </c>
      <c r="C1101" s="26"/>
      <c r="D1101" s="27"/>
      <c r="E1101" s="27" t="s">
        <v>61</v>
      </c>
      <c r="F1101" t="s">
        <v>48</v>
      </c>
      <c r="G1101" s="30" t="s">
        <v>631</v>
      </c>
      <c r="K1101" s="28"/>
      <c r="M1101" s="198" t="s">
        <v>1707</v>
      </c>
      <c r="R1101" t="str">
        <f>IF(COUNTIF(soi_input_variables!A:A,B1101)&gt;0,"yes","no")</f>
        <v>no</v>
      </c>
      <c r="S1101" t="str">
        <f>IF(COUNTIF(midas_input_variables!A:A,B1101)&gt;0,"yes","no")</f>
        <v>no</v>
      </c>
      <c r="T1101" t="str">
        <f t="shared" si="671"/>
        <v>no</v>
      </c>
      <c r="V1101" t="str">
        <f>IF(COUNTIF(eucalc_variables_proxies!A:A,B1101)&gt;0,"yes","no")</f>
        <v>no</v>
      </c>
      <c r="W1101" s="198" t="s">
        <v>38</v>
      </c>
      <c r="X1101" s="9"/>
      <c r="Y1101" s="9"/>
      <c r="AO1101" s="29"/>
      <c r="AP1101" s="103" t="s">
        <v>5996</v>
      </c>
      <c r="AQ1101" s="104" t="b">
        <v>1</v>
      </c>
      <c r="AR1101" s="105"/>
      <c r="AS1101" s="29"/>
      <c r="AT1101" s="131" t="str" cm="1">
        <f t="array" ref="AT1101">IFERROR(_xlfn.TEXTSPLIT(AR1101,";",,FALSE),"")</f>
        <v/>
      </c>
      <c r="BJ1101" s="132" t="str">
        <f t="shared" si="672"/>
        <v/>
      </c>
      <c r="BK1101" s="132" t="str">
        <f t="shared" si="673"/>
        <v/>
      </c>
      <c r="BL1101" s="132" t="str">
        <f t="shared" si="674"/>
        <v/>
      </c>
      <c r="BM1101" s="132" t="str">
        <f t="shared" si="675"/>
        <v/>
      </c>
      <c r="BN1101" s="132" t="str">
        <f t="shared" si="676"/>
        <v/>
      </c>
      <c r="BO1101" s="132" t="str">
        <f t="shared" si="677"/>
        <v/>
      </c>
      <c r="BP1101" s="132" t="str">
        <f t="shared" si="678"/>
        <v/>
      </c>
      <c r="BQ1101" s="132" t="str">
        <f t="shared" si="679"/>
        <v/>
      </c>
      <c r="BR1101" s="132" t="str">
        <f t="shared" si="680"/>
        <v/>
      </c>
      <c r="BS1101" s="132" t="str">
        <f t="shared" si="681"/>
        <v/>
      </c>
      <c r="BT1101" s="132" t="str">
        <f t="shared" si="682"/>
        <v/>
      </c>
      <c r="BU1101" s="132" t="str">
        <f t="shared" si="683"/>
        <v/>
      </c>
      <c r="BV1101" s="132" t="str">
        <f t="shared" si="684"/>
        <v/>
      </c>
      <c r="BW1101" s="132" t="str">
        <f t="shared" si="685"/>
        <v/>
      </c>
      <c r="BX1101" s="132" t="str">
        <f t="shared" si="686"/>
        <v/>
      </c>
      <c r="BY1101" s="132" t="str">
        <f t="shared" si="687"/>
        <v/>
      </c>
      <c r="BZ1101" t="str">
        <f t="shared" si="650"/>
        <v/>
      </c>
      <c r="CA1101" t="str">
        <f t="shared" si="651"/>
        <v/>
      </c>
      <c r="CB1101" t="str">
        <f t="shared" si="652"/>
        <v/>
      </c>
      <c r="CC1101" t="str">
        <f t="shared" si="653"/>
        <v/>
      </c>
      <c r="CD1101" t="str">
        <f t="shared" si="654"/>
        <v/>
      </c>
      <c r="CE1101" t="str">
        <f t="shared" si="655"/>
        <v/>
      </c>
      <c r="CF1101" t="str">
        <f t="shared" si="656"/>
        <v/>
      </c>
      <c r="CG1101" t="str">
        <f t="shared" si="657"/>
        <v/>
      </c>
      <c r="CH1101" t="str">
        <f t="shared" si="658"/>
        <v/>
      </c>
      <c r="CI1101" t="str">
        <f t="shared" si="659"/>
        <v/>
      </c>
      <c r="CJ1101" t="str">
        <f t="shared" si="660"/>
        <v/>
      </c>
      <c r="CK1101" t="str">
        <f t="shared" si="661"/>
        <v/>
      </c>
      <c r="CL1101" t="str">
        <f t="shared" si="662"/>
        <v/>
      </c>
      <c r="CM1101" t="str">
        <f t="shared" si="663"/>
        <v/>
      </c>
      <c r="CN1101" t="str">
        <f t="shared" si="664"/>
        <v/>
      </c>
      <c r="CO1101" t="str">
        <f t="shared" si="665"/>
        <v/>
      </c>
    </row>
    <row r="1102" spans="1:93" ht="17.25" customHeight="1">
      <c r="A1102" t="s">
        <v>5405</v>
      </c>
      <c r="B1102" t="s">
        <v>5997</v>
      </c>
      <c r="C1102" s="26"/>
      <c r="D1102" s="27"/>
      <c r="E1102" s="27" t="s">
        <v>61</v>
      </c>
      <c r="F1102" t="s">
        <v>48</v>
      </c>
      <c r="G1102" s="30" t="s">
        <v>631</v>
      </c>
      <c r="K1102" s="28"/>
      <c r="M1102" s="198" t="s">
        <v>1707</v>
      </c>
      <c r="R1102" t="str">
        <f>IF(COUNTIF(soi_input_variables!A:A,B1102)&gt;0,"yes","no")</f>
        <v>no</v>
      </c>
      <c r="S1102" t="str">
        <f>IF(COUNTIF(midas_input_variables!A:A,B1102)&gt;0,"yes","no")</f>
        <v>no</v>
      </c>
      <c r="T1102" t="str">
        <f t="shared" si="671"/>
        <v>no</v>
      </c>
      <c r="V1102" t="str">
        <f>IF(COUNTIF(eucalc_variables_proxies!A:A,B1102)&gt;0,"yes","no")</f>
        <v>no</v>
      </c>
      <c r="W1102" s="198" t="s">
        <v>38</v>
      </c>
      <c r="X1102" s="9"/>
      <c r="Y1102" s="9"/>
      <c r="AO1102" s="29"/>
      <c r="AP1102" s="103" t="s">
        <v>5998</v>
      </c>
      <c r="AQ1102" s="104" t="b">
        <v>1</v>
      </c>
      <c r="AR1102" s="105"/>
      <c r="AS1102" s="29"/>
      <c r="AT1102" s="131" t="str" cm="1">
        <f t="array" ref="AT1102">IFERROR(_xlfn.TEXTSPLIT(AR1102,";",,FALSE),"")</f>
        <v/>
      </c>
      <c r="BJ1102" s="132" t="str">
        <f t="shared" si="672"/>
        <v/>
      </c>
      <c r="BK1102" s="132" t="str">
        <f t="shared" si="673"/>
        <v/>
      </c>
      <c r="BL1102" s="132" t="str">
        <f t="shared" si="674"/>
        <v/>
      </c>
      <c r="BM1102" s="132" t="str">
        <f t="shared" si="675"/>
        <v/>
      </c>
      <c r="BN1102" s="132" t="str">
        <f t="shared" si="676"/>
        <v/>
      </c>
      <c r="BO1102" s="132" t="str">
        <f t="shared" si="677"/>
        <v/>
      </c>
      <c r="BP1102" s="132" t="str">
        <f t="shared" si="678"/>
        <v/>
      </c>
      <c r="BQ1102" s="132" t="str">
        <f t="shared" si="679"/>
        <v/>
      </c>
      <c r="BR1102" s="132" t="str">
        <f t="shared" si="680"/>
        <v/>
      </c>
      <c r="BS1102" s="132" t="str">
        <f t="shared" si="681"/>
        <v/>
      </c>
      <c r="BT1102" s="132" t="str">
        <f t="shared" si="682"/>
        <v/>
      </c>
      <c r="BU1102" s="132" t="str">
        <f t="shared" si="683"/>
        <v/>
      </c>
      <c r="BV1102" s="132" t="str">
        <f t="shared" si="684"/>
        <v/>
      </c>
      <c r="BW1102" s="132" t="str">
        <f t="shared" si="685"/>
        <v/>
      </c>
      <c r="BX1102" s="132" t="str">
        <f t="shared" si="686"/>
        <v/>
      </c>
      <c r="BY1102" s="132" t="str">
        <f t="shared" si="687"/>
        <v/>
      </c>
      <c r="BZ1102" t="str">
        <f t="shared" si="650"/>
        <v/>
      </c>
      <c r="CA1102" t="str">
        <f t="shared" si="651"/>
        <v/>
      </c>
      <c r="CB1102" t="str">
        <f t="shared" si="652"/>
        <v/>
      </c>
      <c r="CC1102" t="str">
        <f t="shared" si="653"/>
        <v/>
      </c>
      <c r="CD1102" t="str">
        <f t="shared" si="654"/>
        <v/>
      </c>
      <c r="CE1102" t="str">
        <f t="shared" si="655"/>
        <v/>
      </c>
      <c r="CF1102" t="str">
        <f t="shared" si="656"/>
        <v/>
      </c>
      <c r="CG1102" t="str">
        <f t="shared" si="657"/>
        <v/>
      </c>
      <c r="CH1102" t="str">
        <f t="shared" si="658"/>
        <v/>
      </c>
      <c r="CI1102" t="str">
        <f t="shared" si="659"/>
        <v/>
      </c>
      <c r="CJ1102" t="str">
        <f t="shared" si="660"/>
        <v/>
      </c>
      <c r="CK1102" t="str">
        <f t="shared" si="661"/>
        <v/>
      </c>
      <c r="CL1102" t="str">
        <f t="shared" si="662"/>
        <v/>
      </c>
      <c r="CM1102" t="str">
        <f t="shared" si="663"/>
        <v/>
      </c>
      <c r="CN1102" t="str">
        <f t="shared" si="664"/>
        <v/>
      </c>
      <c r="CO1102" t="str">
        <f t="shared" si="665"/>
        <v/>
      </c>
    </row>
    <row r="1103" spans="1:93" ht="17.25" customHeight="1">
      <c r="A1103" t="s">
        <v>5402</v>
      </c>
      <c r="B1103" t="s">
        <v>5999</v>
      </c>
      <c r="C1103" s="26"/>
      <c r="D1103" s="27"/>
      <c r="E1103" s="27" t="s">
        <v>61</v>
      </c>
      <c r="F1103" t="s">
        <v>48</v>
      </c>
      <c r="G1103" s="30" t="s">
        <v>631</v>
      </c>
      <c r="K1103" s="28"/>
      <c r="M1103" s="198" t="s">
        <v>1707</v>
      </c>
      <c r="R1103" t="str">
        <f>IF(COUNTIF(soi_input_variables!A:A,B1103)&gt;0,"yes","no")</f>
        <v>no</v>
      </c>
      <c r="S1103" t="str">
        <f>IF(COUNTIF(midas_input_variables!A:A,B1103)&gt;0,"yes","no")</f>
        <v>no</v>
      </c>
      <c r="T1103" t="str">
        <f t="shared" si="671"/>
        <v>no</v>
      </c>
      <c r="V1103" t="str">
        <f>IF(COUNTIF(eucalc_variables_proxies!A:A,B1103)&gt;0,"yes","no")</f>
        <v>no</v>
      </c>
      <c r="W1103" s="198" t="s">
        <v>38</v>
      </c>
      <c r="X1103" s="9"/>
      <c r="Y1103" s="9"/>
      <c r="AO1103" s="29"/>
      <c r="AP1103" s="103" t="s">
        <v>6000</v>
      </c>
      <c r="AQ1103" s="104" t="b">
        <v>1</v>
      </c>
      <c r="AR1103" s="105"/>
      <c r="AS1103" s="29"/>
      <c r="AT1103" s="131" t="str" cm="1">
        <f t="array" ref="AT1103">IFERROR(_xlfn.TEXTSPLIT(AR1103,";",,FALSE),"")</f>
        <v/>
      </c>
      <c r="BJ1103" s="132" t="str">
        <f t="shared" si="672"/>
        <v/>
      </c>
      <c r="BK1103" s="132" t="str">
        <f t="shared" si="673"/>
        <v/>
      </c>
      <c r="BL1103" s="132" t="str">
        <f t="shared" si="674"/>
        <v/>
      </c>
      <c r="BM1103" s="132" t="str">
        <f t="shared" si="675"/>
        <v/>
      </c>
      <c r="BN1103" s="132" t="str">
        <f t="shared" si="676"/>
        <v/>
      </c>
      <c r="BO1103" s="132" t="str">
        <f t="shared" si="677"/>
        <v/>
      </c>
      <c r="BP1103" s="132" t="str">
        <f t="shared" si="678"/>
        <v/>
      </c>
      <c r="BQ1103" s="132" t="str">
        <f t="shared" si="679"/>
        <v/>
      </c>
      <c r="BR1103" s="132" t="str">
        <f t="shared" si="680"/>
        <v/>
      </c>
      <c r="BS1103" s="132" t="str">
        <f t="shared" si="681"/>
        <v/>
      </c>
      <c r="BT1103" s="132" t="str">
        <f t="shared" si="682"/>
        <v/>
      </c>
      <c r="BU1103" s="132" t="str">
        <f t="shared" si="683"/>
        <v/>
      </c>
      <c r="BV1103" s="132" t="str">
        <f t="shared" si="684"/>
        <v/>
      </c>
      <c r="BW1103" s="132" t="str">
        <f t="shared" si="685"/>
        <v/>
      </c>
      <c r="BX1103" s="132" t="str">
        <f t="shared" si="686"/>
        <v/>
      </c>
      <c r="BY1103" s="132" t="str">
        <f t="shared" si="687"/>
        <v/>
      </c>
      <c r="BZ1103" t="str">
        <f t="shared" si="650"/>
        <v/>
      </c>
      <c r="CA1103" t="str">
        <f t="shared" si="651"/>
        <v/>
      </c>
      <c r="CB1103" t="str">
        <f t="shared" si="652"/>
        <v/>
      </c>
      <c r="CC1103" t="str">
        <f t="shared" si="653"/>
        <v/>
      </c>
      <c r="CD1103" t="str">
        <f t="shared" si="654"/>
        <v/>
      </c>
      <c r="CE1103" t="str">
        <f t="shared" si="655"/>
        <v/>
      </c>
      <c r="CF1103" t="str">
        <f t="shared" si="656"/>
        <v/>
      </c>
      <c r="CG1103" t="str">
        <f t="shared" si="657"/>
        <v/>
      </c>
      <c r="CH1103" t="str">
        <f t="shared" si="658"/>
        <v/>
      </c>
      <c r="CI1103" t="str">
        <f t="shared" si="659"/>
        <v/>
      </c>
      <c r="CJ1103" t="str">
        <f t="shared" si="660"/>
        <v/>
      </c>
      <c r="CK1103" t="str">
        <f t="shared" si="661"/>
        <v/>
      </c>
      <c r="CL1103" t="str">
        <f t="shared" si="662"/>
        <v/>
      </c>
      <c r="CM1103" t="str">
        <f t="shared" si="663"/>
        <v/>
      </c>
      <c r="CN1103" t="str">
        <f t="shared" si="664"/>
        <v/>
      </c>
      <c r="CO1103" t="str">
        <f t="shared" si="665"/>
        <v/>
      </c>
    </row>
    <row r="1104" spans="1:93" ht="17.25" customHeight="1">
      <c r="A1104" t="s">
        <v>5413</v>
      </c>
      <c r="B1104" t="s">
        <v>6001</v>
      </c>
      <c r="C1104" s="26"/>
      <c r="D1104" s="27"/>
      <c r="E1104" s="27" t="s">
        <v>61</v>
      </c>
      <c r="F1104" t="s">
        <v>48</v>
      </c>
      <c r="G1104" s="30" t="s">
        <v>631</v>
      </c>
      <c r="K1104" s="28"/>
      <c r="M1104" s="198" t="s">
        <v>1707</v>
      </c>
      <c r="R1104" t="str">
        <f>IF(COUNTIF(soi_input_variables!A:A,B1104)&gt;0,"yes","no")</f>
        <v>no</v>
      </c>
      <c r="S1104" t="str">
        <f>IF(COUNTIF(midas_input_variables!A:A,B1104)&gt;0,"yes","no")</f>
        <v>no</v>
      </c>
      <c r="T1104" t="str">
        <f t="shared" si="671"/>
        <v>no</v>
      </c>
      <c r="V1104" t="str">
        <f>IF(COUNTIF(eucalc_variables_proxies!A:A,B1104)&gt;0,"yes","no")</f>
        <v>no</v>
      </c>
      <c r="W1104" s="198" t="s">
        <v>38</v>
      </c>
      <c r="X1104" s="9"/>
      <c r="Y1104" s="9"/>
      <c r="AO1104" s="29"/>
      <c r="AP1104" s="103" t="s">
        <v>6002</v>
      </c>
      <c r="AQ1104" s="104" t="b">
        <v>1</v>
      </c>
      <c r="AR1104" s="105"/>
      <c r="AS1104" s="29"/>
      <c r="AT1104" s="131" t="str" cm="1">
        <f t="array" ref="AT1104">IFERROR(_xlfn.TEXTSPLIT(AR1104,";",,FALSE),"")</f>
        <v/>
      </c>
      <c r="BJ1104" s="132" t="str">
        <f t="shared" si="672"/>
        <v/>
      </c>
      <c r="BK1104" s="132" t="str">
        <f t="shared" si="673"/>
        <v/>
      </c>
      <c r="BL1104" s="132" t="str">
        <f t="shared" si="674"/>
        <v/>
      </c>
      <c r="BM1104" s="132" t="str">
        <f t="shared" si="675"/>
        <v/>
      </c>
      <c r="BN1104" s="132" t="str">
        <f t="shared" si="676"/>
        <v/>
      </c>
      <c r="BO1104" s="132" t="str">
        <f t="shared" si="677"/>
        <v/>
      </c>
      <c r="BP1104" s="132" t="str">
        <f t="shared" si="678"/>
        <v/>
      </c>
      <c r="BQ1104" s="132" t="str">
        <f t="shared" si="679"/>
        <v/>
      </c>
      <c r="BR1104" s="132" t="str">
        <f t="shared" si="680"/>
        <v/>
      </c>
      <c r="BS1104" s="132" t="str">
        <f t="shared" si="681"/>
        <v/>
      </c>
      <c r="BT1104" s="132" t="str">
        <f t="shared" si="682"/>
        <v/>
      </c>
      <c r="BU1104" s="132" t="str">
        <f t="shared" si="683"/>
        <v/>
      </c>
      <c r="BV1104" s="132" t="str">
        <f t="shared" si="684"/>
        <v/>
      </c>
      <c r="BW1104" s="132" t="str">
        <f t="shared" si="685"/>
        <v/>
      </c>
      <c r="BX1104" s="132" t="str">
        <f t="shared" si="686"/>
        <v/>
      </c>
      <c r="BY1104" s="132" t="str">
        <f t="shared" si="687"/>
        <v/>
      </c>
      <c r="BZ1104" t="str">
        <f t="shared" si="650"/>
        <v/>
      </c>
      <c r="CA1104" t="str">
        <f t="shared" si="651"/>
        <v/>
      </c>
      <c r="CB1104" t="str">
        <f t="shared" si="652"/>
        <v/>
      </c>
      <c r="CC1104" t="str">
        <f t="shared" si="653"/>
        <v/>
      </c>
      <c r="CD1104" t="str">
        <f t="shared" si="654"/>
        <v/>
      </c>
      <c r="CE1104" t="str">
        <f t="shared" si="655"/>
        <v/>
      </c>
      <c r="CF1104" t="str">
        <f t="shared" si="656"/>
        <v/>
      </c>
      <c r="CG1104" t="str">
        <f t="shared" si="657"/>
        <v/>
      </c>
      <c r="CH1104" t="str">
        <f t="shared" si="658"/>
        <v/>
      </c>
      <c r="CI1104" t="str">
        <f t="shared" si="659"/>
        <v/>
      </c>
      <c r="CJ1104" t="str">
        <f t="shared" si="660"/>
        <v/>
      </c>
      <c r="CK1104" t="str">
        <f t="shared" si="661"/>
        <v/>
      </c>
      <c r="CL1104" t="str">
        <f t="shared" si="662"/>
        <v/>
      </c>
      <c r="CM1104" t="str">
        <f t="shared" si="663"/>
        <v/>
      </c>
      <c r="CN1104" t="str">
        <f t="shared" si="664"/>
        <v/>
      </c>
      <c r="CO1104" t="str">
        <f t="shared" si="665"/>
        <v/>
      </c>
    </row>
    <row r="1105" spans="1:93" ht="17.25" customHeight="1">
      <c r="A1105" t="s">
        <v>5409</v>
      </c>
      <c r="B1105" t="s">
        <v>6003</v>
      </c>
      <c r="C1105" s="26"/>
      <c r="D1105" s="27"/>
      <c r="E1105" s="27" t="s">
        <v>61</v>
      </c>
      <c r="F1105" t="s">
        <v>48</v>
      </c>
      <c r="G1105" s="30" t="s">
        <v>631</v>
      </c>
      <c r="K1105" s="28"/>
      <c r="M1105" s="198" t="s">
        <v>1707</v>
      </c>
      <c r="R1105" t="str">
        <f>IF(COUNTIF(soi_input_variables!A:A,B1105)&gt;0,"yes","no")</f>
        <v>no</v>
      </c>
      <c r="S1105" t="str">
        <f>IF(COUNTIF(midas_input_variables!A:A,B1105)&gt;0,"yes","no")</f>
        <v>no</v>
      </c>
      <c r="T1105" t="str">
        <f t="shared" si="671"/>
        <v>no</v>
      </c>
      <c r="V1105" t="str">
        <f>IF(COUNTIF(eucalc_variables_proxies!A:A,B1105)&gt;0,"yes","no")</f>
        <v>no</v>
      </c>
      <c r="W1105" s="198" t="s">
        <v>38</v>
      </c>
      <c r="X1105" s="9"/>
      <c r="Y1105" s="9"/>
      <c r="AO1105" s="29"/>
      <c r="AP1105" s="103" t="s">
        <v>6004</v>
      </c>
      <c r="AQ1105" s="104" t="b">
        <v>1</v>
      </c>
      <c r="AR1105" s="105"/>
      <c r="AS1105" s="29"/>
      <c r="AT1105" s="131" t="str" cm="1">
        <f t="array" ref="AT1105">IFERROR(_xlfn.TEXTSPLIT(AR1105,";",,FALSE),"")</f>
        <v/>
      </c>
      <c r="BJ1105" s="132" t="str">
        <f t="shared" si="672"/>
        <v/>
      </c>
      <c r="BK1105" s="132" t="str">
        <f t="shared" si="673"/>
        <v/>
      </c>
      <c r="BL1105" s="132" t="str">
        <f t="shared" si="674"/>
        <v/>
      </c>
      <c r="BM1105" s="132" t="str">
        <f t="shared" si="675"/>
        <v/>
      </c>
      <c r="BN1105" s="132" t="str">
        <f t="shared" si="676"/>
        <v/>
      </c>
      <c r="BO1105" s="132" t="str">
        <f t="shared" si="677"/>
        <v/>
      </c>
      <c r="BP1105" s="132" t="str">
        <f t="shared" si="678"/>
        <v/>
      </c>
      <c r="BQ1105" s="132" t="str">
        <f t="shared" si="679"/>
        <v/>
      </c>
      <c r="BR1105" s="132" t="str">
        <f t="shared" si="680"/>
        <v/>
      </c>
      <c r="BS1105" s="132" t="str">
        <f t="shared" si="681"/>
        <v/>
      </c>
      <c r="BT1105" s="132" t="str">
        <f t="shared" si="682"/>
        <v/>
      </c>
      <c r="BU1105" s="132" t="str">
        <f t="shared" si="683"/>
        <v/>
      </c>
      <c r="BV1105" s="132" t="str">
        <f t="shared" si="684"/>
        <v/>
      </c>
      <c r="BW1105" s="132" t="str">
        <f t="shared" si="685"/>
        <v/>
      </c>
      <c r="BX1105" s="132" t="str">
        <f t="shared" si="686"/>
        <v/>
      </c>
      <c r="BY1105" s="132" t="str">
        <f t="shared" si="687"/>
        <v/>
      </c>
      <c r="BZ1105" t="str">
        <f t="shared" ref="BZ1105:BZ1168" si="688" xml:space="preserve"> IF(LEN(BJ1105)&gt;0,VLOOKUP(BJ1105,$AO:$AP,2,FALSE),"")</f>
        <v/>
      </c>
      <c r="CA1105" t="str">
        <f t="shared" ref="CA1105:CA1168" si="689" xml:space="preserve"> IF(LEN(BK1105)&gt;0,VLOOKUP(BK1105,$AO:$AP,2,FALSE),"")</f>
        <v/>
      </c>
      <c r="CB1105" t="str">
        <f t="shared" ref="CB1105:CB1168" si="690" xml:space="preserve"> IF(LEN(BL1105)&gt;0,VLOOKUP(BL1105,$AO:$AP,2,FALSE),"")</f>
        <v/>
      </c>
      <c r="CC1105" t="str">
        <f t="shared" ref="CC1105:CC1168" si="691" xml:space="preserve"> IF(LEN(BM1105)&gt;0,VLOOKUP(BM1105,$AO:$AP,2,FALSE),"")</f>
        <v/>
      </c>
      <c r="CD1105" t="str">
        <f t="shared" ref="CD1105:CD1168" si="692" xml:space="preserve"> IF(LEN(BN1105)&gt;0,VLOOKUP(BN1105,$AO:$AP,2,FALSE),"")</f>
        <v/>
      </c>
      <c r="CE1105" t="str">
        <f t="shared" ref="CE1105:CE1168" si="693" xml:space="preserve"> IF(LEN(BO1105)&gt;0,VLOOKUP(BO1105,$AO:$AP,2,FALSE),"")</f>
        <v/>
      </c>
      <c r="CF1105" t="str">
        <f t="shared" ref="CF1105:CF1168" si="694" xml:space="preserve"> IF(LEN(BP1105)&gt;0,VLOOKUP(BP1105,$AO:$AP,2,FALSE),"")</f>
        <v/>
      </c>
      <c r="CG1105" t="str">
        <f t="shared" ref="CG1105:CG1168" si="695" xml:space="preserve"> IF(LEN(BQ1105)&gt;0,VLOOKUP(BQ1105,$AO:$AP,2,FALSE),"")</f>
        <v/>
      </c>
      <c r="CH1105" t="str">
        <f t="shared" ref="CH1105:CH1168" si="696" xml:space="preserve"> IF(LEN(BR1105)&gt;0,VLOOKUP(BR1105,$AO:$AP,2,FALSE),"")</f>
        <v/>
      </c>
      <c r="CI1105" t="str">
        <f t="shared" ref="CI1105:CI1168" si="697" xml:space="preserve"> IF(LEN(BS1105)&gt;0,VLOOKUP(BS1105,$AO:$AP,2,FALSE),"")</f>
        <v/>
      </c>
      <c r="CJ1105" t="str">
        <f t="shared" ref="CJ1105:CJ1168" si="698" xml:space="preserve"> IF(LEN(BT1105)&gt;0,VLOOKUP(BT1105,$AO:$AP,2,FALSE),"")</f>
        <v/>
      </c>
      <c r="CK1105" t="str">
        <f t="shared" ref="CK1105:CK1168" si="699" xml:space="preserve"> IF(LEN(BU1105)&gt;0,VLOOKUP(BU1105,$AO:$AP,2,FALSE),"")</f>
        <v/>
      </c>
      <c r="CL1105" t="str">
        <f t="shared" ref="CL1105:CL1168" si="700" xml:space="preserve"> IF(LEN(BV1105)&gt;0,VLOOKUP(BV1105,$AO:$AP,2,FALSE),"")</f>
        <v/>
      </c>
      <c r="CM1105" t="str">
        <f t="shared" ref="CM1105:CM1168" si="701" xml:space="preserve"> IF(LEN(BW1105)&gt;0,VLOOKUP(BW1105,$AO:$AP,2,FALSE),"")</f>
        <v/>
      </c>
      <c r="CN1105" t="str">
        <f t="shared" ref="CN1105:CN1168" si="702" xml:space="preserve"> IF(LEN(BX1105)&gt;0,VLOOKUP(BX1105,$AO:$AP,2,FALSE),"")</f>
        <v/>
      </c>
      <c r="CO1105" t="str">
        <f t="shared" ref="CO1105:CO1168" si="703" xml:space="preserve"> IF(LEN(BY1105)&gt;0,VLOOKUP(BY1105,$AO:$AP,2,FALSE),"")</f>
        <v/>
      </c>
    </row>
    <row r="1106" spans="1:93" ht="17.7" customHeight="1">
      <c r="A1106" t="s">
        <v>5290</v>
      </c>
      <c r="B1106" s="97" t="s">
        <v>4979</v>
      </c>
      <c r="C1106" s="26" t="s">
        <v>5307</v>
      </c>
      <c r="D1106" s="27"/>
      <c r="E1106" s="27" t="s">
        <v>61</v>
      </c>
      <c r="F1106" t="s">
        <v>48</v>
      </c>
      <c r="G1106" s="30" t="s">
        <v>631</v>
      </c>
      <c r="H1106" t="s">
        <v>3269</v>
      </c>
      <c r="I1106" t="s">
        <v>5376</v>
      </c>
      <c r="K1106" s="28"/>
      <c r="M1106" s="198" t="s">
        <v>1707</v>
      </c>
      <c r="R1106" t="str">
        <f>IF(COUNTIF(soi_input_variables!A:A,B1106)&gt;0,"yes","no")</f>
        <v>no</v>
      </c>
      <c r="S1106" t="str">
        <f>IF(COUNTIF(midas_input_variables!A:A,B1106)&gt;0,"yes","no")</f>
        <v>no</v>
      </c>
      <c r="T1106" t="str">
        <f t="shared" si="669"/>
        <v>no</v>
      </c>
      <c r="U1106">
        <v>0.02</v>
      </c>
      <c r="V1106" t="str">
        <f>IF(COUNTIF(eucalc_variables_proxies!A:A,B1106)&gt;0,"yes","no")</f>
        <v>no</v>
      </c>
      <c r="X1106" t="s">
        <v>3113</v>
      </c>
      <c r="Y1106" t="s">
        <v>3113</v>
      </c>
      <c r="AO1106" s="29"/>
      <c r="AP1106" s="103" t="s">
        <v>6005</v>
      </c>
      <c r="AQ1106" s="104" t="b">
        <v>1</v>
      </c>
      <c r="AR1106" s="105"/>
      <c r="AS1106" s="29"/>
      <c r="AT1106" s="131" t="str" cm="1">
        <f t="array" ref="AT1106">IFERROR(_xlfn.TEXTSPLIT(AR1106,";",,FALSE),"")</f>
        <v/>
      </c>
      <c r="BJ1106" s="132" t="str">
        <f t="shared" si="672"/>
        <v/>
      </c>
      <c r="BK1106" s="132" t="str">
        <f t="shared" si="673"/>
        <v/>
      </c>
      <c r="BL1106" s="132" t="str">
        <f t="shared" si="674"/>
        <v/>
      </c>
      <c r="BM1106" s="132" t="str">
        <f t="shared" si="675"/>
        <v/>
      </c>
      <c r="BN1106" s="132" t="str">
        <f t="shared" si="676"/>
        <v/>
      </c>
      <c r="BO1106" s="132" t="str">
        <f t="shared" si="677"/>
        <v/>
      </c>
      <c r="BP1106" s="132" t="str">
        <f t="shared" si="678"/>
        <v/>
      </c>
      <c r="BQ1106" s="132" t="str">
        <f t="shared" si="679"/>
        <v/>
      </c>
      <c r="BR1106" s="132" t="str">
        <f t="shared" si="680"/>
        <v/>
      </c>
      <c r="BS1106" s="132" t="str">
        <f t="shared" si="681"/>
        <v/>
      </c>
      <c r="BT1106" s="132" t="str">
        <f t="shared" si="682"/>
        <v/>
      </c>
      <c r="BU1106" s="132" t="str">
        <f t="shared" si="683"/>
        <v/>
      </c>
      <c r="BV1106" s="132" t="str">
        <f t="shared" si="684"/>
        <v/>
      </c>
      <c r="BW1106" s="132" t="str">
        <f t="shared" si="685"/>
        <v/>
      </c>
      <c r="BX1106" s="132" t="str">
        <f t="shared" si="686"/>
        <v/>
      </c>
      <c r="BY1106" s="132" t="str">
        <f t="shared" si="687"/>
        <v/>
      </c>
      <c r="BZ1106" t="str">
        <f t="shared" si="688"/>
        <v/>
      </c>
      <c r="CA1106" t="str">
        <f t="shared" si="689"/>
        <v/>
      </c>
      <c r="CB1106" t="str">
        <f t="shared" si="690"/>
        <v/>
      </c>
      <c r="CC1106" t="str">
        <f t="shared" si="691"/>
        <v/>
      </c>
      <c r="CD1106" t="str">
        <f t="shared" si="692"/>
        <v/>
      </c>
      <c r="CE1106" t="str">
        <f t="shared" si="693"/>
        <v/>
      </c>
      <c r="CF1106" t="str">
        <f t="shared" si="694"/>
        <v/>
      </c>
      <c r="CG1106" t="str">
        <f t="shared" si="695"/>
        <v/>
      </c>
      <c r="CH1106" t="str">
        <f t="shared" si="696"/>
        <v/>
      </c>
      <c r="CI1106" t="str">
        <f t="shared" si="697"/>
        <v/>
      </c>
      <c r="CJ1106" t="str">
        <f t="shared" si="698"/>
        <v/>
      </c>
      <c r="CK1106" t="str">
        <f t="shared" si="699"/>
        <v/>
      </c>
      <c r="CL1106" t="str">
        <f t="shared" si="700"/>
        <v/>
      </c>
      <c r="CM1106" t="str">
        <f t="shared" si="701"/>
        <v/>
      </c>
      <c r="CN1106" t="str">
        <f t="shared" si="702"/>
        <v/>
      </c>
      <c r="CO1106" t="str">
        <f t="shared" si="703"/>
        <v/>
      </c>
    </row>
    <row r="1107" spans="1:93" ht="19.2" customHeight="1">
      <c r="A1107" t="s">
        <v>5293</v>
      </c>
      <c r="B1107" s="97" t="s">
        <v>4981</v>
      </c>
      <c r="C1107" s="26" t="s">
        <v>5312</v>
      </c>
      <c r="D1107" s="27"/>
      <c r="E1107" s="27" t="s">
        <v>61</v>
      </c>
      <c r="F1107" t="s">
        <v>48</v>
      </c>
      <c r="G1107" s="30" t="s">
        <v>631</v>
      </c>
      <c r="H1107" t="s">
        <v>3269</v>
      </c>
      <c r="I1107" t="s">
        <v>5376</v>
      </c>
      <c r="K1107" s="28"/>
      <c r="M1107" s="198" t="s">
        <v>1707</v>
      </c>
      <c r="R1107" t="str">
        <f>IF(COUNTIF(soi_input_variables!A:A,B1107)&gt;0,"yes","no")</f>
        <v>no</v>
      </c>
      <c r="S1107" t="str">
        <f>IF(COUNTIF(midas_input_variables!A:A,B1107)&gt;0,"yes","no")</f>
        <v>no</v>
      </c>
      <c r="T1107" t="str">
        <f t="shared" ref="T1107" si="704">IF(OR(R1107="yes",S1107="yes"),"yes","no")</f>
        <v>no</v>
      </c>
      <c r="U1107">
        <v>0.02</v>
      </c>
      <c r="V1107" t="str">
        <f>IF(COUNTIF(eucalc_variables_proxies!A:A,B1107)&gt;0,"yes","no")</f>
        <v>no</v>
      </c>
      <c r="X1107" t="s">
        <v>3113</v>
      </c>
      <c r="Y1107" t="s">
        <v>3113</v>
      </c>
      <c r="AO1107" s="29"/>
      <c r="AP1107" s="103" t="s">
        <v>6006</v>
      </c>
      <c r="AQ1107" s="104" t="b">
        <v>1</v>
      </c>
      <c r="AR1107" s="105"/>
      <c r="AS1107" s="29"/>
      <c r="AT1107" s="131" t="str" cm="1">
        <f t="array" ref="AT1107">IFERROR(_xlfn.TEXTSPLIT(AR1107,";",,FALSE),"")</f>
        <v/>
      </c>
      <c r="BJ1107" s="132" t="str">
        <f t="shared" si="672"/>
        <v/>
      </c>
      <c r="BK1107" s="132" t="str">
        <f t="shared" si="673"/>
        <v/>
      </c>
      <c r="BL1107" s="132" t="str">
        <f t="shared" si="674"/>
        <v/>
      </c>
      <c r="BM1107" s="132" t="str">
        <f t="shared" si="675"/>
        <v/>
      </c>
      <c r="BN1107" s="132" t="str">
        <f t="shared" si="676"/>
        <v/>
      </c>
      <c r="BO1107" s="132" t="str">
        <f t="shared" si="677"/>
        <v/>
      </c>
      <c r="BP1107" s="132" t="str">
        <f t="shared" si="678"/>
        <v/>
      </c>
      <c r="BQ1107" s="132" t="str">
        <f t="shared" si="679"/>
        <v/>
      </c>
      <c r="BR1107" s="132" t="str">
        <f t="shared" si="680"/>
        <v/>
      </c>
      <c r="BS1107" s="132" t="str">
        <f t="shared" si="681"/>
        <v/>
      </c>
      <c r="BT1107" s="132" t="str">
        <f t="shared" si="682"/>
        <v/>
      </c>
      <c r="BU1107" s="132" t="str">
        <f t="shared" si="683"/>
        <v/>
      </c>
      <c r="BV1107" s="132" t="str">
        <f t="shared" si="684"/>
        <v/>
      </c>
      <c r="BW1107" s="132" t="str">
        <f t="shared" si="685"/>
        <v/>
      </c>
      <c r="BX1107" s="132" t="str">
        <f t="shared" si="686"/>
        <v/>
      </c>
      <c r="BY1107" s="132" t="str">
        <f t="shared" si="687"/>
        <v/>
      </c>
      <c r="BZ1107" t="str">
        <f t="shared" si="688"/>
        <v/>
      </c>
      <c r="CA1107" t="str">
        <f t="shared" si="689"/>
        <v/>
      </c>
      <c r="CB1107" t="str">
        <f t="shared" si="690"/>
        <v/>
      </c>
      <c r="CC1107" t="str">
        <f t="shared" si="691"/>
        <v/>
      </c>
      <c r="CD1107" t="str">
        <f t="shared" si="692"/>
        <v/>
      </c>
      <c r="CE1107" t="str">
        <f t="shared" si="693"/>
        <v/>
      </c>
      <c r="CF1107" t="str">
        <f t="shared" si="694"/>
        <v/>
      </c>
      <c r="CG1107" t="str">
        <f t="shared" si="695"/>
        <v/>
      </c>
      <c r="CH1107" t="str">
        <f t="shared" si="696"/>
        <v/>
      </c>
      <c r="CI1107" t="str">
        <f t="shared" si="697"/>
        <v/>
      </c>
      <c r="CJ1107" t="str">
        <f t="shared" si="698"/>
        <v/>
      </c>
      <c r="CK1107" t="str">
        <f t="shared" si="699"/>
        <v/>
      </c>
      <c r="CL1107" t="str">
        <f t="shared" si="700"/>
        <v/>
      </c>
      <c r="CM1107" t="str">
        <f t="shared" si="701"/>
        <v/>
      </c>
      <c r="CN1107" t="str">
        <f t="shared" si="702"/>
        <v/>
      </c>
      <c r="CO1107" t="str">
        <f t="shared" si="703"/>
        <v/>
      </c>
    </row>
    <row r="1108" spans="1:93" ht="16.5" customHeight="1">
      <c r="A1108" t="s">
        <v>5296</v>
      </c>
      <c r="B1108" s="97" t="s">
        <v>4985</v>
      </c>
      <c r="C1108" s="26" t="s">
        <v>5375</v>
      </c>
      <c r="D1108" s="27"/>
      <c r="E1108" s="27" t="s">
        <v>61</v>
      </c>
      <c r="F1108" t="s">
        <v>48</v>
      </c>
      <c r="G1108" s="30" t="s">
        <v>631</v>
      </c>
      <c r="H1108" t="s">
        <v>3269</v>
      </c>
      <c r="I1108" t="s">
        <v>5376</v>
      </c>
      <c r="K1108" s="28" t="s">
        <v>6007</v>
      </c>
      <c r="L1108" t="s">
        <v>472</v>
      </c>
      <c r="M1108" t="s">
        <v>38</v>
      </c>
      <c r="R1108" t="str">
        <f>IF(COUNTIF(soi_input_variables!A:A,B1108)&gt;0,"yes","no")</f>
        <v>yes</v>
      </c>
      <c r="S1108" t="str">
        <f>IF(COUNTIF(midas_input_variables!A:A,B1108)&gt;0,"yes","no")</f>
        <v>no</v>
      </c>
      <c r="T1108" t="str">
        <f t="shared" si="610"/>
        <v>yes</v>
      </c>
      <c r="U1108">
        <v>0.02</v>
      </c>
      <c r="V1108" t="str">
        <f>IF(COUNTIF(eucalc_variables_proxies!A:A,B1108)&gt;0,"yes","no")</f>
        <v>yes</v>
      </c>
      <c r="X1108" t="s">
        <v>3113</v>
      </c>
      <c r="Y1108" t="s">
        <v>3113</v>
      </c>
      <c r="AO1108" s="29"/>
      <c r="AP1108" s="103" t="s">
        <v>6008</v>
      </c>
      <c r="AQ1108" s="104" t="b">
        <v>1</v>
      </c>
      <c r="AR1108" s="105"/>
      <c r="AS1108" s="29"/>
      <c r="AT1108" s="131" t="str" cm="1">
        <f t="array" ref="AT1108">IFERROR(_xlfn.TEXTSPLIT(AR1108,";",,FALSE),"")</f>
        <v/>
      </c>
      <c r="BJ1108" s="132" t="str">
        <f t="shared" si="672"/>
        <v/>
      </c>
      <c r="BK1108" s="132" t="str">
        <f t="shared" si="673"/>
        <v/>
      </c>
      <c r="BL1108" s="132" t="str">
        <f t="shared" si="674"/>
        <v/>
      </c>
      <c r="BM1108" s="132" t="str">
        <f t="shared" si="675"/>
        <v/>
      </c>
      <c r="BN1108" s="132" t="str">
        <f t="shared" si="676"/>
        <v/>
      </c>
      <c r="BO1108" s="132" t="str">
        <f t="shared" si="677"/>
        <v/>
      </c>
      <c r="BP1108" s="132" t="str">
        <f t="shared" si="678"/>
        <v/>
      </c>
      <c r="BQ1108" s="132" t="str">
        <f t="shared" si="679"/>
        <v/>
      </c>
      <c r="BR1108" s="132" t="str">
        <f t="shared" si="680"/>
        <v/>
      </c>
      <c r="BS1108" s="132" t="str">
        <f t="shared" si="681"/>
        <v/>
      </c>
      <c r="BT1108" s="132" t="str">
        <f t="shared" si="682"/>
        <v/>
      </c>
      <c r="BU1108" s="132" t="str">
        <f t="shared" si="683"/>
        <v/>
      </c>
      <c r="BV1108" s="132" t="str">
        <f t="shared" si="684"/>
        <v/>
      </c>
      <c r="BW1108" s="132" t="str">
        <f t="shared" si="685"/>
        <v/>
      </c>
      <c r="BX1108" s="132" t="str">
        <f t="shared" si="686"/>
        <v/>
      </c>
      <c r="BY1108" s="132" t="str">
        <f t="shared" si="687"/>
        <v/>
      </c>
      <c r="BZ1108" t="str">
        <f t="shared" si="688"/>
        <v/>
      </c>
      <c r="CA1108" t="str">
        <f t="shared" si="689"/>
        <v/>
      </c>
      <c r="CB1108" t="str">
        <f t="shared" si="690"/>
        <v/>
      </c>
      <c r="CC1108" t="str">
        <f t="shared" si="691"/>
        <v/>
      </c>
      <c r="CD1108" t="str">
        <f t="shared" si="692"/>
        <v/>
      </c>
      <c r="CE1108" t="str">
        <f t="shared" si="693"/>
        <v/>
      </c>
      <c r="CF1108" t="str">
        <f t="shared" si="694"/>
        <v/>
      </c>
      <c r="CG1108" t="str">
        <f t="shared" si="695"/>
        <v/>
      </c>
      <c r="CH1108" t="str">
        <f t="shared" si="696"/>
        <v/>
      </c>
      <c r="CI1108" t="str">
        <f t="shared" si="697"/>
        <v/>
      </c>
      <c r="CJ1108" t="str">
        <f t="shared" si="698"/>
        <v/>
      </c>
      <c r="CK1108" t="str">
        <f t="shared" si="699"/>
        <v/>
      </c>
      <c r="CL1108" t="str">
        <f t="shared" si="700"/>
        <v/>
      </c>
      <c r="CM1108" t="str">
        <f t="shared" si="701"/>
        <v/>
      </c>
      <c r="CN1108" t="str">
        <f t="shared" si="702"/>
        <v/>
      </c>
      <c r="CO1108" t="str">
        <f t="shared" si="703"/>
        <v/>
      </c>
    </row>
    <row r="1109" spans="1:93" ht="16.5" customHeight="1">
      <c r="A1109" t="s">
        <v>5302</v>
      </c>
      <c r="B1109" s="97" t="s">
        <v>4989</v>
      </c>
      <c r="C1109" s="26" t="s">
        <v>5316</v>
      </c>
      <c r="D1109" s="27"/>
      <c r="E1109" s="27" t="s">
        <v>61</v>
      </c>
      <c r="F1109" t="s">
        <v>48</v>
      </c>
      <c r="G1109" s="30" t="s">
        <v>631</v>
      </c>
      <c r="H1109" t="s">
        <v>3269</v>
      </c>
      <c r="I1109" t="s">
        <v>5352</v>
      </c>
      <c r="K1109" s="28"/>
      <c r="M1109" t="s">
        <v>38</v>
      </c>
      <c r="R1109" t="str">
        <f>IF(COUNTIF(soi_input_variables!A:A,B1109)&gt;0,"yes","no")</f>
        <v>no</v>
      </c>
      <c r="S1109" t="str">
        <f>IF(COUNTIF(midas_input_variables!A:A,B1109)&gt;0,"yes","no")</f>
        <v>yes</v>
      </c>
      <c r="T1109" t="str">
        <f t="shared" si="610"/>
        <v>yes</v>
      </c>
      <c r="U1109">
        <v>0.02</v>
      </c>
      <c r="V1109" t="str">
        <f>IF(COUNTIF(eucalc_variables_proxies!A:A,B1109)&gt;0,"yes","no")</f>
        <v>yes</v>
      </c>
      <c r="X1109" t="s">
        <v>3113</v>
      </c>
      <c r="Y1109" t="s">
        <v>3113</v>
      </c>
      <c r="AO1109" s="29"/>
      <c r="AP1109" s="103" t="s">
        <v>4547</v>
      </c>
      <c r="AQ1109" s="104" t="b">
        <v>1</v>
      </c>
      <c r="AR1109" s="105"/>
      <c r="AS1109" s="29"/>
      <c r="AT1109" s="131" t="str" cm="1">
        <f t="array" ref="AT1109">IFERROR(_xlfn.TEXTSPLIT(AR1109,";",,FALSE),"")</f>
        <v/>
      </c>
      <c r="BJ1109" s="132" t="str">
        <f t="shared" si="672"/>
        <v/>
      </c>
      <c r="BK1109" s="132" t="str">
        <f t="shared" si="673"/>
        <v/>
      </c>
      <c r="BL1109" s="132" t="str">
        <f t="shared" si="674"/>
        <v/>
      </c>
      <c r="BM1109" s="132" t="str">
        <f t="shared" si="675"/>
        <v/>
      </c>
      <c r="BN1109" s="132" t="str">
        <f t="shared" si="676"/>
        <v/>
      </c>
      <c r="BO1109" s="132" t="str">
        <f t="shared" si="677"/>
        <v/>
      </c>
      <c r="BP1109" s="132" t="str">
        <f t="shared" si="678"/>
        <v/>
      </c>
      <c r="BQ1109" s="132" t="str">
        <f t="shared" si="679"/>
        <v/>
      </c>
      <c r="BR1109" s="132" t="str">
        <f t="shared" si="680"/>
        <v/>
      </c>
      <c r="BS1109" s="132" t="str">
        <f t="shared" si="681"/>
        <v/>
      </c>
      <c r="BT1109" s="132" t="str">
        <f t="shared" si="682"/>
        <v/>
      </c>
      <c r="BU1109" s="132" t="str">
        <f t="shared" si="683"/>
        <v/>
      </c>
      <c r="BV1109" s="132" t="str">
        <f t="shared" si="684"/>
        <v/>
      </c>
      <c r="BW1109" s="132" t="str">
        <f t="shared" si="685"/>
        <v/>
      </c>
      <c r="BX1109" s="132" t="str">
        <f t="shared" si="686"/>
        <v/>
      </c>
      <c r="BY1109" s="132" t="str">
        <f t="shared" si="687"/>
        <v/>
      </c>
      <c r="BZ1109" t="str">
        <f t="shared" si="688"/>
        <v/>
      </c>
      <c r="CA1109" t="str">
        <f t="shared" si="689"/>
        <v/>
      </c>
      <c r="CB1109" t="str">
        <f t="shared" si="690"/>
        <v/>
      </c>
      <c r="CC1109" t="str">
        <f t="shared" si="691"/>
        <v/>
      </c>
      <c r="CD1109" t="str">
        <f t="shared" si="692"/>
        <v/>
      </c>
      <c r="CE1109" t="str">
        <f t="shared" si="693"/>
        <v/>
      </c>
      <c r="CF1109" t="str">
        <f t="shared" si="694"/>
        <v/>
      </c>
      <c r="CG1109" t="str">
        <f t="shared" si="695"/>
        <v/>
      </c>
      <c r="CH1109" t="str">
        <f t="shared" si="696"/>
        <v/>
      </c>
      <c r="CI1109" t="str">
        <f t="shared" si="697"/>
        <v/>
      </c>
      <c r="CJ1109" t="str">
        <f t="shared" si="698"/>
        <v/>
      </c>
      <c r="CK1109" t="str">
        <f t="shared" si="699"/>
        <v/>
      </c>
      <c r="CL1109" t="str">
        <f t="shared" si="700"/>
        <v/>
      </c>
      <c r="CM1109" t="str">
        <f t="shared" si="701"/>
        <v/>
      </c>
      <c r="CN1109" t="str">
        <f t="shared" si="702"/>
        <v/>
      </c>
      <c r="CO1109" t="str">
        <f t="shared" si="703"/>
        <v/>
      </c>
    </row>
    <row r="1110" spans="1:93" ht="18" customHeight="1">
      <c r="A1110" t="s">
        <v>5306</v>
      </c>
      <c r="B1110" s="97" t="s">
        <v>4993</v>
      </c>
      <c r="C1110" s="26" t="s">
        <v>5319</v>
      </c>
      <c r="D1110" s="27"/>
      <c r="E1110" s="27" t="s">
        <v>61</v>
      </c>
      <c r="F1110" t="s">
        <v>48</v>
      </c>
      <c r="G1110" s="30" t="s">
        <v>631</v>
      </c>
      <c r="H1110" t="s">
        <v>3269</v>
      </c>
      <c r="I1110" t="s">
        <v>5352</v>
      </c>
      <c r="K1110" s="28"/>
      <c r="M1110" t="s">
        <v>38</v>
      </c>
      <c r="R1110" t="str">
        <f>IF(COUNTIF(soi_input_variables!A:A,B1110)&gt;0,"yes","no")</f>
        <v>no</v>
      </c>
      <c r="S1110" t="str">
        <f>IF(COUNTIF(midas_input_variables!A:A,B1110)&gt;0,"yes","no")</f>
        <v>yes</v>
      </c>
      <c r="T1110" t="str">
        <f t="shared" si="610"/>
        <v>yes</v>
      </c>
      <c r="U1110">
        <v>0.02</v>
      </c>
      <c r="V1110" t="str">
        <f>IF(COUNTIF(eucalc_variables_proxies!A:A,B1110)&gt;0,"yes","no")</f>
        <v>yes</v>
      </c>
      <c r="X1110" t="s">
        <v>3113</v>
      </c>
      <c r="Y1110" t="s">
        <v>3113</v>
      </c>
      <c r="AO1110" s="29"/>
      <c r="AP1110" s="103" t="s">
        <v>4579</v>
      </c>
      <c r="AQ1110" s="104" t="b">
        <v>1</v>
      </c>
      <c r="AR1110" s="105"/>
      <c r="AS1110" s="29"/>
      <c r="AT1110" s="131" t="str" cm="1">
        <f t="array" ref="AT1110">IFERROR(_xlfn.TEXTSPLIT(AR1110,";",,FALSE),"")</f>
        <v/>
      </c>
      <c r="BJ1110" s="132" t="str">
        <f t="shared" si="672"/>
        <v/>
      </c>
      <c r="BK1110" s="132" t="str">
        <f t="shared" si="673"/>
        <v/>
      </c>
      <c r="BL1110" s="132" t="str">
        <f t="shared" si="674"/>
        <v/>
      </c>
      <c r="BM1110" s="132" t="str">
        <f t="shared" si="675"/>
        <v/>
      </c>
      <c r="BN1110" s="132" t="str">
        <f t="shared" si="676"/>
        <v/>
      </c>
      <c r="BO1110" s="132" t="str">
        <f t="shared" si="677"/>
        <v/>
      </c>
      <c r="BP1110" s="132" t="str">
        <f t="shared" si="678"/>
        <v/>
      </c>
      <c r="BQ1110" s="132" t="str">
        <f t="shared" si="679"/>
        <v/>
      </c>
      <c r="BR1110" s="132" t="str">
        <f t="shared" si="680"/>
        <v/>
      </c>
      <c r="BS1110" s="132" t="str">
        <f t="shared" si="681"/>
        <v/>
      </c>
      <c r="BT1110" s="132" t="str">
        <f t="shared" si="682"/>
        <v/>
      </c>
      <c r="BU1110" s="132" t="str">
        <f t="shared" si="683"/>
        <v/>
      </c>
      <c r="BV1110" s="132" t="str">
        <f t="shared" si="684"/>
        <v/>
      </c>
      <c r="BW1110" s="132" t="str">
        <f t="shared" si="685"/>
        <v/>
      </c>
      <c r="BX1110" s="132" t="str">
        <f t="shared" si="686"/>
        <v/>
      </c>
      <c r="BY1110" s="132" t="str">
        <f t="shared" si="687"/>
        <v/>
      </c>
      <c r="BZ1110" t="str">
        <f t="shared" si="688"/>
        <v/>
      </c>
      <c r="CA1110" t="str">
        <f t="shared" si="689"/>
        <v/>
      </c>
      <c r="CB1110" t="str">
        <f t="shared" si="690"/>
        <v/>
      </c>
      <c r="CC1110" t="str">
        <f t="shared" si="691"/>
        <v/>
      </c>
      <c r="CD1110" t="str">
        <f t="shared" si="692"/>
        <v/>
      </c>
      <c r="CE1110" t="str">
        <f t="shared" si="693"/>
        <v/>
      </c>
      <c r="CF1110" t="str">
        <f t="shared" si="694"/>
        <v/>
      </c>
      <c r="CG1110" t="str">
        <f t="shared" si="695"/>
        <v/>
      </c>
      <c r="CH1110" t="str">
        <f t="shared" si="696"/>
        <v/>
      </c>
      <c r="CI1110" t="str">
        <f t="shared" si="697"/>
        <v/>
      </c>
      <c r="CJ1110" t="str">
        <f t="shared" si="698"/>
        <v/>
      </c>
      <c r="CK1110" t="str">
        <f t="shared" si="699"/>
        <v/>
      </c>
      <c r="CL1110" t="str">
        <f t="shared" si="700"/>
        <v/>
      </c>
      <c r="CM1110" t="str">
        <f t="shared" si="701"/>
        <v/>
      </c>
      <c r="CN1110" t="str">
        <f t="shared" si="702"/>
        <v/>
      </c>
      <c r="CO1110" t="str">
        <f t="shared" si="703"/>
        <v/>
      </c>
    </row>
    <row r="1111" spans="1:93" ht="20.100000000000001" customHeight="1">
      <c r="A1111" t="s">
        <v>5311</v>
      </c>
      <c r="B1111" s="97" t="s">
        <v>4997</v>
      </c>
      <c r="C1111" s="26" t="s">
        <v>5322</v>
      </c>
      <c r="D1111" s="27"/>
      <c r="E1111" s="27" t="s">
        <v>61</v>
      </c>
      <c r="F1111" t="s">
        <v>48</v>
      </c>
      <c r="G1111" s="30" t="s">
        <v>631</v>
      </c>
      <c r="H1111" t="s">
        <v>3269</v>
      </c>
      <c r="I1111" t="s">
        <v>5352</v>
      </c>
      <c r="K1111" s="28"/>
      <c r="M1111" t="s">
        <v>38</v>
      </c>
      <c r="R1111" t="str">
        <f>IF(COUNTIF(soi_input_variables!A:A,B1111)&gt;0,"yes","no")</f>
        <v>no</v>
      </c>
      <c r="S1111" t="str">
        <f>IF(COUNTIF(midas_input_variables!A:A,B1111)&gt;0,"yes","no")</f>
        <v>yes</v>
      </c>
      <c r="T1111" t="str">
        <f t="shared" si="610"/>
        <v>yes</v>
      </c>
      <c r="U1111">
        <v>0.02</v>
      </c>
      <c r="V1111" t="str">
        <f>IF(COUNTIF(eucalc_variables_proxies!A:A,B1111)&gt;0,"yes","no")</f>
        <v>yes</v>
      </c>
      <c r="X1111" t="s">
        <v>3113</v>
      </c>
      <c r="Y1111" t="s">
        <v>3113</v>
      </c>
      <c r="AO1111" s="29"/>
      <c r="AP1111" s="103" t="s">
        <v>4556</v>
      </c>
      <c r="AQ1111" s="104" t="b">
        <v>1</v>
      </c>
      <c r="AR1111" s="105"/>
      <c r="AS1111" s="29"/>
      <c r="AT1111" s="131" t="str" cm="1">
        <f t="array" ref="AT1111">IFERROR(_xlfn.TEXTSPLIT(AR1111,";",,FALSE),"")</f>
        <v/>
      </c>
      <c r="BJ1111" s="132" t="str">
        <f t="shared" si="672"/>
        <v/>
      </c>
      <c r="BK1111" s="132" t="str">
        <f t="shared" si="673"/>
        <v/>
      </c>
      <c r="BL1111" s="132" t="str">
        <f t="shared" si="674"/>
        <v/>
      </c>
      <c r="BM1111" s="132" t="str">
        <f t="shared" si="675"/>
        <v/>
      </c>
      <c r="BN1111" s="132" t="str">
        <f t="shared" si="676"/>
        <v/>
      </c>
      <c r="BO1111" s="132" t="str">
        <f t="shared" si="677"/>
        <v/>
      </c>
      <c r="BP1111" s="132" t="str">
        <f t="shared" si="678"/>
        <v/>
      </c>
      <c r="BQ1111" s="132" t="str">
        <f t="shared" si="679"/>
        <v/>
      </c>
      <c r="BR1111" s="132" t="str">
        <f t="shared" si="680"/>
        <v/>
      </c>
      <c r="BS1111" s="132" t="str">
        <f t="shared" si="681"/>
        <v/>
      </c>
      <c r="BT1111" s="132" t="str">
        <f t="shared" si="682"/>
        <v/>
      </c>
      <c r="BU1111" s="132" t="str">
        <f t="shared" si="683"/>
        <v/>
      </c>
      <c r="BV1111" s="132" t="str">
        <f t="shared" si="684"/>
        <v/>
      </c>
      <c r="BW1111" s="132" t="str">
        <f t="shared" si="685"/>
        <v/>
      </c>
      <c r="BX1111" s="132" t="str">
        <f t="shared" si="686"/>
        <v/>
      </c>
      <c r="BY1111" s="132" t="str">
        <f t="shared" si="687"/>
        <v/>
      </c>
      <c r="BZ1111" t="str">
        <f t="shared" si="688"/>
        <v/>
      </c>
      <c r="CA1111" t="str">
        <f t="shared" si="689"/>
        <v/>
      </c>
      <c r="CB1111" t="str">
        <f t="shared" si="690"/>
        <v/>
      </c>
      <c r="CC1111" t="str">
        <f t="shared" si="691"/>
        <v/>
      </c>
      <c r="CD1111" t="str">
        <f t="shared" si="692"/>
        <v/>
      </c>
      <c r="CE1111" t="str">
        <f t="shared" si="693"/>
        <v/>
      </c>
      <c r="CF1111" t="str">
        <f t="shared" si="694"/>
        <v/>
      </c>
      <c r="CG1111" t="str">
        <f t="shared" si="695"/>
        <v/>
      </c>
      <c r="CH1111" t="str">
        <f t="shared" si="696"/>
        <v/>
      </c>
      <c r="CI1111" t="str">
        <f t="shared" si="697"/>
        <v/>
      </c>
      <c r="CJ1111" t="str">
        <f t="shared" si="698"/>
        <v/>
      </c>
      <c r="CK1111" t="str">
        <f t="shared" si="699"/>
        <v/>
      </c>
      <c r="CL1111" t="str">
        <f t="shared" si="700"/>
        <v/>
      </c>
      <c r="CM1111" t="str">
        <f t="shared" si="701"/>
        <v/>
      </c>
      <c r="CN1111" t="str">
        <f t="shared" si="702"/>
        <v/>
      </c>
      <c r="CO1111" t="str">
        <f t="shared" si="703"/>
        <v/>
      </c>
    </row>
    <row r="1112" spans="1:93" ht="16.5" customHeight="1">
      <c r="A1112" t="s">
        <v>5315</v>
      </c>
      <c r="B1112" s="97" t="s">
        <v>5001</v>
      </c>
      <c r="C1112" s="26" t="s">
        <v>5380</v>
      </c>
      <c r="D1112" s="27"/>
      <c r="E1112" s="27" t="s">
        <v>61</v>
      </c>
      <c r="F1112" t="s">
        <v>48</v>
      </c>
      <c r="G1112" s="30" t="s">
        <v>631</v>
      </c>
      <c r="H1112" t="s">
        <v>3269</v>
      </c>
      <c r="I1112" t="s">
        <v>5352</v>
      </c>
      <c r="K1112" s="28" t="s">
        <v>6009</v>
      </c>
      <c r="L1112" t="s">
        <v>472</v>
      </c>
      <c r="M1112" t="s">
        <v>38</v>
      </c>
      <c r="Q1112" s="1" t="s">
        <v>6010</v>
      </c>
      <c r="R1112" t="str">
        <f>IF(COUNTIF(soi_input_variables!A:A,B1112)&gt;0,"yes","no")</f>
        <v>yes</v>
      </c>
      <c r="S1112" t="str">
        <f>IF(COUNTIF(midas_input_variables!A:A,B1112)&gt;0,"yes","no")</f>
        <v>no</v>
      </c>
      <c r="T1112" t="str">
        <f t="shared" si="610"/>
        <v>yes</v>
      </c>
      <c r="U1112">
        <v>0.02</v>
      </c>
      <c r="V1112" t="str">
        <f>IF(COUNTIF(eucalc_variables_proxies!A:A,B1112)&gt;0,"yes","no")</f>
        <v>no</v>
      </c>
      <c r="X1112" t="s">
        <v>3113</v>
      </c>
      <c r="Y1112" t="s">
        <v>3113</v>
      </c>
      <c r="AO1112" s="29"/>
      <c r="AP1112" s="103" t="s">
        <v>4563</v>
      </c>
      <c r="AQ1112" s="104" t="b">
        <v>1</v>
      </c>
      <c r="AR1112" s="105"/>
      <c r="AS1112" s="29"/>
      <c r="AT1112" s="131" t="str" cm="1">
        <f t="array" ref="AT1112">IFERROR(_xlfn.TEXTSPLIT(AR1112,";",,FALSE),"")</f>
        <v/>
      </c>
      <c r="BJ1112" s="132" t="str">
        <f t="shared" si="672"/>
        <v/>
      </c>
      <c r="BK1112" s="132" t="str">
        <f t="shared" si="673"/>
        <v/>
      </c>
      <c r="BL1112" s="132" t="str">
        <f t="shared" si="674"/>
        <v/>
      </c>
      <c r="BM1112" s="132" t="str">
        <f t="shared" si="675"/>
        <v/>
      </c>
      <c r="BN1112" s="132" t="str">
        <f t="shared" si="676"/>
        <v/>
      </c>
      <c r="BO1112" s="132" t="str">
        <f t="shared" si="677"/>
        <v/>
      </c>
      <c r="BP1112" s="132" t="str">
        <f t="shared" si="678"/>
        <v/>
      </c>
      <c r="BQ1112" s="132" t="str">
        <f t="shared" si="679"/>
        <v/>
      </c>
      <c r="BR1112" s="132" t="str">
        <f t="shared" si="680"/>
        <v/>
      </c>
      <c r="BS1112" s="132" t="str">
        <f t="shared" si="681"/>
        <v/>
      </c>
      <c r="BT1112" s="132" t="str">
        <f t="shared" si="682"/>
        <v/>
      </c>
      <c r="BU1112" s="132" t="str">
        <f t="shared" si="683"/>
        <v/>
      </c>
      <c r="BV1112" s="132" t="str">
        <f t="shared" si="684"/>
        <v/>
      </c>
      <c r="BW1112" s="132" t="str">
        <f t="shared" si="685"/>
        <v/>
      </c>
      <c r="BX1112" s="132" t="str">
        <f t="shared" si="686"/>
        <v/>
      </c>
      <c r="BY1112" s="132" t="str">
        <f t="shared" si="687"/>
        <v/>
      </c>
      <c r="BZ1112" t="str">
        <f t="shared" si="688"/>
        <v/>
      </c>
      <c r="CA1112" t="str">
        <f t="shared" si="689"/>
        <v/>
      </c>
      <c r="CB1112" t="str">
        <f t="shared" si="690"/>
        <v/>
      </c>
      <c r="CC1112" t="str">
        <f t="shared" si="691"/>
        <v/>
      </c>
      <c r="CD1112" t="str">
        <f t="shared" si="692"/>
        <v/>
      </c>
      <c r="CE1112" t="str">
        <f t="shared" si="693"/>
        <v/>
      </c>
      <c r="CF1112" t="str">
        <f t="shared" si="694"/>
        <v/>
      </c>
      <c r="CG1112" t="str">
        <f t="shared" si="695"/>
        <v/>
      </c>
      <c r="CH1112" t="str">
        <f t="shared" si="696"/>
        <v/>
      </c>
      <c r="CI1112" t="str">
        <f t="shared" si="697"/>
        <v/>
      </c>
      <c r="CJ1112" t="str">
        <f t="shared" si="698"/>
        <v/>
      </c>
      <c r="CK1112" t="str">
        <f t="shared" si="699"/>
        <v/>
      </c>
      <c r="CL1112" t="str">
        <f t="shared" si="700"/>
        <v/>
      </c>
      <c r="CM1112" t="str">
        <f t="shared" si="701"/>
        <v/>
      </c>
      <c r="CN1112" t="str">
        <f t="shared" si="702"/>
        <v/>
      </c>
      <c r="CO1112" t="str">
        <f t="shared" si="703"/>
        <v/>
      </c>
    </row>
    <row r="1113" spans="1:93" ht="17.100000000000001" customHeight="1">
      <c r="A1113" s="205" t="s">
        <v>5321</v>
      </c>
      <c r="B1113" s="193"/>
      <c r="C1113" s="26" t="s">
        <v>5326</v>
      </c>
      <c r="D1113" s="27"/>
      <c r="E1113" s="27" t="s">
        <v>61</v>
      </c>
      <c r="F1113" t="s">
        <v>48</v>
      </c>
      <c r="G1113" s="30" t="s">
        <v>631</v>
      </c>
      <c r="H1113" t="s">
        <v>3269</v>
      </c>
      <c r="I1113" t="s">
        <v>2833</v>
      </c>
      <c r="K1113" s="28" t="s">
        <v>5971</v>
      </c>
      <c r="M1113" t="s">
        <v>1707</v>
      </c>
      <c r="R1113" t="str">
        <f>IF(COUNTIF(soi_input_variables!A:A,B1113)&gt;0,"yes","no")</f>
        <v>no</v>
      </c>
      <c r="S1113" t="str">
        <f>IF(COUNTIF(midas_input_variables!A:A,B1113)&gt;0,"yes","no")</f>
        <v>no</v>
      </c>
      <c r="T1113" t="str">
        <f t="shared" si="610"/>
        <v>no</v>
      </c>
      <c r="U1113">
        <v>0.02</v>
      </c>
      <c r="V1113" t="str">
        <f>IF(COUNTIF(eucalc_variables_proxies!A:A,B1113)&gt;0,"yes","no")</f>
        <v>no</v>
      </c>
      <c r="X1113" t="s">
        <v>3113</v>
      </c>
      <c r="Y1113" t="s">
        <v>3113</v>
      </c>
      <c r="AO1113" s="29"/>
      <c r="AP1113" s="103" t="s">
        <v>4596</v>
      </c>
      <c r="AQ1113" s="104" t="b">
        <v>1</v>
      </c>
      <c r="AR1113" s="105"/>
      <c r="AS1113" s="29"/>
      <c r="AT1113" s="131" t="str" cm="1">
        <f t="array" ref="AT1113">IFERROR(_xlfn.TEXTSPLIT(AR1113,";",,FALSE),"")</f>
        <v/>
      </c>
      <c r="BJ1113" s="132" t="str">
        <f t="shared" si="672"/>
        <v/>
      </c>
      <c r="BK1113" s="132" t="str">
        <f t="shared" si="673"/>
        <v/>
      </c>
      <c r="BL1113" s="132" t="str">
        <f t="shared" si="674"/>
        <v/>
      </c>
      <c r="BM1113" s="132" t="str">
        <f t="shared" si="675"/>
        <v/>
      </c>
      <c r="BN1113" s="132" t="str">
        <f t="shared" si="676"/>
        <v/>
      </c>
      <c r="BO1113" s="132" t="str">
        <f t="shared" si="677"/>
        <v/>
      </c>
      <c r="BP1113" s="132" t="str">
        <f t="shared" si="678"/>
        <v/>
      </c>
      <c r="BQ1113" s="132" t="str">
        <f t="shared" si="679"/>
        <v/>
      </c>
      <c r="BR1113" s="132" t="str">
        <f t="shared" si="680"/>
        <v/>
      </c>
      <c r="BS1113" s="132" t="str">
        <f t="shared" si="681"/>
        <v/>
      </c>
      <c r="BT1113" s="132" t="str">
        <f t="shared" si="682"/>
        <v/>
      </c>
      <c r="BU1113" s="132" t="str">
        <f t="shared" si="683"/>
        <v/>
      </c>
      <c r="BV1113" s="132" t="str">
        <f t="shared" si="684"/>
        <v/>
      </c>
      <c r="BW1113" s="132" t="str">
        <f t="shared" si="685"/>
        <v/>
      </c>
      <c r="BX1113" s="132" t="str">
        <f t="shared" si="686"/>
        <v/>
      </c>
      <c r="BY1113" s="132" t="str">
        <f t="shared" si="687"/>
        <v/>
      </c>
      <c r="BZ1113" t="str">
        <f t="shared" si="688"/>
        <v/>
      </c>
      <c r="CA1113" t="str">
        <f t="shared" si="689"/>
        <v/>
      </c>
      <c r="CB1113" t="str">
        <f t="shared" si="690"/>
        <v/>
      </c>
      <c r="CC1113" t="str">
        <f t="shared" si="691"/>
        <v/>
      </c>
      <c r="CD1113" t="str">
        <f t="shared" si="692"/>
        <v/>
      </c>
      <c r="CE1113" t="str">
        <f t="shared" si="693"/>
        <v/>
      </c>
      <c r="CF1113" t="str">
        <f t="shared" si="694"/>
        <v/>
      </c>
      <c r="CG1113" t="str">
        <f t="shared" si="695"/>
        <v/>
      </c>
      <c r="CH1113" t="str">
        <f t="shared" si="696"/>
        <v/>
      </c>
      <c r="CI1113" t="str">
        <f t="shared" si="697"/>
        <v/>
      </c>
      <c r="CJ1113" t="str">
        <f t="shared" si="698"/>
        <v/>
      </c>
      <c r="CK1113" t="str">
        <f t="shared" si="699"/>
        <v/>
      </c>
      <c r="CL1113" t="str">
        <f t="shared" si="700"/>
        <v/>
      </c>
      <c r="CM1113" t="str">
        <f t="shared" si="701"/>
        <v/>
      </c>
      <c r="CN1113" t="str">
        <f t="shared" si="702"/>
        <v/>
      </c>
      <c r="CO1113" t="str">
        <f t="shared" si="703"/>
        <v/>
      </c>
    </row>
    <row r="1114" spans="1:93" ht="21" customHeight="1">
      <c r="A1114" t="s">
        <v>5421</v>
      </c>
      <c r="B1114" s="97" t="s">
        <v>5009</v>
      </c>
      <c r="C1114" s="26" t="s">
        <v>5390</v>
      </c>
      <c r="D1114" s="27"/>
      <c r="E1114" s="27" t="s">
        <v>61</v>
      </c>
      <c r="F1114" t="s">
        <v>48</v>
      </c>
      <c r="G1114" s="30" t="s">
        <v>631</v>
      </c>
      <c r="H1114" t="s">
        <v>3269</v>
      </c>
      <c r="I1114" t="s">
        <v>5391</v>
      </c>
      <c r="K1114" s="28" t="s">
        <v>4933</v>
      </c>
      <c r="M1114" t="s">
        <v>38</v>
      </c>
      <c r="R1114" t="str">
        <f>IF(COUNTIF(soi_input_variables!A:A,B1114)&gt;0,"yes","no")</f>
        <v>yes</v>
      </c>
      <c r="S1114" t="str">
        <f>IF(COUNTIF(midas_input_variables!A:A,B1114)&gt;0,"yes","no")</f>
        <v>no</v>
      </c>
      <c r="T1114" t="str">
        <f t="shared" si="610"/>
        <v>yes</v>
      </c>
      <c r="U1114">
        <v>0.02</v>
      </c>
      <c r="V1114" t="str">
        <f>IF(COUNTIF(eucalc_variables_proxies!A:A,B1114)&gt;0,"yes","no")</f>
        <v>yes</v>
      </c>
      <c r="X1114" t="s">
        <v>3113</v>
      </c>
      <c r="Y1114" t="s">
        <v>3113</v>
      </c>
      <c r="AO1114" s="29"/>
      <c r="AP1114" s="103" t="s">
        <v>4622</v>
      </c>
      <c r="AQ1114" s="104" t="b">
        <v>1</v>
      </c>
      <c r="AR1114" s="105"/>
      <c r="AS1114" s="29"/>
      <c r="AT1114" s="131" t="str" cm="1">
        <f t="array" ref="AT1114">IFERROR(_xlfn.TEXTSPLIT(AR1114,";",,FALSE),"")</f>
        <v/>
      </c>
      <c r="BJ1114" s="132" t="str">
        <f t="shared" si="672"/>
        <v/>
      </c>
      <c r="BK1114" s="132" t="str">
        <f t="shared" si="673"/>
        <v/>
      </c>
      <c r="BL1114" s="132" t="str">
        <f t="shared" si="674"/>
        <v/>
      </c>
      <c r="BM1114" s="132" t="str">
        <f t="shared" si="675"/>
        <v/>
      </c>
      <c r="BN1114" s="132" t="str">
        <f t="shared" si="676"/>
        <v/>
      </c>
      <c r="BO1114" s="132" t="str">
        <f t="shared" si="677"/>
        <v/>
      </c>
      <c r="BP1114" s="132" t="str">
        <f t="shared" si="678"/>
        <v/>
      </c>
      <c r="BQ1114" s="132" t="str">
        <f t="shared" si="679"/>
        <v/>
      </c>
      <c r="BR1114" s="132" t="str">
        <f t="shared" si="680"/>
        <v/>
      </c>
      <c r="BS1114" s="132" t="str">
        <f t="shared" si="681"/>
        <v/>
      </c>
      <c r="BT1114" s="132" t="str">
        <f t="shared" si="682"/>
        <v/>
      </c>
      <c r="BU1114" s="132" t="str">
        <f t="shared" si="683"/>
        <v/>
      </c>
      <c r="BV1114" s="132" t="str">
        <f t="shared" si="684"/>
        <v/>
      </c>
      <c r="BW1114" s="132" t="str">
        <f t="shared" si="685"/>
        <v/>
      </c>
      <c r="BX1114" s="132" t="str">
        <f t="shared" si="686"/>
        <v/>
      </c>
      <c r="BY1114" s="132" t="str">
        <f t="shared" si="687"/>
        <v/>
      </c>
      <c r="BZ1114" t="str">
        <f t="shared" si="688"/>
        <v/>
      </c>
      <c r="CA1114" t="str">
        <f t="shared" si="689"/>
        <v/>
      </c>
      <c r="CB1114" t="str">
        <f t="shared" si="690"/>
        <v/>
      </c>
      <c r="CC1114" t="str">
        <f t="shared" si="691"/>
        <v/>
      </c>
      <c r="CD1114" t="str">
        <f t="shared" si="692"/>
        <v/>
      </c>
      <c r="CE1114" t="str">
        <f t="shared" si="693"/>
        <v/>
      </c>
      <c r="CF1114" t="str">
        <f t="shared" si="694"/>
        <v/>
      </c>
      <c r="CG1114" t="str">
        <f t="shared" si="695"/>
        <v/>
      </c>
      <c r="CH1114" t="str">
        <f t="shared" si="696"/>
        <v/>
      </c>
      <c r="CI1114" t="str">
        <f t="shared" si="697"/>
        <v/>
      </c>
      <c r="CJ1114" t="str">
        <f t="shared" si="698"/>
        <v/>
      </c>
      <c r="CK1114" t="str">
        <f t="shared" si="699"/>
        <v/>
      </c>
      <c r="CL1114" t="str">
        <f t="shared" si="700"/>
        <v/>
      </c>
      <c r="CM1114" t="str">
        <f t="shared" si="701"/>
        <v/>
      </c>
      <c r="CN1114" t="str">
        <f t="shared" si="702"/>
        <v/>
      </c>
      <c r="CO1114" t="str">
        <f t="shared" si="703"/>
        <v/>
      </c>
    </row>
    <row r="1115" spans="1:93" ht="23.7" customHeight="1">
      <c r="A1115" t="s">
        <v>5334</v>
      </c>
      <c r="B1115" s="97" t="s">
        <v>5013</v>
      </c>
      <c r="C1115" s="26" t="s">
        <v>5400</v>
      </c>
      <c r="D1115" s="27"/>
      <c r="E1115" s="27" t="s">
        <v>61</v>
      </c>
      <c r="F1115" t="s">
        <v>48</v>
      </c>
      <c r="G1115" s="30" t="s">
        <v>631</v>
      </c>
      <c r="H1115" t="s">
        <v>3269</v>
      </c>
      <c r="I1115" t="s">
        <v>2804</v>
      </c>
      <c r="K1115" s="28" t="s">
        <v>6011</v>
      </c>
      <c r="M1115" t="s">
        <v>38</v>
      </c>
      <c r="R1115" t="str">
        <f>IF(COUNTIF(soi_input_variables!A:A,B1115)&gt;0,"yes","no")</f>
        <v>yes</v>
      </c>
      <c r="S1115" t="str">
        <f>IF(COUNTIF(midas_input_variables!A:A,B1115)&gt;0,"yes","no")</f>
        <v>no</v>
      </c>
      <c r="T1115" t="str">
        <f t="shared" si="610"/>
        <v>yes</v>
      </c>
      <c r="U1115">
        <v>0.02</v>
      </c>
      <c r="V1115" t="str">
        <f>IF(COUNTIF(eucalc_variables_proxies!A:A,B1115)&gt;0,"yes","no")</f>
        <v>yes</v>
      </c>
      <c r="X1115" t="s">
        <v>3113</v>
      </c>
      <c r="Y1115" t="s">
        <v>3113</v>
      </c>
      <c r="AO1115" s="29"/>
      <c r="AP1115" s="103" t="s">
        <v>4435</v>
      </c>
      <c r="AQ1115" s="104" t="b">
        <v>1</v>
      </c>
      <c r="AR1115" s="105"/>
      <c r="AS1115" s="29"/>
      <c r="AT1115" s="131" t="str" cm="1">
        <f t="array" ref="AT1115">IFERROR(_xlfn.TEXTSPLIT(AR1115,";",,FALSE),"")</f>
        <v/>
      </c>
      <c r="BJ1115" s="132" t="str">
        <f t="shared" si="672"/>
        <v/>
      </c>
      <c r="BK1115" s="132" t="str">
        <f t="shared" si="673"/>
        <v/>
      </c>
      <c r="BL1115" s="132" t="str">
        <f t="shared" si="674"/>
        <v/>
      </c>
      <c r="BM1115" s="132" t="str">
        <f t="shared" si="675"/>
        <v/>
      </c>
      <c r="BN1115" s="132" t="str">
        <f t="shared" si="676"/>
        <v/>
      </c>
      <c r="BO1115" s="132" t="str">
        <f t="shared" si="677"/>
        <v/>
      </c>
      <c r="BP1115" s="132" t="str">
        <f t="shared" si="678"/>
        <v/>
      </c>
      <c r="BQ1115" s="132" t="str">
        <f t="shared" si="679"/>
        <v/>
      </c>
      <c r="BR1115" s="132" t="str">
        <f t="shared" si="680"/>
        <v/>
      </c>
      <c r="BS1115" s="132" t="str">
        <f t="shared" si="681"/>
        <v/>
      </c>
      <c r="BT1115" s="132" t="str">
        <f t="shared" si="682"/>
        <v/>
      </c>
      <c r="BU1115" s="132" t="str">
        <f t="shared" si="683"/>
        <v/>
      </c>
      <c r="BV1115" s="132" t="str">
        <f t="shared" si="684"/>
        <v/>
      </c>
      <c r="BW1115" s="132" t="str">
        <f t="shared" si="685"/>
        <v/>
      </c>
      <c r="BX1115" s="132" t="str">
        <f t="shared" si="686"/>
        <v/>
      </c>
      <c r="BY1115" s="132" t="str">
        <f t="shared" si="687"/>
        <v/>
      </c>
      <c r="BZ1115" t="str">
        <f t="shared" si="688"/>
        <v/>
      </c>
      <c r="CA1115" t="str">
        <f t="shared" si="689"/>
        <v/>
      </c>
      <c r="CB1115" t="str">
        <f t="shared" si="690"/>
        <v/>
      </c>
      <c r="CC1115" t="str">
        <f t="shared" si="691"/>
        <v/>
      </c>
      <c r="CD1115" t="str">
        <f t="shared" si="692"/>
        <v/>
      </c>
      <c r="CE1115" t="str">
        <f t="shared" si="693"/>
        <v/>
      </c>
      <c r="CF1115" t="str">
        <f t="shared" si="694"/>
        <v/>
      </c>
      <c r="CG1115" t="str">
        <f t="shared" si="695"/>
        <v/>
      </c>
      <c r="CH1115" t="str">
        <f t="shared" si="696"/>
        <v/>
      </c>
      <c r="CI1115" t="str">
        <f t="shared" si="697"/>
        <v/>
      </c>
      <c r="CJ1115" t="str">
        <f t="shared" si="698"/>
        <v/>
      </c>
      <c r="CK1115" t="str">
        <f t="shared" si="699"/>
        <v/>
      </c>
      <c r="CL1115" t="str">
        <f t="shared" si="700"/>
        <v/>
      </c>
      <c r="CM1115" t="str">
        <f t="shared" si="701"/>
        <v/>
      </c>
      <c r="CN1115" t="str">
        <f t="shared" si="702"/>
        <v/>
      </c>
      <c r="CO1115" t="str">
        <f t="shared" si="703"/>
        <v/>
      </c>
    </row>
    <row r="1116" spans="1:93" ht="18.600000000000001" customHeight="1">
      <c r="A1116" t="s">
        <v>5340</v>
      </c>
      <c r="B1116" s="97" t="s">
        <v>5017</v>
      </c>
      <c r="C1116" s="26" t="s">
        <v>5329</v>
      </c>
      <c r="D1116" s="27"/>
      <c r="E1116" s="27" t="s">
        <v>61</v>
      </c>
      <c r="F1116" t="s">
        <v>48</v>
      </c>
      <c r="G1116" s="30" t="s">
        <v>631</v>
      </c>
      <c r="H1116" t="s">
        <v>3269</v>
      </c>
      <c r="I1116" t="s">
        <v>3777</v>
      </c>
      <c r="K1116" s="28" t="s">
        <v>6012</v>
      </c>
      <c r="M1116" t="s">
        <v>38</v>
      </c>
      <c r="R1116" t="str">
        <f>IF(COUNTIF(soi_input_variables!A:A,B1116)&gt;0,"yes","no")</f>
        <v>yes</v>
      </c>
      <c r="S1116" t="str">
        <f>IF(COUNTIF(midas_input_variables!A:A,B1116)&gt;0,"yes","no")</f>
        <v>no</v>
      </c>
      <c r="T1116" t="str">
        <f t="shared" si="610"/>
        <v>yes</v>
      </c>
      <c r="U1116">
        <v>0.02</v>
      </c>
      <c r="V1116" t="str">
        <f>IF(COUNTIF(eucalc_variables_proxies!A:A,B1116)&gt;0,"yes","no")</f>
        <v>yes</v>
      </c>
      <c r="X1116" t="s">
        <v>3113</v>
      </c>
      <c r="Y1116" t="s">
        <v>3113</v>
      </c>
      <c r="AO1116" s="29"/>
      <c r="AP1116" s="103" t="s">
        <v>4428</v>
      </c>
      <c r="AQ1116" s="104" t="b">
        <v>1</v>
      </c>
      <c r="AR1116" s="105"/>
      <c r="AS1116" s="29"/>
      <c r="AT1116" s="131" t="str" cm="1">
        <f t="array" ref="AT1116">IFERROR(_xlfn.TEXTSPLIT(AR1116,";",,FALSE),"")</f>
        <v/>
      </c>
      <c r="BJ1116" s="132" t="str">
        <f t="shared" si="672"/>
        <v/>
      </c>
      <c r="BK1116" s="132" t="str">
        <f t="shared" si="673"/>
        <v/>
      </c>
      <c r="BL1116" s="132" t="str">
        <f t="shared" si="674"/>
        <v/>
      </c>
      <c r="BM1116" s="132" t="str">
        <f t="shared" si="675"/>
        <v/>
      </c>
      <c r="BN1116" s="132" t="str">
        <f t="shared" si="676"/>
        <v/>
      </c>
      <c r="BO1116" s="132" t="str">
        <f t="shared" si="677"/>
        <v/>
      </c>
      <c r="BP1116" s="132" t="str">
        <f t="shared" si="678"/>
        <v/>
      </c>
      <c r="BQ1116" s="132" t="str">
        <f t="shared" si="679"/>
        <v/>
      </c>
      <c r="BR1116" s="132" t="str">
        <f t="shared" si="680"/>
        <v/>
      </c>
      <c r="BS1116" s="132" t="str">
        <f t="shared" si="681"/>
        <v/>
      </c>
      <c r="BT1116" s="132" t="str">
        <f t="shared" si="682"/>
        <v/>
      </c>
      <c r="BU1116" s="132" t="str">
        <f t="shared" si="683"/>
        <v/>
      </c>
      <c r="BV1116" s="132" t="str">
        <f t="shared" si="684"/>
        <v/>
      </c>
      <c r="BW1116" s="132" t="str">
        <f t="shared" si="685"/>
        <v/>
      </c>
      <c r="BX1116" s="132" t="str">
        <f t="shared" si="686"/>
        <v/>
      </c>
      <c r="BY1116" s="132" t="str">
        <f t="shared" si="687"/>
        <v/>
      </c>
      <c r="BZ1116" t="str">
        <f t="shared" si="688"/>
        <v/>
      </c>
      <c r="CA1116" t="str">
        <f t="shared" si="689"/>
        <v/>
      </c>
      <c r="CB1116" t="str">
        <f t="shared" si="690"/>
        <v/>
      </c>
      <c r="CC1116" t="str">
        <f t="shared" si="691"/>
        <v/>
      </c>
      <c r="CD1116" t="str">
        <f t="shared" si="692"/>
        <v/>
      </c>
      <c r="CE1116" t="str">
        <f t="shared" si="693"/>
        <v/>
      </c>
      <c r="CF1116" t="str">
        <f t="shared" si="694"/>
        <v/>
      </c>
      <c r="CG1116" t="str">
        <f t="shared" si="695"/>
        <v/>
      </c>
      <c r="CH1116" t="str">
        <f t="shared" si="696"/>
        <v/>
      </c>
      <c r="CI1116" t="str">
        <f t="shared" si="697"/>
        <v/>
      </c>
      <c r="CJ1116" t="str">
        <f t="shared" si="698"/>
        <v/>
      </c>
      <c r="CK1116" t="str">
        <f t="shared" si="699"/>
        <v/>
      </c>
      <c r="CL1116" t="str">
        <f t="shared" si="700"/>
        <v/>
      </c>
      <c r="CM1116" t="str">
        <f t="shared" si="701"/>
        <v/>
      </c>
      <c r="CN1116" t="str">
        <f t="shared" si="702"/>
        <v/>
      </c>
      <c r="CO1116" t="str">
        <f t="shared" si="703"/>
        <v/>
      </c>
    </row>
    <row r="1117" spans="1:93" ht="16.2" customHeight="1">
      <c r="A1117" t="s">
        <v>5360</v>
      </c>
      <c r="B1117" s="97" t="s">
        <v>5021</v>
      </c>
      <c r="C1117" s="26" t="s">
        <v>5332</v>
      </c>
      <c r="D1117" s="27"/>
      <c r="E1117" s="27" t="s">
        <v>61</v>
      </c>
      <c r="F1117" t="s">
        <v>48</v>
      </c>
      <c r="G1117" s="30" t="s">
        <v>631</v>
      </c>
      <c r="H1117" t="s">
        <v>3269</v>
      </c>
      <c r="I1117" t="s">
        <v>2828</v>
      </c>
      <c r="K1117" s="28"/>
      <c r="M1117" t="s">
        <v>1707</v>
      </c>
      <c r="R1117" t="str">
        <f>IF(COUNTIF(soi_input_variables!A:A,B1117)&gt;0,"yes","no")</f>
        <v>no</v>
      </c>
      <c r="S1117" t="str">
        <f>IF(COUNTIF(midas_input_variables!A:A,B1117)&gt;0,"yes","no")</f>
        <v>no</v>
      </c>
      <c r="T1117" t="str">
        <f t="shared" si="610"/>
        <v>no</v>
      </c>
      <c r="U1117">
        <v>0.02</v>
      </c>
      <c r="V1117" t="str">
        <f>IF(COUNTIF(eucalc_variables_proxies!A:A,B1117)&gt;0,"yes","no")</f>
        <v>no</v>
      </c>
      <c r="X1117" t="s">
        <v>3113</v>
      </c>
      <c r="Y1117" t="s">
        <v>3113</v>
      </c>
      <c r="AO1117" s="29"/>
      <c r="AP1117" s="103" t="s">
        <v>4967</v>
      </c>
      <c r="AQ1117" s="104" t="b">
        <v>1</v>
      </c>
      <c r="AR1117" s="105"/>
      <c r="AS1117" s="29"/>
      <c r="AT1117" s="131" t="str" cm="1">
        <f t="array" ref="AT1117">IFERROR(_xlfn.TEXTSPLIT(AR1117,";",,FALSE),"")</f>
        <v/>
      </c>
      <c r="BJ1117" s="132" t="str">
        <f t="shared" si="672"/>
        <v/>
      </c>
      <c r="BK1117" s="132" t="str">
        <f t="shared" si="673"/>
        <v/>
      </c>
      <c r="BL1117" s="132" t="str">
        <f t="shared" si="674"/>
        <v/>
      </c>
      <c r="BM1117" s="132" t="str">
        <f t="shared" si="675"/>
        <v/>
      </c>
      <c r="BN1117" s="132" t="str">
        <f t="shared" si="676"/>
        <v/>
      </c>
      <c r="BO1117" s="132" t="str">
        <f t="shared" si="677"/>
        <v/>
      </c>
      <c r="BP1117" s="132" t="str">
        <f t="shared" si="678"/>
        <v/>
      </c>
      <c r="BQ1117" s="132" t="str">
        <f t="shared" si="679"/>
        <v/>
      </c>
      <c r="BR1117" s="132" t="str">
        <f t="shared" si="680"/>
        <v/>
      </c>
      <c r="BS1117" s="132" t="str">
        <f t="shared" si="681"/>
        <v/>
      </c>
      <c r="BT1117" s="132" t="str">
        <f t="shared" si="682"/>
        <v/>
      </c>
      <c r="BU1117" s="132" t="str">
        <f t="shared" si="683"/>
        <v/>
      </c>
      <c r="BV1117" s="132" t="str">
        <f t="shared" si="684"/>
        <v/>
      </c>
      <c r="BW1117" s="132" t="str">
        <f t="shared" si="685"/>
        <v/>
      </c>
      <c r="BX1117" s="132" t="str">
        <f t="shared" si="686"/>
        <v/>
      </c>
      <c r="BY1117" s="132" t="str">
        <f t="shared" si="687"/>
        <v/>
      </c>
      <c r="BZ1117" t="str">
        <f t="shared" si="688"/>
        <v/>
      </c>
      <c r="CA1117" t="str">
        <f t="shared" si="689"/>
        <v/>
      </c>
      <c r="CB1117" t="str">
        <f t="shared" si="690"/>
        <v/>
      </c>
      <c r="CC1117" t="str">
        <f t="shared" si="691"/>
        <v/>
      </c>
      <c r="CD1117" t="str">
        <f t="shared" si="692"/>
        <v/>
      </c>
      <c r="CE1117" t="str">
        <f t="shared" si="693"/>
        <v/>
      </c>
      <c r="CF1117" t="str">
        <f t="shared" si="694"/>
        <v/>
      </c>
      <c r="CG1117" t="str">
        <f t="shared" si="695"/>
        <v/>
      </c>
      <c r="CH1117" t="str">
        <f t="shared" si="696"/>
        <v/>
      </c>
      <c r="CI1117" t="str">
        <f t="shared" si="697"/>
        <v/>
      </c>
      <c r="CJ1117" t="str">
        <f t="shared" si="698"/>
        <v/>
      </c>
      <c r="CK1117" t="str">
        <f t="shared" si="699"/>
        <v/>
      </c>
      <c r="CL1117" t="str">
        <f t="shared" si="700"/>
        <v/>
      </c>
      <c r="CM1117" t="str">
        <f t="shared" si="701"/>
        <v/>
      </c>
      <c r="CN1117" t="str">
        <f t="shared" si="702"/>
        <v/>
      </c>
      <c r="CO1117" t="str">
        <f t="shared" si="703"/>
        <v/>
      </c>
    </row>
    <row r="1118" spans="1:93" ht="16.5" customHeight="1">
      <c r="A1118" t="s">
        <v>5364</v>
      </c>
      <c r="B1118" s="97" t="s">
        <v>5025</v>
      </c>
      <c r="C1118" s="26" t="s">
        <v>5335</v>
      </c>
      <c r="D1118" s="27"/>
      <c r="E1118" s="27" t="s">
        <v>61</v>
      </c>
      <c r="F1118" t="s">
        <v>48</v>
      </c>
      <c r="G1118" s="30" t="s">
        <v>631</v>
      </c>
      <c r="H1118" t="s">
        <v>3269</v>
      </c>
      <c r="I1118" t="s">
        <v>2828</v>
      </c>
      <c r="K1118" s="28"/>
      <c r="M1118" t="s">
        <v>1707</v>
      </c>
      <c r="R1118" t="str">
        <f>IF(COUNTIF(soi_input_variables!A:A,B1118)&gt;0,"yes","no")</f>
        <v>no</v>
      </c>
      <c r="S1118" t="str">
        <f>IF(COUNTIF(midas_input_variables!A:A,B1118)&gt;0,"yes","no")</f>
        <v>no</v>
      </c>
      <c r="T1118" t="str">
        <f t="shared" si="610"/>
        <v>no</v>
      </c>
      <c r="U1118">
        <v>0.02</v>
      </c>
      <c r="V1118" t="str">
        <f>IF(COUNTIF(eucalc_variables_proxies!A:A,B1118)&gt;0,"yes","no")</f>
        <v>no</v>
      </c>
      <c r="X1118" t="s">
        <v>3113</v>
      </c>
      <c r="Y1118" t="s">
        <v>3113</v>
      </c>
      <c r="AO1118" s="29"/>
      <c r="AP1118" s="103" t="s">
        <v>6013</v>
      </c>
      <c r="AQ1118" s="104" t="b">
        <v>1</v>
      </c>
      <c r="AR1118" s="105"/>
      <c r="AS1118" s="29"/>
      <c r="AT1118" s="131" t="str" cm="1">
        <f t="array" ref="AT1118">IFERROR(_xlfn.TEXTSPLIT(AR1118,";",,FALSE),"")</f>
        <v/>
      </c>
      <c r="BJ1118" s="132" t="str">
        <f t="shared" si="672"/>
        <v/>
      </c>
      <c r="BK1118" s="132" t="str">
        <f t="shared" si="673"/>
        <v/>
      </c>
      <c r="BL1118" s="132" t="str">
        <f t="shared" si="674"/>
        <v/>
      </c>
      <c r="BM1118" s="132" t="str">
        <f t="shared" si="675"/>
        <v/>
      </c>
      <c r="BN1118" s="132" t="str">
        <f t="shared" si="676"/>
        <v/>
      </c>
      <c r="BO1118" s="132" t="str">
        <f t="shared" si="677"/>
        <v/>
      </c>
      <c r="BP1118" s="132" t="str">
        <f t="shared" si="678"/>
        <v/>
      </c>
      <c r="BQ1118" s="132" t="str">
        <f t="shared" si="679"/>
        <v/>
      </c>
      <c r="BR1118" s="132" t="str">
        <f t="shared" si="680"/>
        <v/>
      </c>
      <c r="BS1118" s="132" t="str">
        <f t="shared" si="681"/>
        <v/>
      </c>
      <c r="BT1118" s="132" t="str">
        <f t="shared" si="682"/>
        <v/>
      </c>
      <c r="BU1118" s="132" t="str">
        <f t="shared" si="683"/>
        <v/>
      </c>
      <c r="BV1118" s="132" t="str">
        <f t="shared" si="684"/>
        <v/>
      </c>
      <c r="BW1118" s="132" t="str">
        <f t="shared" si="685"/>
        <v/>
      </c>
      <c r="BX1118" s="132" t="str">
        <f t="shared" si="686"/>
        <v/>
      </c>
      <c r="BY1118" s="132" t="str">
        <f t="shared" si="687"/>
        <v/>
      </c>
      <c r="BZ1118" t="str">
        <f t="shared" si="688"/>
        <v/>
      </c>
      <c r="CA1118" t="str">
        <f t="shared" si="689"/>
        <v/>
      </c>
      <c r="CB1118" t="str">
        <f t="shared" si="690"/>
        <v/>
      </c>
      <c r="CC1118" t="str">
        <f t="shared" si="691"/>
        <v/>
      </c>
      <c r="CD1118" t="str">
        <f t="shared" si="692"/>
        <v/>
      </c>
      <c r="CE1118" t="str">
        <f t="shared" si="693"/>
        <v/>
      </c>
      <c r="CF1118" t="str">
        <f t="shared" si="694"/>
        <v/>
      </c>
      <c r="CG1118" t="str">
        <f t="shared" si="695"/>
        <v/>
      </c>
      <c r="CH1118" t="str">
        <f t="shared" si="696"/>
        <v/>
      </c>
      <c r="CI1118" t="str">
        <f t="shared" si="697"/>
        <v/>
      </c>
      <c r="CJ1118" t="str">
        <f t="shared" si="698"/>
        <v/>
      </c>
      <c r="CK1118" t="str">
        <f t="shared" si="699"/>
        <v/>
      </c>
      <c r="CL1118" t="str">
        <f t="shared" si="700"/>
        <v/>
      </c>
      <c r="CM1118" t="str">
        <f t="shared" si="701"/>
        <v/>
      </c>
      <c r="CN1118" t="str">
        <f t="shared" si="702"/>
        <v/>
      </c>
      <c r="CO1118" t="str">
        <f t="shared" si="703"/>
        <v/>
      </c>
    </row>
    <row r="1119" spans="1:93" ht="19.5" customHeight="1">
      <c r="A1119" t="s">
        <v>5368</v>
      </c>
      <c r="B1119" s="97" t="s">
        <v>5029</v>
      </c>
      <c r="C1119" s="26" t="s">
        <v>5415</v>
      </c>
      <c r="D1119" s="27"/>
      <c r="E1119" s="27" t="s">
        <v>61</v>
      </c>
      <c r="F1119" t="s">
        <v>48</v>
      </c>
      <c r="G1119" s="30" t="s">
        <v>631</v>
      </c>
      <c r="H1119" t="s">
        <v>3269</v>
      </c>
      <c r="I1119" t="s">
        <v>2828</v>
      </c>
      <c r="K1119" s="28" t="s">
        <v>6014</v>
      </c>
      <c r="L1119" t="s">
        <v>472</v>
      </c>
      <c r="M1119" t="s">
        <v>38</v>
      </c>
      <c r="R1119" t="str">
        <f>IF(COUNTIF(soi_input_variables!A:A,B1119)&gt;0,"yes","no")</f>
        <v>yes</v>
      </c>
      <c r="S1119" t="str">
        <f>IF(COUNTIF(midas_input_variables!A:A,B1119)&gt;0,"yes","no")</f>
        <v>no</v>
      </c>
      <c r="T1119" t="str">
        <f t="shared" si="610"/>
        <v>yes</v>
      </c>
      <c r="U1119">
        <v>0.02</v>
      </c>
      <c r="V1119" t="str">
        <f>IF(COUNTIF(eucalc_variables_proxies!A:A,B1119)&gt;0,"yes","no")</f>
        <v>yes</v>
      </c>
      <c r="X1119" t="s">
        <v>3113</v>
      </c>
      <c r="Y1119" t="s">
        <v>3113</v>
      </c>
      <c r="AO1119" s="29"/>
      <c r="AP1119" s="103" t="s">
        <v>4392</v>
      </c>
      <c r="AQ1119" s="104" t="b">
        <v>1</v>
      </c>
      <c r="AR1119" s="105"/>
      <c r="AS1119" s="29"/>
      <c r="AT1119" s="131" t="str" cm="1">
        <f t="array" ref="AT1119">IFERROR(_xlfn.TEXTSPLIT(AR1119,";",,FALSE),"")</f>
        <v/>
      </c>
      <c r="BJ1119" s="132" t="str">
        <f t="shared" si="672"/>
        <v/>
      </c>
      <c r="BK1119" s="132" t="str">
        <f t="shared" si="673"/>
        <v/>
      </c>
      <c r="BL1119" s="132" t="str">
        <f t="shared" si="674"/>
        <v/>
      </c>
      <c r="BM1119" s="132" t="str">
        <f t="shared" si="675"/>
        <v/>
      </c>
      <c r="BN1119" s="132" t="str">
        <f t="shared" si="676"/>
        <v/>
      </c>
      <c r="BO1119" s="132" t="str">
        <f t="shared" si="677"/>
        <v/>
      </c>
      <c r="BP1119" s="132" t="str">
        <f t="shared" si="678"/>
        <v/>
      </c>
      <c r="BQ1119" s="132" t="str">
        <f t="shared" si="679"/>
        <v/>
      </c>
      <c r="BR1119" s="132" t="str">
        <f t="shared" si="680"/>
        <v/>
      </c>
      <c r="BS1119" s="132" t="str">
        <f t="shared" si="681"/>
        <v/>
      </c>
      <c r="BT1119" s="132" t="str">
        <f t="shared" si="682"/>
        <v/>
      </c>
      <c r="BU1119" s="132" t="str">
        <f t="shared" si="683"/>
        <v/>
      </c>
      <c r="BV1119" s="132" t="str">
        <f t="shared" si="684"/>
        <v/>
      </c>
      <c r="BW1119" s="132" t="str">
        <f t="shared" si="685"/>
        <v/>
      </c>
      <c r="BX1119" s="132" t="str">
        <f t="shared" si="686"/>
        <v/>
      </c>
      <c r="BY1119" s="132" t="str">
        <f t="shared" si="687"/>
        <v/>
      </c>
      <c r="BZ1119" t="str">
        <f t="shared" si="688"/>
        <v/>
      </c>
      <c r="CA1119" t="str">
        <f t="shared" si="689"/>
        <v/>
      </c>
      <c r="CB1119" t="str">
        <f t="shared" si="690"/>
        <v/>
      </c>
      <c r="CC1119" t="str">
        <f t="shared" si="691"/>
        <v/>
      </c>
      <c r="CD1119" t="str">
        <f t="shared" si="692"/>
        <v/>
      </c>
      <c r="CE1119" t="str">
        <f t="shared" si="693"/>
        <v/>
      </c>
      <c r="CF1119" t="str">
        <f t="shared" si="694"/>
        <v/>
      </c>
      <c r="CG1119" t="str">
        <f t="shared" si="695"/>
        <v/>
      </c>
      <c r="CH1119" t="str">
        <f t="shared" si="696"/>
        <v/>
      </c>
      <c r="CI1119" t="str">
        <f t="shared" si="697"/>
        <v/>
      </c>
      <c r="CJ1119" t="str">
        <f t="shared" si="698"/>
        <v/>
      </c>
      <c r="CK1119" t="str">
        <f t="shared" si="699"/>
        <v/>
      </c>
      <c r="CL1119" t="str">
        <f t="shared" si="700"/>
        <v/>
      </c>
      <c r="CM1119" t="str">
        <f t="shared" si="701"/>
        <v/>
      </c>
      <c r="CN1119" t="str">
        <f t="shared" si="702"/>
        <v/>
      </c>
      <c r="CO1119" t="str">
        <f t="shared" si="703"/>
        <v/>
      </c>
    </row>
    <row r="1120" spans="1:93" ht="14.7" customHeight="1">
      <c r="A1120" t="s">
        <v>5373</v>
      </c>
      <c r="B1120" s="97" t="s">
        <v>5033</v>
      </c>
      <c r="C1120" s="26" t="s">
        <v>5338</v>
      </c>
      <c r="D1120" s="27"/>
      <c r="E1120" s="27" t="s">
        <v>61</v>
      </c>
      <c r="F1120" t="s">
        <v>48</v>
      </c>
      <c r="G1120" s="30" t="s">
        <v>631</v>
      </c>
      <c r="H1120" t="s">
        <v>3269</v>
      </c>
      <c r="I1120" t="s">
        <v>5371</v>
      </c>
      <c r="K1120" s="28"/>
      <c r="M1120" t="s">
        <v>38</v>
      </c>
      <c r="R1120" t="str">
        <f>IF(COUNTIF(soi_input_variables!A:A,B1120)&gt;0,"yes","no")</f>
        <v>no</v>
      </c>
      <c r="S1120" t="str">
        <f>IF(COUNTIF(midas_input_variables!A:A,B1120)&gt;0,"yes","no")</f>
        <v>yes</v>
      </c>
      <c r="T1120" t="str">
        <f t="shared" si="610"/>
        <v>yes</v>
      </c>
      <c r="U1120">
        <v>0.02</v>
      </c>
      <c r="V1120" t="str">
        <f>IF(COUNTIF(eucalc_variables_proxies!A:A,B1120)&gt;0,"yes","no")</f>
        <v>yes</v>
      </c>
      <c r="X1120" t="s">
        <v>3113</v>
      </c>
      <c r="Y1120" t="s">
        <v>3113</v>
      </c>
      <c r="AO1120" s="29"/>
      <c r="AP1120" s="103" t="s">
        <v>3742</v>
      </c>
      <c r="AQ1120" s="104" t="b">
        <v>1</v>
      </c>
      <c r="AR1120" s="105"/>
      <c r="AS1120" s="29"/>
      <c r="AT1120" s="131" t="str" cm="1">
        <f t="array" ref="AT1120">IFERROR(_xlfn.TEXTSPLIT(AR1120,";",,FALSE),"")</f>
        <v/>
      </c>
      <c r="BJ1120" s="132" t="str">
        <f t="shared" si="672"/>
        <v/>
      </c>
      <c r="BK1120" s="132" t="str">
        <f t="shared" si="673"/>
        <v/>
      </c>
      <c r="BL1120" s="132" t="str">
        <f t="shared" si="674"/>
        <v/>
      </c>
      <c r="BM1120" s="132" t="str">
        <f t="shared" si="675"/>
        <v/>
      </c>
      <c r="BN1120" s="132" t="str">
        <f t="shared" si="676"/>
        <v/>
      </c>
      <c r="BO1120" s="132" t="str">
        <f t="shared" si="677"/>
        <v/>
      </c>
      <c r="BP1120" s="132" t="str">
        <f t="shared" si="678"/>
        <v/>
      </c>
      <c r="BQ1120" s="132" t="str">
        <f t="shared" si="679"/>
        <v/>
      </c>
      <c r="BR1120" s="132" t="str">
        <f t="shared" si="680"/>
        <v/>
      </c>
      <c r="BS1120" s="132" t="str">
        <f t="shared" si="681"/>
        <v/>
      </c>
      <c r="BT1120" s="132" t="str">
        <f t="shared" si="682"/>
        <v/>
      </c>
      <c r="BU1120" s="132" t="str">
        <f t="shared" si="683"/>
        <v/>
      </c>
      <c r="BV1120" s="132" t="str">
        <f t="shared" si="684"/>
        <v/>
      </c>
      <c r="BW1120" s="132" t="str">
        <f t="shared" si="685"/>
        <v/>
      </c>
      <c r="BX1120" s="132" t="str">
        <f t="shared" si="686"/>
        <v/>
      </c>
      <c r="BY1120" s="132" t="str">
        <f t="shared" si="687"/>
        <v/>
      </c>
      <c r="BZ1120" t="str">
        <f t="shared" si="688"/>
        <v/>
      </c>
      <c r="CA1120" t="str">
        <f t="shared" si="689"/>
        <v/>
      </c>
      <c r="CB1120" t="str">
        <f t="shared" si="690"/>
        <v/>
      </c>
      <c r="CC1120" t="str">
        <f t="shared" si="691"/>
        <v/>
      </c>
      <c r="CD1120" t="str">
        <f t="shared" si="692"/>
        <v/>
      </c>
      <c r="CE1120" t="str">
        <f t="shared" si="693"/>
        <v/>
      </c>
      <c r="CF1120" t="str">
        <f t="shared" si="694"/>
        <v/>
      </c>
      <c r="CG1120" t="str">
        <f t="shared" si="695"/>
        <v/>
      </c>
      <c r="CH1120" t="str">
        <f t="shared" si="696"/>
        <v/>
      </c>
      <c r="CI1120" t="str">
        <f t="shared" si="697"/>
        <v/>
      </c>
      <c r="CJ1120" t="str">
        <f t="shared" si="698"/>
        <v/>
      </c>
      <c r="CK1120" t="str">
        <f t="shared" si="699"/>
        <v/>
      </c>
      <c r="CL1120" t="str">
        <f t="shared" si="700"/>
        <v/>
      </c>
      <c r="CM1120" t="str">
        <f t="shared" si="701"/>
        <v/>
      </c>
      <c r="CN1120" t="str">
        <f t="shared" si="702"/>
        <v/>
      </c>
      <c r="CO1120" t="str">
        <f t="shared" si="703"/>
        <v/>
      </c>
    </row>
    <row r="1121" spans="1:93" ht="19.5" customHeight="1">
      <c r="A1121" t="s">
        <v>5378</v>
      </c>
      <c r="B1121" s="97" t="s">
        <v>5036</v>
      </c>
      <c r="C1121" s="26" t="s">
        <v>5341</v>
      </c>
      <c r="D1121" s="27"/>
      <c r="E1121" s="27" t="s">
        <v>61</v>
      </c>
      <c r="F1121" t="s">
        <v>48</v>
      </c>
      <c r="G1121" s="30" t="s">
        <v>631</v>
      </c>
      <c r="H1121" t="s">
        <v>3269</v>
      </c>
      <c r="I1121" t="s">
        <v>5371</v>
      </c>
      <c r="K1121" s="28"/>
      <c r="M1121" t="s">
        <v>38</v>
      </c>
      <c r="R1121" t="str">
        <f>IF(COUNTIF(soi_input_variables!A:A,B1121)&gt;0,"yes","no")</f>
        <v>no</v>
      </c>
      <c r="S1121" t="str">
        <f>IF(COUNTIF(midas_input_variables!A:A,B1121)&gt;0,"yes","no")</f>
        <v>yes</v>
      </c>
      <c r="T1121" t="str">
        <f t="shared" si="610"/>
        <v>yes</v>
      </c>
      <c r="U1121">
        <v>0.02</v>
      </c>
      <c r="V1121" t="str">
        <f>IF(COUNTIF(eucalc_variables_proxies!A:A,B1121)&gt;0,"yes","no")</f>
        <v>yes</v>
      </c>
      <c r="X1121" t="s">
        <v>3113</v>
      </c>
      <c r="Y1121" t="s">
        <v>3113</v>
      </c>
      <c r="AO1121" s="29"/>
      <c r="AP1121" s="103" t="s">
        <v>6015</v>
      </c>
      <c r="AQ1121" s="104" t="b">
        <v>1</v>
      </c>
      <c r="AR1121" s="105"/>
      <c r="AS1121" s="29"/>
      <c r="AT1121" s="131" t="str" cm="1">
        <f t="array" ref="AT1121">IFERROR(_xlfn.TEXTSPLIT(AR1121,";",,FALSE),"")</f>
        <v/>
      </c>
      <c r="BJ1121" s="132" t="str">
        <f t="shared" si="672"/>
        <v/>
      </c>
      <c r="BK1121" s="132" t="str">
        <f t="shared" si="673"/>
        <v/>
      </c>
      <c r="BL1121" s="132" t="str">
        <f t="shared" si="674"/>
        <v/>
      </c>
      <c r="BM1121" s="132" t="str">
        <f t="shared" si="675"/>
        <v/>
      </c>
      <c r="BN1121" s="132" t="str">
        <f t="shared" si="676"/>
        <v/>
      </c>
      <c r="BO1121" s="132" t="str">
        <f t="shared" si="677"/>
        <v/>
      </c>
      <c r="BP1121" s="132" t="str">
        <f t="shared" si="678"/>
        <v/>
      </c>
      <c r="BQ1121" s="132" t="str">
        <f t="shared" si="679"/>
        <v/>
      </c>
      <c r="BR1121" s="132" t="str">
        <f t="shared" si="680"/>
        <v/>
      </c>
      <c r="BS1121" s="132" t="str">
        <f t="shared" si="681"/>
        <v/>
      </c>
      <c r="BT1121" s="132" t="str">
        <f t="shared" si="682"/>
        <v/>
      </c>
      <c r="BU1121" s="132" t="str">
        <f t="shared" si="683"/>
        <v/>
      </c>
      <c r="BV1121" s="132" t="str">
        <f t="shared" si="684"/>
        <v/>
      </c>
      <c r="BW1121" s="132" t="str">
        <f t="shared" si="685"/>
        <v/>
      </c>
      <c r="BX1121" s="132" t="str">
        <f t="shared" si="686"/>
        <v/>
      </c>
      <c r="BY1121" s="132" t="str">
        <f t="shared" si="687"/>
        <v/>
      </c>
      <c r="BZ1121" t="str">
        <f t="shared" si="688"/>
        <v/>
      </c>
      <c r="CA1121" t="str">
        <f t="shared" si="689"/>
        <v/>
      </c>
      <c r="CB1121" t="str">
        <f t="shared" si="690"/>
        <v/>
      </c>
      <c r="CC1121" t="str">
        <f t="shared" si="691"/>
        <v/>
      </c>
      <c r="CD1121" t="str">
        <f t="shared" si="692"/>
        <v/>
      </c>
      <c r="CE1121" t="str">
        <f t="shared" si="693"/>
        <v/>
      </c>
      <c r="CF1121" t="str">
        <f t="shared" si="694"/>
        <v/>
      </c>
      <c r="CG1121" t="str">
        <f t="shared" si="695"/>
        <v/>
      </c>
      <c r="CH1121" t="str">
        <f t="shared" si="696"/>
        <v/>
      </c>
      <c r="CI1121" t="str">
        <f t="shared" si="697"/>
        <v/>
      </c>
      <c r="CJ1121" t="str">
        <f t="shared" si="698"/>
        <v/>
      </c>
      <c r="CK1121" t="str">
        <f t="shared" si="699"/>
        <v/>
      </c>
      <c r="CL1121" t="str">
        <f t="shared" si="700"/>
        <v/>
      </c>
      <c r="CM1121" t="str">
        <f t="shared" si="701"/>
        <v/>
      </c>
      <c r="CN1121" t="str">
        <f t="shared" si="702"/>
        <v/>
      </c>
      <c r="CO1121" t="str">
        <f t="shared" si="703"/>
        <v/>
      </c>
    </row>
    <row r="1122" spans="1:93" ht="15.6" customHeight="1">
      <c r="A1122" t="s">
        <v>6016</v>
      </c>
      <c r="B1122" s="97" t="s">
        <v>5039</v>
      </c>
      <c r="C1122" s="26" t="s">
        <v>5345</v>
      </c>
      <c r="D1122" s="27"/>
      <c r="E1122" s="27" t="s">
        <v>61</v>
      </c>
      <c r="F1122" t="s">
        <v>48</v>
      </c>
      <c r="G1122" s="30" t="s">
        <v>631</v>
      </c>
      <c r="H1122" t="s">
        <v>3269</v>
      </c>
      <c r="I1122" t="s">
        <v>5371</v>
      </c>
      <c r="K1122" s="28"/>
      <c r="M1122" t="s">
        <v>38</v>
      </c>
      <c r="R1122" t="str">
        <f>IF(COUNTIF(soi_input_variables!A:A,B1122)&gt;0,"yes","no")</f>
        <v>no</v>
      </c>
      <c r="S1122" t="str">
        <f>IF(COUNTIF(midas_input_variables!A:A,B1122)&gt;0,"yes","no")</f>
        <v>yes</v>
      </c>
      <c r="T1122" t="str">
        <f t="shared" si="610"/>
        <v>yes</v>
      </c>
      <c r="U1122">
        <v>0.02</v>
      </c>
      <c r="V1122" t="str">
        <f>IF(COUNTIF(eucalc_variables_proxies!A:A,B1122)&gt;0,"yes","no")</f>
        <v>yes</v>
      </c>
      <c r="X1122" t="s">
        <v>3113</v>
      </c>
      <c r="Y1122" t="s">
        <v>3113</v>
      </c>
      <c r="AO1122" s="29"/>
      <c r="AP1122" s="103" t="s">
        <v>6017</v>
      </c>
      <c r="AQ1122" s="104" t="b">
        <v>1</v>
      </c>
      <c r="AR1122" s="105"/>
      <c r="AS1122" s="29"/>
      <c r="AT1122" s="131" t="str" cm="1">
        <f t="array" ref="AT1122">IFERROR(_xlfn.TEXTSPLIT(AR1122,";",,FALSE),"")</f>
        <v/>
      </c>
      <c r="BJ1122" s="132" t="str">
        <f t="shared" si="672"/>
        <v/>
      </c>
      <c r="BK1122" s="132" t="str">
        <f t="shared" si="673"/>
        <v/>
      </c>
      <c r="BL1122" s="132" t="str">
        <f t="shared" si="674"/>
        <v/>
      </c>
      <c r="BM1122" s="132" t="str">
        <f t="shared" si="675"/>
        <v/>
      </c>
      <c r="BN1122" s="132" t="str">
        <f t="shared" si="676"/>
        <v/>
      </c>
      <c r="BO1122" s="132" t="str">
        <f t="shared" si="677"/>
        <v/>
      </c>
      <c r="BP1122" s="132" t="str">
        <f t="shared" si="678"/>
        <v/>
      </c>
      <c r="BQ1122" s="132" t="str">
        <f t="shared" si="679"/>
        <v/>
      </c>
      <c r="BR1122" s="132" t="str">
        <f t="shared" si="680"/>
        <v/>
      </c>
      <c r="BS1122" s="132" t="str">
        <f t="shared" si="681"/>
        <v/>
      </c>
      <c r="BT1122" s="132" t="str">
        <f t="shared" si="682"/>
        <v/>
      </c>
      <c r="BU1122" s="132" t="str">
        <f t="shared" si="683"/>
        <v/>
      </c>
      <c r="BV1122" s="132" t="str">
        <f t="shared" si="684"/>
        <v/>
      </c>
      <c r="BW1122" s="132" t="str">
        <f t="shared" si="685"/>
        <v/>
      </c>
      <c r="BX1122" s="132" t="str">
        <f t="shared" si="686"/>
        <v/>
      </c>
      <c r="BY1122" s="132" t="str">
        <f t="shared" si="687"/>
        <v/>
      </c>
      <c r="BZ1122" t="str">
        <f t="shared" si="688"/>
        <v/>
      </c>
      <c r="CA1122" t="str">
        <f t="shared" si="689"/>
        <v/>
      </c>
      <c r="CB1122" t="str">
        <f t="shared" si="690"/>
        <v/>
      </c>
      <c r="CC1122" t="str">
        <f t="shared" si="691"/>
        <v/>
      </c>
      <c r="CD1122" t="str">
        <f t="shared" si="692"/>
        <v/>
      </c>
      <c r="CE1122" t="str">
        <f t="shared" si="693"/>
        <v/>
      </c>
      <c r="CF1122" t="str">
        <f t="shared" si="694"/>
        <v/>
      </c>
      <c r="CG1122" t="str">
        <f t="shared" si="695"/>
        <v/>
      </c>
      <c r="CH1122" t="str">
        <f t="shared" si="696"/>
        <v/>
      </c>
      <c r="CI1122" t="str">
        <f t="shared" si="697"/>
        <v/>
      </c>
      <c r="CJ1122" t="str">
        <f t="shared" si="698"/>
        <v/>
      </c>
      <c r="CK1122" t="str">
        <f t="shared" si="699"/>
        <v/>
      </c>
      <c r="CL1122" t="str">
        <f t="shared" si="700"/>
        <v/>
      </c>
      <c r="CM1122" t="str">
        <f t="shared" si="701"/>
        <v/>
      </c>
      <c r="CN1122" t="str">
        <f t="shared" si="702"/>
        <v/>
      </c>
      <c r="CO1122" t="str">
        <f t="shared" si="703"/>
        <v/>
      </c>
    </row>
    <row r="1123" spans="1:93" ht="16.2" customHeight="1">
      <c r="A1123" t="s">
        <v>5385</v>
      </c>
      <c r="B1123" s="97" t="s">
        <v>5041</v>
      </c>
      <c r="C1123" s="26" t="s">
        <v>5348</v>
      </c>
      <c r="D1123" s="27"/>
      <c r="E1123" s="27" t="s">
        <v>61</v>
      </c>
      <c r="F1123" t="s">
        <v>48</v>
      </c>
      <c r="G1123" s="30" t="s">
        <v>631</v>
      </c>
      <c r="H1123" t="s">
        <v>3269</v>
      </c>
      <c r="I1123" t="s">
        <v>5371</v>
      </c>
      <c r="K1123" s="28"/>
      <c r="M1123" t="s">
        <v>38</v>
      </c>
      <c r="R1123" t="str">
        <f>IF(COUNTIF(soi_input_variables!A:A,B1123)&gt;0,"yes","no")</f>
        <v>no</v>
      </c>
      <c r="S1123" t="str">
        <f>IF(COUNTIF(midas_input_variables!A:A,B1123)&gt;0,"yes","no")</f>
        <v>yes</v>
      </c>
      <c r="T1123" t="str">
        <f t="shared" si="610"/>
        <v>yes</v>
      </c>
      <c r="U1123">
        <v>0.02</v>
      </c>
      <c r="V1123" t="str">
        <f>IF(COUNTIF(eucalc_variables_proxies!A:A,B1123)&gt;0,"yes","no")</f>
        <v>yes</v>
      </c>
      <c r="X1123" t="s">
        <v>3113</v>
      </c>
      <c r="Y1123" t="s">
        <v>3113</v>
      </c>
      <c r="AO1123" s="29"/>
      <c r="AP1123" s="103" t="s">
        <v>6018</v>
      </c>
      <c r="AQ1123" s="104" t="b">
        <v>1</v>
      </c>
      <c r="AR1123" s="105"/>
      <c r="AS1123" s="29"/>
      <c r="AT1123" s="131" t="str" cm="1">
        <f t="array" ref="AT1123">IFERROR(_xlfn.TEXTSPLIT(AR1123,";",,FALSE),"")</f>
        <v/>
      </c>
      <c r="BJ1123" s="132" t="str">
        <f t="shared" si="672"/>
        <v/>
      </c>
      <c r="BK1123" s="132" t="str">
        <f t="shared" si="673"/>
        <v/>
      </c>
      <c r="BL1123" s="132" t="str">
        <f t="shared" si="674"/>
        <v/>
      </c>
      <c r="BM1123" s="132" t="str">
        <f t="shared" si="675"/>
        <v/>
      </c>
      <c r="BN1123" s="132" t="str">
        <f t="shared" si="676"/>
        <v/>
      </c>
      <c r="BO1123" s="132" t="str">
        <f t="shared" si="677"/>
        <v/>
      </c>
      <c r="BP1123" s="132" t="str">
        <f t="shared" si="678"/>
        <v/>
      </c>
      <c r="BQ1123" s="132" t="str">
        <f t="shared" si="679"/>
        <v/>
      </c>
      <c r="BR1123" s="132" t="str">
        <f t="shared" si="680"/>
        <v/>
      </c>
      <c r="BS1123" s="132" t="str">
        <f t="shared" si="681"/>
        <v/>
      </c>
      <c r="BT1123" s="132" t="str">
        <f t="shared" si="682"/>
        <v/>
      </c>
      <c r="BU1123" s="132" t="str">
        <f t="shared" si="683"/>
        <v/>
      </c>
      <c r="BV1123" s="132" t="str">
        <f t="shared" si="684"/>
        <v/>
      </c>
      <c r="BW1123" s="132" t="str">
        <f t="shared" si="685"/>
        <v/>
      </c>
      <c r="BX1123" s="132" t="str">
        <f t="shared" si="686"/>
        <v/>
      </c>
      <c r="BY1123" s="132" t="str">
        <f t="shared" si="687"/>
        <v/>
      </c>
      <c r="BZ1123" t="str">
        <f t="shared" si="688"/>
        <v/>
      </c>
      <c r="CA1123" t="str">
        <f t="shared" si="689"/>
        <v/>
      </c>
      <c r="CB1123" t="str">
        <f t="shared" si="690"/>
        <v/>
      </c>
      <c r="CC1123" t="str">
        <f t="shared" si="691"/>
        <v/>
      </c>
      <c r="CD1123" t="str">
        <f t="shared" si="692"/>
        <v/>
      </c>
      <c r="CE1123" t="str">
        <f t="shared" si="693"/>
        <v/>
      </c>
      <c r="CF1123" t="str">
        <f t="shared" si="694"/>
        <v/>
      </c>
      <c r="CG1123" t="str">
        <f t="shared" si="695"/>
        <v/>
      </c>
      <c r="CH1123" t="str">
        <f t="shared" si="696"/>
        <v/>
      </c>
      <c r="CI1123" t="str">
        <f t="shared" si="697"/>
        <v/>
      </c>
      <c r="CJ1123" t="str">
        <f t="shared" si="698"/>
        <v/>
      </c>
      <c r="CK1123" t="str">
        <f t="shared" si="699"/>
        <v/>
      </c>
      <c r="CL1123" t="str">
        <f t="shared" si="700"/>
        <v/>
      </c>
      <c r="CM1123" t="str">
        <f t="shared" si="701"/>
        <v/>
      </c>
      <c r="CN1123" t="str">
        <f t="shared" si="702"/>
        <v/>
      </c>
      <c r="CO1123" t="str">
        <f t="shared" si="703"/>
        <v/>
      </c>
    </row>
    <row r="1124" spans="1:93" ht="18" customHeight="1">
      <c r="A1124" t="s">
        <v>5388</v>
      </c>
      <c r="B1124" s="97" t="s">
        <v>5044</v>
      </c>
      <c r="C1124" s="26" t="s">
        <v>5419</v>
      </c>
      <c r="D1124" s="27"/>
      <c r="E1124" s="27" t="s">
        <v>61</v>
      </c>
      <c r="F1124" t="s">
        <v>48</v>
      </c>
      <c r="G1124" s="30" t="s">
        <v>631</v>
      </c>
      <c r="H1124" t="s">
        <v>3269</v>
      </c>
      <c r="I1124" t="s">
        <v>5371</v>
      </c>
      <c r="K1124" s="28" t="s">
        <v>6019</v>
      </c>
      <c r="L1124" t="s">
        <v>472</v>
      </c>
      <c r="M1124" t="s">
        <v>38</v>
      </c>
      <c r="Q1124" s="1" t="s">
        <v>6020</v>
      </c>
      <c r="R1124" t="str">
        <f>IF(COUNTIF(soi_input_variables!A:A,B1124)&gt;0,"yes","no")</f>
        <v>yes</v>
      </c>
      <c r="S1124" t="str">
        <f>IF(COUNTIF(midas_input_variables!A:A,B1124)&gt;0,"yes","no")</f>
        <v>no</v>
      </c>
      <c r="T1124" t="str">
        <f t="shared" si="610"/>
        <v>yes</v>
      </c>
      <c r="U1124">
        <v>0.02</v>
      </c>
      <c r="V1124" t="str">
        <f>IF(COUNTIF(eucalc_variables_proxies!A:A,B1124)&gt;0,"yes","no")</f>
        <v>no</v>
      </c>
      <c r="X1124" t="s">
        <v>3113</v>
      </c>
      <c r="Y1124" t="s">
        <v>3113</v>
      </c>
      <c r="AO1124" s="29"/>
      <c r="AP1124" s="103" t="s">
        <v>4640</v>
      </c>
      <c r="AQ1124" s="104" t="b">
        <v>1</v>
      </c>
      <c r="AR1124" s="105"/>
      <c r="AS1124" s="29"/>
      <c r="AT1124" s="131" t="str" cm="1">
        <f t="array" ref="AT1124">IFERROR(_xlfn.TEXTSPLIT(AR1124,";",,FALSE),"")</f>
        <v/>
      </c>
      <c r="BJ1124" s="132" t="str">
        <f t="shared" si="672"/>
        <v/>
      </c>
      <c r="BK1124" s="132" t="str">
        <f t="shared" si="673"/>
        <v/>
      </c>
      <c r="BL1124" s="132" t="str">
        <f t="shared" si="674"/>
        <v/>
      </c>
      <c r="BM1124" s="132" t="str">
        <f t="shared" si="675"/>
        <v/>
      </c>
      <c r="BN1124" s="132" t="str">
        <f t="shared" si="676"/>
        <v/>
      </c>
      <c r="BO1124" s="132" t="str">
        <f t="shared" si="677"/>
        <v/>
      </c>
      <c r="BP1124" s="132" t="str">
        <f t="shared" si="678"/>
        <v/>
      </c>
      <c r="BQ1124" s="132" t="str">
        <f t="shared" si="679"/>
        <v/>
      </c>
      <c r="BR1124" s="132" t="str">
        <f t="shared" si="680"/>
        <v/>
      </c>
      <c r="BS1124" s="132" t="str">
        <f t="shared" si="681"/>
        <v/>
      </c>
      <c r="BT1124" s="132" t="str">
        <f t="shared" si="682"/>
        <v/>
      </c>
      <c r="BU1124" s="132" t="str">
        <f t="shared" si="683"/>
        <v/>
      </c>
      <c r="BV1124" s="132" t="str">
        <f t="shared" si="684"/>
        <v/>
      </c>
      <c r="BW1124" s="132" t="str">
        <f t="shared" si="685"/>
        <v/>
      </c>
      <c r="BX1124" s="132" t="str">
        <f t="shared" si="686"/>
        <v/>
      </c>
      <c r="BY1124" s="132" t="str">
        <f t="shared" si="687"/>
        <v/>
      </c>
      <c r="BZ1124" t="str">
        <f t="shared" si="688"/>
        <v/>
      </c>
      <c r="CA1124" t="str">
        <f t="shared" si="689"/>
        <v/>
      </c>
      <c r="CB1124" t="str">
        <f t="shared" si="690"/>
        <v/>
      </c>
      <c r="CC1124" t="str">
        <f t="shared" si="691"/>
        <v/>
      </c>
      <c r="CD1124" t="str">
        <f t="shared" si="692"/>
        <v/>
      </c>
      <c r="CE1124" t="str">
        <f t="shared" si="693"/>
        <v/>
      </c>
      <c r="CF1124" t="str">
        <f t="shared" si="694"/>
        <v/>
      </c>
      <c r="CG1124" t="str">
        <f t="shared" si="695"/>
        <v/>
      </c>
      <c r="CH1124" t="str">
        <f t="shared" si="696"/>
        <v/>
      </c>
      <c r="CI1124" t="str">
        <f t="shared" si="697"/>
        <v/>
      </c>
      <c r="CJ1124" t="str">
        <f t="shared" si="698"/>
        <v/>
      </c>
      <c r="CK1124" t="str">
        <f t="shared" si="699"/>
        <v/>
      </c>
      <c r="CL1124" t="str">
        <f t="shared" si="700"/>
        <v/>
      </c>
      <c r="CM1124" t="str">
        <f t="shared" si="701"/>
        <v/>
      </c>
      <c r="CN1124" t="str">
        <f t="shared" si="702"/>
        <v/>
      </c>
      <c r="CO1124" t="str">
        <f t="shared" si="703"/>
        <v/>
      </c>
    </row>
    <row r="1125" spans="1:93" ht="14.7" customHeight="1">
      <c r="A1125" t="s">
        <v>5693</v>
      </c>
      <c r="B1125" s="97" t="s">
        <v>5046</v>
      </c>
      <c r="C1125" s="26" t="s">
        <v>6021</v>
      </c>
      <c r="D1125" s="27"/>
      <c r="E1125" s="27" t="s">
        <v>61</v>
      </c>
      <c r="F1125" t="s">
        <v>48</v>
      </c>
      <c r="G1125" s="30" t="s">
        <v>137</v>
      </c>
      <c r="H1125" s="29" t="s">
        <v>3355</v>
      </c>
      <c r="K1125" s="28"/>
      <c r="M1125" t="s">
        <v>38</v>
      </c>
      <c r="R1125" t="str">
        <f>IF(COUNTIF(soi_input_variables!A:A,B1125)&gt;0,"yes","no")</f>
        <v>no</v>
      </c>
      <c r="S1125" t="str">
        <f>IF(COUNTIF(midas_input_variables!A:A,B1125)&gt;0,"yes","no")</f>
        <v>yes</v>
      </c>
      <c r="T1125" t="str">
        <f t="shared" si="610"/>
        <v>yes</v>
      </c>
      <c r="U1125">
        <v>0.02</v>
      </c>
      <c r="V1125" t="str">
        <f>IF(COUNTIF(eucalc_variables_proxies!A:A,B1125)&gt;0,"yes","no")</f>
        <v>yes</v>
      </c>
      <c r="X1125" t="s">
        <v>2943</v>
      </c>
      <c r="Y1125" t="s">
        <v>5047</v>
      </c>
      <c r="AO1125" s="29"/>
      <c r="AP1125" s="103" t="s">
        <v>4653</v>
      </c>
      <c r="AQ1125" s="104" t="b">
        <v>1</v>
      </c>
      <c r="AR1125" s="105"/>
      <c r="AS1125" s="29"/>
      <c r="AT1125" s="131" t="str" cm="1">
        <f t="array" ref="AT1125">IFERROR(_xlfn.TEXTSPLIT(AR1125,";",,FALSE),"")</f>
        <v/>
      </c>
      <c r="BJ1125" s="132" t="str">
        <f t="shared" si="672"/>
        <v/>
      </c>
      <c r="BK1125" s="132" t="str">
        <f t="shared" si="673"/>
        <v/>
      </c>
      <c r="BL1125" s="132" t="str">
        <f t="shared" si="674"/>
        <v/>
      </c>
      <c r="BM1125" s="132" t="str">
        <f t="shared" si="675"/>
        <v/>
      </c>
      <c r="BN1125" s="132" t="str">
        <f t="shared" si="676"/>
        <v/>
      </c>
      <c r="BO1125" s="132" t="str">
        <f t="shared" si="677"/>
        <v/>
      </c>
      <c r="BP1125" s="132" t="str">
        <f t="shared" si="678"/>
        <v/>
      </c>
      <c r="BQ1125" s="132" t="str">
        <f t="shared" si="679"/>
        <v/>
      </c>
      <c r="BR1125" s="132" t="str">
        <f t="shared" si="680"/>
        <v/>
      </c>
      <c r="BS1125" s="132" t="str">
        <f t="shared" si="681"/>
        <v/>
      </c>
      <c r="BT1125" s="132" t="str">
        <f t="shared" si="682"/>
        <v/>
      </c>
      <c r="BU1125" s="132" t="str">
        <f t="shared" si="683"/>
        <v/>
      </c>
      <c r="BV1125" s="132" t="str">
        <f t="shared" si="684"/>
        <v/>
      </c>
      <c r="BW1125" s="132" t="str">
        <f t="shared" si="685"/>
        <v/>
      </c>
      <c r="BX1125" s="132" t="str">
        <f t="shared" si="686"/>
        <v/>
      </c>
      <c r="BY1125" s="132" t="str">
        <f t="shared" si="687"/>
        <v/>
      </c>
      <c r="BZ1125" t="str">
        <f t="shared" si="688"/>
        <v/>
      </c>
      <c r="CA1125" t="str">
        <f t="shared" si="689"/>
        <v/>
      </c>
      <c r="CB1125" t="str">
        <f t="shared" si="690"/>
        <v/>
      </c>
      <c r="CC1125" t="str">
        <f t="shared" si="691"/>
        <v/>
      </c>
      <c r="CD1125" t="str">
        <f t="shared" si="692"/>
        <v/>
      </c>
      <c r="CE1125" t="str">
        <f t="shared" si="693"/>
        <v/>
      </c>
      <c r="CF1125" t="str">
        <f t="shared" si="694"/>
        <v/>
      </c>
      <c r="CG1125" t="str">
        <f t="shared" si="695"/>
        <v/>
      </c>
      <c r="CH1125" t="str">
        <f t="shared" si="696"/>
        <v/>
      </c>
      <c r="CI1125" t="str">
        <f t="shared" si="697"/>
        <v/>
      </c>
      <c r="CJ1125" t="str">
        <f t="shared" si="698"/>
        <v/>
      </c>
      <c r="CK1125" t="str">
        <f t="shared" si="699"/>
        <v/>
      </c>
      <c r="CL1125" t="str">
        <f t="shared" si="700"/>
        <v/>
      </c>
      <c r="CM1125" t="str">
        <f t="shared" si="701"/>
        <v/>
      </c>
      <c r="CN1125" t="str">
        <f t="shared" si="702"/>
        <v/>
      </c>
      <c r="CO1125" t="str">
        <f t="shared" si="703"/>
        <v/>
      </c>
    </row>
    <row r="1126" spans="1:93" ht="14.7" customHeight="1">
      <c r="A1126" t="s">
        <v>5688</v>
      </c>
      <c r="B1126" s="97" t="s">
        <v>5050</v>
      </c>
      <c r="C1126" s="26" t="s">
        <v>6022</v>
      </c>
      <c r="D1126" s="27"/>
      <c r="E1126" s="27" t="s">
        <v>61</v>
      </c>
      <c r="F1126" t="s">
        <v>48</v>
      </c>
      <c r="G1126" s="30" t="s">
        <v>137</v>
      </c>
      <c r="H1126" s="29" t="s">
        <v>3355</v>
      </c>
      <c r="K1126" s="28"/>
      <c r="M1126" t="s">
        <v>38</v>
      </c>
      <c r="R1126" t="str">
        <f>IF(COUNTIF(soi_input_variables!A:A,B1126)&gt;0,"yes","no")</f>
        <v>no</v>
      </c>
      <c r="S1126" t="str">
        <f>IF(COUNTIF(midas_input_variables!A:A,B1126)&gt;0,"yes","no")</f>
        <v>yes</v>
      </c>
      <c r="T1126" t="str">
        <f t="shared" si="610"/>
        <v>yes</v>
      </c>
      <c r="U1126">
        <v>0.02</v>
      </c>
      <c r="V1126" t="str">
        <f>IF(COUNTIF(eucalc_variables_proxies!A:A,B1126)&gt;0,"yes","no")</f>
        <v>yes</v>
      </c>
      <c r="X1126" t="s">
        <v>2943</v>
      </c>
      <c r="Y1126" t="s">
        <v>5047</v>
      </c>
      <c r="AO1126" s="29"/>
      <c r="AP1126" s="103" t="s">
        <v>4644</v>
      </c>
      <c r="AQ1126" s="104" t="b">
        <v>1</v>
      </c>
      <c r="AR1126" s="105"/>
      <c r="AS1126" s="29"/>
      <c r="AT1126" s="131" t="str" cm="1">
        <f t="array" ref="AT1126">IFERROR(_xlfn.TEXTSPLIT(AR1126,";",,FALSE),"")</f>
        <v/>
      </c>
      <c r="BJ1126" s="132" t="str">
        <f t="shared" si="672"/>
        <v/>
      </c>
      <c r="BK1126" s="132" t="str">
        <f t="shared" si="673"/>
        <v/>
      </c>
      <c r="BL1126" s="132" t="str">
        <f t="shared" si="674"/>
        <v/>
      </c>
      <c r="BM1126" s="132" t="str">
        <f t="shared" si="675"/>
        <v/>
      </c>
      <c r="BN1126" s="132" t="str">
        <f t="shared" si="676"/>
        <v/>
      </c>
      <c r="BO1126" s="132" t="str">
        <f t="shared" si="677"/>
        <v/>
      </c>
      <c r="BP1126" s="132" t="str">
        <f t="shared" si="678"/>
        <v/>
      </c>
      <c r="BQ1126" s="132" t="str">
        <f t="shared" si="679"/>
        <v/>
      </c>
      <c r="BR1126" s="132" t="str">
        <f t="shared" si="680"/>
        <v/>
      </c>
      <c r="BS1126" s="132" t="str">
        <f t="shared" si="681"/>
        <v/>
      </c>
      <c r="BT1126" s="132" t="str">
        <f t="shared" si="682"/>
        <v/>
      </c>
      <c r="BU1126" s="132" t="str">
        <f t="shared" si="683"/>
        <v/>
      </c>
      <c r="BV1126" s="132" t="str">
        <f t="shared" si="684"/>
        <v/>
      </c>
      <c r="BW1126" s="132" t="str">
        <f t="shared" si="685"/>
        <v/>
      </c>
      <c r="BX1126" s="132" t="str">
        <f t="shared" si="686"/>
        <v/>
      </c>
      <c r="BY1126" s="132" t="str">
        <f t="shared" si="687"/>
        <v/>
      </c>
      <c r="BZ1126" t="str">
        <f t="shared" si="688"/>
        <v/>
      </c>
      <c r="CA1126" t="str">
        <f t="shared" si="689"/>
        <v/>
      </c>
      <c r="CB1126" t="str">
        <f t="shared" si="690"/>
        <v/>
      </c>
      <c r="CC1126" t="str">
        <f t="shared" si="691"/>
        <v/>
      </c>
      <c r="CD1126" t="str">
        <f t="shared" si="692"/>
        <v/>
      </c>
      <c r="CE1126" t="str">
        <f t="shared" si="693"/>
        <v/>
      </c>
      <c r="CF1126" t="str">
        <f t="shared" si="694"/>
        <v/>
      </c>
      <c r="CG1126" t="str">
        <f t="shared" si="695"/>
        <v/>
      </c>
      <c r="CH1126" t="str">
        <f t="shared" si="696"/>
        <v/>
      </c>
      <c r="CI1126" t="str">
        <f t="shared" si="697"/>
        <v/>
      </c>
      <c r="CJ1126" t="str">
        <f t="shared" si="698"/>
        <v/>
      </c>
      <c r="CK1126" t="str">
        <f t="shared" si="699"/>
        <v/>
      </c>
      <c r="CL1126" t="str">
        <f t="shared" si="700"/>
        <v/>
      </c>
      <c r="CM1126" t="str">
        <f t="shared" si="701"/>
        <v/>
      </c>
      <c r="CN1126" t="str">
        <f t="shared" si="702"/>
        <v/>
      </c>
      <c r="CO1126" t="str">
        <f t="shared" si="703"/>
        <v/>
      </c>
    </row>
    <row r="1127" spans="1:93" ht="16.5" customHeight="1">
      <c r="A1127" t="s">
        <v>5700</v>
      </c>
      <c r="B1127" s="97" t="s">
        <v>5052</v>
      </c>
      <c r="C1127" s="26" t="s">
        <v>6023</v>
      </c>
      <c r="D1127" s="27"/>
      <c r="E1127" s="27" t="s">
        <v>61</v>
      </c>
      <c r="F1127" t="s">
        <v>48</v>
      </c>
      <c r="G1127" s="30" t="s">
        <v>137</v>
      </c>
      <c r="H1127" s="29" t="s">
        <v>3355</v>
      </c>
      <c r="I1127" t="s">
        <v>1497</v>
      </c>
      <c r="K1127" s="28"/>
      <c r="M1127" t="s">
        <v>38</v>
      </c>
      <c r="R1127" t="str">
        <f>IF(COUNTIF(soi_input_variables!A:A,B1127)&gt;0,"yes","no")</f>
        <v>no</v>
      </c>
      <c r="S1127" t="str">
        <f>IF(COUNTIF(midas_input_variables!A:A,B1127)&gt;0,"yes","no")</f>
        <v>yes</v>
      </c>
      <c r="T1127" t="str">
        <f t="shared" si="610"/>
        <v>yes</v>
      </c>
      <c r="U1127">
        <v>0.02</v>
      </c>
      <c r="V1127" t="str">
        <f>IF(COUNTIF(eucalc_variables_proxies!A:A,B1127)&gt;0,"yes","no")</f>
        <v>yes</v>
      </c>
      <c r="X1127" t="s">
        <v>2943</v>
      </c>
      <c r="Y1127" t="s">
        <v>5047</v>
      </c>
      <c r="AO1127" s="29"/>
      <c r="AP1127" s="103" t="s">
        <v>4648</v>
      </c>
      <c r="AQ1127" s="104" t="b">
        <v>1</v>
      </c>
      <c r="AR1127" s="105"/>
      <c r="AS1127" s="29"/>
      <c r="AT1127" s="131" t="str" cm="1">
        <f t="array" ref="AT1127">IFERROR(_xlfn.TEXTSPLIT(AR1127,";",,FALSE),"")</f>
        <v/>
      </c>
      <c r="BJ1127" s="132" t="str">
        <f t="shared" si="672"/>
        <v/>
      </c>
      <c r="BK1127" s="132" t="str">
        <f t="shared" si="673"/>
        <v/>
      </c>
      <c r="BL1127" s="132" t="str">
        <f t="shared" si="674"/>
        <v/>
      </c>
      <c r="BM1127" s="132" t="str">
        <f t="shared" si="675"/>
        <v/>
      </c>
      <c r="BN1127" s="132" t="str">
        <f t="shared" si="676"/>
        <v/>
      </c>
      <c r="BO1127" s="132" t="str">
        <f t="shared" si="677"/>
        <v/>
      </c>
      <c r="BP1127" s="132" t="str">
        <f t="shared" si="678"/>
        <v/>
      </c>
      <c r="BQ1127" s="132" t="str">
        <f t="shared" si="679"/>
        <v/>
      </c>
      <c r="BR1127" s="132" t="str">
        <f t="shared" si="680"/>
        <v/>
      </c>
      <c r="BS1127" s="132" t="str">
        <f t="shared" si="681"/>
        <v/>
      </c>
      <c r="BT1127" s="132" t="str">
        <f t="shared" si="682"/>
        <v/>
      </c>
      <c r="BU1127" s="132" t="str">
        <f t="shared" si="683"/>
        <v/>
      </c>
      <c r="BV1127" s="132" t="str">
        <f t="shared" si="684"/>
        <v/>
      </c>
      <c r="BW1127" s="132" t="str">
        <f t="shared" si="685"/>
        <v/>
      </c>
      <c r="BX1127" s="132" t="str">
        <f t="shared" si="686"/>
        <v/>
      </c>
      <c r="BY1127" s="132" t="str">
        <f t="shared" si="687"/>
        <v/>
      </c>
      <c r="BZ1127" t="str">
        <f t="shared" si="688"/>
        <v/>
      </c>
      <c r="CA1127" t="str">
        <f t="shared" si="689"/>
        <v/>
      </c>
      <c r="CB1127" t="str">
        <f t="shared" si="690"/>
        <v/>
      </c>
      <c r="CC1127" t="str">
        <f t="shared" si="691"/>
        <v/>
      </c>
      <c r="CD1127" t="str">
        <f t="shared" si="692"/>
        <v/>
      </c>
      <c r="CE1127" t="str">
        <f t="shared" si="693"/>
        <v/>
      </c>
      <c r="CF1127" t="str">
        <f t="shared" si="694"/>
        <v/>
      </c>
      <c r="CG1127" t="str">
        <f t="shared" si="695"/>
        <v/>
      </c>
      <c r="CH1127" t="str">
        <f t="shared" si="696"/>
        <v/>
      </c>
      <c r="CI1127" t="str">
        <f t="shared" si="697"/>
        <v/>
      </c>
      <c r="CJ1127" t="str">
        <f t="shared" si="698"/>
        <v/>
      </c>
      <c r="CK1127" t="str">
        <f t="shared" si="699"/>
        <v/>
      </c>
      <c r="CL1127" t="str">
        <f t="shared" si="700"/>
        <v/>
      </c>
      <c r="CM1127" t="str">
        <f t="shared" si="701"/>
        <v/>
      </c>
      <c r="CN1127" t="str">
        <f t="shared" si="702"/>
        <v/>
      </c>
      <c r="CO1127" t="str">
        <f t="shared" si="703"/>
        <v/>
      </c>
    </row>
    <row r="1128" spans="1:93" ht="17.100000000000001" customHeight="1">
      <c r="A1128" t="s">
        <v>5696</v>
      </c>
      <c r="B1128" s="97" t="s">
        <v>5055</v>
      </c>
      <c r="C1128" s="26" t="s">
        <v>6024</v>
      </c>
      <c r="D1128" s="27"/>
      <c r="E1128" s="27" t="s">
        <v>61</v>
      </c>
      <c r="F1128" t="s">
        <v>48</v>
      </c>
      <c r="G1128" s="30" t="s">
        <v>137</v>
      </c>
      <c r="H1128" s="29" t="s">
        <v>3355</v>
      </c>
      <c r="K1128" s="28"/>
      <c r="M1128" t="s">
        <v>38</v>
      </c>
      <c r="R1128" t="str">
        <f>IF(COUNTIF(soi_input_variables!A:A,B1128)&gt;0,"yes","no")</f>
        <v>no</v>
      </c>
      <c r="S1128" t="str">
        <f>IF(COUNTIF(midas_input_variables!A:A,B1128)&gt;0,"yes","no")</f>
        <v>no</v>
      </c>
      <c r="T1128" t="str">
        <f t="shared" si="610"/>
        <v>no</v>
      </c>
      <c r="U1128">
        <v>0.02</v>
      </c>
      <c r="V1128" t="str">
        <f>IF(COUNTIF(eucalc_variables_proxies!A:A,B1128)&gt;0,"yes","no")</f>
        <v>yes</v>
      </c>
      <c r="X1128" t="s">
        <v>2943</v>
      </c>
      <c r="Y1128" t="s">
        <v>5047</v>
      </c>
      <c r="AO1128" s="29"/>
      <c r="AP1128" s="103" t="s">
        <v>4657</v>
      </c>
      <c r="AQ1128" s="104" t="b">
        <v>1</v>
      </c>
      <c r="AR1128" s="105"/>
      <c r="AS1128" s="29"/>
      <c r="AT1128" s="131" t="str" cm="1">
        <f t="array" ref="AT1128">IFERROR(_xlfn.TEXTSPLIT(AR1128,";",,FALSE),"")</f>
        <v/>
      </c>
      <c r="BJ1128" s="132" t="str">
        <f t="shared" si="672"/>
        <v/>
      </c>
      <c r="BK1128" s="132" t="str">
        <f t="shared" si="673"/>
        <v/>
      </c>
      <c r="BL1128" s="132" t="str">
        <f t="shared" si="674"/>
        <v/>
      </c>
      <c r="BM1128" s="132" t="str">
        <f t="shared" si="675"/>
        <v/>
      </c>
      <c r="BN1128" s="132" t="str">
        <f t="shared" si="676"/>
        <v/>
      </c>
      <c r="BO1128" s="132" t="str">
        <f t="shared" si="677"/>
        <v/>
      </c>
      <c r="BP1128" s="132" t="str">
        <f t="shared" si="678"/>
        <v/>
      </c>
      <c r="BQ1128" s="132" t="str">
        <f t="shared" si="679"/>
        <v/>
      </c>
      <c r="BR1128" s="132" t="str">
        <f t="shared" si="680"/>
        <v/>
      </c>
      <c r="BS1128" s="132" t="str">
        <f t="shared" si="681"/>
        <v/>
      </c>
      <c r="BT1128" s="132" t="str">
        <f t="shared" si="682"/>
        <v/>
      </c>
      <c r="BU1128" s="132" t="str">
        <f t="shared" si="683"/>
        <v/>
      </c>
      <c r="BV1128" s="132" t="str">
        <f t="shared" si="684"/>
        <v/>
      </c>
      <c r="BW1128" s="132" t="str">
        <f t="shared" si="685"/>
        <v/>
      </c>
      <c r="BX1128" s="132" t="str">
        <f t="shared" si="686"/>
        <v/>
      </c>
      <c r="BY1128" s="132" t="str">
        <f t="shared" si="687"/>
        <v/>
      </c>
      <c r="BZ1128" t="str">
        <f t="shared" si="688"/>
        <v/>
      </c>
      <c r="CA1128" t="str">
        <f t="shared" si="689"/>
        <v/>
      </c>
      <c r="CB1128" t="str">
        <f t="shared" si="690"/>
        <v/>
      </c>
      <c r="CC1128" t="str">
        <f t="shared" si="691"/>
        <v/>
      </c>
      <c r="CD1128" t="str">
        <f t="shared" si="692"/>
        <v/>
      </c>
      <c r="CE1128" t="str">
        <f t="shared" si="693"/>
        <v/>
      </c>
      <c r="CF1128" t="str">
        <f t="shared" si="694"/>
        <v/>
      </c>
      <c r="CG1128" t="str">
        <f t="shared" si="695"/>
        <v/>
      </c>
      <c r="CH1128" t="str">
        <f t="shared" si="696"/>
        <v/>
      </c>
      <c r="CI1128" t="str">
        <f t="shared" si="697"/>
        <v/>
      </c>
      <c r="CJ1128" t="str">
        <f t="shared" si="698"/>
        <v/>
      </c>
      <c r="CK1128" t="str">
        <f t="shared" si="699"/>
        <v/>
      </c>
      <c r="CL1128" t="str">
        <f t="shared" si="700"/>
        <v/>
      </c>
      <c r="CM1128" t="str">
        <f t="shared" si="701"/>
        <v/>
      </c>
      <c r="CN1128" t="str">
        <f t="shared" si="702"/>
        <v/>
      </c>
      <c r="CO1128" t="str">
        <f t="shared" si="703"/>
        <v/>
      </c>
    </row>
    <row r="1129" spans="1:93" ht="13.5" customHeight="1">
      <c r="A1129" t="s">
        <v>5691</v>
      </c>
      <c r="B1129" s="97" t="s">
        <v>5059</v>
      </c>
      <c r="C1129" s="26" t="s">
        <v>6025</v>
      </c>
      <c r="D1129" s="27"/>
      <c r="E1129" s="27" t="s">
        <v>61</v>
      </c>
      <c r="F1129" t="s">
        <v>48</v>
      </c>
      <c r="G1129" s="30" t="s">
        <v>137</v>
      </c>
      <c r="H1129" s="29" t="s">
        <v>3355</v>
      </c>
      <c r="K1129" s="28"/>
      <c r="M1129" t="s">
        <v>38</v>
      </c>
      <c r="R1129" t="str">
        <f>IF(COUNTIF(soi_input_variables!A:A,B1129)&gt;0,"yes","no")</f>
        <v>no</v>
      </c>
      <c r="S1129" t="str">
        <f>IF(COUNTIF(midas_input_variables!A:A,B1129)&gt;0,"yes","no")</f>
        <v>yes</v>
      </c>
      <c r="T1129" t="str">
        <f t="shared" si="610"/>
        <v>yes</v>
      </c>
      <c r="U1129">
        <v>0.02</v>
      </c>
      <c r="V1129" t="str">
        <f>IF(COUNTIF(eucalc_variables_proxies!A:A,B1129)&gt;0,"yes","no")</f>
        <v>yes</v>
      </c>
      <c r="X1129" t="s">
        <v>2943</v>
      </c>
      <c r="Y1129" t="s">
        <v>5047</v>
      </c>
      <c r="AO1129" s="29"/>
      <c r="AP1129" s="103" t="s">
        <v>4661</v>
      </c>
      <c r="AQ1129" s="104" t="b">
        <v>1</v>
      </c>
      <c r="AR1129" s="105"/>
      <c r="AS1129" s="29"/>
      <c r="AT1129" s="131" t="str" cm="1">
        <f t="array" ref="AT1129">IFERROR(_xlfn.TEXTSPLIT(AR1129,";",,FALSE),"")</f>
        <v/>
      </c>
      <c r="BJ1129" s="132" t="str">
        <f t="shared" si="672"/>
        <v/>
      </c>
      <c r="BK1129" s="132" t="str">
        <f t="shared" si="673"/>
        <v/>
      </c>
      <c r="BL1129" s="132" t="str">
        <f t="shared" si="674"/>
        <v/>
      </c>
      <c r="BM1129" s="132" t="str">
        <f t="shared" si="675"/>
        <v/>
      </c>
      <c r="BN1129" s="132" t="str">
        <f t="shared" si="676"/>
        <v/>
      </c>
      <c r="BO1129" s="132" t="str">
        <f t="shared" si="677"/>
        <v/>
      </c>
      <c r="BP1129" s="132" t="str">
        <f t="shared" si="678"/>
        <v/>
      </c>
      <c r="BQ1129" s="132" t="str">
        <f t="shared" si="679"/>
        <v/>
      </c>
      <c r="BR1129" s="132" t="str">
        <f t="shared" si="680"/>
        <v/>
      </c>
      <c r="BS1129" s="132" t="str">
        <f t="shared" si="681"/>
        <v/>
      </c>
      <c r="BT1129" s="132" t="str">
        <f t="shared" si="682"/>
        <v/>
      </c>
      <c r="BU1129" s="132" t="str">
        <f t="shared" si="683"/>
        <v/>
      </c>
      <c r="BV1129" s="132" t="str">
        <f t="shared" si="684"/>
        <v/>
      </c>
      <c r="BW1129" s="132" t="str">
        <f t="shared" si="685"/>
        <v/>
      </c>
      <c r="BX1129" s="132" t="str">
        <f t="shared" si="686"/>
        <v/>
      </c>
      <c r="BY1129" s="132" t="str">
        <f t="shared" si="687"/>
        <v/>
      </c>
      <c r="BZ1129" t="str">
        <f t="shared" si="688"/>
        <v/>
      </c>
      <c r="CA1129" t="str">
        <f t="shared" si="689"/>
        <v/>
      </c>
      <c r="CB1129" t="str">
        <f t="shared" si="690"/>
        <v/>
      </c>
      <c r="CC1129" t="str">
        <f t="shared" si="691"/>
        <v/>
      </c>
      <c r="CD1129" t="str">
        <f t="shared" si="692"/>
        <v/>
      </c>
      <c r="CE1129" t="str">
        <f t="shared" si="693"/>
        <v/>
      </c>
      <c r="CF1129" t="str">
        <f t="shared" si="694"/>
        <v/>
      </c>
      <c r="CG1129" t="str">
        <f t="shared" si="695"/>
        <v/>
      </c>
      <c r="CH1129" t="str">
        <f t="shared" si="696"/>
        <v/>
      </c>
      <c r="CI1129" t="str">
        <f t="shared" si="697"/>
        <v/>
      </c>
      <c r="CJ1129" t="str">
        <f t="shared" si="698"/>
        <v/>
      </c>
      <c r="CK1129" t="str">
        <f t="shared" si="699"/>
        <v/>
      </c>
      <c r="CL1129" t="str">
        <f t="shared" si="700"/>
        <v/>
      </c>
      <c r="CM1129" t="str">
        <f t="shared" si="701"/>
        <v/>
      </c>
      <c r="CN1129" t="str">
        <f t="shared" si="702"/>
        <v/>
      </c>
      <c r="CO1129" t="str">
        <f t="shared" si="703"/>
        <v/>
      </c>
    </row>
    <row r="1130" spans="1:93" ht="18" customHeight="1">
      <c r="A1130" t="s">
        <v>5704</v>
      </c>
      <c r="B1130" s="97" t="s">
        <v>5064</v>
      </c>
      <c r="C1130" s="26" t="s">
        <v>6026</v>
      </c>
      <c r="D1130" s="27"/>
      <c r="E1130" s="27" t="s">
        <v>61</v>
      </c>
      <c r="F1130" t="s">
        <v>48</v>
      </c>
      <c r="G1130" s="30" t="s">
        <v>137</v>
      </c>
      <c r="H1130" s="29" t="s">
        <v>3355</v>
      </c>
      <c r="I1130" t="s">
        <v>1497</v>
      </c>
      <c r="K1130" s="28"/>
      <c r="M1130" t="s">
        <v>38</v>
      </c>
      <c r="R1130" t="str">
        <f>IF(COUNTIF(soi_input_variables!A:A,B1130)&gt;0,"yes","no")</f>
        <v>no</v>
      </c>
      <c r="S1130" t="str">
        <f>IF(COUNTIF(midas_input_variables!A:A,B1130)&gt;0,"yes","no")</f>
        <v>yes</v>
      </c>
      <c r="T1130" t="str">
        <f t="shared" si="610"/>
        <v>yes</v>
      </c>
      <c r="U1130">
        <v>0.02</v>
      </c>
      <c r="V1130" t="str">
        <f>IF(COUNTIF(eucalc_variables_proxies!A:A,B1130)&gt;0,"yes","no")</f>
        <v>yes</v>
      </c>
      <c r="X1130" t="s">
        <v>2943</v>
      </c>
      <c r="Y1130" t="s">
        <v>5047</v>
      </c>
      <c r="AO1130" s="29"/>
      <c r="AP1130" s="103" t="s">
        <v>4636</v>
      </c>
      <c r="AQ1130" s="104" t="b">
        <v>1</v>
      </c>
      <c r="AR1130" s="105"/>
      <c r="AS1130" s="29"/>
      <c r="AT1130" s="131" t="str" cm="1">
        <f t="array" ref="AT1130">IFERROR(_xlfn.TEXTSPLIT(AR1130,";",,FALSE),"")</f>
        <v/>
      </c>
      <c r="BJ1130" s="132" t="str">
        <f t="shared" si="672"/>
        <v/>
      </c>
      <c r="BK1130" s="132" t="str">
        <f t="shared" si="673"/>
        <v/>
      </c>
      <c r="BL1130" s="132" t="str">
        <f t="shared" si="674"/>
        <v/>
      </c>
      <c r="BM1130" s="132" t="str">
        <f t="shared" si="675"/>
        <v/>
      </c>
      <c r="BN1130" s="132" t="str">
        <f t="shared" si="676"/>
        <v/>
      </c>
      <c r="BO1130" s="132" t="str">
        <f t="shared" si="677"/>
        <v/>
      </c>
      <c r="BP1130" s="132" t="str">
        <f t="shared" si="678"/>
        <v/>
      </c>
      <c r="BQ1130" s="132" t="str">
        <f t="shared" si="679"/>
        <v/>
      </c>
      <c r="BR1130" s="132" t="str">
        <f t="shared" si="680"/>
        <v/>
      </c>
      <c r="BS1130" s="132" t="str">
        <f t="shared" si="681"/>
        <v/>
      </c>
      <c r="BT1130" s="132" t="str">
        <f t="shared" si="682"/>
        <v/>
      </c>
      <c r="BU1130" s="132" t="str">
        <f t="shared" si="683"/>
        <v/>
      </c>
      <c r="BV1130" s="132" t="str">
        <f t="shared" si="684"/>
        <v/>
      </c>
      <c r="BW1130" s="132" t="str">
        <f t="shared" si="685"/>
        <v/>
      </c>
      <c r="BX1130" s="132" t="str">
        <f t="shared" si="686"/>
        <v/>
      </c>
      <c r="BY1130" s="132" t="str">
        <f t="shared" si="687"/>
        <v/>
      </c>
      <c r="BZ1130" t="str">
        <f t="shared" si="688"/>
        <v/>
      </c>
      <c r="CA1130" t="str">
        <f t="shared" si="689"/>
        <v/>
      </c>
      <c r="CB1130" t="str">
        <f t="shared" si="690"/>
        <v/>
      </c>
      <c r="CC1130" t="str">
        <f t="shared" si="691"/>
        <v/>
      </c>
      <c r="CD1130" t="str">
        <f t="shared" si="692"/>
        <v/>
      </c>
      <c r="CE1130" t="str">
        <f t="shared" si="693"/>
        <v/>
      </c>
      <c r="CF1130" t="str">
        <f t="shared" si="694"/>
        <v/>
      </c>
      <c r="CG1130" t="str">
        <f t="shared" si="695"/>
        <v/>
      </c>
      <c r="CH1130" t="str">
        <f t="shared" si="696"/>
        <v/>
      </c>
      <c r="CI1130" t="str">
        <f t="shared" si="697"/>
        <v/>
      </c>
      <c r="CJ1130" t="str">
        <f t="shared" si="698"/>
        <v/>
      </c>
      <c r="CK1130" t="str">
        <f t="shared" si="699"/>
        <v/>
      </c>
      <c r="CL1130" t="str">
        <f t="shared" si="700"/>
        <v/>
      </c>
      <c r="CM1130" t="str">
        <f t="shared" si="701"/>
        <v/>
      </c>
      <c r="CN1130" t="str">
        <f t="shared" si="702"/>
        <v/>
      </c>
      <c r="CO1130" t="str">
        <f t="shared" si="703"/>
        <v/>
      </c>
    </row>
    <row r="1131" spans="1:93" ht="14.7" customHeight="1">
      <c r="A1131" t="s">
        <v>5723</v>
      </c>
      <c r="B1131" s="97" t="s">
        <v>5067</v>
      </c>
      <c r="C1131" s="26" t="s">
        <v>6027</v>
      </c>
      <c r="D1131" s="27"/>
      <c r="E1131" s="27" t="s">
        <v>61</v>
      </c>
      <c r="F1131" t="s">
        <v>48</v>
      </c>
      <c r="G1131" s="30" t="s">
        <v>137</v>
      </c>
      <c r="H1131" s="29" t="s">
        <v>3355</v>
      </c>
      <c r="K1131" s="28"/>
      <c r="M1131" t="s">
        <v>38</v>
      </c>
      <c r="R1131" t="str">
        <f>IF(COUNTIF(soi_input_variables!A:A,B1131)&gt;0,"yes","no")</f>
        <v>no</v>
      </c>
      <c r="S1131" t="str">
        <f>IF(COUNTIF(midas_input_variables!A:A,B1131)&gt;0,"yes","no")</f>
        <v>no</v>
      </c>
      <c r="T1131" t="str">
        <f t="shared" si="610"/>
        <v>no</v>
      </c>
      <c r="U1131">
        <v>0.02</v>
      </c>
      <c r="V1131" t="str">
        <f>IF(COUNTIF(eucalc_variables_proxies!A:A,B1131)&gt;0,"yes","no")</f>
        <v>yes</v>
      </c>
      <c r="X1131" t="s">
        <v>2943</v>
      </c>
      <c r="Y1131" t="s">
        <v>5047</v>
      </c>
      <c r="AO1131" s="29"/>
      <c r="AP1131" s="103" t="s">
        <v>4632</v>
      </c>
      <c r="AQ1131" s="104" t="b">
        <v>1</v>
      </c>
      <c r="AR1131" s="105"/>
      <c r="AS1131" s="29"/>
      <c r="AT1131" s="131" t="str" cm="1">
        <f t="array" ref="AT1131">IFERROR(_xlfn.TEXTSPLIT(AR1131,";",,FALSE),"")</f>
        <v/>
      </c>
      <c r="BJ1131" s="132" t="str">
        <f t="shared" si="672"/>
        <v/>
      </c>
      <c r="BK1131" s="132" t="str">
        <f t="shared" si="673"/>
        <v/>
      </c>
      <c r="BL1131" s="132" t="str">
        <f t="shared" si="674"/>
        <v/>
      </c>
      <c r="BM1131" s="132" t="str">
        <f t="shared" si="675"/>
        <v/>
      </c>
      <c r="BN1131" s="132" t="str">
        <f t="shared" si="676"/>
        <v/>
      </c>
      <c r="BO1131" s="132" t="str">
        <f t="shared" si="677"/>
        <v/>
      </c>
      <c r="BP1131" s="132" t="str">
        <f t="shared" si="678"/>
        <v/>
      </c>
      <c r="BQ1131" s="132" t="str">
        <f t="shared" si="679"/>
        <v/>
      </c>
      <c r="BR1131" s="132" t="str">
        <f t="shared" si="680"/>
        <v/>
      </c>
      <c r="BS1131" s="132" t="str">
        <f t="shared" si="681"/>
        <v/>
      </c>
      <c r="BT1131" s="132" t="str">
        <f t="shared" si="682"/>
        <v/>
      </c>
      <c r="BU1131" s="132" t="str">
        <f t="shared" si="683"/>
        <v/>
      </c>
      <c r="BV1131" s="132" t="str">
        <f t="shared" si="684"/>
        <v/>
      </c>
      <c r="BW1131" s="132" t="str">
        <f t="shared" si="685"/>
        <v/>
      </c>
      <c r="BX1131" s="132" t="str">
        <f t="shared" si="686"/>
        <v/>
      </c>
      <c r="BY1131" s="132" t="str">
        <f t="shared" si="687"/>
        <v/>
      </c>
      <c r="BZ1131" t="str">
        <f t="shared" si="688"/>
        <v/>
      </c>
      <c r="CA1131" t="str">
        <f t="shared" si="689"/>
        <v/>
      </c>
      <c r="CB1131" t="str">
        <f t="shared" si="690"/>
        <v/>
      </c>
      <c r="CC1131" t="str">
        <f t="shared" si="691"/>
        <v/>
      </c>
      <c r="CD1131" t="str">
        <f t="shared" si="692"/>
        <v/>
      </c>
      <c r="CE1131" t="str">
        <f t="shared" si="693"/>
        <v/>
      </c>
      <c r="CF1131" t="str">
        <f t="shared" si="694"/>
        <v/>
      </c>
      <c r="CG1131" t="str">
        <f t="shared" si="695"/>
        <v/>
      </c>
      <c r="CH1131" t="str">
        <f t="shared" si="696"/>
        <v/>
      </c>
      <c r="CI1131" t="str">
        <f t="shared" si="697"/>
        <v/>
      </c>
      <c r="CJ1131" t="str">
        <f t="shared" si="698"/>
        <v/>
      </c>
      <c r="CK1131" t="str">
        <f t="shared" si="699"/>
        <v/>
      </c>
      <c r="CL1131" t="str">
        <f t="shared" si="700"/>
        <v/>
      </c>
      <c r="CM1131" t="str">
        <f t="shared" si="701"/>
        <v/>
      </c>
      <c r="CN1131" t="str">
        <f t="shared" si="702"/>
        <v/>
      </c>
      <c r="CO1131" t="str">
        <f t="shared" si="703"/>
        <v/>
      </c>
    </row>
    <row r="1132" spans="1:93" ht="16.2" customHeight="1">
      <c r="A1132" t="s">
        <v>5710</v>
      </c>
      <c r="B1132" s="97" t="s">
        <v>5070</v>
      </c>
      <c r="C1132" s="26" t="s">
        <v>6028</v>
      </c>
      <c r="D1132" s="27"/>
      <c r="E1132" s="27" t="s">
        <v>61</v>
      </c>
      <c r="F1132" t="s">
        <v>48</v>
      </c>
      <c r="G1132" s="30" t="s">
        <v>137</v>
      </c>
      <c r="H1132" s="29" t="s">
        <v>3355</v>
      </c>
      <c r="K1132" s="28"/>
      <c r="M1132" t="s">
        <v>38</v>
      </c>
      <c r="R1132" t="str">
        <f>IF(COUNTIF(soi_input_variables!A:A,B1132)&gt;0,"yes","no")</f>
        <v>no</v>
      </c>
      <c r="S1132" t="str">
        <f>IF(COUNTIF(midas_input_variables!A:A,B1132)&gt;0,"yes","no")</f>
        <v>no</v>
      </c>
      <c r="T1132" t="str">
        <f t="shared" si="610"/>
        <v>no</v>
      </c>
      <c r="U1132">
        <v>0.02</v>
      </c>
      <c r="V1132" t="str">
        <f>IF(COUNTIF(eucalc_variables_proxies!A:A,B1132)&gt;0,"yes","no")</f>
        <v>yes</v>
      </c>
      <c r="X1132" t="s">
        <v>2943</v>
      </c>
      <c r="Y1132" t="s">
        <v>5047</v>
      </c>
      <c r="AO1132" s="29"/>
      <c r="AP1132" s="103" t="s">
        <v>4971</v>
      </c>
      <c r="AQ1132" s="104" t="b">
        <v>1</v>
      </c>
      <c r="AR1132" s="105"/>
      <c r="AS1132" s="29"/>
      <c r="AT1132" s="131" t="str" cm="1">
        <f t="array" ref="AT1132">IFERROR(_xlfn.TEXTSPLIT(AR1132,";",,FALSE),"")</f>
        <v/>
      </c>
      <c r="BJ1132" s="132" t="str">
        <f t="shared" si="672"/>
        <v/>
      </c>
      <c r="BK1132" s="132" t="str">
        <f t="shared" si="673"/>
        <v/>
      </c>
      <c r="BL1132" s="132" t="str">
        <f t="shared" si="674"/>
        <v/>
      </c>
      <c r="BM1132" s="132" t="str">
        <f t="shared" si="675"/>
        <v/>
      </c>
      <c r="BN1132" s="132" t="str">
        <f t="shared" si="676"/>
        <v/>
      </c>
      <c r="BO1132" s="132" t="str">
        <f t="shared" si="677"/>
        <v/>
      </c>
      <c r="BP1132" s="132" t="str">
        <f t="shared" si="678"/>
        <v/>
      </c>
      <c r="BQ1132" s="132" t="str">
        <f t="shared" si="679"/>
        <v/>
      </c>
      <c r="BR1132" s="132" t="str">
        <f t="shared" si="680"/>
        <v/>
      </c>
      <c r="BS1132" s="132" t="str">
        <f t="shared" si="681"/>
        <v/>
      </c>
      <c r="BT1132" s="132" t="str">
        <f t="shared" si="682"/>
        <v/>
      </c>
      <c r="BU1132" s="132" t="str">
        <f t="shared" si="683"/>
        <v/>
      </c>
      <c r="BV1132" s="132" t="str">
        <f t="shared" si="684"/>
        <v/>
      </c>
      <c r="BW1132" s="132" t="str">
        <f t="shared" si="685"/>
        <v/>
      </c>
      <c r="BX1132" s="132" t="str">
        <f t="shared" si="686"/>
        <v/>
      </c>
      <c r="BY1132" s="132" t="str">
        <f t="shared" si="687"/>
        <v/>
      </c>
      <c r="BZ1132" t="str">
        <f t="shared" si="688"/>
        <v/>
      </c>
      <c r="CA1132" t="str">
        <f t="shared" si="689"/>
        <v/>
      </c>
      <c r="CB1132" t="str">
        <f t="shared" si="690"/>
        <v/>
      </c>
      <c r="CC1132" t="str">
        <f t="shared" si="691"/>
        <v/>
      </c>
      <c r="CD1132" t="str">
        <f t="shared" si="692"/>
        <v/>
      </c>
      <c r="CE1132" t="str">
        <f t="shared" si="693"/>
        <v/>
      </c>
      <c r="CF1132" t="str">
        <f t="shared" si="694"/>
        <v/>
      </c>
      <c r="CG1132" t="str">
        <f t="shared" si="695"/>
        <v/>
      </c>
      <c r="CH1132" t="str">
        <f t="shared" si="696"/>
        <v/>
      </c>
      <c r="CI1132" t="str">
        <f t="shared" si="697"/>
        <v/>
      </c>
      <c r="CJ1132" t="str">
        <f t="shared" si="698"/>
        <v/>
      </c>
      <c r="CK1132" t="str">
        <f t="shared" si="699"/>
        <v/>
      </c>
      <c r="CL1132" t="str">
        <f t="shared" si="700"/>
        <v/>
      </c>
      <c r="CM1132" t="str">
        <f t="shared" si="701"/>
        <v/>
      </c>
      <c r="CN1132" t="str">
        <f t="shared" si="702"/>
        <v/>
      </c>
      <c r="CO1132" t="str">
        <f t="shared" si="703"/>
        <v/>
      </c>
    </row>
    <row r="1133" spans="1:93" ht="13.5" customHeight="1">
      <c r="A1133" t="s">
        <v>5716</v>
      </c>
      <c r="B1133" s="97" t="s">
        <v>5073</v>
      </c>
      <c r="C1133" s="26" t="s">
        <v>6029</v>
      </c>
      <c r="D1133" s="27"/>
      <c r="E1133" s="27" t="s">
        <v>61</v>
      </c>
      <c r="F1133" t="s">
        <v>48</v>
      </c>
      <c r="G1133" s="30" t="s">
        <v>137</v>
      </c>
      <c r="H1133" s="29" t="s">
        <v>3355</v>
      </c>
      <c r="K1133" s="28"/>
      <c r="M1133" t="s">
        <v>38</v>
      </c>
      <c r="R1133" t="str">
        <f>IF(COUNTIF(soi_input_variables!A:A,B1133)&gt;0,"yes","no")</f>
        <v>no</v>
      </c>
      <c r="S1133" t="str">
        <f>IF(COUNTIF(midas_input_variables!A:A,B1133)&gt;0,"yes","no")</f>
        <v>no</v>
      </c>
      <c r="T1133" t="str">
        <f t="shared" si="610"/>
        <v>no</v>
      </c>
      <c r="U1133">
        <v>0.02</v>
      </c>
      <c r="V1133" t="str">
        <f>IF(COUNTIF(eucalc_variables_proxies!A:A,B1133)&gt;0,"yes","no")</f>
        <v>yes</v>
      </c>
      <c r="X1133" t="s">
        <v>2943</v>
      </c>
      <c r="Y1133" t="s">
        <v>5047</v>
      </c>
      <c r="AO1133" s="29"/>
      <c r="AP1133" s="103" t="s">
        <v>6030</v>
      </c>
      <c r="AQ1133" s="104" t="b">
        <v>1</v>
      </c>
      <c r="AR1133" s="105"/>
      <c r="AS1133" s="29"/>
      <c r="AT1133" s="131" t="str" cm="1">
        <f t="array" ref="AT1133">IFERROR(_xlfn.TEXTSPLIT(AR1133,";",,FALSE),"")</f>
        <v/>
      </c>
      <c r="BJ1133" s="132" t="str">
        <f t="shared" si="672"/>
        <v/>
      </c>
      <c r="BK1133" s="132" t="str">
        <f t="shared" si="673"/>
        <v/>
      </c>
      <c r="BL1133" s="132" t="str">
        <f t="shared" si="674"/>
        <v/>
      </c>
      <c r="BM1133" s="132" t="str">
        <f t="shared" si="675"/>
        <v/>
      </c>
      <c r="BN1133" s="132" t="str">
        <f t="shared" si="676"/>
        <v/>
      </c>
      <c r="BO1133" s="132" t="str">
        <f t="shared" si="677"/>
        <v/>
      </c>
      <c r="BP1133" s="132" t="str">
        <f t="shared" si="678"/>
        <v/>
      </c>
      <c r="BQ1133" s="132" t="str">
        <f t="shared" si="679"/>
        <v/>
      </c>
      <c r="BR1133" s="132" t="str">
        <f t="shared" si="680"/>
        <v/>
      </c>
      <c r="BS1133" s="132" t="str">
        <f t="shared" si="681"/>
        <v/>
      </c>
      <c r="BT1133" s="132" t="str">
        <f t="shared" si="682"/>
        <v/>
      </c>
      <c r="BU1133" s="132" t="str">
        <f t="shared" si="683"/>
        <v/>
      </c>
      <c r="BV1133" s="132" t="str">
        <f t="shared" si="684"/>
        <v/>
      </c>
      <c r="BW1133" s="132" t="str">
        <f t="shared" si="685"/>
        <v/>
      </c>
      <c r="BX1133" s="132" t="str">
        <f t="shared" si="686"/>
        <v/>
      </c>
      <c r="BY1133" s="132" t="str">
        <f t="shared" si="687"/>
        <v/>
      </c>
      <c r="BZ1133" t="str">
        <f t="shared" si="688"/>
        <v/>
      </c>
      <c r="CA1133" t="str">
        <f t="shared" si="689"/>
        <v/>
      </c>
      <c r="CB1133" t="str">
        <f t="shared" si="690"/>
        <v/>
      </c>
      <c r="CC1133" t="str">
        <f t="shared" si="691"/>
        <v/>
      </c>
      <c r="CD1133" t="str">
        <f t="shared" si="692"/>
        <v/>
      </c>
      <c r="CE1133" t="str">
        <f t="shared" si="693"/>
        <v/>
      </c>
      <c r="CF1133" t="str">
        <f t="shared" si="694"/>
        <v/>
      </c>
      <c r="CG1133" t="str">
        <f t="shared" si="695"/>
        <v/>
      </c>
      <c r="CH1133" t="str">
        <f t="shared" si="696"/>
        <v/>
      </c>
      <c r="CI1133" t="str">
        <f t="shared" si="697"/>
        <v/>
      </c>
      <c r="CJ1133" t="str">
        <f t="shared" si="698"/>
        <v/>
      </c>
      <c r="CK1133" t="str">
        <f t="shared" si="699"/>
        <v/>
      </c>
      <c r="CL1133" t="str">
        <f t="shared" si="700"/>
        <v/>
      </c>
      <c r="CM1133" t="str">
        <f t="shared" si="701"/>
        <v/>
      </c>
      <c r="CN1133" t="str">
        <f t="shared" si="702"/>
        <v/>
      </c>
      <c r="CO1133" t="str">
        <f t="shared" si="703"/>
        <v/>
      </c>
    </row>
    <row r="1134" spans="1:93" ht="15" customHeight="1">
      <c r="A1134" t="s">
        <v>5719</v>
      </c>
      <c r="B1134" s="97" t="s">
        <v>5076</v>
      </c>
      <c r="C1134" s="26" t="s">
        <v>6031</v>
      </c>
      <c r="D1134" s="27"/>
      <c r="E1134" s="27" t="s">
        <v>61</v>
      </c>
      <c r="F1134" t="s">
        <v>48</v>
      </c>
      <c r="G1134" s="30" t="s">
        <v>137</v>
      </c>
      <c r="H1134" s="29" t="s">
        <v>3355</v>
      </c>
      <c r="K1134" s="28"/>
      <c r="M1134" t="s">
        <v>38</v>
      </c>
      <c r="R1134" t="str">
        <f>IF(COUNTIF(soi_input_variables!A:A,B1134)&gt;0,"yes","no")</f>
        <v>no</v>
      </c>
      <c r="S1134" t="str">
        <f>IF(COUNTIF(midas_input_variables!A:A,B1134)&gt;0,"yes","no")</f>
        <v>yes</v>
      </c>
      <c r="T1134" t="str">
        <f t="shared" si="610"/>
        <v>yes</v>
      </c>
      <c r="U1134">
        <v>0.02</v>
      </c>
      <c r="V1134" t="str">
        <f>IF(COUNTIF(eucalc_variables_proxies!A:A,B1134)&gt;0,"yes","no")</f>
        <v>yes</v>
      </c>
      <c r="X1134" t="s">
        <v>2943</v>
      </c>
      <c r="Y1134" t="s">
        <v>5047</v>
      </c>
      <c r="AO1134" s="29"/>
      <c r="AP1134" s="103" t="s">
        <v>5910</v>
      </c>
      <c r="AQ1134" s="104" t="b">
        <v>1</v>
      </c>
      <c r="AR1134" s="105"/>
      <c r="AS1134" s="29"/>
      <c r="AT1134" s="131" t="str" cm="1">
        <f t="array" ref="AT1134">IFERROR(_xlfn.TEXTSPLIT(AR1134,";",,FALSE),"")</f>
        <v/>
      </c>
      <c r="BJ1134" s="132" t="str">
        <f t="shared" si="672"/>
        <v/>
      </c>
      <c r="BK1134" s="132" t="str">
        <f t="shared" si="673"/>
        <v/>
      </c>
      <c r="BL1134" s="132" t="str">
        <f t="shared" si="674"/>
        <v/>
      </c>
      <c r="BM1134" s="132" t="str">
        <f t="shared" si="675"/>
        <v/>
      </c>
      <c r="BN1134" s="132" t="str">
        <f t="shared" si="676"/>
        <v/>
      </c>
      <c r="BO1134" s="132" t="str">
        <f t="shared" si="677"/>
        <v/>
      </c>
      <c r="BP1134" s="132" t="str">
        <f t="shared" si="678"/>
        <v/>
      </c>
      <c r="BQ1134" s="132" t="str">
        <f t="shared" si="679"/>
        <v/>
      </c>
      <c r="BR1134" s="132" t="str">
        <f t="shared" si="680"/>
        <v/>
      </c>
      <c r="BS1134" s="132" t="str">
        <f t="shared" si="681"/>
        <v/>
      </c>
      <c r="BT1134" s="132" t="str">
        <f t="shared" si="682"/>
        <v/>
      </c>
      <c r="BU1134" s="132" t="str">
        <f t="shared" si="683"/>
        <v/>
      </c>
      <c r="BV1134" s="132" t="str">
        <f t="shared" si="684"/>
        <v/>
      </c>
      <c r="BW1134" s="132" t="str">
        <f t="shared" si="685"/>
        <v/>
      </c>
      <c r="BX1134" s="132" t="str">
        <f t="shared" si="686"/>
        <v/>
      </c>
      <c r="BY1134" s="132" t="str">
        <f t="shared" si="687"/>
        <v/>
      </c>
      <c r="BZ1134" t="str">
        <f t="shared" si="688"/>
        <v/>
      </c>
      <c r="CA1134" t="str">
        <f t="shared" si="689"/>
        <v/>
      </c>
      <c r="CB1134" t="str">
        <f t="shared" si="690"/>
        <v/>
      </c>
      <c r="CC1134" t="str">
        <f t="shared" si="691"/>
        <v/>
      </c>
      <c r="CD1134" t="str">
        <f t="shared" si="692"/>
        <v/>
      </c>
      <c r="CE1134" t="str">
        <f t="shared" si="693"/>
        <v/>
      </c>
      <c r="CF1134" t="str">
        <f t="shared" si="694"/>
        <v/>
      </c>
      <c r="CG1134" t="str">
        <f t="shared" si="695"/>
        <v/>
      </c>
      <c r="CH1134" t="str">
        <f t="shared" si="696"/>
        <v/>
      </c>
      <c r="CI1134" t="str">
        <f t="shared" si="697"/>
        <v/>
      </c>
      <c r="CJ1134" t="str">
        <f t="shared" si="698"/>
        <v/>
      </c>
      <c r="CK1134" t="str">
        <f t="shared" si="699"/>
        <v/>
      </c>
      <c r="CL1134" t="str">
        <f t="shared" si="700"/>
        <v/>
      </c>
      <c r="CM1134" t="str">
        <f t="shared" si="701"/>
        <v/>
      </c>
      <c r="CN1134" t="str">
        <f t="shared" si="702"/>
        <v/>
      </c>
      <c r="CO1134" t="str">
        <f t="shared" si="703"/>
        <v/>
      </c>
    </row>
    <row r="1135" spans="1:93" ht="15.6" customHeight="1">
      <c r="A1135" t="s">
        <v>5707</v>
      </c>
      <c r="B1135" s="97" t="s">
        <v>5079</v>
      </c>
      <c r="C1135" s="26" t="s">
        <v>6032</v>
      </c>
      <c r="D1135" s="27"/>
      <c r="E1135" s="27" t="s">
        <v>61</v>
      </c>
      <c r="F1135" t="s">
        <v>48</v>
      </c>
      <c r="G1135" s="30" t="s">
        <v>137</v>
      </c>
      <c r="H1135" s="29" t="s">
        <v>3355</v>
      </c>
      <c r="K1135" s="28"/>
      <c r="M1135" t="s">
        <v>38</v>
      </c>
      <c r="R1135" t="str">
        <f>IF(COUNTIF(soi_input_variables!A:A,B1135)&gt;0,"yes","no")</f>
        <v>no</v>
      </c>
      <c r="S1135" t="str">
        <f>IF(COUNTIF(midas_input_variables!A:A,B1135)&gt;0,"yes","no")</f>
        <v>yes</v>
      </c>
      <c r="T1135" t="str">
        <f t="shared" si="610"/>
        <v>yes</v>
      </c>
      <c r="U1135">
        <v>0.02</v>
      </c>
      <c r="V1135" t="str">
        <f>IF(COUNTIF(eucalc_variables_proxies!A:A,B1135)&gt;0,"yes","no")</f>
        <v>yes</v>
      </c>
      <c r="X1135" t="s">
        <v>2943</v>
      </c>
      <c r="Y1135" t="s">
        <v>5047</v>
      </c>
      <c r="AO1135" s="29"/>
      <c r="AP1135" s="103" t="s">
        <v>4401</v>
      </c>
      <c r="AQ1135" s="104" t="b">
        <v>1</v>
      </c>
      <c r="AR1135" s="105"/>
      <c r="AS1135" s="29"/>
      <c r="AT1135" s="131" t="str" cm="1">
        <f t="array" ref="AT1135">IFERROR(_xlfn.TEXTSPLIT(AR1135,";",,FALSE),"")</f>
        <v/>
      </c>
      <c r="BJ1135" s="132" t="str">
        <f t="shared" si="672"/>
        <v/>
      </c>
      <c r="BK1135" s="132" t="str">
        <f t="shared" si="673"/>
        <v/>
      </c>
      <c r="BL1135" s="132" t="str">
        <f t="shared" si="674"/>
        <v/>
      </c>
      <c r="BM1135" s="132" t="str">
        <f t="shared" si="675"/>
        <v/>
      </c>
      <c r="BN1135" s="132" t="str">
        <f t="shared" si="676"/>
        <v/>
      </c>
      <c r="BO1135" s="132" t="str">
        <f t="shared" si="677"/>
        <v/>
      </c>
      <c r="BP1135" s="132" t="str">
        <f t="shared" si="678"/>
        <v/>
      </c>
      <c r="BQ1135" s="132" t="str">
        <f t="shared" si="679"/>
        <v/>
      </c>
      <c r="BR1135" s="132" t="str">
        <f t="shared" si="680"/>
        <v/>
      </c>
      <c r="BS1135" s="132" t="str">
        <f t="shared" si="681"/>
        <v/>
      </c>
      <c r="BT1135" s="132" t="str">
        <f t="shared" si="682"/>
        <v/>
      </c>
      <c r="BU1135" s="132" t="str">
        <f t="shared" si="683"/>
        <v/>
      </c>
      <c r="BV1135" s="132" t="str">
        <f t="shared" si="684"/>
        <v/>
      </c>
      <c r="BW1135" s="132" t="str">
        <f t="shared" si="685"/>
        <v/>
      </c>
      <c r="BX1135" s="132" t="str">
        <f t="shared" si="686"/>
        <v/>
      </c>
      <c r="BY1135" s="132" t="str">
        <f t="shared" si="687"/>
        <v/>
      </c>
      <c r="BZ1135" t="str">
        <f t="shared" si="688"/>
        <v/>
      </c>
      <c r="CA1135" t="str">
        <f t="shared" si="689"/>
        <v/>
      </c>
      <c r="CB1135" t="str">
        <f t="shared" si="690"/>
        <v/>
      </c>
      <c r="CC1135" t="str">
        <f t="shared" si="691"/>
        <v/>
      </c>
      <c r="CD1135" t="str">
        <f t="shared" si="692"/>
        <v/>
      </c>
      <c r="CE1135" t="str">
        <f t="shared" si="693"/>
        <v/>
      </c>
      <c r="CF1135" t="str">
        <f t="shared" si="694"/>
        <v/>
      </c>
      <c r="CG1135" t="str">
        <f t="shared" si="695"/>
        <v/>
      </c>
      <c r="CH1135" t="str">
        <f t="shared" si="696"/>
        <v/>
      </c>
      <c r="CI1135" t="str">
        <f t="shared" si="697"/>
        <v/>
      </c>
      <c r="CJ1135" t="str">
        <f t="shared" si="698"/>
        <v/>
      </c>
      <c r="CK1135" t="str">
        <f t="shared" si="699"/>
        <v/>
      </c>
      <c r="CL1135" t="str">
        <f t="shared" si="700"/>
        <v/>
      </c>
      <c r="CM1135" t="str">
        <f t="shared" si="701"/>
        <v/>
      </c>
      <c r="CN1135" t="str">
        <f t="shared" si="702"/>
        <v/>
      </c>
      <c r="CO1135" t="str">
        <f t="shared" si="703"/>
        <v/>
      </c>
    </row>
    <row r="1136" spans="1:93" ht="17.100000000000001" customHeight="1">
      <c r="A1136" t="s">
        <v>5713</v>
      </c>
      <c r="B1136" s="97" t="s">
        <v>5082</v>
      </c>
      <c r="C1136" s="26" t="s">
        <v>6033</v>
      </c>
      <c r="D1136" s="27"/>
      <c r="E1136" s="27" t="s">
        <v>61</v>
      </c>
      <c r="F1136" t="s">
        <v>48</v>
      </c>
      <c r="G1136" s="30" t="s">
        <v>137</v>
      </c>
      <c r="H1136" s="29" t="s">
        <v>3355</v>
      </c>
      <c r="K1136" s="28"/>
      <c r="M1136" t="s">
        <v>38</v>
      </c>
      <c r="R1136" t="str">
        <f>IF(COUNTIF(soi_input_variables!A:A,B1136)&gt;0,"yes","no")</f>
        <v>no</v>
      </c>
      <c r="S1136" t="str">
        <f>IF(COUNTIF(midas_input_variables!A:A,B1136)&gt;0,"yes","no")</f>
        <v>no</v>
      </c>
      <c r="T1136" t="str">
        <f t="shared" si="610"/>
        <v>no</v>
      </c>
      <c r="U1136">
        <v>0.02</v>
      </c>
      <c r="V1136" t="str">
        <f>IF(COUNTIF(eucalc_variables_proxies!A:A,B1136)&gt;0,"yes","no")</f>
        <v>yes</v>
      </c>
      <c r="X1136" t="s">
        <v>2943</v>
      </c>
      <c r="Y1136" t="s">
        <v>5047</v>
      </c>
      <c r="AO1136" s="29"/>
      <c r="AP1136" s="103" t="s">
        <v>3745</v>
      </c>
      <c r="AQ1136" s="104" t="b">
        <v>1</v>
      </c>
      <c r="AR1136" s="105"/>
      <c r="AS1136" s="29"/>
      <c r="AT1136" s="131" t="str" cm="1">
        <f t="array" ref="AT1136">IFERROR(_xlfn.TEXTSPLIT(AR1136,";",,FALSE),"")</f>
        <v/>
      </c>
      <c r="BJ1136" s="132" t="str">
        <f t="shared" si="672"/>
        <v/>
      </c>
      <c r="BK1136" s="132" t="str">
        <f t="shared" si="673"/>
        <v/>
      </c>
      <c r="BL1136" s="132" t="str">
        <f t="shared" si="674"/>
        <v/>
      </c>
      <c r="BM1136" s="132" t="str">
        <f t="shared" si="675"/>
        <v/>
      </c>
      <c r="BN1136" s="132" t="str">
        <f t="shared" si="676"/>
        <v/>
      </c>
      <c r="BO1136" s="132" t="str">
        <f t="shared" si="677"/>
        <v/>
      </c>
      <c r="BP1136" s="132" t="str">
        <f t="shared" si="678"/>
        <v/>
      </c>
      <c r="BQ1136" s="132" t="str">
        <f t="shared" si="679"/>
        <v/>
      </c>
      <c r="BR1136" s="132" t="str">
        <f t="shared" si="680"/>
        <v/>
      </c>
      <c r="BS1136" s="132" t="str">
        <f t="shared" si="681"/>
        <v/>
      </c>
      <c r="BT1136" s="132" t="str">
        <f t="shared" si="682"/>
        <v/>
      </c>
      <c r="BU1136" s="132" t="str">
        <f t="shared" si="683"/>
        <v/>
      </c>
      <c r="BV1136" s="132" t="str">
        <f t="shared" si="684"/>
        <v/>
      </c>
      <c r="BW1136" s="132" t="str">
        <f t="shared" si="685"/>
        <v/>
      </c>
      <c r="BX1136" s="132" t="str">
        <f t="shared" si="686"/>
        <v/>
      </c>
      <c r="BY1136" s="132" t="str">
        <f t="shared" si="687"/>
        <v/>
      </c>
      <c r="BZ1136" t="str">
        <f t="shared" si="688"/>
        <v/>
      </c>
      <c r="CA1136" t="str">
        <f t="shared" si="689"/>
        <v/>
      </c>
      <c r="CB1136" t="str">
        <f t="shared" si="690"/>
        <v/>
      </c>
      <c r="CC1136" t="str">
        <f t="shared" si="691"/>
        <v/>
      </c>
      <c r="CD1136" t="str">
        <f t="shared" si="692"/>
        <v/>
      </c>
      <c r="CE1136" t="str">
        <f t="shared" si="693"/>
        <v/>
      </c>
      <c r="CF1136" t="str">
        <f t="shared" si="694"/>
        <v/>
      </c>
      <c r="CG1136" t="str">
        <f t="shared" si="695"/>
        <v/>
      </c>
      <c r="CH1136" t="str">
        <f t="shared" si="696"/>
        <v/>
      </c>
      <c r="CI1136" t="str">
        <f t="shared" si="697"/>
        <v/>
      </c>
      <c r="CJ1136" t="str">
        <f t="shared" si="698"/>
        <v/>
      </c>
      <c r="CK1136" t="str">
        <f t="shared" si="699"/>
        <v/>
      </c>
      <c r="CL1136" t="str">
        <f t="shared" si="700"/>
        <v/>
      </c>
      <c r="CM1136" t="str">
        <f t="shared" si="701"/>
        <v/>
      </c>
      <c r="CN1136" t="str">
        <f t="shared" si="702"/>
        <v/>
      </c>
      <c r="CO1136" t="str">
        <f t="shared" si="703"/>
        <v/>
      </c>
    </row>
    <row r="1137" spans="1:93" ht="15" customHeight="1">
      <c r="A1137" s="192" t="s">
        <v>5726</v>
      </c>
      <c r="B1137" s="193" t="s">
        <v>5047</v>
      </c>
      <c r="C1137" s="26" t="s">
        <v>6034</v>
      </c>
      <c r="D1137" s="27"/>
      <c r="E1137" s="27" t="s">
        <v>61</v>
      </c>
      <c r="F1137" t="s">
        <v>48</v>
      </c>
      <c r="G1137" s="30" t="s">
        <v>137</v>
      </c>
      <c r="H1137" t="s">
        <v>1010</v>
      </c>
      <c r="K1137" s="28"/>
      <c r="L1137" t="s">
        <v>472</v>
      </c>
      <c r="M1137" t="s">
        <v>38</v>
      </c>
      <c r="Q1137" s="194" t="s">
        <v>6035</v>
      </c>
      <c r="R1137" t="str">
        <f>IF(COUNTIF(soi_input_variables!A:A,B1137)&gt;0,"yes","no")</f>
        <v>yes</v>
      </c>
      <c r="S1137" t="str">
        <f>IF(COUNTIF(midas_input_variables!A:A,B1137)&gt;0,"yes","no")</f>
        <v>yes</v>
      </c>
      <c r="T1137" t="str">
        <f>IF(OR(R1137="yes",S1137="yes"),"yes","no")</f>
        <v>yes</v>
      </c>
      <c r="U1137">
        <v>0.02</v>
      </c>
      <c r="V1137" t="str">
        <f>IF(COUNTIF(eucalc_variables_proxies!A:A,B1137)&gt;0,"yes","no")</f>
        <v>no</v>
      </c>
      <c r="X1137" t="s">
        <v>2943</v>
      </c>
      <c r="Y1137" t="s">
        <v>2943</v>
      </c>
      <c r="AO1137" s="29"/>
      <c r="AP1137" s="103" t="s">
        <v>3840</v>
      </c>
      <c r="AQ1137" s="104" t="b">
        <v>1</v>
      </c>
      <c r="AR1137" s="105"/>
      <c r="AS1137" s="29"/>
      <c r="AT1137" s="131" t="str" cm="1">
        <f t="array" ref="AT1137">IFERROR(_xlfn.TEXTSPLIT(AR1137,";",,FALSE),"")</f>
        <v/>
      </c>
      <c r="BJ1137" s="132" t="str">
        <f t="shared" si="672"/>
        <v/>
      </c>
      <c r="BK1137" s="132" t="str">
        <f t="shared" si="673"/>
        <v/>
      </c>
      <c r="BL1137" s="132" t="str">
        <f t="shared" si="674"/>
        <v/>
      </c>
      <c r="BM1137" s="132" t="str">
        <f t="shared" si="675"/>
        <v/>
      </c>
      <c r="BN1137" s="132" t="str">
        <f t="shared" si="676"/>
        <v/>
      </c>
      <c r="BO1137" s="132" t="str">
        <f t="shared" si="677"/>
        <v/>
      </c>
      <c r="BP1137" s="132" t="str">
        <f t="shared" si="678"/>
        <v/>
      </c>
      <c r="BQ1137" s="132" t="str">
        <f t="shared" si="679"/>
        <v/>
      </c>
      <c r="BR1137" s="132" t="str">
        <f t="shared" si="680"/>
        <v/>
      </c>
      <c r="BS1137" s="132" t="str">
        <f t="shared" si="681"/>
        <v/>
      </c>
      <c r="BT1137" s="132" t="str">
        <f t="shared" si="682"/>
        <v/>
      </c>
      <c r="BU1137" s="132" t="str">
        <f t="shared" si="683"/>
        <v/>
      </c>
      <c r="BV1137" s="132" t="str">
        <f t="shared" si="684"/>
        <v/>
      </c>
      <c r="BW1137" s="132" t="str">
        <f t="shared" si="685"/>
        <v/>
      </c>
      <c r="BX1137" s="132" t="str">
        <f t="shared" si="686"/>
        <v/>
      </c>
      <c r="BY1137" s="132" t="str">
        <f t="shared" si="687"/>
        <v/>
      </c>
      <c r="BZ1137" t="str">
        <f t="shared" si="688"/>
        <v/>
      </c>
      <c r="CA1137" t="str">
        <f t="shared" si="689"/>
        <v/>
      </c>
      <c r="CB1137" t="str">
        <f t="shared" si="690"/>
        <v/>
      </c>
      <c r="CC1137" t="str">
        <f t="shared" si="691"/>
        <v/>
      </c>
      <c r="CD1137" t="str">
        <f t="shared" si="692"/>
        <v/>
      </c>
      <c r="CE1137" t="str">
        <f t="shared" si="693"/>
        <v/>
      </c>
      <c r="CF1137" t="str">
        <f t="shared" si="694"/>
        <v/>
      </c>
      <c r="CG1137" t="str">
        <f t="shared" si="695"/>
        <v/>
      </c>
      <c r="CH1137" t="str">
        <f t="shared" si="696"/>
        <v/>
      </c>
      <c r="CI1137" t="str">
        <f t="shared" si="697"/>
        <v/>
      </c>
      <c r="CJ1137" t="str">
        <f t="shared" si="698"/>
        <v/>
      </c>
      <c r="CK1137" t="str">
        <f t="shared" si="699"/>
        <v/>
      </c>
      <c r="CL1137" t="str">
        <f t="shared" si="700"/>
        <v/>
      </c>
      <c r="CM1137" t="str">
        <f t="shared" si="701"/>
        <v/>
      </c>
      <c r="CN1137" t="str">
        <f t="shared" si="702"/>
        <v/>
      </c>
      <c r="CO1137" t="str">
        <f t="shared" si="703"/>
        <v/>
      </c>
    </row>
    <row r="1138" spans="1:93" ht="15" customHeight="1">
      <c r="A1138" t="s">
        <v>5622</v>
      </c>
      <c r="B1138" t="s">
        <v>6036</v>
      </c>
      <c r="C1138" s="26"/>
      <c r="D1138" s="27"/>
      <c r="E1138" s="27" t="s">
        <v>61</v>
      </c>
      <c r="F1138" t="s">
        <v>48</v>
      </c>
      <c r="G1138" s="30" t="s">
        <v>137</v>
      </c>
      <c r="H1138" t="s">
        <v>1010</v>
      </c>
      <c r="K1138" s="28"/>
      <c r="M1138" s="198" t="s">
        <v>1707</v>
      </c>
      <c r="R1138" t="str">
        <f>IF(COUNTIF(soi_input_variables!A:A,B1138)&gt;0,"yes","no")</f>
        <v>no</v>
      </c>
      <c r="S1138" t="str">
        <f>IF(COUNTIF(midas_input_variables!A:A,B1138)&gt;0,"yes","no")</f>
        <v>no</v>
      </c>
      <c r="T1138" t="str">
        <f t="shared" ref="T1138:T1149" si="705">IF(OR(R1138="yes",S1138="yes"),"yes","no")</f>
        <v>no</v>
      </c>
      <c r="U1138">
        <v>0.02</v>
      </c>
      <c r="V1138" t="str">
        <f>IF(COUNTIF(eucalc_variables_proxies!A:A,B1138)&gt;0,"yes","no")</f>
        <v>no</v>
      </c>
      <c r="W1138" s="198" t="s">
        <v>38</v>
      </c>
      <c r="AO1138" s="29"/>
      <c r="AP1138" s="103" t="s">
        <v>6037</v>
      </c>
      <c r="AQ1138" s="104" t="b">
        <v>1</v>
      </c>
      <c r="AR1138" s="105"/>
      <c r="AS1138" s="29"/>
      <c r="AT1138" s="131" t="str" cm="1">
        <f t="array" ref="AT1138">IFERROR(_xlfn.TEXTSPLIT(AR1138,";",,FALSE),"")</f>
        <v/>
      </c>
      <c r="BJ1138" s="132" t="str">
        <f t="shared" si="672"/>
        <v/>
      </c>
      <c r="BK1138" s="132" t="str">
        <f t="shared" si="673"/>
        <v/>
      </c>
      <c r="BL1138" s="132" t="str">
        <f t="shared" si="674"/>
        <v/>
      </c>
      <c r="BM1138" s="132" t="str">
        <f t="shared" si="675"/>
        <v/>
      </c>
      <c r="BN1138" s="132" t="str">
        <f t="shared" si="676"/>
        <v/>
      </c>
      <c r="BO1138" s="132" t="str">
        <f t="shared" si="677"/>
        <v/>
      </c>
      <c r="BP1138" s="132" t="str">
        <f t="shared" si="678"/>
        <v/>
      </c>
      <c r="BQ1138" s="132" t="str">
        <f t="shared" si="679"/>
        <v/>
      </c>
      <c r="BR1138" s="132" t="str">
        <f t="shared" si="680"/>
        <v/>
      </c>
      <c r="BS1138" s="132" t="str">
        <f t="shared" si="681"/>
        <v/>
      </c>
      <c r="BT1138" s="132" t="str">
        <f t="shared" si="682"/>
        <v/>
      </c>
      <c r="BU1138" s="132" t="str">
        <f t="shared" si="683"/>
        <v/>
      </c>
      <c r="BV1138" s="132" t="str">
        <f t="shared" si="684"/>
        <v/>
      </c>
      <c r="BW1138" s="132" t="str">
        <f t="shared" si="685"/>
        <v/>
      </c>
      <c r="BX1138" s="132" t="str">
        <f t="shared" si="686"/>
        <v/>
      </c>
      <c r="BY1138" s="132" t="str">
        <f t="shared" si="687"/>
        <v/>
      </c>
      <c r="BZ1138" t="str">
        <f t="shared" si="688"/>
        <v/>
      </c>
      <c r="CA1138" t="str">
        <f t="shared" si="689"/>
        <v/>
      </c>
      <c r="CB1138" t="str">
        <f t="shared" si="690"/>
        <v/>
      </c>
      <c r="CC1138" t="str">
        <f t="shared" si="691"/>
        <v/>
      </c>
      <c r="CD1138" t="str">
        <f t="shared" si="692"/>
        <v/>
      </c>
      <c r="CE1138" t="str">
        <f t="shared" si="693"/>
        <v/>
      </c>
      <c r="CF1138" t="str">
        <f t="shared" si="694"/>
        <v/>
      </c>
      <c r="CG1138" t="str">
        <f t="shared" si="695"/>
        <v/>
      </c>
      <c r="CH1138" t="str">
        <f t="shared" si="696"/>
        <v/>
      </c>
      <c r="CI1138" t="str">
        <f t="shared" si="697"/>
        <v/>
      </c>
      <c r="CJ1138" t="str">
        <f t="shared" si="698"/>
        <v/>
      </c>
      <c r="CK1138" t="str">
        <f t="shared" si="699"/>
        <v/>
      </c>
      <c r="CL1138" t="str">
        <f t="shared" si="700"/>
        <v/>
      </c>
      <c r="CM1138" t="str">
        <f t="shared" si="701"/>
        <v/>
      </c>
      <c r="CN1138" t="str">
        <f t="shared" si="702"/>
        <v/>
      </c>
      <c r="CO1138" t="str">
        <f t="shared" si="703"/>
        <v/>
      </c>
    </row>
    <row r="1139" spans="1:93" ht="15" customHeight="1">
      <c r="A1139" t="s">
        <v>5617</v>
      </c>
      <c r="B1139" t="s">
        <v>6038</v>
      </c>
      <c r="C1139" s="26"/>
      <c r="D1139" s="27"/>
      <c r="E1139" s="27" t="s">
        <v>61</v>
      </c>
      <c r="F1139" t="s">
        <v>48</v>
      </c>
      <c r="G1139" s="30" t="s">
        <v>137</v>
      </c>
      <c r="H1139" t="s">
        <v>1010</v>
      </c>
      <c r="K1139" s="28"/>
      <c r="M1139" s="198" t="s">
        <v>1707</v>
      </c>
      <c r="R1139" t="str">
        <f>IF(COUNTIF(soi_input_variables!A:A,B1139)&gt;0,"yes","no")</f>
        <v>no</v>
      </c>
      <c r="S1139" t="str">
        <f>IF(COUNTIF(midas_input_variables!A:A,B1139)&gt;0,"yes","no")</f>
        <v>no</v>
      </c>
      <c r="T1139" t="str">
        <f t="shared" si="705"/>
        <v>no</v>
      </c>
      <c r="U1139">
        <v>0.02</v>
      </c>
      <c r="V1139" t="str">
        <f>IF(COUNTIF(eucalc_variables_proxies!A:A,B1139)&gt;0,"yes","no")</f>
        <v>no</v>
      </c>
      <c r="W1139" s="198" t="s">
        <v>38</v>
      </c>
      <c r="AO1139" s="29"/>
      <c r="AP1139" s="103" t="s">
        <v>6039</v>
      </c>
      <c r="AQ1139" s="104" t="b">
        <v>1</v>
      </c>
      <c r="AR1139" s="105"/>
      <c r="AS1139" s="29"/>
      <c r="AT1139" s="131" t="str" cm="1">
        <f t="array" ref="AT1139">IFERROR(_xlfn.TEXTSPLIT(AR1139,";",,FALSE),"")</f>
        <v/>
      </c>
      <c r="BJ1139" s="132" t="str">
        <f t="shared" si="672"/>
        <v/>
      </c>
      <c r="BK1139" s="132" t="str">
        <f t="shared" si="673"/>
        <v/>
      </c>
      <c r="BL1139" s="132" t="str">
        <f t="shared" si="674"/>
        <v/>
      </c>
      <c r="BM1139" s="132" t="str">
        <f t="shared" si="675"/>
        <v/>
      </c>
      <c r="BN1139" s="132" t="str">
        <f t="shared" si="676"/>
        <v/>
      </c>
      <c r="BO1139" s="132" t="str">
        <f t="shared" si="677"/>
        <v/>
      </c>
      <c r="BP1139" s="132" t="str">
        <f t="shared" si="678"/>
        <v/>
      </c>
      <c r="BQ1139" s="132" t="str">
        <f t="shared" si="679"/>
        <v/>
      </c>
      <c r="BR1139" s="132" t="str">
        <f t="shared" si="680"/>
        <v/>
      </c>
      <c r="BS1139" s="132" t="str">
        <f t="shared" si="681"/>
        <v/>
      </c>
      <c r="BT1139" s="132" t="str">
        <f t="shared" si="682"/>
        <v/>
      </c>
      <c r="BU1139" s="132" t="str">
        <f t="shared" si="683"/>
        <v/>
      </c>
      <c r="BV1139" s="132" t="str">
        <f t="shared" si="684"/>
        <v/>
      </c>
      <c r="BW1139" s="132" t="str">
        <f t="shared" si="685"/>
        <v/>
      </c>
      <c r="BX1139" s="132" t="str">
        <f t="shared" si="686"/>
        <v/>
      </c>
      <c r="BY1139" s="132" t="str">
        <f t="shared" si="687"/>
        <v/>
      </c>
      <c r="BZ1139" t="str">
        <f t="shared" si="688"/>
        <v/>
      </c>
      <c r="CA1139" t="str">
        <f t="shared" si="689"/>
        <v/>
      </c>
      <c r="CB1139" t="str">
        <f t="shared" si="690"/>
        <v/>
      </c>
      <c r="CC1139" t="str">
        <f t="shared" si="691"/>
        <v/>
      </c>
      <c r="CD1139" t="str">
        <f t="shared" si="692"/>
        <v/>
      </c>
      <c r="CE1139" t="str">
        <f t="shared" si="693"/>
        <v/>
      </c>
      <c r="CF1139" t="str">
        <f t="shared" si="694"/>
        <v/>
      </c>
      <c r="CG1139" t="str">
        <f t="shared" si="695"/>
        <v/>
      </c>
      <c r="CH1139" t="str">
        <f t="shared" si="696"/>
        <v/>
      </c>
      <c r="CI1139" t="str">
        <f t="shared" si="697"/>
        <v/>
      </c>
      <c r="CJ1139" t="str">
        <f t="shared" si="698"/>
        <v/>
      </c>
      <c r="CK1139" t="str">
        <f t="shared" si="699"/>
        <v/>
      </c>
      <c r="CL1139" t="str">
        <f t="shared" si="700"/>
        <v/>
      </c>
      <c r="CM1139" t="str">
        <f t="shared" si="701"/>
        <v/>
      </c>
      <c r="CN1139" t="str">
        <f t="shared" si="702"/>
        <v/>
      </c>
      <c r="CO1139" t="str">
        <f t="shared" si="703"/>
        <v/>
      </c>
    </row>
    <row r="1140" spans="1:93" ht="15" customHeight="1">
      <c r="A1140" t="s">
        <v>5619</v>
      </c>
      <c r="B1140" t="s">
        <v>6040</v>
      </c>
      <c r="C1140" s="26"/>
      <c r="D1140" s="27"/>
      <c r="E1140" s="27" t="s">
        <v>61</v>
      </c>
      <c r="F1140" t="s">
        <v>48</v>
      </c>
      <c r="G1140" s="30" t="s">
        <v>137</v>
      </c>
      <c r="H1140" t="s">
        <v>1010</v>
      </c>
      <c r="K1140" s="28"/>
      <c r="M1140" s="198" t="s">
        <v>1707</v>
      </c>
      <c r="R1140" t="str">
        <f>IF(COUNTIF(soi_input_variables!A:A,B1140)&gt;0,"yes","no")</f>
        <v>no</v>
      </c>
      <c r="S1140" t="str">
        <f>IF(COUNTIF(midas_input_variables!A:A,B1140)&gt;0,"yes","no")</f>
        <v>no</v>
      </c>
      <c r="T1140" t="str">
        <f t="shared" si="705"/>
        <v>no</v>
      </c>
      <c r="U1140">
        <v>0.02</v>
      </c>
      <c r="V1140" t="str">
        <f>IF(COUNTIF(eucalc_variables_proxies!A:A,B1140)&gt;0,"yes","no")</f>
        <v>no</v>
      </c>
      <c r="W1140" s="198" t="s">
        <v>38</v>
      </c>
      <c r="AO1140" s="29"/>
      <c r="AP1140" s="103" t="s">
        <v>6041</v>
      </c>
      <c r="AQ1140" s="104" t="b">
        <v>1</v>
      </c>
      <c r="AR1140" s="105"/>
      <c r="AS1140" s="29"/>
      <c r="AT1140" s="131" t="str" cm="1">
        <f t="array" ref="AT1140">IFERROR(_xlfn.TEXTSPLIT(AR1140,";",,FALSE),"")</f>
        <v/>
      </c>
      <c r="BJ1140" s="132" t="str">
        <f t="shared" si="672"/>
        <v/>
      </c>
      <c r="BK1140" s="132" t="str">
        <f t="shared" si="673"/>
        <v/>
      </c>
      <c r="BL1140" s="132" t="str">
        <f t="shared" si="674"/>
        <v/>
      </c>
      <c r="BM1140" s="132" t="str">
        <f t="shared" si="675"/>
        <v/>
      </c>
      <c r="BN1140" s="132" t="str">
        <f t="shared" si="676"/>
        <v/>
      </c>
      <c r="BO1140" s="132" t="str">
        <f t="shared" si="677"/>
        <v/>
      </c>
      <c r="BP1140" s="132" t="str">
        <f t="shared" si="678"/>
        <v/>
      </c>
      <c r="BQ1140" s="132" t="str">
        <f t="shared" si="679"/>
        <v/>
      </c>
      <c r="BR1140" s="132" t="str">
        <f t="shared" si="680"/>
        <v/>
      </c>
      <c r="BS1140" s="132" t="str">
        <f t="shared" si="681"/>
        <v/>
      </c>
      <c r="BT1140" s="132" t="str">
        <f t="shared" si="682"/>
        <v/>
      </c>
      <c r="BU1140" s="132" t="str">
        <f t="shared" si="683"/>
        <v/>
      </c>
      <c r="BV1140" s="132" t="str">
        <f t="shared" si="684"/>
        <v/>
      </c>
      <c r="BW1140" s="132" t="str">
        <f t="shared" si="685"/>
        <v/>
      </c>
      <c r="BX1140" s="132" t="str">
        <f t="shared" si="686"/>
        <v/>
      </c>
      <c r="BY1140" s="132" t="str">
        <f t="shared" si="687"/>
        <v/>
      </c>
      <c r="BZ1140" t="str">
        <f t="shared" si="688"/>
        <v/>
      </c>
      <c r="CA1140" t="str">
        <f t="shared" si="689"/>
        <v/>
      </c>
      <c r="CB1140" t="str">
        <f t="shared" si="690"/>
        <v/>
      </c>
      <c r="CC1140" t="str">
        <f t="shared" si="691"/>
        <v/>
      </c>
      <c r="CD1140" t="str">
        <f t="shared" si="692"/>
        <v/>
      </c>
      <c r="CE1140" t="str">
        <f t="shared" si="693"/>
        <v/>
      </c>
      <c r="CF1140" t="str">
        <f t="shared" si="694"/>
        <v/>
      </c>
      <c r="CG1140" t="str">
        <f t="shared" si="695"/>
        <v/>
      </c>
      <c r="CH1140" t="str">
        <f t="shared" si="696"/>
        <v/>
      </c>
      <c r="CI1140" t="str">
        <f t="shared" si="697"/>
        <v/>
      </c>
      <c r="CJ1140" t="str">
        <f t="shared" si="698"/>
        <v/>
      </c>
      <c r="CK1140" t="str">
        <f t="shared" si="699"/>
        <v/>
      </c>
      <c r="CL1140" t="str">
        <f t="shared" si="700"/>
        <v/>
      </c>
      <c r="CM1140" t="str">
        <f t="shared" si="701"/>
        <v/>
      </c>
      <c r="CN1140" t="str">
        <f t="shared" si="702"/>
        <v/>
      </c>
      <c r="CO1140" t="str">
        <f t="shared" si="703"/>
        <v/>
      </c>
    </row>
    <row r="1141" spans="1:93" ht="15" customHeight="1">
      <c r="A1141" t="s">
        <v>5632</v>
      </c>
      <c r="B1141" t="s">
        <v>6042</v>
      </c>
      <c r="C1141" s="26"/>
      <c r="D1141" s="27"/>
      <c r="E1141" s="27" t="s">
        <v>61</v>
      </c>
      <c r="F1141" t="s">
        <v>48</v>
      </c>
      <c r="G1141" s="30" t="s">
        <v>137</v>
      </c>
      <c r="H1141" t="s">
        <v>1010</v>
      </c>
      <c r="K1141" s="28"/>
      <c r="M1141" s="198" t="s">
        <v>1707</v>
      </c>
      <c r="R1141" t="str">
        <f>IF(COUNTIF(soi_input_variables!A:A,B1141)&gt;0,"yes","no")</f>
        <v>no</v>
      </c>
      <c r="S1141" t="str">
        <f>IF(COUNTIF(midas_input_variables!A:A,B1141)&gt;0,"yes","no")</f>
        <v>no</v>
      </c>
      <c r="T1141" t="str">
        <f t="shared" si="705"/>
        <v>no</v>
      </c>
      <c r="U1141">
        <v>0.02</v>
      </c>
      <c r="V1141" t="str">
        <f>IF(COUNTIF(eucalc_variables_proxies!A:A,B1141)&gt;0,"yes","no")</f>
        <v>no</v>
      </c>
      <c r="W1141" s="198" t="s">
        <v>38</v>
      </c>
      <c r="AO1141" s="29"/>
      <c r="AP1141" s="103" t="s">
        <v>6043</v>
      </c>
      <c r="AQ1141" s="104" t="b">
        <v>1</v>
      </c>
      <c r="AR1141" s="105"/>
      <c r="AS1141" s="29"/>
      <c r="AT1141" s="131" t="str" cm="1">
        <f t="array" ref="AT1141">IFERROR(_xlfn.TEXTSPLIT(AR1141,";",,FALSE),"")</f>
        <v/>
      </c>
      <c r="BJ1141" s="132" t="str">
        <f t="shared" si="672"/>
        <v/>
      </c>
      <c r="BK1141" s="132" t="str">
        <f t="shared" si="673"/>
        <v/>
      </c>
      <c r="BL1141" s="132" t="str">
        <f t="shared" si="674"/>
        <v/>
      </c>
      <c r="BM1141" s="132" t="str">
        <f t="shared" si="675"/>
        <v/>
      </c>
      <c r="BN1141" s="132" t="str">
        <f t="shared" si="676"/>
        <v/>
      </c>
      <c r="BO1141" s="132" t="str">
        <f t="shared" si="677"/>
        <v/>
      </c>
      <c r="BP1141" s="132" t="str">
        <f t="shared" si="678"/>
        <v/>
      </c>
      <c r="BQ1141" s="132" t="str">
        <f t="shared" si="679"/>
        <v/>
      </c>
      <c r="BR1141" s="132" t="str">
        <f t="shared" si="680"/>
        <v/>
      </c>
      <c r="BS1141" s="132" t="str">
        <f t="shared" si="681"/>
        <v/>
      </c>
      <c r="BT1141" s="132" t="str">
        <f t="shared" si="682"/>
        <v/>
      </c>
      <c r="BU1141" s="132" t="str">
        <f t="shared" si="683"/>
        <v/>
      </c>
      <c r="BV1141" s="132" t="str">
        <f t="shared" si="684"/>
        <v/>
      </c>
      <c r="BW1141" s="132" t="str">
        <f t="shared" si="685"/>
        <v/>
      </c>
      <c r="BX1141" s="132" t="str">
        <f t="shared" si="686"/>
        <v/>
      </c>
      <c r="BY1141" s="132" t="str">
        <f t="shared" si="687"/>
        <v/>
      </c>
      <c r="BZ1141" t="str">
        <f t="shared" si="688"/>
        <v/>
      </c>
      <c r="CA1141" t="str">
        <f t="shared" si="689"/>
        <v/>
      </c>
      <c r="CB1141" t="str">
        <f t="shared" si="690"/>
        <v/>
      </c>
      <c r="CC1141" t="str">
        <f t="shared" si="691"/>
        <v/>
      </c>
      <c r="CD1141" t="str">
        <f t="shared" si="692"/>
        <v/>
      </c>
      <c r="CE1141" t="str">
        <f t="shared" si="693"/>
        <v/>
      </c>
      <c r="CF1141" t="str">
        <f t="shared" si="694"/>
        <v/>
      </c>
      <c r="CG1141" t="str">
        <f t="shared" si="695"/>
        <v/>
      </c>
      <c r="CH1141" t="str">
        <f t="shared" si="696"/>
        <v/>
      </c>
      <c r="CI1141" t="str">
        <f t="shared" si="697"/>
        <v/>
      </c>
      <c r="CJ1141" t="str">
        <f t="shared" si="698"/>
        <v/>
      </c>
      <c r="CK1141" t="str">
        <f t="shared" si="699"/>
        <v/>
      </c>
      <c r="CL1141" t="str">
        <f t="shared" si="700"/>
        <v/>
      </c>
      <c r="CM1141" t="str">
        <f t="shared" si="701"/>
        <v/>
      </c>
      <c r="CN1141" t="str">
        <f t="shared" si="702"/>
        <v/>
      </c>
      <c r="CO1141" t="str">
        <f t="shared" si="703"/>
        <v/>
      </c>
    </row>
    <row r="1142" spans="1:93" ht="15" customHeight="1">
      <c r="A1142" t="s">
        <v>5629</v>
      </c>
      <c r="B1142" t="s">
        <v>6044</v>
      </c>
      <c r="C1142" s="26"/>
      <c r="D1142" s="27"/>
      <c r="E1142" s="27" t="s">
        <v>61</v>
      </c>
      <c r="F1142" t="s">
        <v>48</v>
      </c>
      <c r="G1142" s="30" t="s">
        <v>137</v>
      </c>
      <c r="H1142" t="s">
        <v>1010</v>
      </c>
      <c r="K1142" s="28"/>
      <c r="M1142" s="198" t="s">
        <v>1707</v>
      </c>
      <c r="R1142" t="str">
        <f>IF(COUNTIF(soi_input_variables!A:A,B1142)&gt;0,"yes","no")</f>
        <v>no</v>
      </c>
      <c r="S1142" t="str">
        <f>IF(COUNTIF(midas_input_variables!A:A,B1142)&gt;0,"yes","no")</f>
        <v>no</v>
      </c>
      <c r="T1142" t="str">
        <f t="shared" si="705"/>
        <v>no</v>
      </c>
      <c r="U1142">
        <v>0.02</v>
      </c>
      <c r="V1142" t="str">
        <f>IF(COUNTIF(eucalc_variables_proxies!A:A,B1142)&gt;0,"yes","no")</f>
        <v>no</v>
      </c>
      <c r="W1142" s="198" t="s">
        <v>38</v>
      </c>
      <c r="AO1142" s="29"/>
      <c r="AP1142" s="103" t="s">
        <v>6045</v>
      </c>
      <c r="AQ1142" s="104" t="b">
        <v>1</v>
      </c>
      <c r="AR1142" s="105"/>
      <c r="AS1142" s="29"/>
      <c r="AT1142" s="131" t="str" cm="1">
        <f t="array" ref="AT1142">IFERROR(_xlfn.TEXTSPLIT(AR1142,";",,FALSE),"")</f>
        <v/>
      </c>
      <c r="BJ1142" s="132" t="str">
        <f t="shared" si="672"/>
        <v/>
      </c>
      <c r="BK1142" s="132" t="str">
        <f t="shared" si="673"/>
        <v/>
      </c>
      <c r="BL1142" s="132" t="str">
        <f t="shared" si="674"/>
        <v/>
      </c>
      <c r="BM1142" s="132" t="str">
        <f t="shared" si="675"/>
        <v/>
      </c>
      <c r="BN1142" s="132" t="str">
        <f t="shared" si="676"/>
        <v/>
      </c>
      <c r="BO1142" s="132" t="str">
        <f t="shared" si="677"/>
        <v/>
      </c>
      <c r="BP1142" s="132" t="str">
        <f t="shared" si="678"/>
        <v/>
      </c>
      <c r="BQ1142" s="132" t="str">
        <f t="shared" si="679"/>
        <v/>
      </c>
      <c r="BR1142" s="132" t="str">
        <f t="shared" si="680"/>
        <v/>
      </c>
      <c r="BS1142" s="132" t="str">
        <f t="shared" si="681"/>
        <v/>
      </c>
      <c r="BT1142" s="132" t="str">
        <f t="shared" si="682"/>
        <v/>
      </c>
      <c r="BU1142" s="132" t="str">
        <f t="shared" si="683"/>
        <v/>
      </c>
      <c r="BV1142" s="132" t="str">
        <f t="shared" si="684"/>
        <v/>
      </c>
      <c r="BW1142" s="132" t="str">
        <f t="shared" si="685"/>
        <v/>
      </c>
      <c r="BX1142" s="132" t="str">
        <f t="shared" si="686"/>
        <v/>
      </c>
      <c r="BY1142" s="132" t="str">
        <f t="shared" si="687"/>
        <v/>
      </c>
      <c r="BZ1142" t="str">
        <f t="shared" si="688"/>
        <v/>
      </c>
      <c r="CA1142" t="str">
        <f t="shared" si="689"/>
        <v/>
      </c>
      <c r="CB1142" t="str">
        <f t="shared" si="690"/>
        <v/>
      </c>
      <c r="CC1142" t="str">
        <f t="shared" si="691"/>
        <v/>
      </c>
      <c r="CD1142" t="str">
        <f t="shared" si="692"/>
        <v/>
      </c>
      <c r="CE1142" t="str">
        <f t="shared" si="693"/>
        <v/>
      </c>
      <c r="CF1142" t="str">
        <f t="shared" si="694"/>
        <v/>
      </c>
      <c r="CG1142" t="str">
        <f t="shared" si="695"/>
        <v/>
      </c>
      <c r="CH1142" t="str">
        <f t="shared" si="696"/>
        <v/>
      </c>
      <c r="CI1142" t="str">
        <f t="shared" si="697"/>
        <v/>
      </c>
      <c r="CJ1142" t="str">
        <f t="shared" si="698"/>
        <v/>
      </c>
      <c r="CK1142" t="str">
        <f t="shared" si="699"/>
        <v/>
      </c>
      <c r="CL1142" t="str">
        <f t="shared" si="700"/>
        <v/>
      </c>
      <c r="CM1142" t="str">
        <f t="shared" si="701"/>
        <v/>
      </c>
      <c r="CN1142" t="str">
        <f t="shared" si="702"/>
        <v/>
      </c>
      <c r="CO1142" t="str">
        <f t="shared" si="703"/>
        <v/>
      </c>
    </row>
    <row r="1143" spans="1:93" ht="15" customHeight="1">
      <c r="A1143" t="s">
        <v>5625</v>
      </c>
      <c r="B1143" t="s">
        <v>6046</v>
      </c>
      <c r="C1143" s="26"/>
      <c r="D1143" s="27"/>
      <c r="E1143" s="27" t="s">
        <v>61</v>
      </c>
      <c r="F1143" t="s">
        <v>48</v>
      </c>
      <c r="G1143" s="30" t="s">
        <v>137</v>
      </c>
      <c r="H1143" t="s">
        <v>1010</v>
      </c>
      <c r="K1143" s="28"/>
      <c r="M1143" s="198" t="s">
        <v>1707</v>
      </c>
      <c r="R1143" t="str">
        <f>IF(COUNTIF(soi_input_variables!A:A,B1143)&gt;0,"yes","no")</f>
        <v>no</v>
      </c>
      <c r="S1143" t="str">
        <f>IF(COUNTIF(midas_input_variables!A:A,B1143)&gt;0,"yes","no")</f>
        <v>no</v>
      </c>
      <c r="T1143" t="str">
        <f t="shared" si="705"/>
        <v>no</v>
      </c>
      <c r="U1143">
        <v>0.02</v>
      </c>
      <c r="V1143" t="str">
        <f>IF(COUNTIF(eucalc_variables_proxies!A:A,B1143)&gt;0,"yes","no")</f>
        <v>no</v>
      </c>
      <c r="W1143" s="198" t="s">
        <v>38</v>
      </c>
      <c r="AO1143" s="29"/>
      <c r="AP1143" s="103" t="s">
        <v>6047</v>
      </c>
      <c r="AQ1143" s="104" t="b">
        <v>1</v>
      </c>
      <c r="AR1143" s="105"/>
      <c r="AS1143" s="29"/>
      <c r="AT1143" s="131" t="str" cm="1">
        <f t="array" ref="AT1143">IFERROR(_xlfn.TEXTSPLIT(AR1143,";",,FALSE),"")</f>
        <v/>
      </c>
      <c r="BJ1143" s="132" t="str">
        <f t="shared" si="672"/>
        <v/>
      </c>
      <c r="BK1143" s="132" t="str">
        <f t="shared" si="673"/>
        <v/>
      </c>
      <c r="BL1143" s="132" t="str">
        <f t="shared" si="674"/>
        <v/>
      </c>
      <c r="BM1143" s="132" t="str">
        <f t="shared" si="675"/>
        <v/>
      </c>
      <c r="BN1143" s="132" t="str">
        <f t="shared" si="676"/>
        <v/>
      </c>
      <c r="BO1143" s="132" t="str">
        <f t="shared" si="677"/>
        <v/>
      </c>
      <c r="BP1143" s="132" t="str">
        <f t="shared" si="678"/>
        <v/>
      </c>
      <c r="BQ1143" s="132" t="str">
        <f t="shared" si="679"/>
        <v/>
      </c>
      <c r="BR1143" s="132" t="str">
        <f t="shared" si="680"/>
        <v/>
      </c>
      <c r="BS1143" s="132" t="str">
        <f t="shared" si="681"/>
        <v/>
      </c>
      <c r="BT1143" s="132" t="str">
        <f t="shared" si="682"/>
        <v/>
      </c>
      <c r="BU1143" s="132" t="str">
        <f t="shared" si="683"/>
        <v/>
      </c>
      <c r="BV1143" s="132" t="str">
        <f t="shared" si="684"/>
        <v/>
      </c>
      <c r="BW1143" s="132" t="str">
        <f t="shared" si="685"/>
        <v/>
      </c>
      <c r="BX1143" s="132" t="str">
        <f t="shared" si="686"/>
        <v/>
      </c>
      <c r="BY1143" s="132" t="str">
        <f t="shared" si="687"/>
        <v/>
      </c>
      <c r="BZ1143" t="str">
        <f t="shared" si="688"/>
        <v/>
      </c>
      <c r="CA1143" t="str">
        <f t="shared" si="689"/>
        <v/>
      </c>
      <c r="CB1143" t="str">
        <f t="shared" si="690"/>
        <v/>
      </c>
      <c r="CC1143" t="str">
        <f t="shared" si="691"/>
        <v/>
      </c>
      <c r="CD1143" t="str">
        <f t="shared" si="692"/>
        <v/>
      </c>
      <c r="CE1143" t="str">
        <f t="shared" si="693"/>
        <v/>
      </c>
      <c r="CF1143" t="str">
        <f t="shared" si="694"/>
        <v/>
      </c>
      <c r="CG1143" t="str">
        <f t="shared" si="695"/>
        <v/>
      </c>
      <c r="CH1143" t="str">
        <f t="shared" si="696"/>
        <v/>
      </c>
      <c r="CI1143" t="str">
        <f t="shared" si="697"/>
        <v/>
      </c>
      <c r="CJ1143" t="str">
        <f t="shared" si="698"/>
        <v/>
      </c>
      <c r="CK1143" t="str">
        <f t="shared" si="699"/>
        <v/>
      </c>
      <c r="CL1143" t="str">
        <f t="shared" si="700"/>
        <v/>
      </c>
      <c r="CM1143" t="str">
        <f t="shared" si="701"/>
        <v/>
      </c>
      <c r="CN1143" t="str">
        <f t="shared" si="702"/>
        <v/>
      </c>
      <c r="CO1143" t="str">
        <f t="shared" si="703"/>
        <v/>
      </c>
    </row>
    <row r="1144" spans="1:93" ht="15" customHeight="1">
      <c r="A1144" t="s">
        <v>5637</v>
      </c>
      <c r="B1144" t="s">
        <v>6048</v>
      </c>
      <c r="C1144" s="26"/>
      <c r="D1144" s="27"/>
      <c r="E1144" s="27" t="s">
        <v>61</v>
      </c>
      <c r="F1144" t="s">
        <v>48</v>
      </c>
      <c r="G1144" s="30" t="s">
        <v>137</v>
      </c>
      <c r="H1144" t="s">
        <v>1010</v>
      </c>
      <c r="K1144" s="28"/>
      <c r="M1144" s="198" t="s">
        <v>1707</v>
      </c>
      <c r="R1144" t="str">
        <f>IF(COUNTIF(soi_input_variables!A:A,B1144)&gt;0,"yes","no")</f>
        <v>no</v>
      </c>
      <c r="S1144" t="str">
        <f>IF(COUNTIF(midas_input_variables!A:A,B1144)&gt;0,"yes","no")</f>
        <v>no</v>
      </c>
      <c r="T1144" t="str">
        <f t="shared" si="705"/>
        <v>no</v>
      </c>
      <c r="U1144">
        <v>0.02</v>
      </c>
      <c r="V1144" t="str">
        <f>IF(COUNTIF(eucalc_variables_proxies!A:A,B1144)&gt;0,"yes","no")</f>
        <v>no</v>
      </c>
      <c r="W1144" s="198" t="s">
        <v>38</v>
      </c>
      <c r="AO1144" s="29"/>
      <c r="AP1144" s="103" t="s">
        <v>6049</v>
      </c>
      <c r="AQ1144" s="104" t="b">
        <v>1</v>
      </c>
      <c r="AR1144" s="105"/>
      <c r="AS1144" s="29"/>
      <c r="AT1144" s="131" t="str" cm="1">
        <f t="array" ref="AT1144">IFERROR(_xlfn.TEXTSPLIT(AR1144,";",,FALSE),"")</f>
        <v/>
      </c>
      <c r="BJ1144" s="132" t="str">
        <f t="shared" si="672"/>
        <v/>
      </c>
      <c r="BK1144" s="132" t="str">
        <f t="shared" si="673"/>
        <v/>
      </c>
      <c r="BL1144" s="132" t="str">
        <f t="shared" si="674"/>
        <v/>
      </c>
      <c r="BM1144" s="132" t="str">
        <f t="shared" si="675"/>
        <v/>
      </c>
      <c r="BN1144" s="132" t="str">
        <f t="shared" si="676"/>
        <v/>
      </c>
      <c r="BO1144" s="132" t="str">
        <f t="shared" si="677"/>
        <v/>
      </c>
      <c r="BP1144" s="132" t="str">
        <f t="shared" si="678"/>
        <v/>
      </c>
      <c r="BQ1144" s="132" t="str">
        <f t="shared" si="679"/>
        <v/>
      </c>
      <c r="BR1144" s="132" t="str">
        <f t="shared" si="680"/>
        <v/>
      </c>
      <c r="BS1144" s="132" t="str">
        <f t="shared" si="681"/>
        <v/>
      </c>
      <c r="BT1144" s="132" t="str">
        <f t="shared" si="682"/>
        <v/>
      </c>
      <c r="BU1144" s="132" t="str">
        <f t="shared" si="683"/>
        <v/>
      </c>
      <c r="BV1144" s="132" t="str">
        <f t="shared" si="684"/>
        <v/>
      </c>
      <c r="BW1144" s="132" t="str">
        <f t="shared" si="685"/>
        <v/>
      </c>
      <c r="BX1144" s="132" t="str">
        <f t="shared" si="686"/>
        <v/>
      </c>
      <c r="BY1144" s="132" t="str">
        <f t="shared" si="687"/>
        <v/>
      </c>
      <c r="BZ1144" t="str">
        <f t="shared" si="688"/>
        <v/>
      </c>
      <c r="CA1144" t="str">
        <f t="shared" si="689"/>
        <v/>
      </c>
      <c r="CB1144" t="str">
        <f t="shared" si="690"/>
        <v/>
      </c>
      <c r="CC1144" t="str">
        <f t="shared" si="691"/>
        <v/>
      </c>
      <c r="CD1144" t="str">
        <f t="shared" si="692"/>
        <v/>
      </c>
      <c r="CE1144" t="str">
        <f t="shared" si="693"/>
        <v/>
      </c>
      <c r="CF1144" t="str">
        <f t="shared" si="694"/>
        <v/>
      </c>
      <c r="CG1144" t="str">
        <f t="shared" si="695"/>
        <v/>
      </c>
      <c r="CH1144" t="str">
        <f t="shared" si="696"/>
        <v/>
      </c>
      <c r="CI1144" t="str">
        <f t="shared" si="697"/>
        <v/>
      </c>
      <c r="CJ1144" t="str">
        <f t="shared" si="698"/>
        <v/>
      </c>
      <c r="CK1144" t="str">
        <f t="shared" si="699"/>
        <v/>
      </c>
      <c r="CL1144" t="str">
        <f t="shared" si="700"/>
        <v/>
      </c>
      <c r="CM1144" t="str">
        <f t="shared" si="701"/>
        <v/>
      </c>
      <c r="CN1144" t="str">
        <f t="shared" si="702"/>
        <v/>
      </c>
      <c r="CO1144" t="str">
        <f t="shared" si="703"/>
        <v/>
      </c>
    </row>
    <row r="1145" spans="1:93" ht="15" customHeight="1">
      <c r="A1145" t="s">
        <v>5635</v>
      </c>
      <c r="B1145" t="s">
        <v>6050</v>
      </c>
      <c r="C1145" s="26"/>
      <c r="D1145" s="27"/>
      <c r="E1145" s="27" t="s">
        <v>61</v>
      </c>
      <c r="F1145" t="s">
        <v>48</v>
      </c>
      <c r="G1145" s="30" t="s">
        <v>137</v>
      </c>
      <c r="H1145" t="s">
        <v>1010</v>
      </c>
      <c r="K1145" s="28"/>
      <c r="M1145" s="198" t="s">
        <v>1707</v>
      </c>
      <c r="R1145" t="str">
        <f>IF(COUNTIF(soi_input_variables!A:A,B1145)&gt;0,"yes","no")</f>
        <v>no</v>
      </c>
      <c r="S1145" t="str">
        <f>IF(COUNTIF(midas_input_variables!A:A,B1145)&gt;0,"yes","no")</f>
        <v>no</v>
      </c>
      <c r="T1145" t="str">
        <f t="shared" si="705"/>
        <v>no</v>
      </c>
      <c r="U1145">
        <v>0.02</v>
      </c>
      <c r="V1145" t="str">
        <f>IF(COUNTIF(eucalc_variables_proxies!A:A,B1145)&gt;0,"yes","no")</f>
        <v>no</v>
      </c>
      <c r="W1145" s="198" t="s">
        <v>38</v>
      </c>
      <c r="AO1145" s="29"/>
      <c r="AP1145" s="103" t="s">
        <v>6051</v>
      </c>
      <c r="AQ1145" s="104" t="b">
        <v>1</v>
      </c>
      <c r="AR1145" s="105"/>
      <c r="AS1145" s="29"/>
      <c r="AT1145" s="131" t="str" cm="1">
        <f t="array" ref="AT1145">IFERROR(_xlfn.TEXTSPLIT(AR1145,";",,FALSE),"")</f>
        <v/>
      </c>
      <c r="BJ1145" s="132" t="str">
        <f t="shared" si="672"/>
        <v/>
      </c>
      <c r="BK1145" s="132" t="str">
        <f t="shared" si="673"/>
        <v/>
      </c>
      <c r="BL1145" s="132" t="str">
        <f t="shared" si="674"/>
        <v/>
      </c>
      <c r="BM1145" s="132" t="str">
        <f t="shared" si="675"/>
        <v/>
      </c>
      <c r="BN1145" s="132" t="str">
        <f t="shared" si="676"/>
        <v/>
      </c>
      <c r="BO1145" s="132" t="str">
        <f t="shared" si="677"/>
        <v/>
      </c>
      <c r="BP1145" s="132" t="str">
        <f t="shared" si="678"/>
        <v/>
      </c>
      <c r="BQ1145" s="132" t="str">
        <f t="shared" si="679"/>
        <v/>
      </c>
      <c r="BR1145" s="132" t="str">
        <f t="shared" si="680"/>
        <v/>
      </c>
      <c r="BS1145" s="132" t="str">
        <f t="shared" si="681"/>
        <v/>
      </c>
      <c r="BT1145" s="132" t="str">
        <f t="shared" si="682"/>
        <v/>
      </c>
      <c r="BU1145" s="132" t="str">
        <f t="shared" si="683"/>
        <v/>
      </c>
      <c r="BV1145" s="132" t="str">
        <f t="shared" si="684"/>
        <v/>
      </c>
      <c r="BW1145" s="132" t="str">
        <f t="shared" si="685"/>
        <v/>
      </c>
      <c r="BX1145" s="132" t="str">
        <f t="shared" si="686"/>
        <v/>
      </c>
      <c r="BY1145" s="132" t="str">
        <f t="shared" si="687"/>
        <v/>
      </c>
      <c r="BZ1145" t="str">
        <f t="shared" si="688"/>
        <v/>
      </c>
      <c r="CA1145" t="str">
        <f t="shared" si="689"/>
        <v/>
      </c>
      <c r="CB1145" t="str">
        <f t="shared" si="690"/>
        <v/>
      </c>
      <c r="CC1145" t="str">
        <f t="shared" si="691"/>
        <v/>
      </c>
      <c r="CD1145" t="str">
        <f t="shared" si="692"/>
        <v/>
      </c>
      <c r="CE1145" t="str">
        <f t="shared" si="693"/>
        <v/>
      </c>
      <c r="CF1145" t="str">
        <f t="shared" si="694"/>
        <v/>
      </c>
      <c r="CG1145" t="str">
        <f t="shared" si="695"/>
        <v/>
      </c>
      <c r="CH1145" t="str">
        <f t="shared" si="696"/>
        <v/>
      </c>
      <c r="CI1145" t="str">
        <f t="shared" si="697"/>
        <v/>
      </c>
      <c r="CJ1145" t="str">
        <f t="shared" si="698"/>
        <v/>
      </c>
      <c r="CK1145" t="str">
        <f t="shared" si="699"/>
        <v/>
      </c>
      <c r="CL1145" t="str">
        <f t="shared" si="700"/>
        <v/>
      </c>
      <c r="CM1145" t="str">
        <f t="shared" si="701"/>
        <v/>
      </c>
      <c r="CN1145" t="str">
        <f t="shared" si="702"/>
        <v/>
      </c>
      <c r="CO1145" t="str">
        <f t="shared" si="703"/>
        <v/>
      </c>
    </row>
    <row r="1146" spans="1:93" ht="15" customHeight="1">
      <c r="A1146" t="s">
        <v>5639</v>
      </c>
      <c r="B1146" t="s">
        <v>6052</v>
      </c>
      <c r="C1146" s="26"/>
      <c r="D1146" s="27"/>
      <c r="E1146" s="27" t="s">
        <v>61</v>
      </c>
      <c r="F1146" t="s">
        <v>48</v>
      </c>
      <c r="G1146" s="30" t="s">
        <v>137</v>
      </c>
      <c r="H1146" t="s">
        <v>1010</v>
      </c>
      <c r="K1146" s="28"/>
      <c r="M1146" s="198" t="s">
        <v>1707</v>
      </c>
      <c r="R1146" t="str">
        <f>IF(COUNTIF(soi_input_variables!A:A,B1146)&gt;0,"yes","no")</f>
        <v>no</v>
      </c>
      <c r="S1146" t="str">
        <f>IF(COUNTIF(midas_input_variables!A:A,B1146)&gt;0,"yes","no")</f>
        <v>no</v>
      </c>
      <c r="T1146" t="str">
        <f t="shared" si="705"/>
        <v>no</v>
      </c>
      <c r="U1146">
        <v>0.02</v>
      </c>
      <c r="V1146" t="str">
        <f>IF(COUNTIF(eucalc_variables_proxies!A:A,B1146)&gt;0,"yes","no")</f>
        <v>no</v>
      </c>
      <c r="W1146" s="198" t="s">
        <v>38</v>
      </c>
      <c r="AO1146" s="29"/>
      <c r="AP1146" s="103" t="s">
        <v>6053</v>
      </c>
      <c r="AQ1146" s="104" t="b">
        <v>1</v>
      </c>
      <c r="AR1146" s="105"/>
      <c r="AS1146" s="29"/>
      <c r="AT1146" s="131" t="str" cm="1">
        <f t="array" ref="AT1146">IFERROR(_xlfn.TEXTSPLIT(AR1146,";",,FALSE),"")</f>
        <v/>
      </c>
      <c r="BJ1146" s="132" t="str">
        <f t="shared" si="672"/>
        <v/>
      </c>
      <c r="BK1146" s="132" t="str">
        <f t="shared" si="673"/>
        <v/>
      </c>
      <c r="BL1146" s="132" t="str">
        <f t="shared" si="674"/>
        <v/>
      </c>
      <c r="BM1146" s="132" t="str">
        <f t="shared" si="675"/>
        <v/>
      </c>
      <c r="BN1146" s="132" t="str">
        <f t="shared" si="676"/>
        <v/>
      </c>
      <c r="BO1146" s="132" t="str">
        <f t="shared" si="677"/>
        <v/>
      </c>
      <c r="BP1146" s="132" t="str">
        <f t="shared" si="678"/>
        <v/>
      </c>
      <c r="BQ1146" s="132" t="str">
        <f t="shared" si="679"/>
        <v/>
      </c>
      <c r="BR1146" s="132" t="str">
        <f t="shared" si="680"/>
        <v/>
      </c>
      <c r="BS1146" s="132" t="str">
        <f t="shared" si="681"/>
        <v/>
      </c>
      <c r="BT1146" s="132" t="str">
        <f t="shared" si="682"/>
        <v/>
      </c>
      <c r="BU1146" s="132" t="str">
        <f t="shared" si="683"/>
        <v/>
      </c>
      <c r="BV1146" s="132" t="str">
        <f t="shared" si="684"/>
        <v/>
      </c>
      <c r="BW1146" s="132" t="str">
        <f t="shared" si="685"/>
        <v/>
      </c>
      <c r="BX1146" s="132" t="str">
        <f t="shared" si="686"/>
        <v/>
      </c>
      <c r="BY1146" s="132" t="str">
        <f t="shared" si="687"/>
        <v/>
      </c>
      <c r="BZ1146" t="str">
        <f t="shared" si="688"/>
        <v/>
      </c>
      <c r="CA1146" t="str">
        <f t="shared" si="689"/>
        <v/>
      </c>
      <c r="CB1146" t="str">
        <f t="shared" si="690"/>
        <v/>
      </c>
      <c r="CC1146" t="str">
        <f t="shared" si="691"/>
        <v/>
      </c>
      <c r="CD1146" t="str">
        <f t="shared" si="692"/>
        <v/>
      </c>
      <c r="CE1146" t="str">
        <f t="shared" si="693"/>
        <v/>
      </c>
      <c r="CF1146" t="str">
        <f t="shared" si="694"/>
        <v/>
      </c>
      <c r="CG1146" t="str">
        <f t="shared" si="695"/>
        <v/>
      </c>
      <c r="CH1146" t="str">
        <f t="shared" si="696"/>
        <v/>
      </c>
      <c r="CI1146" t="str">
        <f t="shared" si="697"/>
        <v/>
      </c>
      <c r="CJ1146" t="str">
        <f t="shared" si="698"/>
        <v/>
      </c>
      <c r="CK1146" t="str">
        <f t="shared" si="699"/>
        <v/>
      </c>
      <c r="CL1146" t="str">
        <f t="shared" si="700"/>
        <v/>
      </c>
      <c r="CM1146" t="str">
        <f t="shared" si="701"/>
        <v/>
      </c>
      <c r="CN1146" t="str">
        <f t="shared" si="702"/>
        <v/>
      </c>
      <c r="CO1146" t="str">
        <f t="shared" si="703"/>
        <v/>
      </c>
    </row>
    <row r="1147" spans="1:93" ht="15" customHeight="1">
      <c r="A1147" t="s">
        <v>5648</v>
      </c>
      <c r="B1147" t="s">
        <v>6054</v>
      </c>
      <c r="C1147" s="26"/>
      <c r="D1147" s="27"/>
      <c r="E1147" s="27" t="s">
        <v>61</v>
      </c>
      <c r="F1147" t="s">
        <v>48</v>
      </c>
      <c r="G1147" s="30" t="s">
        <v>137</v>
      </c>
      <c r="H1147" t="s">
        <v>1010</v>
      </c>
      <c r="K1147" s="28"/>
      <c r="M1147" s="198" t="s">
        <v>1707</v>
      </c>
      <c r="R1147" t="str">
        <f>IF(COUNTIF(soi_input_variables!A:A,B1147)&gt;0,"yes","no")</f>
        <v>no</v>
      </c>
      <c r="S1147" t="str">
        <f>IF(COUNTIF(midas_input_variables!A:A,B1147)&gt;0,"yes","no")</f>
        <v>no</v>
      </c>
      <c r="T1147" t="str">
        <f t="shared" si="705"/>
        <v>no</v>
      </c>
      <c r="U1147">
        <v>0.02</v>
      </c>
      <c r="V1147" t="str">
        <f>IF(COUNTIF(eucalc_variables_proxies!A:A,B1147)&gt;0,"yes","no")</f>
        <v>no</v>
      </c>
      <c r="W1147" s="198" t="s">
        <v>38</v>
      </c>
      <c r="AO1147" s="29">
        <v>22</v>
      </c>
      <c r="AP1147" s="103" t="s">
        <v>6055</v>
      </c>
      <c r="AQ1147" s="104" t="b">
        <v>1</v>
      </c>
      <c r="AR1147" s="105"/>
      <c r="AS1147" s="29">
        <v>22</v>
      </c>
      <c r="AT1147" s="131" t="str" cm="1">
        <f t="array" ref="AT1147">IFERROR(_xlfn.TEXTSPLIT(AR1147,";",,FALSE),"")</f>
        <v/>
      </c>
      <c r="BJ1147" s="132" t="str">
        <f t="shared" si="672"/>
        <v/>
      </c>
      <c r="BK1147" s="132" t="str">
        <f t="shared" si="673"/>
        <v/>
      </c>
      <c r="BL1147" s="132" t="str">
        <f t="shared" si="674"/>
        <v/>
      </c>
      <c r="BM1147" s="132" t="str">
        <f t="shared" si="675"/>
        <v/>
      </c>
      <c r="BN1147" s="132" t="str">
        <f t="shared" si="676"/>
        <v/>
      </c>
      <c r="BO1147" s="132" t="str">
        <f t="shared" si="677"/>
        <v/>
      </c>
      <c r="BP1147" s="132" t="str">
        <f t="shared" si="678"/>
        <v/>
      </c>
      <c r="BQ1147" s="132" t="str">
        <f t="shared" si="679"/>
        <v/>
      </c>
      <c r="BR1147" s="132" t="str">
        <f t="shared" si="680"/>
        <v/>
      </c>
      <c r="BS1147" s="132" t="str">
        <f t="shared" si="681"/>
        <v/>
      </c>
      <c r="BT1147" s="132" t="str">
        <f t="shared" si="682"/>
        <v/>
      </c>
      <c r="BU1147" s="132" t="str">
        <f t="shared" si="683"/>
        <v/>
      </c>
      <c r="BV1147" s="132" t="str">
        <f t="shared" si="684"/>
        <v/>
      </c>
      <c r="BW1147" s="132" t="str">
        <f t="shared" si="685"/>
        <v/>
      </c>
      <c r="BX1147" s="132" t="str">
        <f t="shared" si="686"/>
        <v/>
      </c>
      <c r="BY1147" s="132" t="str">
        <f t="shared" si="687"/>
        <v/>
      </c>
      <c r="BZ1147" t="str">
        <f t="shared" si="688"/>
        <v/>
      </c>
      <c r="CA1147" t="str">
        <f t="shared" si="689"/>
        <v/>
      </c>
      <c r="CB1147" t="str">
        <f t="shared" si="690"/>
        <v/>
      </c>
      <c r="CC1147" t="str">
        <f t="shared" si="691"/>
        <v/>
      </c>
      <c r="CD1147" t="str">
        <f t="shared" si="692"/>
        <v/>
      </c>
      <c r="CE1147" t="str">
        <f t="shared" si="693"/>
        <v/>
      </c>
      <c r="CF1147" t="str">
        <f t="shared" si="694"/>
        <v/>
      </c>
      <c r="CG1147" t="str">
        <f t="shared" si="695"/>
        <v/>
      </c>
      <c r="CH1147" t="str">
        <f t="shared" si="696"/>
        <v/>
      </c>
      <c r="CI1147" t="str">
        <f t="shared" si="697"/>
        <v/>
      </c>
      <c r="CJ1147" t="str">
        <f t="shared" si="698"/>
        <v/>
      </c>
      <c r="CK1147" t="str">
        <f t="shared" si="699"/>
        <v/>
      </c>
      <c r="CL1147" t="str">
        <f t="shared" si="700"/>
        <v/>
      </c>
      <c r="CM1147" t="str">
        <f t="shared" si="701"/>
        <v/>
      </c>
      <c r="CN1147" t="str">
        <f t="shared" si="702"/>
        <v/>
      </c>
      <c r="CO1147" t="str">
        <f t="shared" si="703"/>
        <v/>
      </c>
    </row>
    <row r="1148" spans="1:93" ht="15" customHeight="1">
      <c r="A1148" t="s">
        <v>5645</v>
      </c>
      <c r="B1148" t="s">
        <v>6056</v>
      </c>
      <c r="C1148" s="26"/>
      <c r="D1148" s="27"/>
      <c r="E1148" s="27" t="s">
        <v>61</v>
      </c>
      <c r="F1148" t="s">
        <v>48</v>
      </c>
      <c r="G1148" s="30" t="s">
        <v>137</v>
      </c>
      <c r="H1148" t="s">
        <v>1010</v>
      </c>
      <c r="K1148" s="28"/>
      <c r="M1148" s="198" t="s">
        <v>1707</v>
      </c>
      <c r="R1148" t="str">
        <f>IF(COUNTIF(soi_input_variables!A:A,B1148)&gt;0,"yes","no")</f>
        <v>no</v>
      </c>
      <c r="S1148" t="str">
        <f>IF(COUNTIF(midas_input_variables!A:A,B1148)&gt;0,"yes","no")</f>
        <v>no</v>
      </c>
      <c r="T1148" t="str">
        <f t="shared" si="705"/>
        <v>no</v>
      </c>
      <c r="U1148">
        <v>0.02</v>
      </c>
      <c r="V1148" t="str">
        <f>IF(COUNTIF(eucalc_variables_proxies!A:A,B1148)&gt;0,"yes","no")</f>
        <v>no</v>
      </c>
      <c r="W1148" s="198" t="s">
        <v>38</v>
      </c>
      <c r="AO1148" s="29"/>
      <c r="AP1148" s="103" t="s">
        <v>6057</v>
      </c>
      <c r="AQ1148" s="104" t="b">
        <v>1</v>
      </c>
      <c r="AR1148" s="105"/>
      <c r="AS1148" s="29"/>
      <c r="AT1148" s="131" t="str" cm="1">
        <f t="array" ref="AT1148">IFERROR(_xlfn.TEXTSPLIT(AR1148,";",,FALSE),"")</f>
        <v/>
      </c>
      <c r="BJ1148" s="132" t="str">
        <f t="shared" si="672"/>
        <v/>
      </c>
      <c r="BK1148" s="132" t="str">
        <f t="shared" si="673"/>
        <v/>
      </c>
      <c r="BL1148" s="132" t="str">
        <f t="shared" si="674"/>
        <v/>
      </c>
      <c r="BM1148" s="132" t="str">
        <f t="shared" si="675"/>
        <v/>
      </c>
      <c r="BN1148" s="132" t="str">
        <f t="shared" si="676"/>
        <v/>
      </c>
      <c r="BO1148" s="132" t="str">
        <f t="shared" si="677"/>
        <v/>
      </c>
      <c r="BP1148" s="132" t="str">
        <f t="shared" si="678"/>
        <v/>
      </c>
      <c r="BQ1148" s="132" t="str">
        <f t="shared" si="679"/>
        <v/>
      </c>
      <c r="BR1148" s="132" t="str">
        <f t="shared" si="680"/>
        <v/>
      </c>
      <c r="BS1148" s="132" t="str">
        <f t="shared" si="681"/>
        <v/>
      </c>
      <c r="BT1148" s="132" t="str">
        <f t="shared" si="682"/>
        <v/>
      </c>
      <c r="BU1148" s="132" t="str">
        <f t="shared" si="683"/>
        <v/>
      </c>
      <c r="BV1148" s="132" t="str">
        <f t="shared" si="684"/>
        <v/>
      </c>
      <c r="BW1148" s="132" t="str">
        <f t="shared" si="685"/>
        <v/>
      </c>
      <c r="BX1148" s="132" t="str">
        <f t="shared" si="686"/>
        <v/>
      </c>
      <c r="BY1148" s="132" t="str">
        <f t="shared" si="687"/>
        <v/>
      </c>
      <c r="BZ1148" t="str">
        <f t="shared" si="688"/>
        <v/>
      </c>
      <c r="CA1148" t="str">
        <f t="shared" si="689"/>
        <v/>
      </c>
      <c r="CB1148" t="str">
        <f t="shared" si="690"/>
        <v/>
      </c>
      <c r="CC1148" t="str">
        <f t="shared" si="691"/>
        <v/>
      </c>
      <c r="CD1148" t="str">
        <f t="shared" si="692"/>
        <v/>
      </c>
      <c r="CE1148" t="str">
        <f t="shared" si="693"/>
        <v/>
      </c>
      <c r="CF1148" t="str">
        <f t="shared" si="694"/>
        <v/>
      </c>
      <c r="CG1148" t="str">
        <f t="shared" si="695"/>
        <v/>
      </c>
      <c r="CH1148" t="str">
        <f t="shared" si="696"/>
        <v/>
      </c>
      <c r="CI1148" t="str">
        <f t="shared" si="697"/>
        <v/>
      </c>
      <c r="CJ1148" t="str">
        <f t="shared" si="698"/>
        <v/>
      </c>
      <c r="CK1148" t="str">
        <f t="shared" si="699"/>
        <v/>
      </c>
      <c r="CL1148" t="str">
        <f t="shared" si="700"/>
        <v/>
      </c>
      <c r="CM1148" t="str">
        <f t="shared" si="701"/>
        <v/>
      </c>
      <c r="CN1148" t="str">
        <f t="shared" si="702"/>
        <v/>
      </c>
      <c r="CO1148" t="str">
        <f t="shared" si="703"/>
        <v/>
      </c>
    </row>
    <row r="1149" spans="1:93" ht="15" customHeight="1">
      <c r="A1149" t="s">
        <v>5642</v>
      </c>
      <c r="B1149" t="s">
        <v>6058</v>
      </c>
      <c r="C1149" s="26"/>
      <c r="D1149" s="27"/>
      <c r="E1149" s="27" t="s">
        <v>61</v>
      </c>
      <c r="F1149" t="s">
        <v>48</v>
      </c>
      <c r="G1149" s="30" t="s">
        <v>137</v>
      </c>
      <c r="H1149" t="s">
        <v>1010</v>
      </c>
      <c r="K1149" s="28"/>
      <c r="M1149" s="198" t="s">
        <v>1707</v>
      </c>
      <c r="R1149" t="str">
        <f>IF(COUNTIF(soi_input_variables!A:A,B1149)&gt;0,"yes","no")</f>
        <v>no</v>
      </c>
      <c r="S1149" t="str">
        <f>IF(COUNTIF(midas_input_variables!A:A,B1149)&gt;0,"yes","no")</f>
        <v>no</v>
      </c>
      <c r="T1149" t="str">
        <f t="shared" si="705"/>
        <v>no</v>
      </c>
      <c r="U1149">
        <v>0.02</v>
      </c>
      <c r="V1149" t="str">
        <f>IF(COUNTIF(eucalc_variables_proxies!A:A,B1149)&gt;0,"yes","no")</f>
        <v>no</v>
      </c>
      <c r="W1149" s="198" t="s">
        <v>38</v>
      </c>
      <c r="AO1149" s="29"/>
      <c r="AP1149" s="103" t="s">
        <v>6059</v>
      </c>
      <c r="AQ1149" s="104" t="b">
        <v>1</v>
      </c>
      <c r="AR1149" s="105"/>
      <c r="AS1149" s="29"/>
      <c r="AT1149" s="131" t="str" cm="1">
        <f t="array" ref="AT1149">IFERROR(_xlfn.TEXTSPLIT(AR1149,";",,FALSE),"")</f>
        <v/>
      </c>
      <c r="BJ1149" s="132" t="str">
        <f t="shared" si="672"/>
        <v/>
      </c>
      <c r="BK1149" s="132" t="str">
        <f t="shared" si="673"/>
        <v/>
      </c>
      <c r="BL1149" s="132" t="str">
        <f t="shared" si="674"/>
        <v/>
      </c>
      <c r="BM1149" s="132" t="str">
        <f t="shared" si="675"/>
        <v/>
      </c>
      <c r="BN1149" s="132" t="str">
        <f t="shared" si="676"/>
        <v/>
      </c>
      <c r="BO1149" s="132" t="str">
        <f t="shared" si="677"/>
        <v/>
      </c>
      <c r="BP1149" s="132" t="str">
        <f t="shared" si="678"/>
        <v/>
      </c>
      <c r="BQ1149" s="132" t="str">
        <f t="shared" si="679"/>
        <v/>
      </c>
      <c r="BR1149" s="132" t="str">
        <f t="shared" si="680"/>
        <v/>
      </c>
      <c r="BS1149" s="132" t="str">
        <f t="shared" si="681"/>
        <v/>
      </c>
      <c r="BT1149" s="132" t="str">
        <f t="shared" si="682"/>
        <v/>
      </c>
      <c r="BU1149" s="132" t="str">
        <f t="shared" si="683"/>
        <v/>
      </c>
      <c r="BV1149" s="132" t="str">
        <f t="shared" si="684"/>
        <v/>
      </c>
      <c r="BW1149" s="132" t="str">
        <f t="shared" si="685"/>
        <v/>
      </c>
      <c r="BX1149" s="132" t="str">
        <f t="shared" si="686"/>
        <v/>
      </c>
      <c r="BY1149" s="132" t="str">
        <f t="shared" si="687"/>
        <v/>
      </c>
      <c r="BZ1149" t="str">
        <f t="shared" si="688"/>
        <v/>
      </c>
      <c r="CA1149" t="str">
        <f t="shared" si="689"/>
        <v/>
      </c>
      <c r="CB1149" t="str">
        <f t="shared" si="690"/>
        <v/>
      </c>
      <c r="CC1149" t="str">
        <f t="shared" si="691"/>
        <v/>
      </c>
      <c r="CD1149" t="str">
        <f t="shared" si="692"/>
        <v/>
      </c>
      <c r="CE1149" t="str">
        <f t="shared" si="693"/>
        <v/>
      </c>
      <c r="CF1149" t="str">
        <f t="shared" si="694"/>
        <v/>
      </c>
      <c r="CG1149" t="str">
        <f t="shared" si="695"/>
        <v/>
      </c>
      <c r="CH1149" t="str">
        <f t="shared" si="696"/>
        <v/>
      </c>
      <c r="CI1149" t="str">
        <f t="shared" si="697"/>
        <v/>
      </c>
      <c r="CJ1149" t="str">
        <f t="shared" si="698"/>
        <v/>
      </c>
      <c r="CK1149" t="str">
        <f t="shared" si="699"/>
        <v/>
      </c>
      <c r="CL1149" t="str">
        <f t="shared" si="700"/>
        <v/>
      </c>
      <c r="CM1149" t="str">
        <f t="shared" si="701"/>
        <v/>
      </c>
      <c r="CN1149" t="str">
        <f t="shared" si="702"/>
        <v/>
      </c>
      <c r="CO1149" t="str">
        <f t="shared" si="703"/>
        <v/>
      </c>
    </row>
    <row r="1150" spans="1:93" ht="15" customHeight="1">
      <c r="A1150" t="s">
        <v>5608</v>
      </c>
      <c r="B1150" t="s">
        <v>6060</v>
      </c>
      <c r="C1150" s="26"/>
      <c r="D1150" s="27"/>
      <c r="E1150" s="27" t="s">
        <v>6061</v>
      </c>
      <c r="F1150" t="s">
        <v>48</v>
      </c>
      <c r="G1150" s="30" t="s">
        <v>137</v>
      </c>
      <c r="K1150" s="28"/>
      <c r="M1150" s="198" t="s">
        <v>1707</v>
      </c>
      <c r="R1150" t="str">
        <f>IF(COUNTIF(soi_input_variables!A:A,B1150)&gt;0,"yes","no")</f>
        <v>no</v>
      </c>
      <c r="S1150" t="str">
        <f>IF(COUNTIF(midas_input_variables!A:A,B1150)&gt;0,"yes","no")</f>
        <v>no</v>
      </c>
      <c r="T1150" t="str">
        <f t="shared" ref="T1150:T1172" si="706">IF(OR(R1150="yes",S1150="yes"),"yes","no")</f>
        <v>no</v>
      </c>
      <c r="V1150" t="str">
        <f>IF(COUNTIF(eucalc_variables_proxies!A:A,B1150)&gt;0,"yes","no")</f>
        <v>no</v>
      </c>
      <c r="W1150" s="198" t="s">
        <v>38</v>
      </c>
      <c r="AO1150" s="29"/>
      <c r="AP1150" s="103" t="s">
        <v>6062</v>
      </c>
      <c r="AQ1150" s="104" t="b">
        <v>1</v>
      </c>
      <c r="AR1150" s="105"/>
      <c r="AS1150" s="29"/>
      <c r="AT1150" s="131" t="str" cm="1">
        <f t="array" ref="AT1150">IFERROR(_xlfn.TEXTSPLIT(AR1150,";",,FALSE),"")</f>
        <v/>
      </c>
      <c r="BJ1150" s="132" t="str">
        <f t="shared" si="672"/>
        <v/>
      </c>
      <c r="BK1150" s="132" t="str">
        <f t="shared" si="673"/>
        <v/>
      </c>
      <c r="BL1150" s="132" t="str">
        <f t="shared" si="674"/>
        <v/>
      </c>
      <c r="BM1150" s="132" t="str">
        <f t="shared" si="675"/>
        <v/>
      </c>
      <c r="BN1150" s="132" t="str">
        <f t="shared" si="676"/>
        <v/>
      </c>
      <c r="BO1150" s="132" t="str">
        <f t="shared" si="677"/>
        <v/>
      </c>
      <c r="BP1150" s="132" t="str">
        <f t="shared" si="678"/>
        <v/>
      </c>
      <c r="BQ1150" s="132" t="str">
        <f t="shared" si="679"/>
        <v/>
      </c>
      <c r="BR1150" s="132" t="str">
        <f t="shared" si="680"/>
        <v/>
      </c>
      <c r="BS1150" s="132" t="str">
        <f t="shared" si="681"/>
        <v/>
      </c>
      <c r="BT1150" s="132" t="str">
        <f t="shared" si="682"/>
        <v/>
      </c>
      <c r="BU1150" s="132" t="str">
        <f t="shared" si="683"/>
        <v/>
      </c>
      <c r="BV1150" s="132" t="str">
        <f t="shared" si="684"/>
        <v/>
      </c>
      <c r="BW1150" s="132" t="str">
        <f t="shared" si="685"/>
        <v/>
      </c>
      <c r="BX1150" s="132" t="str">
        <f t="shared" si="686"/>
        <v/>
      </c>
      <c r="BY1150" s="132" t="str">
        <f t="shared" si="687"/>
        <v/>
      </c>
      <c r="BZ1150" t="str">
        <f t="shared" si="688"/>
        <v/>
      </c>
      <c r="CA1150" t="str">
        <f t="shared" si="689"/>
        <v/>
      </c>
      <c r="CB1150" t="str">
        <f t="shared" si="690"/>
        <v/>
      </c>
      <c r="CC1150" t="str">
        <f t="shared" si="691"/>
        <v/>
      </c>
      <c r="CD1150" t="str">
        <f t="shared" si="692"/>
        <v/>
      </c>
      <c r="CE1150" t="str">
        <f t="shared" si="693"/>
        <v/>
      </c>
      <c r="CF1150" t="str">
        <f t="shared" si="694"/>
        <v/>
      </c>
      <c r="CG1150" t="str">
        <f t="shared" si="695"/>
        <v/>
      </c>
      <c r="CH1150" t="str">
        <f t="shared" si="696"/>
        <v/>
      </c>
      <c r="CI1150" t="str">
        <f t="shared" si="697"/>
        <v/>
      </c>
      <c r="CJ1150" t="str">
        <f t="shared" si="698"/>
        <v/>
      </c>
      <c r="CK1150" t="str">
        <f t="shared" si="699"/>
        <v/>
      </c>
      <c r="CL1150" t="str">
        <f t="shared" si="700"/>
        <v/>
      </c>
      <c r="CM1150" t="str">
        <f t="shared" si="701"/>
        <v/>
      </c>
      <c r="CN1150" t="str">
        <f t="shared" si="702"/>
        <v/>
      </c>
      <c r="CO1150" t="str">
        <f t="shared" si="703"/>
        <v/>
      </c>
    </row>
    <row r="1151" spans="1:93" ht="15" customHeight="1">
      <c r="A1151" t="s">
        <v>5614</v>
      </c>
      <c r="B1151" t="s">
        <v>6063</v>
      </c>
      <c r="C1151" s="26"/>
      <c r="D1151" s="27"/>
      <c r="E1151" s="27" t="s">
        <v>6061</v>
      </c>
      <c r="F1151" t="s">
        <v>48</v>
      </c>
      <c r="G1151" s="30" t="s">
        <v>137</v>
      </c>
      <c r="K1151" s="28"/>
      <c r="M1151" s="198" t="s">
        <v>1707</v>
      </c>
      <c r="R1151" t="str">
        <f>IF(COUNTIF(soi_input_variables!A:A,B1151)&gt;0,"yes","no")</f>
        <v>no</v>
      </c>
      <c r="S1151" t="str">
        <f>IF(COUNTIF(midas_input_variables!A:A,B1151)&gt;0,"yes","no")</f>
        <v>no</v>
      </c>
      <c r="T1151" t="str">
        <f t="shared" si="706"/>
        <v>no</v>
      </c>
      <c r="V1151" t="str">
        <f>IF(COUNTIF(eucalc_variables_proxies!A:A,B1151)&gt;0,"yes","no")</f>
        <v>no</v>
      </c>
      <c r="W1151" s="198" t="s">
        <v>38</v>
      </c>
      <c r="AO1151" s="29">
        <v>22</v>
      </c>
      <c r="AP1151" s="103" t="s">
        <v>6064</v>
      </c>
      <c r="AQ1151" s="104" t="b">
        <v>1</v>
      </c>
      <c r="AR1151" s="105"/>
      <c r="AS1151" s="29">
        <v>22</v>
      </c>
      <c r="AT1151" s="131" t="str" cm="1">
        <f t="array" ref="AT1151">IFERROR(_xlfn.TEXTSPLIT(AR1151,";",,FALSE),"")</f>
        <v/>
      </c>
      <c r="BJ1151" s="132" t="str">
        <f t="shared" si="672"/>
        <v/>
      </c>
      <c r="BK1151" s="132" t="str">
        <f t="shared" si="673"/>
        <v/>
      </c>
      <c r="BL1151" s="132" t="str">
        <f t="shared" si="674"/>
        <v/>
      </c>
      <c r="BM1151" s="132" t="str">
        <f t="shared" si="675"/>
        <v/>
      </c>
      <c r="BN1151" s="132" t="str">
        <f t="shared" si="676"/>
        <v/>
      </c>
      <c r="BO1151" s="132" t="str">
        <f t="shared" si="677"/>
        <v/>
      </c>
      <c r="BP1151" s="132" t="str">
        <f t="shared" si="678"/>
        <v/>
      </c>
      <c r="BQ1151" s="132" t="str">
        <f t="shared" si="679"/>
        <v/>
      </c>
      <c r="BR1151" s="132" t="str">
        <f t="shared" si="680"/>
        <v/>
      </c>
      <c r="BS1151" s="132" t="str">
        <f t="shared" si="681"/>
        <v/>
      </c>
      <c r="BT1151" s="132" t="str">
        <f t="shared" si="682"/>
        <v/>
      </c>
      <c r="BU1151" s="132" t="str">
        <f t="shared" si="683"/>
        <v/>
      </c>
      <c r="BV1151" s="132" t="str">
        <f t="shared" si="684"/>
        <v/>
      </c>
      <c r="BW1151" s="132" t="str">
        <f t="shared" si="685"/>
        <v/>
      </c>
      <c r="BX1151" s="132" t="str">
        <f t="shared" si="686"/>
        <v/>
      </c>
      <c r="BY1151" s="132" t="str">
        <f t="shared" si="687"/>
        <v/>
      </c>
      <c r="BZ1151" t="str">
        <f t="shared" si="688"/>
        <v/>
      </c>
      <c r="CA1151" t="str">
        <f t="shared" si="689"/>
        <v/>
      </c>
      <c r="CB1151" t="str">
        <f t="shared" si="690"/>
        <v/>
      </c>
      <c r="CC1151" t="str">
        <f t="shared" si="691"/>
        <v/>
      </c>
      <c r="CD1151" t="str">
        <f t="shared" si="692"/>
        <v/>
      </c>
      <c r="CE1151" t="str">
        <f t="shared" si="693"/>
        <v/>
      </c>
      <c r="CF1151" t="str">
        <f t="shared" si="694"/>
        <v/>
      </c>
      <c r="CG1151" t="str">
        <f t="shared" si="695"/>
        <v/>
      </c>
      <c r="CH1151" t="str">
        <f t="shared" si="696"/>
        <v/>
      </c>
      <c r="CI1151" t="str">
        <f t="shared" si="697"/>
        <v/>
      </c>
      <c r="CJ1151" t="str">
        <f t="shared" si="698"/>
        <v/>
      </c>
      <c r="CK1151" t="str">
        <f t="shared" si="699"/>
        <v/>
      </c>
      <c r="CL1151" t="str">
        <f t="shared" si="700"/>
        <v/>
      </c>
      <c r="CM1151" t="str">
        <f t="shared" si="701"/>
        <v/>
      </c>
      <c r="CN1151" t="str">
        <f t="shared" si="702"/>
        <v/>
      </c>
      <c r="CO1151" t="str">
        <f t="shared" si="703"/>
        <v/>
      </c>
    </row>
    <row r="1152" spans="1:93" ht="15" customHeight="1">
      <c r="A1152" t="s">
        <v>5675</v>
      </c>
      <c r="B1152" t="s">
        <v>6065</v>
      </c>
      <c r="C1152" s="26"/>
      <c r="D1152" s="27"/>
      <c r="E1152" s="27" t="s">
        <v>61</v>
      </c>
      <c r="F1152" t="s">
        <v>48</v>
      </c>
      <c r="G1152" s="30" t="s">
        <v>137</v>
      </c>
      <c r="K1152" s="28"/>
      <c r="M1152" s="198" t="s">
        <v>1707</v>
      </c>
      <c r="R1152" t="str">
        <f>IF(COUNTIF(soi_input_variables!A:A,B1152)&gt;0,"yes","no")</f>
        <v>no</v>
      </c>
      <c r="S1152" t="str">
        <f>IF(COUNTIF(midas_input_variables!A:A,B1152)&gt;0,"yes","no")</f>
        <v>no</v>
      </c>
      <c r="T1152" t="str">
        <f t="shared" si="706"/>
        <v>no</v>
      </c>
      <c r="V1152" t="str">
        <f>IF(COUNTIF(eucalc_variables_proxies!A:A,B1152)&gt;0,"yes","no")</f>
        <v>no</v>
      </c>
      <c r="W1152" s="198" t="s">
        <v>38</v>
      </c>
      <c r="AO1152" s="29"/>
      <c r="AP1152" s="103" t="s">
        <v>6066</v>
      </c>
      <c r="AQ1152" s="104" t="b">
        <v>1</v>
      </c>
      <c r="AR1152" s="105"/>
      <c r="AS1152" s="29"/>
      <c r="AT1152" s="131" t="str" cm="1">
        <f t="array" ref="AT1152">IFERROR(_xlfn.TEXTSPLIT(AR1152,";",,FALSE),"")</f>
        <v/>
      </c>
      <c r="BJ1152" s="132" t="str">
        <f t="shared" si="672"/>
        <v/>
      </c>
      <c r="BK1152" s="132" t="str">
        <f t="shared" si="673"/>
        <v/>
      </c>
      <c r="BL1152" s="132" t="str">
        <f t="shared" si="674"/>
        <v/>
      </c>
      <c r="BM1152" s="132" t="str">
        <f t="shared" si="675"/>
        <v/>
      </c>
      <c r="BN1152" s="132" t="str">
        <f t="shared" si="676"/>
        <v/>
      </c>
      <c r="BO1152" s="132" t="str">
        <f t="shared" si="677"/>
        <v/>
      </c>
      <c r="BP1152" s="132" t="str">
        <f t="shared" si="678"/>
        <v/>
      </c>
      <c r="BQ1152" s="132" t="str">
        <f t="shared" si="679"/>
        <v/>
      </c>
      <c r="BR1152" s="132" t="str">
        <f t="shared" si="680"/>
        <v/>
      </c>
      <c r="BS1152" s="132" t="str">
        <f t="shared" si="681"/>
        <v/>
      </c>
      <c r="BT1152" s="132" t="str">
        <f t="shared" si="682"/>
        <v/>
      </c>
      <c r="BU1152" s="132" t="str">
        <f t="shared" si="683"/>
        <v/>
      </c>
      <c r="BV1152" s="132" t="str">
        <f t="shared" si="684"/>
        <v/>
      </c>
      <c r="BW1152" s="132" t="str">
        <f t="shared" si="685"/>
        <v/>
      </c>
      <c r="BX1152" s="132" t="str">
        <f t="shared" si="686"/>
        <v/>
      </c>
      <c r="BY1152" s="132" t="str">
        <f t="shared" si="687"/>
        <v/>
      </c>
      <c r="BZ1152" t="str">
        <f t="shared" si="688"/>
        <v/>
      </c>
      <c r="CA1152" t="str">
        <f t="shared" si="689"/>
        <v/>
      </c>
      <c r="CB1152" t="str">
        <f t="shared" si="690"/>
        <v/>
      </c>
      <c r="CC1152" t="str">
        <f t="shared" si="691"/>
        <v/>
      </c>
      <c r="CD1152" t="str">
        <f t="shared" si="692"/>
        <v/>
      </c>
      <c r="CE1152" t="str">
        <f t="shared" si="693"/>
        <v/>
      </c>
      <c r="CF1152" t="str">
        <f t="shared" si="694"/>
        <v/>
      </c>
      <c r="CG1152" t="str">
        <f t="shared" si="695"/>
        <v/>
      </c>
      <c r="CH1152" t="str">
        <f t="shared" si="696"/>
        <v/>
      </c>
      <c r="CI1152" t="str">
        <f t="shared" si="697"/>
        <v/>
      </c>
      <c r="CJ1152" t="str">
        <f t="shared" si="698"/>
        <v/>
      </c>
      <c r="CK1152" t="str">
        <f t="shared" si="699"/>
        <v/>
      </c>
      <c r="CL1152" t="str">
        <f t="shared" si="700"/>
        <v/>
      </c>
      <c r="CM1152" t="str">
        <f t="shared" si="701"/>
        <v/>
      </c>
      <c r="CN1152" t="str">
        <f t="shared" si="702"/>
        <v/>
      </c>
      <c r="CO1152" t="str">
        <f t="shared" si="703"/>
        <v/>
      </c>
    </row>
    <row r="1153" spans="1:93" ht="15" customHeight="1">
      <c r="A1153" t="s">
        <v>5670</v>
      </c>
      <c r="B1153" t="s">
        <v>6067</v>
      </c>
      <c r="C1153" s="26"/>
      <c r="D1153" s="27"/>
      <c r="E1153" s="27" t="s">
        <v>61</v>
      </c>
      <c r="F1153" t="s">
        <v>48</v>
      </c>
      <c r="G1153" s="30" t="s">
        <v>137</v>
      </c>
      <c r="K1153" s="28"/>
      <c r="M1153" s="198" t="s">
        <v>1707</v>
      </c>
      <c r="R1153" t="str">
        <f>IF(COUNTIF(soi_input_variables!A:A,B1153)&gt;0,"yes","no")</f>
        <v>no</v>
      </c>
      <c r="S1153" t="str">
        <f>IF(COUNTIF(midas_input_variables!A:A,B1153)&gt;0,"yes","no")</f>
        <v>no</v>
      </c>
      <c r="T1153" t="str">
        <f t="shared" si="706"/>
        <v>no</v>
      </c>
      <c r="V1153" t="str">
        <f>IF(COUNTIF(eucalc_variables_proxies!A:A,B1153)&gt;0,"yes","no")</f>
        <v>no</v>
      </c>
      <c r="W1153" s="198" t="s">
        <v>38</v>
      </c>
      <c r="AO1153" s="29">
        <v>22</v>
      </c>
      <c r="AP1153" s="103" t="s">
        <v>6068</v>
      </c>
      <c r="AQ1153" s="104" t="b">
        <v>1</v>
      </c>
      <c r="AR1153" s="105"/>
      <c r="AS1153" s="29">
        <v>22</v>
      </c>
      <c r="AT1153" s="131" t="str" cm="1">
        <f t="array" ref="AT1153">IFERROR(_xlfn.TEXTSPLIT(AR1153,";",,FALSE),"")</f>
        <v/>
      </c>
      <c r="BJ1153" s="132" t="str">
        <f t="shared" si="672"/>
        <v/>
      </c>
      <c r="BK1153" s="132" t="str">
        <f t="shared" si="673"/>
        <v/>
      </c>
      <c r="BL1153" s="132" t="str">
        <f t="shared" si="674"/>
        <v/>
      </c>
      <c r="BM1153" s="132" t="str">
        <f t="shared" si="675"/>
        <v/>
      </c>
      <c r="BN1153" s="132" t="str">
        <f t="shared" si="676"/>
        <v/>
      </c>
      <c r="BO1153" s="132" t="str">
        <f t="shared" si="677"/>
        <v/>
      </c>
      <c r="BP1153" s="132" t="str">
        <f t="shared" si="678"/>
        <v/>
      </c>
      <c r="BQ1153" s="132" t="str">
        <f t="shared" si="679"/>
        <v/>
      </c>
      <c r="BR1153" s="132" t="str">
        <f t="shared" si="680"/>
        <v/>
      </c>
      <c r="BS1153" s="132" t="str">
        <f t="shared" si="681"/>
        <v/>
      </c>
      <c r="BT1153" s="132" t="str">
        <f t="shared" si="682"/>
        <v/>
      </c>
      <c r="BU1153" s="132" t="str">
        <f t="shared" si="683"/>
        <v/>
      </c>
      <c r="BV1153" s="132" t="str">
        <f t="shared" si="684"/>
        <v/>
      </c>
      <c r="BW1153" s="132" t="str">
        <f t="shared" si="685"/>
        <v/>
      </c>
      <c r="BX1153" s="132" t="str">
        <f t="shared" si="686"/>
        <v/>
      </c>
      <c r="BY1153" s="132" t="str">
        <f t="shared" si="687"/>
        <v/>
      </c>
      <c r="BZ1153" t="str">
        <f t="shared" si="688"/>
        <v/>
      </c>
      <c r="CA1153" t="str">
        <f t="shared" si="689"/>
        <v/>
      </c>
      <c r="CB1153" t="str">
        <f t="shared" si="690"/>
        <v/>
      </c>
      <c r="CC1153" t="str">
        <f t="shared" si="691"/>
        <v/>
      </c>
      <c r="CD1153" t="str">
        <f t="shared" si="692"/>
        <v/>
      </c>
      <c r="CE1153" t="str">
        <f t="shared" si="693"/>
        <v/>
      </c>
      <c r="CF1153" t="str">
        <f t="shared" si="694"/>
        <v/>
      </c>
      <c r="CG1153" t="str">
        <f t="shared" si="695"/>
        <v/>
      </c>
      <c r="CH1153" t="str">
        <f t="shared" si="696"/>
        <v/>
      </c>
      <c r="CI1153" t="str">
        <f t="shared" si="697"/>
        <v/>
      </c>
      <c r="CJ1153" t="str">
        <f t="shared" si="698"/>
        <v/>
      </c>
      <c r="CK1153" t="str">
        <f t="shared" si="699"/>
        <v/>
      </c>
      <c r="CL1153" t="str">
        <f t="shared" si="700"/>
        <v/>
      </c>
      <c r="CM1153" t="str">
        <f t="shared" si="701"/>
        <v/>
      </c>
      <c r="CN1153" t="str">
        <f t="shared" si="702"/>
        <v/>
      </c>
      <c r="CO1153" t="str">
        <f t="shared" si="703"/>
        <v/>
      </c>
    </row>
    <row r="1154" spans="1:93" ht="15" customHeight="1">
      <c r="A1154" t="s">
        <v>5673</v>
      </c>
      <c r="B1154" t="s">
        <v>6069</v>
      </c>
      <c r="C1154" s="26"/>
      <c r="D1154" s="27"/>
      <c r="E1154" s="27" t="s">
        <v>61</v>
      </c>
      <c r="F1154" t="s">
        <v>48</v>
      </c>
      <c r="G1154" s="30" t="s">
        <v>137</v>
      </c>
      <c r="K1154" s="28"/>
      <c r="M1154" s="198" t="s">
        <v>1707</v>
      </c>
      <c r="R1154" t="str">
        <f>IF(COUNTIF(soi_input_variables!A:A,B1154)&gt;0,"yes","no")</f>
        <v>no</v>
      </c>
      <c r="S1154" t="str">
        <f>IF(COUNTIF(midas_input_variables!A:A,B1154)&gt;0,"yes","no")</f>
        <v>no</v>
      </c>
      <c r="T1154" t="str">
        <f t="shared" si="706"/>
        <v>no</v>
      </c>
      <c r="V1154" t="str">
        <f>IF(COUNTIF(eucalc_variables_proxies!A:A,B1154)&gt;0,"yes","no")</f>
        <v>no</v>
      </c>
      <c r="W1154" s="198" t="s">
        <v>38</v>
      </c>
      <c r="AO1154" s="29"/>
      <c r="AP1154" s="103" t="s">
        <v>6070</v>
      </c>
      <c r="AQ1154" s="104" t="b">
        <v>1</v>
      </c>
      <c r="AR1154" s="105"/>
      <c r="AS1154" s="29"/>
      <c r="AT1154" s="131" t="str" cm="1">
        <f t="array" ref="AT1154">IFERROR(_xlfn.TEXTSPLIT(AR1154,";",,FALSE),"")</f>
        <v/>
      </c>
      <c r="BJ1154" s="132" t="str">
        <f t="shared" si="672"/>
        <v/>
      </c>
      <c r="BK1154" s="132" t="str">
        <f t="shared" si="673"/>
        <v/>
      </c>
      <c r="BL1154" s="132" t="str">
        <f t="shared" si="674"/>
        <v/>
      </c>
      <c r="BM1154" s="132" t="str">
        <f t="shared" si="675"/>
        <v/>
      </c>
      <c r="BN1154" s="132" t="str">
        <f t="shared" si="676"/>
        <v/>
      </c>
      <c r="BO1154" s="132" t="str">
        <f t="shared" si="677"/>
        <v/>
      </c>
      <c r="BP1154" s="132" t="str">
        <f t="shared" si="678"/>
        <v/>
      </c>
      <c r="BQ1154" s="132" t="str">
        <f t="shared" si="679"/>
        <v/>
      </c>
      <c r="BR1154" s="132" t="str">
        <f t="shared" si="680"/>
        <v/>
      </c>
      <c r="BS1154" s="132" t="str">
        <f t="shared" si="681"/>
        <v/>
      </c>
      <c r="BT1154" s="132" t="str">
        <f t="shared" si="682"/>
        <v/>
      </c>
      <c r="BU1154" s="132" t="str">
        <f t="shared" si="683"/>
        <v/>
      </c>
      <c r="BV1154" s="132" t="str">
        <f t="shared" si="684"/>
        <v/>
      </c>
      <c r="BW1154" s="132" t="str">
        <f t="shared" si="685"/>
        <v/>
      </c>
      <c r="BX1154" s="132" t="str">
        <f t="shared" si="686"/>
        <v/>
      </c>
      <c r="BY1154" s="132" t="str">
        <f t="shared" si="687"/>
        <v/>
      </c>
      <c r="BZ1154" t="str">
        <f t="shared" si="688"/>
        <v/>
      </c>
      <c r="CA1154" t="str">
        <f t="shared" si="689"/>
        <v/>
      </c>
      <c r="CB1154" t="str">
        <f t="shared" si="690"/>
        <v/>
      </c>
      <c r="CC1154" t="str">
        <f t="shared" si="691"/>
        <v/>
      </c>
      <c r="CD1154" t="str">
        <f t="shared" si="692"/>
        <v/>
      </c>
      <c r="CE1154" t="str">
        <f t="shared" si="693"/>
        <v/>
      </c>
      <c r="CF1154" t="str">
        <f t="shared" si="694"/>
        <v/>
      </c>
      <c r="CG1154" t="str">
        <f t="shared" si="695"/>
        <v/>
      </c>
      <c r="CH1154" t="str">
        <f t="shared" si="696"/>
        <v/>
      </c>
      <c r="CI1154" t="str">
        <f t="shared" si="697"/>
        <v/>
      </c>
      <c r="CJ1154" t="str">
        <f t="shared" si="698"/>
        <v/>
      </c>
      <c r="CK1154" t="str">
        <f t="shared" si="699"/>
        <v/>
      </c>
      <c r="CL1154" t="str">
        <f t="shared" si="700"/>
        <v/>
      </c>
      <c r="CM1154" t="str">
        <f t="shared" si="701"/>
        <v/>
      </c>
      <c r="CN1154" t="str">
        <f t="shared" si="702"/>
        <v/>
      </c>
      <c r="CO1154" t="str">
        <f t="shared" si="703"/>
        <v/>
      </c>
    </row>
    <row r="1155" spans="1:93" ht="15" customHeight="1">
      <c r="A1155" t="s">
        <v>5678</v>
      </c>
      <c r="B1155" t="s">
        <v>6071</v>
      </c>
      <c r="C1155" s="26"/>
      <c r="D1155" s="27"/>
      <c r="E1155" s="27" t="s">
        <v>61</v>
      </c>
      <c r="F1155" t="s">
        <v>48</v>
      </c>
      <c r="G1155" s="30" t="s">
        <v>137</v>
      </c>
      <c r="K1155" s="28"/>
      <c r="M1155" s="198" t="s">
        <v>1707</v>
      </c>
      <c r="R1155" t="str">
        <f>IF(COUNTIF(soi_input_variables!A:A,B1155)&gt;0,"yes","no")</f>
        <v>no</v>
      </c>
      <c r="S1155" t="str">
        <f>IF(COUNTIF(midas_input_variables!A:A,B1155)&gt;0,"yes","no")</f>
        <v>no</v>
      </c>
      <c r="T1155" t="str">
        <f t="shared" si="706"/>
        <v>no</v>
      </c>
      <c r="V1155" t="str">
        <f>IF(COUNTIF(eucalc_variables_proxies!A:A,B1155)&gt;0,"yes","no")</f>
        <v>no</v>
      </c>
      <c r="W1155" s="198" t="s">
        <v>38</v>
      </c>
      <c r="AO1155" s="29"/>
      <c r="AP1155" s="103" t="s">
        <v>6072</v>
      </c>
      <c r="AQ1155" s="104" t="b">
        <v>1</v>
      </c>
      <c r="AR1155" s="105"/>
      <c r="AS1155" s="29"/>
      <c r="AT1155" s="131" t="str" cm="1">
        <f t="array" ref="AT1155">IFERROR(_xlfn.TEXTSPLIT(AR1155,";",,FALSE),"")</f>
        <v/>
      </c>
      <c r="BJ1155" s="132" t="str">
        <f t="shared" si="672"/>
        <v/>
      </c>
      <c r="BK1155" s="132" t="str">
        <f t="shared" si="673"/>
        <v/>
      </c>
      <c r="BL1155" s="132" t="str">
        <f t="shared" si="674"/>
        <v/>
      </c>
      <c r="BM1155" s="132" t="str">
        <f t="shared" si="675"/>
        <v/>
      </c>
      <c r="BN1155" s="132" t="str">
        <f t="shared" si="676"/>
        <v/>
      </c>
      <c r="BO1155" s="132" t="str">
        <f t="shared" si="677"/>
        <v/>
      </c>
      <c r="BP1155" s="132" t="str">
        <f t="shared" si="678"/>
        <v/>
      </c>
      <c r="BQ1155" s="132" t="str">
        <f t="shared" si="679"/>
        <v/>
      </c>
      <c r="BR1155" s="132" t="str">
        <f t="shared" si="680"/>
        <v/>
      </c>
      <c r="BS1155" s="132" t="str">
        <f t="shared" si="681"/>
        <v/>
      </c>
      <c r="BT1155" s="132" t="str">
        <f t="shared" si="682"/>
        <v/>
      </c>
      <c r="BU1155" s="132" t="str">
        <f t="shared" si="683"/>
        <v/>
      </c>
      <c r="BV1155" s="132" t="str">
        <f t="shared" si="684"/>
        <v/>
      </c>
      <c r="BW1155" s="132" t="str">
        <f t="shared" si="685"/>
        <v/>
      </c>
      <c r="BX1155" s="132" t="str">
        <f t="shared" si="686"/>
        <v/>
      </c>
      <c r="BY1155" s="132" t="str">
        <f t="shared" si="687"/>
        <v/>
      </c>
      <c r="BZ1155" t="str">
        <f t="shared" si="688"/>
        <v/>
      </c>
      <c r="CA1155" t="str">
        <f t="shared" si="689"/>
        <v/>
      </c>
      <c r="CB1155" t="str">
        <f t="shared" si="690"/>
        <v/>
      </c>
      <c r="CC1155" t="str">
        <f t="shared" si="691"/>
        <v/>
      </c>
      <c r="CD1155" t="str">
        <f t="shared" si="692"/>
        <v/>
      </c>
      <c r="CE1155" t="str">
        <f t="shared" si="693"/>
        <v/>
      </c>
      <c r="CF1155" t="str">
        <f t="shared" si="694"/>
        <v/>
      </c>
      <c r="CG1155" t="str">
        <f t="shared" si="695"/>
        <v/>
      </c>
      <c r="CH1155" t="str">
        <f t="shared" si="696"/>
        <v/>
      </c>
      <c r="CI1155" t="str">
        <f t="shared" si="697"/>
        <v/>
      </c>
      <c r="CJ1155" t="str">
        <f t="shared" si="698"/>
        <v/>
      </c>
      <c r="CK1155" t="str">
        <f t="shared" si="699"/>
        <v/>
      </c>
      <c r="CL1155" t="str">
        <f t="shared" si="700"/>
        <v/>
      </c>
      <c r="CM1155" t="str">
        <f t="shared" si="701"/>
        <v/>
      </c>
      <c r="CN1155" t="str">
        <f t="shared" si="702"/>
        <v/>
      </c>
      <c r="CO1155" t="str">
        <f t="shared" si="703"/>
        <v/>
      </c>
    </row>
    <row r="1156" spans="1:93" ht="15" customHeight="1">
      <c r="A1156" t="s">
        <v>5681</v>
      </c>
      <c r="B1156" t="s">
        <v>6073</v>
      </c>
      <c r="C1156" s="26"/>
      <c r="D1156" s="27"/>
      <c r="E1156" s="27" t="s">
        <v>61</v>
      </c>
      <c r="F1156" t="s">
        <v>48</v>
      </c>
      <c r="G1156" s="30" t="s">
        <v>137</v>
      </c>
      <c r="K1156" s="28"/>
      <c r="M1156" s="198" t="s">
        <v>1707</v>
      </c>
      <c r="R1156" t="str">
        <f>IF(COUNTIF(soi_input_variables!A:A,B1156)&gt;0,"yes","no")</f>
        <v>no</v>
      </c>
      <c r="S1156" t="str">
        <f>IF(COUNTIF(midas_input_variables!A:A,B1156)&gt;0,"yes","no")</f>
        <v>no</v>
      </c>
      <c r="T1156" t="str">
        <f t="shared" si="706"/>
        <v>no</v>
      </c>
      <c r="V1156" t="str">
        <f>IF(COUNTIF(eucalc_variables_proxies!A:A,B1156)&gt;0,"yes","no")</f>
        <v>no</v>
      </c>
      <c r="W1156" s="198" t="s">
        <v>38</v>
      </c>
      <c r="AO1156" s="29">
        <v>22</v>
      </c>
      <c r="AP1156" s="103" t="s">
        <v>6074</v>
      </c>
      <c r="AQ1156" s="104" t="b">
        <v>1</v>
      </c>
      <c r="AR1156" s="105"/>
      <c r="AS1156" s="29">
        <v>22</v>
      </c>
      <c r="AT1156" s="131" t="str" cm="1">
        <f t="array" ref="AT1156">IFERROR(_xlfn.TEXTSPLIT(AR1156,";",,FALSE),"")</f>
        <v/>
      </c>
      <c r="BJ1156" s="132" t="str">
        <f t="shared" si="672"/>
        <v/>
      </c>
      <c r="BK1156" s="132" t="str">
        <f t="shared" si="673"/>
        <v/>
      </c>
      <c r="BL1156" s="132" t="str">
        <f t="shared" si="674"/>
        <v/>
      </c>
      <c r="BM1156" s="132" t="str">
        <f t="shared" si="675"/>
        <v/>
      </c>
      <c r="BN1156" s="132" t="str">
        <f t="shared" si="676"/>
        <v/>
      </c>
      <c r="BO1156" s="132" t="str">
        <f t="shared" si="677"/>
        <v/>
      </c>
      <c r="BP1156" s="132" t="str">
        <f t="shared" si="678"/>
        <v/>
      </c>
      <c r="BQ1156" s="132" t="str">
        <f t="shared" si="679"/>
        <v/>
      </c>
      <c r="BR1156" s="132" t="str">
        <f t="shared" si="680"/>
        <v/>
      </c>
      <c r="BS1156" s="132" t="str">
        <f t="shared" si="681"/>
        <v/>
      </c>
      <c r="BT1156" s="132" t="str">
        <f t="shared" si="682"/>
        <v/>
      </c>
      <c r="BU1156" s="132" t="str">
        <f t="shared" si="683"/>
        <v/>
      </c>
      <c r="BV1156" s="132" t="str">
        <f t="shared" si="684"/>
        <v/>
      </c>
      <c r="BW1156" s="132" t="str">
        <f t="shared" si="685"/>
        <v/>
      </c>
      <c r="BX1156" s="132" t="str">
        <f t="shared" si="686"/>
        <v/>
      </c>
      <c r="BY1156" s="132" t="str">
        <f t="shared" si="687"/>
        <v/>
      </c>
      <c r="BZ1156" t="str">
        <f t="shared" si="688"/>
        <v/>
      </c>
      <c r="CA1156" t="str">
        <f t="shared" si="689"/>
        <v/>
      </c>
      <c r="CB1156" t="str">
        <f t="shared" si="690"/>
        <v/>
      </c>
      <c r="CC1156" t="str">
        <f t="shared" si="691"/>
        <v/>
      </c>
      <c r="CD1156" t="str">
        <f t="shared" si="692"/>
        <v/>
      </c>
      <c r="CE1156" t="str">
        <f t="shared" si="693"/>
        <v/>
      </c>
      <c r="CF1156" t="str">
        <f t="shared" si="694"/>
        <v/>
      </c>
      <c r="CG1156" t="str">
        <f t="shared" si="695"/>
        <v/>
      </c>
      <c r="CH1156" t="str">
        <f t="shared" si="696"/>
        <v/>
      </c>
      <c r="CI1156" t="str">
        <f t="shared" si="697"/>
        <v/>
      </c>
      <c r="CJ1156" t="str">
        <f t="shared" si="698"/>
        <v/>
      </c>
      <c r="CK1156" t="str">
        <f t="shared" si="699"/>
        <v/>
      </c>
      <c r="CL1156" t="str">
        <f t="shared" si="700"/>
        <v/>
      </c>
      <c r="CM1156" t="str">
        <f t="shared" si="701"/>
        <v/>
      </c>
      <c r="CN1156" t="str">
        <f t="shared" si="702"/>
        <v/>
      </c>
      <c r="CO1156" t="str">
        <f t="shared" si="703"/>
        <v/>
      </c>
    </row>
    <row r="1157" spans="1:93" ht="15" customHeight="1">
      <c r="A1157" t="s">
        <v>5684</v>
      </c>
      <c r="B1157" t="s">
        <v>6075</v>
      </c>
      <c r="C1157" s="26"/>
      <c r="D1157" s="27"/>
      <c r="E1157" s="27" t="s">
        <v>61</v>
      </c>
      <c r="F1157" t="s">
        <v>48</v>
      </c>
      <c r="G1157" s="30" t="s">
        <v>137</v>
      </c>
      <c r="K1157" s="28"/>
      <c r="M1157" s="198" t="s">
        <v>1707</v>
      </c>
      <c r="R1157" t="str">
        <f>IF(COUNTIF(soi_input_variables!A:A,B1157)&gt;0,"yes","no")</f>
        <v>no</v>
      </c>
      <c r="S1157" t="str">
        <f>IF(COUNTIF(midas_input_variables!A:A,B1157)&gt;0,"yes","no")</f>
        <v>no</v>
      </c>
      <c r="T1157" t="str">
        <f t="shared" si="706"/>
        <v>no</v>
      </c>
      <c r="V1157" t="str">
        <f>IF(COUNTIF(eucalc_variables_proxies!A:A,B1157)&gt;0,"yes","no")</f>
        <v>no</v>
      </c>
      <c r="W1157" s="198" t="s">
        <v>38</v>
      </c>
      <c r="AO1157" s="29"/>
      <c r="AP1157" s="103" t="s">
        <v>6076</v>
      </c>
      <c r="AQ1157" s="104" t="b">
        <v>1</v>
      </c>
      <c r="AR1157" s="105"/>
      <c r="AS1157" s="29"/>
      <c r="AT1157" s="131" t="str" cm="1">
        <f t="array" ref="AT1157">IFERROR(_xlfn.TEXTSPLIT(AR1157,";",,FALSE),"")</f>
        <v/>
      </c>
      <c r="BJ1157" s="132" t="str">
        <f t="shared" si="672"/>
        <v/>
      </c>
      <c r="BK1157" s="132" t="str">
        <f t="shared" si="673"/>
        <v/>
      </c>
      <c r="BL1157" s="132" t="str">
        <f t="shared" si="674"/>
        <v/>
      </c>
      <c r="BM1157" s="132" t="str">
        <f t="shared" si="675"/>
        <v/>
      </c>
      <c r="BN1157" s="132" t="str">
        <f t="shared" si="676"/>
        <v/>
      </c>
      <c r="BO1157" s="132" t="str">
        <f t="shared" si="677"/>
        <v/>
      </c>
      <c r="BP1157" s="132" t="str">
        <f t="shared" si="678"/>
        <v/>
      </c>
      <c r="BQ1157" s="132" t="str">
        <f t="shared" si="679"/>
        <v/>
      </c>
      <c r="BR1157" s="132" t="str">
        <f t="shared" si="680"/>
        <v/>
      </c>
      <c r="BS1157" s="132" t="str">
        <f t="shared" si="681"/>
        <v/>
      </c>
      <c r="BT1157" s="132" t="str">
        <f t="shared" si="682"/>
        <v/>
      </c>
      <c r="BU1157" s="132" t="str">
        <f t="shared" si="683"/>
        <v/>
      </c>
      <c r="BV1157" s="132" t="str">
        <f t="shared" si="684"/>
        <v/>
      </c>
      <c r="BW1157" s="132" t="str">
        <f t="shared" si="685"/>
        <v/>
      </c>
      <c r="BX1157" s="132" t="str">
        <f t="shared" si="686"/>
        <v/>
      </c>
      <c r="BY1157" s="132" t="str">
        <f t="shared" si="687"/>
        <v/>
      </c>
      <c r="BZ1157" t="str">
        <f t="shared" si="688"/>
        <v/>
      </c>
      <c r="CA1157" t="str">
        <f t="shared" si="689"/>
        <v/>
      </c>
      <c r="CB1157" t="str">
        <f t="shared" si="690"/>
        <v/>
      </c>
      <c r="CC1157" t="str">
        <f t="shared" si="691"/>
        <v/>
      </c>
      <c r="CD1157" t="str">
        <f t="shared" si="692"/>
        <v/>
      </c>
      <c r="CE1157" t="str">
        <f t="shared" si="693"/>
        <v/>
      </c>
      <c r="CF1157" t="str">
        <f t="shared" si="694"/>
        <v/>
      </c>
      <c r="CG1157" t="str">
        <f t="shared" si="695"/>
        <v/>
      </c>
      <c r="CH1157" t="str">
        <f t="shared" si="696"/>
        <v/>
      </c>
      <c r="CI1157" t="str">
        <f t="shared" si="697"/>
        <v/>
      </c>
      <c r="CJ1157" t="str">
        <f t="shared" si="698"/>
        <v/>
      </c>
      <c r="CK1157" t="str">
        <f t="shared" si="699"/>
        <v/>
      </c>
      <c r="CL1157" t="str">
        <f t="shared" si="700"/>
        <v/>
      </c>
      <c r="CM1157" t="str">
        <f t="shared" si="701"/>
        <v/>
      </c>
      <c r="CN1157" t="str">
        <f t="shared" si="702"/>
        <v/>
      </c>
      <c r="CO1157" t="str">
        <f t="shared" si="703"/>
        <v/>
      </c>
    </row>
    <row r="1158" spans="1:93" ht="15" customHeight="1">
      <c r="A1158" t="s">
        <v>5600</v>
      </c>
      <c r="C1158" s="26"/>
      <c r="D1158" s="27"/>
      <c r="E1158" s="27"/>
      <c r="F1158" t="s">
        <v>48</v>
      </c>
      <c r="G1158" s="30" t="s">
        <v>137</v>
      </c>
      <c r="K1158" s="28"/>
      <c r="M1158" s="198" t="s">
        <v>1707</v>
      </c>
      <c r="R1158" t="str">
        <f>IF(COUNTIF(soi_input_variables!A:A,B1158)&gt;0,"yes","no")</f>
        <v>no</v>
      </c>
      <c r="S1158" t="str">
        <f>IF(COUNTIF(midas_input_variables!A:A,B1158)&gt;0,"yes","no")</f>
        <v>no</v>
      </c>
      <c r="T1158" t="str">
        <f t="shared" si="706"/>
        <v>no</v>
      </c>
      <c r="V1158" t="str">
        <f>IF(COUNTIF(eucalc_variables_proxies!A:A,B1158)&gt;0,"yes","no")</f>
        <v>no</v>
      </c>
      <c r="W1158" s="198" t="s">
        <v>38</v>
      </c>
      <c r="AO1158" s="29"/>
      <c r="AP1158" s="103" t="s">
        <v>6077</v>
      </c>
      <c r="AQ1158" s="104" t="b">
        <v>1</v>
      </c>
      <c r="AR1158" s="105"/>
      <c r="AS1158" s="29"/>
      <c r="AT1158" s="131" t="str" cm="1">
        <f t="array" ref="AT1158">IFERROR(_xlfn.TEXTSPLIT(AR1158,";",,FALSE),"")</f>
        <v/>
      </c>
      <c r="BJ1158" s="132" t="str">
        <f t="shared" si="672"/>
        <v/>
      </c>
      <c r="BK1158" s="132" t="str">
        <f t="shared" si="673"/>
        <v/>
      </c>
      <c r="BL1158" s="132" t="str">
        <f t="shared" si="674"/>
        <v/>
      </c>
      <c r="BM1158" s="132" t="str">
        <f t="shared" si="675"/>
        <v/>
      </c>
      <c r="BN1158" s="132" t="str">
        <f t="shared" si="676"/>
        <v/>
      </c>
      <c r="BO1158" s="132" t="str">
        <f t="shared" si="677"/>
        <v/>
      </c>
      <c r="BP1158" s="132" t="str">
        <f t="shared" si="678"/>
        <v/>
      </c>
      <c r="BQ1158" s="132" t="str">
        <f t="shared" si="679"/>
        <v/>
      </c>
      <c r="BR1158" s="132" t="str">
        <f t="shared" si="680"/>
        <v/>
      </c>
      <c r="BS1158" s="132" t="str">
        <f t="shared" si="681"/>
        <v/>
      </c>
      <c r="BT1158" s="132" t="str">
        <f t="shared" si="682"/>
        <v/>
      </c>
      <c r="BU1158" s="132" t="str">
        <f t="shared" si="683"/>
        <v/>
      </c>
      <c r="BV1158" s="132" t="str">
        <f t="shared" si="684"/>
        <v/>
      </c>
      <c r="BW1158" s="132" t="str">
        <f t="shared" si="685"/>
        <v/>
      </c>
      <c r="BX1158" s="132" t="str">
        <f t="shared" si="686"/>
        <v/>
      </c>
      <c r="BY1158" s="132" t="str">
        <f t="shared" si="687"/>
        <v/>
      </c>
      <c r="BZ1158" t="str">
        <f t="shared" si="688"/>
        <v/>
      </c>
      <c r="CA1158" t="str">
        <f t="shared" si="689"/>
        <v/>
      </c>
      <c r="CB1158" t="str">
        <f t="shared" si="690"/>
        <v/>
      </c>
      <c r="CC1158" t="str">
        <f t="shared" si="691"/>
        <v/>
      </c>
      <c r="CD1158" t="str">
        <f t="shared" si="692"/>
        <v/>
      </c>
      <c r="CE1158" t="str">
        <f t="shared" si="693"/>
        <v/>
      </c>
      <c r="CF1158" t="str">
        <f t="shared" si="694"/>
        <v/>
      </c>
      <c r="CG1158" t="str">
        <f t="shared" si="695"/>
        <v/>
      </c>
      <c r="CH1158" t="str">
        <f t="shared" si="696"/>
        <v/>
      </c>
      <c r="CI1158" t="str">
        <f t="shared" si="697"/>
        <v/>
      </c>
      <c r="CJ1158" t="str">
        <f t="shared" si="698"/>
        <v/>
      </c>
      <c r="CK1158" t="str">
        <f t="shared" si="699"/>
        <v/>
      </c>
      <c r="CL1158" t="str">
        <f t="shared" si="700"/>
        <v/>
      </c>
      <c r="CM1158" t="str">
        <f t="shared" si="701"/>
        <v/>
      </c>
      <c r="CN1158" t="str">
        <f t="shared" si="702"/>
        <v/>
      </c>
      <c r="CO1158" t="str">
        <f t="shared" si="703"/>
        <v/>
      </c>
    </row>
    <row r="1159" spans="1:93" ht="15" customHeight="1">
      <c r="B1159" t="s">
        <v>6078</v>
      </c>
      <c r="C1159" s="26"/>
      <c r="D1159" s="27"/>
      <c r="E1159" s="27" t="s">
        <v>47</v>
      </c>
      <c r="F1159" t="s">
        <v>48</v>
      </c>
      <c r="G1159" s="30" t="s">
        <v>137</v>
      </c>
      <c r="K1159" s="28"/>
      <c r="M1159" s="198" t="s">
        <v>1707</v>
      </c>
      <c r="N1159" s="1" t="str">
        <f>_xlfn.CONCAT("0.01*", A1158)</f>
        <v>0.01*lus_land_protected-land[ha]</v>
      </c>
      <c r="R1159" t="str">
        <f>IF(COUNTIF(soi_input_variables!A:A,B1159)&gt;0,"yes","no")</f>
        <v>no</v>
      </c>
      <c r="S1159" t="str">
        <f>IF(COUNTIF(midas_input_variables!A:A,B1159)&gt;0,"yes","no")</f>
        <v>no</v>
      </c>
      <c r="T1159" t="str">
        <f t="shared" si="706"/>
        <v>no</v>
      </c>
      <c r="V1159" t="str">
        <f>IF(COUNTIF(eucalc_variables_proxies!A:A,B1159)&gt;0,"yes","no")</f>
        <v>no</v>
      </c>
      <c r="W1159" s="198" t="s">
        <v>38</v>
      </c>
      <c r="AO1159" s="29"/>
      <c r="AP1159" s="103" t="s">
        <v>6079</v>
      </c>
      <c r="AQ1159" s="104" t="b">
        <v>1</v>
      </c>
      <c r="AR1159" s="105"/>
      <c r="AS1159" s="29"/>
      <c r="AT1159" s="131" t="str" cm="1">
        <f t="array" ref="AT1159">IFERROR(_xlfn.TEXTSPLIT(AR1159,";",,FALSE),"")</f>
        <v/>
      </c>
      <c r="BJ1159" s="132" t="str">
        <f t="shared" si="672"/>
        <v/>
      </c>
      <c r="BK1159" s="132" t="str">
        <f t="shared" si="673"/>
        <v/>
      </c>
      <c r="BL1159" s="132" t="str">
        <f t="shared" si="674"/>
        <v/>
      </c>
      <c r="BM1159" s="132" t="str">
        <f t="shared" si="675"/>
        <v/>
      </c>
      <c r="BN1159" s="132" t="str">
        <f t="shared" si="676"/>
        <v/>
      </c>
      <c r="BO1159" s="132" t="str">
        <f t="shared" si="677"/>
        <v/>
      </c>
      <c r="BP1159" s="132" t="str">
        <f t="shared" si="678"/>
        <v/>
      </c>
      <c r="BQ1159" s="132" t="str">
        <f t="shared" si="679"/>
        <v/>
      </c>
      <c r="BR1159" s="132" t="str">
        <f t="shared" si="680"/>
        <v/>
      </c>
      <c r="BS1159" s="132" t="str">
        <f t="shared" si="681"/>
        <v/>
      </c>
      <c r="BT1159" s="132" t="str">
        <f t="shared" si="682"/>
        <v/>
      </c>
      <c r="BU1159" s="132" t="str">
        <f t="shared" si="683"/>
        <v/>
      </c>
      <c r="BV1159" s="132" t="str">
        <f t="shared" si="684"/>
        <v/>
      </c>
      <c r="BW1159" s="132" t="str">
        <f t="shared" si="685"/>
        <v/>
      </c>
      <c r="BX1159" s="132" t="str">
        <f t="shared" si="686"/>
        <v/>
      </c>
      <c r="BY1159" s="132" t="str">
        <f t="shared" si="687"/>
        <v/>
      </c>
      <c r="BZ1159" t="str">
        <f t="shared" si="688"/>
        <v/>
      </c>
      <c r="CA1159" t="str">
        <f t="shared" si="689"/>
        <v/>
      </c>
      <c r="CB1159" t="str">
        <f t="shared" si="690"/>
        <v/>
      </c>
      <c r="CC1159" t="str">
        <f t="shared" si="691"/>
        <v/>
      </c>
      <c r="CD1159" t="str">
        <f t="shared" si="692"/>
        <v/>
      </c>
      <c r="CE1159" t="str">
        <f t="shared" si="693"/>
        <v/>
      </c>
      <c r="CF1159" t="str">
        <f t="shared" si="694"/>
        <v/>
      </c>
      <c r="CG1159" t="str">
        <f t="shared" si="695"/>
        <v/>
      </c>
      <c r="CH1159" t="str">
        <f t="shared" si="696"/>
        <v/>
      </c>
      <c r="CI1159" t="str">
        <f t="shared" si="697"/>
        <v/>
      </c>
      <c r="CJ1159" t="str">
        <f t="shared" si="698"/>
        <v/>
      </c>
      <c r="CK1159" t="str">
        <f t="shared" si="699"/>
        <v/>
      </c>
      <c r="CL1159" t="str">
        <f t="shared" si="700"/>
        <v/>
      </c>
      <c r="CM1159" t="str">
        <f t="shared" si="701"/>
        <v/>
      </c>
      <c r="CN1159" t="str">
        <f t="shared" si="702"/>
        <v/>
      </c>
      <c r="CO1159" t="str">
        <f t="shared" si="703"/>
        <v/>
      </c>
    </row>
    <row r="1160" spans="1:93" ht="15" customHeight="1">
      <c r="A1160" t="s">
        <v>5686</v>
      </c>
      <c r="B1160"/>
      <c r="C1160" s="26"/>
      <c r="D1160" s="27"/>
      <c r="E1160" s="27"/>
      <c r="F1160" t="s">
        <v>48</v>
      </c>
      <c r="G1160" s="30" t="s">
        <v>137</v>
      </c>
      <c r="K1160" s="28"/>
      <c r="M1160" s="198" t="s">
        <v>1707</v>
      </c>
      <c r="R1160" t="str">
        <f>IF(COUNTIF(soi_input_variables!A:A,B1160)&gt;0,"yes","no")</f>
        <v>no</v>
      </c>
      <c r="S1160" t="str">
        <f>IF(COUNTIF(midas_input_variables!A:A,B1160)&gt;0,"yes","no")</f>
        <v>no</v>
      </c>
      <c r="T1160" t="str">
        <f t="shared" si="706"/>
        <v>no</v>
      </c>
      <c r="V1160" t="str">
        <f>IF(COUNTIF(eucalc_variables_proxies!A:A,B1160)&gt;0,"yes","no")</f>
        <v>no</v>
      </c>
      <c r="W1160" s="198" t="s">
        <v>38</v>
      </c>
      <c r="AO1160" s="29"/>
      <c r="AP1160" s="103" t="s">
        <v>6080</v>
      </c>
      <c r="AQ1160" s="104" t="b">
        <v>1</v>
      </c>
      <c r="AR1160" s="105"/>
      <c r="AS1160" s="29"/>
      <c r="AT1160" s="131" t="str" cm="1">
        <f t="array" ref="AT1160">IFERROR(_xlfn.TEXTSPLIT(AR1160,";",,FALSE),"")</f>
        <v/>
      </c>
      <c r="BJ1160" s="132" t="str">
        <f t="shared" si="672"/>
        <v/>
      </c>
      <c r="BK1160" s="132" t="str">
        <f t="shared" si="673"/>
        <v/>
      </c>
      <c r="BL1160" s="132" t="str">
        <f t="shared" si="674"/>
        <v/>
      </c>
      <c r="BM1160" s="132" t="str">
        <f t="shared" si="675"/>
        <v/>
      </c>
      <c r="BN1160" s="132" t="str">
        <f t="shared" si="676"/>
        <v/>
      </c>
      <c r="BO1160" s="132" t="str">
        <f t="shared" si="677"/>
        <v/>
      </c>
      <c r="BP1160" s="132" t="str">
        <f t="shared" si="678"/>
        <v/>
      </c>
      <c r="BQ1160" s="132" t="str">
        <f t="shared" si="679"/>
        <v/>
      </c>
      <c r="BR1160" s="132" t="str">
        <f t="shared" si="680"/>
        <v/>
      </c>
      <c r="BS1160" s="132" t="str">
        <f t="shared" si="681"/>
        <v/>
      </c>
      <c r="BT1160" s="132" t="str">
        <f t="shared" si="682"/>
        <v/>
      </c>
      <c r="BU1160" s="132" t="str">
        <f t="shared" si="683"/>
        <v/>
      </c>
      <c r="BV1160" s="132" t="str">
        <f t="shared" si="684"/>
        <v/>
      </c>
      <c r="BW1160" s="132" t="str">
        <f t="shared" si="685"/>
        <v/>
      </c>
      <c r="BX1160" s="132" t="str">
        <f t="shared" si="686"/>
        <v/>
      </c>
      <c r="BY1160" s="132" t="str">
        <f t="shared" si="687"/>
        <v/>
      </c>
      <c r="BZ1160" t="str">
        <f t="shared" si="688"/>
        <v/>
      </c>
      <c r="CA1160" t="str">
        <f t="shared" si="689"/>
        <v/>
      </c>
      <c r="CB1160" t="str">
        <f t="shared" si="690"/>
        <v/>
      </c>
      <c r="CC1160" t="str">
        <f t="shared" si="691"/>
        <v/>
      </c>
      <c r="CD1160" t="str">
        <f t="shared" si="692"/>
        <v/>
      </c>
      <c r="CE1160" t="str">
        <f t="shared" si="693"/>
        <v/>
      </c>
      <c r="CF1160" t="str">
        <f t="shared" si="694"/>
        <v/>
      </c>
      <c r="CG1160" t="str">
        <f t="shared" si="695"/>
        <v/>
      </c>
      <c r="CH1160" t="str">
        <f t="shared" si="696"/>
        <v/>
      </c>
      <c r="CI1160" t="str">
        <f t="shared" si="697"/>
        <v/>
      </c>
      <c r="CJ1160" t="str">
        <f t="shared" si="698"/>
        <v/>
      </c>
      <c r="CK1160" t="str">
        <f t="shared" si="699"/>
        <v/>
      </c>
      <c r="CL1160" t="str">
        <f t="shared" si="700"/>
        <v/>
      </c>
      <c r="CM1160" t="str">
        <f t="shared" si="701"/>
        <v/>
      </c>
      <c r="CN1160" t="str">
        <f t="shared" si="702"/>
        <v/>
      </c>
      <c r="CO1160" t="str">
        <f t="shared" si="703"/>
        <v/>
      </c>
    </row>
    <row r="1161" spans="1:93" ht="15" customHeight="1">
      <c r="B1161" t="s">
        <v>6081</v>
      </c>
      <c r="C1161" s="26"/>
      <c r="D1161" s="27"/>
      <c r="E1161" s="27" t="s">
        <v>47</v>
      </c>
      <c r="F1161" t="s">
        <v>48</v>
      </c>
      <c r="G1161" s="30" t="s">
        <v>137</v>
      </c>
      <c r="K1161" s="28"/>
      <c r="M1161" s="198" t="s">
        <v>1707</v>
      </c>
      <c r="N1161" s="1" t="str">
        <f>_xlfn.CONCAT("0.01*", A1160)</f>
        <v>0.01*lus_land_shortage[ha]</v>
      </c>
      <c r="R1161" t="str">
        <f>IF(COUNTIF(soi_input_variables!A:A,B1161)&gt;0,"yes","no")</f>
        <v>no</v>
      </c>
      <c r="S1161" t="str">
        <f>IF(COUNTIF(midas_input_variables!A:A,B1161)&gt;0,"yes","no")</f>
        <v>no</v>
      </c>
      <c r="T1161" t="str">
        <f t="shared" si="706"/>
        <v>no</v>
      </c>
      <c r="V1161" t="str">
        <f>IF(COUNTIF(eucalc_variables_proxies!A:A,B1161)&gt;0,"yes","no")</f>
        <v>no</v>
      </c>
      <c r="W1161" s="198" t="s">
        <v>38</v>
      </c>
      <c r="AO1161" s="29"/>
      <c r="AP1161" s="103" t="s">
        <v>6082</v>
      </c>
      <c r="AQ1161" s="104" t="b">
        <v>1</v>
      </c>
      <c r="AR1161" s="105"/>
      <c r="AS1161" s="29"/>
      <c r="AT1161" s="131" t="str" cm="1">
        <f t="array" ref="AT1161">IFERROR(_xlfn.TEXTSPLIT(AR1161,";",,FALSE),"")</f>
        <v/>
      </c>
      <c r="BJ1161" s="132" t="str">
        <f t="shared" si="672"/>
        <v/>
      </c>
      <c r="BK1161" s="132" t="str">
        <f t="shared" si="673"/>
        <v/>
      </c>
      <c r="BL1161" s="132" t="str">
        <f t="shared" si="674"/>
        <v/>
      </c>
      <c r="BM1161" s="132" t="str">
        <f t="shared" si="675"/>
        <v/>
      </c>
      <c r="BN1161" s="132" t="str">
        <f t="shared" si="676"/>
        <v/>
      </c>
      <c r="BO1161" s="132" t="str">
        <f t="shared" si="677"/>
        <v/>
      </c>
      <c r="BP1161" s="132" t="str">
        <f t="shared" si="678"/>
        <v/>
      </c>
      <c r="BQ1161" s="132" t="str">
        <f t="shared" si="679"/>
        <v/>
      </c>
      <c r="BR1161" s="132" t="str">
        <f t="shared" si="680"/>
        <v/>
      </c>
      <c r="BS1161" s="132" t="str">
        <f t="shared" si="681"/>
        <v/>
      </c>
      <c r="BT1161" s="132" t="str">
        <f t="shared" si="682"/>
        <v/>
      </c>
      <c r="BU1161" s="132" t="str">
        <f t="shared" si="683"/>
        <v/>
      </c>
      <c r="BV1161" s="132" t="str">
        <f t="shared" si="684"/>
        <v/>
      </c>
      <c r="BW1161" s="132" t="str">
        <f t="shared" si="685"/>
        <v/>
      </c>
      <c r="BX1161" s="132" t="str">
        <f t="shared" si="686"/>
        <v/>
      </c>
      <c r="BY1161" s="132" t="str">
        <f t="shared" si="687"/>
        <v/>
      </c>
      <c r="BZ1161" t="str">
        <f t="shared" si="688"/>
        <v/>
      </c>
      <c r="CA1161" t="str">
        <f t="shared" si="689"/>
        <v/>
      </c>
      <c r="CB1161" t="str">
        <f t="shared" si="690"/>
        <v/>
      </c>
      <c r="CC1161" t="str">
        <f t="shared" si="691"/>
        <v/>
      </c>
      <c r="CD1161" t="str">
        <f t="shared" si="692"/>
        <v/>
      </c>
      <c r="CE1161" t="str">
        <f t="shared" si="693"/>
        <v/>
      </c>
      <c r="CF1161" t="str">
        <f t="shared" si="694"/>
        <v/>
      </c>
      <c r="CG1161" t="str">
        <f t="shared" si="695"/>
        <v/>
      </c>
      <c r="CH1161" t="str">
        <f t="shared" si="696"/>
        <v/>
      </c>
      <c r="CI1161" t="str">
        <f t="shared" si="697"/>
        <v/>
      </c>
      <c r="CJ1161" t="str">
        <f t="shared" si="698"/>
        <v/>
      </c>
      <c r="CK1161" t="str">
        <f t="shared" si="699"/>
        <v/>
      </c>
      <c r="CL1161" t="str">
        <f t="shared" si="700"/>
        <v/>
      </c>
      <c r="CM1161" t="str">
        <f t="shared" si="701"/>
        <v/>
      </c>
      <c r="CN1161" t="str">
        <f t="shared" si="702"/>
        <v/>
      </c>
      <c r="CO1161" t="str">
        <f t="shared" si="703"/>
        <v/>
      </c>
    </row>
    <row r="1162" spans="1:93" ht="15" customHeight="1">
      <c r="A1162" t="s">
        <v>5597</v>
      </c>
      <c r="B1162"/>
      <c r="C1162" s="26"/>
      <c r="D1162" s="27"/>
      <c r="E1162" s="27"/>
      <c r="F1162" t="s">
        <v>48</v>
      </c>
      <c r="G1162" s="30" t="s">
        <v>137</v>
      </c>
      <c r="K1162" s="28"/>
      <c r="M1162" s="198" t="s">
        <v>1707</v>
      </c>
      <c r="R1162" t="str">
        <f>IF(COUNTIF(soi_input_variables!A:A,B1162)&gt;0,"yes","no")</f>
        <v>no</v>
      </c>
      <c r="S1162" t="str">
        <f>IF(COUNTIF(midas_input_variables!A:A,B1162)&gt;0,"yes","no")</f>
        <v>no</v>
      </c>
      <c r="T1162" t="str">
        <f t="shared" si="706"/>
        <v>no</v>
      </c>
      <c r="V1162" t="str">
        <f>IF(COUNTIF(eucalc_variables_proxies!A:A,B1162)&gt;0,"yes","no")</f>
        <v>no</v>
      </c>
      <c r="W1162" s="198" t="s">
        <v>38</v>
      </c>
      <c r="AO1162" s="29"/>
      <c r="AP1162" s="103" t="s">
        <v>6083</v>
      </c>
      <c r="AQ1162" s="104" t="b">
        <v>1</v>
      </c>
      <c r="AR1162" s="105"/>
      <c r="AS1162" s="29"/>
      <c r="AT1162" s="131" t="str" cm="1">
        <f t="array" ref="AT1162">IFERROR(_xlfn.TEXTSPLIT(AR1162,";",,FALSE),"")</f>
        <v/>
      </c>
      <c r="BJ1162" s="132" t="str">
        <f t="shared" si="672"/>
        <v/>
      </c>
      <c r="BK1162" s="132" t="str">
        <f t="shared" si="673"/>
        <v/>
      </c>
      <c r="BL1162" s="132" t="str">
        <f t="shared" si="674"/>
        <v/>
      </c>
      <c r="BM1162" s="132" t="str">
        <f t="shared" si="675"/>
        <v/>
      </c>
      <c r="BN1162" s="132" t="str">
        <f t="shared" si="676"/>
        <v/>
      </c>
      <c r="BO1162" s="132" t="str">
        <f t="shared" si="677"/>
        <v/>
      </c>
      <c r="BP1162" s="132" t="str">
        <f t="shared" si="678"/>
        <v/>
      </c>
      <c r="BQ1162" s="132" t="str">
        <f t="shared" si="679"/>
        <v/>
      </c>
      <c r="BR1162" s="132" t="str">
        <f t="shared" si="680"/>
        <v/>
      </c>
      <c r="BS1162" s="132" t="str">
        <f t="shared" si="681"/>
        <v/>
      </c>
      <c r="BT1162" s="132" t="str">
        <f t="shared" si="682"/>
        <v/>
      </c>
      <c r="BU1162" s="132" t="str">
        <f t="shared" si="683"/>
        <v/>
      </c>
      <c r="BV1162" s="132" t="str">
        <f t="shared" si="684"/>
        <v/>
      </c>
      <c r="BW1162" s="132" t="str">
        <f t="shared" si="685"/>
        <v/>
      </c>
      <c r="BX1162" s="132" t="str">
        <f t="shared" si="686"/>
        <v/>
      </c>
      <c r="BY1162" s="132" t="str">
        <f t="shared" si="687"/>
        <v/>
      </c>
      <c r="BZ1162" t="str">
        <f t="shared" si="688"/>
        <v/>
      </c>
      <c r="CA1162" t="str">
        <f t="shared" si="689"/>
        <v/>
      </c>
      <c r="CB1162" t="str">
        <f t="shared" si="690"/>
        <v/>
      </c>
      <c r="CC1162" t="str">
        <f t="shared" si="691"/>
        <v/>
      </c>
      <c r="CD1162" t="str">
        <f t="shared" si="692"/>
        <v/>
      </c>
      <c r="CE1162" t="str">
        <f t="shared" si="693"/>
        <v/>
      </c>
      <c r="CF1162" t="str">
        <f t="shared" si="694"/>
        <v/>
      </c>
      <c r="CG1162" t="str">
        <f t="shared" si="695"/>
        <v/>
      </c>
      <c r="CH1162" t="str">
        <f t="shared" si="696"/>
        <v/>
      </c>
      <c r="CI1162" t="str">
        <f t="shared" si="697"/>
        <v/>
      </c>
      <c r="CJ1162" t="str">
        <f t="shared" si="698"/>
        <v/>
      </c>
      <c r="CK1162" t="str">
        <f t="shared" si="699"/>
        <v/>
      </c>
      <c r="CL1162" t="str">
        <f t="shared" si="700"/>
        <v/>
      </c>
      <c r="CM1162" t="str">
        <f t="shared" si="701"/>
        <v/>
      </c>
      <c r="CN1162" t="str">
        <f t="shared" si="702"/>
        <v/>
      </c>
      <c r="CO1162" t="str">
        <f t="shared" si="703"/>
        <v/>
      </c>
    </row>
    <row r="1163" spans="1:93" ht="15" customHeight="1">
      <c r="B1163" t="s">
        <v>6084</v>
      </c>
      <c r="C1163" s="26"/>
      <c r="D1163" s="27"/>
      <c r="E1163" s="27" t="s">
        <v>47</v>
      </c>
      <c r="F1163" t="s">
        <v>48</v>
      </c>
      <c r="G1163" s="30" t="s">
        <v>137</v>
      </c>
      <c r="K1163" s="28"/>
      <c r="M1163" s="198" t="s">
        <v>1707</v>
      </c>
      <c r="N1163" s="1" t="str">
        <f>_xlfn.CONCAT("0.01*", A1162)</f>
        <v>0.01*lus_land_unmanaged[ha]</v>
      </c>
      <c r="R1163" t="str">
        <f>IF(COUNTIF(soi_input_variables!A:A,B1163)&gt;0,"yes","no")</f>
        <v>no</v>
      </c>
      <c r="S1163" t="str">
        <f>IF(COUNTIF(midas_input_variables!A:A,B1163)&gt;0,"yes","no")</f>
        <v>no</v>
      </c>
      <c r="T1163" t="str">
        <f t="shared" si="706"/>
        <v>no</v>
      </c>
      <c r="V1163" t="str">
        <f>IF(COUNTIF(eucalc_variables_proxies!A:A,B1163)&gt;0,"yes","no")</f>
        <v>no</v>
      </c>
      <c r="W1163" s="198" t="s">
        <v>38</v>
      </c>
      <c r="AO1163" s="29">
        <v>22</v>
      </c>
      <c r="AP1163" s="103" t="s">
        <v>6085</v>
      </c>
      <c r="AQ1163" s="104" t="b">
        <v>1</v>
      </c>
      <c r="AR1163" s="105"/>
      <c r="AS1163" s="29">
        <v>22</v>
      </c>
      <c r="AT1163" s="131" t="str" cm="1">
        <f t="array" ref="AT1163">IFERROR(_xlfn.TEXTSPLIT(AR1163,";",,FALSE),"")</f>
        <v/>
      </c>
      <c r="BJ1163" s="132" t="str">
        <f t="shared" si="672"/>
        <v/>
      </c>
      <c r="BK1163" s="132" t="str">
        <f t="shared" si="673"/>
        <v/>
      </c>
      <c r="BL1163" s="132" t="str">
        <f t="shared" si="674"/>
        <v/>
      </c>
      <c r="BM1163" s="132" t="str">
        <f t="shared" si="675"/>
        <v/>
      </c>
      <c r="BN1163" s="132" t="str">
        <f t="shared" si="676"/>
        <v/>
      </c>
      <c r="BO1163" s="132" t="str">
        <f t="shared" si="677"/>
        <v/>
      </c>
      <c r="BP1163" s="132" t="str">
        <f t="shared" si="678"/>
        <v/>
      </c>
      <c r="BQ1163" s="132" t="str">
        <f t="shared" si="679"/>
        <v/>
      </c>
      <c r="BR1163" s="132" t="str">
        <f t="shared" si="680"/>
        <v/>
      </c>
      <c r="BS1163" s="132" t="str">
        <f t="shared" si="681"/>
        <v/>
      </c>
      <c r="BT1163" s="132" t="str">
        <f t="shared" si="682"/>
        <v/>
      </c>
      <c r="BU1163" s="132" t="str">
        <f t="shared" si="683"/>
        <v/>
      </c>
      <c r="BV1163" s="132" t="str">
        <f t="shared" si="684"/>
        <v/>
      </c>
      <c r="BW1163" s="132" t="str">
        <f t="shared" si="685"/>
        <v/>
      </c>
      <c r="BX1163" s="132" t="str">
        <f t="shared" si="686"/>
        <v/>
      </c>
      <c r="BY1163" s="132" t="str">
        <f t="shared" si="687"/>
        <v/>
      </c>
      <c r="BZ1163" t="str">
        <f t="shared" si="688"/>
        <v/>
      </c>
      <c r="CA1163" t="str">
        <f t="shared" si="689"/>
        <v/>
      </c>
      <c r="CB1163" t="str">
        <f t="shared" si="690"/>
        <v/>
      </c>
      <c r="CC1163" t="str">
        <f t="shared" si="691"/>
        <v/>
      </c>
      <c r="CD1163" t="str">
        <f t="shared" si="692"/>
        <v/>
      </c>
      <c r="CE1163" t="str">
        <f t="shared" si="693"/>
        <v/>
      </c>
      <c r="CF1163" t="str">
        <f t="shared" si="694"/>
        <v/>
      </c>
      <c r="CG1163" t="str">
        <f t="shared" si="695"/>
        <v/>
      </c>
      <c r="CH1163" t="str">
        <f t="shared" si="696"/>
        <v/>
      </c>
      <c r="CI1163" t="str">
        <f t="shared" si="697"/>
        <v/>
      </c>
      <c r="CJ1163" t="str">
        <f t="shared" si="698"/>
        <v/>
      </c>
      <c r="CK1163" t="str">
        <f t="shared" si="699"/>
        <v/>
      </c>
      <c r="CL1163" t="str">
        <f t="shared" si="700"/>
        <v/>
      </c>
      <c r="CM1163" t="str">
        <f t="shared" si="701"/>
        <v/>
      </c>
      <c r="CN1163" t="str">
        <f t="shared" si="702"/>
        <v/>
      </c>
      <c r="CO1163" t="str">
        <f t="shared" si="703"/>
        <v/>
      </c>
    </row>
    <row r="1164" spans="1:93" ht="15" customHeight="1">
      <c r="A1164" t="s">
        <v>5667</v>
      </c>
      <c r="B1164" t="s">
        <v>6086</v>
      </c>
      <c r="C1164" s="26"/>
      <c r="D1164" s="27"/>
      <c r="E1164" s="27" t="s">
        <v>61</v>
      </c>
      <c r="F1164" t="s">
        <v>48</v>
      </c>
      <c r="G1164" s="30" t="s">
        <v>137</v>
      </c>
      <c r="K1164" s="28"/>
      <c r="M1164" s="198" t="s">
        <v>1707</v>
      </c>
      <c r="R1164" t="str">
        <f>IF(COUNTIF(soi_input_variables!A:A,B1164)&gt;0,"yes","no")</f>
        <v>no</v>
      </c>
      <c r="S1164" t="str">
        <f>IF(COUNTIF(midas_input_variables!A:A,B1164)&gt;0,"yes","no")</f>
        <v>no</v>
      </c>
      <c r="T1164" t="str">
        <f t="shared" si="706"/>
        <v>no</v>
      </c>
      <c r="V1164" t="str">
        <f>IF(COUNTIF(eucalc_variables_proxies!A:A,B1164)&gt;0,"yes","no")</f>
        <v>no</v>
      </c>
      <c r="W1164" s="198" t="s">
        <v>38</v>
      </c>
      <c r="AO1164" s="29"/>
      <c r="AP1164" s="103" t="s">
        <v>6087</v>
      </c>
      <c r="AQ1164" s="104" t="b">
        <v>1</v>
      </c>
      <c r="AR1164" s="105"/>
      <c r="AS1164" s="29"/>
      <c r="AT1164" s="131" t="str" cm="1">
        <f t="array" ref="AT1164">IFERROR(_xlfn.TEXTSPLIT(AR1164,";",,FALSE),"")</f>
        <v/>
      </c>
      <c r="BJ1164" s="132" t="str">
        <f t="shared" ref="BJ1164:BJ1227" si="707">IF(LEN(AT1164)&gt;0,VALUE(AT1164),"")</f>
        <v/>
      </c>
      <c r="BK1164" s="132" t="str">
        <f t="shared" ref="BK1164:BK1227" si="708">IF(LEN(AU1164)&gt;0,VALUE(AU1164),"")</f>
        <v/>
      </c>
      <c r="BL1164" s="132" t="str">
        <f t="shared" ref="BL1164:BL1227" si="709">IF(LEN(AV1164)&gt;0,VALUE(AV1164),"")</f>
        <v/>
      </c>
      <c r="BM1164" s="132" t="str">
        <f t="shared" ref="BM1164:BM1227" si="710">IF(LEN(AW1164)&gt;0,VALUE(AW1164),"")</f>
        <v/>
      </c>
      <c r="BN1164" s="132" t="str">
        <f t="shared" ref="BN1164:BN1227" si="711">IF(LEN(AX1164)&gt;0,VALUE(AX1164),"")</f>
        <v/>
      </c>
      <c r="BO1164" s="132" t="str">
        <f t="shared" ref="BO1164:BO1227" si="712">IF(LEN(AY1164)&gt;0,VALUE(AY1164),"")</f>
        <v/>
      </c>
      <c r="BP1164" s="132" t="str">
        <f t="shared" ref="BP1164:BP1227" si="713">IF(LEN(AZ1164)&gt;0,VALUE(AZ1164),"")</f>
        <v/>
      </c>
      <c r="BQ1164" s="132" t="str">
        <f t="shared" ref="BQ1164:BQ1227" si="714">IF(LEN(BA1164)&gt;0,VALUE(BA1164),"")</f>
        <v/>
      </c>
      <c r="BR1164" s="132" t="str">
        <f t="shared" ref="BR1164:BR1227" si="715">IF(LEN(BB1164)&gt;0,VALUE(BB1164),"")</f>
        <v/>
      </c>
      <c r="BS1164" s="132" t="str">
        <f t="shared" ref="BS1164:BS1227" si="716">IF(LEN(BC1164)&gt;0,VALUE(BC1164),"")</f>
        <v/>
      </c>
      <c r="BT1164" s="132" t="str">
        <f t="shared" ref="BT1164:BT1227" si="717">IF(LEN(BD1164)&gt;0,VALUE(BD1164),"")</f>
        <v/>
      </c>
      <c r="BU1164" s="132" t="str">
        <f t="shared" ref="BU1164:BU1227" si="718">IF(LEN(BE1164)&gt;0,VALUE(BE1164),"")</f>
        <v/>
      </c>
      <c r="BV1164" s="132" t="str">
        <f t="shared" ref="BV1164:BV1227" si="719">IF(LEN(BF1164)&gt;0,VALUE(BF1164),"")</f>
        <v/>
      </c>
      <c r="BW1164" s="132" t="str">
        <f t="shared" ref="BW1164:BW1227" si="720">IF(LEN(BG1164)&gt;0,VALUE(BG1164),"")</f>
        <v/>
      </c>
      <c r="BX1164" s="132" t="str">
        <f t="shared" ref="BX1164:BX1227" si="721">IF(LEN(BH1164)&gt;0,VALUE(BH1164),"")</f>
        <v/>
      </c>
      <c r="BY1164" s="132" t="str">
        <f t="shared" ref="BY1164:BY1227" si="722">IF(LEN(BI1164)&gt;0,VALUE(BI1164),"")</f>
        <v/>
      </c>
      <c r="BZ1164" t="str">
        <f t="shared" si="688"/>
        <v/>
      </c>
      <c r="CA1164" t="str">
        <f t="shared" si="689"/>
        <v/>
      </c>
      <c r="CB1164" t="str">
        <f t="shared" si="690"/>
        <v/>
      </c>
      <c r="CC1164" t="str">
        <f t="shared" si="691"/>
        <v/>
      </c>
      <c r="CD1164" t="str">
        <f t="shared" si="692"/>
        <v/>
      </c>
      <c r="CE1164" t="str">
        <f t="shared" si="693"/>
        <v/>
      </c>
      <c r="CF1164" t="str">
        <f t="shared" si="694"/>
        <v/>
      </c>
      <c r="CG1164" t="str">
        <f t="shared" si="695"/>
        <v/>
      </c>
      <c r="CH1164" t="str">
        <f t="shared" si="696"/>
        <v/>
      </c>
      <c r="CI1164" t="str">
        <f t="shared" si="697"/>
        <v/>
      </c>
      <c r="CJ1164" t="str">
        <f t="shared" si="698"/>
        <v/>
      </c>
      <c r="CK1164" t="str">
        <f t="shared" si="699"/>
        <v/>
      </c>
      <c r="CL1164" t="str">
        <f t="shared" si="700"/>
        <v/>
      </c>
      <c r="CM1164" t="str">
        <f t="shared" si="701"/>
        <v/>
      </c>
      <c r="CN1164" t="str">
        <f t="shared" si="702"/>
        <v/>
      </c>
      <c r="CO1164" t="str">
        <f t="shared" si="703"/>
        <v/>
      </c>
    </row>
    <row r="1165" spans="1:93" ht="15" customHeight="1">
      <c r="A1165" t="s">
        <v>5650</v>
      </c>
      <c r="B1165" t="s">
        <v>6088</v>
      </c>
      <c r="C1165" s="26"/>
      <c r="D1165" s="27"/>
      <c r="E1165" s="27" t="s">
        <v>61</v>
      </c>
      <c r="F1165" t="s">
        <v>48</v>
      </c>
      <c r="G1165" s="30" t="s">
        <v>137</v>
      </c>
      <c r="K1165" s="28"/>
      <c r="M1165" s="198" t="s">
        <v>1707</v>
      </c>
      <c r="R1165" t="str">
        <f>IF(COUNTIF(soi_input_variables!A:A,B1165)&gt;0,"yes","no")</f>
        <v>no</v>
      </c>
      <c r="S1165" t="str">
        <f>IF(COUNTIF(midas_input_variables!A:A,B1165)&gt;0,"yes","no")</f>
        <v>no</v>
      </c>
      <c r="T1165" t="str">
        <f t="shared" si="706"/>
        <v>no</v>
      </c>
      <c r="V1165" t="str">
        <f>IF(COUNTIF(eucalc_variables_proxies!A:A,B1165)&gt;0,"yes","no")</f>
        <v>no</v>
      </c>
      <c r="W1165" s="198" t="s">
        <v>38</v>
      </c>
      <c r="AO1165" s="29"/>
      <c r="AP1165" s="103" t="s">
        <v>6089</v>
      </c>
      <c r="AQ1165" s="104" t="b">
        <v>1</v>
      </c>
      <c r="AR1165" s="105"/>
      <c r="AS1165" s="29"/>
      <c r="AT1165" s="131" t="str" cm="1">
        <f t="array" ref="AT1165">IFERROR(_xlfn.TEXTSPLIT(AR1165,";",,FALSE),"")</f>
        <v/>
      </c>
      <c r="BJ1165" s="132" t="str">
        <f t="shared" si="707"/>
        <v/>
      </c>
      <c r="BK1165" s="132" t="str">
        <f t="shared" si="708"/>
        <v/>
      </c>
      <c r="BL1165" s="132" t="str">
        <f t="shared" si="709"/>
        <v/>
      </c>
      <c r="BM1165" s="132" t="str">
        <f t="shared" si="710"/>
        <v/>
      </c>
      <c r="BN1165" s="132" t="str">
        <f t="shared" si="711"/>
        <v/>
      </c>
      <c r="BO1165" s="132" t="str">
        <f t="shared" si="712"/>
        <v/>
      </c>
      <c r="BP1165" s="132" t="str">
        <f t="shared" si="713"/>
        <v/>
      </c>
      <c r="BQ1165" s="132" t="str">
        <f t="shared" si="714"/>
        <v/>
      </c>
      <c r="BR1165" s="132" t="str">
        <f t="shared" si="715"/>
        <v/>
      </c>
      <c r="BS1165" s="132" t="str">
        <f t="shared" si="716"/>
        <v/>
      </c>
      <c r="BT1165" s="132" t="str">
        <f t="shared" si="717"/>
        <v/>
      </c>
      <c r="BU1165" s="132" t="str">
        <f t="shared" si="718"/>
        <v/>
      </c>
      <c r="BV1165" s="132" t="str">
        <f t="shared" si="719"/>
        <v/>
      </c>
      <c r="BW1165" s="132" t="str">
        <f t="shared" si="720"/>
        <v/>
      </c>
      <c r="BX1165" s="132" t="str">
        <f t="shared" si="721"/>
        <v/>
      </c>
      <c r="BY1165" s="132" t="str">
        <f t="shared" si="722"/>
        <v/>
      </c>
      <c r="BZ1165" t="str">
        <f t="shared" si="688"/>
        <v/>
      </c>
      <c r="CA1165" t="str">
        <f t="shared" si="689"/>
        <v/>
      </c>
      <c r="CB1165" t="str">
        <f t="shared" si="690"/>
        <v/>
      </c>
      <c r="CC1165" t="str">
        <f t="shared" si="691"/>
        <v/>
      </c>
      <c r="CD1165" t="str">
        <f t="shared" si="692"/>
        <v/>
      </c>
      <c r="CE1165" t="str">
        <f t="shared" si="693"/>
        <v/>
      </c>
      <c r="CF1165" t="str">
        <f t="shared" si="694"/>
        <v/>
      </c>
      <c r="CG1165" t="str">
        <f t="shared" si="695"/>
        <v/>
      </c>
      <c r="CH1165" t="str">
        <f t="shared" si="696"/>
        <v/>
      </c>
      <c r="CI1165" t="str">
        <f t="shared" si="697"/>
        <v/>
      </c>
      <c r="CJ1165" t="str">
        <f t="shared" si="698"/>
        <v/>
      </c>
      <c r="CK1165" t="str">
        <f t="shared" si="699"/>
        <v/>
      </c>
      <c r="CL1165" t="str">
        <f t="shared" si="700"/>
        <v/>
      </c>
      <c r="CM1165" t="str">
        <f t="shared" si="701"/>
        <v/>
      </c>
      <c r="CN1165" t="str">
        <f t="shared" si="702"/>
        <v/>
      </c>
      <c r="CO1165" t="str">
        <f t="shared" si="703"/>
        <v/>
      </c>
    </row>
    <row r="1166" spans="1:93" ht="15" customHeight="1">
      <c r="A1166" t="s">
        <v>5664</v>
      </c>
      <c r="B1166" t="s">
        <v>6090</v>
      </c>
      <c r="C1166" s="26"/>
      <c r="D1166" s="27"/>
      <c r="E1166" s="27" t="s">
        <v>61</v>
      </c>
      <c r="F1166" t="s">
        <v>48</v>
      </c>
      <c r="G1166" s="30" t="s">
        <v>137</v>
      </c>
      <c r="K1166" s="28"/>
      <c r="M1166" s="198" t="s">
        <v>1707</v>
      </c>
      <c r="R1166" t="str">
        <f>IF(COUNTIF(soi_input_variables!A:A,B1166)&gt;0,"yes","no")</f>
        <v>no</v>
      </c>
      <c r="S1166" t="str">
        <f>IF(COUNTIF(midas_input_variables!A:A,B1166)&gt;0,"yes","no")</f>
        <v>no</v>
      </c>
      <c r="T1166" t="str">
        <f t="shared" si="706"/>
        <v>no</v>
      </c>
      <c r="V1166" t="str">
        <f>IF(COUNTIF(eucalc_variables_proxies!A:A,B1166)&gt;0,"yes","no")</f>
        <v>no</v>
      </c>
      <c r="W1166" s="198" t="s">
        <v>38</v>
      </c>
      <c r="AO1166" s="29"/>
      <c r="AP1166" s="103" t="s">
        <v>6091</v>
      </c>
      <c r="AQ1166" s="104" t="b">
        <v>1</v>
      </c>
      <c r="AR1166" s="105"/>
      <c r="AS1166" s="29"/>
      <c r="AT1166" s="131" t="str" cm="1">
        <f t="array" ref="AT1166">IFERROR(_xlfn.TEXTSPLIT(AR1166,";",,FALSE),"")</f>
        <v/>
      </c>
      <c r="BJ1166" s="132" t="str">
        <f t="shared" si="707"/>
        <v/>
      </c>
      <c r="BK1166" s="132" t="str">
        <f t="shared" si="708"/>
        <v/>
      </c>
      <c r="BL1166" s="132" t="str">
        <f t="shared" si="709"/>
        <v/>
      </c>
      <c r="BM1166" s="132" t="str">
        <f t="shared" si="710"/>
        <v/>
      </c>
      <c r="BN1166" s="132" t="str">
        <f t="shared" si="711"/>
        <v/>
      </c>
      <c r="BO1166" s="132" t="str">
        <f t="shared" si="712"/>
        <v/>
      </c>
      <c r="BP1166" s="132" t="str">
        <f t="shared" si="713"/>
        <v/>
      </c>
      <c r="BQ1166" s="132" t="str">
        <f t="shared" si="714"/>
        <v/>
      </c>
      <c r="BR1166" s="132" t="str">
        <f t="shared" si="715"/>
        <v/>
      </c>
      <c r="BS1166" s="132" t="str">
        <f t="shared" si="716"/>
        <v/>
      </c>
      <c r="BT1166" s="132" t="str">
        <f t="shared" si="717"/>
        <v/>
      </c>
      <c r="BU1166" s="132" t="str">
        <f t="shared" si="718"/>
        <v/>
      </c>
      <c r="BV1166" s="132" t="str">
        <f t="shared" si="719"/>
        <v/>
      </c>
      <c r="BW1166" s="132" t="str">
        <f t="shared" si="720"/>
        <v/>
      </c>
      <c r="BX1166" s="132" t="str">
        <f t="shared" si="721"/>
        <v/>
      </c>
      <c r="BY1166" s="132" t="str">
        <f t="shared" si="722"/>
        <v/>
      </c>
      <c r="BZ1166" t="str">
        <f t="shared" si="688"/>
        <v/>
      </c>
      <c r="CA1166" t="str">
        <f t="shared" si="689"/>
        <v/>
      </c>
      <c r="CB1166" t="str">
        <f t="shared" si="690"/>
        <v/>
      </c>
      <c r="CC1166" t="str">
        <f t="shared" si="691"/>
        <v/>
      </c>
      <c r="CD1166" t="str">
        <f t="shared" si="692"/>
        <v/>
      </c>
      <c r="CE1166" t="str">
        <f t="shared" si="693"/>
        <v/>
      </c>
      <c r="CF1166" t="str">
        <f t="shared" si="694"/>
        <v/>
      </c>
      <c r="CG1166" t="str">
        <f t="shared" si="695"/>
        <v/>
      </c>
      <c r="CH1166" t="str">
        <f t="shared" si="696"/>
        <v/>
      </c>
      <c r="CI1166" t="str">
        <f t="shared" si="697"/>
        <v/>
      </c>
      <c r="CJ1166" t="str">
        <f t="shared" si="698"/>
        <v/>
      </c>
      <c r="CK1166" t="str">
        <f t="shared" si="699"/>
        <v/>
      </c>
      <c r="CL1166" t="str">
        <f t="shared" si="700"/>
        <v/>
      </c>
      <c r="CM1166" t="str">
        <f t="shared" si="701"/>
        <v/>
      </c>
      <c r="CN1166" t="str">
        <f t="shared" si="702"/>
        <v/>
      </c>
      <c r="CO1166" t="str">
        <f t="shared" si="703"/>
        <v/>
      </c>
    </row>
    <row r="1167" spans="1:93" ht="15" customHeight="1">
      <c r="A1167" t="s">
        <v>5652</v>
      </c>
      <c r="B1167" t="s">
        <v>6092</v>
      </c>
      <c r="C1167" s="26"/>
      <c r="D1167" s="27"/>
      <c r="E1167" s="27" t="s">
        <v>61</v>
      </c>
      <c r="F1167" t="s">
        <v>48</v>
      </c>
      <c r="G1167" s="30" t="s">
        <v>137</v>
      </c>
      <c r="K1167" s="28"/>
      <c r="M1167" s="198" t="s">
        <v>1707</v>
      </c>
      <c r="R1167" t="str">
        <f>IF(COUNTIF(soi_input_variables!A:A,B1167)&gt;0,"yes","no")</f>
        <v>no</v>
      </c>
      <c r="S1167" t="str">
        <f>IF(COUNTIF(midas_input_variables!A:A,B1167)&gt;0,"yes","no")</f>
        <v>no</v>
      </c>
      <c r="T1167" t="str">
        <f t="shared" si="706"/>
        <v>no</v>
      </c>
      <c r="V1167" t="str">
        <f>IF(COUNTIF(eucalc_variables_proxies!A:A,B1167)&gt;0,"yes","no")</f>
        <v>no</v>
      </c>
      <c r="W1167" s="198" t="s">
        <v>38</v>
      </c>
      <c r="AO1167" s="29"/>
      <c r="AP1167" s="103" t="s">
        <v>6093</v>
      </c>
      <c r="AQ1167" s="104" t="b">
        <v>1</v>
      </c>
      <c r="AR1167" s="105"/>
      <c r="AS1167" s="29"/>
      <c r="AT1167" s="131" t="str" cm="1">
        <f t="array" ref="AT1167">IFERROR(_xlfn.TEXTSPLIT(AR1167,";",,FALSE),"")</f>
        <v/>
      </c>
      <c r="BJ1167" s="132" t="str">
        <f t="shared" si="707"/>
        <v/>
      </c>
      <c r="BK1167" s="132" t="str">
        <f t="shared" si="708"/>
        <v/>
      </c>
      <c r="BL1167" s="132" t="str">
        <f t="shared" si="709"/>
        <v/>
      </c>
      <c r="BM1167" s="132" t="str">
        <f t="shared" si="710"/>
        <v/>
      </c>
      <c r="BN1167" s="132" t="str">
        <f t="shared" si="711"/>
        <v/>
      </c>
      <c r="BO1167" s="132" t="str">
        <f t="shared" si="712"/>
        <v/>
      </c>
      <c r="BP1167" s="132" t="str">
        <f t="shared" si="713"/>
        <v/>
      </c>
      <c r="BQ1167" s="132" t="str">
        <f t="shared" si="714"/>
        <v/>
      </c>
      <c r="BR1167" s="132" t="str">
        <f t="shared" si="715"/>
        <v/>
      </c>
      <c r="BS1167" s="132" t="str">
        <f t="shared" si="716"/>
        <v/>
      </c>
      <c r="BT1167" s="132" t="str">
        <f t="shared" si="717"/>
        <v/>
      </c>
      <c r="BU1167" s="132" t="str">
        <f t="shared" si="718"/>
        <v/>
      </c>
      <c r="BV1167" s="132" t="str">
        <f t="shared" si="719"/>
        <v/>
      </c>
      <c r="BW1167" s="132" t="str">
        <f t="shared" si="720"/>
        <v/>
      </c>
      <c r="BX1167" s="132" t="str">
        <f t="shared" si="721"/>
        <v/>
      </c>
      <c r="BY1167" s="132" t="str">
        <f t="shared" si="722"/>
        <v/>
      </c>
      <c r="BZ1167" t="str">
        <f t="shared" si="688"/>
        <v/>
      </c>
      <c r="CA1167" t="str">
        <f t="shared" si="689"/>
        <v/>
      </c>
      <c r="CB1167" t="str">
        <f t="shared" si="690"/>
        <v/>
      </c>
      <c r="CC1167" t="str">
        <f t="shared" si="691"/>
        <v/>
      </c>
      <c r="CD1167" t="str">
        <f t="shared" si="692"/>
        <v/>
      </c>
      <c r="CE1167" t="str">
        <f t="shared" si="693"/>
        <v/>
      </c>
      <c r="CF1167" t="str">
        <f t="shared" si="694"/>
        <v/>
      </c>
      <c r="CG1167" t="str">
        <f t="shared" si="695"/>
        <v/>
      </c>
      <c r="CH1167" t="str">
        <f t="shared" si="696"/>
        <v/>
      </c>
      <c r="CI1167" t="str">
        <f t="shared" si="697"/>
        <v/>
      </c>
      <c r="CJ1167" t="str">
        <f t="shared" si="698"/>
        <v/>
      </c>
      <c r="CK1167" t="str">
        <f t="shared" si="699"/>
        <v/>
      </c>
      <c r="CL1167" t="str">
        <f t="shared" si="700"/>
        <v/>
      </c>
      <c r="CM1167" t="str">
        <f t="shared" si="701"/>
        <v/>
      </c>
      <c r="CN1167" t="str">
        <f t="shared" si="702"/>
        <v/>
      </c>
      <c r="CO1167" t="str">
        <f t="shared" si="703"/>
        <v/>
      </c>
    </row>
    <row r="1168" spans="1:93" ht="15" customHeight="1">
      <c r="A1168" t="s">
        <v>5660</v>
      </c>
      <c r="B1168" t="s">
        <v>6094</v>
      </c>
      <c r="C1168" s="26"/>
      <c r="D1168" s="27"/>
      <c r="E1168" s="27" t="s">
        <v>61</v>
      </c>
      <c r="F1168" t="s">
        <v>48</v>
      </c>
      <c r="G1168" s="30" t="s">
        <v>137</v>
      </c>
      <c r="K1168" s="28"/>
      <c r="M1168" s="198" t="s">
        <v>1707</v>
      </c>
      <c r="R1168" t="str">
        <f>IF(COUNTIF(soi_input_variables!A:A,B1168)&gt;0,"yes","no")</f>
        <v>no</v>
      </c>
      <c r="S1168" t="str">
        <f>IF(COUNTIF(midas_input_variables!A:A,B1168)&gt;0,"yes","no")</f>
        <v>no</v>
      </c>
      <c r="T1168" t="str">
        <f t="shared" si="706"/>
        <v>no</v>
      </c>
      <c r="V1168" t="str">
        <f>IF(COUNTIF(eucalc_variables_proxies!A:A,B1168)&gt;0,"yes","no")</f>
        <v>no</v>
      </c>
      <c r="W1168" s="198" t="s">
        <v>38</v>
      </c>
      <c r="AO1168" s="29"/>
      <c r="AP1168" s="103" t="s">
        <v>6095</v>
      </c>
      <c r="AQ1168" s="104" t="b">
        <v>1</v>
      </c>
      <c r="AR1168" s="105"/>
      <c r="AS1168" s="29"/>
      <c r="AT1168" s="131" t="str" cm="1">
        <f t="array" ref="AT1168">IFERROR(_xlfn.TEXTSPLIT(AR1168,";",,FALSE),"")</f>
        <v/>
      </c>
      <c r="BJ1168" s="132" t="str">
        <f t="shared" si="707"/>
        <v/>
      </c>
      <c r="BK1168" s="132" t="str">
        <f t="shared" si="708"/>
        <v/>
      </c>
      <c r="BL1168" s="132" t="str">
        <f t="shared" si="709"/>
        <v/>
      </c>
      <c r="BM1168" s="132" t="str">
        <f t="shared" si="710"/>
        <v/>
      </c>
      <c r="BN1168" s="132" t="str">
        <f t="shared" si="711"/>
        <v/>
      </c>
      <c r="BO1168" s="132" t="str">
        <f t="shared" si="712"/>
        <v/>
      </c>
      <c r="BP1168" s="132" t="str">
        <f t="shared" si="713"/>
        <v/>
      </c>
      <c r="BQ1168" s="132" t="str">
        <f t="shared" si="714"/>
        <v/>
      </c>
      <c r="BR1168" s="132" t="str">
        <f t="shared" si="715"/>
        <v/>
      </c>
      <c r="BS1168" s="132" t="str">
        <f t="shared" si="716"/>
        <v/>
      </c>
      <c r="BT1168" s="132" t="str">
        <f t="shared" si="717"/>
        <v/>
      </c>
      <c r="BU1168" s="132" t="str">
        <f t="shared" si="718"/>
        <v/>
      </c>
      <c r="BV1168" s="132" t="str">
        <f t="shared" si="719"/>
        <v/>
      </c>
      <c r="BW1168" s="132" t="str">
        <f t="shared" si="720"/>
        <v/>
      </c>
      <c r="BX1168" s="132" t="str">
        <f t="shared" si="721"/>
        <v/>
      </c>
      <c r="BY1168" s="132" t="str">
        <f t="shared" si="722"/>
        <v/>
      </c>
      <c r="BZ1168" t="str">
        <f t="shared" si="688"/>
        <v/>
      </c>
      <c r="CA1168" t="str">
        <f t="shared" si="689"/>
        <v/>
      </c>
      <c r="CB1168" t="str">
        <f t="shared" si="690"/>
        <v/>
      </c>
      <c r="CC1168" t="str">
        <f t="shared" si="691"/>
        <v/>
      </c>
      <c r="CD1168" t="str">
        <f t="shared" si="692"/>
        <v/>
      </c>
      <c r="CE1168" t="str">
        <f t="shared" si="693"/>
        <v/>
      </c>
      <c r="CF1168" t="str">
        <f t="shared" si="694"/>
        <v/>
      </c>
      <c r="CG1168" t="str">
        <f t="shared" si="695"/>
        <v/>
      </c>
      <c r="CH1168" t="str">
        <f t="shared" si="696"/>
        <v/>
      </c>
      <c r="CI1168" t="str">
        <f t="shared" si="697"/>
        <v/>
      </c>
      <c r="CJ1168" t="str">
        <f t="shared" si="698"/>
        <v/>
      </c>
      <c r="CK1168" t="str">
        <f t="shared" si="699"/>
        <v/>
      </c>
      <c r="CL1168" t="str">
        <f t="shared" si="700"/>
        <v/>
      </c>
      <c r="CM1168" t="str">
        <f t="shared" si="701"/>
        <v/>
      </c>
      <c r="CN1168" t="str">
        <f t="shared" si="702"/>
        <v/>
      </c>
      <c r="CO1168" t="str">
        <f t="shared" si="703"/>
        <v/>
      </c>
    </row>
    <row r="1169" spans="1:93" ht="15" customHeight="1">
      <c r="A1169" t="s">
        <v>5657</v>
      </c>
      <c r="B1169" t="s">
        <v>6096</v>
      </c>
      <c r="C1169" s="26"/>
      <c r="D1169" s="27"/>
      <c r="E1169" s="27" t="s">
        <v>61</v>
      </c>
      <c r="F1169" t="s">
        <v>48</v>
      </c>
      <c r="G1169" s="30" t="s">
        <v>137</v>
      </c>
      <c r="K1169" s="28"/>
      <c r="M1169" s="198" t="s">
        <v>1707</v>
      </c>
      <c r="R1169" t="str">
        <f>IF(COUNTIF(soi_input_variables!A:A,B1169)&gt;0,"yes","no")</f>
        <v>no</v>
      </c>
      <c r="S1169" t="str">
        <f>IF(COUNTIF(midas_input_variables!A:A,B1169)&gt;0,"yes","no")</f>
        <v>no</v>
      </c>
      <c r="T1169" t="str">
        <f t="shared" si="706"/>
        <v>no</v>
      </c>
      <c r="V1169" t="str">
        <f>IF(COUNTIF(eucalc_variables_proxies!A:A,B1169)&gt;0,"yes","no")</f>
        <v>no</v>
      </c>
      <c r="W1169" s="198" t="s">
        <v>38</v>
      </c>
      <c r="AO1169" s="29">
        <v>23</v>
      </c>
      <c r="AP1169" s="103" t="s">
        <v>6097</v>
      </c>
      <c r="AQ1169" s="104" t="b">
        <v>1</v>
      </c>
      <c r="AR1169" s="105"/>
      <c r="AS1169" s="29">
        <v>23</v>
      </c>
      <c r="AT1169" s="131" t="str" cm="1">
        <f t="array" ref="AT1169">IFERROR(_xlfn.TEXTSPLIT(AR1169,";",,FALSE),"")</f>
        <v/>
      </c>
      <c r="BJ1169" s="132" t="str">
        <f t="shared" si="707"/>
        <v/>
      </c>
      <c r="BK1169" s="132" t="str">
        <f t="shared" si="708"/>
        <v/>
      </c>
      <c r="BL1169" s="132" t="str">
        <f t="shared" si="709"/>
        <v/>
      </c>
      <c r="BM1169" s="132" t="str">
        <f t="shared" si="710"/>
        <v/>
      </c>
      <c r="BN1169" s="132" t="str">
        <f t="shared" si="711"/>
        <v/>
      </c>
      <c r="BO1169" s="132" t="str">
        <f t="shared" si="712"/>
        <v/>
      </c>
      <c r="BP1169" s="132" t="str">
        <f t="shared" si="713"/>
        <v/>
      </c>
      <c r="BQ1169" s="132" t="str">
        <f t="shared" si="714"/>
        <v/>
      </c>
      <c r="BR1169" s="132" t="str">
        <f t="shared" si="715"/>
        <v/>
      </c>
      <c r="BS1169" s="132" t="str">
        <f t="shared" si="716"/>
        <v/>
      </c>
      <c r="BT1169" s="132" t="str">
        <f t="shared" si="717"/>
        <v/>
      </c>
      <c r="BU1169" s="132" t="str">
        <f t="shared" si="718"/>
        <v/>
      </c>
      <c r="BV1169" s="132" t="str">
        <f t="shared" si="719"/>
        <v/>
      </c>
      <c r="BW1169" s="132" t="str">
        <f t="shared" si="720"/>
        <v/>
      </c>
      <c r="BX1169" s="132" t="str">
        <f t="shared" si="721"/>
        <v/>
      </c>
      <c r="BY1169" s="132" t="str">
        <f t="shared" si="722"/>
        <v/>
      </c>
      <c r="BZ1169" t="str">
        <f t="shared" ref="BZ1169:BZ1232" si="723" xml:space="preserve"> IF(LEN(BJ1169)&gt;0,VLOOKUP(BJ1169,$AO:$AP,2,FALSE),"")</f>
        <v/>
      </c>
      <c r="CA1169" t="str">
        <f t="shared" ref="CA1169:CA1232" si="724" xml:space="preserve"> IF(LEN(BK1169)&gt;0,VLOOKUP(BK1169,$AO:$AP,2,FALSE),"")</f>
        <v/>
      </c>
      <c r="CB1169" t="str">
        <f t="shared" ref="CB1169:CB1232" si="725" xml:space="preserve"> IF(LEN(BL1169)&gt;0,VLOOKUP(BL1169,$AO:$AP,2,FALSE),"")</f>
        <v/>
      </c>
      <c r="CC1169" t="str">
        <f t="shared" ref="CC1169:CC1232" si="726" xml:space="preserve"> IF(LEN(BM1169)&gt;0,VLOOKUP(BM1169,$AO:$AP,2,FALSE),"")</f>
        <v/>
      </c>
      <c r="CD1169" t="str">
        <f t="shared" ref="CD1169:CD1232" si="727" xml:space="preserve"> IF(LEN(BN1169)&gt;0,VLOOKUP(BN1169,$AO:$AP,2,FALSE),"")</f>
        <v/>
      </c>
      <c r="CE1169" t="str">
        <f t="shared" ref="CE1169:CE1232" si="728" xml:space="preserve"> IF(LEN(BO1169)&gt;0,VLOOKUP(BO1169,$AO:$AP,2,FALSE),"")</f>
        <v/>
      </c>
      <c r="CF1169" t="str">
        <f t="shared" ref="CF1169:CF1232" si="729" xml:space="preserve"> IF(LEN(BP1169)&gt;0,VLOOKUP(BP1169,$AO:$AP,2,FALSE),"")</f>
        <v/>
      </c>
      <c r="CG1169" t="str">
        <f t="shared" ref="CG1169:CG1232" si="730" xml:space="preserve"> IF(LEN(BQ1169)&gt;0,VLOOKUP(BQ1169,$AO:$AP,2,FALSE),"")</f>
        <v/>
      </c>
      <c r="CH1169" t="str">
        <f t="shared" ref="CH1169:CH1232" si="731" xml:space="preserve"> IF(LEN(BR1169)&gt;0,VLOOKUP(BR1169,$AO:$AP,2,FALSE),"")</f>
        <v/>
      </c>
      <c r="CI1169" t="str">
        <f t="shared" ref="CI1169:CI1232" si="732" xml:space="preserve"> IF(LEN(BS1169)&gt;0,VLOOKUP(BS1169,$AO:$AP,2,FALSE),"")</f>
        <v/>
      </c>
      <c r="CJ1169" t="str">
        <f t="shared" ref="CJ1169:CJ1232" si="733" xml:space="preserve"> IF(LEN(BT1169)&gt;0,VLOOKUP(BT1169,$AO:$AP,2,FALSE),"")</f>
        <v/>
      </c>
      <c r="CK1169" t="str">
        <f t="shared" ref="CK1169:CK1232" si="734" xml:space="preserve"> IF(LEN(BU1169)&gt;0,VLOOKUP(BU1169,$AO:$AP,2,FALSE),"")</f>
        <v/>
      </c>
      <c r="CL1169" t="str">
        <f t="shared" ref="CL1169:CL1232" si="735" xml:space="preserve"> IF(LEN(BV1169)&gt;0,VLOOKUP(BV1169,$AO:$AP,2,FALSE),"")</f>
        <v/>
      </c>
      <c r="CM1169" t="str">
        <f t="shared" ref="CM1169:CM1232" si="736" xml:space="preserve"> IF(LEN(BW1169)&gt;0,VLOOKUP(BW1169,$AO:$AP,2,FALSE),"")</f>
        <v/>
      </c>
      <c r="CN1169" t="str">
        <f t="shared" ref="CN1169:CN1232" si="737" xml:space="preserve"> IF(LEN(BX1169)&gt;0,VLOOKUP(BX1169,$AO:$AP,2,FALSE),"")</f>
        <v/>
      </c>
      <c r="CO1169" t="str">
        <f t="shared" ref="CO1169:CO1232" si="738" xml:space="preserve"> IF(LEN(BY1169)&gt;0,VLOOKUP(BY1169,$AO:$AP,2,FALSE),"")</f>
        <v/>
      </c>
    </row>
    <row r="1170" spans="1:93" ht="15" customHeight="1">
      <c r="A1170" t="s">
        <v>5655</v>
      </c>
      <c r="B1170" t="s">
        <v>6098</v>
      </c>
      <c r="C1170" s="26"/>
      <c r="D1170" s="27"/>
      <c r="E1170" s="27" t="s">
        <v>61</v>
      </c>
      <c r="F1170" t="s">
        <v>48</v>
      </c>
      <c r="G1170" s="30" t="s">
        <v>137</v>
      </c>
      <c r="K1170" s="28"/>
      <c r="M1170" s="198" t="s">
        <v>1707</v>
      </c>
      <c r="R1170" t="str">
        <f>IF(COUNTIF(soi_input_variables!A:A,B1170)&gt;0,"yes","no")</f>
        <v>no</v>
      </c>
      <c r="S1170" t="str">
        <f>IF(COUNTIF(midas_input_variables!A:A,B1170)&gt;0,"yes","no")</f>
        <v>no</v>
      </c>
      <c r="T1170" t="str">
        <f t="shared" si="706"/>
        <v>no</v>
      </c>
      <c r="V1170" t="str">
        <f>IF(COUNTIF(eucalc_variables_proxies!A:A,B1170)&gt;0,"yes","no")</f>
        <v>no</v>
      </c>
      <c r="W1170" s="198" t="s">
        <v>38</v>
      </c>
      <c r="AO1170" s="29">
        <v>23</v>
      </c>
      <c r="AP1170" s="103" t="s">
        <v>6099</v>
      </c>
      <c r="AQ1170" s="104" t="b">
        <v>1</v>
      </c>
      <c r="AR1170" s="105"/>
      <c r="AS1170" s="29">
        <v>23</v>
      </c>
      <c r="AT1170" s="131" t="str" cm="1">
        <f t="array" ref="AT1170">IFERROR(_xlfn.TEXTSPLIT(AR1170,";",,FALSE),"")</f>
        <v/>
      </c>
      <c r="BJ1170" s="132" t="str">
        <f t="shared" si="707"/>
        <v/>
      </c>
      <c r="BK1170" s="132" t="str">
        <f t="shared" si="708"/>
        <v/>
      </c>
      <c r="BL1170" s="132" t="str">
        <f t="shared" si="709"/>
        <v/>
      </c>
      <c r="BM1170" s="132" t="str">
        <f t="shared" si="710"/>
        <v/>
      </c>
      <c r="BN1170" s="132" t="str">
        <f t="shared" si="711"/>
        <v/>
      </c>
      <c r="BO1170" s="132" t="str">
        <f t="shared" si="712"/>
        <v/>
      </c>
      <c r="BP1170" s="132" t="str">
        <f t="shared" si="713"/>
        <v/>
      </c>
      <c r="BQ1170" s="132" t="str">
        <f t="shared" si="714"/>
        <v/>
      </c>
      <c r="BR1170" s="132" t="str">
        <f t="shared" si="715"/>
        <v/>
      </c>
      <c r="BS1170" s="132" t="str">
        <f t="shared" si="716"/>
        <v/>
      </c>
      <c r="BT1170" s="132" t="str">
        <f t="shared" si="717"/>
        <v/>
      </c>
      <c r="BU1170" s="132" t="str">
        <f t="shared" si="718"/>
        <v/>
      </c>
      <c r="BV1170" s="132" t="str">
        <f t="shared" si="719"/>
        <v/>
      </c>
      <c r="BW1170" s="132" t="str">
        <f t="shared" si="720"/>
        <v/>
      </c>
      <c r="BX1170" s="132" t="str">
        <f t="shared" si="721"/>
        <v/>
      </c>
      <c r="BY1170" s="132" t="str">
        <f t="shared" si="722"/>
        <v/>
      </c>
      <c r="BZ1170" t="str">
        <f t="shared" si="723"/>
        <v/>
      </c>
      <c r="CA1170" t="str">
        <f t="shared" si="724"/>
        <v/>
      </c>
      <c r="CB1170" t="str">
        <f t="shared" si="725"/>
        <v/>
      </c>
      <c r="CC1170" t="str">
        <f t="shared" si="726"/>
        <v/>
      </c>
      <c r="CD1170" t="str">
        <f t="shared" si="727"/>
        <v/>
      </c>
      <c r="CE1170" t="str">
        <f t="shared" si="728"/>
        <v/>
      </c>
      <c r="CF1170" t="str">
        <f t="shared" si="729"/>
        <v/>
      </c>
      <c r="CG1170" t="str">
        <f t="shared" si="730"/>
        <v/>
      </c>
      <c r="CH1170" t="str">
        <f t="shared" si="731"/>
        <v/>
      </c>
      <c r="CI1170" t="str">
        <f t="shared" si="732"/>
        <v/>
      </c>
      <c r="CJ1170" t="str">
        <f t="shared" si="733"/>
        <v/>
      </c>
      <c r="CK1170" t="str">
        <f t="shared" si="734"/>
        <v/>
      </c>
      <c r="CL1170" t="str">
        <f t="shared" si="735"/>
        <v/>
      </c>
      <c r="CM1170" t="str">
        <f t="shared" si="736"/>
        <v/>
      </c>
      <c r="CN1170" t="str">
        <f t="shared" si="737"/>
        <v/>
      </c>
      <c r="CO1170" t="str">
        <f t="shared" si="738"/>
        <v/>
      </c>
    </row>
    <row r="1171" spans="1:93" ht="16.5" customHeight="1">
      <c r="A1171" t="s">
        <v>5578</v>
      </c>
      <c r="B1171" s="97" t="s">
        <v>5087</v>
      </c>
      <c r="C1171" s="26" t="s">
        <v>6100</v>
      </c>
      <c r="D1171" s="27"/>
      <c r="E1171" s="27" t="s">
        <v>6061</v>
      </c>
      <c r="F1171" t="s">
        <v>48</v>
      </c>
      <c r="G1171" s="30" t="s">
        <v>137</v>
      </c>
      <c r="H1171" t="s">
        <v>526</v>
      </c>
      <c r="I1171" t="s">
        <v>5433</v>
      </c>
      <c r="K1171" s="28"/>
      <c r="M1171" s="198" t="s">
        <v>1707</v>
      </c>
      <c r="R1171" t="str">
        <f>IF(COUNTIF(soi_input_variables!A:A,B1171)&gt;0,"yes","no")</f>
        <v>no</v>
      </c>
      <c r="S1171" t="str">
        <f>IF(COUNTIF(midas_input_variables!A:A,B1171)&gt;0,"yes","no")</f>
        <v>no</v>
      </c>
      <c r="T1171" t="str">
        <f t="shared" si="706"/>
        <v>no</v>
      </c>
      <c r="V1171" t="str">
        <f>IF(COUNTIF(eucalc_variables_proxies!A:A,B1171)&gt;0,"yes","no")</f>
        <v>no</v>
      </c>
      <c r="W1171" s="198" t="s">
        <v>38</v>
      </c>
      <c r="X1171" t="s">
        <v>3117</v>
      </c>
      <c r="AO1171" s="29">
        <v>23</v>
      </c>
      <c r="AP1171" s="103" t="s">
        <v>6101</v>
      </c>
      <c r="AQ1171" s="104" t="b">
        <v>1</v>
      </c>
      <c r="AR1171" s="105"/>
      <c r="AS1171" s="29">
        <v>23</v>
      </c>
      <c r="AT1171" s="131" t="str" cm="1">
        <f t="array" ref="AT1171">IFERROR(_xlfn.TEXTSPLIT(AR1171,";",,FALSE),"")</f>
        <v/>
      </c>
      <c r="BJ1171" s="132" t="str">
        <f t="shared" si="707"/>
        <v/>
      </c>
      <c r="BK1171" s="132" t="str">
        <f t="shared" si="708"/>
        <v/>
      </c>
      <c r="BL1171" s="132" t="str">
        <f t="shared" si="709"/>
        <v/>
      </c>
      <c r="BM1171" s="132" t="str">
        <f t="shared" si="710"/>
        <v/>
      </c>
      <c r="BN1171" s="132" t="str">
        <f t="shared" si="711"/>
        <v/>
      </c>
      <c r="BO1171" s="132" t="str">
        <f t="shared" si="712"/>
        <v/>
      </c>
      <c r="BP1171" s="132" t="str">
        <f t="shared" si="713"/>
        <v/>
      </c>
      <c r="BQ1171" s="132" t="str">
        <f t="shared" si="714"/>
        <v/>
      </c>
      <c r="BR1171" s="132" t="str">
        <f t="shared" si="715"/>
        <v/>
      </c>
      <c r="BS1171" s="132" t="str">
        <f t="shared" si="716"/>
        <v/>
      </c>
      <c r="BT1171" s="132" t="str">
        <f t="shared" si="717"/>
        <v/>
      </c>
      <c r="BU1171" s="132" t="str">
        <f t="shared" si="718"/>
        <v/>
      </c>
      <c r="BV1171" s="132" t="str">
        <f t="shared" si="719"/>
        <v/>
      </c>
      <c r="BW1171" s="132" t="str">
        <f t="shared" si="720"/>
        <v/>
      </c>
      <c r="BX1171" s="132" t="str">
        <f t="shared" si="721"/>
        <v/>
      </c>
      <c r="BY1171" s="132" t="str">
        <f t="shared" si="722"/>
        <v/>
      </c>
      <c r="BZ1171" t="str">
        <f t="shared" si="723"/>
        <v/>
      </c>
      <c r="CA1171" t="str">
        <f t="shared" si="724"/>
        <v/>
      </c>
      <c r="CB1171" t="str">
        <f t="shared" si="725"/>
        <v/>
      </c>
      <c r="CC1171" t="str">
        <f t="shared" si="726"/>
        <v/>
      </c>
      <c r="CD1171" t="str">
        <f t="shared" si="727"/>
        <v/>
      </c>
      <c r="CE1171" t="str">
        <f t="shared" si="728"/>
        <v/>
      </c>
      <c r="CF1171" t="str">
        <f t="shared" si="729"/>
        <v/>
      </c>
      <c r="CG1171" t="str">
        <f t="shared" si="730"/>
        <v/>
      </c>
      <c r="CH1171" t="str">
        <f t="shared" si="731"/>
        <v/>
      </c>
      <c r="CI1171" t="str">
        <f t="shared" si="732"/>
        <v/>
      </c>
      <c r="CJ1171" t="str">
        <f t="shared" si="733"/>
        <v/>
      </c>
      <c r="CK1171" t="str">
        <f t="shared" si="734"/>
        <v/>
      </c>
      <c r="CL1171" t="str">
        <f t="shared" si="735"/>
        <v/>
      </c>
      <c r="CM1171" t="str">
        <f t="shared" si="736"/>
        <v/>
      </c>
      <c r="CN1171" t="str">
        <f t="shared" si="737"/>
        <v/>
      </c>
      <c r="CO1171" t="str">
        <f t="shared" si="738"/>
        <v/>
      </c>
    </row>
    <row r="1172" spans="1:93" ht="16.5" customHeight="1">
      <c r="A1172" t="s">
        <v>5584</v>
      </c>
      <c r="B1172" s="97" t="s">
        <v>5090</v>
      </c>
      <c r="C1172" s="26" t="s">
        <v>6102</v>
      </c>
      <c r="D1172" s="27"/>
      <c r="E1172" s="27" t="s">
        <v>6061</v>
      </c>
      <c r="F1172" t="s">
        <v>48</v>
      </c>
      <c r="G1172" s="30" t="s">
        <v>137</v>
      </c>
      <c r="H1172" t="s">
        <v>526</v>
      </c>
      <c r="I1172" t="s">
        <v>5433</v>
      </c>
      <c r="K1172" s="28"/>
      <c r="M1172" s="198" t="s">
        <v>1707</v>
      </c>
      <c r="R1172" t="str">
        <f>IF(COUNTIF(soi_input_variables!A:A,B1172)&gt;0,"yes","no")</f>
        <v>no</v>
      </c>
      <c r="S1172" t="str">
        <f>IF(COUNTIF(midas_input_variables!A:A,B1172)&gt;0,"yes","no")</f>
        <v>no</v>
      </c>
      <c r="T1172" t="str">
        <f t="shared" si="706"/>
        <v>no</v>
      </c>
      <c r="V1172" t="str">
        <f>IF(COUNTIF(eucalc_variables_proxies!A:A,B1172)&gt;0,"yes","no")</f>
        <v>no</v>
      </c>
      <c r="W1172" s="198" t="s">
        <v>38</v>
      </c>
      <c r="X1172" t="s">
        <v>3122</v>
      </c>
      <c r="AO1172" s="29"/>
      <c r="AP1172" s="103" t="s">
        <v>6103</v>
      </c>
      <c r="AQ1172" s="104" t="b">
        <v>1</v>
      </c>
      <c r="AR1172" s="105"/>
      <c r="AS1172" s="29"/>
      <c r="AT1172" s="131" t="str" cm="1">
        <f t="array" ref="AT1172">IFERROR(_xlfn.TEXTSPLIT(AR1172,";",,FALSE),"")</f>
        <v/>
      </c>
      <c r="BJ1172" s="132" t="str">
        <f t="shared" si="707"/>
        <v/>
      </c>
      <c r="BK1172" s="132" t="str">
        <f t="shared" si="708"/>
        <v/>
      </c>
      <c r="BL1172" s="132" t="str">
        <f t="shared" si="709"/>
        <v/>
      </c>
      <c r="BM1172" s="132" t="str">
        <f t="shared" si="710"/>
        <v/>
      </c>
      <c r="BN1172" s="132" t="str">
        <f t="shared" si="711"/>
        <v/>
      </c>
      <c r="BO1172" s="132" t="str">
        <f t="shared" si="712"/>
        <v/>
      </c>
      <c r="BP1172" s="132" t="str">
        <f t="shared" si="713"/>
        <v/>
      </c>
      <c r="BQ1172" s="132" t="str">
        <f t="shared" si="714"/>
        <v/>
      </c>
      <c r="BR1172" s="132" t="str">
        <f t="shared" si="715"/>
        <v/>
      </c>
      <c r="BS1172" s="132" t="str">
        <f t="shared" si="716"/>
        <v/>
      </c>
      <c r="BT1172" s="132" t="str">
        <f t="shared" si="717"/>
        <v/>
      </c>
      <c r="BU1172" s="132" t="str">
        <f t="shared" si="718"/>
        <v/>
      </c>
      <c r="BV1172" s="132" t="str">
        <f t="shared" si="719"/>
        <v/>
      </c>
      <c r="BW1172" s="132" t="str">
        <f t="shared" si="720"/>
        <v/>
      </c>
      <c r="BX1172" s="132" t="str">
        <f t="shared" si="721"/>
        <v/>
      </c>
      <c r="BY1172" s="132" t="str">
        <f t="shared" si="722"/>
        <v/>
      </c>
      <c r="BZ1172" t="str">
        <f t="shared" si="723"/>
        <v/>
      </c>
      <c r="CA1172" t="str">
        <f t="shared" si="724"/>
        <v/>
      </c>
      <c r="CB1172" t="str">
        <f t="shared" si="725"/>
        <v/>
      </c>
      <c r="CC1172" t="str">
        <f t="shared" si="726"/>
        <v/>
      </c>
      <c r="CD1172" t="str">
        <f t="shared" si="727"/>
        <v/>
      </c>
      <c r="CE1172" t="str">
        <f t="shared" si="728"/>
        <v/>
      </c>
      <c r="CF1172" t="str">
        <f t="shared" si="729"/>
        <v/>
      </c>
      <c r="CG1172" t="str">
        <f t="shared" si="730"/>
        <v/>
      </c>
      <c r="CH1172" t="str">
        <f t="shared" si="731"/>
        <v/>
      </c>
      <c r="CI1172" t="str">
        <f t="shared" si="732"/>
        <v/>
      </c>
      <c r="CJ1172" t="str">
        <f t="shared" si="733"/>
        <v/>
      </c>
      <c r="CK1172" t="str">
        <f t="shared" si="734"/>
        <v/>
      </c>
      <c r="CL1172" t="str">
        <f t="shared" si="735"/>
        <v/>
      </c>
      <c r="CM1172" t="str">
        <f t="shared" si="736"/>
        <v/>
      </c>
      <c r="CN1172" t="str">
        <f t="shared" si="737"/>
        <v/>
      </c>
      <c r="CO1172" t="str">
        <f t="shared" si="738"/>
        <v/>
      </c>
    </row>
    <row r="1173" spans="1:93" ht="18" customHeight="1">
      <c r="A1173" t="s">
        <v>5580</v>
      </c>
      <c r="B1173" s="97" t="s">
        <v>5093</v>
      </c>
      <c r="C1173" s="26" t="s">
        <v>6104</v>
      </c>
      <c r="D1173" s="27"/>
      <c r="E1173" s="27" t="s">
        <v>6061</v>
      </c>
      <c r="F1173" t="s">
        <v>48</v>
      </c>
      <c r="G1173" s="30" t="s">
        <v>137</v>
      </c>
      <c r="H1173" t="s">
        <v>526</v>
      </c>
      <c r="I1173" t="s">
        <v>5433</v>
      </c>
      <c r="K1173" s="28"/>
      <c r="M1173" s="198" t="s">
        <v>1707</v>
      </c>
      <c r="R1173" t="str">
        <f>IF(COUNTIF(soi_input_variables!A:A,B1173)&gt;0,"yes","no")</f>
        <v>no</v>
      </c>
      <c r="S1173" t="str">
        <f>IF(COUNTIF(midas_input_variables!A:A,B1173)&gt;0,"yes","no")</f>
        <v>no</v>
      </c>
      <c r="T1173" t="str">
        <f t="shared" si="610"/>
        <v>no</v>
      </c>
      <c r="V1173" t="str">
        <f>IF(COUNTIF(eucalc_variables_proxies!A:A,B1173)&gt;0,"yes","no")</f>
        <v>no</v>
      </c>
      <c r="W1173" s="198" t="s">
        <v>38</v>
      </c>
      <c r="X1173" t="s">
        <v>3122</v>
      </c>
      <c r="AO1173" s="29"/>
      <c r="AP1173" s="103" t="s">
        <v>6105</v>
      </c>
      <c r="AQ1173" s="104" t="b">
        <v>1</v>
      </c>
      <c r="AR1173" s="105"/>
      <c r="AS1173" s="29"/>
      <c r="AT1173" s="131" t="str" cm="1">
        <f t="array" ref="AT1173">IFERROR(_xlfn.TEXTSPLIT(AR1173,";",,FALSE),"")</f>
        <v/>
      </c>
      <c r="BJ1173" s="132" t="str">
        <f t="shared" si="707"/>
        <v/>
      </c>
      <c r="BK1173" s="132" t="str">
        <f t="shared" si="708"/>
        <v/>
      </c>
      <c r="BL1173" s="132" t="str">
        <f t="shared" si="709"/>
        <v/>
      </c>
      <c r="BM1173" s="132" t="str">
        <f t="shared" si="710"/>
        <v/>
      </c>
      <c r="BN1173" s="132" t="str">
        <f t="shared" si="711"/>
        <v/>
      </c>
      <c r="BO1173" s="132" t="str">
        <f t="shared" si="712"/>
        <v/>
      </c>
      <c r="BP1173" s="132" t="str">
        <f t="shared" si="713"/>
        <v/>
      </c>
      <c r="BQ1173" s="132" t="str">
        <f t="shared" si="714"/>
        <v/>
      </c>
      <c r="BR1173" s="132" t="str">
        <f t="shared" si="715"/>
        <v/>
      </c>
      <c r="BS1173" s="132" t="str">
        <f t="shared" si="716"/>
        <v/>
      </c>
      <c r="BT1173" s="132" t="str">
        <f t="shared" si="717"/>
        <v/>
      </c>
      <c r="BU1173" s="132" t="str">
        <f t="shared" si="718"/>
        <v/>
      </c>
      <c r="BV1173" s="132" t="str">
        <f t="shared" si="719"/>
        <v/>
      </c>
      <c r="BW1173" s="132" t="str">
        <f t="shared" si="720"/>
        <v/>
      </c>
      <c r="BX1173" s="132" t="str">
        <f t="shared" si="721"/>
        <v/>
      </c>
      <c r="BY1173" s="132" t="str">
        <f t="shared" si="722"/>
        <v/>
      </c>
      <c r="BZ1173" t="str">
        <f t="shared" si="723"/>
        <v/>
      </c>
      <c r="CA1173" t="str">
        <f t="shared" si="724"/>
        <v/>
      </c>
      <c r="CB1173" t="str">
        <f t="shared" si="725"/>
        <v/>
      </c>
      <c r="CC1173" t="str">
        <f t="shared" si="726"/>
        <v/>
      </c>
      <c r="CD1173" t="str">
        <f t="shared" si="727"/>
        <v/>
      </c>
      <c r="CE1173" t="str">
        <f t="shared" si="728"/>
        <v/>
      </c>
      <c r="CF1173" t="str">
        <f t="shared" si="729"/>
        <v/>
      </c>
      <c r="CG1173" t="str">
        <f t="shared" si="730"/>
        <v/>
      </c>
      <c r="CH1173" t="str">
        <f t="shared" si="731"/>
        <v/>
      </c>
      <c r="CI1173" t="str">
        <f t="shared" si="732"/>
        <v/>
      </c>
      <c r="CJ1173" t="str">
        <f t="shared" si="733"/>
        <v/>
      </c>
      <c r="CK1173" t="str">
        <f t="shared" si="734"/>
        <v/>
      </c>
      <c r="CL1173" t="str">
        <f t="shared" si="735"/>
        <v/>
      </c>
      <c r="CM1173" t="str">
        <f t="shared" si="736"/>
        <v/>
      </c>
      <c r="CN1173" t="str">
        <f t="shared" si="737"/>
        <v/>
      </c>
      <c r="CO1173" t="str">
        <f t="shared" si="738"/>
        <v/>
      </c>
    </row>
    <row r="1174" spans="1:93" ht="17.7" customHeight="1">
      <c r="A1174" t="s">
        <v>5582</v>
      </c>
      <c r="B1174" s="97" t="s">
        <v>5097</v>
      </c>
      <c r="C1174" s="26" t="s">
        <v>6106</v>
      </c>
      <c r="D1174" s="27"/>
      <c r="E1174" s="27" t="s">
        <v>6061</v>
      </c>
      <c r="F1174" t="s">
        <v>48</v>
      </c>
      <c r="G1174" s="30" t="s">
        <v>137</v>
      </c>
      <c r="H1174" t="s">
        <v>526</v>
      </c>
      <c r="I1174" t="s">
        <v>967</v>
      </c>
      <c r="K1174" s="28"/>
      <c r="M1174" s="198" t="s">
        <v>1707</v>
      </c>
      <c r="R1174" t="str">
        <f>IF(COUNTIF(soi_input_variables!A:A,B1174)&gt;0,"yes","no")</f>
        <v>no</v>
      </c>
      <c r="S1174" t="str">
        <f>IF(COUNTIF(midas_input_variables!A:A,B1174)&gt;0,"yes","no")</f>
        <v>no</v>
      </c>
      <c r="T1174" t="str">
        <f t="shared" si="610"/>
        <v>no</v>
      </c>
      <c r="V1174" t="str">
        <f>IF(COUNTIF(eucalc_variables_proxies!A:A,B1174)&gt;0,"yes","no")</f>
        <v>no</v>
      </c>
      <c r="W1174" s="198" t="s">
        <v>38</v>
      </c>
      <c r="X1174" t="s">
        <v>3122</v>
      </c>
      <c r="AO1174" s="29"/>
      <c r="AP1174" s="103" t="s">
        <v>6107</v>
      </c>
      <c r="AQ1174" s="104" t="b">
        <v>1</v>
      </c>
      <c r="AR1174" s="105"/>
      <c r="AS1174" s="29"/>
      <c r="AT1174" s="131" t="str" cm="1">
        <f t="array" ref="AT1174">IFERROR(_xlfn.TEXTSPLIT(AR1174,";",,FALSE),"")</f>
        <v/>
      </c>
      <c r="BJ1174" s="132" t="str">
        <f t="shared" si="707"/>
        <v/>
      </c>
      <c r="BK1174" s="132" t="str">
        <f t="shared" si="708"/>
        <v/>
      </c>
      <c r="BL1174" s="132" t="str">
        <f t="shared" si="709"/>
        <v/>
      </c>
      <c r="BM1174" s="132" t="str">
        <f t="shared" si="710"/>
        <v/>
      </c>
      <c r="BN1174" s="132" t="str">
        <f t="shared" si="711"/>
        <v/>
      </c>
      <c r="BO1174" s="132" t="str">
        <f t="shared" si="712"/>
        <v/>
      </c>
      <c r="BP1174" s="132" t="str">
        <f t="shared" si="713"/>
        <v/>
      </c>
      <c r="BQ1174" s="132" t="str">
        <f t="shared" si="714"/>
        <v/>
      </c>
      <c r="BR1174" s="132" t="str">
        <f t="shared" si="715"/>
        <v/>
      </c>
      <c r="BS1174" s="132" t="str">
        <f t="shared" si="716"/>
        <v/>
      </c>
      <c r="BT1174" s="132" t="str">
        <f t="shared" si="717"/>
        <v/>
      </c>
      <c r="BU1174" s="132" t="str">
        <f t="shared" si="718"/>
        <v/>
      </c>
      <c r="BV1174" s="132" t="str">
        <f t="shared" si="719"/>
        <v/>
      </c>
      <c r="BW1174" s="132" t="str">
        <f t="shared" si="720"/>
        <v/>
      </c>
      <c r="BX1174" s="132" t="str">
        <f t="shared" si="721"/>
        <v/>
      </c>
      <c r="BY1174" s="132" t="str">
        <f t="shared" si="722"/>
        <v/>
      </c>
      <c r="BZ1174" t="str">
        <f t="shared" si="723"/>
        <v/>
      </c>
      <c r="CA1174" t="str">
        <f t="shared" si="724"/>
        <v/>
      </c>
      <c r="CB1174" t="str">
        <f t="shared" si="725"/>
        <v/>
      </c>
      <c r="CC1174" t="str">
        <f t="shared" si="726"/>
        <v/>
      </c>
      <c r="CD1174" t="str">
        <f t="shared" si="727"/>
        <v/>
      </c>
      <c r="CE1174" t="str">
        <f t="shared" si="728"/>
        <v/>
      </c>
      <c r="CF1174" t="str">
        <f t="shared" si="729"/>
        <v/>
      </c>
      <c r="CG1174" t="str">
        <f t="shared" si="730"/>
        <v/>
      </c>
      <c r="CH1174" t="str">
        <f t="shared" si="731"/>
        <v/>
      </c>
      <c r="CI1174" t="str">
        <f t="shared" si="732"/>
        <v/>
      </c>
      <c r="CJ1174" t="str">
        <f t="shared" si="733"/>
        <v/>
      </c>
      <c r="CK1174" t="str">
        <f t="shared" si="734"/>
        <v/>
      </c>
      <c r="CL1174" t="str">
        <f t="shared" si="735"/>
        <v/>
      </c>
      <c r="CM1174" t="str">
        <f t="shared" si="736"/>
        <v/>
      </c>
      <c r="CN1174" t="str">
        <f t="shared" si="737"/>
        <v/>
      </c>
      <c r="CO1174" t="str">
        <f t="shared" si="738"/>
        <v/>
      </c>
    </row>
    <row r="1175" spans="1:93" ht="17.7" customHeight="1">
      <c r="A1175" t="s">
        <v>5602</v>
      </c>
      <c r="B1175" t="s">
        <v>6108</v>
      </c>
      <c r="C1175" s="26"/>
      <c r="D1175" s="27"/>
      <c r="E1175" s="27" t="s">
        <v>6061</v>
      </c>
      <c r="F1175" t="s">
        <v>48</v>
      </c>
      <c r="G1175" s="30" t="s">
        <v>137</v>
      </c>
      <c r="K1175" s="28"/>
      <c r="M1175" s="198" t="s">
        <v>1707</v>
      </c>
      <c r="R1175" t="str">
        <f>IF(COUNTIF(soi_input_variables!A:A,B1175)&gt;0,"yes","no")</f>
        <v>no</v>
      </c>
      <c r="S1175" t="str">
        <f>IF(COUNTIF(midas_input_variables!A:A,B1175)&gt;0,"yes","no")</f>
        <v>no</v>
      </c>
      <c r="T1175" t="str">
        <f t="shared" ref="T1175:T1178" si="739">IF(OR(R1175="yes",S1175="yes"),"yes","no")</f>
        <v>no</v>
      </c>
      <c r="V1175" t="str">
        <f>IF(COUNTIF(eucalc_variables_proxies!A:A,B1175)&gt;0,"yes","no")</f>
        <v>no</v>
      </c>
      <c r="W1175" s="198" t="s">
        <v>38</v>
      </c>
      <c r="AO1175" s="29"/>
      <c r="AP1175" s="103" t="s">
        <v>6109</v>
      </c>
      <c r="AQ1175" s="104" t="b">
        <v>1</v>
      </c>
      <c r="AR1175" s="105"/>
      <c r="AS1175" s="29"/>
      <c r="AT1175" s="131" t="str" cm="1">
        <f t="array" ref="AT1175">IFERROR(_xlfn.TEXTSPLIT(AR1175,";",,FALSE),"")</f>
        <v/>
      </c>
      <c r="BJ1175" s="132" t="str">
        <f t="shared" si="707"/>
        <v/>
      </c>
      <c r="BK1175" s="132" t="str">
        <f t="shared" si="708"/>
        <v/>
      </c>
      <c r="BL1175" s="132" t="str">
        <f t="shared" si="709"/>
        <v/>
      </c>
      <c r="BM1175" s="132" t="str">
        <f t="shared" si="710"/>
        <v/>
      </c>
      <c r="BN1175" s="132" t="str">
        <f t="shared" si="711"/>
        <v/>
      </c>
      <c r="BO1175" s="132" t="str">
        <f t="shared" si="712"/>
        <v/>
      </c>
      <c r="BP1175" s="132" t="str">
        <f t="shared" si="713"/>
        <v/>
      </c>
      <c r="BQ1175" s="132" t="str">
        <f t="shared" si="714"/>
        <v/>
      </c>
      <c r="BR1175" s="132" t="str">
        <f t="shared" si="715"/>
        <v/>
      </c>
      <c r="BS1175" s="132" t="str">
        <f t="shared" si="716"/>
        <v/>
      </c>
      <c r="BT1175" s="132" t="str">
        <f t="shared" si="717"/>
        <v/>
      </c>
      <c r="BU1175" s="132" t="str">
        <f t="shared" si="718"/>
        <v/>
      </c>
      <c r="BV1175" s="132" t="str">
        <f t="shared" si="719"/>
        <v/>
      </c>
      <c r="BW1175" s="132" t="str">
        <f t="shared" si="720"/>
        <v/>
      </c>
      <c r="BX1175" s="132" t="str">
        <f t="shared" si="721"/>
        <v/>
      </c>
      <c r="BY1175" s="132" t="str">
        <f t="shared" si="722"/>
        <v/>
      </c>
      <c r="BZ1175" t="str">
        <f t="shared" si="723"/>
        <v/>
      </c>
      <c r="CA1175" t="str">
        <f t="shared" si="724"/>
        <v/>
      </c>
      <c r="CB1175" t="str">
        <f t="shared" si="725"/>
        <v/>
      </c>
      <c r="CC1175" t="str">
        <f t="shared" si="726"/>
        <v/>
      </c>
      <c r="CD1175" t="str">
        <f t="shared" si="727"/>
        <v/>
      </c>
      <c r="CE1175" t="str">
        <f t="shared" si="728"/>
        <v/>
      </c>
      <c r="CF1175" t="str">
        <f t="shared" si="729"/>
        <v/>
      </c>
      <c r="CG1175" t="str">
        <f t="shared" si="730"/>
        <v/>
      </c>
      <c r="CH1175" t="str">
        <f t="shared" si="731"/>
        <v/>
      </c>
      <c r="CI1175" t="str">
        <f t="shared" si="732"/>
        <v/>
      </c>
      <c r="CJ1175" t="str">
        <f t="shared" si="733"/>
        <v/>
      </c>
      <c r="CK1175" t="str">
        <f t="shared" si="734"/>
        <v/>
      </c>
      <c r="CL1175" t="str">
        <f t="shared" si="735"/>
        <v/>
      </c>
      <c r="CM1175" t="str">
        <f t="shared" si="736"/>
        <v/>
      </c>
      <c r="CN1175" t="str">
        <f t="shared" si="737"/>
        <v/>
      </c>
      <c r="CO1175" t="str">
        <f t="shared" si="738"/>
        <v/>
      </c>
    </row>
    <row r="1176" spans="1:93" ht="17.7" customHeight="1">
      <c r="A1176" t="s">
        <v>5605</v>
      </c>
      <c r="B1176" t="s">
        <v>6110</v>
      </c>
      <c r="C1176" s="26"/>
      <c r="D1176" s="27"/>
      <c r="E1176" s="27" t="s">
        <v>6061</v>
      </c>
      <c r="F1176" t="s">
        <v>48</v>
      </c>
      <c r="G1176" s="30" t="s">
        <v>137</v>
      </c>
      <c r="K1176" s="28"/>
      <c r="M1176" s="198" t="s">
        <v>1707</v>
      </c>
      <c r="R1176" t="str">
        <f>IF(COUNTIF(soi_input_variables!A:A,B1176)&gt;0,"yes","no")</f>
        <v>no</v>
      </c>
      <c r="S1176" t="str">
        <f>IF(COUNTIF(midas_input_variables!A:A,B1176)&gt;0,"yes","no")</f>
        <v>no</v>
      </c>
      <c r="T1176" t="str">
        <f t="shared" si="739"/>
        <v>no</v>
      </c>
      <c r="V1176" t="str">
        <f>IF(COUNTIF(eucalc_variables_proxies!A:A,B1176)&gt;0,"yes","no")</f>
        <v>no</v>
      </c>
      <c r="W1176" s="198" t="s">
        <v>38</v>
      </c>
      <c r="AO1176" s="29"/>
      <c r="AP1176" s="103" t="s">
        <v>6111</v>
      </c>
      <c r="AQ1176" s="104" t="b">
        <v>1</v>
      </c>
      <c r="AR1176" s="105"/>
      <c r="AS1176" s="29"/>
      <c r="AT1176" s="131" t="str" cm="1">
        <f t="array" ref="AT1176">IFERROR(_xlfn.TEXTSPLIT(AR1176,";",,FALSE),"")</f>
        <v/>
      </c>
      <c r="BJ1176" s="132" t="str">
        <f t="shared" si="707"/>
        <v/>
      </c>
      <c r="BK1176" s="132" t="str">
        <f t="shared" si="708"/>
        <v/>
      </c>
      <c r="BL1176" s="132" t="str">
        <f t="shared" si="709"/>
        <v/>
      </c>
      <c r="BM1176" s="132" t="str">
        <f t="shared" si="710"/>
        <v/>
      </c>
      <c r="BN1176" s="132" t="str">
        <f t="shared" si="711"/>
        <v/>
      </c>
      <c r="BO1176" s="132" t="str">
        <f t="shared" si="712"/>
        <v/>
      </c>
      <c r="BP1176" s="132" t="str">
        <f t="shared" si="713"/>
        <v/>
      </c>
      <c r="BQ1176" s="132" t="str">
        <f t="shared" si="714"/>
        <v/>
      </c>
      <c r="BR1176" s="132" t="str">
        <f t="shared" si="715"/>
        <v/>
      </c>
      <c r="BS1176" s="132" t="str">
        <f t="shared" si="716"/>
        <v/>
      </c>
      <c r="BT1176" s="132" t="str">
        <f t="shared" si="717"/>
        <v/>
      </c>
      <c r="BU1176" s="132" t="str">
        <f t="shared" si="718"/>
        <v/>
      </c>
      <c r="BV1176" s="132" t="str">
        <f t="shared" si="719"/>
        <v/>
      </c>
      <c r="BW1176" s="132" t="str">
        <f t="shared" si="720"/>
        <v/>
      </c>
      <c r="BX1176" s="132" t="str">
        <f t="shared" si="721"/>
        <v/>
      </c>
      <c r="BY1176" s="132" t="str">
        <f t="shared" si="722"/>
        <v/>
      </c>
      <c r="BZ1176" t="str">
        <f t="shared" si="723"/>
        <v/>
      </c>
      <c r="CA1176" t="str">
        <f t="shared" si="724"/>
        <v/>
      </c>
      <c r="CB1176" t="str">
        <f t="shared" si="725"/>
        <v/>
      </c>
      <c r="CC1176" t="str">
        <f t="shared" si="726"/>
        <v/>
      </c>
      <c r="CD1176" t="str">
        <f t="shared" si="727"/>
        <v/>
      </c>
      <c r="CE1176" t="str">
        <f t="shared" si="728"/>
        <v/>
      </c>
      <c r="CF1176" t="str">
        <f t="shared" si="729"/>
        <v/>
      </c>
      <c r="CG1176" t="str">
        <f t="shared" si="730"/>
        <v/>
      </c>
      <c r="CH1176" t="str">
        <f t="shared" si="731"/>
        <v/>
      </c>
      <c r="CI1176" t="str">
        <f t="shared" si="732"/>
        <v/>
      </c>
      <c r="CJ1176" t="str">
        <f t="shared" si="733"/>
        <v/>
      </c>
      <c r="CK1176" t="str">
        <f t="shared" si="734"/>
        <v/>
      </c>
      <c r="CL1176" t="str">
        <f t="shared" si="735"/>
        <v/>
      </c>
      <c r="CM1176" t="str">
        <f t="shared" si="736"/>
        <v/>
      </c>
      <c r="CN1176" t="str">
        <f t="shared" si="737"/>
        <v/>
      </c>
      <c r="CO1176" t="str">
        <f t="shared" si="738"/>
        <v/>
      </c>
    </row>
    <row r="1177" spans="1:93" ht="17.7" customHeight="1">
      <c r="A1177" t="s">
        <v>5611</v>
      </c>
      <c r="B1177" t="s">
        <v>6112</v>
      </c>
      <c r="C1177" s="26"/>
      <c r="D1177" s="27"/>
      <c r="E1177" s="27" t="s">
        <v>61</v>
      </c>
      <c r="F1177" t="s">
        <v>48</v>
      </c>
      <c r="G1177" s="30" t="s">
        <v>137</v>
      </c>
      <c r="K1177" s="28"/>
      <c r="M1177" s="198" t="s">
        <v>1707</v>
      </c>
      <c r="R1177" t="str">
        <f>IF(COUNTIF(soi_input_variables!A:A,B1177)&gt;0,"yes","no")</f>
        <v>no</v>
      </c>
      <c r="S1177" t="str">
        <f>IF(COUNTIF(midas_input_variables!A:A,B1177)&gt;0,"yes","no")</f>
        <v>no</v>
      </c>
      <c r="T1177" t="str">
        <f t="shared" si="739"/>
        <v>no</v>
      </c>
      <c r="V1177" t="str">
        <f>IF(COUNTIF(eucalc_variables_proxies!A:A,B1177)&gt;0,"yes","no")</f>
        <v>no</v>
      </c>
      <c r="W1177" s="198" t="s">
        <v>38</v>
      </c>
      <c r="AO1177" s="29"/>
      <c r="AP1177" s="103" t="s">
        <v>6113</v>
      </c>
      <c r="AQ1177" s="104" t="b">
        <v>1</v>
      </c>
      <c r="AR1177" s="105"/>
      <c r="AS1177" s="29"/>
      <c r="AT1177" s="131" t="str" cm="1">
        <f t="array" ref="AT1177">IFERROR(_xlfn.TEXTSPLIT(AR1177,";",,FALSE),"")</f>
        <v/>
      </c>
      <c r="BJ1177" s="132" t="str">
        <f t="shared" si="707"/>
        <v/>
      </c>
      <c r="BK1177" s="132" t="str">
        <f t="shared" si="708"/>
        <v/>
      </c>
      <c r="BL1177" s="132" t="str">
        <f t="shared" si="709"/>
        <v/>
      </c>
      <c r="BM1177" s="132" t="str">
        <f t="shared" si="710"/>
        <v/>
      </c>
      <c r="BN1177" s="132" t="str">
        <f t="shared" si="711"/>
        <v/>
      </c>
      <c r="BO1177" s="132" t="str">
        <f t="shared" si="712"/>
        <v/>
      </c>
      <c r="BP1177" s="132" t="str">
        <f t="shared" si="713"/>
        <v/>
      </c>
      <c r="BQ1177" s="132" t="str">
        <f t="shared" si="714"/>
        <v/>
      </c>
      <c r="BR1177" s="132" t="str">
        <f t="shared" si="715"/>
        <v/>
      </c>
      <c r="BS1177" s="132" t="str">
        <f t="shared" si="716"/>
        <v/>
      </c>
      <c r="BT1177" s="132" t="str">
        <f t="shared" si="717"/>
        <v/>
      </c>
      <c r="BU1177" s="132" t="str">
        <f t="shared" si="718"/>
        <v/>
      </c>
      <c r="BV1177" s="132" t="str">
        <f t="shared" si="719"/>
        <v/>
      </c>
      <c r="BW1177" s="132" t="str">
        <f t="shared" si="720"/>
        <v/>
      </c>
      <c r="BX1177" s="132" t="str">
        <f t="shared" si="721"/>
        <v/>
      </c>
      <c r="BY1177" s="132" t="str">
        <f t="shared" si="722"/>
        <v/>
      </c>
      <c r="BZ1177" t="str">
        <f t="shared" si="723"/>
        <v/>
      </c>
      <c r="CA1177" t="str">
        <f t="shared" si="724"/>
        <v/>
      </c>
      <c r="CB1177" t="str">
        <f t="shared" si="725"/>
        <v/>
      </c>
      <c r="CC1177" t="str">
        <f t="shared" si="726"/>
        <v/>
      </c>
      <c r="CD1177" t="str">
        <f t="shared" si="727"/>
        <v/>
      </c>
      <c r="CE1177" t="str">
        <f t="shared" si="728"/>
        <v/>
      </c>
      <c r="CF1177" t="str">
        <f t="shared" si="729"/>
        <v/>
      </c>
      <c r="CG1177" t="str">
        <f t="shared" si="730"/>
        <v/>
      </c>
      <c r="CH1177" t="str">
        <f t="shared" si="731"/>
        <v/>
      </c>
      <c r="CI1177" t="str">
        <f t="shared" si="732"/>
        <v/>
      </c>
      <c r="CJ1177" t="str">
        <f t="shared" si="733"/>
        <v/>
      </c>
      <c r="CK1177" t="str">
        <f t="shared" si="734"/>
        <v/>
      </c>
      <c r="CL1177" t="str">
        <f t="shared" si="735"/>
        <v/>
      </c>
      <c r="CM1177" t="str">
        <f t="shared" si="736"/>
        <v/>
      </c>
      <c r="CN1177" t="str">
        <f t="shared" si="737"/>
        <v/>
      </c>
      <c r="CO1177" t="str">
        <f t="shared" si="738"/>
        <v/>
      </c>
    </row>
    <row r="1178" spans="1:93" ht="18" customHeight="1">
      <c r="A1178" t="s">
        <v>5591</v>
      </c>
      <c r="B1178" s="97"/>
      <c r="C1178" s="26" t="s">
        <v>6114</v>
      </c>
      <c r="D1178" s="27"/>
      <c r="E1178" s="27" t="s">
        <v>6115</v>
      </c>
      <c r="F1178" t="s">
        <v>48</v>
      </c>
      <c r="G1178" s="30" t="s">
        <v>137</v>
      </c>
      <c r="J1178" t="s">
        <v>46</v>
      </c>
      <c r="K1178" s="28" t="s">
        <v>6116</v>
      </c>
      <c r="M1178" t="s">
        <v>1707</v>
      </c>
      <c r="R1178" t="str">
        <f>IF(COUNTIF(soi_input_variables!A:A,B1178)&gt;0,"yes","no")</f>
        <v>no</v>
      </c>
      <c r="S1178" t="str">
        <f>IF(COUNTIF(midas_input_variables!A:A,B1178)&gt;0,"yes","no")</f>
        <v>no</v>
      </c>
      <c r="T1178" t="str">
        <f t="shared" si="739"/>
        <v>no</v>
      </c>
      <c r="V1178" t="str">
        <f>IF(COUNTIF(eucalc_variables_proxies!A:A,B1178)&gt;0,"yes","no")</f>
        <v>no</v>
      </c>
      <c r="W1178" s="198"/>
      <c r="AO1178" s="29"/>
      <c r="AP1178" s="103" t="s">
        <v>6117</v>
      </c>
      <c r="AQ1178" s="104" t="b">
        <v>1</v>
      </c>
      <c r="AR1178" s="105"/>
      <c r="AS1178" s="29"/>
      <c r="AT1178" s="131" t="str" cm="1">
        <f t="array" ref="AT1178">IFERROR(_xlfn.TEXTSPLIT(AR1178,";",,FALSE),"")</f>
        <v/>
      </c>
      <c r="BJ1178" s="132" t="str">
        <f t="shared" si="707"/>
        <v/>
      </c>
      <c r="BK1178" s="132" t="str">
        <f t="shared" si="708"/>
        <v/>
      </c>
      <c r="BL1178" s="132" t="str">
        <f t="shared" si="709"/>
        <v/>
      </c>
      <c r="BM1178" s="132" t="str">
        <f t="shared" si="710"/>
        <v/>
      </c>
      <c r="BN1178" s="132" t="str">
        <f t="shared" si="711"/>
        <v/>
      </c>
      <c r="BO1178" s="132" t="str">
        <f t="shared" si="712"/>
        <v/>
      </c>
      <c r="BP1178" s="132" t="str">
        <f t="shared" si="713"/>
        <v/>
      </c>
      <c r="BQ1178" s="132" t="str">
        <f t="shared" si="714"/>
        <v/>
      </c>
      <c r="BR1178" s="132" t="str">
        <f t="shared" si="715"/>
        <v/>
      </c>
      <c r="BS1178" s="132" t="str">
        <f t="shared" si="716"/>
        <v/>
      </c>
      <c r="BT1178" s="132" t="str">
        <f t="shared" si="717"/>
        <v/>
      </c>
      <c r="BU1178" s="132" t="str">
        <f t="shared" si="718"/>
        <v/>
      </c>
      <c r="BV1178" s="132" t="str">
        <f t="shared" si="719"/>
        <v/>
      </c>
      <c r="BW1178" s="132" t="str">
        <f t="shared" si="720"/>
        <v/>
      </c>
      <c r="BX1178" s="132" t="str">
        <f t="shared" si="721"/>
        <v/>
      </c>
      <c r="BY1178" s="132" t="str">
        <f t="shared" si="722"/>
        <v/>
      </c>
      <c r="BZ1178" t="str">
        <f t="shared" si="723"/>
        <v/>
      </c>
      <c r="CA1178" t="str">
        <f t="shared" si="724"/>
        <v/>
      </c>
      <c r="CB1178" t="str">
        <f t="shared" si="725"/>
        <v/>
      </c>
      <c r="CC1178" t="str">
        <f t="shared" si="726"/>
        <v/>
      </c>
      <c r="CD1178" t="str">
        <f t="shared" si="727"/>
        <v/>
      </c>
      <c r="CE1178" t="str">
        <f t="shared" si="728"/>
        <v/>
      </c>
      <c r="CF1178" t="str">
        <f t="shared" si="729"/>
        <v/>
      </c>
      <c r="CG1178" t="str">
        <f t="shared" si="730"/>
        <v/>
      </c>
      <c r="CH1178" t="str">
        <f t="shared" si="731"/>
        <v/>
      </c>
      <c r="CI1178" t="str">
        <f t="shared" si="732"/>
        <v/>
      </c>
      <c r="CJ1178" t="str">
        <f t="shared" si="733"/>
        <v/>
      </c>
      <c r="CK1178" t="str">
        <f t="shared" si="734"/>
        <v/>
      </c>
      <c r="CL1178" t="str">
        <f t="shared" si="735"/>
        <v/>
      </c>
      <c r="CM1178" t="str">
        <f t="shared" si="736"/>
        <v/>
      </c>
      <c r="CN1178" t="str">
        <f t="shared" si="737"/>
        <v/>
      </c>
      <c r="CO1178" t="str">
        <f t="shared" si="738"/>
        <v/>
      </c>
    </row>
    <row r="1179" spans="1:93" ht="18" customHeight="1">
      <c r="B1179" s="97" t="s">
        <v>5102</v>
      </c>
      <c r="C1179" s="26" t="s">
        <v>6114</v>
      </c>
      <c r="D1179" s="27"/>
      <c r="E1179" s="27" t="s">
        <v>47</v>
      </c>
      <c r="F1179" t="s">
        <v>48</v>
      </c>
      <c r="G1179" s="30" t="s">
        <v>137</v>
      </c>
      <c r="J1179" t="s">
        <v>46</v>
      </c>
      <c r="K1179" s="28" t="s">
        <v>6116</v>
      </c>
      <c r="M1179" t="s">
        <v>38</v>
      </c>
      <c r="N1179" s="1" t="str">
        <f>_xlfn.CONCAT("0.01*", A1178)</f>
        <v>0.01*lus_land_cropland[ha]</v>
      </c>
      <c r="R1179" t="str">
        <f>IF(COUNTIF(soi_input_variables!A:A,B1179)&gt;0,"yes","no")</f>
        <v>no</v>
      </c>
      <c r="S1179" t="str">
        <f>IF(COUNTIF(midas_input_variables!A:A,B1179)&gt;0,"yes","no")</f>
        <v>yes</v>
      </c>
      <c r="T1179" t="str">
        <f t="shared" si="610"/>
        <v>yes</v>
      </c>
      <c r="U1179">
        <v>0.5</v>
      </c>
      <c r="V1179" t="str">
        <f>IF(COUNTIF(eucalc_variables_proxies!A:A,B1179)&gt;0,"yes","no")</f>
        <v>yes</v>
      </c>
      <c r="X1179" t="s">
        <v>3122</v>
      </c>
      <c r="AO1179" s="29"/>
      <c r="AP1179" s="103" t="s">
        <v>6118</v>
      </c>
      <c r="AQ1179" s="104" t="b">
        <v>1</v>
      </c>
      <c r="AR1179" s="105"/>
      <c r="AS1179" s="29"/>
      <c r="AT1179" s="131" t="str" cm="1">
        <f t="array" ref="AT1179">IFERROR(_xlfn.TEXTSPLIT(AR1179,";",,FALSE),"")</f>
        <v/>
      </c>
      <c r="BJ1179" s="132" t="str">
        <f t="shared" si="707"/>
        <v/>
      </c>
      <c r="BK1179" s="132" t="str">
        <f t="shared" si="708"/>
        <v/>
      </c>
      <c r="BL1179" s="132" t="str">
        <f t="shared" si="709"/>
        <v/>
      </c>
      <c r="BM1179" s="132" t="str">
        <f t="shared" si="710"/>
        <v/>
      </c>
      <c r="BN1179" s="132" t="str">
        <f t="shared" si="711"/>
        <v/>
      </c>
      <c r="BO1179" s="132" t="str">
        <f t="shared" si="712"/>
        <v/>
      </c>
      <c r="BP1179" s="132" t="str">
        <f t="shared" si="713"/>
        <v/>
      </c>
      <c r="BQ1179" s="132" t="str">
        <f t="shared" si="714"/>
        <v/>
      </c>
      <c r="BR1179" s="132" t="str">
        <f t="shared" si="715"/>
        <v/>
      </c>
      <c r="BS1179" s="132" t="str">
        <f t="shared" si="716"/>
        <v/>
      </c>
      <c r="BT1179" s="132" t="str">
        <f t="shared" si="717"/>
        <v/>
      </c>
      <c r="BU1179" s="132" t="str">
        <f t="shared" si="718"/>
        <v/>
      </c>
      <c r="BV1179" s="132" t="str">
        <f t="shared" si="719"/>
        <v/>
      </c>
      <c r="BW1179" s="132" t="str">
        <f t="shared" si="720"/>
        <v/>
      </c>
      <c r="BX1179" s="132" t="str">
        <f t="shared" si="721"/>
        <v/>
      </c>
      <c r="BY1179" s="132" t="str">
        <f t="shared" si="722"/>
        <v/>
      </c>
      <c r="BZ1179" t="str">
        <f t="shared" si="723"/>
        <v/>
      </c>
      <c r="CA1179" t="str">
        <f t="shared" si="724"/>
        <v/>
      </c>
      <c r="CB1179" t="str">
        <f t="shared" si="725"/>
        <v/>
      </c>
      <c r="CC1179" t="str">
        <f t="shared" si="726"/>
        <v/>
      </c>
      <c r="CD1179" t="str">
        <f t="shared" si="727"/>
        <v/>
      </c>
      <c r="CE1179" t="str">
        <f t="shared" si="728"/>
        <v/>
      </c>
      <c r="CF1179" t="str">
        <f t="shared" si="729"/>
        <v/>
      </c>
      <c r="CG1179" t="str">
        <f t="shared" si="730"/>
        <v/>
      </c>
      <c r="CH1179" t="str">
        <f t="shared" si="731"/>
        <v/>
      </c>
      <c r="CI1179" t="str">
        <f t="shared" si="732"/>
        <v/>
      </c>
      <c r="CJ1179" t="str">
        <f t="shared" si="733"/>
        <v/>
      </c>
      <c r="CK1179" t="str">
        <f t="shared" si="734"/>
        <v/>
      </c>
      <c r="CL1179" t="str">
        <f t="shared" si="735"/>
        <v/>
      </c>
      <c r="CM1179" t="str">
        <f t="shared" si="736"/>
        <v/>
      </c>
      <c r="CN1179" t="str">
        <f t="shared" si="737"/>
        <v/>
      </c>
      <c r="CO1179" t="str">
        <f t="shared" si="738"/>
        <v/>
      </c>
    </row>
    <row r="1180" spans="1:93" ht="21.6" customHeight="1">
      <c r="A1180" t="s">
        <v>5594</v>
      </c>
      <c r="B1180" s="97"/>
      <c r="C1180" s="26" t="s">
        <v>6119</v>
      </c>
      <c r="D1180" s="27"/>
      <c r="E1180" s="27" t="s">
        <v>6115</v>
      </c>
      <c r="F1180" t="s">
        <v>48</v>
      </c>
      <c r="G1180" s="30" t="s">
        <v>137</v>
      </c>
      <c r="J1180" t="s">
        <v>46</v>
      </c>
      <c r="K1180" s="28" t="s">
        <v>6120</v>
      </c>
      <c r="M1180" t="s">
        <v>1707</v>
      </c>
      <c r="R1180" t="str">
        <f>IF(COUNTIF(soi_input_variables!A:A,B1180)&gt;0,"yes","no")</f>
        <v>no</v>
      </c>
      <c r="S1180" t="str">
        <f>IF(COUNTIF(midas_input_variables!A:A,B1180)&gt;0,"yes","no")</f>
        <v>no</v>
      </c>
      <c r="T1180" t="str">
        <f t="shared" si="610"/>
        <v>no</v>
      </c>
      <c r="V1180" t="str">
        <f>IF(COUNTIF(eucalc_variables_proxies!A:A,B1180)&gt;0,"yes","no")</f>
        <v>no</v>
      </c>
      <c r="AO1180" s="29"/>
      <c r="AP1180" s="103" t="s">
        <v>6121</v>
      </c>
      <c r="AQ1180" s="104" t="b">
        <v>1</v>
      </c>
      <c r="AR1180" s="105"/>
      <c r="AS1180" s="29"/>
      <c r="AT1180" s="131" t="str" cm="1">
        <f t="array" ref="AT1180">IFERROR(_xlfn.TEXTSPLIT(AR1180,";",,FALSE),"")</f>
        <v/>
      </c>
      <c r="BJ1180" s="132" t="str">
        <f t="shared" si="707"/>
        <v/>
      </c>
      <c r="BK1180" s="132" t="str">
        <f t="shared" si="708"/>
        <v/>
      </c>
      <c r="BL1180" s="132" t="str">
        <f t="shared" si="709"/>
        <v/>
      </c>
      <c r="BM1180" s="132" t="str">
        <f t="shared" si="710"/>
        <v/>
      </c>
      <c r="BN1180" s="132" t="str">
        <f t="shared" si="711"/>
        <v/>
      </c>
      <c r="BO1180" s="132" t="str">
        <f t="shared" si="712"/>
        <v/>
      </c>
      <c r="BP1180" s="132" t="str">
        <f t="shared" si="713"/>
        <v/>
      </c>
      <c r="BQ1180" s="132" t="str">
        <f t="shared" si="714"/>
        <v/>
      </c>
      <c r="BR1180" s="132" t="str">
        <f t="shared" si="715"/>
        <v/>
      </c>
      <c r="BS1180" s="132" t="str">
        <f t="shared" si="716"/>
        <v/>
      </c>
      <c r="BT1180" s="132" t="str">
        <f t="shared" si="717"/>
        <v/>
      </c>
      <c r="BU1180" s="132" t="str">
        <f t="shared" si="718"/>
        <v/>
      </c>
      <c r="BV1180" s="132" t="str">
        <f t="shared" si="719"/>
        <v/>
      </c>
      <c r="BW1180" s="132" t="str">
        <f t="shared" si="720"/>
        <v/>
      </c>
      <c r="BX1180" s="132" t="str">
        <f t="shared" si="721"/>
        <v/>
      </c>
      <c r="BY1180" s="132" t="str">
        <f t="shared" si="722"/>
        <v/>
      </c>
      <c r="BZ1180" t="str">
        <f t="shared" si="723"/>
        <v/>
      </c>
      <c r="CA1180" t="str">
        <f t="shared" si="724"/>
        <v/>
      </c>
      <c r="CB1180" t="str">
        <f t="shared" si="725"/>
        <v/>
      </c>
      <c r="CC1180" t="str">
        <f t="shared" si="726"/>
        <v/>
      </c>
      <c r="CD1180" t="str">
        <f t="shared" si="727"/>
        <v/>
      </c>
      <c r="CE1180" t="str">
        <f t="shared" si="728"/>
        <v/>
      </c>
      <c r="CF1180" t="str">
        <f t="shared" si="729"/>
        <v/>
      </c>
      <c r="CG1180" t="str">
        <f t="shared" si="730"/>
        <v/>
      </c>
      <c r="CH1180" t="str">
        <f t="shared" si="731"/>
        <v/>
      </c>
      <c r="CI1180" t="str">
        <f t="shared" si="732"/>
        <v/>
      </c>
      <c r="CJ1180" t="str">
        <f t="shared" si="733"/>
        <v/>
      </c>
      <c r="CK1180" t="str">
        <f t="shared" si="734"/>
        <v/>
      </c>
      <c r="CL1180" t="str">
        <f t="shared" si="735"/>
        <v/>
      </c>
      <c r="CM1180" t="str">
        <f t="shared" si="736"/>
        <v/>
      </c>
      <c r="CN1180" t="str">
        <f t="shared" si="737"/>
        <v/>
      </c>
      <c r="CO1180" t="str">
        <f t="shared" si="738"/>
        <v/>
      </c>
    </row>
    <row r="1181" spans="1:93" ht="21.6" customHeight="1">
      <c r="B1181" s="97" t="s">
        <v>5106</v>
      </c>
      <c r="C1181" s="26" t="s">
        <v>6119</v>
      </c>
      <c r="D1181" s="27"/>
      <c r="E1181" s="27" t="s">
        <v>47</v>
      </c>
      <c r="F1181" t="s">
        <v>48</v>
      </c>
      <c r="G1181" s="30" t="s">
        <v>137</v>
      </c>
      <c r="J1181" t="s">
        <v>46</v>
      </c>
      <c r="K1181" s="28" t="s">
        <v>6120</v>
      </c>
      <c r="M1181" t="s">
        <v>38</v>
      </c>
      <c r="N1181" s="1" t="str">
        <f>_xlfn.CONCAT("0.01*", A1180)</f>
        <v>0.01*lus_land_forest[ha]</v>
      </c>
      <c r="R1181" t="str">
        <f>IF(COUNTIF(soi_input_variables!A:A,B1181)&gt;0,"yes","no")</f>
        <v>no</v>
      </c>
      <c r="S1181" t="str">
        <f>IF(COUNTIF(midas_input_variables!A:A,B1181)&gt;0,"yes","no")</f>
        <v>yes</v>
      </c>
      <c r="T1181" t="str">
        <f t="shared" si="610"/>
        <v>yes</v>
      </c>
      <c r="U1181">
        <v>0.5</v>
      </c>
      <c r="V1181" t="str">
        <f>IF(COUNTIF(eucalc_variables_proxies!A:A,B1181)&gt;0,"yes","no")</f>
        <v>yes</v>
      </c>
      <c r="X1181" t="s">
        <v>3122</v>
      </c>
      <c r="AO1181" s="29">
        <v>23</v>
      </c>
      <c r="AP1181" s="103" t="s">
        <v>6122</v>
      </c>
      <c r="AQ1181" s="104" t="b">
        <v>1</v>
      </c>
      <c r="AR1181" s="105"/>
      <c r="AS1181" s="29">
        <v>23</v>
      </c>
      <c r="AT1181" s="131" t="str" cm="1">
        <f t="array" ref="AT1181">IFERROR(_xlfn.TEXTSPLIT(AR1181,";",,FALSE),"")</f>
        <v/>
      </c>
      <c r="BJ1181" s="132" t="str">
        <f t="shared" si="707"/>
        <v/>
      </c>
      <c r="BK1181" s="132" t="str">
        <f t="shared" si="708"/>
        <v/>
      </c>
      <c r="BL1181" s="132" t="str">
        <f t="shared" si="709"/>
        <v/>
      </c>
      <c r="BM1181" s="132" t="str">
        <f t="shared" si="710"/>
        <v/>
      </c>
      <c r="BN1181" s="132" t="str">
        <f t="shared" si="711"/>
        <v/>
      </c>
      <c r="BO1181" s="132" t="str">
        <f t="shared" si="712"/>
        <v/>
      </c>
      <c r="BP1181" s="132" t="str">
        <f t="shared" si="713"/>
        <v/>
      </c>
      <c r="BQ1181" s="132" t="str">
        <f t="shared" si="714"/>
        <v/>
      </c>
      <c r="BR1181" s="132" t="str">
        <f t="shared" si="715"/>
        <v/>
      </c>
      <c r="BS1181" s="132" t="str">
        <f t="shared" si="716"/>
        <v/>
      </c>
      <c r="BT1181" s="132" t="str">
        <f t="shared" si="717"/>
        <v/>
      </c>
      <c r="BU1181" s="132" t="str">
        <f t="shared" si="718"/>
        <v/>
      </c>
      <c r="BV1181" s="132" t="str">
        <f t="shared" si="719"/>
        <v/>
      </c>
      <c r="BW1181" s="132" t="str">
        <f t="shared" si="720"/>
        <v/>
      </c>
      <c r="BX1181" s="132" t="str">
        <f t="shared" si="721"/>
        <v/>
      </c>
      <c r="BY1181" s="132" t="str">
        <f t="shared" si="722"/>
        <v/>
      </c>
      <c r="BZ1181" t="str">
        <f t="shared" si="723"/>
        <v/>
      </c>
      <c r="CA1181" t="str">
        <f t="shared" si="724"/>
        <v/>
      </c>
      <c r="CB1181" t="str">
        <f t="shared" si="725"/>
        <v/>
      </c>
      <c r="CC1181" t="str">
        <f t="shared" si="726"/>
        <v/>
      </c>
      <c r="CD1181" t="str">
        <f t="shared" si="727"/>
        <v/>
      </c>
      <c r="CE1181" t="str">
        <f t="shared" si="728"/>
        <v/>
      </c>
      <c r="CF1181" t="str">
        <f t="shared" si="729"/>
        <v/>
      </c>
      <c r="CG1181" t="str">
        <f t="shared" si="730"/>
        <v/>
      </c>
      <c r="CH1181" t="str">
        <f t="shared" si="731"/>
        <v/>
      </c>
      <c r="CI1181" t="str">
        <f t="shared" si="732"/>
        <v/>
      </c>
      <c r="CJ1181" t="str">
        <f t="shared" si="733"/>
        <v/>
      </c>
      <c r="CK1181" t="str">
        <f t="shared" si="734"/>
        <v/>
      </c>
      <c r="CL1181" t="str">
        <f t="shared" si="735"/>
        <v/>
      </c>
      <c r="CM1181" t="str">
        <f t="shared" si="736"/>
        <v/>
      </c>
      <c r="CN1181" t="str">
        <f t="shared" si="737"/>
        <v/>
      </c>
      <c r="CO1181" t="str">
        <f t="shared" si="738"/>
        <v/>
      </c>
    </row>
    <row r="1182" spans="1:93" ht="16.2" customHeight="1">
      <c r="A1182" t="s">
        <v>5587</v>
      </c>
      <c r="B1182" s="97"/>
      <c r="C1182" s="26" t="s">
        <v>6123</v>
      </c>
      <c r="D1182" s="27"/>
      <c r="E1182" s="27" t="s">
        <v>6115</v>
      </c>
      <c r="F1182" t="s">
        <v>48</v>
      </c>
      <c r="G1182" s="30" t="s">
        <v>137</v>
      </c>
      <c r="I1182" t="s">
        <v>1497</v>
      </c>
      <c r="J1182" t="s">
        <v>46</v>
      </c>
      <c r="K1182" s="28" t="s">
        <v>6124</v>
      </c>
      <c r="M1182" t="s">
        <v>1707</v>
      </c>
      <c r="R1182" t="str">
        <f>IF(COUNTIF(soi_input_variables!A:A,B1182)&gt;0,"yes","no")</f>
        <v>no</v>
      </c>
      <c r="S1182" t="str">
        <f>IF(COUNTIF(midas_input_variables!A:A,B1182)&gt;0,"yes","no")</f>
        <v>no</v>
      </c>
      <c r="T1182" t="str">
        <f t="shared" si="610"/>
        <v>no</v>
      </c>
      <c r="V1182" t="str">
        <f>IF(COUNTIF(eucalc_variables_proxies!A:A,B1182)&gt;0,"yes","no")</f>
        <v>no</v>
      </c>
      <c r="AO1182" s="29">
        <v>23</v>
      </c>
      <c r="AP1182" s="103" t="s">
        <v>6125</v>
      </c>
      <c r="AQ1182" s="104" t="b">
        <v>1</v>
      </c>
      <c r="AR1182" s="105"/>
      <c r="AS1182" s="29">
        <v>23</v>
      </c>
      <c r="AT1182" s="131" t="str" cm="1">
        <f t="array" ref="AT1182">IFERROR(_xlfn.TEXTSPLIT(AR1182,";",,FALSE),"")</f>
        <v/>
      </c>
      <c r="BJ1182" s="132" t="str">
        <f t="shared" si="707"/>
        <v/>
      </c>
      <c r="BK1182" s="132" t="str">
        <f t="shared" si="708"/>
        <v/>
      </c>
      <c r="BL1182" s="132" t="str">
        <f t="shared" si="709"/>
        <v/>
      </c>
      <c r="BM1182" s="132" t="str">
        <f t="shared" si="710"/>
        <v/>
      </c>
      <c r="BN1182" s="132" t="str">
        <f t="shared" si="711"/>
        <v/>
      </c>
      <c r="BO1182" s="132" t="str">
        <f t="shared" si="712"/>
        <v/>
      </c>
      <c r="BP1182" s="132" t="str">
        <f t="shared" si="713"/>
        <v/>
      </c>
      <c r="BQ1182" s="132" t="str">
        <f t="shared" si="714"/>
        <v/>
      </c>
      <c r="BR1182" s="132" t="str">
        <f t="shared" si="715"/>
        <v/>
      </c>
      <c r="BS1182" s="132" t="str">
        <f t="shared" si="716"/>
        <v/>
      </c>
      <c r="BT1182" s="132" t="str">
        <f t="shared" si="717"/>
        <v/>
      </c>
      <c r="BU1182" s="132" t="str">
        <f t="shared" si="718"/>
        <v/>
      </c>
      <c r="BV1182" s="132" t="str">
        <f t="shared" si="719"/>
        <v/>
      </c>
      <c r="BW1182" s="132" t="str">
        <f t="shared" si="720"/>
        <v/>
      </c>
      <c r="BX1182" s="132" t="str">
        <f t="shared" si="721"/>
        <v/>
      </c>
      <c r="BY1182" s="132" t="str">
        <f t="shared" si="722"/>
        <v/>
      </c>
      <c r="BZ1182" t="str">
        <f t="shared" si="723"/>
        <v/>
      </c>
      <c r="CA1182" t="str">
        <f t="shared" si="724"/>
        <v/>
      </c>
      <c r="CB1182" t="str">
        <f t="shared" si="725"/>
        <v/>
      </c>
      <c r="CC1182" t="str">
        <f t="shared" si="726"/>
        <v/>
      </c>
      <c r="CD1182" t="str">
        <f t="shared" si="727"/>
        <v/>
      </c>
      <c r="CE1182" t="str">
        <f t="shared" si="728"/>
        <v/>
      </c>
      <c r="CF1182" t="str">
        <f t="shared" si="729"/>
        <v/>
      </c>
      <c r="CG1182" t="str">
        <f t="shared" si="730"/>
        <v/>
      </c>
      <c r="CH1182" t="str">
        <f t="shared" si="731"/>
        <v/>
      </c>
      <c r="CI1182" t="str">
        <f t="shared" si="732"/>
        <v/>
      </c>
      <c r="CJ1182" t="str">
        <f t="shared" si="733"/>
        <v/>
      </c>
      <c r="CK1182" t="str">
        <f t="shared" si="734"/>
        <v/>
      </c>
      <c r="CL1182" t="str">
        <f t="shared" si="735"/>
        <v/>
      </c>
      <c r="CM1182" t="str">
        <f t="shared" si="736"/>
        <v/>
      </c>
      <c r="CN1182" t="str">
        <f t="shared" si="737"/>
        <v/>
      </c>
      <c r="CO1182" t="str">
        <f t="shared" si="738"/>
        <v/>
      </c>
    </row>
    <row r="1183" spans="1:93" ht="16.2" customHeight="1">
      <c r="B1183" s="97" t="s">
        <v>5110</v>
      </c>
      <c r="C1183" s="26" t="s">
        <v>6123</v>
      </c>
      <c r="D1183" s="27"/>
      <c r="E1183" s="27" t="s">
        <v>47</v>
      </c>
      <c r="F1183" t="s">
        <v>48</v>
      </c>
      <c r="G1183" s="30" t="s">
        <v>137</v>
      </c>
      <c r="I1183" t="s">
        <v>1497</v>
      </c>
      <c r="J1183" t="s">
        <v>46</v>
      </c>
      <c r="K1183" s="28" t="s">
        <v>6124</v>
      </c>
      <c r="M1183" t="s">
        <v>38</v>
      </c>
      <c r="N1183" s="1" t="str">
        <f>_xlfn.CONCAT("0.01*", A1182)</f>
        <v>0.01*lus_land_grassland[ha]</v>
      </c>
      <c r="R1183" t="str">
        <f>IF(COUNTIF(soi_input_variables!A:A,B1183)&gt;0,"yes","no")</f>
        <v>no</v>
      </c>
      <c r="S1183" t="str">
        <f>IF(COUNTIF(midas_input_variables!A:A,B1183)&gt;0,"yes","no")</f>
        <v>yes</v>
      </c>
      <c r="T1183" t="str">
        <f t="shared" si="610"/>
        <v>yes</v>
      </c>
      <c r="U1183">
        <v>0.5</v>
      </c>
      <c r="V1183" t="str">
        <f>IF(COUNTIF(eucalc_variables_proxies!A:A,B1183)&gt;0,"yes","no")</f>
        <v>yes</v>
      </c>
      <c r="X1183" t="s">
        <v>3122</v>
      </c>
      <c r="AO1183" s="29"/>
      <c r="AP1183" s="103" t="s">
        <v>6126</v>
      </c>
      <c r="AQ1183" s="104" t="b">
        <v>1</v>
      </c>
      <c r="AR1183" s="105"/>
      <c r="AS1183" s="29"/>
      <c r="AT1183" s="131" t="str" cm="1">
        <f t="array" ref="AT1183">IFERROR(_xlfn.TEXTSPLIT(AR1183,";",,FALSE),"")</f>
        <v/>
      </c>
      <c r="BJ1183" s="132" t="str">
        <f t="shared" si="707"/>
        <v/>
      </c>
      <c r="BK1183" s="132" t="str">
        <f t="shared" si="708"/>
        <v/>
      </c>
      <c r="BL1183" s="132" t="str">
        <f t="shared" si="709"/>
        <v/>
      </c>
      <c r="BM1183" s="132" t="str">
        <f t="shared" si="710"/>
        <v/>
      </c>
      <c r="BN1183" s="132" t="str">
        <f t="shared" si="711"/>
        <v/>
      </c>
      <c r="BO1183" s="132" t="str">
        <f t="shared" si="712"/>
        <v/>
      </c>
      <c r="BP1183" s="132" t="str">
        <f t="shared" si="713"/>
        <v/>
      </c>
      <c r="BQ1183" s="132" t="str">
        <f t="shared" si="714"/>
        <v/>
      </c>
      <c r="BR1183" s="132" t="str">
        <f t="shared" si="715"/>
        <v/>
      </c>
      <c r="BS1183" s="132" t="str">
        <f t="shared" si="716"/>
        <v/>
      </c>
      <c r="BT1183" s="132" t="str">
        <f t="shared" si="717"/>
        <v/>
      </c>
      <c r="BU1183" s="132" t="str">
        <f t="shared" si="718"/>
        <v/>
      </c>
      <c r="BV1183" s="132" t="str">
        <f t="shared" si="719"/>
        <v/>
      </c>
      <c r="BW1183" s="132" t="str">
        <f t="shared" si="720"/>
        <v/>
      </c>
      <c r="BX1183" s="132" t="str">
        <f t="shared" si="721"/>
        <v/>
      </c>
      <c r="BY1183" s="132" t="str">
        <f t="shared" si="722"/>
        <v/>
      </c>
      <c r="BZ1183" t="str">
        <f t="shared" si="723"/>
        <v/>
      </c>
      <c r="CA1183" t="str">
        <f t="shared" si="724"/>
        <v/>
      </c>
      <c r="CB1183" t="str">
        <f t="shared" si="725"/>
        <v/>
      </c>
      <c r="CC1183" t="str">
        <f t="shared" si="726"/>
        <v/>
      </c>
      <c r="CD1183" t="str">
        <f t="shared" si="727"/>
        <v/>
      </c>
      <c r="CE1183" t="str">
        <f t="shared" si="728"/>
        <v/>
      </c>
      <c r="CF1183" t="str">
        <f t="shared" si="729"/>
        <v/>
      </c>
      <c r="CG1183" t="str">
        <f t="shared" si="730"/>
        <v/>
      </c>
      <c r="CH1183" t="str">
        <f t="shared" si="731"/>
        <v/>
      </c>
      <c r="CI1183" t="str">
        <f t="shared" si="732"/>
        <v/>
      </c>
      <c r="CJ1183" t="str">
        <f t="shared" si="733"/>
        <v/>
      </c>
      <c r="CK1183" t="str">
        <f t="shared" si="734"/>
        <v/>
      </c>
      <c r="CL1183" t="str">
        <f t="shared" si="735"/>
        <v/>
      </c>
      <c r="CM1183" t="str">
        <f t="shared" si="736"/>
        <v/>
      </c>
      <c r="CN1183" t="str">
        <f t="shared" si="737"/>
        <v/>
      </c>
      <c r="CO1183" t="str">
        <f t="shared" si="738"/>
        <v/>
      </c>
    </row>
    <row r="1184" spans="1:93" ht="16.5" customHeight="1">
      <c r="A1184" t="s">
        <v>5575</v>
      </c>
      <c r="B1184" s="97"/>
      <c r="C1184" s="26" t="s">
        <v>3736</v>
      </c>
      <c r="D1184" s="27"/>
      <c r="E1184" s="27" t="s">
        <v>6115</v>
      </c>
      <c r="F1184" t="s">
        <v>48</v>
      </c>
      <c r="G1184" s="30" t="s">
        <v>137</v>
      </c>
      <c r="J1184" t="s">
        <v>46</v>
      </c>
      <c r="K1184" s="28" t="s">
        <v>6127</v>
      </c>
      <c r="M1184" t="s">
        <v>1707</v>
      </c>
      <c r="R1184" t="str">
        <f>IF(COUNTIF(soi_input_variables!A:A,B1184)&gt;0,"yes","no")</f>
        <v>no</v>
      </c>
      <c r="S1184" t="str">
        <f>IF(COUNTIF(midas_input_variables!A:A,B1184)&gt;0,"yes","no")</f>
        <v>no</v>
      </c>
      <c r="T1184" t="str">
        <f t="shared" si="610"/>
        <v>no</v>
      </c>
      <c r="V1184" t="str">
        <f>IF(COUNTIF(eucalc_variables_proxies!A:A,B1184)&gt;0,"yes","no")</f>
        <v>no</v>
      </c>
      <c r="AO1184" s="29">
        <v>23</v>
      </c>
      <c r="AP1184" s="103" t="s">
        <v>6128</v>
      </c>
      <c r="AQ1184" s="104" t="b">
        <v>1</v>
      </c>
      <c r="AR1184" s="105"/>
      <c r="AS1184" s="29">
        <v>23</v>
      </c>
      <c r="AT1184" s="131" t="str" cm="1">
        <f t="array" ref="AT1184">IFERROR(_xlfn.TEXTSPLIT(AR1184,";",,FALSE),"")</f>
        <v/>
      </c>
      <c r="BJ1184" s="132" t="str">
        <f t="shared" si="707"/>
        <v/>
      </c>
      <c r="BK1184" s="132" t="str">
        <f t="shared" si="708"/>
        <v/>
      </c>
      <c r="BL1184" s="132" t="str">
        <f t="shared" si="709"/>
        <v/>
      </c>
      <c r="BM1184" s="132" t="str">
        <f t="shared" si="710"/>
        <v/>
      </c>
      <c r="BN1184" s="132" t="str">
        <f t="shared" si="711"/>
        <v/>
      </c>
      <c r="BO1184" s="132" t="str">
        <f t="shared" si="712"/>
        <v/>
      </c>
      <c r="BP1184" s="132" t="str">
        <f t="shared" si="713"/>
        <v/>
      </c>
      <c r="BQ1184" s="132" t="str">
        <f t="shared" si="714"/>
        <v/>
      </c>
      <c r="BR1184" s="132" t="str">
        <f t="shared" si="715"/>
        <v/>
      </c>
      <c r="BS1184" s="132" t="str">
        <f t="shared" si="716"/>
        <v/>
      </c>
      <c r="BT1184" s="132" t="str">
        <f t="shared" si="717"/>
        <v/>
      </c>
      <c r="BU1184" s="132" t="str">
        <f t="shared" si="718"/>
        <v/>
      </c>
      <c r="BV1184" s="132" t="str">
        <f t="shared" si="719"/>
        <v/>
      </c>
      <c r="BW1184" s="132" t="str">
        <f t="shared" si="720"/>
        <v/>
      </c>
      <c r="BX1184" s="132" t="str">
        <f t="shared" si="721"/>
        <v/>
      </c>
      <c r="BY1184" s="132" t="str">
        <f t="shared" si="722"/>
        <v/>
      </c>
      <c r="BZ1184" t="str">
        <f t="shared" si="723"/>
        <v/>
      </c>
      <c r="CA1184" t="str">
        <f t="shared" si="724"/>
        <v/>
      </c>
      <c r="CB1184" t="str">
        <f t="shared" si="725"/>
        <v/>
      </c>
      <c r="CC1184" t="str">
        <f t="shared" si="726"/>
        <v/>
      </c>
      <c r="CD1184" t="str">
        <f t="shared" si="727"/>
        <v/>
      </c>
      <c r="CE1184" t="str">
        <f t="shared" si="728"/>
        <v/>
      </c>
      <c r="CF1184" t="str">
        <f t="shared" si="729"/>
        <v/>
      </c>
      <c r="CG1184" t="str">
        <f t="shared" si="730"/>
        <v/>
      </c>
      <c r="CH1184" t="str">
        <f t="shared" si="731"/>
        <v/>
      </c>
      <c r="CI1184" t="str">
        <f t="shared" si="732"/>
        <v/>
      </c>
      <c r="CJ1184" t="str">
        <f t="shared" si="733"/>
        <v/>
      </c>
      <c r="CK1184" t="str">
        <f t="shared" si="734"/>
        <v/>
      </c>
      <c r="CL1184" t="str">
        <f t="shared" si="735"/>
        <v/>
      </c>
      <c r="CM1184" t="str">
        <f t="shared" si="736"/>
        <v/>
      </c>
      <c r="CN1184" t="str">
        <f t="shared" si="737"/>
        <v/>
      </c>
      <c r="CO1184" t="str">
        <f t="shared" si="738"/>
        <v/>
      </c>
    </row>
    <row r="1185" spans="1:93" ht="16.5" customHeight="1">
      <c r="B1185" s="97" t="s">
        <v>5114</v>
      </c>
      <c r="C1185" s="26" t="s">
        <v>3736</v>
      </c>
      <c r="D1185" s="27"/>
      <c r="E1185" s="27" t="s">
        <v>47</v>
      </c>
      <c r="F1185" t="s">
        <v>48</v>
      </c>
      <c r="G1185" s="30" t="s">
        <v>137</v>
      </c>
      <c r="J1185" t="s">
        <v>46</v>
      </c>
      <c r="K1185" s="28" t="s">
        <v>6127</v>
      </c>
      <c r="M1185" t="s">
        <v>38</v>
      </c>
      <c r="N1185" s="1" t="str">
        <f>_xlfn.CONCAT("0.01*", A1184)</f>
        <v>0.01*lus_land_other[ha]</v>
      </c>
      <c r="R1185" t="str">
        <f>IF(COUNTIF(soi_input_variables!A:A,B1185)&gt;0,"yes","no")</f>
        <v>no</v>
      </c>
      <c r="S1185" t="str">
        <f>IF(COUNTIF(midas_input_variables!A:A,B1185)&gt;0,"yes","no")</f>
        <v>yes</v>
      </c>
      <c r="T1185" t="str">
        <f t="shared" si="610"/>
        <v>yes</v>
      </c>
      <c r="U1185">
        <v>0.5</v>
      </c>
      <c r="V1185" t="str">
        <f>IF(COUNTIF(eucalc_variables_proxies!A:A,B1185)&gt;0,"yes","no")</f>
        <v>yes</v>
      </c>
      <c r="X1185" t="s">
        <v>3122</v>
      </c>
      <c r="AO1185" s="29"/>
      <c r="AP1185" s="103" t="s">
        <v>6129</v>
      </c>
      <c r="AQ1185" s="104" t="b">
        <v>1</v>
      </c>
      <c r="AR1185" s="105"/>
      <c r="AS1185" s="29"/>
      <c r="AT1185" s="131" t="str" cm="1">
        <f t="array" ref="AT1185">IFERROR(_xlfn.TEXTSPLIT(AR1185,";",,FALSE),"")</f>
        <v/>
      </c>
      <c r="BJ1185" s="132" t="str">
        <f t="shared" si="707"/>
        <v/>
      </c>
      <c r="BK1185" s="132" t="str">
        <f t="shared" si="708"/>
        <v/>
      </c>
      <c r="BL1185" s="132" t="str">
        <f t="shared" si="709"/>
        <v/>
      </c>
      <c r="BM1185" s="132" t="str">
        <f t="shared" si="710"/>
        <v/>
      </c>
      <c r="BN1185" s="132" t="str">
        <f t="shared" si="711"/>
        <v/>
      </c>
      <c r="BO1185" s="132" t="str">
        <f t="shared" si="712"/>
        <v/>
      </c>
      <c r="BP1185" s="132" t="str">
        <f t="shared" si="713"/>
        <v/>
      </c>
      <c r="BQ1185" s="132" t="str">
        <f t="shared" si="714"/>
        <v/>
      </c>
      <c r="BR1185" s="132" t="str">
        <f t="shared" si="715"/>
        <v/>
      </c>
      <c r="BS1185" s="132" t="str">
        <f t="shared" si="716"/>
        <v/>
      </c>
      <c r="BT1185" s="132" t="str">
        <f t="shared" si="717"/>
        <v/>
      </c>
      <c r="BU1185" s="132" t="str">
        <f t="shared" si="718"/>
        <v/>
      </c>
      <c r="BV1185" s="132" t="str">
        <f t="shared" si="719"/>
        <v/>
      </c>
      <c r="BW1185" s="132" t="str">
        <f t="shared" si="720"/>
        <v/>
      </c>
      <c r="BX1185" s="132" t="str">
        <f t="shared" si="721"/>
        <v/>
      </c>
      <c r="BY1185" s="132" t="str">
        <f t="shared" si="722"/>
        <v/>
      </c>
      <c r="BZ1185" t="str">
        <f t="shared" si="723"/>
        <v/>
      </c>
      <c r="CA1185" t="str">
        <f t="shared" si="724"/>
        <v/>
      </c>
      <c r="CB1185" t="str">
        <f t="shared" si="725"/>
        <v/>
      </c>
      <c r="CC1185" t="str">
        <f t="shared" si="726"/>
        <v/>
      </c>
      <c r="CD1185" t="str">
        <f t="shared" si="727"/>
        <v/>
      </c>
      <c r="CE1185" t="str">
        <f t="shared" si="728"/>
        <v/>
      </c>
      <c r="CF1185" t="str">
        <f t="shared" si="729"/>
        <v/>
      </c>
      <c r="CG1185" t="str">
        <f t="shared" si="730"/>
        <v/>
      </c>
      <c r="CH1185" t="str">
        <f t="shared" si="731"/>
        <v/>
      </c>
      <c r="CI1185" t="str">
        <f t="shared" si="732"/>
        <v/>
      </c>
      <c r="CJ1185" t="str">
        <f t="shared" si="733"/>
        <v/>
      </c>
      <c r="CK1185" t="str">
        <f t="shared" si="734"/>
        <v/>
      </c>
      <c r="CL1185" t="str">
        <f t="shared" si="735"/>
        <v/>
      </c>
      <c r="CM1185" t="str">
        <f t="shared" si="736"/>
        <v/>
      </c>
      <c r="CN1185" t="str">
        <f t="shared" si="737"/>
        <v/>
      </c>
      <c r="CO1185" t="str">
        <f t="shared" si="738"/>
        <v/>
      </c>
    </row>
    <row r="1186" spans="1:93" ht="15.6" customHeight="1">
      <c r="A1186" t="s">
        <v>5572</v>
      </c>
      <c r="B1186" s="97"/>
      <c r="C1186" s="26" t="s">
        <v>6130</v>
      </c>
      <c r="D1186" s="27"/>
      <c r="E1186" s="27" t="s">
        <v>6115</v>
      </c>
      <c r="F1186" t="s">
        <v>48</v>
      </c>
      <c r="G1186" s="30" t="s">
        <v>137</v>
      </c>
      <c r="J1186" t="s">
        <v>46</v>
      </c>
      <c r="K1186" s="28" t="s">
        <v>6131</v>
      </c>
      <c r="M1186" t="s">
        <v>1707</v>
      </c>
      <c r="R1186" t="str">
        <f>IF(COUNTIF(soi_input_variables!A:A,B1186)&gt;0,"yes","no")</f>
        <v>no</v>
      </c>
      <c r="S1186" t="str">
        <f>IF(COUNTIF(midas_input_variables!A:A,B1186)&gt;0,"yes","no")</f>
        <v>no</v>
      </c>
      <c r="T1186" t="str">
        <f t="shared" si="610"/>
        <v>no</v>
      </c>
      <c r="V1186" t="str">
        <f>IF(COUNTIF(eucalc_variables_proxies!A:A,B1186)&gt;0,"yes","no")</f>
        <v>no</v>
      </c>
      <c r="AO1186" s="29"/>
      <c r="AP1186" s="103" t="s">
        <v>6132</v>
      </c>
      <c r="AQ1186" s="104" t="b">
        <v>0</v>
      </c>
      <c r="AR1186" s="105" t="s">
        <v>6133</v>
      </c>
      <c r="AS1186" s="29"/>
      <c r="AT1186" s="131" t="str" cm="1">
        <f t="array" ref="AT1186:AU1186">IFERROR(_xlfn.TEXTSPLIT(AR1186,";",,FALSE),"")</f>
        <v>22</v>
      </c>
      <c r="AU1186" s="131" t="str">
        <v>23</v>
      </c>
      <c r="BJ1186" s="132">
        <f t="shared" si="707"/>
        <v>22</v>
      </c>
      <c r="BK1186" s="132">
        <f t="shared" si="708"/>
        <v>23</v>
      </c>
      <c r="BL1186" s="132" t="str">
        <f t="shared" si="709"/>
        <v/>
      </c>
      <c r="BM1186" s="132" t="str">
        <f t="shared" si="710"/>
        <v/>
      </c>
      <c r="BN1186" s="132" t="str">
        <f t="shared" si="711"/>
        <v/>
      </c>
      <c r="BO1186" s="132" t="str">
        <f t="shared" si="712"/>
        <v/>
      </c>
      <c r="BP1186" s="132" t="str">
        <f t="shared" si="713"/>
        <v/>
      </c>
      <c r="BQ1186" s="132" t="str">
        <f t="shared" si="714"/>
        <v/>
      </c>
      <c r="BR1186" s="132" t="str">
        <f t="shared" si="715"/>
        <v/>
      </c>
      <c r="BS1186" s="132" t="str">
        <f t="shared" si="716"/>
        <v/>
      </c>
      <c r="BT1186" s="132" t="str">
        <f t="shared" si="717"/>
        <v/>
      </c>
      <c r="BU1186" s="132" t="str">
        <f t="shared" si="718"/>
        <v/>
      </c>
      <c r="BV1186" s="132" t="str">
        <f t="shared" si="719"/>
        <v/>
      </c>
      <c r="BW1186" s="132" t="str">
        <f t="shared" si="720"/>
        <v/>
      </c>
      <c r="BX1186" s="132" t="str">
        <f t="shared" si="721"/>
        <v/>
      </c>
      <c r="BY1186" s="132" t="str">
        <f t="shared" si="722"/>
        <v/>
      </c>
      <c r="BZ1186" t="str">
        <f t="shared" si="723"/>
        <v>tra_energy-demand_freight_aviation[TWh]</v>
      </c>
      <c r="CA1186" t="str">
        <f t="shared" si="724"/>
        <v>tra_energy-demand_passenger_2W[TWh]</v>
      </c>
      <c r="CB1186" t="str">
        <f t="shared" si="725"/>
        <v/>
      </c>
      <c r="CC1186" t="str">
        <f t="shared" si="726"/>
        <v/>
      </c>
      <c r="CD1186" t="str">
        <f t="shared" si="727"/>
        <v/>
      </c>
      <c r="CE1186" t="str">
        <f t="shared" si="728"/>
        <v/>
      </c>
      <c r="CF1186" t="str">
        <f t="shared" si="729"/>
        <v/>
      </c>
      <c r="CG1186" t="str">
        <f t="shared" si="730"/>
        <v/>
      </c>
      <c r="CH1186" t="str">
        <f t="shared" si="731"/>
        <v/>
      </c>
      <c r="CI1186" t="str">
        <f t="shared" si="732"/>
        <v/>
      </c>
      <c r="CJ1186" t="str">
        <f t="shared" si="733"/>
        <v/>
      </c>
      <c r="CK1186" t="str">
        <f t="shared" si="734"/>
        <v/>
      </c>
      <c r="CL1186" t="str">
        <f t="shared" si="735"/>
        <v/>
      </c>
      <c r="CM1186" t="str">
        <f t="shared" si="736"/>
        <v/>
      </c>
      <c r="CN1186" t="str">
        <f t="shared" si="737"/>
        <v/>
      </c>
      <c r="CO1186" t="str">
        <f t="shared" si="738"/>
        <v/>
      </c>
    </row>
    <row r="1187" spans="1:93" ht="15.6" customHeight="1">
      <c r="B1187" s="97" t="s">
        <v>5118</v>
      </c>
      <c r="C1187" s="26" t="s">
        <v>6130</v>
      </c>
      <c r="D1187" s="27"/>
      <c r="E1187" s="27" t="s">
        <v>47</v>
      </c>
      <c r="F1187" t="s">
        <v>48</v>
      </c>
      <c r="G1187" s="30" t="s">
        <v>137</v>
      </c>
      <c r="J1187" t="s">
        <v>46</v>
      </c>
      <c r="K1187" s="28" t="s">
        <v>6131</v>
      </c>
      <c r="M1187" t="s">
        <v>38</v>
      </c>
      <c r="N1187" s="1" t="str">
        <f>_xlfn.CONCAT("0.01*", A1186)</f>
        <v>0.01*lus_land_settlement[ha]</v>
      </c>
      <c r="R1187" t="str">
        <f>IF(COUNTIF(soi_input_variables!A:A,B1187)&gt;0,"yes","no")</f>
        <v>no</v>
      </c>
      <c r="S1187" t="str">
        <f>IF(COUNTIF(midas_input_variables!A:A,B1187)&gt;0,"yes","no")</f>
        <v>no</v>
      </c>
      <c r="T1187" t="str">
        <f t="shared" si="610"/>
        <v>no</v>
      </c>
      <c r="V1187" t="str">
        <f>IF(COUNTIF(eucalc_variables_proxies!A:A,B1187)&gt;0,"yes","no")</f>
        <v>yes</v>
      </c>
      <c r="X1187" t="s">
        <v>3122</v>
      </c>
      <c r="AO1187" s="29"/>
      <c r="AP1187" s="103" t="s">
        <v>6134</v>
      </c>
      <c r="AQ1187" s="104" t="b">
        <v>1</v>
      </c>
      <c r="AR1187" s="105"/>
      <c r="AS1187" s="29"/>
      <c r="AT1187" s="131" t="str" cm="1">
        <f t="array" ref="AT1187">IFERROR(_xlfn.TEXTSPLIT(AR1187,";",,FALSE),"")</f>
        <v/>
      </c>
      <c r="BJ1187" s="132" t="str">
        <f t="shared" si="707"/>
        <v/>
      </c>
      <c r="BK1187" s="132" t="str">
        <f t="shared" si="708"/>
        <v/>
      </c>
      <c r="BL1187" s="132" t="str">
        <f t="shared" si="709"/>
        <v/>
      </c>
      <c r="BM1187" s="132" t="str">
        <f t="shared" si="710"/>
        <v/>
      </c>
      <c r="BN1187" s="132" t="str">
        <f t="shared" si="711"/>
        <v/>
      </c>
      <c r="BO1187" s="132" t="str">
        <f t="shared" si="712"/>
        <v/>
      </c>
      <c r="BP1187" s="132" t="str">
        <f t="shared" si="713"/>
        <v/>
      </c>
      <c r="BQ1187" s="132" t="str">
        <f t="shared" si="714"/>
        <v/>
      </c>
      <c r="BR1187" s="132" t="str">
        <f t="shared" si="715"/>
        <v/>
      </c>
      <c r="BS1187" s="132" t="str">
        <f t="shared" si="716"/>
        <v/>
      </c>
      <c r="BT1187" s="132" t="str">
        <f t="shared" si="717"/>
        <v/>
      </c>
      <c r="BU1187" s="132" t="str">
        <f t="shared" si="718"/>
        <v/>
      </c>
      <c r="BV1187" s="132" t="str">
        <f t="shared" si="719"/>
        <v/>
      </c>
      <c r="BW1187" s="132" t="str">
        <f t="shared" si="720"/>
        <v/>
      </c>
      <c r="BX1187" s="132" t="str">
        <f t="shared" si="721"/>
        <v/>
      </c>
      <c r="BY1187" s="132" t="str">
        <f t="shared" si="722"/>
        <v/>
      </c>
      <c r="BZ1187" t="str">
        <f t="shared" si="723"/>
        <v/>
      </c>
      <c r="CA1187" t="str">
        <f t="shared" si="724"/>
        <v/>
      </c>
      <c r="CB1187" t="str">
        <f t="shared" si="725"/>
        <v/>
      </c>
      <c r="CC1187" t="str">
        <f t="shared" si="726"/>
        <v/>
      </c>
      <c r="CD1187" t="str">
        <f t="shared" si="727"/>
        <v/>
      </c>
      <c r="CE1187" t="str">
        <f t="shared" si="728"/>
        <v/>
      </c>
      <c r="CF1187" t="str">
        <f t="shared" si="729"/>
        <v/>
      </c>
      <c r="CG1187" t="str">
        <f t="shared" si="730"/>
        <v/>
      </c>
      <c r="CH1187" t="str">
        <f t="shared" si="731"/>
        <v/>
      </c>
      <c r="CI1187" t="str">
        <f t="shared" si="732"/>
        <v/>
      </c>
      <c r="CJ1187" t="str">
        <f t="shared" si="733"/>
        <v/>
      </c>
      <c r="CK1187" t="str">
        <f t="shared" si="734"/>
        <v/>
      </c>
      <c r="CL1187" t="str">
        <f t="shared" si="735"/>
        <v/>
      </c>
      <c r="CM1187" t="str">
        <f t="shared" si="736"/>
        <v/>
      </c>
      <c r="CN1187" t="str">
        <f t="shared" si="737"/>
        <v/>
      </c>
      <c r="CO1187" t="str">
        <f t="shared" si="738"/>
        <v/>
      </c>
    </row>
    <row r="1188" spans="1:93" ht="21" customHeight="1">
      <c r="A1188" t="s">
        <v>5569</v>
      </c>
      <c r="B1188" s="97"/>
      <c r="C1188" s="26" t="s">
        <v>6135</v>
      </c>
      <c r="D1188" s="27"/>
      <c r="E1188" s="27" t="s">
        <v>6115</v>
      </c>
      <c r="F1188" t="s">
        <v>48</v>
      </c>
      <c r="G1188" s="30" t="s">
        <v>137</v>
      </c>
      <c r="J1188" t="s">
        <v>46</v>
      </c>
      <c r="K1188" s="28" t="s">
        <v>6136</v>
      </c>
      <c r="M1188" t="s">
        <v>1707</v>
      </c>
      <c r="R1188" t="str">
        <f>IF(COUNTIF(soi_input_variables!A:A,B1188)&gt;0,"yes","no")</f>
        <v>no</v>
      </c>
      <c r="S1188" t="str">
        <f>IF(COUNTIF(midas_input_variables!A:A,B1188)&gt;0,"yes","no")</f>
        <v>no</v>
      </c>
      <c r="T1188" t="str">
        <f t="shared" si="610"/>
        <v>no</v>
      </c>
      <c r="V1188" t="str">
        <f>IF(COUNTIF(eucalc_variables_proxies!A:A,B1188)&gt;0,"yes","no")</f>
        <v>no</v>
      </c>
      <c r="AO1188" s="29"/>
      <c r="AP1188" s="103" t="s">
        <v>6137</v>
      </c>
      <c r="AQ1188" s="104" t="b">
        <v>1</v>
      </c>
      <c r="AR1188" s="105"/>
      <c r="AS1188" s="29"/>
      <c r="AT1188" s="131" t="str" cm="1">
        <f t="array" ref="AT1188">IFERROR(_xlfn.TEXTSPLIT(AR1188,";",,FALSE),"")</f>
        <v/>
      </c>
      <c r="BJ1188" s="132" t="str">
        <f t="shared" si="707"/>
        <v/>
      </c>
      <c r="BK1188" s="132" t="str">
        <f t="shared" si="708"/>
        <v/>
      </c>
      <c r="BL1188" s="132" t="str">
        <f t="shared" si="709"/>
        <v/>
      </c>
      <c r="BM1188" s="132" t="str">
        <f t="shared" si="710"/>
        <v/>
      </c>
      <c r="BN1188" s="132" t="str">
        <f t="shared" si="711"/>
        <v/>
      </c>
      <c r="BO1188" s="132" t="str">
        <f t="shared" si="712"/>
        <v/>
      </c>
      <c r="BP1188" s="132" t="str">
        <f t="shared" si="713"/>
        <v/>
      </c>
      <c r="BQ1188" s="132" t="str">
        <f t="shared" si="714"/>
        <v/>
      </c>
      <c r="BR1188" s="132" t="str">
        <f t="shared" si="715"/>
        <v/>
      </c>
      <c r="BS1188" s="132" t="str">
        <f t="shared" si="716"/>
        <v/>
      </c>
      <c r="BT1188" s="132" t="str">
        <f t="shared" si="717"/>
        <v/>
      </c>
      <c r="BU1188" s="132" t="str">
        <f t="shared" si="718"/>
        <v/>
      </c>
      <c r="BV1188" s="132" t="str">
        <f t="shared" si="719"/>
        <v/>
      </c>
      <c r="BW1188" s="132" t="str">
        <f t="shared" si="720"/>
        <v/>
      </c>
      <c r="BX1188" s="132" t="str">
        <f t="shared" si="721"/>
        <v/>
      </c>
      <c r="BY1188" s="132" t="str">
        <f t="shared" si="722"/>
        <v/>
      </c>
      <c r="BZ1188" t="str">
        <f t="shared" si="723"/>
        <v/>
      </c>
      <c r="CA1188" t="str">
        <f t="shared" si="724"/>
        <v/>
      </c>
      <c r="CB1188" t="str">
        <f t="shared" si="725"/>
        <v/>
      </c>
      <c r="CC1188" t="str">
        <f t="shared" si="726"/>
        <v/>
      </c>
      <c r="CD1188" t="str">
        <f t="shared" si="727"/>
        <v/>
      </c>
      <c r="CE1188" t="str">
        <f t="shared" si="728"/>
        <v/>
      </c>
      <c r="CF1188" t="str">
        <f t="shared" si="729"/>
        <v/>
      </c>
      <c r="CG1188" t="str">
        <f t="shared" si="730"/>
        <v/>
      </c>
      <c r="CH1188" t="str">
        <f t="shared" si="731"/>
        <v/>
      </c>
      <c r="CI1188" t="str">
        <f t="shared" si="732"/>
        <v/>
      </c>
      <c r="CJ1188" t="str">
        <f t="shared" si="733"/>
        <v/>
      </c>
      <c r="CK1188" t="str">
        <f t="shared" si="734"/>
        <v/>
      </c>
      <c r="CL1188" t="str">
        <f t="shared" si="735"/>
        <v/>
      </c>
      <c r="CM1188" t="str">
        <f t="shared" si="736"/>
        <v/>
      </c>
      <c r="CN1188" t="str">
        <f t="shared" si="737"/>
        <v/>
      </c>
      <c r="CO1188" t="str">
        <f t="shared" si="738"/>
        <v/>
      </c>
    </row>
    <row r="1189" spans="1:93" ht="19.2" customHeight="1">
      <c r="B1189" s="97" t="s">
        <v>5122</v>
      </c>
      <c r="C1189" s="26" t="s">
        <v>6135</v>
      </c>
      <c r="D1189" s="27"/>
      <c r="E1189" s="27" t="s">
        <v>47</v>
      </c>
      <c r="F1189" t="s">
        <v>48</v>
      </c>
      <c r="G1189" s="30" t="s">
        <v>137</v>
      </c>
      <c r="J1189" t="s">
        <v>46</v>
      </c>
      <c r="K1189" s="28" t="s">
        <v>6136</v>
      </c>
      <c r="M1189" t="s">
        <v>38</v>
      </c>
      <c r="N1189" s="1" t="str">
        <f>_xlfn.CONCAT("0.01*", A1188)</f>
        <v>0.01*lus_land_wetland[ha]</v>
      </c>
      <c r="R1189" t="str">
        <f>IF(COUNTIF(soi_input_variables!A:A,B1189)&gt;0,"yes","no")</f>
        <v>no</v>
      </c>
      <c r="S1189" t="str">
        <f>IF(COUNTIF(midas_input_variables!A:A,B1189)&gt;0,"yes","no")</f>
        <v>yes</v>
      </c>
      <c r="T1189" t="str">
        <f t="shared" si="610"/>
        <v>yes</v>
      </c>
      <c r="U1189">
        <v>0.5</v>
      </c>
      <c r="V1189" t="str">
        <f>IF(COUNTIF(eucalc_variables_proxies!A:A,B1189)&gt;0,"yes","no")</f>
        <v>yes</v>
      </c>
      <c r="X1189" t="s">
        <v>3122</v>
      </c>
      <c r="AO1189" s="29"/>
      <c r="AP1189" s="103" t="s">
        <v>6138</v>
      </c>
      <c r="AQ1189" s="104" t="b">
        <v>1</v>
      </c>
      <c r="AR1189" s="105"/>
      <c r="AS1189" s="29"/>
      <c r="AT1189" s="131" t="str" cm="1">
        <f t="array" ref="AT1189">IFERROR(_xlfn.TEXTSPLIT(AR1189,";",,FALSE),"")</f>
        <v/>
      </c>
      <c r="BJ1189" s="132" t="str">
        <f t="shared" si="707"/>
        <v/>
      </c>
      <c r="BK1189" s="132" t="str">
        <f t="shared" si="708"/>
        <v/>
      </c>
      <c r="BL1189" s="132" t="str">
        <f t="shared" si="709"/>
        <v/>
      </c>
      <c r="BM1189" s="132" t="str">
        <f t="shared" si="710"/>
        <v/>
      </c>
      <c r="BN1189" s="132" t="str">
        <f t="shared" si="711"/>
        <v/>
      </c>
      <c r="BO1189" s="132" t="str">
        <f t="shared" si="712"/>
        <v/>
      </c>
      <c r="BP1189" s="132" t="str">
        <f t="shared" si="713"/>
        <v/>
      </c>
      <c r="BQ1189" s="132" t="str">
        <f t="shared" si="714"/>
        <v/>
      </c>
      <c r="BR1189" s="132" t="str">
        <f t="shared" si="715"/>
        <v/>
      </c>
      <c r="BS1189" s="132" t="str">
        <f t="shared" si="716"/>
        <v/>
      </c>
      <c r="BT1189" s="132" t="str">
        <f t="shared" si="717"/>
        <v/>
      </c>
      <c r="BU1189" s="132" t="str">
        <f t="shared" si="718"/>
        <v/>
      </c>
      <c r="BV1189" s="132" t="str">
        <f t="shared" si="719"/>
        <v/>
      </c>
      <c r="BW1189" s="132" t="str">
        <f t="shared" si="720"/>
        <v/>
      </c>
      <c r="BX1189" s="132" t="str">
        <f t="shared" si="721"/>
        <v/>
      </c>
      <c r="BY1189" s="132" t="str">
        <f t="shared" si="722"/>
        <v/>
      </c>
      <c r="BZ1189" t="str">
        <f t="shared" si="723"/>
        <v/>
      </c>
      <c r="CA1189" t="str">
        <f t="shared" si="724"/>
        <v/>
      </c>
      <c r="CB1189" t="str">
        <f t="shared" si="725"/>
        <v/>
      </c>
      <c r="CC1189" t="str">
        <f t="shared" si="726"/>
        <v/>
      </c>
      <c r="CD1189" t="str">
        <f t="shared" si="727"/>
        <v/>
      </c>
      <c r="CE1189" t="str">
        <f t="shared" si="728"/>
        <v/>
      </c>
      <c r="CF1189" t="str">
        <f t="shared" si="729"/>
        <v/>
      </c>
      <c r="CG1189" t="str">
        <f t="shared" si="730"/>
        <v/>
      </c>
      <c r="CH1189" t="str">
        <f t="shared" si="731"/>
        <v/>
      </c>
      <c r="CI1189" t="str">
        <f t="shared" si="732"/>
        <v/>
      </c>
      <c r="CJ1189" t="str">
        <f t="shared" si="733"/>
        <v/>
      </c>
      <c r="CK1189" t="str">
        <f t="shared" si="734"/>
        <v/>
      </c>
      <c r="CL1189" t="str">
        <f t="shared" si="735"/>
        <v/>
      </c>
      <c r="CM1189" t="str">
        <f t="shared" si="736"/>
        <v/>
      </c>
      <c r="CN1189" t="str">
        <f t="shared" si="737"/>
        <v/>
      </c>
      <c r="CO1189" t="str">
        <f t="shared" si="738"/>
        <v/>
      </c>
    </row>
    <row r="1190" spans="1:93" ht="19.2" customHeight="1">
      <c r="A1190" t="s">
        <v>5564</v>
      </c>
      <c r="B1190" t="s">
        <v>6139</v>
      </c>
      <c r="C1190" s="26"/>
      <c r="D1190" s="27"/>
      <c r="E1190" s="27" t="s">
        <v>2890</v>
      </c>
      <c r="F1190" t="s">
        <v>48</v>
      </c>
      <c r="G1190" s="30"/>
      <c r="K1190" s="28"/>
      <c r="M1190" s="198" t="s">
        <v>1707</v>
      </c>
      <c r="R1190" t="str">
        <f>IF(COUNTIF(soi_input_variables!A:A,B1190)&gt;0,"yes","no")</f>
        <v>no</v>
      </c>
      <c r="S1190" t="str">
        <f>IF(COUNTIF(midas_input_variables!A:A,B1190)&gt;0,"yes","no")</f>
        <v>no</v>
      </c>
      <c r="T1190" t="str">
        <f t="shared" ref="T1190:T1191" si="740">IF(OR(R1190="yes",S1190="yes"),"yes","no")</f>
        <v>no</v>
      </c>
      <c r="V1190" t="str">
        <f>IF(COUNTIF(eucalc_variables_proxies!A:A,B1190)&gt;0,"yes","no")</f>
        <v>no</v>
      </c>
      <c r="W1190" s="198" t="s">
        <v>38</v>
      </c>
      <c r="AO1190" s="29"/>
      <c r="AP1190" s="103" t="s">
        <v>6140</v>
      </c>
      <c r="AQ1190" s="104" t="b">
        <v>1</v>
      </c>
      <c r="AR1190" s="105"/>
      <c r="AS1190" s="29"/>
      <c r="AT1190" s="131" t="str" cm="1">
        <f t="array" ref="AT1190">IFERROR(_xlfn.TEXTSPLIT(AR1190,";",,FALSE),"")</f>
        <v/>
      </c>
      <c r="BJ1190" s="132" t="str">
        <f t="shared" si="707"/>
        <v/>
      </c>
      <c r="BK1190" s="132" t="str">
        <f t="shared" si="708"/>
        <v/>
      </c>
      <c r="BL1190" s="132" t="str">
        <f t="shared" si="709"/>
        <v/>
      </c>
      <c r="BM1190" s="132" t="str">
        <f t="shared" si="710"/>
        <v/>
      </c>
      <c r="BN1190" s="132" t="str">
        <f t="shared" si="711"/>
        <v/>
      </c>
      <c r="BO1190" s="132" t="str">
        <f t="shared" si="712"/>
        <v/>
      </c>
      <c r="BP1190" s="132" t="str">
        <f t="shared" si="713"/>
        <v/>
      </c>
      <c r="BQ1190" s="132" t="str">
        <f t="shared" si="714"/>
        <v/>
      </c>
      <c r="BR1190" s="132" t="str">
        <f t="shared" si="715"/>
        <v/>
      </c>
      <c r="BS1190" s="132" t="str">
        <f t="shared" si="716"/>
        <v/>
      </c>
      <c r="BT1190" s="132" t="str">
        <f t="shared" si="717"/>
        <v/>
      </c>
      <c r="BU1190" s="132" t="str">
        <f t="shared" si="718"/>
        <v/>
      </c>
      <c r="BV1190" s="132" t="str">
        <f t="shared" si="719"/>
        <v/>
      </c>
      <c r="BW1190" s="132" t="str">
        <f t="shared" si="720"/>
        <v/>
      </c>
      <c r="BX1190" s="132" t="str">
        <f t="shared" si="721"/>
        <v/>
      </c>
      <c r="BY1190" s="132" t="str">
        <f t="shared" si="722"/>
        <v/>
      </c>
      <c r="BZ1190" t="str">
        <f t="shared" si="723"/>
        <v/>
      </c>
      <c r="CA1190" t="str">
        <f t="shared" si="724"/>
        <v/>
      </c>
      <c r="CB1190" t="str">
        <f t="shared" si="725"/>
        <v/>
      </c>
      <c r="CC1190" t="str">
        <f t="shared" si="726"/>
        <v/>
      </c>
      <c r="CD1190" t="str">
        <f t="shared" si="727"/>
        <v/>
      </c>
      <c r="CE1190" t="str">
        <f t="shared" si="728"/>
        <v/>
      </c>
      <c r="CF1190" t="str">
        <f t="shared" si="729"/>
        <v/>
      </c>
      <c r="CG1190" t="str">
        <f t="shared" si="730"/>
        <v/>
      </c>
      <c r="CH1190" t="str">
        <f t="shared" si="731"/>
        <v/>
      </c>
      <c r="CI1190" t="str">
        <f t="shared" si="732"/>
        <v/>
      </c>
      <c r="CJ1190" t="str">
        <f t="shared" si="733"/>
        <v/>
      </c>
      <c r="CK1190" t="str">
        <f t="shared" si="734"/>
        <v/>
      </c>
      <c r="CL1190" t="str">
        <f t="shared" si="735"/>
        <v/>
      </c>
      <c r="CM1190" t="str">
        <f t="shared" si="736"/>
        <v/>
      </c>
      <c r="CN1190" t="str">
        <f t="shared" si="737"/>
        <v/>
      </c>
      <c r="CO1190" t="str">
        <f t="shared" si="738"/>
        <v/>
      </c>
    </row>
    <row r="1191" spans="1:93" ht="19.2" customHeight="1">
      <c r="A1191" t="s">
        <v>5566</v>
      </c>
      <c r="B1191" t="s">
        <v>6141</v>
      </c>
      <c r="C1191" s="26"/>
      <c r="D1191" s="27"/>
      <c r="E1191" s="27" t="s">
        <v>70</v>
      </c>
      <c r="F1191" t="s">
        <v>48</v>
      </c>
      <c r="G1191" s="30"/>
      <c r="K1191" s="28"/>
      <c r="M1191" s="198" t="s">
        <v>1707</v>
      </c>
      <c r="R1191" t="str">
        <f>IF(COUNTIF(soi_input_variables!A:A,B1191)&gt;0,"yes","no")</f>
        <v>no</v>
      </c>
      <c r="S1191" t="str">
        <f>IF(COUNTIF(midas_input_variables!A:A,B1191)&gt;0,"yes","no")</f>
        <v>no</v>
      </c>
      <c r="T1191" t="str">
        <f t="shared" si="740"/>
        <v>no</v>
      </c>
      <c r="V1191" t="str">
        <f>IF(COUNTIF(eucalc_variables_proxies!A:A,B1191)&gt;0,"yes","no")</f>
        <v>no</v>
      </c>
      <c r="W1191" s="198" t="s">
        <v>38</v>
      </c>
      <c r="AO1191" s="29"/>
      <c r="AP1191" s="103" t="s">
        <v>6142</v>
      </c>
      <c r="AQ1191" s="104" t="b">
        <v>1</v>
      </c>
      <c r="AR1191" s="105"/>
      <c r="AS1191" s="29"/>
      <c r="AT1191" s="131" t="str" cm="1">
        <f t="array" ref="AT1191">IFERROR(_xlfn.TEXTSPLIT(AR1191,";",,FALSE),"")</f>
        <v/>
      </c>
      <c r="BJ1191" s="132" t="str">
        <f t="shared" si="707"/>
        <v/>
      </c>
      <c r="BK1191" s="132" t="str">
        <f t="shared" si="708"/>
        <v/>
      </c>
      <c r="BL1191" s="132" t="str">
        <f t="shared" si="709"/>
        <v/>
      </c>
      <c r="BM1191" s="132" t="str">
        <f t="shared" si="710"/>
        <v/>
      </c>
      <c r="BN1191" s="132" t="str">
        <f t="shared" si="711"/>
        <v/>
      </c>
      <c r="BO1191" s="132" t="str">
        <f t="shared" si="712"/>
        <v/>
      </c>
      <c r="BP1191" s="132" t="str">
        <f t="shared" si="713"/>
        <v/>
      </c>
      <c r="BQ1191" s="132" t="str">
        <f t="shared" si="714"/>
        <v/>
      </c>
      <c r="BR1191" s="132" t="str">
        <f t="shared" si="715"/>
        <v/>
      </c>
      <c r="BS1191" s="132" t="str">
        <f t="shared" si="716"/>
        <v/>
      </c>
      <c r="BT1191" s="132" t="str">
        <f t="shared" si="717"/>
        <v/>
      </c>
      <c r="BU1191" s="132" t="str">
        <f t="shared" si="718"/>
        <v/>
      </c>
      <c r="BV1191" s="132" t="str">
        <f t="shared" si="719"/>
        <v/>
      </c>
      <c r="BW1191" s="132" t="str">
        <f t="shared" si="720"/>
        <v/>
      </c>
      <c r="BX1191" s="132" t="str">
        <f t="shared" si="721"/>
        <v/>
      </c>
      <c r="BY1191" s="132" t="str">
        <f t="shared" si="722"/>
        <v/>
      </c>
      <c r="BZ1191" t="str">
        <f t="shared" si="723"/>
        <v/>
      </c>
      <c r="CA1191" t="str">
        <f t="shared" si="724"/>
        <v/>
      </c>
      <c r="CB1191" t="str">
        <f t="shared" si="725"/>
        <v/>
      </c>
      <c r="CC1191" t="str">
        <f t="shared" si="726"/>
        <v/>
      </c>
      <c r="CD1191" t="str">
        <f t="shared" si="727"/>
        <v/>
      </c>
      <c r="CE1191" t="str">
        <f t="shared" si="728"/>
        <v/>
      </c>
      <c r="CF1191" t="str">
        <f t="shared" si="729"/>
        <v/>
      </c>
      <c r="CG1191" t="str">
        <f t="shared" si="730"/>
        <v/>
      </c>
      <c r="CH1191" t="str">
        <f t="shared" si="731"/>
        <v/>
      </c>
      <c r="CI1191" t="str">
        <f t="shared" si="732"/>
        <v/>
      </c>
      <c r="CJ1191" t="str">
        <f t="shared" si="733"/>
        <v/>
      </c>
      <c r="CK1191" t="str">
        <f t="shared" si="734"/>
        <v/>
      </c>
      <c r="CL1191" t="str">
        <f t="shared" si="735"/>
        <v/>
      </c>
      <c r="CM1191" t="str">
        <f t="shared" si="736"/>
        <v/>
      </c>
      <c r="CN1191" t="str">
        <f t="shared" si="737"/>
        <v/>
      </c>
      <c r="CO1191" t="str">
        <f t="shared" si="738"/>
        <v/>
      </c>
    </row>
    <row r="1192" spans="1:93" ht="19.2" customHeight="1">
      <c r="A1192" t="s">
        <v>5767</v>
      </c>
      <c r="B1192" t="s">
        <v>6143</v>
      </c>
      <c r="C1192" s="26"/>
      <c r="D1192" s="27"/>
      <c r="E1192" s="27" t="s">
        <v>61</v>
      </c>
      <c r="F1192" t="s">
        <v>48</v>
      </c>
      <c r="G1192" s="30"/>
      <c r="K1192" s="28"/>
      <c r="M1192" s="198" t="s">
        <v>1707</v>
      </c>
      <c r="R1192" t="str">
        <f>IF(COUNTIF(soi_input_variables!A:A,B1192)&gt;0,"yes","no")</f>
        <v>no</v>
      </c>
      <c r="S1192" t="str">
        <f>IF(COUNTIF(midas_input_variables!A:A,B1192)&gt;0,"yes","no")</f>
        <v>no</v>
      </c>
      <c r="T1192" t="str">
        <f t="shared" ref="T1192:T1207" si="741">IF(OR(R1192="yes",S1192="yes"),"yes","no")</f>
        <v>no</v>
      </c>
      <c r="V1192" t="str">
        <f>IF(COUNTIF(eucalc_variables_proxies!A:A,B1192)&gt;0,"yes","no")</f>
        <v>no</v>
      </c>
      <c r="W1192" s="198" t="s">
        <v>38</v>
      </c>
      <c r="AO1192" s="29"/>
      <c r="AP1192" s="103" t="s">
        <v>6144</v>
      </c>
      <c r="AQ1192" s="104" t="b">
        <v>1</v>
      </c>
      <c r="AR1192" s="105"/>
      <c r="AS1192" s="29"/>
      <c r="AT1192" s="131" t="str" cm="1">
        <f t="array" ref="AT1192">IFERROR(_xlfn.TEXTSPLIT(AR1192,";",,FALSE),"")</f>
        <v/>
      </c>
      <c r="BJ1192" s="132" t="str">
        <f t="shared" si="707"/>
        <v/>
      </c>
      <c r="BK1192" s="132" t="str">
        <f t="shared" si="708"/>
        <v/>
      </c>
      <c r="BL1192" s="132" t="str">
        <f t="shared" si="709"/>
        <v/>
      </c>
      <c r="BM1192" s="132" t="str">
        <f t="shared" si="710"/>
        <v/>
      </c>
      <c r="BN1192" s="132" t="str">
        <f t="shared" si="711"/>
        <v/>
      </c>
      <c r="BO1192" s="132" t="str">
        <f t="shared" si="712"/>
        <v/>
      </c>
      <c r="BP1192" s="132" t="str">
        <f t="shared" si="713"/>
        <v/>
      </c>
      <c r="BQ1192" s="132" t="str">
        <f t="shared" si="714"/>
        <v/>
      </c>
      <c r="BR1192" s="132" t="str">
        <f t="shared" si="715"/>
        <v/>
      </c>
      <c r="BS1192" s="132" t="str">
        <f t="shared" si="716"/>
        <v/>
      </c>
      <c r="BT1192" s="132" t="str">
        <f t="shared" si="717"/>
        <v/>
      </c>
      <c r="BU1192" s="132" t="str">
        <f t="shared" si="718"/>
        <v/>
      </c>
      <c r="BV1192" s="132" t="str">
        <f t="shared" si="719"/>
        <v/>
      </c>
      <c r="BW1192" s="132" t="str">
        <f t="shared" si="720"/>
        <v/>
      </c>
      <c r="BX1192" s="132" t="str">
        <f t="shared" si="721"/>
        <v/>
      </c>
      <c r="BY1192" s="132" t="str">
        <f t="shared" si="722"/>
        <v/>
      </c>
      <c r="BZ1192" t="str">
        <f t="shared" si="723"/>
        <v/>
      </c>
      <c r="CA1192" t="str">
        <f t="shared" si="724"/>
        <v/>
      </c>
      <c r="CB1192" t="str">
        <f t="shared" si="725"/>
        <v/>
      </c>
      <c r="CC1192" t="str">
        <f t="shared" si="726"/>
        <v/>
      </c>
      <c r="CD1192" t="str">
        <f t="shared" si="727"/>
        <v/>
      </c>
      <c r="CE1192" t="str">
        <f t="shared" si="728"/>
        <v/>
      </c>
      <c r="CF1192" t="str">
        <f t="shared" si="729"/>
        <v/>
      </c>
      <c r="CG1192" t="str">
        <f t="shared" si="730"/>
        <v/>
      </c>
      <c r="CH1192" t="str">
        <f t="shared" si="731"/>
        <v/>
      </c>
      <c r="CI1192" t="str">
        <f t="shared" si="732"/>
        <v/>
      </c>
      <c r="CJ1192" t="str">
        <f t="shared" si="733"/>
        <v/>
      </c>
      <c r="CK1192" t="str">
        <f t="shared" si="734"/>
        <v/>
      </c>
      <c r="CL1192" t="str">
        <f t="shared" si="735"/>
        <v/>
      </c>
      <c r="CM1192" t="str">
        <f t="shared" si="736"/>
        <v/>
      </c>
      <c r="CN1192" t="str">
        <f t="shared" si="737"/>
        <v/>
      </c>
      <c r="CO1192" t="str">
        <f t="shared" si="738"/>
        <v/>
      </c>
    </row>
    <row r="1193" spans="1:93" ht="19.2" customHeight="1">
      <c r="A1193" t="s">
        <v>5772</v>
      </c>
      <c r="B1193" t="s">
        <v>6145</v>
      </c>
      <c r="C1193" s="26"/>
      <c r="D1193" s="27"/>
      <c r="E1193" s="27" t="s">
        <v>61</v>
      </c>
      <c r="F1193" t="s">
        <v>48</v>
      </c>
      <c r="G1193" s="30"/>
      <c r="K1193" s="28"/>
      <c r="M1193" s="198" t="s">
        <v>1707</v>
      </c>
      <c r="R1193" t="str">
        <f>IF(COUNTIF(soi_input_variables!A:A,B1193)&gt;0,"yes","no")</f>
        <v>no</v>
      </c>
      <c r="S1193" t="str">
        <f>IF(COUNTIF(midas_input_variables!A:A,B1193)&gt;0,"yes","no")</f>
        <v>no</v>
      </c>
      <c r="T1193" t="str">
        <f t="shared" si="741"/>
        <v>no</v>
      </c>
      <c r="V1193" t="str">
        <f>IF(COUNTIF(eucalc_variables_proxies!A:A,B1193)&gt;0,"yes","no")</f>
        <v>no</v>
      </c>
      <c r="W1193" s="198" t="s">
        <v>38</v>
      </c>
      <c r="AO1193" s="29"/>
      <c r="AP1193" s="103" t="s">
        <v>6146</v>
      </c>
      <c r="AQ1193" s="104" t="b">
        <v>1</v>
      </c>
      <c r="AR1193" s="105"/>
      <c r="AS1193" s="29"/>
      <c r="AT1193" s="131" t="str" cm="1">
        <f t="array" ref="AT1193">IFERROR(_xlfn.TEXTSPLIT(AR1193,";",,FALSE),"")</f>
        <v/>
      </c>
      <c r="BJ1193" s="132" t="str">
        <f t="shared" si="707"/>
        <v/>
      </c>
      <c r="BK1193" s="132" t="str">
        <f t="shared" si="708"/>
        <v/>
      </c>
      <c r="BL1193" s="132" t="str">
        <f t="shared" si="709"/>
        <v/>
      </c>
      <c r="BM1193" s="132" t="str">
        <f t="shared" si="710"/>
        <v/>
      </c>
      <c r="BN1193" s="132" t="str">
        <f t="shared" si="711"/>
        <v/>
      </c>
      <c r="BO1193" s="132" t="str">
        <f t="shared" si="712"/>
        <v/>
      </c>
      <c r="BP1193" s="132" t="str">
        <f t="shared" si="713"/>
        <v/>
      </c>
      <c r="BQ1193" s="132" t="str">
        <f t="shared" si="714"/>
        <v/>
      </c>
      <c r="BR1193" s="132" t="str">
        <f t="shared" si="715"/>
        <v/>
      </c>
      <c r="BS1193" s="132" t="str">
        <f t="shared" si="716"/>
        <v/>
      </c>
      <c r="BT1193" s="132" t="str">
        <f t="shared" si="717"/>
        <v/>
      </c>
      <c r="BU1193" s="132" t="str">
        <f t="shared" si="718"/>
        <v/>
      </c>
      <c r="BV1193" s="132" t="str">
        <f t="shared" si="719"/>
        <v/>
      </c>
      <c r="BW1193" s="132" t="str">
        <f t="shared" si="720"/>
        <v/>
      </c>
      <c r="BX1193" s="132" t="str">
        <f t="shared" si="721"/>
        <v/>
      </c>
      <c r="BY1193" s="132" t="str">
        <f t="shared" si="722"/>
        <v/>
      </c>
      <c r="BZ1193" t="str">
        <f t="shared" si="723"/>
        <v/>
      </c>
      <c r="CA1193" t="str">
        <f t="shared" si="724"/>
        <v/>
      </c>
      <c r="CB1193" t="str">
        <f t="shared" si="725"/>
        <v/>
      </c>
      <c r="CC1193" t="str">
        <f t="shared" si="726"/>
        <v/>
      </c>
      <c r="CD1193" t="str">
        <f t="shared" si="727"/>
        <v/>
      </c>
      <c r="CE1193" t="str">
        <f t="shared" si="728"/>
        <v/>
      </c>
      <c r="CF1193" t="str">
        <f t="shared" si="729"/>
        <v/>
      </c>
      <c r="CG1193" t="str">
        <f t="shared" si="730"/>
        <v/>
      </c>
      <c r="CH1193" t="str">
        <f t="shared" si="731"/>
        <v/>
      </c>
      <c r="CI1193" t="str">
        <f t="shared" si="732"/>
        <v/>
      </c>
      <c r="CJ1193" t="str">
        <f t="shared" si="733"/>
        <v/>
      </c>
      <c r="CK1193" t="str">
        <f t="shared" si="734"/>
        <v/>
      </c>
      <c r="CL1193" t="str">
        <f t="shared" si="735"/>
        <v/>
      </c>
      <c r="CM1193" t="str">
        <f t="shared" si="736"/>
        <v/>
      </c>
      <c r="CN1193" t="str">
        <f t="shared" si="737"/>
        <v/>
      </c>
      <c r="CO1193" t="str">
        <f t="shared" si="738"/>
        <v/>
      </c>
    </row>
    <row r="1194" spans="1:93" ht="19.2" customHeight="1">
      <c r="A1194" t="s">
        <v>5775</v>
      </c>
      <c r="B1194" t="s">
        <v>6147</v>
      </c>
      <c r="C1194" s="26"/>
      <c r="D1194" s="27"/>
      <c r="E1194" s="27" t="s">
        <v>61</v>
      </c>
      <c r="F1194" t="s">
        <v>48</v>
      </c>
      <c r="G1194" s="30"/>
      <c r="K1194" s="28"/>
      <c r="M1194" s="198" t="s">
        <v>1707</v>
      </c>
      <c r="R1194" t="str">
        <f>IF(COUNTIF(soi_input_variables!A:A,B1194)&gt;0,"yes","no")</f>
        <v>no</v>
      </c>
      <c r="S1194" t="str">
        <f>IF(COUNTIF(midas_input_variables!A:A,B1194)&gt;0,"yes","no")</f>
        <v>no</v>
      </c>
      <c r="T1194" t="str">
        <f t="shared" si="741"/>
        <v>no</v>
      </c>
      <c r="V1194" t="str">
        <f>IF(COUNTIF(eucalc_variables_proxies!A:A,B1194)&gt;0,"yes","no")</f>
        <v>no</v>
      </c>
      <c r="W1194" s="198" t="s">
        <v>38</v>
      </c>
      <c r="AO1194" s="29"/>
      <c r="AP1194" s="103" t="s">
        <v>6148</v>
      </c>
      <c r="AQ1194" s="104" t="b">
        <v>1</v>
      </c>
      <c r="AR1194" s="105"/>
      <c r="AS1194" s="29"/>
      <c r="AT1194" s="131" t="str" cm="1">
        <f t="array" ref="AT1194">IFERROR(_xlfn.TEXTSPLIT(AR1194,";",,FALSE),"")</f>
        <v/>
      </c>
      <c r="BJ1194" s="132" t="str">
        <f t="shared" si="707"/>
        <v/>
      </c>
      <c r="BK1194" s="132" t="str">
        <f t="shared" si="708"/>
        <v/>
      </c>
      <c r="BL1194" s="132" t="str">
        <f t="shared" si="709"/>
        <v/>
      </c>
      <c r="BM1194" s="132" t="str">
        <f t="shared" si="710"/>
        <v/>
      </c>
      <c r="BN1194" s="132" t="str">
        <f t="shared" si="711"/>
        <v/>
      </c>
      <c r="BO1194" s="132" t="str">
        <f t="shared" si="712"/>
        <v/>
      </c>
      <c r="BP1194" s="132" t="str">
        <f t="shared" si="713"/>
        <v/>
      </c>
      <c r="BQ1194" s="132" t="str">
        <f t="shared" si="714"/>
        <v/>
      </c>
      <c r="BR1194" s="132" t="str">
        <f t="shared" si="715"/>
        <v/>
      </c>
      <c r="BS1194" s="132" t="str">
        <f t="shared" si="716"/>
        <v/>
      </c>
      <c r="BT1194" s="132" t="str">
        <f t="shared" si="717"/>
        <v/>
      </c>
      <c r="BU1194" s="132" t="str">
        <f t="shared" si="718"/>
        <v/>
      </c>
      <c r="BV1194" s="132" t="str">
        <f t="shared" si="719"/>
        <v/>
      </c>
      <c r="BW1194" s="132" t="str">
        <f t="shared" si="720"/>
        <v/>
      </c>
      <c r="BX1194" s="132" t="str">
        <f t="shared" si="721"/>
        <v/>
      </c>
      <c r="BY1194" s="132" t="str">
        <f t="shared" si="722"/>
        <v/>
      </c>
      <c r="BZ1194" t="str">
        <f t="shared" si="723"/>
        <v/>
      </c>
      <c r="CA1194" t="str">
        <f t="shared" si="724"/>
        <v/>
      </c>
      <c r="CB1194" t="str">
        <f t="shared" si="725"/>
        <v/>
      </c>
      <c r="CC1194" t="str">
        <f t="shared" si="726"/>
        <v/>
      </c>
      <c r="CD1194" t="str">
        <f t="shared" si="727"/>
        <v/>
      </c>
      <c r="CE1194" t="str">
        <f t="shared" si="728"/>
        <v/>
      </c>
      <c r="CF1194" t="str">
        <f t="shared" si="729"/>
        <v/>
      </c>
      <c r="CG1194" t="str">
        <f t="shared" si="730"/>
        <v/>
      </c>
      <c r="CH1194" t="str">
        <f t="shared" si="731"/>
        <v/>
      </c>
      <c r="CI1194" t="str">
        <f t="shared" si="732"/>
        <v/>
      </c>
      <c r="CJ1194" t="str">
        <f t="shared" si="733"/>
        <v/>
      </c>
      <c r="CK1194" t="str">
        <f t="shared" si="734"/>
        <v/>
      </c>
      <c r="CL1194" t="str">
        <f t="shared" si="735"/>
        <v/>
      </c>
      <c r="CM1194" t="str">
        <f t="shared" si="736"/>
        <v/>
      </c>
      <c r="CN1194" t="str">
        <f t="shared" si="737"/>
        <v/>
      </c>
      <c r="CO1194" t="str">
        <f t="shared" si="738"/>
        <v/>
      </c>
    </row>
    <row r="1195" spans="1:93" ht="19.2" customHeight="1">
      <c r="A1195" t="s">
        <v>5787</v>
      </c>
      <c r="B1195" t="s">
        <v>6149</v>
      </c>
      <c r="C1195" s="26"/>
      <c r="D1195" s="27"/>
      <c r="E1195" s="27" t="s">
        <v>61</v>
      </c>
      <c r="F1195" t="s">
        <v>48</v>
      </c>
      <c r="G1195" s="30"/>
      <c r="K1195" s="28"/>
      <c r="M1195" s="198" t="s">
        <v>1707</v>
      </c>
      <c r="R1195" t="str">
        <f>IF(COUNTIF(soi_input_variables!A:A,B1195)&gt;0,"yes","no")</f>
        <v>no</v>
      </c>
      <c r="S1195" t="str">
        <f>IF(COUNTIF(midas_input_variables!A:A,B1195)&gt;0,"yes","no")</f>
        <v>no</v>
      </c>
      <c r="T1195" t="str">
        <f t="shared" si="741"/>
        <v>no</v>
      </c>
      <c r="V1195" t="str">
        <f>IF(COUNTIF(eucalc_variables_proxies!A:A,B1195)&gt;0,"yes","no")</f>
        <v>no</v>
      </c>
      <c r="W1195" s="198" t="s">
        <v>38</v>
      </c>
      <c r="AO1195" s="29"/>
      <c r="AP1195" s="103" t="s">
        <v>6150</v>
      </c>
      <c r="AQ1195" s="104" t="b">
        <v>1</v>
      </c>
      <c r="AR1195" s="105"/>
      <c r="AS1195" s="29"/>
      <c r="AT1195" s="131" t="str" cm="1">
        <f t="array" ref="AT1195">IFERROR(_xlfn.TEXTSPLIT(AR1195,";",,FALSE),"")</f>
        <v/>
      </c>
      <c r="BJ1195" s="132" t="str">
        <f t="shared" si="707"/>
        <v/>
      </c>
      <c r="BK1195" s="132" t="str">
        <f t="shared" si="708"/>
        <v/>
      </c>
      <c r="BL1195" s="132" t="str">
        <f t="shared" si="709"/>
        <v/>
      </c>
      <c r="BM1195" s="132" t="str">
        <f t="shared" si="710"/>
        <v/>
      </c>
      <c r="BN1195" s="132" t="str">
        <f t="shared" si="711"/>
        <v/>
      </c>
      <c r="BO1195" s="132" t="str">
        <f t="shared" si="712"/>
        <v/>
      </c>
      <c r="BP1195" s="132" t="str">
        <f t="shared" si="713"/>
        <v/>
      </c>
      <c r="BQ1195" s="132" t="str">
        <f t="shared" si="714"/>
        <v/>
      </c>
      <c r="BR1195" s="132" t="str">
        <f t="shared" si="715"/>
        <v/>
      </c>
      <c r="BS1195" s="132" t="str">
        <f t="shared" si="716"/>
        <v/>
      </c>
      <c r="BT1195" s="132" t="str">
        <f t="shared" si="717"/>
        <v/>
      </c>
      <c r="BU1195" s="132" t="str">
        <f t="shared" si="718"/>
        <v/>
      </c>
      <c r="BV1195" s="132" t="str">
        <f t="shared" si="719"/>
        <v/>
      </c>
      <c r="BW1195" s="132" t="str">
        <f t="shared" si="720"/>
        <v/>
      </c>
      <c r="BX1195" s="132" t="str">
        <f t="shared" si="721"/>
        <v/>
      </c>
      <c r="BY1195" s="132" t="str">
        <f t="shared" si="722"/>
        <v/>
      </c>
      <c r="BZ1195" t="str">
        <f t="shared" si="723"/>
        <v/>
      </c>
      <c r="CA1195" t="str">
        <f t="shared" si="724"/>
        <v/>
      </c>
      <c r="CB1195" t="str">
        <f t="shared" si="725"/>
        <v/>
      </c>
      <c r="CC1195" t="str">
        <f t="shared" si="726"/>
        <v/>
      </c>
      <c r="CD1195" t="str">
        <f t="shared" si="727"/>
        <v/>
      </c>
      <c r="CE1195" t="str">
        <f t="shared" si="728"/>
        <v/>
      </c>
      <c r="CF1195" t="str">
        <f t="shared" si="729"/>
        <v/>
      </c>
      <c r="CG1195" t="str">
        <f t="shared" si="730"/>
        <v/>
      </c>
      <c r="CH1195" t="str">
        <f t="shared" si="731"/>
        <v/>
      </c>
      <c r="CI1195" t="str">
        <f t="shared" si="732"/>
        <v/>
      </c>
      <c r="CJ1195" t="str">
        <f t="shared" si="733"/>
        <v/>
      </c>
      <c r="CK1195" t="str">
        <f t="shared" si="734"/>
        <v/>
      </c>
      <c r="CL1195" t="str">
        <f t="shared" si="735"/>
        <v/>
      </c>
      <c r="CM1195" t="str">
        <f t="shared" si="736"/>
        <v/>
      </c>
      <c r="CN1195" t="str">
        <f t="shared" si="737"/>
        <v/>
      </c>
      <c r="CO1195" t="str">
        <f t="shared" si="738"/>
        <v/>
      </c>
    </row>
    <row r="1196" spans="1:93" ht="19.2" customHeight="1">
      <c r="A1196" t="s">
        <v>5777</v>
      </c>
      <c r="B1196" t="s">
        <v>6151</v>
      </c>
      <c r="C1196" s="26"/>
      <c r="D1196" s="27"/>
      <c r="E1196" s="27" t="s">
        <v>61</v>
      </c>
      <c r="F1196" t="s">
        <v>48</v>
      </c>
      <c r="G1196" s="30"/>
      <c r="K1196" s="28"/>
      <c r="M1196" s="198" t="s">
        <v>1707</v>
      </c>
      <c r="R1196" t="str">
        <f>IF(COUNTIF(soi_input_variables!A:A,B1196)&gt;0,"yes","no")</f>
        <v>no</v>
      </c>
      <c r="S1196" t="str">
        <f>IF(COUNTIF(midas_input_variables!A:A,B1196)&gt;0,"yes","no")</f>
        <v>no</v>
      </c>
      <c r="T1196" t="str">
        <f t="shared" si="741"/>
        <v>no</v>
      </c>
      <c r="V1196" t="str">
        <f>IF(COUNTIF(eucalc_variables_proxies!A:A,B1196)&gt;0,"yes","no")</f>
        <v>no</v>
      </c>
      <c r="W1196" s="198" t="s">
        <v>38</v>
      </c>
      <c r="AO1196" s="29"/>
      <c r="AP1196" s="103" t="s">
        <v>6152</v>
      </c>
      <c r="AQ1196" s="104" t="b">
        <v>1</v>
      </c>
      <c r="AR1196" s="105"/>
      <c r="AS1196" s="29"/>
      <c r="AT1196" s="131" t="str" cm="1">
        <f t="array" ref="AT1196">IFERROR(_xlfn.TEXTSPLIT(AR1196,";",,FALSE),"")</f>
        <v/>
      </c>
      <c r="BJ1196" s="132" t="str">
        <f t="shared" si="707"/>
        <v/>
      </c>
      <c r="BK1196" s="132" t="str">
        <f t="shared" si="708"/>
        <v/>
      </c>
      <c r="BL1196" s="132" t="str">
        <f t="shared" si="709"/>
        <v/>
      </c>
      <c r="BM1196" s="132" t="str">
        <f t="shared" si="710"/>
        <v/>
      </c>
      <c r="BN1196" s="132" t="str">
        <f t="shared" si="711"/>
        <v/>
      </c>
      <c r="BO1196" s="132" t="str">
        <f t="shared" si="712"/>
        <v/>
      </c>
      <c r="BP1196" s="132" t="str">
        <f t="shared" si="713"/>
        <v/>
      </c>
      <c r="BQ1196" s="132" t="str">
        <f t="shared" si="714"/>
        <v/>
      </c>
      <c r="BR1196" s="132" t="str">
        <f t="shared" si="715"/>
        <v/>
      </c>
      <c r="BS1196" s="132" t="str">
        <f t="shared" si="716"/>
        <v/>
      </c>
      <c r="BT1196" s="132" t="str">
        <f t="shared" si="717"/>
        <v/>
      </c>
      <c r="BU1196" s="132" t="str">
        <f t="shared" si="718"/>
        <v/>
      </c>
      <c r="BV1196" s="132" t="str">
        <f t="shared" si="719"/>
        <v/>
      </c>
      <c r="BW1196" s="132" t="str">
        <f t="shared" si="720"/>
        <v/>
      </c>
      <c r="BX1196" s="132" t="str">
        <f t="shared" si="721"/>
        <v/>
      </c>
      <c r="BY1196" s="132" t="str">
        <f t="shared" si="722"/>
        <v/>
      </c>
      <c r="BZ1196" t="str">
        <f t="shared" si="723"/>
        <v/>
      </c>
      <c r="CA1196" t="str">
        <f t="shared" si="724"/>
        <v/>
      </c>
      <c r="CB1196" t="str">
        <f t="shared" si="725"/>
        <v/>
      </c>
      <c r="CC1196" t="str">
        <f t="shared" si="726"/>
        <v/>
      </c>
      <c r="CD1196" t="str">
        <f t="shared" si="727"/>
        <v/>
      </c>
      <c r="CE1196" t="str">
        <f t="shared" si="728"/>
        <v/>
      </c>
      <c r="CF1196" t="str">
        <f t="shared" si="729"/>
        <v/>
      </c>
      <c r="CG1196" t="str">
        <f t="shared" si="730"/>
        <v/>
      </c>
      <c r="CH1196" t="str">
        <f t="shared" si="731"/>
        <v/>
      </c>
      <c r="CI1196" t="str">
        <f t="shared" si="732"/>
        <v/>
      </c>
      <c r="CJ1196" t="str">
        <f t="shared" si="733"/>
        <v/>
      </c>
      <c r="CK1196" t="str">
        <f t="shared" si="734"/>
        <v/>
      </c>
      <c r="CL1196" t="str">
        <f t="shared" si="735"/>
        <v/>
      </c>
      <c r="CM1196" t="str">
        <f t="shared" si="736"/>
        <v/>
      </c>
      <c r="CN1196" t="str">
        <f t="shared" si="737"/>
        <v/>
      </c>
      <c r="CO1196" t="str">
        <f t="shared" si="738"/>
        <v/>
      </c>
    </row>
    <row r="1197" spans="1:93" ht="19.2" customHeight="1">
      <c r="A1197" t="s">
        <v>5780</v>
      </c>
      <c r="B1197" t="s">
        <v>6153</v>
      </c>
      <c r="C1197" s="26"/>
      <c r="D1197" s="27"/>
      <c r="E1197" s="27" t="s">
        <v>61</v>
      </c>
      <c r="F1197" t="s">
        <v>48</v>
      </c>
      <c r="G1197" s="30"/>
      <c r="K1197" s="28"/>
      <c r="M1197" s="198" t="s">
        <v>1707</v>
      </c>
      <c r="R1197" t="str">
        <f>IF(COUNTIF(soi_input_variables!A:A,B1197)&gt;0,"yes","no")</f>
        <v>no</v>
      </c>
      <c r="S1197" t="str">
        <f>IF(COUNTIF(midas_input_variables!A:A,B1197)&gt;0,"yes","no")</f>
        <v>no</v>
      </c>
      <c r="T1197" t="str">
        <f t="shared" si="741"/>
        <v>no</v>
      </c>
      <c r="V1197" t="str">
        <f>IF(COUNTIF(eucalc_variables_proxies!A:A,B1197)&gt;0,"yes","no")</f>
        <v>no</v>
      </c>
      <c r="W1197" s="198" t="s">
        <v>38</v>
      </c>
      <c r="AO1197" s="29"/>
      <c r="AP1197" s="103" t="s">
        <v>6154</v>
      </c>
      <c r="AQ1197" s="104" t="b">
        <v>1</v>
      </c>
      <c r="AR1197" s="105"/>
      <c r="AS1197" s="29"/>
      <c r="AT1197" s="131" t="str" cm="1">
        <f t="array" ref="AT1197">IFERROR(_xlfn.TEXTSPLIT(AR1197,";",,FALSE),"")</f>
        <v/>
      </c>
      <c r="BJ1197" s="132" t="str">
        <f t="shared" si="707"/>
        <v/>
      </c>
      <c r="BK1197" s="132" t="str">
        <f t="shared" si="708"/>
        <v/>
      </c>
      <c r="BL1197" s="132" t="str">
        <f t="shared" si="709"/>
        <v/>
      </c>
      <c r="BM1197" s="132" t="str">
        <f t="shared" si="710"/>
        <v/>
      </c>
      <c r="BN1197" s="132" t="str">
        <f t="shared" si="711"/>
        <v/>
      </c>
      <c r="BO1197" s="132" t="str">
        <f t="shared" si="712"/>
        <v/>
      </c>
      <c r="BP1197" s="132" t="str">
        <f t="shared" si="713"/>
        <v/>
      </c>
      <c r="BQ1197" s="132" t="str">
        <f t="shared" si="714"/>
        <v/>
      </c>
      <c r="BR1197" s="132" t="str">
        <f t="shared" si="715"/>
        <v/>
      </c>
      <c r="BS1197" s="132" t="str">
        <f t="shared" si="716"/>
        <v/>
      </c>
      <c r="BT1197" s="132" t="str">
        <f t="shared" si="717"/>
        <v/>
      </c>
      <c r="BU1197" s="132" t="str">
        <f t="shared" si="718"/>
        <v/>
      </c>
      <c r="BV1197" s="132" t="str">
        <f t="shared" si="719"/>
        <v/>
      </c>
      <c r="BW1197" s="132" t="str">
        <f t="shared" si="720"/>
        <v/>
      </c>
      <c r="BX1197" s="132" t="str">
        <f t="shared" si="721"/>
        <v/>
      </c>
      <c r="BY1197" s="132" t="str">
        <f t="shared" si="722"/>
        <v/>
      </c>
      <c r="BZ1197" t="str">
        <f t="shared" si="723"/>
        <v/>
      </c>
      <c r="CA1197" t="str">
        <f t="shared" si="724"/>
        <v/>
      </c>
      <c r="CB1197" t="str">
        <f t="shared" si="725"/>
        <v/>
      </c>
      <c r="CC1197" t="str">
        <f t="shared" si="726"/>
        <v/>
      </c>
      <c r="CD1197" t="str">
        <f t="shared" si="727"/>
        <v/>
      </c>
      <c r="CE1197" t="str">
        <f t="shared" si="728"/>
        <v/>
      </c>
      <c r="CF1197" t="str">
        <f t="shared" si="729"/>
        <v/>
      </c>
      <c r="CG1197" t="str">
        <f t="shared" si="730"/>
        <v/>
      </c>
      <c r="CH1197" t="str">
        <f t="shared" si="731"/>
        <v/>
      </c>
      <c r="CI1197" t="str">
        <f t="shared" si="732"/>
        <v/>
      </c>
      <c r="CJ1197" t="str">
        <f t="shared" si="733"/>
        <v/>
      </c>
      <c r="CK1197" t="str">
        <f t="shared" si="734"/>
        <v/>
      </c>
      <c r="CL1197" t="str">
        <f t="shared" si="735"/>
        <v/>
      </c>
      <c r="CM1197" t="str">
        <f t="shared" si="736"/>
        <v/>
      </c>
      <c r="CN1197" t="str">
        <f t="shared" si="737"/>
        <v/>
      </c>
      <c r="CO1197" t="str">
        <f t="shared" si="738"/>
        <v/>
      </c>
    </row>
    <row r="1198" spans="1:93" ht="19.2" customHeight="1">
      <c r="A1198" t="s">
        <v>5782</v>
      </c>
      <c r="B1198" t="s">
        <v>6155</v>
      </c>
      <c r="C1198" s="26"/>
      <c r="D1198" s="27"/>
      <c r="E1198" s="27" t="s">
        <v>61</v>
      </c>
      <c r="F1198" t="s">
        <v>48</v>
      </c>
      <c r="G1198" s="30"/>
      <c r="K1198" s="28"/>
      <c r="M1198" s="198" t="s">
        <v>1707</v>
      </c>
      <c r="R1198" t="str">
        <f>IF(COUNTIF(soi_input_variables!A:A,B1198)&gt;0,"yes","no")</f>
        <v>no</v>
      </c>
      <c r="S1198" t="str">
        <f>IF(COUNTIF(midas_input_variables!A:A,B1198)&gt;0,"yes","no")</f>
        <v>no</v>
      </c>
      <c r="T1198" t="str">
        <f t="shared" si="741"/>
        <v>no</v>
      </c>
      <c r="V1198" t="str">
        <f>IF(COUNTIF(eucalc_variables_proxies!A:A,B1198)&gt;0,"yes","no")</f>
        <v>no</v>
      </c>
      <c r="W1198" s="198" t="s">
        <v>38</v>
      </c>
      <c r="AO1198" s="29"/>
      <c r="AP1198" s="103" t="s">
        <v>6156</v>
      </c>
      <c r="AQ1198" s="104" t="b">
        <v>1</v>
      </c>
      <c r="AR1198" s="105"/>
      <c r="AS1198" s="29"/>
      <c r="AT1198" s="131" t="str" cm="1">
        <f t="array" ref="AT1198">IFERROR(_xlfn.TEXTSPLIT(AR1198,";",,FALSE),"")</f>
        <v/>
      </c>
      <c r="BJ1198" s="132" t="str">
        <f t="shared" si="707"/>
        <v/>
      </c>
      <c r="BK1198" s="132" t="str">
        <f t="shared" si="708"/>
        <v/>
      </c>
      <c r="BL1198" s="132" t="str">
        <f t="shared" si="709"/>
        <v/>
      </c>
      <c r="BM1198" s="132" t="str">
        <f t="shared" si="710"/>
        <v/>
      </c>
      <c r="BN1198" s="132" t="str">
        <f t="shared" si="711"/>
        <v/>
      </c>
      <c r="BO1198" s="132" t="str">
        <f t="shared" si="712"/>
        <v/>
      </c>
      <c r="BP1198" s="132" t="str">
        <f t="shared" si="713"/>
        <v/>
      </c>
      <c r="BQ1198" s="132" t="str">
        <f t="shared" si="714"/>
        <v/>
      </c>
      <c r="BR1198" s="132" t="str">
        <f t="shared" si="715"/>
        <v/>
      </c>
      <c r="BS1198" s="132" t="str">
        <f t="shared" si="716"/>
        <v/>
      </c>
      <c r="BT1198" s="132" t="str">
        <f t="shared" si="717"/>
        <v/>
      </c>
      <c r="BU1198" s="132" t="str">
        <f t="shared" si="718"/>
        <v/>
      </c>
      <c r="BV1198" s="132" t="str">
        <f t="shared" si="719"/>
        <v/>
      </c>
      <c r="BW1198" s="132" t="str">
        <f t="shared" si="720"/>
        <v/>
      </c>
      <c r="BX1198" s="132" t="str">
        <f t="shared" si="721"/>
        <v/>
      </c>
      <c r="BY1198" s="132" t="str">
        <f t="shared" si="722"/>
        <v/>
      </c>
      <c r="BZ1198" t="str">
        <f t="shared" si="723"/>
        <v/>
      </c>
      <c r="CA1198" t="str">
        <f t="shared" si="724"/>
        <v/>
      </c>
      <c r="CB1198" t="str">
        <f t="shared" si="725"/>
        <v/>
      </c>
      <c r="CC1198" t="str">
        <f t="shared" si="726"/>
        <v/>
      </c>
      <c r="CD1198" t="str">
        <f t="shared" si="727"/>
        <v/>
      </c>
      <c r="CE1198" t="str">
        <f t="shared" si="728"/>
        <v/>
      </c>
      <c r="CF1198" t="str">
        <f t="shared" si="729"/>
        <v/>
      </c>
      <c r="CG1198" t="str">
        <f t="shared" si="730"/>
        <v/>
      </c>
      <c r="CH1198" t="str">
        <f t="shared" si="731"/>
        <v/>
      </c>
      <c r="CI1198" t="str">
        <f t="shared" si="732"/>
        <v/>
      </c>
      <c r="CJ1198" t="str">
        <f t="shared" si="733"/>
        <v/>
      </c>
      <c r="CK1198" t="str">
        <f t="shared" si="734"/>
        <v/>
      </c>
      <c r="CL1198" t="str">
        <f t="shared" si="735"/>
        <v/>
      </c>
      <c r="CM1198" t="str">
        <f t="shared" si="736"/>
        <v/>
      </c>
      <c r="CN1198" t="str">
        <f t="shared" si="737"/>
        <v/>
      </c>
      <c r="CO1198" t="str">
        <f t="shared" si="738"/>
        <v/>
      </c>
    </row>
    <row r="1199" spans="1:93" ht="19.2" customHeight="1">
      <c r="A1199" t="s">
        <v>5784</v>
      </c>
      <c r="B1199" t="s">
        <v>6157</v>
      </c>
      <c r="C1199" s="26"/>
      <c r="D1199" s="27"/>
      <c r="E1199" s="27" t="s">
        <v>61</v>
      </c>
      <c r="F1199" t="s">
        <v>48</v>
      </c>
      <c r="G1199" s="30"/>
      <c r="K1199" s="28"/>
      <c r="M1199" s="198" t="s">
        <v>1707</v>
      </c>
      <c r="R1199" t="str">
        <f>IF(COUNTIF(soi_input_variables!A:A,B1199)&gt;0,"yes","no")</f>
        <v>no</v>
      </c>
      <c r="S1199" t="str">
        <f>IF(COUNTIF(midas_input_variables!A:A,B1199)&gt;0,"yes","no")</f>
        <v>no</v>
      </c>
      <c r="T1199" t="str">
        <f t="shared" si="741"/>
        <v>no</v>
      </c>
      <c r="V1199" t="str">
        <f>IF(COUNTIF(eucalc_variables_proxies!A:A,B1199)&gt;0,"yes","no")</f>
        <v>no</v>
      </c>
      <c r="W1199" s="198" t="s">
        <v>38</v>
      </c>
      <c r="AO1199" s="29"/>
      <c r="AP1199" s="103" t="s">
        <v>6158</v>
      </c>
      <c r="AQ1199" s="104" t="b">
        <v>1</v>
      </c>
      <c r="AR1199" s="105"/>
      <c r="AS1199" s="29"/>
      <c r="AT1199" s="131" t="str" cm="1">
        <f t="array" ref="AT1199">IFERROR(_xlfn.TEXTSPLIT(AR1199,";",,FALSE),"")</f>
        <v/>
      </c>
      <c r="BJ1199" s="132" t="str">
        <f t="shared" si="707"/>
        <v/>
      </c>
      <c r="BK1199" s="132" t="str">
        <f t="shared" si="708"/>
        <v/>
      </c>
      <c r="BL1199" s="132" t="str">
        <f t="shared" si="709"/>
        <v/>
      </c>
      <c r="BM1199" s="132" t="str">
        <f t="shared" si="710"/>
        <v/>
      </c>
      <c r="BN1199" s="132" t="str">
        <f t="shared" si="711"/>
        <v/>
      </c>
      <c r="BO1199" s="132" t="str">
        <f t="shared" si="712"/>
        <v/>
      </c>
      <c r="BP1199" s="132" t="str">
        <f t="shared" si="713"/>
        <v/>
      </c>
      <c r="BQ1199" s="132" t="str">
        <f t="shared" si="714"/>
        <v/>
      </c>
      <c r="BR1199" s="132" t="str">
        <f t="shared" si="715"/>
        <v/>
      </c>
      <c r="BS1199" s="132" t="str">
        <f t="shared" si="716"/>
        <v/>
      </c>
      <c r="BT1199" s="132" t="str">
        <f t="shared" si="717"/>
        <v/>
      </c>
      <c r="BU1199" s="132" t="str">
        <f t="shared" si="718"/>
        <v/>
      </c>
      <c r="BV1199" s="132" t="str">
        <f t="shared" si="719"/>
        <v/>
      </c>
      <c r="BW1199" s="132" t="str">
        <f t="shared" si="720"/>
        <v/>
      </c>
      <c r="BX1199" s="132" t="str">
        <f t="shared" si="721"/>
        <v/>
      </c>
      <c r="BY1199" s="132" t="str">
        <f t="shared" si="722"/>
        <v/>
      </c>
      <c r="BZ1199" t="str">
        <f t="shared" si="723"/>
        <v/>
      </c>
      <c r="CA1199" t="str">
        <f t="shared" si="724"/>
        <v/>
      </c>
      <c r="CB1199" t="str">
        <f t="shared" si="725"/>
        <v/>
      </c>
      <c r="CC1199" t="str">
        <f t="shared" si="726"/>
        <v/>
      </c>
      <c r="CD1199" t="str">
        <f t="shared" si="727"/>
        <v/>
      </c>
      <c r="CE1199" t="str">
        <f t="shared" si="728"/>
        <v/>
      </c>
      <c r="CF1199" t="str">
        <f t="shared" si="729"/>
        <v/>
      </c>
      <c r="CG1199" t="str">
        <f t="shared" si="730"/>
        <v/>
      </c>
      <c r="CH1199" t="str">
        <f t="shared" si="731"/>
        <v/>
      </c>
      <c r="CI1199" t="str">
        <f t="shared" si="732"/>
        <v/>
      </c>
      <c r="CJ1199" t="str">
        <f t="shared" si="733"/>
        <v/>
      </c>
      <c r="CK1199" t="str">
        <f t="shared" si="734"/>
        <v/>
      </c>
      <c r="CL1199" t="str">
        <f t="shared" si="735"/>
        <v/>
      </c>
      <c r="CM1199" t="str">
        <f t="shared" si="736"/>
        <v/>
      </c>
      <c r="CN1199" t="str">
        <f t="shared" si="737"/>
        <v/>
      </c>
      <c r="CO1199" t="str">
        <f t="shared" si="738"/>
        <v/>
      </c>
    </row>
    <row r="1200" spans="1:93" ht="19.2" customHeight="1">
      <c r="A1200" t="s">
        <v>5762</v>
      </c>
      <c r="B1200" t="s">
        <v>6159</v>
      </c>
      <c r="C1200" s="26"/>
      <c r="D1200" s="27"/>
      <c r="E1200" s="27" t="s">
        <v>61</v>
      </c>
      <c r="F1200" t="s">
        <v>48</v>
      </c>
      <c r="G1200" s="30"/>
      <c r="K1200" s="28"/>
      <c r="M1200" s="198" t="s">
        <v>1707</v>
      </c>
      <c r="R1200" t="str">
        <f>IF(COUNTIF(soi_input_variables!A:A,B1200)&gt;0,"yes","no")</f>
        <v>no</v>
      </c>
      <c r="S1200" t="str">
        <f>IF(COUNTIF(midas_input_variables!A:A,B1200)&gt;0,"yes","no")</f>
        <v>no</v>
      </c>
      <c r="T1200" t="str">
        <f t="shared" si="741"/>
        <v>no</v>
      </c>
      <c r="V1200" t="str">
        <f>IF(COUNTIF(eucalc_variables_proxies!A:A,B1200)&gt;0,"yes","no")</f>
        <v>no</v>
      </c>
      <c r="W1200" s="198" t="s">
        <v>38</v>
      </c>
      <c r="AO1200" s="29"/>
      <c r="AP1200" s="103" t="s">
        <v>6160</v>
      </c>
      <c r="AQ1200" s="104" t="b">
        <v>1</v>
      </c>
      <c r="AR1200" s="105"/>
      <c r="AS1200" s="29"/>
      <c r="AT1200" s="131" t="str" cm="1">
        <f t="array" ref="AT1200">IFERROR(_xlfn.TEXTSPLIT(AR1200,";",,FALSE),"")</f>
        <v/>
      </c>
      <c r="BJ1200" s="132" t="str">
        <f t="shared" si="707"/>
        <v/>
      </c>
      <c r="BK1200" s="132" t="str">
        <f t="shared" si="708"/>
        <v/>
      </c>
      <c r="BL1200" s="132" t="str">
        <f t="shared" si="709"/>
        <v/>
      </c>
      <c r="BM1200" s="132" t="str">
        <f t="shared" si="710"/>
        <v/>
      </c>
      <c r="BN1200" s="132" t="str">
        <f t="shared" si="711"/>
        <v/>
      </c>
      <c r="BO1200" s="132" t="str">
        <f t="shared" si="712"/>
        <v/>
      </c>
      <c r="BP1200" s="132" t="str">
        <f t="shared" si="713"/>
        <v/>
      </c>
      <c r="BQ1200" s="132" t="str">
        <f t="shared" si="714"/>
        <v/>
      </c>
      <c r="BR1200" s="132" t="str">
        <f t="shared" si="715"/>
        <v/>
      </c>
      <c r="BS1200" s="132" t="str">
        <f t="shared" si="716"/>
        <v/>
      </c>
      <c r="BT1200" s="132" t="str">
        <f t="shared" si="717"/>
        <v/>
      </c>
      <c r="BU1200" s="132" t="str">
        <f t="shared" si="718"/>
        <v/>
      </c>
      <c r="BV1200" s="132" t="str">
        <f t="shared" si="719"/>
        <v/>
      </c>
      <c r="BW1200" s="132" t="str">
        <f t="shared" si="720"/>
        <v/>
      </c>
      <c r="BX1200" s="132" t="str">
        <f t="shared" si="721"/>
        <v/>
      </c>
      <c r="BY1200" s="132" t="str">
        <f t="shared" si="722"/>
        <v/>
      </c>
      <c r="BZ1200" t="str">
        <f t="shared" si="723"/>
        <v/>
      </c>
      <c r="CA1200" t="str">
        <f t="shared" si="724"/>
        <v/>
      </c>
      <c r="CB1200" t="str">
        <f t="shared" si="725"/>
        <v/>
      </c>
      <c r="CC1200" t="str">
        <f t="shared" si="726"/>
        <v/>
      </c>
      <c r="CD1200" t="str">
        <f t="shared" si="727"/>
        <v/>
      </c>
      <c r="CE1200" t="str">
        <f t="shared" si="728"/>
        <v/>
      </c>
      <c r="CF1200" t="str">
        <f t="shared" si="729"/>
        <v/>
      </c>
      <c r="CG1200" t="str">
        <f t="shared" si="730"/>
        <v/>
      </c>
      <c r="CH1200" t="str">
        <f t="shared" si="731"/>
        <v/>
      </c>
      <c r="CI1200" t="str">
        <f t="shared" si="732"/>
        <v/>
      </c>
      <c r="CJ1200" t="str">
        <f t="shared" si="733"/>
        <v/>
      </c>
      <c r="CK1200" t="str">
        <f t="shared" si="734"/>
        <v/>
      </c>
      <c r="CL1200" t="str">
        <f t="shared" si="735"/>
        <v/>
      </c>
      <c r="CM1200" t="str">
        <f t="shared" si="736"/>
        <v/>
      </c>
      <c r="CN1200" t="str">
        <f t="shared" si="737"/>
        <v/>
      </c>
      <c r="CO1200" t="str">
        <f t="shared" si="738"/>
        <v/>
      </c>
    </row>
    <row r="1201" spans="1:93" ht="19.2" customHeight="1">
      <c r="A1201" t="s">
        <v>5765</v>
      </c>
      <c r="B1201" t="s">
        <v>6161</v>
      </c>
      <c r="C1201" s="26"/>
      <c r="D1201" s="27"/>
      <c r="E1201" s="27" t="s">
        <v>61</v>
      </c>
      <c r="F1201" t="s">
        <v>48</v>
      </c>
      <c r="G1201" s="30"/>
      <c r="K1201" s="28"/>
      <c r="M1201" s="198" t="s">
        <v>1707</v>
      </c>
      <c r="R1201" t="str">
        <f>IF(COUNTIF(soi_input_variables!A:A,B1201)&gt;0,"yes","no")</f>
        <v>no</v>
      </c>
      <c r="S1201" t="str">
        <f>IF(COUNTIF(midas_input_variables!A:A,B1201)&gt;0,"yes","no")</f>
        <v>no</v>
      </c>
      <c r="T1201" t="str">
        <f t="shared" si="741"/>
        <v>no</v>
      </c>
      <c r="V1201" t="str">
        <f>IF(COUNTIF(eucalc_variables_proxies!A:A,B1201)&gt;0,"yes","no")</f>
        <v>no</v>
      </c>
      <c r="W1201" s="198" t="s">
        <v>38</v>
      </c>
      <c r="AO1201" s="29"/>
      <c r="AP1201" s="103" t="s">
        <v>6162</v>
      </c>
      <c r="AQ1201" s="104" t="b">
        <v>1</v>
      </c>
      <c r="AR1201" s="105"/>
      <c r="AS1201" s="29"/>
      <c r="AT1201" s="131" t="str" cm="1">
        <f t="array" ref="AT1201">IFERROR(_xlfn.TEXTSPLIT(AR1201,";",,FALSE),"")</f>
        <v/>
      </c>
      <c r="BJ1201" s="132" t="str">
        <f t="shared" si="707"/>
        <v/>
      </c>
      <c r="BK1201" s="132" t="str">
        <f t="shared" si="708"/>
        <v/>
      </c>
      <c r="BL1201" s="132" t="str">
        <f t="shared" si="709"/>
        <v/>
      </c>
      <c r="BM1201" s="132" t="str">
        <f t="shared" si="710"/>
        <v/>
      </c>
      <c r="BN1201" s="132" t="str">
        <f t="shared" si="711"/>
        <v/>
      </c>
      <c r="BO1201" s="132" t="str">
        <f t="shared" si="712"/>
        <v/>
      </c>
      <c r="BP1201" s="132" t="str">
        <f t="shared" si="713"/>
        <v/>
      </c>
      <c r="BQ1201" s="132" t="str">
        <f t="shared" si="714"/>
        <v/>
      </c>
      <c r="BR1201" s="132" t="str">
        <f t="shared" si="715"/>
        <v/>
      </c>
      <c r="BS1201" s="132" t="str">
        <f t="shared" si="716"/>
        <v/>
      </c>
      <c r="BT1201" s="132" t="str">
        <f t="shared" si="717"/>
        <v/>
      </c>
      <c r="BU1201" s="132" t="str">
        <f t="shared" si="718"/>
        <v/>
      </c>
      <c r="BV1201" s="132" t="str">
        <f t="shared" si="719"/>
        <v/>
      </c>
      <c r="BW1201" s="132" t="str">
        <f t="shared" si="720"/>
        <v/>
      </c>
      <c r="BX1201" s="132" t="str">
        <f t="shared" si="721"/>
        <v/>
      </c>
      <c r="BY1201" s="132" t="str">
        <f t="shared" si="722"/>
        <v/>
      </c>
      <c r="BZ1201" t="str">
        <f t="shared" si="723"/>
        <v/>
      </c>
      <c r="CA1201" t="str">
        <f t="shared" si="724"/>
        <v/>
      </c>
      <c r="CB1201" t="str">
        <f t="shared" si="725"/>
        <v/>
      </c>
      <c r="CC1201" t="str">
        <f t="shared" si="726"/>
        <v/>
      </c>
      <c r="CD1201" t="str">
        <f t="shared" si="727"/>
        <v/>
      </c>
      <c r="CE1201" t="str">
        <f t="shared" si="728"/>
        <v/>
      </c>
      <c r="CF1201" t="str">
        <f t="shared" si="729"/>
        <v/>
      </c>
      <c r="CG1201" t="str">
        <f t="shared" si="730"/>
        <v/>
      </c>
      <c r="CH1201" t="str">
        <f t="shared" si="731"/>
        <v/>
      </c>
      <c r="CI1201" t="str">
        <f t="shared" si="732"/>
        <v/>
      </c>
      <c r="CJ1201" t="str">
        <f t="shared" si="733"/>
        <v/>
      </c>
      <c r="CK1201" t="str">
        <f t="shared" si="734"/>
        <v/>
      </c>
      <c r="CL1201" t="str">
        <f t="shared" si="735"/>
        <v/>
      </c>
      <c r="CM1201" t="str">
        <f t="shared" si="736"/>
        <v/>
      </c>
      <c r="CN1201" t="str">
        <f t="shared" si="737"/>
        <v/>
      </c>
      <c r="CO1201" t="str">
        <f t="shared" si="738"/>
        <v/>
      </c>
    </row>
    <row r="1202" spans="1:93" ht="19.2" customHeight="1">
      <c r="A1202" t="s">
        <v>5933</v>
      </c>
      <c r="B1202" t="s">
        <v>6163</v>
      </c>
      <c r="C1202" s="26"/>
      <c r="D1202" s="27"/>
      <c r="E1202" s="27" t="s">
        <v>35</v>
      </c>
      <c r="F1202" t="s">
        <v>48</v>
      </c>
      <c r="G1202" s="30"/>
      <c r="K1202" s="28"/>
      <c r="M1202" s="198" t="s">
        <v>1707</v>
      </c>
      <c r="R1202" t="str">
        <f>IF(COUNTIF(soi_input_variables!A:A,B1202)&gt;0,"yes","no")</f>
        <v>no</v>
      </c>
      <c r="S1202" t="str">
        <f>IF(COUNTIF(midas_input_variables!A:A,B1202)&gt;0,"yes","no")</f>
        <v>no</v>
      </c>
      <c r="T1202" t="str">
        <f t="shared" si="741"/>
        <v>no</v>
      </c>
      <c r="V1202" t="str">
        <f>IF(COUNTIF(eucalc_variables_proxies!A:A,B1202)&gt;0,"yes","no")</f>
        <v>no</v>
      </c>
      <c r="W1202" s="198" t="s">
        <v>38</v>
      </c>
      <c r="AO1202" s="29"/>
      <c r="AP1202" s="103" t="s">
        <v>6164</v>
      </c>
      <c r="AQ1202" s="104" t="b">
        <v>1</v>
      </c>
      <c r="AR1202" s="105"/>
      <c r="AS1202" s="29"/>
      <c r="AT1202" s="131" t="str" cm="1">
        <f t="array" ref="AT1202">IFERROR(_xlfn.TEXTSPLIT(AR1202,";",,FALSE),"")</f>
        <v/>
      </c>
      <c r="BJ1202" s="132" t="str">
        <f t="shared" si="707"/>
        <v/>
      </c>
      <c r="BK1202" s="132" t="str">
        <f t="shared" si="708"/>
        <v/>
      </c>
      <c r="BL1202" s="132" t="str">
        <f t="shared" si="709"/>
        <v/>
      </c>
      <c r="BM1202" s="132" t="str">
        <f t="shared" si="710"/>
        <v/>
      </c>
      <c r="BN1202" s="132" t="str">
        <f t="shared" si="711"/>
        <v/>
      </c>
      <c r="BO1202" s="132" t="str">
        <f t="shared" si="712"/>
        <v/>
      </c>
      <c r="BP1202" s="132" t="str">
        <f t="shared" si="713"/>
        <v/>
      </c>
      <c r="BQ1202" s="132" t="str">
        <f t="shared" si="714"/>
        <v/>
      </c>
      <c r="BR1202" s="132" t="str">
        <f t="shared" si="715"/>
        <v/>
      </c>
      <c r="BS1202" s="132" t="str">
        <f t="shared" si="716"/>
        <v/>
      </c>
      <c r="BT1202" s="132" t="str">
        <f t="shared" si="717"/>
        <v/>
      </c>
      <c r="BU1202" s="132" t="str">
        <f t="shared" si="718"/>
        <v/>
      </c>
      <c r="BV1202" s="132" t="str">
        <f t="shared" si="719"/>
        <v/>
      </c>
      <c r="BW1202" s="132" t="str">
        <f t="shared" si="720"/>
        <v/>
      </c>
      <c r="BX1202" s="132" t="str">
        <f t="shared" si="721"/>
        <v/>
      </c>
      <c r="BY1202" s="132" t="str">
        <f t="shared" si="722"/>
        <v/>
      </c>
      <c r="BZ1202" t="str">
        <f t="shared" si="723"/>
        <v/>
      </c>
      <c r="CA1202" t="str">
        <f t="shared" si="724"/>
        <v/>
      </c>
      <c r="CB1202" t="str">
        <f t="shared" si="725"/>
        <v/>
      </c>
      <c r="CC1202" t="str">
        <f t="shared" si="726"/>
        <v/>
      </c>
      <c r="CD1202" t="str">
        <f t="shared" si="727"/>
        <v/>
      </c>
      <c r="CE1202" t="str">
        <f t="shared" si="728"/>
        <v/>
      </c>
      <c r="CF1202" t="str">
        <f t="shared" si="729"/>
        <v/>
      </c>
      <c r="CG1202" t="str">
        <f t="shared" si="730"/>
        <v/>
      </c>
      <c r="CH1202" t="str">
        <f t="shared" si="731"/>
        <v/>
      </c>
      <c r="CI1202" t="str">
        <f t="shared" si="732"/>
        <v/>
      </c>
      <c r="CJ1202" t="str">
        <f t="shared" si="733"/>
        <v/>
      </c>
      <c r="CK1202" t="str">
        <f t="shared" si="734"/>
        <v/>
      </c>
      <c r="CL1202" t="str">
        <f t="shared" si="735"/>
        <v/>
      </c>
      <c r="CM1202" t="str">
        <f t="shared" si="736"/>
        <v/>
      </c>
      <c r="CN1202" t="str">
        <f t="shared" si="737"/>
        <v/>
      </c>
      <c r="CO1202" t="str">
        <f t="shared" si="738"/>
        <v/>
      </c>
    </row>
    <row r="1203" spans="1:93" ht="19.2" customHeight="1">
      <c r="A1203" t="s">
        <v>5935</v>
      </c>
      <c r="B1203" t="s">
        <v>6165</v>
      </c>
      <c r="C1203" s="26"/>
      <c r="D1203" s="27"/>
      <c r="E1203" s="27" t="s">
        <v>35</v>
      </c>
      <c r="F1203" t="s">
        <v>48</v>
      </c>
      <c r="G1203" s="30"/>
      <c r="K1203" s="28"/>
      <c r="M1203" s="198" t="s">
        <v>1707</v>
      </c>
      <c r="R1203" t="str">
        <f>IF(COUNTIF(soi_input_variables!A:A,B1203)&gt;0,"yes","no")</f>
        <v>no</v>
      </c>
      <c r="S1203" t="str">
        <f>IF(COUNTIF(midas_input_variables!A:A,B1203)&gt;0,"yes","no")</f>
        <v>no</v>
      </c>
      <c r="T1203" t="str">
        <f t="shared" si="741"/>
        <v>no</v>
      </c>
      <c r="V1203" t="str">
        <f>IF(COUNTIF(eucalc_variables_proxies!A:A,B1203)&gt;0,"yes","no")</f>
        <v>no</v>
      </c>
      <c r="W1203" s="198" t="s">
        <v>38</v>
      </c>
      <c r="AO1203" s="29"/>
      <c r="AP1203" s="103" t="s">
        <v>6166</v>
      </c>
      <c r="AQ1203" s="104" t="b">
        <v>1</v>
      </c>
      <c r="AR1203" s="105"/>
      <c r="AS1203" s="29"/>
      <c r="AT1203" s="131" t="str" cm="1">
        <f t="array" ref="AT1203">IFERROR(_xlfn.TEXTSPLIT(AR1203,";",,FALSE),"")</f>
        <v/>
      </c>
      <c r="BJ1203" s="132" t="str">
        <f t="shared" si="707"/>
        <v/>
      </c>
      <c r="BK1203" s="132" t="str">
        <f t="shared" si="708"/>
        <v/>
      </c>
      <c r="BL1203" s="132" t="str">
        <f t="shared" si="709"/>
        <v/>
      </c>
      <c r="BM1203" s="132" t="str">
        <f t="shared" si="710"/>
        <v/>
      </c>
      <c r="BN1203" s="132" t="str">
        <f t="shared" si="711"/>
        <v/>
      </c>
      <c r="BO1203" s="132" t="str">
        <f t="shared" si="712"/>
        <v/>
      </c>
      <c r="BP1203" s="132" t="str">
        <f t="shared" si="713"/>
        <v/>
      </c>
      <c r="BQ1203" s="132" t="str">
        <f t="shared" si="714"/>
        <v/>
      </c>
      <c r="BR1203" s="132" t="str">
        <f t="shared" si="715"/>
        <v/>
      </c>
      <c r="BS1203" s="132" t="str">
        <f t="shared" si="716"/>
        <v/>
      </c>
      <c r="BT1203" s="132" t="str">
        <f t="shared" si="717"/>
        <v/>
      </c>
      <c r="BU1203" s="132" t="str">
        <f t="shared" si="718"/>
        <v/>
      </c>
      <c r="BV1203" s="132" t="str">
        <f t="shared" si="719"/>
        <v/>
      </c>
      <c r="BW1203" s="132" t="str">
        <f t="shared" si="720"/>
        <v/>
      </c>
      <c r="BX1203" s="132" t="str">
        <f t="shared" si="721"/>
        <v/>
      </c>
      <c r="BY1203" s="132" t="str">
        <f t="shared" si="722"/>
        <v/>
      </c>
      <c r="BZ1203" t="str">
        <f t="shared" si="723"/>
        <v/>
      </c>
      <c r="CA1203" t="str">
        <f t="shared" si="724"/>
        <v/>
      </c>
      <c r="CB1203" t="str">
        <f t="shared" si="725"/>
        <v/>
      </c>
      <c r="CC1203" t="str">
        <f t="shared" si="726"/>
        <v/>
      </c>
      <c r="CD1203" t="str">
        <f t="shared" si="727"/>
        <v/>
      </c>
      <c r="CE1203" t="str">
        <f t="shared" si="728"/>
        <v/>
      </c>
      <c r="CF1203" t="str">
        <f t="shared" si="729"/>
        <v/>
      </c>
      <c r="CG1203" t="str">
        <f t="shared" si="730"/>
        <v/>
      </c>
      <c r="CH1203" t="str">
        <f t="shared" si="731"/>
        <v/>
      </c>
      <c r="CI1203" t="str">
        <f t="shared" si="732"/>
        <v/>
      </c>
      <c r="CJ1203" t="str">
        <f t="shared" si="733"/>
        <v/>
      </c>
      <c r="CK1203" t="str">
        <f t="shared" si="734"/>
        <v/>
      </c>
      <c r="CL1203" t="str">
        <f t="shared" si="735"/>
        <v/>
      </c>
      <c r="CM1203" t="str">
        <f t="shared" si="736"/>
        <v/>
      </c>
      <c r="CN1203" t="str">
        <f t="shared" si="737"/>
        <v/>
      </c>
      <c r="CO1203" t="str">
        <f t="shared" si="738"/>
        <v/>
      </c>
    </row>
    <row r="1204" spans="1:93" ht="19.2" customHeight="1">
      <c r="A1204" t="s">
        <v>5941</v>
      </c>
      <c r="B1204" t="s">
        <v>6167</v>
      </c>
      <c r="C1204" s="26"/>
      <c r="D1204" s="27"/>
      <c r="E1204" s="27" t="s">
        <v>35</v>
      </c>
      <c r="F1204" t="s">
        <v>48</v>
      </c>
      <c r="G1204" s="30"/>
      <c r="K1204" s="28"/>
      <c r="M1204" s="198" t="s">
        <v>1707</v>
      </c>
      <c r="R1204" t="str">
        <f>IF(COUNTIF(soi_input_variables!A:A,B1204)&gt;0,"yes","no")</f>
        <v>no</v>
      </c>
      <c r="S1204" t="str">
        <f>IF(COUNTIF(midas_input_variables!A:A,B1204)&gt;0,"yes","no")</f>
        <v>no</v>
      </c>
      <c r="T1204" t="str">
        <f t="shared" si="741"/>
        <v>no</v>
      </c>
      <c r="V1204" t="str">
        <f>IF(COUNTIF(eucalc_variables_proxies!A:A,B1204)&gt;0,"yes","no")</f>
        <v>no</v>
      </c>
      <c r="W1204" s="198" t="s">
        <v>38</v>
      </c>
      <c r="AO1204" s="29"/>
      <c r="AP1204" s="103" t="s">
        <v>6168</v>
      </c>
      <c r="AQ1204" s="104" t="b">
        <v>1</v>
      </c>
      <c r="AR1204" s="105"/>
      <c r="AS1204" s="29"/>
      <c r="AT1204" s="131" t="str" cm="1">
        <f t="array" ref="AT1204">IFERROR(_xlfn.TEXTSPLIT(AR1204,";",,FALSE),"")</f>
        <v/>
      </c>
      <c r="BJ1204" s="132" t="str">
        <f t="shared" si="707"/>
        <v/>
      </c>
      <c r="BK1204" s="132" t="str">
        <f t="shared" si="708"/>
        <v/>
      </c>
      <c r="BL1204" s="132" t="str">
        <f t="shared" si="709"/>
        <v/>
      </c>
      <c r="BM1204" s="132" t="str">
        <f t="shared" si="710"/>
        <v/>
      </c>
      <c r="BN1204" s="132" t="str">
        <f t="shared" si="711"/>
        <v/>
      </c>
      <c r="BO1204" s="132" t="str">
        <f t="shared" si="712"/>
        <v/>
      </c>
      <c r="BP1204" s="132" t="str">
        <f t="shared" si="713"/>
        <v/>
      </c>
      <c r="BQ1204" s="132" t="str">
        <f t="shared" si="714"/>
        <v/>
      </c>
      <c r="BR1204" s="132" t="str">
        <f t="shared" si="715"/>
        <v/>
      </c>
      <c r="BS1204" s="132" t="str">
        <f t="shared" si="716"/>
        <v/>
      </c>
      <c r="BT1204" s="132" t="str">
        <f t="shared" si="717"/>
        <v/>
      </c>
      <c r="BU1204" s="132" t="str">
        <f t="shared" si="718"/>
        <v/>
      </c>
      <c r="BV1204" s="132" t="str">
        <f t="shared" si="719"/>
        <v/>
      </c>
      <c r="BW1204" s="132" t="str">
        <f t="shared" si="720"/>
        <v/>
      </c>
      <c r="BX1204" s="132" t="str">
        <f t="shared" si="721"/>
        <v/>
      </c>
      <c r="BY1204" s="132" t="str">
        <f t="shared" si="722"/>
        <v/>
      </c>
      <c r="BZ1204" t="str">
        <f t="shared" si="723"/>
        <v/>
      </c>
      <c r="CA1204" t="str">
        <f t="shared" si="724"/>
        <v/>
      </c>
      <c r="CB1204" t="str">
        <f t="shared" si="725"/>
        <v/>
      </c>
      <c r="CC1204" t="str">
        <f t="shared" si="726"/>
        <v/>
      </c>
      <c r="CD1204" t="str">
        <f t="shared" si="727"/>
        <v/>
      </c>
      <c r="CE1204" t="str">
        <f t="shared" si="728"/>
        <v/>
      </c>
      <c r="CF1204" t="str">
        <f t="shared" si="729"/>
        <v/>
      </c>
      <c r="CG1204" t="str">
        <f t="shared" si="730"/>
        <v/>
      </c>
      <c r="CH1204" t="str">
        <f t="shared" si="731"/>
        <v/>
      </c>
      <c r="CI1204" t="str">
        <f t="shared" si="732"/>
        <v/>
      </c>
      <c r="CJ1204" t="str">
        <f t="shared" si="733"/>
        <v/>
      </c>
      <c r="CK1204" t="str">
        <f t="shared" si="734"/>
        <v/>
      </c>
      <c r="CL1204" t="str">
        <f t="shared" si="735"/>
        <v/>
      </c>
      <c r="CM1204" t="str">
        <f t="shared" si="736"/>
        <v/>
      </c>
      <c r="CN1204" t="str">
        <f t="shared" si="737"/>
        <v/>
      </c>
      <c r="CO1204" t="str">
        <f t="shared" si="738"/>
        <v/>
      </c>
    </row>
    <row r="1205" spans="1:93" ht="19.2" customHeight="1">
      <c r="A1205" t="s">
        <v>5943</v>
      </c>
      <c r="B1205" t="s">
        <v>6169</v>
      </c>
      <c r="C1205" s="26"/>
      <c r="D1205" s="27"/>
      <c r="E1205" s="27" t="s">
        <v>35</v>
      </c>
      <c r="F1205" t="s">
        <v>48</v>
      </c>
      <c r="G1205" s="30"/>
      <c r="K1205" s="28"/>
      <c r="M1205" s="198" t="s">
        <v>1707</v>
      </c>
      <c r="R1205" t="str">
        <f>IF(COUNTIF(soi_input_variables!A:A,B1205)&gt;0,"yes","no")</f>
        <v>no</v>
      </c>
      <c r="S1205" t="str">
        <f>IF(COUNTIF(midas_input_variables!A:A,B1205)&gt;0,"yes","no")</f>
        <v>no</v>
      </c>
      <c r="T1205" t="str">
        <f t="shared" si="741"/>
        <v>no</v>
      </c>
      <c r="V1205" t="str">
        <f>IF(COUNTIF(eucalc_variables_proxies!A:A,B1205)&gt;0,"yes","no")</f>
        <v>no</v>
      </c>
      <c r="W1205" s="198" t="s">
        <v>38</v>
      </c>
      <c r="AO1205" s="29"/>
      <c r="AP1205" s="103" t="s">
        <v>6170</v>
      </c>
      <c r="AQ1205" s="104" t="b">
        <v>1</v>
      </c>
      <c r="AR1205" s="105"/>
      <c r="AS1205" s="29"/>
      <c r="AT1205" s="131" t="str" cm="1">
        <f t="array" ref="AT1205">IFERROR(_xlfn.TEXTSPLIT(AR1205,";",,FALSE),"")</f>
        <v/>
      </c>
      <c r="BJ1205" s="132" t="str">
        <f t="shared" si="707"/>
        <v/>
      </c>
      <c r="BK1205" s="132" t="str">
        <f t="shared" si="708"/>
        <v/>
      </c>
      <c r="BL1205" s="132" t="str">
        <f t="shared" si="709"/>
        <v/>
      </c>
      <c r="BM1205" s="132" t="str">
        <f t="shared" si="710"/>
        <v/>
      </c>
      <c r="BN1205" s="132" t="str">
        <f t="shared" si="711"/>
        <v/>
      </c>
      <c r="BO1205" s="132" t="str">
        <f t="shared" si="712"/>
        <v/>
      </c>
      <c r="BP1205" s="132" t="str">
        <f t="shared" si="713"/>
        <v/>
      </c>
      <c r="BQ1205" s="132" t="str">
        <f t="shared" si="714"/>
        <v/>
      </c>
      <c r="BR1205" s="132" t="str">
        <f t="shared" si="715"/>
        <v/>
      </c>
      <c r="BS1205" s="132" t="str">
        <f t="shared" si="716"/>
        <v/>
      </c>
      <c r="BT1205" s="132" t="str">
        <f t="shared" si="717"/>
        <v/>
      </c>
      <c r="BU1205" s="132" t="str">
        <f t="shared" si="718"/>
        <v/>
      </c>
      <c r="BV1205" s="132" t="str">
        <f t="shared" si="719"/>
        <v/>
      </c>
      <c r="BW1205" s="132" t="str">
        <f t="shared" si="720"/>
        <v/>
      </c>
      <c r="BX1205" s="132" t="str">
        <f t="shared" si="721"/>
        <v/>
      </c>
      <c r="BY1205" s="132" t="str">
        <f t="shared" si="722"/>
        <v/>
      </c>
      <c r="BZ1205" t="str">
        <f t="shared" si="723"/>
        <v/>
      </c>
      <c r="CA1205" t="str">
        <f t="shared" si="724"/>
        <v/>
      </c>
      <c r="CB1205" t="str">
        <f t="shared" si="725"/>
        <v/>
      </c>
      <c r="CC1205" t="str">
        <f t="shared" si="726"/>
        <v/>
      </c>
      <c r="CD1205" t="str">
        <f t="shared" si="727"/>
        <v/>
      </c>
      <c r="CE1205" t="str">
        <f t="shared" si="728"/>
        <v/>
      </c>
      <c r="CF1205" t="str">
        <f t="shared" si="729"/>
        <v/>
      </c>
      <c r="CG1205" t="str">
        <f t="shared" si="730"/>
        <v/>
      </c>
      <c r="CH1205" t="str">
        <f t="shared" si="731"/>
        <v/>
      </c>
      <c r="CI1205" t="str">
        <f t="shared" si="732"/>
        <v/>
      </c>
      <c r="CJ1205" t="str">
        <f t="shared" si="733"/>
        <v/>
      </c>
      <c r="CK1205" t="str">
        <f t="shared" si="734"/>
        <v/>
      </c>
      <c r="CL1205" t="str">
        <f t="shared" si="735"/>
        <v/>
      </c>
      <c r="CM1205" t="str">
        <f t="shared" si="736"/>
        <v/>
      </c>
      <c r="CN1205" t="str">
        <f t="shared" si="737"/>
        <v/>
      </c>
      <c r="CO1205" t="str">
        <f t="shared" si="738"/>
        <v/>
      </c>
    </row>
    <row r="1206" spans="1:93" ht="14.4">
      <c r="A1206" t="s">
        <v>5844</v>
      </c>
      <c r="B1206" s="97" t="s">
        <v>5125</v>
      </c>
      <c r="C1206" s="26" t="s">
        <v>3531</v>
      </c>
      <c r="D1206" s="27"/>
      <c r="E1206" s="27" t="s">
        <v>61</v>
      </c>
      <c r="F1206" t="s">
        <v>48</v>
      </c>
      <c r="G1206" s="30"/>
      <c r="I1206" t="s">
        <v>6171</v>
      </c>
      <c r="K1206" s="28"/>
      <c r="M1206" t="s">
        <v>38</v>
      </c>
      <c r="R1206" t="str">
        <f>IF(COUNTIF(soi_input_variables!A:A,B1206)&gt;0,"yes","no")</f>
        <v>no</v>
      </c>
      <c r="S1206" t="str">
        <f>IF(COUNTIF(midas_input_variables!A:A,B1206)&gt;0,"yes","no")</f>
        <v>no</v>
      </c>
      <c r="T1206" t="str">
        <f t="shared" si="741"/>
        <v>no</v>
      </c>
      <c r="U1206">
        <v>0.02</v>
      </c>
      <c r="V1206" t="str">
        <f>IF(COUNTIF(eucalc_variables_proxies!A:A,B1206)&gt;0,"yes","no")</f>
        <v>yes</v>
      </c>
      <c r="X1206" t="s">
        <v>3128</v>
      </c>
      <c r="AO1206" s="29"/>
      <c r="AP1206" s="103" t="s">
        <v>6172</v>
      </c>
      <c r="AQ1206" s="104" t="b">
        <v>1</v>
      </c>
      <c r="AR1206" s="105"/>
      <c r="AS1206" s="29"/>
      <c r="AT1206" s="131" t="str" cm="1">
        <f t="array" ref="AT1206">IFERROR(_xlfn.TEXTSPLIT(AR1206,";",,FALSE),"")</f>
        <v/>
      </c>
      <c r="BJ1206" s="132" t="str">
        <f t="shared" si="707"/>
        <v/>
      </c>
      <c r="BK1206" s="132" t="str">
        <f t="shared" si="708"/>
        <v/>
      </c>
      <c r="BL1206" s="132" t="str">
        <f t="shared" si="709"/>
        <v/>
      </c>
      <c r="BM1206" s="132" t="str">
        <f t="shared" si="710"/>
        <v/>
      </c>
      <c r="BN1206" s="132" t="str">
        <f t="shared" si="711"/>
        <v/>
      </c>
      <c r="BO1206" s="132" t="str">
        <f t="shared" si="712"/>
        <v/>
      </c>
      <c r="BP1206" s="132" t="str">
        <f t="shared" si="713"/>
        <v/>
      </c>
      <c r="BQ1206" s="132" t="str">
        <f t="shared" si="714"/>
        <v/>
      </c>
      <c r="BR1206" s="132" t="str">
        <f t="shared" si="715"/>
        <v/>
      </c>
      <c r="BS1206" s="132" t="str">
        <f t="shared" si="716"/>
        <v/>
      </c>
      <c r="BT1206" s="132" t="str">
        <f t="shared" si="717"/>
        <v/>
      </c>
      <c r="BU1206" s="132" t="str">
        <f t="shared" si="718"/>
        <v/>
      </c>
      <c r="BV1206" s="132" t="str">
        <f t="shared" si="719"/>
        <v/>
      </c>
      <c r="BW1206" s="132" t="str">
        <f t="shared" si="720"/>
        <v/>
      </c>
      <c r="BX1206" s="132" t="str">
        <f t="shared" si="721"/>
        <v/>
      </c>
      <c r="BY1206" s="132" t="str">
        <f t="shared" si="722"/>
        <v/>
      </c>
      <c r="BZ1206" t="str">
        <f t="shared" si="723"/>
        <v/>
      </c>
      <c r="CA1206" t="str">
        <f t="shared" si="724"/>
        <v/>
      </c>
      <c r="CB1206" t="str">
        <f t="shared" si="725"/>
        <v/>
      </c>
      <c r="CC1206" t="str">
        <f t="shared" si="726"/>
        <v/>
      </c>
      <c r="CD1206" t="str">
        <f t="shared" si="727"/>
        <v/>
      </c>
      <c r="CE1206" t="str">
        <f t="shared" si="728"/>
        <v/>
      </c>
      <c r="CF1206" t="str">
        <f t="shared" si="729"/>
        <v/>
      </c>
      <c r="CG1206" t="str">
        <f t="shared" si="730"/>
        <v/>
      </c>
      <c r="CH1206" t="str">
        <f t="shared" si="731"/>
        <v/>
      </c>
      <c r="CI1206" t="str">
        <f t="shared" si="732"/>
        <v/>
      </c>
      <c r="CJ1206" t="str">
        <f t="shared" si="733"/>
        <v/>
      </c>
      <c r="CK1206" t="str">
        <f t="shared" si="734"/>
        <v/>
      </c>
      <c r="CL1206" t="str">
        <f t="shared" si="735"/>
        <v/>
      </c>
      <c r="CM1206" t="str">
        <f t="shared" si="736"/>
        <v/>
      </c>
      <c r="CN1206" t="str">
        <f t="shared" si="737"/>
        <v/>
      </c>
      <c r="CO1206" t="str">
        <f t="shared" si="738"/>
        <v/>
      </c>
    </row>
    <row r="1207" spans="1:93" ht="14.4">
      <c r="A1207" t="s">
        <v>5847</v>
      </c>
      <c r="B1207" s="97" t="s">
        <v>5127</v>
      </c>
      <c r="C1207" s="26" t="s">
        <v>3531</v>
      </c>
      <c r="D1207" s="27"/>
      <c r="E1207" s="27" t="s">
        <v>61</v>
      </c>
      <c r="F1207" t="s">
        <v>48</v>
      </c>
      <c r="G1207" s="30"/>
      <c r="I1207" t="s">
        <v>6171</v>
      </c>
      <c r="K1207" s="28"/>
      <c r="M1207" t="s">
        <v>38</v>
      </c>
      <c r="R1207" t="str">
        <f>IF(COUNTIF(soi_input_variables!A:A,B1207)&gt;0,"yes","no")</f>
        <v>no</v>
      </c>
      <c r="S1207" t="str">
        <f>IF(COUNTIF(midas_input_variables!A:A,B1207)&gt;0,"yes","no")</f>
        <v>no</v>
      </c>
      <c r="T1207" t="str">
        <f t="shared" si="741"/>
        <v>no</v>
      </c>
      <c r="U1207">
        <v>0.02</v>
      </c>
      <c r="V1207" t="str">
        <f>IF(COUNTIF(eucalc_variables_proxies!A:A,B1207)&gt;0,"yes","no")</f>
        <v>yes</v>
      </c>
      <c r="X1207" t="s">
        <v>3132</v>
      </c>
      <c r="Y1207" t="s">
        <v>3132</v>
      </c>
      <c r="AO1207" s="29"/>
      <c r="AP1207" s="103" t="s">
        <v>6173</v>
      </c>
      <c r="AQ1207" s="104" t="b">
        <v>1</v>
      </c>
      <c r="AR1207" s="105"/>
      <c r="AS1207" s="29"/>
      <c r="AT1207" s="131" t="str" cm="1">
        <f t="array" ref="AT1207">IFERROR(_xlfn.TEXTSPLIT(AR1207,";",,FALSE),"")</f>
        <v/>
      </c>
      <c r="BJ1207" s="132" t="str">
        <f t="shared" si="707"/>
        <v/>
      </c>
      <c r="BK1207" s="132" t="str">
        <f t="shared" si="708"/>
        <v/>
      </c>
      <c r="BL1207" s="132" t="str">
        <f t="shared" si="709"/>
        <v/>
      </c>
      <c r="BM1207" s="132" t="str">
        <f t="shared" si="710"/>
        <v/>
      </c>
      <c r="BN1207" s="132" t="str">
        <f t="shared" si="711"/>
        <v/>
      </c>
      <c r="BO1207" s="132" t="str">
        <f t="shared" si="712"/>
        <v/>
      </c>
      <c r="BP1207" s="132" t="str">
        <f t="shared" si="713"/>
        <v/>
      </c>
      <c r="BQ1207" s="132" t="str">
        <f t="shared" si="714"/>
        <v/>
      </c>
      <c r="BR1207" s="132" t="str">
        <f t="shared" si="715"/>
        <v/>
      </c>
      <c r="BS1207" s="132" t="str">
        <f t="shared" si="716"/>
        <v/>
      </c>
      <c r="BT1207" s="132" t="str">
        <f t="shared" si="717"/>
        <v/>
      </c>
      <c r="BU1207" s="132" t="str">
        <f t="shared" si="718"/>
        <v/>
      </c>
      <c r="BV1207" s="132" t="str">
        <f t="shared" si="719"/>
        <v/>
      </c>
      <c r="BW1207" s="132" t="str">
        <f t="shared" si="720"/>
        <v/>
      </c>
      <c r="BX1207" s="132" t="str">
        <f t="shared" si="721"/>
        <v/>
      </c>
      <c r="BY1207" s="132" t="str">
        <f t="shared" si="722"/>
        <v/>
      </c>
      <c r="BZ1207" t="str">
        <f t="shared" si="723"/>
        <v/>
      </c>
      <c r="CA1207" t="str">
        <f t="shared" si="724"/>
        <v/>
      </c>
      <c r="CB1207" t="str">
        <f t="shared" si="725"/>
        <v/>
      </c>
      <c r="CC1207" t="str">
        <f t="shared" si="726"/>
        <v/>
      </c>
      <c r="CD1207" t="str">
        <f t="shared" si="727"/>
        <v/>
      </c>
      <c r="CE1207" t="str">
        <f t="shared" si="728"/>
        <v/>
      </c>
      <c r="CF1207" t="str">
        <f t="shared" si="729"/>
        <v/>
      </c>
      <c r="CG1207" t="str">
        <f t="shared" si="730"/>
        <v/>
      </c>
      <c r="CH1207" t="str">
        <f t="shared" si="731"/>
        <v/>
      </c>
      <c r="CI1207" t="str">
        <f t="shared" si="732"/>
        <v/>
      </c>
      <c r="CJ1207" t="str">
        <f t="shared" si="733"/>
        <v/>
      </c>
      <c r="CK1207" t="str">
        <f t="shared" si="734"/>
        <v/>
      </c>
      <c r="CL1207" t="str">
        <f t="shared" si="735"/>
        <v/>
      </c>
      <c r="CM1207" t="str">
        <f t="shared" si="736"/>
        <v/>
      </c>
      <c r="CN1207" t="str">
        <f t="shared" si="737"/>
        <v/>
      </c>
      <c r="CO1207" t="str">
        <f t="shared" si="738"/>
        <v/>
      </c>
    </row>
    <row r="1208" spans="1:93" ht="14.4">
      <c r="A1208" t="s">
        <v>5850</v>
      </c>
      <c r="B1208" s="97" t="s">
        <v>5130</v>
      </c>
      <c r="C1208" s="26" t="s">
        <v>3155</v>
      </c>
      <c r="D1208" s="27"/>
      <c r="E1208" s="27" t="s">
        <v>61</v>
      </c>
      <c r="F1208" t="s">
        <v>48</v>
      </c>
      <c r="G1208" s="30"/>
      <c r="I1208" t="s">
        <v>6174</v>
      </c>
      <c r="K1208" s="28"/>
      <c r="M1208" t="s">
        <v>38</v>
      </c>
      <c r="R1208" t="str">
        <f>IF(COUNTIF(soi_input_variables!A:A,B1208)&gt;0,"yes","no")</f>
        <v>no</v>
      </c>
      <c r="S1208" t="str">
        <f>IF(COUNTIF(midas_input_variables!A:A,B1208)&gt;0,"yes","no")</f>
        <v>no</v>
      </c>
      <c r="T1208" t="str">
        <f t="shared" ref="T1208:T1269" si="742">IF(OR(R1208="yes",S1208="yes"),"yes","no")</f>
        <v>no</v>
      </c>
      <c r="U1208">
        <v>0.02</v>
      </c>
      <c r="V1208" t="str">
        <f>IF(COUNTIF(eucalc_variables_proxies!A:A,B1208)&gt;0,"yes","no")</f>
        <v>yes</v>
      </c>
      <c r="X1208" t="s">
        <v>3132</v>
      </c>
      <c r="Y1208" t="s">
        <v>3132</v>
      </c>
      <c r="AO1208" s="29"/>
      <c r="AP1208" s="103" t="s">
        <v>6175</v>
      </c>
      <c r="AQ1208" s="104" t="b">
        <v>1</v>
      </c>
      <c r="AR1208" s="105"/>
      <c r="AS1208" s="29"/>
      <c r="AT1208" s="131" t="str" cm="1">
        <f t="array" ref="AT1208">IFERROR(_xlfn.TEXTSPLIT(AR1208,";",,FALSE),"")</f>
        <v/>
      </c>
      <c r="BJ1208" s="132" t="str">
        <f t="shared" si="707"/>
        <v/>
      </c>
      <c r="BK1208" s="132" t="str">
        <f t="shared" si="708"/>
        <v/>
      </c>
      <c r="BL1208" s="132" t="str">
        <f t="shared" si="709"/>
        <v/>
      </c>
      <c r="BM1208" s="132" t="str">
        <f t="shared" si="710"/>
        <v/>
      </c>
      <c r="BN1208" s="132" t="str">
        <f t="shared" si="711"/>
        <v/>
      </c>
      <c r="BO1208" s="132" t="str">
        <f t="shared" si="712"/>
        <v/>
      </c>
      <c r="BP1208" s="132" t="str">
        <f t="shared" si="713"/>
        <v/>
      </c>
      <c r="BQ1208" s="132" t="str">
        <f t="shared" si="714"/>
        <v/>
      </c>
      <c r="BR1208" s="132" t="str">
        <f t="shared" si="715"/>
        <v/>
      </c>
      <c r="BS1208" s="132" t="str">
        <f t="shared" si="716"/>
        <v/>
      </c>
      <c r="BT1208" s="132" t="str">
        <f t="shared" si="717"/>
        <v/>
      </c>
      <c r="BU1208" s="132" t="str">
        <f t="shared" si="718"/>
        <v/>
      </c>
      <c r="BV1208" s="132" t="str">
        <f t="shared" si="719"/>
        <v/>
      </c>
      <c r="BW1208" s="132" t="str">
        <f t="shared" si="720"/>
        <v/>
      </c>
      <c r="BX1208" s="132" t="str">
        <f t="shared" si="721"/>
        <v/>
      </c>
      <c r="BY1208" s="132" t="str">
        <f t="shared" si="722"/>
        <v/>
      </c>
      <c r="BZ1208" t="str">
        <f t="shared" si="723"/>
        <v/>
      </c>
      <c r="CA1208" t="str">
        <f t="shared" si="724"/>
        <v/>
      </c>
      <c r="CB1208" t="str">
        <f t="shared" si="725"/>
        <v/>
      </c>
      <c r="CC1208" t="str">
        <f t="shared" si="726"/>
        <v/>
      </c>
      <c r="CD1208" t="str">
        <f t="shared" si="727"/>
        <v/>
      </c>
      <c r="CE1208" t="str">
        <f t="shared" si="728"/>
        <v/>
      </c>
      <c r="CF1208" t="str">
        <f t="shared" si="729"/>
        <v/>
      </c>
      <c r="CG1208" t="str">
        <f t="shared" si="730"/>
        <v/>
      </c>
      <c r="CH1208" t="str">
        <f t="shared" si="731"/>
        <v/>
      </c>
      <c r="CI1208" t="str">
        <f t="shared" si="732"/>
        <v/>
      </c>
      <c r="CJ1208" t="str">
        <f t="shared" si="733"/>
        <v/>
      </c>
      <c r="CK1208" t="str">
        <f t="shared" si="734"/>
        <v/>
      </c>
      <c r="CL1208" t="str">
        <f t="shared" si="735"/>
        <v/>
      </c>
      <c r="CM1208" t="str">
        <f t="shared" si="736"/>
        <v/>
      </c>
      <c r="CN1208" t="str">
        <f t="shared" si="737"/>
        <v/>
      </c>
      <c r="CO1208" t="str">
        <f t="shared" si="738"/>
        <v/>
      </c>
    </row>
    <row r="1209" spans="1:93" ht="14.4">
      <c r="A1209" t="s">
        <v>5876</v>
      </c>
      <c r="B1209" s="97" t="s">
        <v>5132</v>
      </c>
      <c r="C1209" s="26" t="s">
        <v>6176</v>
      </c>
      <c r="D1209" s="27"/>
      <c r="E1209" s="27" t="s">
        <v>61</v>
      </c>
      <c r="F1209" t="s">
        <v>48</v>
      </c>
      <c r="G1209" s="30"/>
      <c r="I1209" t="s">
        <v>6171</v>
      </c>
      <c r="K1209" s="28"/>
      <c r="M1209" t="s">
        <v>38</v>
      </c>
      <c r="R1209" t="str">
        <f>IF(COUNTIF(soi_input_variables!A:A,B1209)&gt;0,"yes","no")</f>
        <v>no</v>
      </c>
      <c r="S1209" t="str">
        <f>IF(COUNTIF(midas_input_variables!A:A,B1209)&gt;0,"yes","no")</f>
        <v>no</v>
      </c>
      <c r="T1209" t="str">
        <f t="shared" si="742"/>
        <v>no</v>
      </c>
      <c r="U1209">
        <v>0.02</v>
      </c>
      <c r="V1209" t="str">
        <f>IF(COUNTIF(eucalc_variables_proxies!A:A,B1209)&gt;0,"yes","no")</f>
        <v>yes</v>
      </c>
      <c r="X1209" t="s">
        <v>3132</v>
      </c>
      <c r="Y1209" t="s">
        <v>3132</v>
      </c>
      <c r="AO1209" s="29"/>
      <c r="AP1209" s="103" t="s">
        <v>6177</v>
      </c>
      <c r="AQ1209" s="104" t="b">
        <v>1</v>
      </c>
      <c r="AR1209" s="105"/>
      <c r="AS1209" s="29"/>
      <c r="AT1209" s="131" t="str" cm="1">
        <f t="array" ref="AT1209">IFERROR(_xlfn.TEXTSPLIT(AR1209,";",,FALSE),"")</f>
        <v/>
      </c>
      <c r="BJ1209" s="132" t="str">
        <f t="shared" si="707"/>
        <v/>
      </c>
      <c r="BK1209" s="132" t="str">
        <f t="shared" si="708"/>
        <v/>
      </c>
      <c r="BL1209" s="132" t="str">
        <f t="shared" si="709"/>
        <v/>
      </c>
      <c r="BM1209" s="132" t="str">
        <f t="shared" si="710"/>
        <v/>
      </c>
      <c r="BN1209" s="132" t="str">
        <f t="shared" si="711"/>
        <v/>
      </c>
      <c r="BO1209" s="132" t="str">
        <f t="shared" si="712"/>
        <v/>
      </c>
      <c r="BP1209" s="132" t="str">
        <f t="shared" si="713"/>
        <v/>
      </c>
      <c r="BQ1209" s="132" t="str">
        <f t="shared" si="714"/>
        <v/>
      </c>
      <c r="BR1209" s="132" t="str">
        <f t="shared" si="715"/>
        <v/>
      </c>
      <c r="BS1209" s="132" t="str">
        <f t="shared" si="716"/>
        <v/>
      </c>
      <c r="BT1209" s="132" t="str">
        <f t="shared" si="717"/>
        <v/>
      </c>
      <c r="BU1209" s="132" t="str">
        <f t="shared" si="718"/>
        <v/>
      </c>
      <c r="BV1209" s="132" t="str">
        <f t="shared" si="719"/>
        <v/>
      </c>
      <c r="BW1209" s="132" t="str">
        <f t="shared" si="720"/>
        <v/>
      </c>
      <c r="BX1209" s="132" t="str">
        <f t="shared" si="721"/>
        <v/>
      </c>
      <c r="BY1209" s="132" t="str">
        <f t="shared" si="722"/>
        <v/>
      </c>
      <c r="BZ1209" t="str">
        <f t="shared" si="723"/>
        <v/>
      </c>
      <c r="CA1209" t="str">
        <f t="shared" si="724"/>
        <v/>
      </c>
      <c r="CB1209" t="str">
        <f t="shared" si="725"/>
        <v/>
      </c>
      <c r="CC1209" t="str">
        <f t="shared" si="726"/>
        <v/>
      </c>
      <c r="CD1209" t="str">
        <f t="shared" si="727"/>
        <v/>
      </c>
      <c r="CE1209" t="str">
        <f t="shared" si="728"/>
        <v/>
      </c>
      <c r="CF1209" t="str">
        <f t="shared" si="729"/>
        <v/>
      </c>
      <c r="CG1209" t="str">
        <f t="shared" si="730"/>
        <v/>
      </c>
      <c r="CH1209" t="str">
        <f t="shared" si="731"/>
        <v/>
      </c>
      <c r="CI1209" t="str">
        <f t="shared" si="732"/>
        <v/>
      </c>
      <c r="CJ1209" t="str">
        <f t="shared" si="733"/>
        <v/>
      </c>
      <c r="CK1209" t="str">
        <f t="shared" si="734"/>
        <v/>
      </c>
      <c r="CL1209" t="str">
        <f t="shared" si="735"/>
        <v/>
      </c>
      <c r="CM1209" t="str">
        <f t="shared" si="736"/>
        <v/>
      </c>
      <c r="CN1209" t="str">
        <f t="shared" si="737"/>
        <v/>
      </c>
      <c r="CO1209" t="str">
        <f t="shared" si="738"/>
        <v/>
      </c>
    </row>
    <row r="1210" spans="1:93" ht="14.4">
      <c r="A1210" t="s">
        <v>5874</v>
      </c>
      <c r="B1210" s="97" t="s">
        <v>5135</v>
      </c>
      <c r="C1210" s="26" t="s">
        <v>6176</v>
      </c>
      <c r="D1210" s="27"/>
      <c r="E1210" s="27" t="s">
        <v>61</v>
      </c>
      <c r="F1210" t="s">
        <v>48</v>
      </c>
      <c r="G1210" s="30"/>
      <c r="I1210" t="s">
        <v>6178</v>
      </c>
      <c r="K1210" s="28"/>
      <c r="M1210" t="s">
        <v>38</v>
      </c>
      <c r="R1210" t="str">
        <f>IF(COUNTIF(soi_input_variables!A:A,B1210)&gt;0,"yes","no")</f>
        <v>no</v>
      </c>
      <c r="S1210" t="str">
        <f>IF(COUNTIF(midas_input_variables!A:A,B1210)&gt;0,"yes","no")</f>
        <v>no</v>
      </c>
      <c r="T1210" t="str">
        <f t="shared" si="742"/>
        <v>no</v>
      </c>
      <c r="U1210">
        <v>0.02</v>
      </c>
      <c r="V1210" t="str">
        <f>IF(COUNTIF(eucalc_variables_proxies!A:A,B1210)&gt;0,"yes","no")</f>
        <v>yes</v>
      </c>
      <c r="X1210" t="s">
        <v>3132</v>
      </c>
      <c r="Y1210" t="s">
        <v>3132</v>
      </c>
      <c r="AO1210" s="29"/>
      <c r="AP1210" s="103" t="s">
        <v>6179</v>
      </c>
      <c r="AQ1210" s="104" t="b">
        <v>1</v>
      </c>
      <c r="AR1210" s="105"/>
      <c r="AS1210" s="29"/>
      <c r="AT1210" s="131" t="str" cm="1">
        <f t="array" ref="AT1210">IFERROR(_xlfn.TEXTSPLIT(AR1210,";",,FALSE),"")</f>
        <v/>
      </c>
      <c r="BJ1210" s="132" t="str">
        <f t="shared" si="707"/>
        <v/>
      </c>
      <c r="BK1210" s="132" t="str">
        <f t="shared" si="708"/>
        <v/>
      </c>
      <c r="BL1210" s="132" t="str">
        <f t="shared" si="709"/>
        <v/>
      </c>
      <c r="BM1210" s="132" t="str">
        <f t="shared" si="710"/>
        <v/>
      </c>
      <c r="BN1210" s="132" t="str">
        <f t="shared" si="711"/>
        <v/>
      </c>
      <c r="BO1210" s="132" t="str">
        <f t="shared" si="712"/>
        <v/>
      </c>
      <c r="BP1210" s="132" t="str">
        <f t="shared" si="713"/>
        <v/>
      </c>
      <c r="BQ1210" s="132" t="str">
        <f t="shared" si="714"/>
        <v/>
      </c>
      <c r="BR1210" s="132" t="str">
        <f t="shared" si="715"/>
        <v/>
      </c>
      <c r="BS1210" s="132" t="str">
        <f t="shared" si="716"/>
        <v/>
      </c>
      <c r="BT1210" s="132" t="str">
        <f t="shared" si="717"/>
        <v/>
      </c>
      <c r="BU1210" s="132" t="str">
        <f t="shared" si="718"/>
        <v/>
      </c>
      <c r="BV1210" s="132" t="str">
        <f t="shared" si="719"/>
        <v/>
      </c>
      <c r="BW1210" s="132" t="str">
        <f t="shared" si="720"/>
        <v/>
      </c>
      <c r="BX1210" s="132" t="str">
        <f t="shared" si="721"/>
        <v/>
      </c>
      <c r="BY1210" s="132" t="str">
        <f t="shared" si="722"/>
        <v/>
      </c>
      <c r="BZ1210" t="str">
        <f t="shared" si="723"/>
        <v/>
      </c>
      <c r="CA1210" t="str">
        <f t="shared" si="724"/>
        <v/>
      </c>
      <c r="CB1210" t="str">
        <f t="shared" si="725"/>
        <v/>
      </c>
      <c r="CC1210" t="str">
        <f t="shared" si="726"/>
        <v/>
      </c>
      <c r="CD1210" t="str">
        <f t="shared" si="727"/>
        <v/>
      </c>
      <c r="CE1210" t="str">
        <f t="shared" si="728"/>
        <v/>
      </c>
      <c r="CF1210" t="str">
        <f t="shared" si="729"/>
        <v/>
      </c>
      <c r="CG1210" t="str">
        <f t="shared" si="730"/>
        <v/>
      </c>
      <c r="CH1210" t="str">
        <f t="shared" si="731"/>
        <v/>
      </c>
      <c r="CI1210" t="str">
        <f t="shared" si="732"/>
        <v/>
      </c>
      <c r="CJ1210" t="str">
        <f t="shared" si="733"/>
        <v/>
      </c>
      <c r="CK1210" t="str">
        <f t="shared" si="734"/>
        <v/>
      </c>
      <c r="CL1210" t="str">
        <f t="shared" si="735"/>
        <v/>
      </c>
      <c r="CM1210" t="str">
        <f t="shared" si="736"/>
        <v/>
      </c>
      <c r="CN1210" t="str">
        <f t="shared" si="737"/>
        <v/>
      </c>
      <c r="CO1210" t="str">
        <f t="shared" si="738"/>
        <v/>
      </c>
    </row>
    <row r="1211" spans="1:93" ht="14.4">
      <c r="A1211" t="s">
        <v>5878</v>
      </c>
      <c r="B1211" s="97" t="s">
        <v>5137</v>
      </c>
      <c r="C1211" s="26" t="s">
        <v>6176</v>
      </c>
      <c r="D1211" s="27"/>
      <c r="E1211" s="27" t="s">
        <v>61</v>
      </c>
      <c r="F1211" t="s">
        <v>48</v>
      </c>
      <c r="G1211" s="30"/>
      <c r="I1211" t="s">
        <v>6180</v>
      </c>
      <c r="K1211" s="28"/>
      <c r="M1211" t="s">
        <v>38</v>
      </c>
      <c r="R1211" t="str">
        <f>IF(COUNTIF(soi_input_variables!A:A,B1211)&gt;0,"yes","no")</f>
        <v>no</v>
      </c>
      <c r="S1211" t="str">
        <f>IF(COUNTIF(midas_input_variables!A:A,B1211)&gt;0,"yes","no")</f>
        <v>no</v>
      </c>
      <c r="T1211" t="str">
        <f t="shared" si="742"/>
        <v>no</v>
      </c>
      <c r="U1211">
        <v>0.02</v>
      </c>
      <c r="V1211" t="str">
        <f>IF(COUNTIF(eucalc_variables_proxies!A:A,B1211)&gt;0,"yes","no")</f>
        <v>yes</v>
      </c>
      <c r="X1211" t="s">
        <v>3132</v>
      </c>
      <c r="Y1211" t="s">
        <v>3132</v>
      </c>
      <c r="AO1211" s="29"/>
      <c r="AP1211" s="103" t="s">
        <v>6181</v>
      </c>
      <c r="AQ1211" s="104" t="b">
        <v>1</v>
      </c>
      <c r="AR1211" s="105"/>
      <c r="AS1211" s="29"/>
      <c r="AT1211" s="131" t="str" cm="1">
        <f t="array" ref="AT1211">IFERROR(_xlfn.TEXTSPLIT(AR1211,";",,FALSE),"")</f>
        <v/>
      </c>
      <c r="BJ1211" s="132" t="str">
        <f t="shared" si="707"/>
        <v/>
      </c>
      <c r="BK1211" s="132" t="str">
        <f t="shared" si="708"/>
        <v/>
      </c>
      <c r="BL1211" s="132" t="str">
        <f t="shared" si="709"/>
        <v/>
      </c>
      <c r="BM1211" s="132" t="str">
        <f t="shared" si="710"/>
        <v/>
      </c>
      <c r="BN1211" s="132" t="str">
        <f t="shared" si="711"/>
        <v/>
      </c>
      <c r="BO1211" s="132" t="str">
        <f t="shared" si="712"/>
        <v/>
      </c>
      <c r="BP1211" s="132" t="str">
        <f t="shared" si="713"/>
        <v/>
      </c>
      <c r="BQ1211" s="132" t="str">
        <f t="shared" si="714"/>
        <v/>
      </c>
      <c r="BR1211" s="132" t="str">
        <f t="shared" si="715"/>
        <v/>
      </c>
      <c r="BS1211" s="132" t="str">
        <f t="shared" si="716"/>
        <v/>
      </c>
      <c r="BT1211" s="132" t="str">
        <f t="shared" si="717"/>
        <v/>
      </c>
      <c r="BU1211" s="132" t="str">
        <f t="shared" si="718"/>
        <v/>
      </c>
      <c r="BV1211" s="132" t="str">
        <f t="shared" si="719"/>
        <v/>
      </c>
      <c r="BW1211" s="132" t="str">
        <f t="shared" si="720"/>
        <v/>
      </c>
      <c r="BX1211" s="132" t="str">
        <f t="shared" si="721"/>
        <v/>
      </c>
      <c r="BY1211" s="132" t="str">
        <f t="shared" si="722"/>
        <v/>
      </c>
      <c r="BZ1211" t="str">
        <f t="shared" si="723"/>
        <v/>
      </c>
      <c r="CA1211" t="str">
        <f t="shared" si="724"/>
        <v/>
      </c>
      <c r="CB1211" t="str">
        <f t="shared" si="725"/>
        <v/>
      </c>
      <c r="CC1211" t="str">
        <f t="shared" si="726"/>
        <v/>
      </c>
      <c r="CD1211" t="str">
        <f t="shared" si="727"/>
        <v/>
      </c>
      <c r="CE1211" t="str">
        <f t="shared" si="728"/>
        <v/>
      </c>
      <c r="CF1211" t="str">
        <f t="shared" si="729"/>
        <v/>
      </c>
      <c r="CG1211" t="str">
        <f t="shared" si="730"/>
        <v/>
      </c>
      <c r="CH1211" t="str">
        <f t="shared" si="731"/>
        <v/>
      </c>
      <c r="CI1211" t="str">
        <f t="shared" si="732"/>
        <v/>
      </c>
      <c r="CJ1211" t="str">
        <f t="shared" si="733"/>
        <v/>
      </c>
      <c r="CK1211" t="str">
        <f t="shared" si="734"/>
        <v/>
      </c>
      <c r="CL1211" t="str">
        <f t="shared" si="735"/>
        <v/>
      </c>
      <c r="CM1211" t="str">
        <f t="shared" si="736"/>
        <v/>
      </c>
      <c r="CN1211" t="str">
        <f t="shared" si="737"/>
        <v/>
      </c>
      <c r="CO1211" t="str">
        <f t="shared" si="738"/>
        <v/>
      </c>
    </row>
    <row r="1212" spans="1:93" ht="14.4">
      <c r="A1212" t="s">
        <v>5750</v>
      </c>
      <c r="B1212" s="97" t="s">
        <v>5140</v>
      </c>
      <c r="C1212" s="26" t="s">
        <v>6182</v>
      </c>
      <c r="D1212" s="27"/>
      <c r="E1212" s="27" t="s">
        <v>61</v>
      </c>
      <c r="F1212" t="s">
        <v>48</v>
      </c>
      <c r="G1212" s="30" t="s">
        <v>4748</v>
      </c>
      <c r="H1212" s="29"/>
      <c r="I1212" t="s">
        <v>2988</v>
      </c>
      <c r="K1212" s="28"/>
      <c r="M1212" t="s">
        <v>38</v>
      </c>
      <c r="R1212" t="str">
        <f>IF(COUNTIF(soi_input_variables!A:A,B1212)&gt;0,"yes","no")</f>
        <v>no</v>
      </c>
      <c r="S1212" t="str">
        <f>IF(COUNTIF(midas_input_variables!A:A,B1212)&gt;0,"yes","no")</f>
        <v>no</v>
      </c>
      <c r="T1212" t="str">
        <f t="shared" si="742"/>
        <v>no</v>
      </c>
      <c r="U1212">
        <v>0.02</v>
      </c>
      <c r="V1212" t="str">
        <f>IF(COUNTIF(eucalc_variables_proxies!A:A,B1212)&gt;0,"yes","no")</f>
        <v>yes</v>
      </c>
      <c r="X1212" t="s">
        <v>3132</v>
      </c>
      <c r="Y1212" t="s">
        <v>3132</v>
      </c>
      <c r="AO1212" s="29"/>
      <c r="AP1212" s="103" t="s">
        <v>6183</v>
      </c>
      <c r="AQ1212" s="104" t="b">
        <v>1</v>
      </c>
      <c r="AR1212" s="105"/>
      <c r="AS1212" s="29"/>
      <c r="AT1212" s="131" t="str" cm="1">
        <f t="array" ref="AT1212">IFERROR(_xlfn.TEXTSPLIT(AR1212,";",,FALSE),"")</f>
        <v/>
      </c>
      <c r="BJ1212" s="132" t="str">
        <f t="shared" si="707"/>
        <v/>
      </c>
      <c r="BK1212" s="132" t="str">
        <f t="shared" si="708"/>
        <v/>
      </c>
      <c r="BL1212" s="132" t="str">
        <f t="shared" si="709"/>
        <v/>
      </c>
      <c r="BM1212" s="132" t="str">
        <f t="shared" si="710"/>
        <v/>
      </c>
      <c r="BN1212" s="132" t="str">
        <f t="shared" si="711"/>
        <v/>
      </c>
      <c r="BO1212" s="132" t="str">
        <f t="shared" si="712"/>
        <v/>
      </c>
      <c r="BP1212" s="132" t="str">
        <f t="shared" si="713"/>
        <v/>
      </c>
      <c r="BQ1212" s="132" t="str">
        <f t="shared" si="714"/>
        <v/>
      </c>
      <c r="BR1212" s="132" t="str">
        <f t="shared" si="715"/>
        <v/>
      </c>
      <c r="BS1212" s="132" t="str">
        <f t="shared" si="716"/>
        <v/>
      </c>
      <c r="BT1212" s="132" t="str">
        <f t="shared" si="717"/>
        <v/>
      </c>
      <c r="BU1212" s="132" t="str">
        <f t="shared" si="718"/>
        <v/>
      </c>
      <c r="BV1212" s="132" t="str">
        <f t="shared" si="719"/>
        <v/>
      </c>
      <c r="BW1212" s="132" t="str">
        <f t="shared" si="720"/>
        <v/>
      </c>
      <c r="BX1212" s="132" t="str">
        <f t="shared" si="721"/>
        <v/>
      </c>
      <c r="BY1212" s="132" t="str">
        <f t="shared" si="722"/>
        <v/>
      </c>
      <c r="BZ1212" t="str">
        <f t="shared" si="723"/>
        <v/>
      </c>
      <c r="CA1212" t="str">
        <f t="shared" si="724"/>
        <v/>
      </c>
      <c r="CB1212" t="str">
        <f t="shared" si="725"/>
        <v/>
      </c>
      <c r="CC1212" t="str">
        <f t="shared" si="726"/>
        <v/>
      </c>
      <c r="CD1212" t="str">
        <f t="shared" si="727"/>
        <v/>
      </c>
      <c r="CE1212" t="str">
        <f t="shared" si="728"/>
        <v/>
      </c>
      <c r="CF1212" t="str">
        <f t="shared" si="729"/>
        <v/>
      </c>
      <c r="CG1212" t="str">
        <f t="shared" si="730"/>
        <v/>
      </c>
      <c r="CH1212" t="str">
        <f t="shared" si="731"/>
        <v/>
      </c>
      <c r="CI1212" t="str">
        <f t="shared" si="732"/>
        <v/>
      </c>
      <c r="CJ1212" t="str">
        <f t="shared" si="733"/>
        <v/>
      </c>
      <c r="CK1212" t="str">
        <f t="shared" si="734"/>
        <v/>
      </c>
      <c r="CL1212" t="str">
        <f t="shared" si="735"/>
        <v/>
      </c>
      <c r="CM1212" t="str">
        <f t="shared" si="736"/>
        <v/>
      </c>
      <c r="CN1212" t="str">
        <f t="shared" si="737"/>
        <v/>
      </c>
      <c r="CO1212" t="str">
        <f t="shared" si="738"/>
        <v/>
      </c>
    </row>
    <row r="1213" spans="1:93" ht="14.4">
      <c r="A1213" t="s">
        <v>5855</v>
      </c>
      <c r="B1213" s="97" t="s">
        <v>5142</v>
      </c>
      <c r="C1213" s="26" t="s">
        <v>5380</v>
      </c>
      <c r="D1213" s="27"/>
      <c r="E1213" s="27" t="s">
        <v>61</v>
      </c>
      <c r="F1213" t="s">
        <v>48</v>
      </c>
      <c r="G1213" s="30"/>
      <c r="I1213" t="s">
        <v>6184</v>
      </c>
      <c r="K1213" s="28"/>
      <c r="M1213" t="s">
        <v>38</v>
      </c>
      <c r="R1213" t="str">
        <f>IF(COUNTIF(soi_input_variables!A:A,B1213)&gt;0,"yes","no")</f>
        <v>no</v>
      </c>
      <c r="S1213" t="str">
        <f>IF(COUNTIF(midas_input_variables!A:A,B1213)&gt;0,"yes","no")</f>
        <v>no</v>
      </c>
      <c r="T1213" t="str">
        <f t="shared" si="742"/>
        <v>no</v>
      </c>
      <c r="U1213">
        <v>0.02</v>
      </c>
      <c r="V1213" t="str">
        <f>IF(COUNTIF(eucalc_variables_proxies!A:A,B1213)&gt;0,"yes","no")</f>
        <v>yes</v>
      </c>
      <c r="X1213" t="s">
        <v>3132</v>
      </c>
      <c r="Y1213" t="s">
        <v>3132</v>
      </c>
      <c r="AO1213" s="29"/>
      <c r="AP1213" s="103" t="s">
        <v>6185</v>
      </c>
      <c r="AQ1213" s="104" t="b">
        <v>1</v>
      </c>
      <c r="AR1213" s="105"/>
      <c r="AS1213" s="29"/>
      <c r="AT1213" s="131" t="str" cm="1">
        <f t="array" ref="AT1213">IFERROR(_xlfn.TEXTSPLIT(AR1213,";",,FALSE),"")</f>
        <v/>
      </c>
      <c r="BJ1213" s="132" t="str">
        <f t="shared" si="707"/>
        <v/>
      </c>
      <c r="BK1213" s="132" t="str">
        <f t="shared" si="708"/>
        <v/>
      </c>
      <c r="BL1213" s="132" t="str">
        <f t="shared" si="709"/>
        <v/>
      </c>
      <c r="BM1213" s="132" t="str">
        <f t="shared" si="710"/>
        <v/>
      </c>
      <c r="BN1213" s="132" t="str">
        <f t="shared" si="711"/>
        <v/>
      </c>
      <c r="BO1213" s="132" t="str">
        <f t="shared" si="712"/>
        <v/>
      </c>
      <c r="BP1213" s="132" t="str">
        <f t="shared" si="713"/>
        <v/>
      </c>
      <c r="BQ1213" s="132" t="str">
        <f t="shared" si="714"/>
        <v/>
      </c>
      <c r="BR1213" s="132" t="str">
        <f t="shared" si="715"/>
        <v/>
      </c>
      <c r="BS1213" s="132" t="str">
        <f t="shared" si="716"/>
        <v/>
      </c>
      <c r="BT1213" s="132" t="str">
        <f t="shared" si="717"/>
        <v/>
      </c>
      <c r="BU1213" s="132" t="str">
        <f t="shared" si="718"/>
        <v/>
      </c>
      <c r="BV1213" s="132" t="str">
        <f t="shared" si="719"/>
        <v/>
      </c>
      <c r="BW1213" s="132" t="str">
        <f t="shared" si="720"/>
        <v/>
      </c>
      <c r="BX1213" s="132" t="str">
        <f t="shared" si="721"/>
        <v/>
      </c>
      <c r="BY1213" s="132" t="str">
        <f t="shared" si="722"/>
        <v/>
      </c>
      <c r="BZ1213" t="str">
        <f t="shared" si="723"/>
        <v/>
      </c>
      <c r="CA1213" t="str">
        <f t="shared" si="724"/>
        <v/>
      </c>
      <c r="CB1213" t="str">
        <f t="shared" si="725"/>
        <v/>
      </c>
      <c r="CC1213" t="str">
        <f t="shared" si="726"/>
        <v/>
      </c>
      <c r="CD1213" t="str">
        <f t="shared" si="727"/>
        <v/>
      </c>
      <c r="CE1213" t="str">
        <f t="shared" si="728"/>
        <v/>
      </c>
      <c r="CF1213" t="str">
        <f t="shared" si="729"/>
        <v/>
      </c>
      <c r="CG1213" t="str">
        <f t="shared" si="730"/>
        <v/>
      </c>
      <c r="CH1213" t="str">
        <f t="shared" si="731"/>
        <v/>
      </c>
      <c r="CI1213" t="str">
        <f t="shared" si="732"/>
        <v/>
      </c>
      <c r="CJ1213" t="str">
        <f t="shared" si="733"/>
        <v/>
      </c>
      <c r="CK1213" t="str">
        <f t="shared" si="734"/>
        <v/>
      </c>
      <c r="CL1213" t="str">
        <f t="shared" si="735"/>
        <v/>
      </c>
      <c r="CM1213" t="str">
        <f t="shared" si="736"/>
        <v/>
      </c>
      <c r="CN1213" t="str">
        <f t="shared" si="737"/>
        <v/>
      </c>
      <c r="CO1213" t="str">
        <f t="shared" si="738"/>
        <v/>
      </c>
    </row>
    <row r="1214" spans="1:93" ht="14.4">
      <c r="A1214" t="s">
        <v>5859</v>
      </c>
      <c r="B1214" s="97" t="s">
        <v>5145</v>
      </c>
      <c r="C1214" s="26" t="s">
        <v>6186</v>
      </c>
      <c r="D1214" s="27"/>
      <c r="E1214" s="27" t="s">
        <v>61</v>
      </c>
      <c r="F1214" t="s">
        <v>48</v>
      </c>
      <c r="G1214" s="30"/>
      <c r="I1214" t="s">
        <v>6174</v>
      </c>
      <c r="K1214" s="28"/>
      <c r="M1214" t="s">
        <v>38</v>
      </c>
      <c r="R1214" t="str">
        <f>IF(COUNTIF(soi_input_variables!A:A,B1214)&gt;0,"yes","no")</f>
        <v>no</v>
      </c>
      <c r="S1214" t="str">
        <f>IF(COUNTIF(midas_input_variables!A:A,B1214)&gt;0,"yes","no")</f>
        <v>no</v>
      </c>
      <c r="T1214" t="str">
        <f t="shared" si="742"/>
        <v>no</v>
      </c>
      <c r="U1214">
        <v>0.02</v>
      </c>
      <c r="V1214" t="str">
        <f>IF(COUNTIF(eucalc_variables_proxies!A:A,B1214)&gt;0,"yes","no")</f>
        <v>yes</v>
      </c>
      <c r="X1214" t="s">
        <v>3132</v>
      </c>
      <c r="Y1214" t="s">
        <v>3132</v>
      </c>
      <c r="AO1214" s="29"/>
      <c r="AP1214" s="103" t="s">
        <v>6187</v>
      </c>
      <c r="AQ1214" s="104" t="b">
        <v>1</v>
      </c>
      <c r="AR1214" s="105"/>
      <c r="AS1214" s="29"/>
      <c r="AT1214" s="131" t="str" cm="1">
        <f t="array" ref="AT1214">IFERROR(_xlfn.TEXTSPLIT(AR1214,";",,FALSE),"")</f>
        <v/>
      </c>
      <c r="BJ1214" s="132" t="str">
        <f t="shared" si="707"/>
        <v/>
      </c>
      <c r="BK1214" s="132" t="str">
        <f t="shared" si="708"/>
        <v/>
      </c>
      <c r="BL1214" s="132" t="str">
        <f t="shared" si="709"/>
        <v/>
      </c>
      <c r="BM1214" s="132" t="str">
        <f t="shared" si="710"/>
        <v/>
      </c>
      <c r="BN1214" s="132" t="str">
        <f t="shared" si="711"/>
        <v/>
      </c>
      <c r="BO1214" s="132" t="str">
        <f t="shared" si="712"/>
        <v/>
      </c>
      <c r="BP1214" s="132" t="str">
        <f t="shared" si="713"/>
        <v/>
      </c>
      <c r="BQ1214" s="132" t="str">
        <f t="shared" si="714"/>
        <v/>
      </c>
      <c r="BR1214" s="132" t="str">
        <f t="shared" si="715"/>
        <v/>
      </c>
      <c r="BS1214" s="132" t="str">
        <f t="shared" si="716"/>
        <v/>
      </c>
      <c r="BT1214" s="132" t="str">
        <f t="shared" si="717"/>
        <v/>
      </c>
      <c r="BU1214" s="132" t="str">
        <f t="shared" si="718"/>
        <v/>
      </c>
      <c r="BV1214" s="132" t="str">
        <f t="shared" si="719"/>
        <v/>
      </c>
      <c r="BW1214" s="132" t="str">
        <f t="shared" si="720"/>
        <v/>
      </c>
      <c r="BX1214" s="132" t="str">
        <f t="shared" si="721"/>
        <v/>
      </c>
      <c r="BY1214" s="132" t="str">
        <f t="shared" si="722"/>
        <v/>
      </c>
      <c r="BZ1214" t="str">
        <f t="shared" si="723"/>
        <v/>
      </c>
      <c r="CA1214" t="str">
        <f t="shared" si="724"/>
        <v/>
      </c>
      <c r="CB1214" t="str">
        <f t="shared" si="725"/>
        <v/>
      </c>
      <c r="CC1214" t="str">
        <f t="shared" si="726"/>
        <v/>
      </c>
      <c r="CD1214" t="str">
        <f t="shared" si="727"/>
        <v/>
      </c>
      <c r="CE1214" t="str">
        <f t="shared" si="728"/>
        <v/>
      </c>
      <c r="CF1214" t="str">
        <f t="shared" si="729"/>
        <v/>
      </c>
      <c r="CG1214" t="str">
        <f t="shared" si="730"/>
        <v/>
      </c>
      <c r="CH1214" t="str">
        <f t="shared" si="731"/>
        <v/>
      </c>
      <c r="CI1214" t="str">
        <f t="shared" si="732"/>
        <v/>
      </c>
      <c r="CJ1214" t="str">
        <f t="shared" si="733"/>
        <v/>
      </c>
      <c r="CK1214" t="str">
        <f t="shared" si="734"/>
        <v/>
      </c>
      <c r="CL1214" t="str">
        <f t="shared" si="735"/>
        <v/>
      </c>
      <c r="CM1214" t="str">
        <f t="shared" si="736"/>
        <v/>
      </c>
      <c r="CN1214" t="str">
        <f t="shared" si="737"/>
        <v/>
      </c>
      <c r="CO1214" t="str">
        <f t="shared" si="738"/>
        <v/>
      </c>
    </row>
    <row r="1215" spans="1:93" ht="14.4">
      <c r="A1215" t="s">
        <v>5832</v>
      </c>
      <c r="B1215" s="97" t="s">
        <v>5147</v>
      </c>
      <c r="C1215" s="26" t="s">
        <v>6188</v>
      </c>
      <c r="D1215" s="27"/>
      <c r="E1215" s="27" t="s">
        <v>61</v>
      </c>
      <c r="F1215" t="s">
        <v>48</v>
      </c>
      <c r="G1215" s="30"/>
      <c r="I1215" t="s">
        <v>6171</v>
      </c>
      <c r="K1215" s="28"/>
      <c r="M1215" t="s">
        <v>38</v>
      </c>
      <c r="R1215" t="str">
        <f>IF(COUNTIF(soi_input_variables!A:A,B1215)&gt;0,"yes","no")</f>
        <v>no</v>
      </c>
      <c r="S1215" t="str">
        <f>IF(COUNTIF(midas_input_variables!A:A,B1215)&gt;0,"yes","no")</f>
        <v>no</v>
      </c>
      <c r="T1215" t="str">
        <f t="shared" si="742"/>
        <v>no</v>
      </c>
      <c r="U1215">
        <v>0.02</v>
      </c>
      <c r="V1215" t="str">
        <f>IF(COUNTIF(eucalc_variables_proxies!A:A,B1215)&gt;0,"yes","no")</f>
        <v>yes</v>
      </c>
      <c r="X1215" t="s">
        <v>3132</v>
      </c>
      <c r="Y1215" t="s">
        <v>3132</v>
      </c>
      <c r="AO1215" s="29"/>
      <c r="AP1215" s="103" t="s">
        <v>6189</v>
      </c>
      <c r="AQ1215" s="104" t="b">
        <v>1</v>
      </c>
      <c r="AR1215" s="105"/>
      <c r="AS1215" s="29"/>
      <c r="AT1215" s="131" t="str" cm="1">
        <f t="array" ref="AT1215">IFERROR(_xlfn.TEXTSPLIT(AR1215,";",,FALSE),"")</f>
        <v/>
      </c>
      <c r="BJ1215" s="132" t="str">
        <f t="shared" si="707"/>
        <v/>
      </c>
      <c r="BK1215" s="132" t="str">
        <f t="shared" si="708"/>
        <v/>
      </c>
      <c r="BL1215" s="132" t="str">
        <f t="shared" si="709"/>
        <v/>
      </c>
      <c r="BM1215" s="132" t="str">
        <f t="shared" si="710"/>
        <v/>
      </c>
      <c r="BN1215" s="132" t="str">
        <f t="shared" si="711"/>
        <v/>
      </c>
      <c r="BO1215" s="132" t="str">
        <f t="shared" si="712"/>
        <v/>
      </c>
      <c r="BP1215" s="132" t="str">
        <f t="shared" si="713"/>
        <v/>
      </c>
      <c r="BQ1215" s="132" t="str">
        <f t="shared" si="714"/>
        <v/>
      </c>
      <c r="BR1215" s="132" t="str">
        <f t="shared" si="715"/>
        <v/>
      </c>
      <c r="BS1215" s="132" t="str">
        <f t="shared" si="716"/>
        <v/>
      </c>
      <c r="BT1215" s="132" t="str">
        <f t="shared" si="717"/>
        <v/>
      </c>
      <c r="BU1215" s="132" t="str">
        <f t="shared" si="718"/>
        <v/>
      </c>
      <c r="BV1215" s="132" t="str">
        <f t="shared" si="719"/>
        <v/>
      </c>
      <c r="BW1215" s="132" t="str">
        <f t="shared" si="720"/>
        <v/>
      </c>
      <c r="BX1215" s="132" t="str">
        <f t="shared" si="721"/>
        <v/>
      </c>
      <c r="BY1215" s="132" t="str">
        <f t="shared" si="722"/>
        <v/>
      </c>
      <c r="BZ1215" t="str">
        <f t="shared" si="723"/>
        <v/>
      </c>
      <c r="CA1215" t="str">
        <f t="shared" si="724"/>
        <v/>
      </c>
      <c r="CB1215" t="str">
        <f t="shared" si="725"/>
        <v/>
      </c>
      <c r="CC1215" t="str">
        <f t="shared" si="726"/>
        <v/>
      </c>
      <c r="CD1215" t="str">
        <f t="shared" si="727"/>
        <v/>
      </c>
      <c r="CE1215" t="str">
        <f t="shared" si="728"/>
        <v/>
      </c>
      <c r="CF1215" t="str">
        <f t="shared" si="729"/>
        <v/>
      </c>
      <c r="CG1215" t="str">
        <f t="shared" si="730"/>
        <v/>
      </c>
      <c r="CH1215" t="str">
        <f t="shared" si="731"/>
        <v/>
      </c>
      <c r="CI1215" t="str">
        <f t="shared" si="732"/>
        <v/>
      </c>
      <c r="CJ1215" t="str">
        <f t="shared" si="733"/>
        <v/>
      </c>
      <c r="CK1215" t="str">
        <f t="shared" si="734"/>
        <v/>
      </c>
      <c r="CL1215" t="str">
        <f t="shared" si="735"/>
        <v/>
      </c>
      <c r="CM1215" t="str">
        <f t="shared" si="736"/>
        <v/>
      </c>
      <c r="CN1215" t="str">
        <f t="shared" si="737"/>
        <v/>
      </c>
      <c r="CO1215" t="str">
        <f t="shared" si="738"/>
        <v/>
      </c>
    </row>
    <row r="1216" spans="1:93" ht="14.4">
      <c r="A1216" t="s">
        <v>5829</v>
      </c>
      <c r="B1216" s="97" t="s">
        <v>5150</v>
      </c>
      <c r="C1216" s="26" t="s">
        <v>6188</v>
      </c>
      <c r="D1216" s="27"/>
      <c r="E1216" s="27" t="s">
        <v>61</v>
      </c>
      <c r="F1216" t="s">
        <v>48</v>
      </c>
      <c r="G1216" s="30"/>
      <c r="I1216" t="s">
        <v>6178</v>
      </c>
      <c r="K1216" s="28"/>
      <c r="M1216" t="s">
        <v>38</v>
      </c>
      <c r="R1216" t="str">
        <f>IF(COUNTIF(soi_input_variables!A:A,B1216)&gt;0,"yes","no")</f>
        <v>no</v>
      </c>
      <c r="S1216" t="str">
        <f>IF(COUNTIF(midas_input_variables!A:A,B1216)&gt;0,"yes","no")</f>
        <v>no</v>
      </c>
      <c r="T1216" t="str">
        <f t="shared" si="742"/>
        <v>no</v>
      </c>
      <c r="U1216">
        <v>0.02</v>
      </c>
      <c r="V1216" t="str">
        <f>IF(COUNTIF(eucalc_variables_proxies!A:A,B1216)&gt;0,"yes","no")</f>
        <v>yes</v>
      </c>
      <c r="X1216" t="s">
        <v>3132</v>
      </c>
      <c r="Y1216" t="s">
        <v>3132</v>
      </c>
      <c r="AO1216" s="29"/>
      <c r="AP1216" s="103" t="s">
        <v>6190</v>
      </c>
      <c r="AQ1216" s="104" t="b">
        <v>1</v>
      </c>
      <c r="AR1216" s="105"/>
      <c r="AS1216" s="29"/>
      <c r="AT1216" s="131" t="str" cm="1">
        <f t="array" ref="AT1216">IFERROR(_xlfn.TEXTSPLIT(AR1216,";",,FALSE),"")</f>
        <v/>
      </c>
      <c r="BJ1216" s="132" t="str">
        <f t="shared" si="707"/>
        <v/>
      </c>
      <c r="BK1216" s="132" t="str">
        <f t="shared" si="708"/>
        <v/>
      </c>
      <c r="BL1216" s="132" t="str">
        <f t="shared" si="709"/>
        <v/>
      </c>
      <c r="BM1216" s="132" t="str">
        <f t="shared" si="710"/>
        <v/>
      </c>
      <c r="BN1216" s="132" t="str">
        <f t="shared" si="711"/>
        <v/>
      </c>
      <c r="BO1216" s="132" t="str">
        <f t="shared" si="712"/>
        <v/>
      </c>
      <c r="BP1216" s="132" t="str">
        <f t="shared" si="713"/>
        <v/>
      </c>
      <c r="BQ1216" s="132" t="str">
        <f t="shared" si="714"/>
        <v/>
      </c>
      <c r="BR1216" s="132" t="str">
        <f t="shared" si="715"/>
        <v/>
      </c>
      <c r="BS1216" s="132" t="str">
        <f t="shared" si="716"/>
        <v/>
      </c>
      <c r="BT1216" s="132" t="str">
        <f t="shared" si="717"/>
        <v/>
      </c>
      <c r="BU1216" s="132" t="str">
        <f t="shared" si="718"/>
        <v/>
      </c>
      <c r="BV1216" s="132" t="str">
        <f t="shared" si="719"/>
        <v/>
      </c>
      <c r="BW1216" s="132" t="str">
        <f t="shared" si="720"/>
        <v/>
      </c>
      <c r="BX1216" s="132" t="str">
        <f t="shared" si="721"/>
        <v/>
      </c>
      <c r="BY1216" s="132" t="str">
        <f t="shared" si="722"/>
        <v/>
      </c>
      <c r="BZ1216" t="str">
        <f t="shared" si="723"/>
        <v/>
      </c>
      <c r="CA1216" t="str">
        <f t="shared" si="724"/>
        <v/>
      </c>
      <c r="CB1216" t="str">
        <f t="shared" si="725"/>
        <v/>
      </c>
      <c r="CC1216" t="str">
        <f t="shared" si="726"/>
        <v/>
      </c>
      <c r="CD1216" t="str">
        <f t="shared" si="727"/>
        <v/>
      </c>
      <c r="CE1216" t="str">
        <f t="shared" si="728"/>
        <v/>
      </c>
      <c r="CF1216" t="str">
        <f t="shared" si="729"/>
        <v/>
      </c>
      <c r="CG1216" t="str">
        <f t="shared" si="730"/>
        <v/>
      </c>
      <c r="CH1216" t="str">
        <f t="shared" si="731"/>
        <v/>
      </c>
      <c r="CI1216" t="str">
        <f t="shared" si="732"/>
        <v/>
      </c>
      <c r="CJ1216" t="str">
        <f t="shared" si="733"/>
        <v/>
      </c>
      <c r="CK1216" t="str">
        <f t="shared" si="734"/>
        <v/>
      </c>
      <c r="CL1216" t="str">
        <f t="shared" si="735"/>
        <v/>
      </c>
      <c r="CM1216" t="str">
        <f t="shared" si="736"/>
        <v/>
      </c>
      <c r="CN1216" t="str">
        <f t="shared" si="737"/>
        <v/>
      </c>
      <c r="CO1216" t="str">
        <f t="shared" si="738"/>
        <v/>
      </c>
    </row>
    <row r="1217" spans="1:93" ht="14.4">
      <c r="A1217" t="s">
        <v>5835</v>
      </c>
      <c r="B1217" s="97" t="s">
        <v>5152</v>
      </c>
      <c r="C1217" s="26" t="s">
        <v>6188</v>
      </c>
      <c r="D1217" s="27"/>
      <c r="E1217" s="27" t="s">
        <v>61</v>
      </c>
      <c r="F1217" t="s">
        <v>48</v>
      </c>
      <c r="G1217" s="30"/>
      <c r="I1217" t="s">
        <v>6180</v>
      </c>
      <c r="K1217" s="28"/>
      <c r="M1217" t="s">
        <v>38</v>
      </c>
      <c r="R1217" t="str">
        <f>IF(COUNTIF(soi_input_variables!A:A,B1217)&gt;0,"yes","no")</f>
        <v>no</v>
      </c>
      <c r="S1217" t="str">
        <f>IF(COUNTIF(midas_input_variables!A:A,B1217)&gt;0,"yes","no")</f>
        <v>no</v>
      </c>
      <c r="T1217" t="str">
        <f t="shared" si="742"/>
        <v>no</v>
      </c>
      <c r="U1217">
        <v>0.02</v>
      </c>
      <c r="V1217" t="str">
        <f>IF(COUNTIF(eucalc_variables_proxies!A:A,B1217)&gt;0,"yes","no")</f>
        <v>yes</v>
      </c>
      <c r="X1217" t="s">
        <v>3132</v>
      </c>
      <c r="Y1217" t="s">
        <v>3132</v>
      </c>
      <c r="AO1217" s="29"/>
      <c r="AP1217" s="103" t="s">
        <v>6191</v>
      </c>
      <c r="AQ1217" s="104" t="b">
        <v>1</v>
      </c>
      <c r="AR1217" s="105"/>
      <c r="AS1217" s="29"/>
      <c r="AT1217" s="131" t="str" cm="1">
        <f t="array" ref="AT1217">IFERROR(_xlfn.TEXTSPLIT(AR1217,";",,FALSE),"")</f>
        <v/>
      </c>
      <c r="BJ1217" s="132" t="str">
        <f t="shared" si="707"/>
        <v/>
      </c>
      <c r="BK1217" s="132" t="str">
        <f t="shared" si="708"/>
        <v/>
      </c>
      <c r="BL1217" s="132" t="str">
        <f t="shared" si="709"/>
        <v/>
      </c>
      <c r="BM1217" s="132" t="str">
        <f t="shared" si="710"/>
        <v/>
      </c>
      <c r="BN1217" s="132" t="str">
        <f t="shared" si="711"/>
        <v/>
      </c>
      <c r="BO1217" s="132" t="str">
        <f t="shared" si="712"/>
        <v/>
      </c>
      <c r="BP1217" s="132" t="str">
        <f t="shared" si="713"/>
        <v/>
      </c>
      <c r="BQ1217" s="132" t="str">
        <f t="shared" si="714"/>
        <v/>
      </c>
      <c r="BR1217" s="132" t="str">
        <f t="shared" si="715"/>
        <v/>
      </c>
      <c r="BS1217" s="132" t="str">
        <f t="shared" si="716"/>
        <v/>
      </c>
      <c r="BT1217" s="132" t="str">
        <f t="shared" si="717"/>
        <v/>
      </c>
      <c r="BU1217" s="132" t="str">
        <f t="shared" si="718"/>
        <v/>
      </c>
      <c r="BV1217" s="132" t="str">
        <f t="shared" si="719"/>
        <v/>
      </c>
      <c r="BW1217" s="132" t="str">
        <f t="shared" si="720"/>
        <v/>
      </c>
      <c r="BX1217" s="132" t="str">
        <f t="shared" si="721"/>
        <v/>
      </c>
      <c r="BY1217" s="132" t="str">
        <f t="shared" si="722"/>
        <v/>
      </c>
      <c r="BZ1217" t="str">
        <f t="shared" si="723"/>
        <v/>
      </c>
      <c r="CA1217" t="str">
        <f t="shared" si="724"/>
        <v/>
      </c>
      <c r="CB1217" t="str">
        <f t="shared" si="725"/>
        <v/>
      </c>
      <c r="CC1217" t="str">
        <f t="shared" si="726"/>
        <v/>
      </c>
      <c r="CD1217" t="str">
        <f t="shared" si="727"/>
        <v/>
      </c>
      <c r="CE1217" t="str">
        <f t="shared" si="728"/>
        <v/>
      </c>
      <c r="CF1217" t="str">
        <f t="shared" si="729"/>
        <v/>
      </c>
      <c r="CG1217" t="str">
        <f t="shared" si="730"/>
        <v/>
      </c>
      <c r="CH1217" t="str">
        <f t="shared" si="731"/>
        <v/>
      </c>
      <c r="CI1217" t="str">
        <f t="shared" si="732"/>
        <v/>
      </c>
      <c r="CJ1217" t="str">
        <f t="shared" si="733"/>
        <v/>
      </c>
      <c r="CK1217" t="str">
        <f t="shared" si="734"/>
        <v/>
      </c>
      <c r="CL1217" t="str">
        <f t="shared" si="735"/>
        <v/>
      </c>
      <c r="CM1217" t="str">
        <f t="shared" si="736"/>
        <v/>
      </c>
      <c r="CN1217" t="str">
        <f t="shared" si="737"/>
        <v/>
      </c>
      <c r="CO1217" t="str">
        <f t="shared" si="738"/>
        <v/>
      </c>
    </row>
    <row r="1218" spans="1:93" ht="14.4">
      <c r="A1218" t="s">
        <v>5840</v>
      </c>
      <c r="B1218" s="97" t="s">
        <v>5155</v>
      </c>
      <c r="C1218" s="26" t="s">
        <v>6192</v>
      </c>
      <c r="D1218" s="27"/>
      <c r="E1218" s="27" t="s">
        <v>61</v>
      </c>
      <c r="F1218" t="s">
        <v>48</v>
      </c>
      <c r="G1218" s="30"/>
      <c r="I1218" t="s">
        <v>6171</v>
      </c>
      <c r="K1218" s="28"/>
      <c r="M1218" t="s">
        <v>38</v>
      </c>
      <c r="R1218" t="str">
        <f>IF(COUNTIF(soi_input_variables!A:A,B1218)&gt;0,"yes","no")</f>
        <v>no</v>
      </c>
      <c r="S1218" t="str">
        <f>IF(COUNTIF(midas_input_variables!A:A,B1218)&gt;0,"yes","no")</f>
        <v>no</v>
      </c>
      <c r="T1218" t="str">
        <f t="shared" si="742"/>
        <v>no</v>
      </c>
      <c r="U1218">
        <v>0.02</v>
      </c>
      <c r="V1218" t="str">
        <f>IF(COUNTIF(eucalc_variables_proxies!A:A,B1218)&gt;0,"yes","no")</f>
        <v>yes</v>
      </c>
      <c r="X1218" t="s">
        <v>3132</v>
      </c>
      <c r="Y1218" t="s">
        <v>3132</v>
      </c>
      <c r="AO1218" s="29"/>
      <c r="AP1218" s="103" t="s">
        <v>6193</v>
      </c>
      <c r="AQ1218" s="104" t="b">
        <v>1</v>
      </c>
      <c r="AR1218" s="105"/>
      <c r="AS1218" s="29"/>
      <c r="AT1218" s="131" t="str" cm="1">
        <f t="array" ref="AT1218">IFERROR(_xlfn.TEXTSPLIT(AR1218,";",,FALSE),"")</f>
        <v/>
      </c>
      <c r="BJ1218" s="132" t="str">
        <f t="shared" si="707"/>
        <v/>
      </c>
      <c r="BK1218" s="132" t="str">
        <f t="shared" si="708"/>
        <v/>
      </c>
      <c r="BL1218" s="132" t="str">
        <f t="shared" si="709"/>
        <v/>
      </c>
      <c r="BM1218" s="132" t="str">
        <f t="shared" si="710"/>
        <v/>
      </c>
      <c r="BN1218" s="132" t="str">
        <f t="shared" si="711"/>
        <v/>
      </c>
      <c r="BO1218" s="132" t="str">
        <f t="shared" si="712"/>
        <v/>
      </c>
      <c r="BP1218" s="132" t="str">
        <f t="shared" si="713"/>
        <v/>
      </c>
      <c r="BQ1218" s="132" t="str">
        <f t="shared" si="714"/>
        <v/>
      </c>
      <c r="BR1218" s="132" t="str">
        <f t="shared" si="715"/>
        <v/>
      </c>
      <c r="BS1218" s="132" t="str">
        <f t="shared" si="716"/>
        <v/>
      </c>
      <c r="BT1218" s="132" t="str">
        <f t="shared" si="717"/>
        <v/>
      </c>
      <c r="BU1218" s="132" t="str">
        <f t="shared" si="718"/>
        <v/>
      </c>
      <c r="BV1218" s="132" t="str">
        <f t="shared" si="719"/>
        <v/>
      </c>
      <c r="BW1218" s="132" t="str">
        <f t="shared" si="720"/>
        <v/>
      </c>
      <c r="BX1218" s="132" t="str">
        <f t="shared" si="721"/>
        <v/>
      </c>
      <c r="BY1218" s="132" t="str">
        <f t="shared" si="722"/>
        <v/>
      </c>
      <c r="BZ1218" t="str">
        <f t="shared" si="723"/>
        <v/>
      </c>
      <c r="CA1218" t="str">
        <f t="shared" si="724"/>
        <v/>
      </c>
      <c r="CB1218" t="str">
        <f t="shared" si="725"/>
        <v/>
      </c>
      <c r="CC1218" t="str">
        <f t="shared" si="726"/>
        <v/>
      </c>
      <c r="CD1218" t="str">
        <f t="shared" si="727"/>
        <v/>
      </c>
      <c r="CE1218" t="str">
        <f t="shared" si="728"/>
        <v/>
      </c>
      <c r="CF1218" t="str">
        <f t="shared" si="729"/>
        <v/>
      </c>
      <c r="CG1218" t="str">
        <f t="shared" si="730"/>
        <v/>
      </c>
      <c r="CH1218" t="str">
        <f t="shared" si="731"/>
        <v/>
      </c>
      <c r="CI1218" t="str">
        <f t="shared" si="732"/>
        <v/>
      </c>
      <c r="CJ1218" t="str">
        <f t="shared" si="733"/>
        <v/>
      </c>
      <c r="CK1218" t="str">
        <f t="shared" si="734"/>
        <v/>
      </c>
      <c r="CL1218" t="str">
        <f t="shared" si="735"/>
        <v/>
      </c>
      <c r="CM1218" t="str">
        <f t="shared" si="736"/>
        <v/>
      </c>
      <c r="CN1218" t="str">
        <f t="shared" si="737"/>
        <v/>
      </c>
      <c r="CO1218" t="str">
        <f t="shared" si="738"/>
        <v/>
      </c>
    </row>
    <row r="1219" spans="1:93" ht="14.4">
      <c r="A1219" t="s">
        <v>5838</v>
      </c>
      <c r="B1219" s="97" t="s">
        <v>5157</v>
      </c>
      <c r="C1219" s="26" t="s">
        <v>6192</v>
      </c>
      <c r="D1219" s="27"/>
      <c r="E1219" s="27" t="s">
        <v>61</v>
      </c>
      <c r="F1219" t="s">
        <v>48</v>
      </c>
      <c r="G1219" s="30"/>
      <c r="I1219" t="s">
        <v>6178</v>
      </c>
      <c r="K1219" s="28"/>
      <c r="M1219" t="s">
        <v>38</v>
      </c>
      <c r="R1219" t="str">
        <f>IF(COUNTIF(soi_input_variables!A:A,B1219)&gt;0,"yes","no")</f>
        <v>no</v>
      </c>
      <c r="S1219" t="str">
        <f>IF(COUNTIF(midas_input_variables!A:A,B1219)&gt;0,"yes","no")</f>
        <v>no</v>
      </c>
      <c r="T1219" t="str">
        <f t="shared" si="742"/>
        <v>no</v>
      </c>
      <c r="U1219">
        <v>0.02</v>
      </c>
      <c r="V1219" t="str">
        <f>IF(COUNTIF(eucalc_variables_proxies!A:A,B1219)&gt;0,"yes","no")</f>
        <v>yes</v>
      </c>
      <c r="X1219" t="s">
        <v>3132</v>
      </c>
      <c r="Y1219" t="s">
        <v>3132</v>
      </c>
      <c r="AO1219" s="29"/>
      <c r="AP1219" s="103" t="s">
        <v>6194</v>
      </c>
      <c r="AQ1219" s="104" t="b">
        <v>1</v>
      </c>
      <c r="AR1219" s="105"/>
      <c r="AS1219" s="29"/>
      <c r="AT1219" s="131" t="str" cm="1">
        <f t="array" ref="AT1219">IFERROR(_xlfn.TEXTSPLIT(AR1219,";",,FALSE),"")</f>
        <v/>
      </c>
      <c r="BJ1219" s="132" t="str">
        <f t="shared" si="707"/>
        <v/>
      </c>
      <c r="BK1219" s="132" t="str">
        <f t="shared" si="708"/>
        <v/>
      </c>
      <c r="BL1219" s="132" t="str">
        <f t="shared" si="709"/>
        <v/>
      </c>
      <c r="BM1219" s="132" t="str">
        <f t="shared" si="710"/>
        <v/>
      </c>
      <c r="BN1219" s="132" t="str">
        <f t="shared" si="711"/>
        <v/>
      </c>
      <c r="BO1219" s="132" t="str">
        <f t="shared" si="712"/>
        <v/>
      </c>
      <c r="BP1219" s="132" t="str">
        <f t="shared" si="713"/>
        <v/>
      </c>
      <c r="BQ1219" s="132" t="str">
        <f t="shared" si="714"/>
        <v/>
      </c>
      <c r="BR1219" s="132" t="str">
        <f t="shared" si="715"/>
        <v/>
      </c>
      <c r="BS1219" s="132" t="str">
        <f t="shared" si="716"/>
        <v/>
      </c>
      <c r="BT1219" s="132" t="str">
        <f t="shared" si="717"/>
        <v/>
      </c>
      <c r="BU1219" s="132" t="str">
        <f t="shared" si="718"/>
        <v/>
      </c>
      <c r="BV1219" s="132" t="str">
        <f t="shared" si="719"/>
        <v/>
      </c>
      <c r="BW1219" s="132" t="str">
        <f t="shared" si="720"/>
        <v/>
      </c>
      <c r="BX1219" s="132" t="str">
        <f t="shared" si="721"/>
        <v/>
      </c>
      <c r="BY1219" s="132" t="str">
        <f t="shared" si="722"/>
        <v/>
      </c>
      <c r="BZ1219" t="str">
        <f t="shared" si="723"/>
        <v/>
      </c>
      <c r="CA1219" t="str">
        <f t="shared" si="724"/>
        <v/>
      </c>
      <c r="CB1219" t="str">
        <f t="shared" si="725"/>
        <v/>
      </c>
      <c r="CC1219" t="str">
        <f t="shared" si="726"/>
        <v/>
      </c>
      <c r="CD1219" t="str">
        <f t="shared" si="727"/>
        <v/>
      </c>
      <c r="CE1219" t="str">
        <f t="shared" si="728"/>
        <v/>
      </c>
      <c r="CF1219" t="str">
        <f t="shared" si="729"/>
        <v/>
      </c>
      <c r="CG1219" t="str">
        <f t="shared" si="730"/>
        <v/>
      </c>
      <c r="CH1219" t="str">
        <f t="shared" si="731"/>
        <v/>
      </c>
      <c r="CI1219" t="str">
        <f t="shared" si="732"/>
        <v/>
      </c>
      <c r="CJ1219" t="str">
        <f t="shared" si="733"/>
        <v/>
      </c>
      <c r="CK1219" t="str">
        <f t="shared" si="734"/>
        <v/>
      </c>
      <c r="CL1219" t="str">
        <f t="shared" si="735"/>
        <v/>
      </c>
      <c r="CM1219" t="str">
        <f t="shared" si="736"/>
        <v/>
      </c>
      <c r="CN1219" t="str">
        <f t="shared" si="737"/>
        <v/>
      </c>
      <c r="CO1219" t="str">
        <f t="shared" si="738"/>
        <v/>
      </c>
    </row>
    <row r="1220" spans="1:93" ht="14.4">
      <c r="A1220" t="s">
        <v>5923</v>
      </c>
      <c r="B1220" s="97" t="s">
        <v>5160</v>
      </c>
      <c r="C1220" s="26" t="s">
        <v>6192</v>
      </c>
      <c r="D1220" s="27"/>
      <c r="E1220" s="27" t="s">
        <v>61</v>
      </c>
      <c r="F1220" t="s">
        <v>48</v>
      </c>
      <c r="G1220" s="30"/>
      <c r="I1220" t="s">
        <v>6171</v>
      </c>
      <c r="K1220" s="28"/>
      <c r="M1220" t="s">
        <v>38</v>
      </c>
      <c r="R1220" t="str">
        <f>IF(COUNTIF(soi_input_variables!A:A,B1220)&gt;0,"yes","no")</f>
        <v>no</v>
      </c>
      <c r="S1220" t="str">
        <f>IF(COUNTIF(midas_input_variables!A:A,B1220)&gt;0,"yes","no")</f>
        <v>no</v>
      </c>
      <c r="T1220" t="str">
        <f t="shared" si="742"/>
        <v>no</v>
      </c>
      <c r="U1220">
        <v>0.02</v>
      </c>
      <c r="V1220" t="str">
        <f>IF(COUNTIF(eucalc_variables_proxies!A:A,B1220)&gt;0,"yes","no")</f>
        <v>yes</v>
      </c>
      <c r="X1220" t="s">
        <v>3132</v>
      </c>
      <c r="Y1220" t="s">
        <v>3132</v>
      </c>
      <c r="AO1220" s="29"/>
      <c r="AP1220" s="103" t="s">
        <v>6195</v>
      </c>
      <c r="AQ1220" s="104" t="b">
        <v>1</v>
      </c>
      <c r="AR1220" s="105"/>
      <c r="AS1220" s="29"/>
      <c r="AT1220" s="131" t="str" cm="1">
        <f t="array" ref="AT1220">IFERROR(_xlfn.TEXTSPLIT(AR1220,";",,FALSE),"")</f>
        <v/>
      </c>
      <c r="BJ1220" s="132" t="str">
        <f t="shared" si="707"/>
        <v/>
      </c>
      <c r="BK1220" s="132" t="str">
        <f t="shared" si="708"/>
        <v/>
      </c>
      <c r="BL1220" s="132" t="str">
        <f t="shared" si="709"/>
        <v/>
      </c>
      <c r="BM1220" s="132" t="str">
        <f t="shared" si="710"/>
        <v/>
      </c>
      <c r="BN1220" s="132" t="str">
        <f t="shared" si="711"/>
        <v/>
      </c>
      <c r="BO1220" s="132" t="str">
        <f t="shared" si="712"/>
        <v/>
      </c>
      <c r="BP1220" s="132" t="str">
        <f t="shared" si="713"/>
        <v/>
      </c>
      <c r="BQ1220" s="132" t="str">
        <f t="shared" si="714"/>
        <v/>
      </c>
      <c r="BR1220" s="132" t="str">
        <f t="shared" si="715"/>
        <v/>
      </c>
      <c r="BS1220" s="132" t="str">
        <f t="shared" si="716"/>
        <v/>
      </c>
      <c r="BT1220" s="132" t="str">
        <f t="shared" si="717"/>
        <v/>
      </c>
      <c r="BU1220" s="132" t="str">
        <f t="shared" si="718"/>
        <v/>
      </c>
      <c r="BV1220" s="132" t="str">
        <f t="shared" si="719"/>
        <v/>
      </c>
      <c r="BW1220" s="132" t="str">
        <f t="shared" si="720"/>
        <v/>
      </c>
      <c r="BX1220" s="132" t="str">
        <f t="shared" si="721"/>
        <v/>
      </c>
      <c r="BY1220" s="132" t="str">
        <f t="shared" si="722"/>
        <v/>
      </c>
      <c r="BZ1220" t="str">
        <f t="shared" si="723"/>
        <v/>
      </c>
      <c r="CA1220" t="str">
        <f t="shared" si="724"/>
        <v/>
      </c>
      <c r="CB1220" t="str">
        <f t="shared" si="725"/>
        <v/>
      </c>
      <c r="CC1220" t="str">
        <f t="shared" si="726"/>
        <v/>
      </c>
      <c r="CD1220" t="str">
        <f t="shared" si="727"/>
        <v/>
      </c>
      <c r="CE1220" t="str">
        <f t="shared" si="728"/>
        <v/>
      </c>
      <c r="CF1220" t="str">
        <f t="shared" si="729"/>
        <v/>
      </c>
      <c r="CG1220" t="str">
        <f t="shared" si="730"/>
        <v/>
      </c>
      <c r="CH1220" t="str">
        <f t="shared" si="731"/>
        <v/>
      </c>
      <c r="CI1220" t="str">
        <f t="shared" si="732"/>
        <v/>
      </c>
      <c r="CJ1220" t="str">
        <f t="shared" si="733"/>
        <v/>
      </c>
      <c r="CK1220" t="str">
        <f t="shared" si="734"/>
        <v/>
      </c>
      <c r="CL1220" t="str">
        <f t="shared" si="735"/>
        <v/>
      </c>
      <c r="CM1220" t="str">
        <f t="shared" si="736"/>
        <v/>
      </c>
      <c r="CN1220" t="str">
        <f t="shared" si="737"/>
        <v/>
      </c>
      <c r="CO1220" t="str">
        <f t="shared" si="738"/>
        <v/>
      </c>
    </row>
    <row r="1221" spans="1:93" ht="14.4">
      <c r="A1221" t="s">
        <v>5893</v>
      </c>
      <c r="B1221" s="97" t="s">
        <v>5163</v>
      </c>
      <c r="C1221" s="26" t="s">
        <v>6192</v>
      </c>
      <c r="D1221" s="27"/>
      <c r="E1221" s="27" t="s">
        <v>61</v>
      </c>
      <c r="F1221" t="s">
        <v>48</v>
      </c>
      <c r="G1221" s="30"/>
      <c r="I1221" t="s">
        <v>6180</v>
      </c>
      <c r="K1221" s="28"/>
      <c r="M1221" t="s">
        <v>38</v>
      </c>
      <c r="R1221" t="str">
        <f>IF(COUNTIF(soi_input_variables!A:A,B1221)&gt;0,"yes","no")</f>
        <v>no</v>
      </c>
      <c r="S1221" t="str">
        <f>IF(COUNTIF(midas_input_variables!A:A,B1221)&gt;0,"yes","no")</f>
        <v>no</v>
      </c>
      <c r="T1221" t="str">
        <f t="shared" si="742"/>
        <v>no</v>
      </c>
      <c r="U1221">
        <v>0.02</v>
      </c>
      <c r="V1221" t="str">
        <f>IF(COUNTIF(eucalc_variables_proxies!A:A,B1221)&gt;0,"yes","no")</f>
        <v>yes</v>
      </c>
      <c r="X1221" t="s">
        <v>3132</v>
      </c>
      <c r="Y1221" t="s">
        <v>3132</v>
      </c>
      <c r="AO1221" s="29"/>
      <c r="AP1221" s="103" t="s">
        <v>6196</v>
      </c>
      <c r="AQ1221" s="104" t="b">
        <v>1</v>
      </c>
      <c r="AR1221" s="105"/>
      <c r="AS1221" s="29"/>
      <c r="AT1221" s="131" t="str" cm="1">
        <f t="array" ref="AT1221">IFERROR(_xlfn.TEXTSPLIT(AR1221,";",,FALSE),"")</f>
        <v/>
      </c>
      <c r="BJ1221" s="132" t="str">
        <f t="shared" si="707"/>
        <v/>
      </c>
      <c r="BK1221" s="132" t="str">
        <f t="shared" si="708"/>
        <v/>
      </c>
      <c r="BL1221" s="132" t="str">
        <f t="shared" si="709"/>
        <v/>
      </c>
      <c r="BM1221" s="132" t="str">
        <f t="shared" si="710"/>
        <v/>
      </c>
      <c r="BN1221" s="132" t="str">
        <f t="shared" si="711"/>
        <v/>
      </c>
      <c r="BO1221" s="132" t="str">
        <f t="shared" si="712"/>
        <v/>
      </c>
      <c r="BP1221" s="132" t="str">
        <f t="shared" si="713"/>
        <v/>
      </c>
      <c r="BQ1221" s="132" t="str">
        <f t="shared" si="714"/>
        <v/>
      </c>
      <c r="BR1221" s="132" t="str">
        <f t="shared" si="715"/>
        <v/>
      </c>
      <c r="BS1221" s="132" t="str">
        <f t="shared" si="716"/>
        <v/>
      </c>
      <c r="BT1221" s="132" t="str">
        <f t="shared" si="717"/>
        <v/>
      </c>
      <c r="BU1221" s="132" t="str">
        <f t="shared" si="718"/>
        <v/>
      </c>
      <c r="BV1221" s="132" t="str">
        <f t="shared" si="719"/>
        <v/>
      </c>
      <c r="BW1221" s="132" t="str">
        <f t="shared" si="720"/>
        <v/>
      </c>
      <c r="BX1221" s="132" t="str">
        <f t="shared" si="721"/>
        <v/>
      </c>
      <c r="BY1221" s="132" t="str">
        <f t="shared" si="722"/>
        <v/>
      </c>
      <c r="BZ1221" t="str">
        <f t="shared" si="723"/>
        <v/>
      </c>
      <c r="CA1221" t="str">
        <f t="shared" si="724"/>
        <v/>
      </c>
      <c r="CB1221" t="str">
        <f t="shared" si="725"/>
        <v/>
      </c>
      <c r="CC1221" t="str">
        <f t="shared" si="726"/>
        <v/>
      </c>
      <c r="CD1221" t="str">
        <f t="shared" si="727"/>
        <v/>
      </c>
      <c r="CE1221" t="str">
        <f t="shared" si="728"/>
        <v/>
      </c>
      <c r="CF1221" t="str">
        <f t="shared" si="729"/>
        <v/>
      </c>
      <c r="CG1221" t="str">
        <f t="shared" si="730"/>
        <v/>
      </c>
      <c r="CH1221" t="str">
        <f t="shared" si="731"/>
        <v/>
      </c>
      <c r="CI1221" t="str">
        <f t="shared" si="732"/>
        <v/>
      </c>
      <c r="CJ1221" t="str">
        <f t="shared" si="733"/>
        <v/>
      </c>
      <c r="CK1221" t="str">
        <f t="shared" si="734"/>
        <v/>
      </c>
      <c r="CL1221" t="str">
        <f t="shared" si="735"/>
        <v/>
      </c>
      <c r="CM1221" t="str">
        <f t="shared" si="736"/>
        <v/>
      </c>
      <c r="CN1221" t="str">
        <f t="shared" si="737"/>
        <v/>
      </c>
      <c r="CO1221" t="str">
        <f t="shared" si="738"/>
        <v/>
      </c>
    </row>
    <row r="1222" spans="1:93" ht="14.4">
      <c r="A1222" t="s">
        <v>5871</v>
      </c>
      <c r="B1222" s="97" t="s">
        <v>5165</v>
      </c>
      <c r="C1222" s="26" t="s">
        <v>6192</v>
      </c>
      <c r="D1222" s="27"/>
      <c r="E1222" s="27" t="s">
        <v>61</v>
      </c>
      <c r="F1222" t="s">
        <v>48</v>
      </c>
      <c r="G1222" s="30"/>
      <c r="I1222" t="s">
        <v>6171</v>
      </c>
      <c r="K1222" s="28"/>
      <c r="M1222" t="s">
        <v>38</v>
      </c>
      <c r="R1222" t="str">
        <f>IF(COUNTIF(soi_input_variables!A:A,B1222)&gt;0,"yes","no")</f>
        <v>no</v>
      </c>
      <c r="S1222" t="str">
        <f>IF(COUNTIF(midas_input_variables!A:A,B1222)&gt;0,"yes","no")</f>
        <v>no</v>
      </c>
      <c r="T1222" t="str">
        <f t="shared" si="742"/>
        <v>no</v>
      </c>
      <c r="U1222">
        <v>0.02</v>
      </c>
      <c r="V1222" t="str">
        <f>IF(COUNTIF(eucalc_variables_proxies!A:A,B1222)&gt;0,"yes","no")</f>
        <v>yes</v>
      </c>
      <c r="X1222" t="s">
        <v>3132</v>
      </c>
      <c r="Y1222" t="s">
        <v>3132</v>
      </c>
      <c r="AO1222" s="29"/>
      <c r="AP1222" s="103" t="s">
        <v>6197</v>
      </c>
      <c r="AQ1222" s="104" t="b">
        <v>1</v>
      </c>
      <c r="AR1222" s="105"/>
      <c r="AS1222" s="29"/>
      <c r="AT1222" s="131" t="str" cm="1">
        <f t="array" ref="AT1222">IFERROR(_xlfn.TEXTSPLIT(AR1222,";",,FALSE),"")</f>
        <v/>
      </c>
      <c r="BJ1222" s="132" t="str">
        <f t="shared" si="707"/>
        <v/>
      </c>
      <c r="BK1222" s="132" t="str">
        <f t="shared" si="708"/>
        <v/>
      </c>
      <c r="BL1222" s="132" t="str">
        <f t="shared" si="709"/>
        <v/>
      </c>
      <c r="BM1222" s="132" t="str">
        <f t="shared" si="710"/>
        <v/>
      </c>
      <c r="BN1222" s="132" t="str">
        <f t="shared" si="711"/>
        <v/>
      </c>
      <c r="BO1222" s="132" t="str">
        <f t="shared" si="712"/>
        <v/>
      </c>
      <c r="BP1222" s="132" t="str">
        <f t="shared" si="713"/>
        <v/>
      </c>
      <c r="BQ1222" s="132" t="str">
        <f t="shared" si="714"/>
        <v/>
      </c>
      <c r="BR1222" s="132" t="str">
        <f t="shared" si="715"/>
        <v/>
      </c>
      <c r="BS1222" s="132" t="str">
        <f t="shared" si="716"/>
        <v/>
      </c>
      <c r="BT1222" s="132" t="str">
        <f t="shared" si="717"/>
        <v/>
      </c>
      <c r="BU1222" s="132" t="str">
        <f t="shared" si="718"/>
        <v/>
      </c>
      <c r="BV1222" s="132" t="str">
        <f t="shared" si="719"/>
        <v/>
      </c>
      <c r="BW1222" s="132" t="str">
        <f t="shared" si="720"/>
        <v/>
      </c>
      <c r="BX1222" s="132" t="str">
        <f t="shared" si="721"/>
        <v/>
      </c>
      <c r="BY1222" s="132" t="str">
        <f t="shared" si="722"/>
        <v/>
      </c>
      <c r="BZ1222" t="str">
        <f t="shared" si="723"/>
        <v/>
      </c>
      <c r="CA1222" t="str">
        <f t="shared" si="724"/>
        <v/>
      </c>
      <c r="CB1222" t="str">
        <f t="shared" si="725"/>
        <v/>
      </c>
      <c r="CC1222" t="str">
        <f t="shared" si="726"/>
        <v/>
      </c>
      <c r="CD1222" t="str">
        <f t="shared" si="727"/>
        <v/>
      </c>
      <c r="CE1222" t="str">
        <f t="shared" si="728"/>
        <v/>
      </c>
      <c r="CF1222" t="str">
        <f t="shared" si="729"/>
        <v/>
      </c>
      <c r="CG1222" t="str">
        <f t="shared" si="730"/>
        <v/>
      </c>
      <c r="CH1222" t="str">
        <f t="shared" si="731"/>
        <v/>
      </c>
      <c r="CI1222" t="str">
        <f t="shared" si="732"/>
        <v/>
      </c>
      <c r="CJ1222" t="str">
        <f t="shared" si="733"/>
        <v/>
      </c>
      <c r="CK1222" t="str">
        <f t="shared" si="734"/>
        <v/>
      </c>
      <c r="CL1222" t="str">
        <f t="shared" si="735"/>
        <v/>
      </c>
      <c r="CM1222" t="str">
        <f t="shared" si="736"/>
        <v/>
      </c>
      <c r="CN1222" t="str">
        <f t="shared" si="737"/>
        <v/>
      </c>
      <c r="CO1222" t="str">
        <f t="shared" si="738"/>
        <v/>
      </c>
    </row>
    <row r="1223" spans="1:93" ht="14.4">
      <c r="A1223" t="s">
        <v>5919</v>
      </c>
      <c r="B1223" s="97" t="s">
        <v>5168</v>
      </c>
      <c r="C1223" s="26" t="s">
        <v>6192</v>
      </c>
      <c r="D1223" s="27"/>
      <c r="E1223" s="27" t="s">
        <v>61</v>
      </c>
      <c r="F1223" t="s">
        <v>48</v>
      </c>
      <c r="G1223" s="30"/>
      <c r="I1223" t="s">
        <v>6198</v>
      </c>
      <c r="K1223" s="28"/>
      <c r="M1223" t="s">
        <v>38</v>
      </c>
      <c r="R1223" t="str">
        <f>IF(COUNTIF(soi_input_variables!A:A,B1223)&gt;0,"yes","no")</f>
        <v>no</v>
      </c>
      <c r="S1223" t="str">
        <f>IF(COUNTIF(midas_input_variables!A:A,B1223)&gt;0,"yes","no")</f>
        <v>no</v>
      </c>
      <c r="T1223" t="str">
        <f t="shared" si="742"/>
        <v>no</v>
      </c>
      <c r="U1223">
        <v>0.02</v>
      </c>
      <c r="V1223" t="str">
        <f>IF(COUNTIF(eucalc_variables_proxies!A:A,B1223)&gt;0,"yes","no")</f>
        <v>yes</v>
      </c>
      <c r="X1223" t="s">
        <v>3132</v>
      </c>
      <c r="Y1223" t="s">
        <v>3132</v>
      </c>
      <c r="AO1223" s="29"/>
      <c r="AP1223" s="103" t="s">
        <v>6199</v>
      </c>
      <c r="AQ1223" s="104" t="b">
        <v>1</v>
      </c>
      <c r="AR1223" s="105"/>
      <c r="AS1223" s="29"/>
      <c r="AT1223" s="131" t="str" cm="1">
        <f t="array" ref="AT1223">IFERROR(_xlfn.TEXTSPLIT(AR1223,";",,FALSE),"")</f>
        <v/>
      </c>
      <c r="BJ1223" s="132" t="str">
        <f t="shared" si="707"/>
        <v/>
      </c>
      <c r="BK1223" s="132" t="str">
        <f t="shared" si="708"/>
        <v/>
      </c>
      <c r="BL1223" s="132" t="str">
        <f t="shared" si="709"/>
        <v/>
      </c>
      <c r="BM1223" s="132" t="str">
        <f t="shared" si="710"/>
        <v/>
      </c>
      <c r="BN1223" s="132" t="str">
        <f t="shared" si="711"/>
        <v/>
      </c>
      <c r="BO1223" s="132" t="str">
        <f t="shared" si="712"/>
        <v/>
      </c>
      <c r="BP1223" s="132" t="str">
        <f t="shared" si="713"/>
        <v/>
      </c>
      <c r="BQ1223" s="132" t="str">
        <f t="shared" si="714"/>
        <v/>
      </c>
      <c r="BR1223" s="132" t="str">
        <f t="shared" si="715"/>
        <v/>
      </c>
      <c r="BS1223" s="132" t="str">
        <f t="shared" si="716"/>
        <v/>
      </c>
      <c r="BT1223" s="132" t="str">
        <f t="shared" si="717"/>
        <v/>
      </c>
      <c r="BU1223" s="132" t="str">
        <f t="shared" si="718"/>
        <v/>
      </c>
      <c r="BV1223" s="132" t="str">
        <f t="shared" si="719"/>
        <v/>
      </c>
      <c r="BW1223" s="132" t="str">
        <f t="shared" si="720"/>
        <v/>
      </c>
      <c r="BX1223" s="132" t="str">
        <f t="shared" si="721"/>
        <v/>
      </c>
      <c r="BY1223" s="132" t="str">
        <f t="shared" si="722"/>
        <v/>
      </c>
      <c r="BZ1223" t="str">
        <f t="shared" si="723"/>
        <v/>
      </c>
      <c r="CA1223" t="str">
        <f t="shared" si="724"/>
        <v/>
      </c>
      <c r="CB1223" t="str">
        <f t="shared" si="725"/>
        <v/>
      </c>
      <c r="CC1223" t="str">
        <f t="shared" si="726"/>
        <v/>
      </c>
      <c r="CD1223" t="str">
        <f t="shared" si="727"/>
        <v/>
      </c>
      <c r="CE1223" t="str">
        <f t="shared" si="728"/>
        <v/>
      </c>
      <c r="CF1223" t="str">
        <f t="shared" si="729"/>
        <v/>
      </c>
      <c r="CG1223" t="str">
        <f t="shared" si="730"/>
        <v/>
      </c>
      <c r="CH1223" t="str">
        <f t="shared" si="731"/>
        <v/>
      </c>
      <c r="CI1223" t="str">
        <f t="shared" si="732"/>
        <v/>
      </c>
      <c r="CJ1223" t="str">
        <f t="shared" si="733"/>
        <v/>
      </c>
      <c r="CK1223" t="str">
        <f t="shared" si="734"/>
        <v/>
      </c>
      <c r="CL1223" t="str">
        <f t="shared" si="735"/>
        <v/>
      </c>
      <c r="CM1223" t="str">
        <f t="shared" si="736"/>
        <v/>
      </c>
      <c r="CN1223" t="str">
        <f t="shared" si="737"/>
        <v/>
      </c>
      <c r="CO1223" t="str">
        <f t="shared" si="738"/>
        <v/>
      </c>
    </row>
    <row r="1224" spans="1:93" ht="14.4">
      <c r="A1224" t="s">
        <v>5915</v>
      </c>
      <c r="B1224" s="97" t="s">
        <v>5170</v>
      </c>
      <c r="C1224" s="26" t="s">
        <v>6192</v>
      </c>
      <c r="D1224" s="27"/>
      <c r="E1224" s="27" t="s">
        <v>61</v>
      </c>
      <c r="F1224" t="s">
        <v>48</v>
      </c>
      <c r="G1224" s="30"/>
      <c r="I1224" t="s">
        <v>6171</v>
      </c>
      <c r="K1224" s="28"/>
      <c r="M1224" t="s">
        <v>38</v>
      </c>
      <c r="R1224" t="str">
        <f>IF(COUNTIF(soi_input_variables!A:A,B1224)&gt;0,"yes","no")</f>
        <v>no</v>
      </c>
      <c r="S1224" t="str">
        <f>IF(COUNTIF(midas_input_variables!A:A,B1224)&gt;0,"yes","no")</f>
        <v>no</v>
      </c>
      <c r="T1224" t="str">
        <f t="shared" si="742"/>
        <v>no</v>
      </c>
      <c r="U1224">
        <v>0.02</v>
      </c>
      <c r="V1224" t="str">
        <f>IF(COUNTIF(eucalc_variables_proxies!A:A,B1224)&gt;0,"yes","no")</f>
        <v>yes</v>
      </c>
      <c r="X1224" t="s">
        <v>3132</v>
      </c>
      <c r="Y1224" t="s">
        <v>3132</v>
      </c>
      <c r="AO1224" s="29"/>
      <c r="AP1224" s="103" t="s">
        <v>6200</v>
      </c>
      <c r="AQ1224" s="104" t="b">
        <v>1</v>
      </c>
      <c r="AR1224" s="105"/>
      <c r="AS1224" s="29"/>
      <c r="AT1224" s="131" t="str" cm="1">
        <f t="array" ref="AT1224">IFERROR(_xlfn.TEXTSPLIT(AR1224,";",,FALSE),"")</f>
        <v/>
      </c>
      <c r="BJ1224" s="132" t="str">
        <f t="shared" si="707"/>
        <v/>
      </c>
      <c r="BK1224" s="132" t="str">
        <f t="shared" si="708"/>
        <v/>
      </c>
      <c r="BL1224" s="132" t="str">
        <f t="shared" si="709"/>
        <v/>
      </c>
      <c r="BM1224" s="132" t="str">
        <f t="shared" si="710"/>
        <v/>
      </c>
      <c r="BN1224" s="132" t="str">
        <f t="shared" si="711"/>
        <v/>
      </c>
      <c r="BO1224" s="132" t="str">
        <f t="shared" si="712"/>
        <v/>
      </c>
      <c r="BP1224" s="132" t="str">
        <f t="shared" si="713"/>
        <v/>
      </c>
      <c r="BQ1224" s="132" t="str">
        <f t="shared" si="714"/>
        <v/>
      </c>
      <c r="BR1224" s="132" t="str">
        <f t="shared" si="715"/>
        <v/>
      </c>
      <c r="BS1224" s="132" t="str">
        <f t="shared" si="716"/>
        <v/>
      </c>
      <c r="BT1224" s="132" t="str">
        <f t="shared" si="717"/>
        <v/>
      </c>
      <c r="BU1224" s="132" t="str">
        <f t="shared" si="718"/>
        <v/>
      </c>
      <c r="BV1224" s="132" t="str">
        <f t="shared" si="719"/>
        <v/>
      </c>
      <c r="BW1224" s="132" t="str">
        <f t="shared" si="720"/>
        <v/>
      </c>
      <c r="BX1224" s="132" t="str">
        <f t="shared" si="721"/>
        <v/>
      </c>
      <c r="BY1224" s="132" t="str">
        <f t="shared" si="722"/>
        <v/>
      </c>
      <c r="BZ1224" t="str">
        <f t="shared" si="723"/>
        <v/>
      </c>
      <c r="CA1224" t="str">
        <f t="shared" si="724"/>
        <v/>
      </c>
      <c r="CB1224" t="str">
        <f t="shared" si="725"/>
        <v/>
      </c>
      <c r="CC1224" t="str">
        <f t="shared" si="726"/>
        <v/>
      </c>
      <c r="CD1224" t="str">
        <f t="shared" si="727"/>
        <v/>
      </c>
      <c r="CE1224" t="str">
        <f t="shared" si="728"/>
        <v/>
      </c>
      <c r="CF1224" t="str">
        <f t="shared" si="729"/>
        <v/>
      </c>
      <c r="CG1224" t="str">
        <f t="shared" si="730"/>
        <v/>
      </c>
      <c r="CH1224" t="str">
        <f t="shared" si="731"/>
        <v/>
      </c>
      <c r="CI1224" t="str">
        <f t="shared" si="732"/>
        <v/>
      </c>
      <c r="CJ1224" t="str">
        <f t="shared" si="733"/>
        <v/>
      </c>
      <c r="CK1224" t="str">
        <f t="shared" si="734"/>
        <v/>
      </c>
      <c r="CL1224" t="str">
        <f t="shared" si="735"/>
        <v/>
      </c>
      <c r="CM1224" t="str">
        <f t="shared" si="736"/>
        <v/>
      </c>
      <c r="CN1224" t="str">
        <f t="shared" si="737"/>
        <v/>
      </c>
      <c r="CO1224" t="str">
        <f t="shared" si="738"/>
        <v/>
      </c>
    </row>
    <row r="1225" spans="1:93" ht="14.4">
      <c r="A1225" t="s">
        <v>5917</v>
      </c>
      <c r="B1225" s="97" t="s">
        <v>5174</v>
      </c>
      <c r="C1225" s="26" t="s">
        <v>6192</v>
      </c>
      <c r="D1225" s="27"/>
      <c r="E1225" s="27" t="s">
        <v>61</v>
      </c>
      <c r="F1225" t="s">
        <v>48</v>
      </c>
      <c r="G1225" s="30"/>
      <c r="I1225" t="s">
        <v>6171</v>
      </c>
      <c r="K1225" s="28"/>
      <c r="M1225" t="s">
        <v>38</v>
      </c>
      <c r="R1225" t="str">
        <f>IF(COUNTIF(soi_input_variables!A:A,B1225)&gt;0,"yes","no")</f>
        <v>no</v>
      </c>
      <c r="S1225" t="str">
        <f>IF(COUNTIF(midas_input_variables!A:A,B1225)&gt;0,"yes","no")</f>
        <v>no</v>
      </c>
      <c r="T1225" t="str">
        <f t="shared" si="742"/>
        <v>no</v>
      </c>
      <c r="U1225">
        <v>0.02</v>
      </c>
      <c r="V1225" t="str">
        <f>IF(COUNTIF(eucalc_variables_proxies!A:A,B1225)&gt;0,"yes","no")</f>
        <v>yes</v>
      </c>
      <c r="X1225" t="s">
        <v>3132</v>
      </c>
      <c r="Y1225" t="s">
        <v>3132</v>
      </c>
      <c r="AO1225" s="29"/>
      <c r="AP1225" s="103" t="s">
        <v>6201</v>
      </c>
      <c r="AQ1225" s="104" t="b">
        <v>1</v>
      </c>
      <c r="AR1225" s="105"/>
      <c r="AS1225" s="29"/>
      <c r="AT1225" s="131" t="str" cm="1">
        <f t="array" ref="AT1225">IFERROR(_xlfn.TEXTSPLIT(AR1225,";",,FALSE),"")</f>
        <v/>
      </c>
      <c r="BJ1225" s="132" t="str">
        <f t="shared" si="707"/>
        <v/>
      </c>
      <c r="BK1225" s="132" t="str">
        <f t="shared" si="708"/>
        <v/>
      </c>
      <c r="BL1225" s="132" t="str">
        <f t="shared" si="709"/>
        <v/>
      </c>
      <c r="BM1225" s="132" t="str">
        <f t="shared" si="710"/>
        <v/>
      </c>
      <c r="BN1225" s="132" t="str">
        <f t="shared" si="711"/>
        <v/>
      </c>
      <c r="BO1225" s="132" t="str">
        <f t="shared" si="712"/>
        <v/>
      </c>
      <c r="BP1225" s="132" t="str">
        <f t="shared" si="713"/>
        <v/>
      </c>
      <c r="BQ1225" s="132" t="str">
        <f t="shared" si="714"/>
        <v/>
      </c>
      <c r="BR1225" s="132" t="str">
        <f t="shared" si="715"/>
        <v/>
      </c>
      <c r="BS1225" s="132" t="str">
        <f t="shared" si="716"/>
        <v/>
      </c>
      <c r="BT1225" s="132" t="str">
        <f t="shared" si="717"/>
        <v/>
      </c>
      <c r="BU1225" s="132" t="str">
        <f t="shared" si="718"/>
        <v/>
      </c>
      <c r="BV1225" s="132" t="str">
        <f t="shared" si="719"/>
        <v/>
      </c>
      <c r="BW1225" s="132" t="str">
        <f t="shared" si="720"/>
        <v/>
      </c>
      <c r="BX1225" s="132" t="str">
        <f t="shared" si="721"/>
        <v/>
      </c>
      <c r="BY1225" s="132" t="str">
        <f t="shared" si="722"/>
        <v/>
      </c>
      <c r="BZ1225" t="str">
        <f t="shared" si="723"/>
        <v/>
      </c>
      <c r="CA1225" t="str">
        <f t="shared" si="724"/>
        <v/>
      </c>
      <c r="CB1225" t="str">
        <f t="shared" si="725"/>
        <v/>
      </c>
      <c r="CC1225" t="str">
        <f t="shared" si="726"/>
        <v/>
      </c>
      <c r="CD1225" t="str">
        <f t="shared" si="727"/>
        <v/>
      </c>
      <c r="CE1225" t="str">
        <f t="shared" si="728"/>
        <v/>
      </c>
      <c r="CF1225" t="str">
        <f t="shared" si="729"/>
        <v/>
      </c>
      <c r="CG1225" t="str">
        <f t="shared" si="730"/>
        <v/>
      </c>
      <c r="CH1225" t="str">
        <f t="shared" si="731"/>
        <v/>
      </c>
      <c r="CI1225" t="str">
        <f t="shared" si="732"/>
        <v/>
      </c>
      <c r="CJ1225" t="str">
        <f t="shared" si="733"/>
        <v/>
      </c>
      <c r="CK1225" t="str">
        <f t="shared" si="734"/>
        <v/>
      </c>
      <c r="CL1225" t="str">
        <f t="shared" si="735"/>
        <v/>
      </c>
      <c r="CM1225" t="str">
        <f t="shared" si="736"/>
        <v/>
      </c>
      <c r="CN1225" t="str">
        <f t="shared" si="737"/>
        <v/>
      </c>
      <c r="CO1225" t="str">
        <f t="shared" si="738"/>
        <v/>
      </c>
    </row>
    <row r="1226" spans="1:93" ht="14.4">
      <c r="A1226" t="s">
        <v>5882</v>
      </c>
      <c r="B1226" s="97" t="s">
        <v>5176</v>
      </c>
      <c r="C1226" s="26" t="s">
        <v>6202</v>
      </c>
      <c r="D1226" s="27"/>
      <c r="E1226" s="27" t="s">
        <v>61</v>
      </c>
      <c r="F1226" t="s">
        <v>48</v>
      </c>
      <c r="G1226" s="30"/>
      <c r="I1226" t="s">
        <v>6171</v>
      </c>
      <c r="K1226" s="28"/>
      <c r="M1226" t="s">
        <v>38</v>
      </c>
      <c r="R1226" t="str">
        <f>IF(COUNTIF(soi_input_variables!A:A,B1226)&gt;0,"yes","no")</f>
        <v>no</v>
      </c>
      <c r="S1226" t="str">
        <f>IF(COUNTIF(midas_input_variables!A:A,B1226)&gt;0,"yes","no")</f>
        <v>no</v>
      </c>
      <c r="T1226" t="str">
        <f t="shared" si="742"/>
        <v>no</v>
      </c>
      <c r="U1226">
        <v>0.02</v>
      </c>
      <c r="V1226" t="str">
        <f>IF(COUNTIF(eucalc_variables_proxies!A:A,B1226)&gt;0,"yes","no")</f>
        <v>yes</v>
      </c>
      <c r="X1226" t="s">
        <v>3132</v>
      </c>
      <c r="Y1226" t="s">
        <v>3132</v>
      </c>
      <c r="AO1226" s="29"/>
      <c r="AP1226" s="103" t="s">
        <v>6203</v>
      </c>
      <c r="AQ1226" s="104" t="b">
        <v>1</v>
      </c>
      <c r="AR1226" s="105"/>
      <c r="AS1226" s="29"/>
      <c r="AT1226" s="131" t="str" cm="1">
        <f t="array" ref="AT1226">IFERROR(_xlfn.TEXTSPLIT(AR1226,";",,FALSE),"")</f>
        <v/>
      </c>
      <c r="BJ1226" s="132" t="str">
        <f t="shared" si="707"/>
        <v/>
      </c>
      <c r="BK1226" s="132" t="str">
        <f t="shared" si="708"/>
        <v/>
      </c>
      <c r="BL1226" s="132" t="str">
        <f t="shared" si="709"/>
        <v/>
      </c>
      <c r="BM1226" s="132" t="str">
        <f t="shared" si="710"/>
        <v/>
      </c>
      <c r="BN1226" s="132" t="str">
        <f t="shared" si="711"/>
        <v/>
      </c>
      <c r="BO1226" s="132" t="str">
        <f t="shared" si="712"/>
        <v/>
      </c>
      <c r="BP1226" s="132" t="str">
        <f t="shared" si="713"/>
        <v/>
      </c>
      <c r="BQ1226" s="132" t="str">
        <f t="shared" si="714"/>
        <v/>
      </c>
      <c r="BR1226" s="132" t="str">
        <f t="shared" si="715"/>
        <v/>
      </c>
      <c r="BS1226" s="132" t="str">
        <f t="shared" si="716"/>
        <v/>
      </c>
      <c r="BT1226" s="132" t="str">
        <f t="shared" si="717"/>
        <v/>
      </c>
      <c r="BU1226" s="132" t="str">
        <f t="shared" si="718"/>
        <v/>
      </c>
      <c r="BV1226" s="132" t="str">
        <f t="shared" si="719"/>
        <v/>
      </c>
      <c r="BW1226" s="132" t="str">
        <f t="shared" si="720"/>
        <v/>
      </c>
      <c r="BX1226" s="132" t="str">
        <f t="shared" si="721"/>
        <v/>
      </c>
      <c r="BY1226" s="132" t="str">
        <f t="shared" si="722"/>
        <v/>
      </c>
      <c r="BZ1226" t="str">
        <f t="shared" si="723"/>
        <v/>
      </c>
      <c r="CA1226" t="str">
        <f t="shared" si="724"/>
        <v/>
      </c>
      <c r="CB1226" t="str">
        <f t="shared" si="725"/>
        <v/>
      </c>
      <c r="CC1226" t="str">
        <f t="shared" si="726"/>
        <v/>
      </c>
      <c r="CD1226" t="str">
        <f t="shared" si="727"/>
        <v/>
      </c>
      <c r="CE1226" t="str">
        <f t="shared" si="728"/>
        <v/>
      </c>
      <c r="CF1226" t="str">
        <f t="shared" si="729"/>
        <v/>
      </c>
      <c r="CG1226" t="str">
        <f t="shared" si="730"/>
        <v/>
      </c>
      <c r="CH1226" t="str">
        <f t="shared" si="731"/>
        <v/>
      </c>
      <c r="CI1226" t="str">
        <f t="shared" si="732"/>
        <v/>
      </c>
      <c r="CJ1226" t="str">
        <f t="shared" si="733"/>
        <v/>
      </c>
      <c r="CK1226" t="str">
        <f t="shared" si="734"/>
        <v/>
      </c>
      <c r="CL1226" t="str">
        <f t="shared" si="735"/>
        <v/>
      </c>
      <c r="CM1226" t="str">
        <f t="shared" si="736"/>
        <v/>
      </c>
      <c r="CN1226" t="str">
        <f t="shared" si="737"/>
        <v/>
      </c>
      <c r="CO1226" t="str">
        <f t="shared" si="738"/>
        <v/>
      </c>
    </row>
    <row r="1227" spans="1:93" ht="14.4">
      <c r="A1227" t="s">
        <v>5800</v>
      </c>
      <c r="B1227" s="97" t="s">
        <v>5178</v>
      </c>
      <c r="C1227" s="26" t="s">
        <v>3738</v>
      </c>
      <c r="D1227" s="27"/>
      <c r="E1227" s="27" t="s">
        <v>61</v>
      </c>
      <c r="F1227" t="s">
        <v>48</v>
      </c>
      <c r="G1227" s="30"/>
      <c r="I1227" t="s">
        <v>6204</v>
      </c>
      <c r="K1227" s="28"/>
      <c r="M1227" t="s">
        <v>38</v>
      </c>
      <c r="R1227" t="str">
        <f>IF(COUNTIF(soi_input_variables!A:A,B1227)&gt;0,"yes","no")</f>
        <v>no</v>
      </c>
      <c r="S1227" t="str">
        <f>IF(COUNTIF(midas_input_variables!A:A,B1227)&gt;0,"yes","no")</f>
        <v>no</v>
      </c>
      <c r="T1227" t="str">
        <f t="shared" si="742"/>
        <v>no</v>
      </c>
      <c r="U1227">
        <v>0.02</v>
      </c>
      <c r="V1227" t="str">
        <f>IF(COUNTIF(eucalc_variables_proxies!A:A,B1227)&gt;0,"yes","no")</f>
        <v>yes</v>
      </c>
      <c r="X1227" t="s">
        <v>3132</v>
      </c>
      <c r="Y1227" t="s">
        <v>3132</v>
      </c>
      <c r="AO1227" s="29"/>
      <c r="AP1227" s="103" t="s">
        <v>6205</v>
      </c>
      <c r="AQ1227" s="104" t="b">
        <v>1</v>
      </c>
      <c r="AR1227" s="105"/>
      <c r="AS1227" s="29"/>
      <c r="AT1227" s="131" t="str" cm="1">
        <f t="array" ref="AT1227">IFERROR(_xlfn.TEXTSPLIT(AR1227,";",,FALSE),"")</f>
        <v/>
      </c>
      <c r="BJ1227" s="132" t="str">
        <f t="shared" si="707"/>
        <v/>
      </c>
      <c r="BK1227" s="132" t="str">
        <f t="shared" si="708"/>
        <v/>
      </c>
      <c r="BL1227" s="132" t="str">
        <f t="shared" si="709"/>
        <v/>
      </c>
      <c r="BM1227" s="132" t="str">
        <f t="shared" si="710"/>
        <v/>
      </c>
      <c r="BN1227" s="132" t="str">
        <f t="shared" si="711"/>
        <v/>
      </c>
      <c r="BO1227" s="132" t="str">
        <f t="shared" si="712"/>
        <v/>
      </c>
      <c r="BP1227" s="132" t="str">
        <f t="shared" si="713"/>
        <v/>
      </c>
      <c r="BQ1227" s="132" t="str">
        <f t="shared" si="714"/>
        <v/>
      </c>
      <c r="BR1227" s="132" t="str">
        <f t="shared" si="715"/>
        <v/>
      </c>
      <c r="BS1227" s="132" t="str">
        <f t="shared" si="716"/>
        <v/>
      </c>
      <c r="BT1227" s="132" t="str">
        <f t="shared" si="717"/>
        <v/>
      </c>
      <c r="BU1227" s="132" t="str">
        <f t="shared" si="718"/>
        <v/>
      </c>
      <c r="BV1227" s="132" t="str">
        <f t="shared" si="719"/>
        <v/>
      </c>
      <c r="BW1227" s="132" t="str">
        <f t="shared" si="720"/>
        <v/>
      </c>
      <c r="BX1227" s="132" t="str">
        <f t="shared" si="721"/>
        <v/>
      </c>
      <c r="BY1227" s="132" t="str">
        <f t="shared" si="722"/>
        <v/>
      </c>
      <c r="BZ1227" t="str">
        <f t="shared" si="723"/>
        <v/>
      </c>
      <c r="CA1227" t="str">
        <f t="shared" si="724"/>
        <v/>
      </c>
      <c r="CB1227" t="str">
        <f t="shared" si="725"/>
        <v/>
      </c>
      <c r="CC1227" t="str">
        <f t="shared" si="726"/>
        <v/>
      </c>
      <c r="CD1227" t="str">
        <f t="shared" si="727"/>
        <v/>
      </c>
      <c r="CE1227" t="str">
        <f t="shared" si="728"/>
        <v/>
      </c>
      <c r="CF1227" t="str">
        <f t="shared" si="729"/>
        <v/>
      </c>
      <c r="CG1227" t="str">
        <f t="shared" si="730"/>
        <v/>
      </c>
      <c r="CH1227" t="str">
        <f t="shared" si="731"/>
        <v/>
      </c>
      <c r="CI1227" t="str">
        <f t="shared" si="732"/>
        <v/>
      </c>
      <c r="CJ1227" t="str">
        <f t="shared" si="733"/>
        <v/>
      </c>
      <c r="CK1227" t="str">
        <f t="shared" si="734"/>
        <v/>
      </c>
      <c r="CL1227" t="str">
        <f t="shared" si="735"/>
        <v/>
      </c>
      <c r="CM1227" t="str">
        <f t="shared" si="736"/>
        <v/>
      </c>
      <c r="CN1227" t="str">
        <f t="shared" si="737"/>
        <v/>
      </c>
      <c r="CO1227" t="str">
        <f t="shared" si="738"/>
        <v/>
      </c>
    </row>
    <row r="1228" spans="1:93" ht="14.4">
      <c r="A1228" t="s">
        <v>5880</v>
      </c>
      <c r="B1228" s="97" t="s">
        <v>5180</v>
      </c>
      <c r="C1228" s="26" t="s">
        <v>6202</v>
      </c>
      <c r="D1228" s="27"/>
      <c r="E1228" s="27" t="s">
        <v>61</v>
      </c>
      <c r="F1228" t="s">
        <v>48</v>
      </c>
      <c r="G1228" s="30"/>
      <c r="I1228" t="s">
        <v>6178</v>
      </c>
      <c r="K1228" s="28"/>
      <c r="M1228" t="s">
        <v>38</v>
      </c>
      <c r="R1228" t="str">
        <f>IF(COUNTIF(soi_input_variables!A:A,B1228)&gt;0,"yes","no")</f>
        <v>no</v>
      </c>
      <c r="S1228" t="str">
        <f>IF(COUNTIF(midas_input_variables!A:A,B1228)&gt;0,"yes","no")</f>
        <v>no</v>
      </c>
      <c r="T1228" t="str">
        <f t="shared" si="742"/>
        <v>no</v>
      </c>
      <c r="U1228">
        <v>0.02</v>
      </c>
      <c r="V1228" t="str">
        <f>IF(COUNTIF(eucalc_variables_proxies!A:A,B1228)&gt;0,"yes","no")</f>
        <v>yes</v>
      </c>
      <c r="X1228" t="s">
        <v>3132</v>
      </c>
      <c r="Y1228" t="s">
        <v>3132</v>
      </c>
      <c r="AO1228" s="29"/>
      <c r="AP1228" s="103" t="s">
        <v>6206</v>
      </c>
      <c r="AQ1228" s="104" t="b">
        <v>1</v>
      </c>
      <c r="AR1228" s="105"/>
      <c r="AS1228" s="29"/>
      <c r="AT1228" s="131" t="str" cm="1">
        <f t="array" ref="AT1228">IFERROR(_xlfn.TEXTSPLIT(AR1228,";",,FALSE),"")</f>
        <v/>
      </c>
      <c r="BJ1228" s="132" t="str">
        <f t="shared" ref="BJ1228:BJ1291" si="743">IF(LEN(AT1228)&gt;0,VALUE(AT1228),"")</f>
        <v/>
      </c>
      <c r="BK1228" s="132" t="str">
        <f t="shared" ref="BK1228:BK1291" si="744">IF(LEN(AU1228)&gt;0,VALUE(AU1228),"")</f>
        <v/>
      </c>
      <c r="BL1228" s="132" t="str">
        <f t="shared" ref="BL1228:BL1291" si="745">IF(LEN(AV1228)&gt;0,VALUE(AV1228),"")</f>
        <v/>
      </c>
      <c r="BM1228" s="132" t="str">
        <f t="shared" ref="BM1228:BM1291" si="746">IF(LEN(AW1228)&gt;0,VALUE(AW1228),"")</f>
        <v/>
      </c>
      <c r="BN1228" s="132" t="str">
        <f t="shared" ref="BN1228:BN1291" si="747">IF(LEN(AX1228)&gt;0,VALUE(AX1228),"")</f>
        <v/>
      </c>
      <c r="BO1228" s="132" t="str">
        <f t="shared" ref="BO1228:BO1291" si="748">IF(LEN(AY1228)&gt;0,VALUE(AY1228),"")</f>
        <v/>
      </c>
      <c r="BP1228" s="132" t="str">
        <f t="shared" ref="BP1228:BP1291" si="749">IF(LEN(AZ1228)&gt;0,VALUE(AZ1228),"")</f>
        <v/>
      </c>
      <c r="BQ1228" s="132" t="str">
        <f t="shared" ref="BQ1228:BQ1291" si="750">IF(LEN(BA1228)&gt;0,VALUE(BA1228),"")</f>
        <v/>
      </c>
      <c r="BR1228" s="132" t="str">
        <f t="shared" ref="BR1228:BR1291" si="751">IF(LEN(BB1228)&gt;0,VALUE(BB1228),"")</f>
        <v/>
      </c>
      <c r="BS1228" s="132" t="str">
        <f t="shared" ref="BS1228:BS1291" si="752">IF(LEN(BC1228)&gt;0,VALUE(BC1228),"")</f>
        <v/>
      </c>
      <c r="BT1228" s="132" t="str">
        <f t="shared" ref="BT1228:BT1291" si="753">IF(LEN(BD1228)&gt;0,VALUE(BD1228),"")</f>
        <v/>
      </c>
      <c r="BU1228" s="132" t="str">
        <f t="shared" ref="BU1228:BU1291" si="754">IF(LEN(BE1228)&gt;0,VALUE(BE1228),"")</f>
        <v/>
      </c>
      <c r="BV1228" s="132" t="str">
        <f t="shared" ref="BV1228:BV1291" si="755">IF(LEN(BF1228)&gt;0,VALUE(BF1228),"")</f>
        <v/>
      </c>
      <c r="BW1228" s="132" t="str">
        <f t="shared" ref="BW1228:BW1291" si="756">IF(LEN(BG1228)&gt;0,VALUE(BG1228),"")</f>
        <v/>
      </c>
      <c r="BX1228" s="132" t="str">
        <f t="shared" ref="BX1228:BX1291" si="757">IF(LEN(BH1228)&gt;0,VALUE(BH1228),"")</f>
        <v/>
      </c>
      <c r="BY1228" s="132" t="str">
        <f t="shared" ref="BY1228:BY1291" si="758">IF(LEN(BI1228)&gt;0,VALUE(BI1228),"")</f>
        <v/>
      </c>
      <c r="BZ1228" t="str">
        <f t="shared" si="723"/>
        <v/>
      </c>
      <c r="CA1228" t="str">
        <f t="shared" si="724"/>
        <v/>
      </c>
      <c r="CB1228" t="str">
        <f t="shared" si="725"/>
        <v/>
      </c>
      <c r="CC1228" t="str">
        <f t="shared" si="726"/>
        <v/>
      </c>
      <c r="CD1228" t="str">
        <f t="shared" si="727"/>
        <v/>
      </c>
      <c r="CE1228" t="str">
        <f t="shared" si="728"/>
        <v/>
      </c>
      <c r="CF1228" t="str">
        <f t="shared" si="729"/>
        <v/>
      </c>
      <c r="CG1228" t="str">
        <f t="shared" si="730"/>
        <v/>
      </c>
      <c r="CH1228" t="str">
        <f t="shared" si="731"/>
        <v/>
      </c>
      <c r="CI1228" t="str">
        <f t="shared" si="732"/>
        <v/>
      </c>
      <c r="CJ1228" t="str">
        <f t="shared" si="733"/>
        <v/>
      </c>
      <c r="CK1228" t="str">
        <f t="shared" si="734"/>
        <v/>
      </c>
      <c r="CL1228" t="str">
        <f t="shared" si="735"/>
        <v/>
      </c>
      <c r="CM1228" t="str">
        <f t="shared" si="736"/>
        <v/>
      </c>
      <c r="CN1228" t="str">
        <f t="shared" si="737"/>
        <v/>
      </c>
      <c r="CO1228" t="str">
        <f t="shared" si="738"/>
        <v/>
      </c>
    </row>
    <row r="1229" spans="1:93" ht="14.4">
      <c r="A1229" t="s">
        <v>5795</v>
      </c>
      <c r="B1229" s="97" t="s">
        <v>5182</v>
      </c>
      <c r="C1229" s="26" t="s">
        <v>6207</v>
      </c>
      <c r="D1229" s="27"/>
      <c r="E1229" s="27" t="s">
        <v>61</v>
      </c>
      <c r="F1229" t="s">
        <v>48</v>
      </c>
      <c r="G1229" s="30"/>
      <c r="I1229" t="s">
        <v>6208</v>
      </c>
      <c r="K1229" s="28"/>
      <c r="M1229" t="s">
        <v>38</v>
      </c>
      <c r="R1229" t="str">
        <f>IF(COUNTIF(soi_input_variables!A:A,B1229)&gt;0,"yes","no")</f>
        <v>no</v>
      </c>
      <c r="S1229" t="str">
        <f>IF(COUNTIF(midas_input_variables!A:A,B1229)&gt;0,"yes","no")</f>
        <v>no</v>
      </c>
      <c r="T1229" t="str">
        <f t="shared" si="742"/>
        <v>no</v>
      </c>
      <c r="U1229">
        <v>0.02</v>
      </c>
      <c r="V1229" t="str">
        <f>IF(COUNTIF(eucalc_variables_proxies!A:A,B1229)&gt;0,"yes","no")</f>
        <v>yes</v>
      </c>
      <c r="X1229" t="s">
        <v>3132</v>
      </c>
      <c r="Y1229" t="s">
        <v>3132</v>
      </c>
      <c r="AO1229" s="29"/>
      <c r="AP1229" s="103" t="s">
        <v>6209</v>
      </c>
      <c r="AQ1229" s="104" t="b">
        <v>1</v>
      </c>
      <c r="AR1229" s="105"/>
      <c r="AS1229" s="29"/>
      <c r="AT1229" s="131" t="str" cm="1">
        <f t="array" ref="AT1229">IFERROR(_xlfn.TEXTSPLIT(AR1229,";",,FALSE),"")</f>
        <v/>
      </c>
      <c r="BJ1229" s="132" t="str">
        <f t="shared" si="743"/>
        <v/>
      </c>
      <c r="BK1229" s="132" t="str">
        <f t="shared" si="744"/>
        <v/>
      </c>
      <c r="BL1229" s="132" t="str">
        <f t="shared" si="745"/>
        <v/>
      </c>
      <c r="BM1229" s="132" t="str">
        <f t="shared" si="746"/>
        <v/>
      </c>
      <c r="BN1229" s="132" t="str">
        <f t="shared" si="747"/>
        <v/>
      </c>
      <c r="BO1229" s="132" t="str">
        <f t="shared" si="748"/>
        <v/>
      </c>
      <c r="BP1229" s="132" t="str">
        <f t="shared" si="749"/>
        <v/>
      </c>
      <c r="BQ1229" s="132" t="str">
        <f t="shared" si="750"/>
        <v/>
      </c>
      <c r="BR1229" s="132" t="str">
        <f t="shared" si="751"/>
        <v/>
      </c>
      <c r="BS1229" s="132" t="str">
        <f t="shared" si="752"/>
        <v/>
      </c>
      <c r="BT1229" s="132" t="str">
        <f t="shared" si="753"/>
        <v/>
      </c>
      <c r="BU1229" s="132" t="str">
        <f t="shared" si="754"/>
        <v/>
      </c>
      <c r="BV1229" s="132" t="str">
        <f t="shared" si="755"/>
        <v/>
      </c>
      <c r="BW1229" s="132" t="str">
        <f t="shared" si="756"/>
        <v/>
      </c>
      <c r="BX1229" s="132" t="str">
        <f t="shared" si="757"/>
        <v/>
      </c>
      <c r="BY1229" s="132" t="str">
        <f t="shared" si="758"/>
        <v/>
      </c>
      <c r="BZ1229" t="str">
        <f t="shared" si="723"/>
        <v/>
      </c>
      <c r="CA1229" t="str">
        <f t="shared" si="724"/>
        <v/>
      </c>
      <c r="CB1229" t="str">
        <f t="shared" si="725"/>
        <v/>
      </c>
      <c r="CC1229" t="str">
        <f t="shared" si="726"/>
        <v/>
      </c>
      <c r="CD1229" t="str">
        <f t="shared" si="727"/>
        <v/>
      </c>
      <c r="CE1229" t="str">
        <f t="shared" si="728"/>
        <v/>
      </c>
      <c r="CF1229" t="str">
        <f t="shared" si="729"/>
        <v/>
      </c>
      <c r="CG1229" t="str">
        <f t="shared" si="730"/>
        <v/>
      </c>
      <c r="CH1229" t="str">
        <f t="shared" si="731"/>
        <v/>
      </c>
      <c r="CI1229" t="str">
        <f t="shared" si="732"/>
        <v/>
      </c>
      <c r="CJ1229" t="str">
        <f t="shared" si="733"/>
        <v/>
      </c>
      <c r="CK1229" t="str">
        <f t="shared" si="734"/>
        <v/>
      </c>
      <c r="CL1229" t="str">
        <f t="shared" si="735"/>
        <v/>
      </c>
      <c r="CM1229" t="str">
        <f t="shared" si="736"/>
        <v/>
      </c>
      <c r="CN1229" t="str">
        <f t="shared" si="737"/>
        <v/>
      </c>
      <c r="CO1229" t="str">
        <f t="shared" si="738"/>
        <v/>
      </c>
    </row>
    <row r="1230" spans="1:93" ht="14.4">
      <c r="A1230" t="s">
        <v>5939</v>
      </c>
      <c r="B1230" s="97" t="s">
        <v>5184</v>
      </c>
      <c r="C1230" s="26" t="s">
        <v>6202</v>
      </c>
      <c r="D1230" s="27"/>
      <c r="E1230" s="27" t="s">
        <v>61</v>
      </c>
      <c r="F1230" t="s">
        <v>48</v>
      </c>
      <c r="G1230" s="30"/>
      <c r="I1230" t="s">
        <v>6171</v>
      </c>
      <c r="K1230" s="28"/>
      <c r="M1230" t="s">
        <v>38</v>
      </c>
      <c r="R1230" t="str">
        <f>IF(COUNTIF(soi_input_variables!A:A,B1230)&gt;0,"yes","no")</f>
        <v>no</v>
      </c>
      <c r="S1230" t="str">
        <f>IF(COUNTIF(midas_input_variables!A:A,B1230)&gt;0,"yes","no")</f>
        <v>no</v>
      </c>
      <c r="T1230" t="str">
        <f t="shared" si="742"/>
        <v>no</v>
      </c>
      <c r="U1230">
        <v>0.02</v>
      </c>
      <c r="V1230" t="str">
        <f>IF(COUNTIF(eucalc_variables_proxies!A:A,B1230)&gt;0,"yes","no")</f>
        <v>yes</v>
      </c>
      <c r="X1230" t="s">
        <v>3132</v>
      </c>
      <c r="Y1230" t="s">
        <v>3132</v>
      </c>
      <c r="AO1230" s="29"/>
      <c r="AP1230" s="103" t="s">
        <v>6210</v>
      </c>
      <c r="AQ1230" s="104" t="b">
        <v>1</v>
      </c>
      <c r="AR1230" s="105"/>
      <c r="AS1230" s="29"/>
      <c r="AT1230" s="131" t="str" cm="1">
        <f t="array" ref="AT1230">IFERROR(_xlfn.TEXTSPLIT(AR1230,";",,FALSE),"")</f>
        <v/>
      </c>
      <c r="BJ1230" s="132" t="str">
        <f t="shared" si="743"/>
        <v/>
      </c>
      <c r="BK1230" s="132" t="str">
        <f t="shared" si="744"/>
        <v/>
      </c>
      <c r="BL1230" s="132" t="str">
        <f t="shared" si="745"/>
        <v/>
      </c>
      <c r="BM1230" s="132" t="str">
        <f t="shared" si="746"/>
        <v/>
      </c>
      <c r="BN1230" s="132" t="str">
        <f t="shared" si="747"/>
        <v/>
      </c>
      <c r="BO1230" s="132" t="str">
        <f t="shared" si="748"/>
        <v/>
      </c>
      <c r="BP1230" s="132" t="str">
        <f t="shared" si="749"/>
        <v/>
      </c>
      <c r="BQ1230" s="132" t="str">
        <f t="shared" si="750"/>
        <v/>
      </c>
      <c r="BR1230" s="132" t="str">
        <f t="shared" si="751"/>
        <v/>
      </c>
      <c r="BS1230" s="132" t="str">
        <f t="shared" si="752"/>
        <v/>
      </c>
      <c r="BT1230" s="132" t="str">
        <f t="shared" si="753"/>
        <v/>
      </c>
      <c r="BU1230" s="132" t="str">
        <f t="shared" si="754"/>
        <v/>
      </c>
      <c r="BV1230" s="132" t="str">
        <f t="shared" si="755"/>
        <v/>
      </c>
      <c r="BW1230" s="132" t="str">
        <f t="shared" si="756"/>
        <v/>
      </c>
      <c r="BX1230" s="132" t="str">
        <f t="shared" si="757"/>
        <v/>
      </c>
      <c r="BY1230" s="132" t="str">
        <f t="shared" si="758"/>
        <v/>
      </c>
      <c r="BZ1230" t="str">
        <f t="shared" si="723"/>
        <v/>
      </c>
      <c r="CA1230" t="str">
        <f t="shared" si="724"/>
        <v/>
      </c>
      <c r="CB1230" t="str">
        <f t="shared" si="725"/>
        <v/>
      </c>
      <c r="CC1230" t="str">
        <f t="shared" si="726"/>
        <v/>
      </c>
      <c r="CD1230" t="str">
        <f t="shared" si="727"/>
        <v/>
      </c>
      <c r="CE1230" t="str">
        <f t="shared" si="728"/>
        <v/>
      </c>
      <c r="CF1230" t="str">
        <f t="shared" si="729"/>
        <v/>
      </c>
      <c r="CG1230" t="str">
        <f t="shared" si="730"/>
        <v/>
      </c>
      <c r="CH1230" t="str">
        <f t="shared" si="731"/>
        <v/>
      </c>
      <c r="CI1230" t="str">
        <f t="shared" si="732"/>
        <v/>
      </c>
      <c r="CJ1230" t="str">
        <f t="shared" si="733"/>
        <v/>
      </c>
      <c r="CK1230" t="str">
        <f t="shared" si="734"/>
        <v/>
      </c>
      <c r="CL1230" t="str">
        <f t="shared" si="735"/>
        <v/>
      </c>
      <c r="CM1230" t="str">
        <f t="shared" si="736"/>
        <v/>
      </c>
      <c r="CN1230" t="str">
        <f t="shared" si="737"/>
        <v/>
      </c>
      <c r="CO1230" t="str">
        <f t="shared" si="738"/>
        <v/>
      </c>
    </row>
    <row r="1231" spans="1:93" ht="14.4">
      <c r="A1231" t="s">
        <v>5884</v>
      </c>
      <c r="B1231" s="97" t="s">
        <v>5186</v>
      </c>
      <c r="C1231" s="26" t="s">
        <v>6202</v>
      </c>
      <c r="D1231" s="27"/>
      <c r="E1231" s="27" t="s">
        <v>61</v>
      </c>
      <c r="F1231" t="s">
        <v>48</v>
      </c>
      <c r="G1231" s="30"/>
      <c r="I1231" t="s">
        <v>6180</v>
      </c>
      <c r="K1231" s="28"/>
      <c r="M1231" t="s">
        <v>38</v>
      </c>
      <c r="R1231" t="str">
        <f>IF(COUNTIF(soi_input_variables!A:A,B1231)&gt;0,"yes","no")</f>
        <v>no</v>
      </c>
      <c r="S1231" t="str">
        <f>IF(COUNTIF(midas_input_variables!A:A,B1231)&gt;0,"yes","no")</f>
        <v>no</v>
      </c>
      <c r="T1231" t="str">
        <f t="shared" si="742"/>
        <v>no</v>
      </c>
      <c r="U1231">
        <v>0.02</v>
      </c>
      <c r="V1231" t="str">
        <f>IF(COUNTIF(eucalc_variables_proxies!A:A,B1231)&gt;0,"yes","no")</f>
        <v>yes</v>
      </c>
      <c r="X1231" t="s">
        <v>3132</v>
      </c>
      <c r="Y1231" t="s">
        <v>3132</v>
      </c>
      <c r="AO1231" s="29"/>
      <c r="AP1231" s="103" t="s">
        <v>6211</v>
      </c>
      <c r="AQ1231" s="104" t="b">
        <v>1</v>
      </c>
      <c r="AR1231" s="105"/>
      <c r="AS1231" s="29"/>
      <c r="AT1231" s="131" t="str" cm="1">
        <f t="array" ref="AT1231">IFERROR(_xlfn.TEXTSPLIT(AR1231,";",,FALSE),"")</f>
        <v/>
      </c>
      <c r="BJ1231" s="132" t="str">
        <f t="shared" si="743"/>
        <v/>
      </c>
      <c r="BK1231" s="132" t="str">
        <f t="shared" si="744"/>
        <v/>
      </c>
      <c r="BL1231" s="132" t="str">
        <f t="shared" si="745"/>
        <v/>
      </c>
      <c r="BM1231" s="132" t="str">
        <f t="shared" si="746"/>
        <v/>
      </c>
      <c r="BN1231" s="132" t="str">
        <f t="shared" si="747"/>
        <v/>
      </c>
      <c r="BO1231" s="132" t="str">
        <f t="shared" si="748"/>
        <v/>
      </c>
      <c r="BP1231" s="132" t="str">
        <f t="shared" si="749"/>
        <v/>
      </c>
      <c r="BQ1231" s="132" t="str">
        <f t="shared" si="750"/>
        <v/>
      </c>
      <c r="BR1231" s="132" t="str">
        <f t="shared" si="751"/>
        <v/>
      </c>
      <c r="BS1231" s="132" t="str">
        <f t="shared" si="752"/>
        <v/>
      </c>
      <c r="BT1231" s="132" t="str">
        <f t="shared" si="753"/>
        <v/>
      </c>
      <c r="BU1231" s="132" t="str">
        <f t="shared" si="754"/>
        <v/>
      </c>
      <c r="BV1231" s="132" t="str">
        <f t="shared" si="755"/>
        <v/>
      </c>
      <c r="BW1231" s="132" t="str">
        <f t="shared" si="756"/>
        <v/>
      </c>
      <c r="BX1231" s="132" t="str">
        <f t="shared" si="757"/>
        <v/>
      </c>
      <c r="BY1231" s="132" t="str">
        <f t="shared" si="758"/>
        <v/>
      </c>
      <c r="BZ1231" t="str">
        <f t="shared" si="723"/>
        <v/>
      </c>
      <c r="CA1231" t="str">
        <f t="shared" si="724"/>
        <v/>
      </c>
      <c r="CB1231" t="str">
        <f t="shared" si="725"/>
        <v/>
      </c>
      <c r="CC1231" t="str">
        <f t="shared" si="726"/>
        <v/>
      </c>
      <c r="CD1231" t="str">
        <f t="shared" si="727"/>
        <v/>
      </c>
      <c r="CE1231" t="str">
        <f t="shared" si="728"/>
        <v/>
      </c>
      <c r="CF1231" t="str">
        <f t="shared" si="729"/>
        <v/>
      </c>
      <c r="CG1231" t="str">
        <f t="shared" si="730"/>
        <v/>
      </c>
      <c r="CH1231" t="str">
        <f t="shared" si="731"/>
        <v/>
      </c>
      <c r="CI1231" t="str">
        <f t="shared" si="732"/>
        <v/>
      </c>
      <c r="CJ1231" t="str">
        <f t="shared" si="733"/>
        <v/>
      </c>
      <c r="CK1231" t="str">
        <f t="shared" si="734"/>
        <v/>
      </c>
      <c r="CL1231" t="str">
        <f t="shared" si="735"/>
        <v/>
      </c>
      <c r="CM1231" t="str">
        <f t="shared" si="736"/>
        <v/>
      </c>
      <c r="CN1231" t="str">
        <f t="shared" si="737"/>
        <v/>
      </c>
      <c r="CO1231" t="str">
        <f t="shared" si="738"/>
        <v/>
      </c>
    </row>
    <row r="1232" spans="1:93" ht="14.4">
      <c r="A1232" t="s">
        <v>5770</v>
      </c>
      <c r="B1232" s="97" t="s">
        <v>5188</v>
      </c>
      <c r="C1232" s="26" t="s">
        <v>6202</v>
      </c>
      <c r="D1232" s="27"/>
      <c r="E1232" s="27" t="s">
        <v>61</v>
      </c>
      <c r="F1232" t="s">
        <v>48</v>
      </c>
      <c r="G1232" s="30"/>
      <c r="I1232" t="s">
        <v>6171</v>
      </c>
      <c r="K1232" s="28"/>
      <c r="M1232" t="s">
        <v>38</v>
      </c>
      <c r="R1232" t="str">
        <f>IF(COUNTIF(soi_input_variables!A:A,B1232)&gt;0,"yes","no")</f>
        <v>no</v>
      </c>
      <c r="S1232" t="str">
        <f>IF(COUNTIF(midas_input_variables!A:A,B1232)&gt;0,"yes","no")</f>
        <v>no</v>
      </c>
      <c r="T1232" t="str">
        <f t="shared" si="742"/>
        <v>no</v>
      </c>
      <c r="U1232">
        <v>0.02</v>
      </c>
      <c r="V1232" t="str">
        <f>IF(COUNTIF(eucalc_variables_proxies!A:A,B1232)&gt;0,"yes","no")</f>
        <v>yes</v>
      </c>
      <c r="X1232" t="s">
        <v>3132</v>
      </c>
      <c r="Y1232" t="s">
        <v>3132</v>
      </c>
      <c r="AO1232" s="29"/>
      <c r="AP1232" s="103" t="s">
        <v>6212</v>
      </c>
      <c r="AQ1232" s="104" t="b">
        <v>1</v>
      </c>
      <c r="AR1232" s="105"/>
      <c r="AS1232" s="29"/>
      <c r="AT1232" s="131" t="str" cm="1">
        <f t="array" ref="AT1232">IFERROR(_xlfn.TEXTSPLIT(AR1232,";",,FALSE),"")</f>
        <v/>
      </c>
      <c r="BJ1232" s="132" t="str">
        <f t="shared" si="743"/>
        <v/>
      </c>
      <c r="BK1232" s="132" t="str">
        <f t="shared" si="744"/>
        <v/>
      </c>
      <c r="BL1232" s="132" t="str">
        <f t="shared" si="745"/>
        <v/>
      </c>
      <c r="BM1232" s="132" t="str">
        <f t="shared" si="746"/>
        <v/>
      </c>
      <c r="BN1232" s="132" t="str">
        <f t="shared" si="747"/>
        <v/>
      </c>
      <c r="BO1232" s="132" t="str">
        <f t="shared" si="748"/>
        <v/>
      </c>
      <c r="BP1232" s="132" t="str">
        <f t="shared" si="749"/>
        <v/>
      </c>
      <c r="BQ1232" s="132" t="str">
        <f t="shared" si="750"/>
        <v/>
      </c>
      <c r="BR1232" s="132" t="str">
        <f t="shared" si="751"/>
        <v/>
      </c>
      <c r="BS1232" s="132" t="str">
        <f t="shared" si="752"/>
        <v/>
      </c>
      <c r="BT1232" s="132" t="str">
        <f t="shared" si="753"/>
        <v/>
      </c>
      <c r="BU1232" s="132" t="str">
        <f t="shared" si="754"/>
        <v/>
      </c>
      <c r="BV1232" s="132" t="str">
        <f t="shared" si="755"/>
        <v/>
      </c>
      <c r="BW1232" s="132" t="str">
        <f t="shared" si="756"/>
        <v/>
      </c>
      <c r="BX1232" s="132" t="str">
        <f t="shared" si="757"/>
        <v/>
      </c>
      <c r="BY1232" s="132" t="str">
        <f t="shared" si="758"/>
        <v/>
      </c>
      <c r="BZ1232" t="str">
        <f t="shared" si="723"/>
        <v/>
      </c>
      <c r="CA1232" t="str">
        <f t="shared" si="724"/>
        <v/>
      </c>
      <c r="CB1232" t="str">
        <f t="shared" si="725"/>
        <v/>
      </c>
      <c r="CC1232" t="str">
        <f t="shared" si="726"/>
        <v/>
      </c>
      <c r="CD1232" t="str">
        <f t="shared" si="727"/>
        <v/>
      </c>
      <c r="CE1232" t="str">
        <f t="shared" si="728"/>
        <v/>
      </c>
      <c r="CF1232" t="str">
        <f t="shared" si="729"/>
        <v/>
      </c>
      <c r="CG1232" t="str">
        <f t="shared" si="730"/>
        <v/>
      </c>
      <c r="CH1232" t="str">
        <f t="shared" si="731"/>
        <v/>
      </c>
      <c r="CI1232" t="str">
        <f t="shared" si="732"/>
        <v/>
      </c>
      <c r="CJ1232" t="str">
        <f t="shared" si="733"/>
        <v/>
      </c>
      <c r="CK1232" t="str">
        <f t="shared" si="734"/>
        <v/>
      </c>
      <c r="CL1232" t="str">
        <f t="shared" si="735"/>
        <v/>
      </c>
      <c r="CM1232" t="str">
        <f t="shared" si="736"/>
        <v/>
      </c>
      <c r="CN1232" t="str">
        <f t="shared" si="737"/>
        <v/>
      </c>
      <c r="CO1232" t="str">
        <f t="shared" si="738"/>
        <v/>
      </c>
    </row>
    <row r="1233" spans="1:93" ht="14.4">
      <c r="A1233" t="s">
        <v>5927</v>
      </c>
      <c r="B1233" s="97" t="s">
        <v>5190</v>
      </c>
      <c r="C1233" s="26" t="s">
        <v>6202</v>
      </c>
      <c r="D1233" s="27"/>
      <c r="E1233" s="27" t="s">
        <v>61</v>
      </c>
      <c r="F1233" t="s">
        <v>48</v>
      </c>
      <c r="G1233" s="30"/>
      <c r="I1233" t="s">
        <v>6198</v>
      </c>
      <c r="K1233" s="28"/>
      <c r="M1233" t="s">
        <v>38</v>
      </c>
      <c r="R1233" t="str">
        <f>IF(COUNTIF(soi_input_variables!A:A,B1233)&gt;0,"yes","no")</f>
        <v>no</v>
      </c>
      <c r="S1233" t="str">
        <f>IF(COUNTIF(midas_input_variables!A:A,B1233)&gt;0,"yes","no")</f>
        <v>no</v>
      </c>
      <c r="T1233" t="str">
        <f t="shared" si="742"/>
        <v>no</v>
      </c>
      <c r="U1233">
        <v>0.02</v>
      </c>
      <c r="V1233" t="str">
        <f>IF(COUNTIF(eucalc_variables_proxies!A:A,B1233)&gt;0,"yes","no")</f>
        <v>yes</v>
      </c>
      <c r="X1233" t="s">
        <v>3132</v>
      </c>
      <c r="Y1233" t="s">
        <v>3132</v>
      </c>
      <c r="AO1233" s="29"/>
      <c r="AP1233" s="103" t="s">
        <v>6213</v>
      </c>
      <c r="AQ1233" s="104" t="b">
        <v>1</v>
      </c>
      <c r="AR1233" s="105"/>
      <c r="AS1233" s="29"/>
      <c r="AT1233" s="131" t="str" cm="1">
        <f t="array" ref="AT1233">IFERROR(_xlfn.TEXTSPLIT(AR1233,";",,FALSE),"")</f>
        <v/>
      </c>
      <c r="BJ1233" s="132" t="str">
        <f t="shared" si="743"/>
        <v/>
      </c>
      <c r="BK1233" s="132" t="str">
        <f t="shared" si="744"/>
        <v/>
      </c>
      <c r="BL1233" s="132" t="str">
        <f t="shared" si="745"/>
        <v/>
      </c>
      <c r="BM1233" s="132" t="str">
        <f t="shared" si="746"/>
        <v/>
      </c>
      <c r="BN1233" s="132" t="str">
        <f t="shared" si="747"/>
        <v/>
      </c>
      <c r="BO1233" s="132" t="str">
        <f t="shared" si="748"/>
        <v/>
      </c>
      <c r="BP1233" s="132" t="str">
        <f t="shared" si="749"/>
        <v/>
      </c>
      <c r="BQ1233" s="132" t="str">
        <f t="shared" si="750"/>
        <v/>
      </c>
      <c r="BR1233" s="132" t="str">
        <f t="shared" si="751"/>
        <v/>
      </c>
      <c r="BS1233" s="132" t="str">
        <f t="shared" si="752"/>
        <v/>
      </c>
      <c r="BT1233" s="132" t="str">
        <f t="shared" si="753"/>
        <v/>
      </c>
      <c r="BU1233" s="132" t="str">
        <f t="shared" si="754"/>
        <v/>
      </c>
      <c r="BV1233" s="132" t="str">
        <f t="shared" si="755"/>
        <v/>
      </c>
      <c r="BW1233" s="132" t="str">
        <f t="shared" si="756"/>
        <v/>
      </c>
      <c r="BX1233" s="132" t="str">
        <f t="shared" si="757"/>
        <v/>
      </c>
      <c r="BY1233" s="132" t="str">
        <f t="shared" si="758"/>
        <v/>
      </c>
      <c r="BZ1233" t="str">
        <f t="shared" ref="BZ1233:BZ1296" si="759" xml:space="preserve"> IF(LEN(BJ1233)&gt;0,VLOOKUP(BJ1233,$AO:$AP,2,FALSE),"")</f>
        <v/>
      </c>
      <c r="CA1233" t="str">
        <f t="shared" ref="CA1233:CA1296" si="760" xml:space="preserve"> IF(LEN(BK1233)&gt;0,VLOOKUP(BK1233,$AO:$AP,2,FALSE),"")</f>
        <v/>
      </c>
      <c r="CB1233" t="str">
        <f t="shared" ref="CB1233:CB1296" si="761" xml:space="preserve"> IF(LEN(BL1233)&gt;0,VLOOKUP(BL1233,$AO:$AP,2,FALSE),"")</f>
        <v/>
      </c>
      <c r="CC1233" t="str">
        <f t="shared" ref="CC1233:CC1296" si="762" xml:space="preserve"> IF(LEN(BM1233)&gt;0,VLOOKUP(BM1233,$AO:$AP,2,FALSE),"")</f>
        <v/>
      </c>
      <c r="CD1233" t="str">
        <f t="shared" ref="CD1233:CD1296" si="763" xml:space="preserve"> IF(LEN(BN1233)&gt;0,VLOOKUP(BN1233,$AO:$AP,2,FALSE),"")</f>
        <v/>
      </c>
      <c r="CE1233" t="str">
        <f t="shared" ref="CE1233:CE1296" si="764" xml:space="preserve"> IF(LEN(BO1233)&gt;0,VLOOKUP(BO1233,$AO:$AP,2,FALSE),"")</f>
        <v/>
      </c>
      <c r="CF1233" t="str">
        <f t="shared" ref="CF1233:CF1296" si="765" xml:space="preserve"> IF(LEN(BP1233)&gt;0,VLOOKUP(BP1233,$AO:$AP,2,FALSE),"")</f>
        <v/>
      </c>
      <c r="CG1233" t="str">
        <f t="shared" ref="CG1233:CG1296" si="766" xml:space="preserve"> IF(LEN(BQ1233)&gt;0,VLOOKUP(BQ1233,$AO:$AP,2,FALSE),"")</f>
        <v/>
      </c>
      <c r="CH1233" t="str">
        <f t="shared" ref="CH1233:CH1296" si="767" xml:space="preserve"> IF(LEN(BR1233)&gt;0,VLOOKUP(BR1233,$AO:$AP,2,FALSE),"")</f>
        <v/>
      </c>
      <c r="CI1233" t="str">
        <f t="shared" ref="CI1233:CI1296" si="768" xml:space="preserve"> IF(LEN(BS1233)&gt;0,VLOOKUP(BS1233,$AO:$AP,2,FALSE),"")</f>
        <v/>
      </c>
      <c r="CJ1233" t="str">
        <f t="shared" ref="CJ1233:CJ1296" si="769" xml:space="preserve"> IF(LEN(BT1233)&gt;0,VLOOKUP(BT1233,$AO:$AP,2,FALSE),"")</f>
        <v/>
      </c>
      <c r="CK1233" t="str">
        <f t="shared" ref="CK1233:CK1296" si="770" xml:space="preserve"> IF(LEN(BU1233)&gt;0,VLOOKUP(BU1233,$AO:$AP,2,FALSE),"")</f>
        <v/>
      </c>
      <c r="CL1233" t="str">
        <f t="shared" ref="CL1233:CL1296" si="771" xml:space="preserve"> IF(LEN(BV1233)&gt;0,VLOOKUP(BV1233,$AO:$AP,2,FALSE),"")</f>
        <v/>
      </c>
      <c r="CM1233" t="str">
        <f t="shared" ref="CM1233:CM1296" si="772" xml:space="preserve"> IF(LEN(BW1233)&gt;0,VLOOKUP(BW1233,$AO:$AP,2,FALSE),"")</f>
        <v/>
      </c>
      <c r="CN1233" t="str">
        <f t="shared" ref="CN1233:CN1296" si="773" xml:space="preserve"> IF(LEN(BX1233)&gt;0,VLOOKUP(BX1233,$AO:$AP,2,FALSE),"")</f>
        <v/>
      </c>
      <c r="CO1233" t="str">
        <f t="shared" ref="CO1233:CO1296" si="774" xml:space="preserve"> IF(LEN(BY1233)&gt;0,VLOOKUP(BY1233,$AO:$AP,2,FALSE),"")</f>
        <v/>
      </c>
    </row>
    <row r="1234" spans="1:93" ht="14.4">
      <c r="A1234" t="s">
        <v>5931</v>
      </c>
      <c r="B1234" s="97" t="s">
        <v>5192</v>
      </c>
      <c r="C1234" s="26" t="s">
        <v>6202</v>
      </c>
      <c r="D1234" s="27"/>
      <c r="E1234" s="27" t="s">
        <v>61</v>
      </c>
      <c r="F1234" t="s">
        <v>48</v>
      </c>
      <c r="G1234" s="30"/>
      <c r="I1234" t="s">
        <v>6171</v>
      </c>
      <c r="K1234" s="28"/>
      <c r="M1234" t="s">
        <v>38</v>
      </c>
      <c r="R1234" t="str">
        <f>IF(COUNTIF(soi_input_variables!A:A,B1234)&gt;0,"yes","no")</f>
        <v>no</v>
      </c>
      <c r="S1234" t="str">
        <f>IF(COUNTIF(midas_input_variables!A:A,B1234)&gt;0,"yes","no")</f>
        <v>no</v>
      </c>
      <c r="T1234" t="str">
        <f t="shared" si="742"/>
        <v>no</v>
      </c>
      <c r="U1234">
        <v>0.02</v>
      </c>
      <c r="V1234" t="str">
        <f>IF(COUNTIF(eucalc_variables_proxies!A:A,B1234)&gt;0,"yes","no")</f>
        <v>yes</v>
      </c>
      <c r="X1234" t="s">
        <v>3132</v>
      </c>
      <c r="Y1234" t="s">
        <v>3132</v>
      </c>
      <c r="AO1234" s="29"/>
      <c r="AP1234" s="103" t="s">
        <v>6214</v>
      </c>
      <c r="AQ1234" s="104" t="b">
        <v>1</v>
      </c>
      <c r="AR1234" s="105"/>
      <c r="AS1234" s="29"/>
      <c r="AT1234" s="131" t="str" cm="1">
        <f t="array" ref="AT1234">IFERROR(_xlfn.TEXTSPLIT(AR1234,";",,FALSE),"")</f>
        <v/>
      </c>
      <c r="BJ1234" s="132" t="str">
        <f t="shared" si="743"/>
        <v/>
      </c>
      <c r="BK1234" s="132" t="str">
        <f t="shared" si="744"/>
        <v/>
      </c>
      <c r="BL1234" s="132" t="str">
        <f t="shared" si="745"/>
        <v/>
      </c>
      <c r="BM1234" s="132" t="str">
        <f t="shared" si="746"/>
        <v/>
      </c>
      <c r="BN1234" s="132" t="str">
        <f t="shared" si="747"/>
        <v/>
      </c>
      <c r="BO1234" s="132" t="str">
        <f t="shared" si="748"/>
        <v/>
      </c>
      <c r="BP1234" s="132" t="str">
        <f t="shared" si="749"/>
        <v/>
      </c>
      <c r="BQ1234" s="132" t="str">
        <f t="shared" si="750"/>
        <v/>
      </c>
      <c r="BR1234" s="132" t="str">
        <f t="shared" si="751"/>
        <v/>
      </c>
      <c r="BS1234" s="132" t="str">
        <f t="shared" si="752"/>
        <v/>
      </c>
      <c r="BT1234" s="132" t="str">
        <f t="shared" si="753"/>
        <v/>
      </c>
      <c r="BU1234" s="132" t="str">
        <f t="shared" si="754"/>
        <v/>
      </c>
      <c r="BV1234" s="132" t="str">
        <f t="shared" si="755"/>
        <v/>
      </c>
      <c r="BW1234" s="132" t="str">
        <f t="shared" si="756"/>
        <v/>
      </c>
      <c r="BX1234" s="132" t="str">
        <f t="shared" si="757"/>
        <v/>
      </c>
      <c r="BY1234" s="132" t="str">
        <f t="shared" si="758"/>
        <v/>
      </c>
      <c r="BZ1234" t="str">
        <f t="shared" si="759"/>
        <v/>
      </c>
      <c r="CA1234" t="str">
        <f t="shared" si="760"/>
        <v/>
      </c>
      <c r="CB1234" t="str">
        <f t="shared" si="761"/>
        <v/>
      </c>
      <c r="CC1234" t="str">
        <f t="shared" si="762"/>
        <v/>
      </c>
      <c r="CD1234" t="str">
        <f t="shared" si="763"/>
        <v/>
      </c>
      <c r="CE1234" t="str">
        <f t="shared" si="764"/>
        <v/>
      </c>
      <c r="CF1234" t="str">
        <f t="shared" si="765"/>
        <v/>
      </c>
      <c r="CG1234" t="str">
        <f t="shared" si="766"/>
        <v/>
      </c>
      <c r="CH1234" t="str">
        <f t="shared" si="767"/>
        <v/>
      </c>
      <c r="CI1234" t="str">
        <f t="shared" si="768"/>
        <v/>
      </c>
      <c r="CJ1234" t="str">
        <f t="shared" si="769"/>
        <v/>
      </c>
      <c r="CK1234" t="str">
        <f t="shared" si="770"/>
        <v/>
      </c>
      <c r="CL1234" t="str">
        <f t="shared" si="771"/>
        <v/>
      </c>
      <c r="CM1234" t="str">
        <f t="shared" si="772"/>
        <v/>
      </c>
      <c r="CN1234" t="str">
        <f t="shared" si="773"/>
        <v/>
      </c>
      <c r="CO1234" t="str">
        <f t="shared" si="774"/>
        <v/>
      </c>
    </row>
    <row r="1235" spans="1:93" ht="14.4">
      <c r="A1235" t="s">
        <v>5921</v>
      </c>
      <c r="B1235" s="97" t="s">
        <v>5194</v>
      </c>
      <c r="C1235" s="26" t="s">
        <v>6202</v>
      </c>
      <c r="D1235" s="27"/>
      <c r="E1235" s="27" t="s">
        <v>61</v>
      </c>
      <c r="F1235" t="s">
        <v>48</v>
      </c>
      <c r="G1235" s="30"/>
      <c r="I1235" t="s">
        <v>6171</v>
      </c>
      <c r="K1235" s="28"/>
      <c r="M1235" t="s">
        <v>38</v>
      </c>
      <c r="R1235" t="str">
        <f>IF(COUNTIF(soi_input_variables!A:A,B1235)&gt;0,"yes","no")</f>
        <v>no</v>
      </c>
      <c r="S1235" t="str">
        <f>IF(COUNTIF(midas_input_variables!A:A,B1235)&gt;0,"yes","no")</f>
        <v>no</v>
      </c>
      <c r="T1235" t="str">
        <f t="shared" si="742"/>
        <v>no</v>
      </c>
      <c r="U1235">
        <v>0.02</v>
      </c>
      <c r="V1235" t="str">
        <f>IF(COUNTIF(eucalc_variables_proxies!A:A,B1235)&gt;0,"yes","no")</f>
        <v>yes</v>
      </c>
      <c r="X1235" t="s">
        <v>3132</v>
      </c>
      <c r="Y1235" t="s">
        <v>3132</v>
      </c>
      <c r="AO1235" s="29"/>
      <c r="AP1235" s="103" t="s">
        <v>6215</v>
      </c>
      <c r="AQ1235" s="104" t="b">
        <v>1</v>
      </c>
      <c r="AR1235" s="105"/>
      <c r="AS1235" s="29"/>
      <c r="AT1235" s="131" t="str" cm="1">
        <f t="array" ref="AT1235">IFERROR(_xlfn.TEXTSPLIT(AR1235,";",,FALSE),"")</f>
        <v/>
      </c>
      <c r="BJ1235" s="132" t="str">
        <f t="shared" si="743"/>
        <v/>
      </c>
      <c r="BK1235" s="132" t="str">
        <f t="shared" si="744"/>
        <v/>
      </c>
      <c r="BL1235" s="132" t="str">
        <f t="shared" si="745"/>
        <v/>
      </c>
      <c r="BM1235" s="132" t="str">
        <f t="shared" si="746"/>
        <v/>
      </c>
      <c r="BN1235" s="132" t="str">
        <f t="shared" si="747"/>
        <v/>
      </c>
      <c r="BO1235" s="132" t="str">
        <f t="shared" si="748"/>
        <v/>
      </c>
      <c r="BP1235" s="132" t="str">
        <f t="shared" si="749"/>
        <v/>
      </c>
      <c r="BQ1235" s="132" t="str">
        <f t="shared" si="750"/>
        <v/>
      </c>
      <c r="BR1235" s="132" t="str">
        <f t="shared" si="751"/>
        <v/>
      </c>
      <c r="BS1235" s="132" t="str">
        <f t="shared" si="752"/>
        <v/>
      </c>
      <c r="BT1235" s="132" t="str">
        <f t="shared" si="753"/>
        <v/>
      </c>
      <c r="BU1235" s="132" t="str">
        <f t="shared" si="754"/>
        <v/>
      </c>
      <c r="BV1235" s="132" t="str">
        <f t="shared" si="755"/>
        <v/>
      </c>
      <c r="BW1235" s="132" t="str">
        <f t="shared" si="756"/>
        <v/>
      </c>
      <c r="BX1235" s="132" t="str">
        <f t="shared" si="757"/>
        <v/>
      </c>
      <c r="BY1235" s="132" t="str">
        <f t="shared" si="758"/>
        <v/>
      </c>
      <c r="BZ1235" t="str">
        <f t="shared" si="759"/>
        <v/>
      </c>
      <c r="CA1235" t="str">
        <f t="shared" si="760"/>
        <v/>
      </c>
      <c r="CB1235" t="str">
        <f t="shared" si="761"/>
        <v/>
      </c>
      <c r="CC1235" t="str">
        <f t="shared" si="762"/>
        <v/>
      </c>
      <c r="CD1235" t="str">
        <f t="shared" si="763"/>
        <v/>
      </c>
      <c r="CE1235" t="str">
        <f t="shared" si="764"/>
        <v/>
      </c>
      <c r="CF1235" t="str">
        <f t="shared" si="765"/>
        <v/>
      </c>
      <c r="CG1235" t="str">
        <f t="shared" si="766"/>
        <v/>
      </c>
      <c r="CH1235" t="str">
        <f t="shared" si="767"/>
        <v/>
      </c>
      <c r="CI1235" t="str">
        <f t="shared" si="768"/>
        <v/>
      </c>
      <c r="CJ1235" t="str">
        <f t="shared" si="769"/>
        <v/>
      </c>
      <c r="CK1235" t="str">
        <f t="shared" si="770"/>
        <v/>
      </c>
      <c r="CL1235" t="str">
        <f t="shared" si="771"/>
        <v/>
      </c>
      <c r="CM1235" t="str">
        <f t="shared" si="772"/>
        <v/>
      </c>
      <c r="CN1235" t="str">
        <f t="shared" si="773"/>
        <v/>
      </c>
      <c r="CO1235" t="str">
        <f t="shared" si="774"/>
        <v/>
      </c>
    </row>
    <row r="1236" spans="1:93" ht="14.4">
      <c r="A1236" t="s">
        <v>5797</v>
      </c>
      <c r="B1236" s="97" t="s">
        <v>5196</v>
      </c>
      <c r="C1236" s="26" t="s">
        <v>3263</v>
      </c>
      <c r="D1236" s="27"/>
      <c r="E1236" s="27" t="s">
        <v>61</v>
      </c>
      <c r="F1236" t="s">
        <v>48</v>
      </c>
      <c r="G1236" s="30"/>
      <c r="I1236" t="s">
        <v>6216</v>
      </c>
      <c r="K1236" s="28"/>
      <c r="M1236" t="s">
        <v>38</v>
      </c>
      <c r="R1236" t="str">
        <f>IF(COUNTIF(soi_input_variables!A:A,B1236)&gt;0,"yes","no")</f>
        <v>no</v>
      </c>
      <c r="S1236" t="str">
        <f>IF(COUNTIF(midas_input_variables!A:A,B1236)&gt;0,"yes","no")</f>
        <v>no</v>
      </c>
      <c r="T1236" t="str">
        <f t="shared" si="742"/>
        <v>no</v>
      </c>
      <c r="U1236">
        <v>0.02</v>
      </c>
      <c r="V1236" t="str">
        <f>IF(COUNTIF(eucalc_variables_proxies!A:A,B1236)&gt;0,"yes","no")</f>
        <v>yes</v>
      </c>
      <c r="X1236" t="s">
        <v>3132</v>
      </c>
      <c r="Y1236" t="s">
        <v>3132</v>
      </c>
      <c r="AO1236" s="29"/>
      <c r="AP1236" s="103" t="s">
        <v>6217</v>
      </c>
      <c r="AQ1236" s="104" t="b">
        <v>1</v>
      </c>
      <c r="AR1236" s="105"/>
      <c r="AS1236" s="29"/>
      <c r="AT1236" s="131" t="str" cm="1">
        <f t="array" ref="AT1236">IFERROR(_xlfn.TEXTSPLIT(AR1236,";",,FALSE),"")</f>
        <v/>
      </c>
      <c r="BJ1236" s="132" t="str">
        <f t="shared" si="743"/>
        <v/>
      </c>
      <c r="BK1236" s="132" t="str">
        <f t="shared" si="744"/>
        <v/>
      </c>
      <c r="BL1236" s="132" t="str">
        <f t="shared" si="745"/>
        <v/>
      </c>
      <c r="BM1236" s="132" t="str">
        <f t="shared" si="746"/>
        <v/>
      </c>
      <c r="BN1236" s="132" t="str">
        <f t="shared" si="747"/>
        <v/>
      </c>
      <c r="BO1236" s="132" t="str">
        <f t="shared" si="748"/>
        <v/>
      </c>
      <c r="BP1236" s="132" t="str">
        <f t="shared" si="749"/>
        <v/>
      </c>
      <c r="BQ1236" s="132" t="str">
        <f t="shared" si="750"/>
        <v/>
      </c>
      <c r="BR1236" s="132" t="str">
        <f t="shared" si="751"/>
        <v/>
      </c>
      <c r="BS1236" s="132" t="str">
        <f t="shared" si="752"/>
        <v/>
      </c>
      <c r="BT1236" s="132" t="str">
        <f t="shared" si="753"/>
        <v/>
      </c>
      <c r="BU1236" s="132" t="str">
        <f t="shared" si="754"/>
        <v/>
      </c>
      <c r="BV1236" s="132" t="str">
        <f t="shared" si="755"/>
        <v/>
      </c>
      <c r="BW1236" s="132" t="str">
        <f t="shared" si="756"/>
        <v/>
      </c>
      <c r="BX1236" s="132" t="str">
        <f t="shared" si="757"/>
        <v/>
      </c>
      <c r="BY1236" s="132" t="str">
        <f t="shared" si="758"/>
        <v/>
      </c>
      <c r="BZ1236" t="str">
        <f t="shared" si="759"/>
        <v/>
      </c>
      <c r="CA1236" t="str">
        <f t="shared" si="760"/>
        <v/>
      </c>
      <c r="CB1236" t="str">
        <f t="shared" si="761"/>
        <v/>
      </c>
      <c r="CC1236" t="str">
        <f t="shared" si="762"/>
        <v/>
      </c>
      <c r="CD1236" t="str">
        <f t="shared" si="763"/>
        <v/>
      </c>
      <c r="CE1236" t="str">
        <f t="shared" si="764"/>
        <v/>
      </c>
      <c r="CF1236" t="str">
        <f t="shared" si="765"/>
        <v/>
      </c>
      <c r="CG1236" t="str">
        <f t="shared" si="766"/>
        <v/>
      </c>
      <c r="CH1236" t="str">
        <f t="shared" si="767"/>
        <v/>
      </c>
      <c r="CI1236" t="str">
        <f t="shared" si="768"/>
        <v/>
      </c>
      <c r="CJ1236" t="str">
        <f t="shared" si="769"/>
        <v/>
      </c>
      <c r="CK1236" t="str">
        <f t="shared" si="770"/>
        <v/>
      </c>
      <c r="CL1236" t="str">
        <f t="shared" si="771"/>
        <v/>
      </c>
      <c r="CM1236" t="str">
        <f t="shared" si="772"/>
        <v/>
      </c>
      <c r="CN1236" t="str">
        <f t="shared" si="773"/>
        <v/>
      </c>
      <c r="CO1236" t="str">
        <f t="shared" si="774"/>
        <v/>
      </c>
    </row>
    <row r="1237" spans="1:93" ht="14.4">
      <c r="A1237" t="s">
        <v>5853</v>
      </c>
      <c r="B1237" s="97" t="s">
        <v>5198</v>
      </c>
      <c r="C1237" s="26" t="s">
        <v>5400</v>
      </c>
      <c r="D1237" s="27"/>
      <c r="E1237" s="27" t="s">
        <v>61</v>
      </c>
      <c r="F1237" t="s">
        <v>48</v>
      </c>
      <c r="G1237" s="30"/>
      <c r="I1237" t="s">
        <v>6218</v>
      </c>
      <c r="K1237" s="28"/>
      <c r="M1237" t="s">
        <v>38</v>
      </c>
      <c r="R1237" t="str">
        <f>IF(COUNTIF(soi_input_variables!A:A,B1237)&gt;0,"yes","no")</f>
        <v>no</v>
      </c>
      <c r="S1237" t="str">
        <f>IF(COUNTIF(midas_input_variables!A:A,B1237)&gt;0,"yes","no")</f>
        <v>no</v>
      </c>
      <c r="T1237" t="str">
        <f t="shared" si="742"/>
        <v>no</v>
      </c>
      <c r="U1237">
        <v>0.02</v>
      </c>
      <c r="V1237" t="str">
        <f>IF(COUNTIF(eucalc_variables_proxies!A:A,B1237)&gt;0,"yes","no")</f>
        <v>yes</v>
      </c>
      <c r="X1237" t="s">
        <v>3132</v>
      </c>
      <c r="Y1237" t="s">
        <v>3132</v>
      </c>
      <c r="AO1237" s="29"/>
      <c r="AP1237" s="103" t="s">
        <v>6219</v>
      </c>
      <c r="AQ1237" s="104" t="b">
        <v>1</v>
      </c>
      <c r="AR1237" s="105"/>
      <c r="AS1237" s="29"/>
      <c r="AT1237" s="131" t="str" cm="1">
        <f t="array" ref="AT1237">IFERROR(_xlfn.TEXTSPLIT(AR1237,";",,FALSE),"")</f>
        <v/>
      </c>
      <c r="BJ1237" s="132" t="str">
        <f t="shared" si="743"/>
        <v/>
      </c>
      <c r="BK1237" s="132" t="str">
        <f t="shared" si="744"/>
        <v/>
      </c>
      <c r="BL1237" s="132" t="str">
        <f t="shared" si="745"/>
        <v/>
      </c>
      <c r="BM1237" s="132" t="str">
        <f t="shared" si="746"/>
        <v/>
      </c>
      <c r="BN1237" s="132" t="str">
        <f t="shared" si="747"/>
        <v/>
      </c>
      <c r="BO1237" s="132" t="str">
        <f t="shared" si="748"/>
        <v/>
      </c>
      <c r="BP1237" s="132" t="str">
        <f t="shared" si="749"/>
        <v/>
      </c>
      <c r="BQ1237" s="132" t="str">
        <f t="shared" si="750"/>
        <v/>
      </c>
      <c r="BR1237" s="132" t="str">
        <f t="shared" si="751"/>
        <v/>
      </c>
      <c r="BS1237" s="132" t="str">
        <f t="shared" si="752"/>
        <v/>
      </c>
      <c r="BT1237" s="132" t="str">
        <f t="shared" si="753"/>
        <v/>
      </c>
      <c r="BU1237" s="132" t="str">
        <f t="shared" si="754"/>
        <v/>
      </c>
      <c r="BV1237" s="132" t="str">
        <f t="shared" si="755"/>
        <v/>
      </c>
      <c r="BW1237" s="132" t="str">
        <f t="shared" si="756"/>
        <v/>
      </c>
      <c r="BX1237" s="132" t="str">
        <f t="shared" si="757"/>
        <v/>
      </c>
      <c r="BY1237" s="132" t="str">
        <f t="shared" si="758"/>
        <v/>
      </c>
      <c r="BZ1237" t="str">
        <f t="shared" si="759"/>
        <v/>
      </c>
      <c r="CA1237" t="str">
        <f t="shared" si="760"/>
        <v/>
      </c>
      <c r="CB1237" t="str">
        <f t="shared" si="761"/>
        <v/>
      </c>
      <c r="CC1237" t="str">
        <f t="shared" si="762"/>
        <v/>
      </c>
      <c r="CD1237" t="str">
        <f t="shared" si="763"/>
        <v/>
      </c>
      <c r="CE1237" t="str">
        <f t="shared" si="764"/>
        <v/>
      </c>
      <c r="CF1237" t="str">
        <f t="shared" si="765"/>
        <v/>
      </c>
      <c r="CG1237" t="str">
        <f t="shared" si="766"/>
        <v/>
      </c>
      <c r="CH1237" t="str">
        <f t="shared" si="767"/>
        <v/>
      </c>
      <c r="CI1237" t="str">
        <f t="shared" si="768"/>
        <v/>
      </c>
      <c r="CJ1237" t="str">
        <f t="shared" si="769"/>
        <v/>
      </c>
      <c r="CK1237" t="str">
        <f t="shared" si="770"/>
        <v/>
      </c>
      <c r="CL1237" t="str">
        <f t="shared" si="771"/>
        <v/>
      </c>
      <c r="CM1237" t="str">
        <f t="shared" si="772"/>
        <v/>
      </c>
      <c r="CN1237" t="str">
        <f t="shared" si="773"/>
        <v/>
      </c>
      <c r="CO1237" t="str">
        <f t="shared" si="774"/>
        <v/>
      </c>
    </row>
    <row r="1238" spans="1:93" ht="14.4">
      <c r="A1238" t="s">
        <v>5803</v>
      </c>
      <c r="B1238" s="97" t="s">
        <v>5201</v>
      </c>
      <c r="C1238" s="26" t="s">
        <v>6220</v>
      </c>
      <c r="D1238" s="27"/>
      <c r="E1238" s="27" t="s">
        <v>61</v>
      </c>
      <c r="F1238" t="s">
        <v>48</v>
      </c>
      <c r="G1238" s="30"/>
      <c r="I1238" t="s">
        <v>6171</v>
      </c>
      <c r="K1238" s="28"/>
      <c r="M1238" t="s">
        <v>38</v>
      </c>
      <c r="R1238" t="str">
        <f>IF(COUNTIF(soi_input_variables!A:A,B1238)&gt;0,"yes","no")</f>
        <v>no</v>
      </c>
      <c r="S1238" t="str">
        <f>IF(COUNTIF(midas_input_variables!A:A,B1238)&gt;0,"yes","no")</f>
        <v>no</v>
      </c>
      <c r="T1238" t="str">
        <f t="shared" si="742"/>
        <v>no</v>
      </c>
      <c r="U1238">
        <v>0.02</v>
      </c>
      <c r="V1238" t="str">
        <f>IF(COUNTIF(eucalc_variables_proxies!A:A,B1238)&gt;0,"yes","no")</f>
        <v>yes</v>
      </c>
      <c r="X1238" t="s">
        <v>3132</v>
      </c>
      <c r="Y1238" t="s">
        <v>3132</v>
      </c>
      <c r="AO1238" s="29"/>
      <c r="AP1238" s="103" t="s">
        <v>6221</v>
      </c>
      <c r="AQ1238" s="104" t="b">
        <v>1</v>
      </c>
      <c r="AR1238" s="105"/>
      <c r="AS1238" s="29"/>
      <c r="AT1238" s="131" t="str" cm="1">
        <f t="array" ref="AT1238">IFERROR(_xlfn.TEXTSPLIT(AR1238,";",,FALSE),"")</f>
        <v/>
      </c>
      <c r="BJ1238" s="132" t="str">
        <f t="shared" si="743"/>
        <v/>
      </c>
      <c r="BK1238" s="132" t="str">
        <f t="shared" si="744"/>
        <v/>
      </c>
      <c r="BL1238" s="132" t="str">
        <f t="shared" si="745"/>
        <v/>
      </c>
      <c r="BM1238" s="132" t="str">
        <f t="shared" si="746"/>
        <v/>
      </c>
      <c r="BN1238" s="132" t="str">
        <f t="shared" si="747"/>
        <v/>
      </c>
      <c r="BO1238" s="132" t="str">
        <f t="shared" si="748"/>
        <v/>
      </c>
      <c r="BP1238" s="132" t="str">
        <f t="shared" si="749"/>
        <v/>
      </c>
      <c r="BQ1238" s="132" t="str">
        <f t="shared" si="750"/>
        <v/>
      </c>
      <c r="BR1238" s="132" t="str">
        <f t="shared" si="751"/>
        <v/>
      </c>
      <c r="BS1238" s="132" t="str">
        <f t="shared" si="752"/>
        <v/>
      </c>
      <c r="BT1238" s="132" t="str">
        <f t="shared" si="753"/>
        <v/>
      </c>
      <c r="BU1238" s="132" t="str">
        <f t="shared" si="754"/>
        <v/>
      </c>
      <c r="BV1238" s="132" t="str">
        <f t="shared" si="755"/>
        <v/>
      </c>
      <c r="BW1238" s="132" t="str">
        <f t="shared" si="756"/>
        <v/>
      </c>
      <c r="BX1238" s="132" t="str">
        <f t="shared" si="757"/>
        <v/>
      </c>
      <c r="BY1238" s="132" t="str">
        <f t="shared" si="758"/>
        <v/>
      </c>
      <c r="BZ1238" t="str">
        <f t="shared" si="759"/>
        <v/>
      </c>
      <c r="CA1238" t="str">
        <f t="shared" si="760"/>
        <v/>
      </c>
      <c r="CB1238" t="str">
        <f t="shared" si="761"/>
        <v/>
      </c>
      <c r="CC1238" t="str">
        <f t="shared" si="762"/>
        <v/>
      </c>
      <c r="CD1238" t="str">
        <f t="shared" si="763"/>
        <v/>
      </c>
      <c r="CE1238" t="str">
        <f t="shared" si="764"/>
        <v/>
      </c>
      <c r="CF1238" t="str">
        <f t="shared" si="765"/>
        <v/>
      </c>
      <c r="CG1238" t="str">
        <f t="shared" si="766"/>
        <v/>
      </c>
      <c r="CH1238" t="str">
        <f t="shared" si="767"/>
        <v/>
      </c>
      <c r="CI1238" t="str">
        <f t="shared" si="768"/>
        <v/>
      </c>
      <c r="CJ1238" t="str">
        <f t="shared" si="769"/>
        <v/>
      </c>
      <c r="CK1238" t="str">
        <f t="shared" si="770"/>
        <v/>
      </c>
      <c r="CL1238" t="str">
        <f t="shared" si="771"/>
        <v/>
      </c>
      <c r="CM1238" t="str">
        <f t="shared" si="772"/>
        <v/>
      </c>
      <c r="CN1238" t="str">
        <f t="shared" si="773"/>
        <v/>
      </c>
      <c r="CO1238" t="str">
        <f t="shared" si="774"/>
        <v/>
      </c>
    </row>
    <row r="1239" spans="1:93" ht="17.100000000000001" customHeight="1">
      <c r="A1239" t="s">
        <v>5806</v>
      </c>
      <c r="B1239" s="97" t="s">
        <v>5204</v>
      </c>
      <c r="C1239" s="26" t="s">
        <v>6220</v>
      </c>
      <c r="D1239" s="27"/>
      <c r="E1239" s="27" t="s">
        <v>61</v>
      </c>
      <c r="F1239" t="s">
        <v>48</v>
      </c>
      <c r="G1239" s="30"/>
      <c r="I1239" t="s">
        <v>6178</v>
      </c>
      <c r="K1239" s="28"/>
      <c r="M1239" t="s">
        <v>38</v>
      </c>
      <c r="R1239" t="str">
        <f>IF(COUNTIF(soi_input_variables!A:A,B1239)&gt;0,"yes","no")</f>
        <v>no</v>
      </c>
      <c r="S1239" t="str">
        <f>IF(COUNTIF(midas_input_variables!A:A,B1239)&gt;0,"yes","no")</f>
        <v>no</v>
      </c>
      <c r="T1239" t="str">
        <f t="shared" si="742"/>
        <v>no</v>
      </c>
      <c r="U1239">
        <v>0.02</v>
      </c>
      <c r="V1239" t="str">
        <f>IF(COUNTIF(eucalc_variables_proxies!A:A,B1239)&gt;0,"yes","no")</f>
        <v>yes</v>
      </c>
      <c r="X1239" t="s">
        <v>3132</v>
      </c>
      <c r="Y1239" t="s">
        <v>3132</v>
      </c>
      <c r="AO1239" s="29"/>
      <c r="AP1239" s="103" t="s">
        <v>6222</v>
      </c>
      <c r="AQ1239" s="104" t="b">
        <v>1</v>
      </c>
      <c r="AR1239" s="105"/>
      <c r="AS1239" s="29"/>
      <c r="AT1239" s="131" t="str" cm="1">
        <f t="array" ref="AT1239">IFERROR(_xlfn.TEXTSPLIT(AR1239,";",,FALSE),"")</f>
        <v/>
      </c>
      <c r="BJ1239" s="132" t="str">
        <f t="shared" si="743"/>
        <v/>
      </c>
      <c r="BK1239" s="132" t="str">
        <f t="shared" si="744"/>
        <v/>
      </c>
      <c r="BL1239" s="132" t="str">
        <f t="shared" si="745"/>
        <v/>
      </c>
      <c r="BM1239" s="132" t="str">
        <f t="shared" si="746"/>
        <v/>
      </c>
      <c r="BN1239" s="132" t="str">
        <f t="shared" si="747"/>
        <v/>
      </c>
      <c r="BO1239" s="132" t="str">
        <f t="shared" si="748"/>
        <v/>
      </c>
      <c r="BP1239" s="132" t="str">
        <f t="shared" si="749"/>
        <v/>
      </c>
      <c r="BQ1239" s="132" t="str">
        <f t="shared" si="750"/>
        <v/>
      </c>
      <c r="BR1239" s="132" t="str">
        <f t="shared" si="751"/>
        <v/>
      </c>
      <c r="BS1239" s="132" t="str">
        <f t="shared" si="752"/>
        <v/>
      </c>
      <c r="BT1239" s="132" t="str">
        <f t="shared" si="753"/>
        <v/>
      </c>
      <c r="BU1239" s="132" t="str">
        <f t="shared" si="754"/>
        <v/>
      </c>
      <c r="BV1239" s="132" t="str">
        <f t="shared" si="755"/>
        <v/>
      </c>
      <c r="BW1239" s="132" t="str">
        <f t="shared" si="756"/>
        <v/>
      </c>
      <c r="BX1239" s="132" t="str">
        <f t="shared" si="757"/>
        <v/>
      </c>
      <c r="BY1239" s="132" t="str">
        <f t="shared" si="758"/>
        <v/>
      </c>
      <c r="BZ1239" t="str">
        <f t="shared" si="759"/>
        <v/>
      </c>
      <c r="CA1239" t="str">
        <f t="shared" si="760"/>
        <v/>
      </c>
      <c r="CB1239" t="str">
        <f t="shared" si="761"/>
        <v/>
      </c>
      <c r="CC1239" t="str">
        <f t="shared" si="762"/>
        <v/>
      </c>
      <c r="CD1239" t="str">
        <f t="shared" si="763"/>
        <v/>
      </c>
      <c r="CE1239" t="str">
        <f t="shared" si="764"/>
        <v/>
      </c>
      <c r="CF1239" t="str">
        <f t="shared" si="765"/>
        <v/>
      </c>
      <c r="CG1239" t="str">
        <f t="shared" si="766"/>
        <v/>
      </c>
      <c r="CH1239" t="str">
        <f t="shared" si="767"/>
        <v/>
      </c>
      <c r="CI1239" t="str">
        <f t="shared" si="768"/>
        <v/>
      </c>
      <c r="CJ1239" t="str">
        <f t="shared" si="769"/>
        <v/>
      </c>
      <c r="CK1239" t="str">
        <f t="shared" si="770"/>
        <v/>
      </c>
      <c r="CL1239" t="str">
        <f t="shared" si="771"/>
        <v/>
      </c>
      <c r="CM1239" t="str">
        <f t="shared" si="772"/>
        <v/>
      </c>
      <c r="CN1239" t="str">
        <f t="shared" si="773"/>
        <v/>
      </c>
      <c r="CO1239" t="str">
        <f t="shared" si="774"/>
        <v/>
      </c>
    </row>
    <row r="1240" spans="1:93" ht="14.4">
      <c r="A1240" t="s">
        <v>5865</v>
      </c>
      <c r="B1240" s="97" t="s">
        <v>5207</v>
      </c>
      <c r="C1240" s="26" t="s">
        <v>6220</v>
      </c>
      <c r="D1240" s="27"/>
      <c r="E1240" s="27" t="s">
        <v>61</v>
      </c>
      <c r="F1240" t="s">
        <v>48</v>
      </c>
      <c r="G1240" s="30"/>
      <c r="I1240" t="s">
        <v>6171</v>
      </c>
      <c r="K1240" s="28"/>
      <c r="M1240" t="s">
        <v>38</v>
      </c>
      <c r="R1240" t="str">
        <f>IF(COUNTIF(soi_input_variables!A:A,B1240)&gt;0,"yes","no")</f>
        <v>no</v>
      </c>
      <c r="S1240" t="str">
        <f>IF(COUNTIF(midas_input_variables!A:A,B1240)&gt;0,"yes","no")</f>
        <v>no</v>
      </c>
      <c r="T1240" t="str">
        <f t="shared" si="742"/>
        <v>no</v>
      </c>
      <c r="U1240">
        <v>0.02</v>
      </c>
      <c r="V1240" t="str">
        <f>IF(COUNTIF(eucalc_variables_proxies!A:A,B1240)&gt;0,"yes","no")</f>
        <v>yes</v>
      </c>
      <c r="X1240" t="s">
        <v>3132</v>
      </c>
      <c r="Y1240" t="s">
        <v>3132</v>
      </c>
      <c r="AO1240" s="29"/>
      <c r="AP1240" s="103" t="s">
        <v>6223</v>
      </c>
      <c r="AQ1240" s="104" t="b">
        <v>1</v>
      </c>
      <c r="AR1240" s="105"/>
      <c r="AS1240" s="29"/>
      <c r="AT1240" s="131" t="str" cm="1">
        <f t="array" ref="AT1240">IFERROR(_xlfn.TEXTSPLIT(AR1240,";",,FALSE),"")</f>
        <v/>
      </c>
      <c r="BJ1240" s="132" t="str">
        <f t="shared" si="743"/>
        <v/>
      </c>
      <c r="BK1240" s="132" t="str">
        <f t="shared" si="744"/>
        <v/>
      </c>
      <c r="BL1240" s="132" t="str">
        <f t="shared" si="745"/>
        <v/>
      </c>
      <c r="BM1240" s="132" t="str">
        <f t="shared" si="746"/>
        <v/>
      </c>
      <c r="BN1240" s="132" t="str">
        <f t="shared" si="747"/>
        <v/>
      </c>
      <c r="BO1240" s="132" t="str">
        <f t="shared" si="748"/>
        <v/>
      </c>
      <c r="BP1240" s="132" t="str">
        <f t="shared" si="749"/>
        <v/>
      </c>
      <c r="BQ1240" s="132" t="str">
        <f t="shared" si="750"/>
        <v/>
      </c>
      <c r="BR1240" s="132" t="str">
        <f t="shared" si="751"/>
        <v/>
      </c>
      <c r="BS1240" s="132" t="str">
        <f t="shared" si="752"/>
        <v/>
      </c>
      <c r="BT1240" s="132" t="str">
        <f t="shared" si="753"/>
        <v/>
      </c>
      <c r="BU1240" s="132" t="str">
        <f t="shared" si="754"/>
        <v/>
      </c>
      <c r="BV1240" s="132" t="str">
        <f t="shared" si="755"/>
        <v/>
      </c>
      <c r="BW1240" s="132" t="str">
        <f t="shared" si="756"/>
        <v/>
      </c>
      <c r="BX1240" s="132" t="str">
        <f t="shared" si="757"/>
        <v/>
      </c>
      <c r="BY1240" s="132" t="str">
        <f t="shared" si="758"/>
        <v/>
      </c>
      <c r="BZ1240" t="str">
        <f t="shared" si="759"/>
        <v/>
      </c>
      <c r="CA1240" t="str">
        <f t="shared" si="760"/>
        <v/>
      </c>
      <c r="CB1240" t="str">
        <f t="shared" si="761"/>
        <v/>
      </c>
      <c r="CC1240" t="str">
        <f t="shared" si="762"/>
        <v/>
      </c>
      <c r="CD1240" t="str">
        <f t="shared" si="763"/>
        <v/>
      </c>
      <c r="CE1240" t="str">
        <f t="shared" si="764"/>
        <v/>
      </c>
      <c r="CF1240" t="str">
        <f t="shared" si="765"/>
        <v/>
      </c>
      <c r="CG1240" t="str">
        <f t="shared" si="766"/>
        <v/>
      </c>
      <c r="CH1240" t="str">
        <f t="shared" si="767"/>
        <v/>
      </c>
      <c r="CI1240" t="str">
        <f t="shared" si="768"/>
        <v/>
      </c>
      <c r="CJ1240" t="str">
        <f t="shared" si="769"/>
        <v/>
      </c>
      <c r="CK1240" t="str">
        <f t="shared" si="770"/>
        <v/>
      </c>
      <c r="CL1240" t="str">
        <f t="shared" si="771"/>
        <v/>
      </c>
      <c r="CM1240" t="str">
        <f t="shared" si="772"/>
        <v/>
      </c>
      <c r="CN1240" t="str">
        <f t="shared" si="773"/>
        <v/>
      </c>
      <c r="CO1240" t="str">
        <f t="shared" si="774"/>
        <v/>
      </c>
    </row>
    <row r="1241" spans="1:93" ht="14.4">
      <c r="A1241" t="s">
        <v>5809</v>
      </c>
      <c r="B1241" s="97" t="s">
        <v>5210</v>
      </c>
      <c r="C1241" s="26" t="s">
        <v>6220</v>
      </c>
      <c r="D1241" s="27"/>
      <c r="E1241" s="27" t="s">
        <v>61</v>
      </c>
      <c r="F1241" t="s">
        <v>48</v>
      </c>
      <c r="G1241" s="30"/>
      <c r="I1241" t="s">
        <v>6180</v>
      </c>
      <c r="K1241" s="28"/>
      <c r="M1241" t="s">
        <v>38</v>
      </c>
      <c r="R1241" t="str">
        <f>IF(COUNTIF(soi_input_variables!A:A,B1241)&gt;0,"yes","no")</f>
        <v>no</v>
      </c>
      <c r="S1241" t="str">
        <f>IF(COUNTIF(midas_input_variables!A:A,B1241)&gt;0,"yes","no")</f>
        <v>no</v>
      </c>
      <c r="T1241" t="str">
        <f t="shared" si="742"/>
        <v>no</v>
      </c>
      <c r="U1241">
        <v>0.02</v>
      </c>
      <c r="V1241" t="str">
        <f>IF(COUNTIF(eucalc_variables_proxies!A:A,B1241)&gt;0,"yes","no")</f>
        <v>yes</v>
      </c>
      <c r="X1241" t="s">
        <v>3132</v>
      </c>
      <c r="Y1241" t="s">
        <v>3132</v>
      </c>
      <c r="AO1241" s="29"/>
      <c r="AP1241" s="103" t="s">
        <v>6224</v>
      </c>
      <c r="AQ1241" s="104" t="b">
        <v>1</v>
      </c>
      <c r="AR1241" s="105"/>
      <c r="AS1241" s="29"/>
      <c r="AT1241" s="131" t="str" cm="1">
        <f t="array" ref="AT1241">IFERROR(_xlfn.TEXTSPLIT(AR1241,";",,FALSE),"")</f>
        <v/>
      </c>
      <c r="BJ1241" s="132" t="str">
        <f t="shared" si="743"/>
        <v/>
      </c>
      <c r="BK1241" s="132" t="str">
        <f t="shared" si="744"/>
        <v/>
      </c>
      <c r="BL1241" s="132" t="str">
        <f t="shared" si="745"/>
        <v/>
      </c>
      <c r="BM1241" s="132" t="str">
        <f t="shared" si="746"/>
        <v/>
      </c>
      <c r="BN1241" s="132" t="str">
        <f t="shared" si="747"/>
        <v/>
      </c>
      <c r="BO1241" s="132" t="str">
        <f t="shared" si="748"/>
        <v/>
      </c>
      <c r="BP1241" s="132" t="str">
        <f t="shared" si="749"/>
        <v/>
      </c>
      <c r="BQ1241" s="132" t="str">
        <f t="shared" si="750"/>
        <v/>
      </c>
      <c r="BR1241" s="132" t="str">
        <f t="shared" si="751"/>
        <v/>
      </c>
      <c r="BS1241" s="132" t="str">
        <f t="shared" si="752"/>
        <v/>
      </c>
      <c r="BT1241" s="132" t="str">
        <f t="shared" si="753"/>
        <v/>
      </c>
      <c r="BU1241" s="132" t="str">
        <f t="shared" si="754"/>
        <v/>
      </c>
      <c r="BV1241" s="132" t="str">
        <f t="shared" si="755"/>
        <v/>
      </c>
      <c r="BW1241" s="132" t="str">
        <f t="shared" si="756"/>
        <v/>
      </c>
      <c r="BX1241" s="132" t="str">
        <f t="shared" si="757"/>
        <v/>
      </c>
      <c r="BY1241" s="132" t="str">
        <f t="shared" si="758"/>
        <v/>
      </c>
      <c r="BZ1241" t="str">
        <f t="shared" si="759"/>
        <v/>
      </c>
      <c r="CA1241" t="str">
        <f t="shared" si="760"/>
        <v/>
      </c>
      <c r="CB1241" t="str">
        <f t="shared" si="761"/>
        <v/>
      </c>
      <c r="CC1241" t="str">
        <f t="shared" si="762"/>
        <v/>
      </c>
      <c r="CD1241" t="str">
        <f t="shared" si="763"/>
        <v/>
      </c>
      <c r="CE1241" t="str">
        <f t="shared" si="764"/>
        <v/>
      </c>
      <c r="CF1241" t="str">
        <f t="shared" si="765"/>
        <v/>
      </c>
      <c r="CG1241" t="str">
        <f t="shared" si="766"/>
        <v/>
      </c>
      <c r="CH1241" t="str">
        <f t="shared" si="767"/>
        <v/>
      </c>
      <c r="CI1241" t="str">
        <f t="shared" si="768"/>
        <v/>
      </c>
      <c r="CJ1241" t="str">
        <f t="shared" si="769"/>
        <v/>
      </c>
      <c r="CK1241" t="str">
        <f t="shared" si="770"/>
        <v/>
      </c>
      <c r="CL1241" t="str">
        <f t="shared" si="771"/>
        <v/>
      </c>
      <c r="CM1241" t="str">
        <f t="shared" si="772"/>
        <v/>
      </c>
      <c r="CN1241" t="str">
        <f t="shared" si="773"/>
        <v/>
      </c>
      <c r="CO1241" t="str">
        <f t="shared" si="774"/>
        <v/>
      </c>
    </row>
    <row r="1242" spans="1:93" ht="14.4">
      <c r="A1242" t="s">
        <v>5867</v>
      </c>
      <c r="B1242" s="97" t="s">
        <v>5213</v>
      </c>
      <c r="C1242" s="26" t="s">
        <v>6220</v>
      </c>
      <c r="D1242" s="27"/>
      <c r="E1242" s="27" t="s">
        <v>61</v>
      </c>
      <c r="F1242" t="s">
        <v>48</v>
      </c>
      <c r="G1242" s="30"/>
      <c r="I1242" t="s">
        <v>6171</v>
      </c>
      <c r="K1242" s="28"/>
      <c r="M1242" t="s">
        <v>38</v>
      </c>
      <c r="R1242" t="str">
        <f>IF(COUNTIF(soi_input_variables!A:A,B1242)&gt;0,"yes","no")</f>
        <v>no</v>
      </c>
      <c r="S1242" t="str">
        <f>IF(COUNTIF(midas_input_variables!A:A,B1242)&gt;0,"yes","no")</f>
        <v>no</v>
      </c>
      <c r="T1242" t="str">
        <f t="shared" si="742"/>
        <v>no</v>
      </c>
      <c r="U1242">
        <v>0.02</v>
      </c>
      <c r="V1242" t="str">
        <f>IF(COUNTIF(eucalc_variables_proxies!A:A,B1242)&gt;0,"yes","no")</f>
        <v>yes</v>
      </c>
      <c r="X1242" t="s">
        <v>3132</v>
      </c>
      <c r="Y1242" t="s">
        <v>3132</v>
      </c>
      <c r="AO1242" s="29"/>
      <c r="AP1242" s="103" t="s">
        <v>6225</v>
      </c>
      <c r="AQ1242" s="104" t="b">
        <v>1</v>
      </c>
      <c r="AR1242" s="105"/>
      <c r="AS1242" s="29"/>
      <c r="AT1242" s="131" t="str" cm="1">
        <f t="array" ref="AT1242">IFERROR(_xlfn.TEXTSPLIT(AR1242,";",,FALSE),"")</f>
        <v/>
      </c>
      <c r="BJ1242" s="132" t="str">
        <f t="shared" si="743"/>
        <v/>
      </c>
      <c r="BK1242" s="132" t="str">
        <f t="shared" si="744"/>
        <v/>
      </c>
      <c r="BL1242" s="132" t="str">
        <f t="shared" si="745"/>
        <v/>
      </c>
      <c r="BM1242" s="132" t="str">
        <f t="shared" si="746"/>
        <v/>
      </c>
      <c r="BN1242" s="132" t="str">
        <f t="shared" si="747"/>
        <v/>
      </c>
      <c r="BO1242" s="132" t="str">
        <f t="shared" si="748"/>
        <v/>
      </c>
      <c r="BP1242" s="132" t="str">
        <f t="shared" si="749"/>
        <v/>
      </c>
      <c r="BQ1242" s="132" t="str">
        <f t="shared" si="750"/>
        <v/>
      </c>
      <c r="BR1242" s="132" t="str">
        <f t="shared" si="751"/>
        <v/>
      </c>
      <c r="BS1242" s="132" t="str">
        <f t="shared" si="752"/>
        <v/>
      </c>
      <c r="BT1242" s="132" t="str">
        <f t="shared" si="753"/>
        <v/>
      </c>
      <c r="BU1242" s="132" t="str">
        <f t="shared" si="754"/>
        <v/>
      </c>
      <c r="BV1242" s="132" t="str">
        <f t="shared" si="755"/>
        <v/>
      </c>
      <c r="BW1242" s="132" t="str">
        <f t="shared" si="756"/>
        <v/>
      </c>
      <c r="BX1242" s="132" t="str">
        <f t="shared" si="757"/>
        <v/>
      </c>
      <c r="BY1242" s="132" t="str">
        <f t="shared" si="758"/>
        <v/>
      </c>
      <c r="BZ1242" t="str">
        <f t="shared" si="759"/>
        <v/>
      </c>
      <c r="CA1242" t="str">
        <f t="shared" si="760"/>
        <v/>
      </c>
      <c r="CB1242" t="str">
        <f t="shared" si="761"/>
        <v/>
      </c>
      <c r="CC1242" t="str">
        <f t="shared" si="762"/>
        <v/>
      </c>
      <c r="CD1242" t="str">
        <f t="shared" si="763"/>
        <v/>
      </c>
      <c r="CE1242" t="str">
        <f t="shared" si="764"/>
        <v/>
      </c>
      <c r="CF1242" t="str">
        <f t="shared" si="765"/>
        <v/>
      </c>
      <c r="CG1242" t="str">
        <f t="shared" si="766"/>
        <v/>
      </c>
      <c r="CH1242" t="str">
        <f t="shared" si="767"/>
        <v/>
      </c>
      <c r="CI1242" t="str">
        <f t="shared" si="768"/>
        <v/>
      </c>
      <c r="CJ1242" t="str">
        <f t="shared" si="769"/>
        <v/>
      </c>
      <c r="CK1242" t="str">
        <f t="shared" si="770"/>
        <v/>
      </c>
      <c r="CL1242" t="str">
        <f t="shared" si="771"/>
        <v/>
      </c>
      <c r="CM1242" t="str">
        <f t="shared" si="772"/>
        <v/>
      </c>
      <c r="CN1242" t="str">
        <f t="shared" si="773"/>
        <v/>
      </c>
      <c r="CO1242" t="str">
        <f t="shared" si="774"/>
        <v/>
      </c>
    </row>
    <row r="1243" spans="1:93" ht="14.4">
      <c r="A1243" t="s">
        <v>5863</v>
      </c>
      <c r="B1243" s="97" t="s">
        <v>5217</v>
      </c>
      <c r="C1243" s="26" t="s">
        <v>6220</v>
      </c>
      <c r="D1243" s="27"/>
      <c r="E1243" s="27" t="s">
        <v>61</v>
      </c>
      <c r="F1243" t="s">
        <v>48</v>
      </c>
      <c r="G1243" s="30"/>
      <c r="I1243" t="s">
        <v>6198</v>
      </c>
      <c r="K1243" s="28"/>
      <c r="M1243" t="s">
        <v>38</v>
      </c>
      <c r="R1243" t="str">
        <f>IF(COUNTIF(soi_input_variables!A:A,B1243)&gt;0,"yes","no")</f>
        <v>no</v>
      </c>
      <c r="S1243" t="str">
        <f>IF(COUNTIF(midas_input_variables!A:A,B1243)&gt;0,"yes","no")</f>
        <v>no</v>
      </c>
      <c r="T1243" t="str">
        <f t="shared" si="742"/>
        <v>no</v>
      </c>
      <c r="U1243">
        <v>0.02</v>
      </c>
      <c r="V1243" t="str">
        <f>IF(COUNTIF(eucalc_variables_proxies!A:A,B1243)&gt;0,"yes","no")</f>
        <v>yes</v>
      </c>
      <c r="X1243" t="s">
        <v>3132</v>
      </c>
      <c r="Y1243" t="s">
        <v>3132</v>
      </c>
      <c r="AO1243" s="29"/>
      <c r="AP1243" s="103" t="s">
        <v>6226</v>
      </c>
      <c r="AQ1243" s="104" t="b">
        <v>1</v>
      </c>
      <c r="AR1243" s="105"/>
      <c r="AS1243" s="29"/>
      <c r="AT1243" s="131" t="str" cm="1">
        <f t="array" ref="AT1243">IFERROR(_xlfn.TEXTSPLIT(AR1243,";",,FALSE),"")</f>
        <v/>
      </c>
      <c r="BJ1243" s="132" t="str">
        <f t="shared" si="743"/>
        <v/>
      </c>
      <c r="BK1243" s="132" t="str">
        <f t="shared" si="744"/>
        <v/>
      </c>
      <c r="BL1243" s="132" t="str">
        <f t="shared" si="745"/>
        <v/>
      </c>
      <c r="BM1243" s="132" t="str">
        <f t="shared" si="746"/>
        <v/>
      </c>
      <c r="BN1243" s="132" t="str">
        <f t="shared" si="747"/>
        <v/>
      </c>
      <c r="BO1243" s="132" t="str">
        <f t="shared" si="748"/>
        <v/>
      </c>
      <c r="BP1243" s="132" t="str">
        <f t="shared" si="749"/>
        <v/>
      </c>
      <c r="BQ1243" s="132" t="str">
        <f t="shared" si="750"/>
        <v/>
      </c>
      <c r="BR1243" s="132" t="str">
        <f t="shared" si="751"/>
        <v/>
      </c>
      <c r="BS1243" s="132" t="str">
        <f t="shared" si="752"/>
        <v/>
      </c>
      <c r="BT1243" s="132" t="str">
        <f t="shared" si="753"/>
        <v/>
      </c>
      <c r="BU1243" s="132" t="str">
        <f t="shared" si="754"/>
        <v/>
      </c>
      <c r="BV1243" s="132" t="str">
        <f t="shared" si="755"/>
        <v/>
      </c>
      <c r="BW1243" s="132" t="str">
        <f t="shared" si="756"/>
        <v/>
      </c>
      <c r="BX1243" s="132" t="str">
        <f t="shared" si="757"/>
        <v/>
      </c>
      <c r="BY1243" s="132" t="str">
        <f t="shared" si="758"/>
        <v/>
      </c>
      <c r="BZ1243" t="str">
        <f t="shared" si="759"/>
        <v/>
      </c>
      <c r="CA1243" t="str">
        <f t="shared" si="760"/>
        <v/>
      </c>
      <c r="CB1243" t="str">
        <f t="shared" si="761"/>
        <v/>
      </c>
      <c r="CC1243" t="str">
        <f t="shared" si="762"/>
        <v/>
      </c>
      <c r="CD1243" t="str">
        <f t="shared" si="763"/>
        <v/>
      </c>
      <c r="CE1243" t="str">
        <f t="shared" si="764"/>
        <v/>
      </c>
      <c r="CF1243" t="str">
        <f t="shared" si="765"/>
        <v/>
      </c>
      <c r="CG1243" t="str">
        <f t="shared" si="766"/>
        <v/>
      </c>
      <c r="CH1243" t="str">
        <f t="shared" si="767"/>
        <v/>
      </c>
      <c r="CI1243" t="str">
        <f t="shared" si="768"/>
        <v/>
      </c>
      <c r="CJ1243" t="str">
        <f t="shared" si="769"/>
        <v/>
      </c>
      <c r="CK1243" t="str">
        <f t="shared" si="770"/>
        <v/>
      </c>
      <c r="CL1243" t="str">
        <f t="shared" si="771"/>
        <v/>
      </c>
      <c r="CM1243" t="str">
        <f t="shared" si="772"/>
        <v/>
      </c>
      <c r="CN1243" t="str">
        <f t="shared" si="773"/>
        <v/>
      </c>
      <c r="CO1243" t="str">
        <f t="shared" si="774"/>
        <v/>
      </c>
    </row>
    <row r="1244" spans="1:93" ht="14.4">
      <c r="A1244" t="s">
        <v>5869</v>
      </c>
      <c r="B1244" s="97" t="s">
        <v>5219</v>
      </c>
      <c r="C1244" s="26" t="s">
        <v>6220</v>
      </c>
      <c r="D1244" s="27"/>
      <c r="E1244" s="27" t="s">
        <v>61</v>
      </c>
      <c r="F1244" t="s">
        <v>48</v>
      </c>
      <c r="G1244" s="30"/>
      <c r="I1244" t="s">
        <v>6171</v>
      </c>
      <c r="K1244" s="28"/>
      <c r="M1244" t="s">
        <v>38</v>
      </c>
      <c r="R1244" t="str">
        <f>IF(COUNTIF(soi_input_variables!A:A,B1244)&gt;0,"yes","no")</f>
        <v>no</v>
      </c>
      <c r="S1244" t="str">
        <f>IF(COUNTIF(midas_input_variables!A:A,B1244)&gt;0,"yes","no")</f>
        <v>no</v>
      </c>
      <c r="T1244" t="str">
        <f t="shared" si="742"/>
        <v>no</v>
      </c>
      <c r="U1244">
        <v>0.02</v>
      </c>
      <c r="V1244" t="str">
        <f>IF(COUNTIF(eucalc_variables_proxies!A:A,B1244)&gt;0,"yes","no")</f>
        <v>yes</v>
      </c>
      <c r="X1244" t="s">
        <v>3132</v>
      </c>
      <c r="Y1244" t="s">
        <v>3132</v>
      </c>
      <c r="AO1244" s="29"/>
      <c r="AP1244" s="103" t="s">
        <v>6227</v>
      </c>
      <c r="AQ1244" s="104" t="b">
        <v>1</v>
      </c>
      <c r="AR1244" s="105"/>
      <c r="AS1244" s="29"/>
      <c r="AT1244" s="131" t="str" cm="1">
        <f t="array" ref="AT1244">IFERROR(_xlfn.TEXTSPLIT(AR1244,";",,FALSE),"")</f>
        <v/>
      </c>
      <c r="BJ1244" s="132" t="str">
        <f t="shared" si="743"/>
        <v/>
      </c>
      <c r="BK1244" s="132" t="str">
        <f t="shared" si="744"/>
        <v/>
      </c>
      <c r="BL1244" s="132" t="str">
        <f t="shared" si="745"/>
        <v/>
      </c>
      <c r="BM1244" s="132" t="str">
        <f t="shared" si="746"/>
        <v/>
      </c>
      <c r="BN1244" s="132" t="str">
        <f t="shared" si="747"/>
        <v/>
      </c>
      <c r="BO1244" s="132" t="str">
        <f t="shared" si="748"/>
        <v/>
      </c>
      <c r="BP1244" s="132" t="str">
        <f t="shared" si="749"/>
        <v/>
      </c>
      <c r="BQ1244" s="132" t="str">
        <f t="shared" si="750"/>
        <v/>
      </c>
      <c r="BR1244" s="132" t="str">
        <f t="shared" si="751"/>
        <v/>
      </c>
      <c r="BS1244" s="132" t="str">
        <f t="shared" si="752"/>
        <v/>
      </c>
      <c r="BT1244" s="132" t="str">
        <f t="shared" si="753"/>
        <v/>
      </c>
      <c r="BU1244" s="132" t="str">
        <f t="shared" si="754"/>
        <v/>
      </c>
      <c r="BV1244" s="132" t="str">
        <f t="shared" si="755"/>
        <v/>
      </c>
      <c r="BW1244" s="132" t="str">
        <f t="shared" si="756"/>
        <v/>
      </c>
      <c r="BX1244" s="132" t="str">
        <f t="shared" si="757"/>
        <v/>
      </c>
      <c r="BY1244" s="132" t="str">
        <f t="shared" si="758"/>
        <v/>
      </c>
      <c r="BZ1244" t="str">
        <f t="shared" si="759"/>
        <v/>
      </c>
      <c r="CA1244" t="str">
        <f t="shared" si="760"/>
        <v/>
      </c>
      <c r="CB1244" t="str">
        <f t="shared" si="761"/>
        <v/>
      </c>
      <c r="CC1244" t="str">
        <f t="shared" si="762"/>
        <v/>
      </c>
      <c r="CD1244" t="str">
        <f t="shared" si="763"/>
        <v/>
      </c>
      <c r="CE1244" t="str">
        <f t="shared" si="764"/>
        <v/>
      </c>
      <c r="CF1244" t="str">
        <f t="shared" si="765"/>
        <v/>
      </c>
      <c r="CG1244" t="str">
        <f t="shared" si="766"/>
        <v/>
      </c>
      <c r="CH1244" t="str">
        <f t="shared" si="767"/>
        <v/>
      </c>
      <c r="CI1244" t="str">
        <f t="shared" si="768"/>
        <v/>
      </c>
      <c r="CJ1244" t="str">
        <f t="shared" si="769"/>
        <v/>
      </c>
      <c r="CK1244" t="str">
        <f t="shared" si="770"/>
        <v/>
      </c>
      <c r="CL1244" t="str">
        <f t="shared" si="771"/>
        <v/>
      </c>
      <c r="CM1244" t="str">
        <f t="shared" si="772"/>
        <v/>
      </c>
      <c r="CN1244" t="str">
        <f t="shared" si="773"/>
        <v/>
      </c>
      <c r="CO1244" t="str">
        <f t="shared" si="774"/>
        <v/>
      </c>
    </row>
    <row r="1245" spans="1:93" ht="14.4">
      <c r="A1245" t="s">
        <v>5861</v>
      </c>
      <c r="B1245" s="97" t="s">
        <v>5223</v>
      </c>
      <c r="C1245" s="26" t="s">
        <v>6220</v>
      </c>
      <c r="D1245" s="27"/>
      <c r="E1245" s="27" t="s">
        <v>61</v>
      </c>
      <c r="F1245" t="s">
        <v>48</v>
      </c>
      <c r="G1245" s="30"/>
      <c r="I1245" t="s">
        <v>6171</v>
      </c>
      <c r="K1245" s="28"/>
      <c r="M1245" t="s">
        <v>38</v>
      </c>
      <c r="R1245" t="str">
        <f>IF(COUNTIF(soi_input_variables!A:A,B1245)&gt;0,"yes","no")</f>
        <v>no</v>
      </c>
      <c r="S1245" t="str">
        <f>IF(COUNTIF(midas_input_variables!A:A,B1245)&gt;0,"yes","no")</f>
        <v>no</v>
      </c>
      <c r="T1245" t="str">
        <f t="shared" si="742"/>
        <v>no</v>
      </c>
      <c r="U1245">
        <v>0.02</v>
      </c>
      <c r="V1245" t="str">
        <f>IF(COUNTIF(eucalc_variables_proxies!A:A,B1245)&gt;0,"yes","no")</f>
        <v>yes</v>
      </c>
      <c r="X1245" t="s">
        <v>3132</v>
      </c>
      <c r="Y1245" t="s">
        <v>3132</v>
      </c>
      <c r="AO1245" s="29"/>
      <c r="AP1245" s="103" t="s">
        <v>6228</v>
      </c>
      <c r="AQ1245" s="104" t="b">
        <v>1</v>
      </c>
      <c r="AR1245" s="105"/>
      <c r="AS1245" s="29"/>
      <c r="AT1245" s="131" t="str" cm="1">
        <f t="array" ref="AT1245">IFERROR(_xlfn.TEXTSPLIT(AR1245,";",,FALSE),"")</f>
        <v/>
      </c>
      <c r="BJ1245" s="132" t="str">
        <f t="shared" si="743"/>
        <v/>
      </c>
      <c r="BK1245" s="132" t="str">
        <f t="shared" si="744"/>
        <v/>
      </c>
      <c r="BL1245" s="132" t="str">
        <f t="shared" si="745"/>
        <v/>
      </c>
      <c r="BM1245" s="132" t="str">
        <f t="shared" si="746"/>
        <v/>
      </c>
      <c r="BN1245" s="132" t="str">
        <f t="shared" si="747"/>
        <v/>
      </c>
      <c r="BO1245" s="132" t="str">
        <f t="shared" si="748"/>
        <v/>
      </c>
      <c r="BP1245" s="132" t="str">
        <f t="shared" si="749"/>
        <v/>
      </c>
      <c r="BQ1245" s="132" t="str">
        <f t="shared" si="750"/>
        <v/>
      </c>
      <c r="BR1245" s="132" t="str">
        <f t="shared" si="751"/>
        <v/>
      </c>
      <c r="BS1245" s="132" t="str">
        <f t="shared" si="752"/>
        <v/>
      </c>
      <c r="BT1245" s="132" t="str">
        <f t="shared" si="753"/>
        <v/>
      </c>
      <c r="BU1245" s="132" t="str">
        <f t="shared" si="754"/>
        <v/>
      </c>
      <c r="BV1245" s="132" t="str">
        <f t="shared" si="755"/>
        <v/>
      </c>
      <c r="BW1245" s="132" t="str">
        <f t="shared" si="756"/>
        <v/>
      </c>
      <c r="BX1245" s="132" t="str">
        <f t="shared" si="757"/>
        <v/>
      </c>
      <c r="BY1245" s="132" t="str">
        <f t="shared" si="758"/>
        <v/>
      </c>
      <c r="BZ1245" t="str">
        <f t="shared" si="759"/>
        <v/>
      </c>
      <c r="CA1245" t="str">
        <f t="shared" si="760"/>
        <v/>
      </c>
      <c r="CB1245" t="str">
        <f t="shared" si="761"/>
        <v/>
      </c>
      <c r="CC1245" t="str">
        <f t="shared" si="762"/>
        <v/>
      </c>
      <c r="CD1245" t="str">
        <f t="shared" si="763"/>
        <v/>
      </c>
      <c r="CE1245" t="str">
        <f t="shared" si="764"/>
        <v/>
      </c>
      <c r="CF1245" t="str">
        <f t="shared" si="765"/>
        <v/>
      </c>
      <c r="CG1245" t="str">
        <f t="shared" si="766"/>
        <v/>
      </c>
      <c r="CH1245" t="str">
        <f t="shared" si="767"/>
        <v/>
      </c>
      <c r="CI1245" t="str">
        <f t="shared" si="768"/>
        <v/>
      </c>
      <c r="CJ1245" t="str">
        <f t="shared" si="769"/>
        <v/>
      </c>
      <c r="CK1245" t="str">
        <f t="shared" si="770"/>
        <v/>
      </c>
      <c r="CL1245" t="str">
        <f t="shared" si="771"/>
        <v/>
      </c>
      <c r="CM1245" t="str">
        <f t="shared" si="772"/>
        <v/>
      </c>
      <c r="CN1245" t="str">
        <f t="shared" si="773"/>
        <v/>
      </c>
      <c r="CO1245" t="str">
        <f t="shared" si="774"/>
        <v/>
      </c>
    </row>
    <row r="1246" spans="1:93" ht="14.4">
      <c r="A1246" t="s">
        <v>5894</v>
      </c>
      <c r="B1246" s="97" t="s">
        <v>5227</v>
      </c>
      <c r="C1246" s="26" t="s">
        <v>5437</v>
      </c>
      <c r="D1246" s="27"/>
      <c r="E1246" s="27" t="s">
        <v>61</v>
      </c>
      <c r="F1246" t="s">
        <v>48</v>
      </c>
      <c r="G1246" s="30"/>
      <c r="I1246" t="s">
        <v>6171</v>
      </c>
      <c r="K1246" s="28"/>
      <c r="M1246" t="s">
        <v>38</v>
      </c>
      <c r="R1246" t="str">
        <f>IF(COUNTIF(soi_input_variables!A:A,B1246)&gt;0,"yes","no")</f>
        <v>no</v>
      </c>
      <c r="S1246" t="str">
        <f>IF(COUNTIF(midas_input_variables!A:A,B1246)&gt;0,"yes","no")</f>
        <v>no</v>
      </c>
      <c r="T1246" t="str">
        <f t="shared" si="742"/>
        <v>no</v>
      </c>
      <c r="U1246">
        <v>0.02</v>
      </c>
      <c r="V1246" t="str">
        <f>IF(COUNTIF(eucalc_variables_proxies!A:A,B1246)&gt;0,"yes","no")</f>
        <v>yes</v>
      </c>
      <c r="X1246" t="s">
        <v>3132</v>
      </c>
      <c r="Y1246" t="s">
        <v>3132</v>
      </c>
      <c r="AO1246" s="29"/>
      <c r="AP1246" s="103" t="s">
        <v>6229</v>
      </c>
      <c r="AQ1246" s="104" t="b">
        <v>1</v>
      </c>
      <c r="AR1246" s="105"/>
      <c r="AS1246" s="29"/>
      <c r="AT1246" s="131" t="str" cm="1">
        <f t="array" ref="AT1246">IFERROR(_xlfn.TEXTSPLIT(AR1246,";",,FALSE),"")</f>
        <v/>
      </c>
      <c r="BJ1246" s="132" t="str">
        <f t="shared" si="743"/>
        <v/>
      </c>
      <c r="BK1246" s="132" t="str">
        <f t="shared" si="744"/>
        <v/>
      </c>
      <c r="BL1246" s="132" t="str">
        <f t="shared" si="745"/>
        <v/>
      </c>
      <c r="BM1246" s="132" t="str">
        <f t="shared" si="746"/>
        <v/>
      </c>
      <c r="BN1246" s="132" t="str">
        <f t="shared" si="747"/>
        <v/>
      </c>
      <c r="BO1246" s="132" t="str">
        <f t="shared" si="748"/>
        <v/>
      </c>
      <c r="BP1246" s="132" t="str">
        <f t="shared" si="749"/>
        <v/>
      </c>
      <c r="BQ1246" s="132" t="str">
        <f t="shared" si="750"/>
        <v/>
      </c>
      <c r="BR1246" s="132" t="str">
        <f t="shared" si="751"/>
        <v/>
      </c>
      <c r="BS1246" s="132" t="str">
        <f t="shared" si="752"/>
        <v/>
      </c>
      <c r="BT1246" s="132" t="str">
        <f t="shared" si="753"/>
        <v/>
      </c>
      <c r="BU1246" s="132" t="str">
        <f t="shared" si="754"/>
        <v/>
      </c>
      <c r="BV1246" s="132" t="str">
        <f t="shared" si="755"/>
        <v/>
      </c>
      <c r="BW1246" s="132" t="str">
        <f t="shared" si="756"/>
        <v/>
      </c>
      <c r="BX1246" s="132" t="str">
        <f t="shared" si="757"/>
        <v/>
      </c>
      <c r="BY1246" s="132" t="str">
        <f t="shared" si="758"/>
        <v/>
      </c>
      <c r="BZ1246" t="str">
        <f t="shared" si="759"/>
        <v/>
      </c>
      <c r="CA1246" t="str">
        <f t="shared" si="760"/>
        <v/>
      </c>
      <c r="CB1246" t="str">
        <f t="shared" si="761"/>
        <v/>
      </c>
      <c r="CC1246" t="str">
        <f t="shared" si="762"/>
        <v/>
      </c>
      <c r="CD1246" t="str">
        <f t="shared" si="763"/>
        <v/>
      </c>
      <c r="CE1246" t="str">
        <f t="shared" si="764"/>
        <v/>
      </c>
      <c r="CF1246" t="str">
        <f t="shared" si="765"/>
        <v/>
      </c>
      <c r="CG1246" t="str">
        <f t="shared" si="766"/>
        <v/>
      </c>
      <c r="CH1246" t="str">
        <f t="shared" si="767"/>
        <v/>
      </c>
      <c r="CI1246" t="str">
        <f t="shared" si="768"/>
        <v/>
      </c>
      <c r="CJ1246" t="str">
        <f t="shared" si="769"/>
        <v/>
      </c>
      <c r="CK1246" t="str">
        <f t="shared" si="770"/>
        <v/>
      </c>
      <c r="CL1246" t="str">
        <f t="shared" si="771"/>
        <v/>
      </c>
      <c r="CM1246" t="str">
        <f t="shared" si="772"/>
        <v/>
      </c>
      <c r="CN1246" t="str">
        <f t="shared" si="773"/>
        <v/>
      </c>
      <c r="CO1246" t="str">
        <f t="shared" si="774"/>
        <v/>
      </c>
    </row>
    <row r="1247" spans="1:93" ht="14.4">
      <c r="A1247" t="s">
        <v>5903</v>
      </c>
      <c r="B1247" s="97" t="s">
        <v>5232</v>
      </c>
      <c r="C1247" s="26" t="s">
        <v>5437</v>
      </c>
      <c r="D1247" s="27"/>
      <c r="E1247" s="27" t="s">
        <v>61</v>
      </c>
      <c r="F1247" t="s">
        <v>48</v>
      </c>
      <c r="G1247" s="30"/>
      <c r="I1247" t="s">
        <v>6198</v>
      </c>
      <c r="K1247" s="28"/>
      <c r="M1247" t="s">
        <v>38</v>
      </c>
      <c r="R1247" t="str">
        <f>IF(COUNTIF(soi_input_variables!A:A,B1247)&gt;0,"yes","no")</f>
        <v>no</v>
      </c>
      <c r="S1247" t="str">
        <f>IF(COUNTIF(midas_input_variables!A:A,B1247)&gt;0,"yes","no")</f>
        <v>no</v>
      </c>
      <c r="T1247" t="str">
        <f t="shared" si="742"/>
        <v>no</v>
      </c>
      <c r="U1247">
        <v>0.02</v>
      </c>
      <c r="V1247" t="str">
        <f>IF(COUNTIF(eucalc_variables_proxies!A:A,B1247)&gt;0,"yes","no")</f>
        <v>yes</v>
      </c>
      <c r="X1247" t="s">
        <v>3132</v>
      </c>
      <c r="Y1247" t="s">
        <v>3132</v>
      </c>
      <c r="AO1247" s="29"/>
      <c r="AP1247" s="103" t="s">
        <v>6230</v>
      </c>
      <c r="AQ1247" s="104" t="b">
        <v>1</v>
      </c>
      <c r="AR1247" s="105"/>
      <c r="AS1247" s="29"/>
      <c r="AT1247" s="131" t="str" cm="1">
        <f t="array" ref="AT1247">IFERROR(_xlfn.TEXTSPLIT(AR1247,";",,FALSE),"")</f>
        <v/>
      </c>
      <c r="BJ1247" s="132" t="str">
        <f t="shared" si="743"/>
        <v/>
      </c>
      <c r="BK1247" s="132" t="str">
        <f t="shared" si="744"/>
        <v/>
      </c>
      <c r="BL1247" s="132" t="str">
        <f t="shared" si="745"/>
        <v/>
      </c>
      <c r="BM1247" s="132" t="str">
        <f t="shared" si="746"/>
        <v/>
      </c>
      <c r="BN1247" s="132" t="str">
        <f t="shared" si="747"/>
        <v/>
      </c>
      <c r="BO1247" s="132" t="str">
        <f t="shared" si="748"/>
        <v/>
      </c>
      <c r="BP1247" s="132" t="str">
        <f t="shared" si="749"/>
        <v/>
      </c>
      <c r="BQ1247" s="132" t="str">
        <f t="shared" si="750"/>
        <v/>
      </c>
      <c r="BR1247" s="132" t="str">
        <f t="shared" si="751"/>
        <v/>
      </c>
      <c r="BS1247" s="132" t="str">
        <f t="shared" si="752"/>
        <v/>
      </c>
      <c r="BT1247" s="132" t="str">
        <f t="shared" si="753"/>
        <v/>
      </c>
      <c r="BU1247" s="132" t="str">
        <f t="shared" si="754"/>
        <v/>
      </c>
      <c r="BV1247" s="132" t="str">
        <f t="shared" si="755"/>
        <v/>
      </c>
      <c r="BW1247" s="132" t="str">
        <f t="shared" si="756"/>
        <v/>
      </c>
      <c r="BX1247" s="132" t="str">
        <f t="shared" si="757"/>
        <v/>
      </c>
      <c r="BY1247" s="132" t="str">
        <f t="shared" si="758"/>
        <v/>
      </c>
      <c r="BZ1247" t="str">
        <f t="shared" si="759"/>
        <v/>
      </c>
      <c r="CA1247" t="str">
        <f t="shared" si="760"/>
        <v/>
      </c>
      <c r="CB1247" t="str">
        <f t="shared" si="761"/>
        <v/>
      </c>
      <c r="CC1247" t="str">
        <f t="shared" si="762"/>
        <v/>
      </c>
      <c r="CD1247" t="str">
        <f t="shared" si="763"/>
        <v/>
      </c>
      <c r="CE1247" t="str">
        <f t="shared" si="764"/>
        <v/>
      </c>
      <c r="CF1247" t="str">
        <f t="shared" si="765"/>
        <v/>
      </c>
      <c r="CG1247" t="str">
        <f t="shared" si="766"/>
        <v/>
      </c>
      <c r="CH1247" t="str">
        <f t="shared" si="767"/>
        <v/>
      </c>
      <c r="CI1247" t="str">
        <f t="shared" si="768"/>
        <v/>
      </c>
      <c r="CJ1247" t="str">
        <f t="shared" si="769"/>
        <v/>
      </c>
      <c r="CK1247" t="str">
        <f t="shared" si="770"/>
        <v/>
      </c>
      <c r="CL1247" t="str">
        <f t="shared" si="771"/>
        <v/>
      </c>
      <c r="CM1247" t="str">
        <f t="shared" si="772"/>
        <v/>
      </c>
      <c r="CN1247" t="str">
        <f t="shared" si="773"/>
        <v/>
      </c>
      <c r="CO1247" t="str">
        <f t="shared" si="774"/>
        <v/>
      </c>
    </row>
    <row r="1248" spans="1:93" ht="14.4">
      <c r="A1248" t="s">
        <v>5907</v>
      </c>
      <c r="B1248" s="97" t="s">
        <v>5236</v>
      </c>
      <c r="C1248" s="26" t="s">
        <v>5437</v>
      </c>
      <c r="D1248" s="27"/>
      <c r="E1248" s="27" t="s">
        <v>61</v>
      </c>
      <c r="F1248" t="s">
        <v>48</v>
      </c>
      <c r="G1248" s="30"/>
      <c r="I1248" t="s">
        <v>6171</v>
      </c>
      <c r="K1248" s="28"/>
      <c r="M1248" t="s">
        <v>38</v>
      </c>
      <c r="R1248" t="str">
        <f>IF(COUNTIF(soi_input_variables!A:A,B1248)&gt;0,"yes","no")</f>
        <v>no</v>
      </c>
      <c r="S1248" t="str">
        <f>IF(COUNTIF(midas_input_variables!A:A,B1248)&gt;0,"yes","no")</f>
        <v>no</v>
      </c>
      <c r="T1248" t="str">
        <f t="shared" si="742"/>
        <v>no</v>
      </c>
      <c r="U1248">
        <v>0.02</v>
      </c>
      <c r="V1248" t="str">
        <f>IF(COUNTIF(eucalc_variables_proxies!A:A,B1248)&gt;0,"yes","no")</f>
        <v>yes</v>
      </c>
      <c r="X1248" t="s">
        <v>3132</v>
      </c>
      <c r="Y1248" t="s">
        <v>3132</v>
      </c>
      <c r="AO1248" s="29"/>
      <c r="AP1248" s="103" t="s">
        <v>6231</v>
      </c>
      <c r="AQ1248" s="104" t="b">
        <v>1</v>
      </c>
      <c r="AR1248" s="105"/>
      <c r="AS1248" s="29"/>
      <c r="AT1248" s="131" t="str" cm="1">
        <f t="array" ref="AT1248">IFERROR(_xlfn.TEXTSPLIT(AR1248,";",,FALSE),"")</f>
        <v/>
      </c>
      <c r="BJ1248" s="132" t="str">
        <f t="shared" si="743"/>
        <v/>
      </c>
      <c r="BK1248" s="132" t="str">
        <f t="shared" si="744"/>
        <v/>
      </c>
      <c r="BL1248" s="132" t="str">
        <f t="shared" si="745"/>
        <v/>
      </c>
      <c r="BM1248" s="132" t="str">
        <f t="shared" si="746"/>
        <v/>
      </c>
      <c r="BN1248" s="132" t="str">
        <f t="shared" si="747"/>
        <v/>
      </c>
      <c r="BO1248" s="132" t="str">
        <f t="shared" si="748"/>
        <v/>
      </c>
      <c r="BP1248" s="132" t="str">
        <f t="shared" si="749"/>
        <v/>
      </c>
      <c r="BQ1248" s="132" t="str">
        <f t="shared" si="750"/>
        <v/>
      </c>
      <c r="BR1248" s="132" t="str">
        <f t="shared" si="751"/>
        <v/>
      </c>
      <c r="BS1248" s="132" t="str">
        <f t="shared" si="752"/>
        <v/>
      </c>
      <c r="BT1248" s="132" t="str">
        <f t="shared" si="753"/>
        <v/>
      </c>
      <c r="BU1248" s="132" t="str">
        <f t="shared" si="754"/>
        <v/>
      </c>
      <c r="BV1248" s="132" t="str">
        <f t="shared" si="755"/>
        <v/>
      </c>
      <c r="BW1248" s="132" t="str">
        <f t="shared" si="756"/>
        <v/>
      </c>
      <c r="BX1248" s="132" t="str">
        <f t="shared" si="757"/>
        <v/>
      </c>
      <c r="BY1248" s="132" t="str">
        <f t="shared" si="758"/>
        <v/>
      </c>
      <c r="BZ1248" t="str">
        <f t="shared" si="759"/>
        <v/>
      </c>
      <c r="CA1248" t="str">
        <f t="shared" si="760"/>
        <v/>
      </c>
      <c r="CB1248" t="str">
        <f t="shared" si="761"/>
        <v/>
      </c>
      <c r="CC1248" t="str">
        <f t="shared" si="762"/>
        <v/>
      </c>
      <c r="CD1248" t="str">
        <f t="shared" si="763"/>
        <v/>
      </c>
      <c r="CE1248" t="str">
        <f t="shared" si="764"/>
        <v/>
      </c>
      <c r="CF1248" t="str">
        <f t="shared" si="765"/>
        <v/>
      </c>
      <c r="CG1248" t="str">
        <f t="shared" si="766"/>
        <v/>
      </c>
      <c r="CH1248" t="str">
        <f t="shared" si="767"/>
        <v/>
      </c>
      <c r="CI1248" t="str">
        <f t="shared" si="768"/>
        <v/>
      </c>
      <c r="CJ1248" t="str">
        <f t="shared" si="769"/>
        <v/>
      </c>
      <c r="CK1248" t="str">
        <f t="shared" si="770"/>
        <v/>
      </c>
      <c r="CL1248" t="str">
        <f t="shared" si="771"/>
        <v/>
      </c>
      <c r="CM1248" t="str">
        <f t="shared" si="772"/>
        <v/>
      </c>
      <c r="CN1248" t="str">
        <f t="shared" si="773"/>
        <v/>
      </c>
      <c r="CO1248" t="str">
        <f t="shared" si="774"/>
        <v/>
      </c>
    </row>
    <row r="1249" spans="1:93" ht="14.4">
      <c r="A1249" t="s">
        <v>5897</v>
      </c>
      <c r="B1249" s="97" t="s">
        <v>5239</v>
      </c>
      <c r="C1249" s="26" t="s">
        <v>5437</v>
      </c>
      <c r="D1249" s="27"/>
      <c r="E1249" s="27" t="s">
        <v>61</v>
      </c>
      <c r="F1249" t="s">
        <v>48</v>
      </c>
      <c r="G1249" s="30"/>
      <c r="I1249" t="s">
        <v>6171</v>
      </c>
      <c r="K1249" s="28"/>
      <c r="M1249" t="s">
        <v>38</v>
      </c>
      <c r="R1249" t="str">
        <f>IF(COUNTIF(soi_input_variables!A:A,B1249)&gt;0,"yes","no")</f>
        <v>no</v>
      </c>
      <c r="S1249" t="str">
        <f>IF(COUNTIF(midas_input_variables!A:A,B1249)&gt;0,"yes","no")</f>
        <v>no</v>
      </c>
      <c r="T1249" t="str">
        <f t="shared" si="742"/>
        <v>no</v>
      </c>
      <c r="U1249">
        <v>0.02</v>
      </c>
      <c r="V1249" t="str">
        <f>IF(COUNTIF(eucalc_variables_proxies!A:A,B1249)&gt;0,"yes","no")</f>
        <v>yes</v>
      </c>
      <c r="X1249" t="s">
        <v>3132</v>
      </c>
      <c r="Y1249" t="s">
        <v>3132</v>
      </c>
      <c r="AO1249" s="29"/>
      <c r="AP1249" s="103" t="s">
        <v>6232</v>
      </c>
      <c r="AQ1249" s="104" t="b">
        <v>1</v>
      </c>
      <c r="AR1249" s="105"/>
      <c r="AS1249" s="29"/>
      <c r="AT1249" s="131" t="str" cm="1">
        <f t="array" ref="AT1249">IFERROR(_xlfn.TEXTSPLIT(AR1249,";",,FALSE),"")</f>
        <v/>
      </c>
      <c r="BJ1249" s="132" t="str">
        <f t="shared" si="743"/>
        <v/>
      </c>
      <c r="BK1249" s="132" t="str">
        <f t="shared" si="744"/>
        <v/>
      </c>
      <c r="BL1249" s="132" t="str">
        <f t="shared" si="745"/>
        <v/>
      </c>
      <c r="BM1249" s="132" t="str">
        <f t="shared" si="746"/>
        <v/>
      </c>
      <c r="BN1249" s="132" t="str">
        <f t="shared" si="747"/>
        <v/>
      </c>
      <c r="BO1249" s="132" t="str">
        <f t="shared" si="748"/>
        <v/>
      </c>
      <c r="BP1249" s="132" t="str">
        <f t="shared" si="749"/>
        <v/>
      </c>
      <c r="BQ1249" s="132" t="str">
        <f t="shared" si="750"/>
        <v/>
      </c>
      <c r="BR1249" s="132" t="str">
        <f t="shared" si="751"/>
        <v/>
      </c>
      <c r="BS1249" s="132" t="str">
        <f t="shared" si="752"/>
        <v/>
      </c>
      <c r="BT1249" s="132" t="str">
        <f t="shared" si="753"/>
        <v/>
      </c>
      <c r="BU1249" s="132" t="str">
        <f t="shared" si="754"/>
        <v/>
      </c>
      <c r="BV1249" s="132" t="str">
        <f t="shared" si="755"/>
        <v/>
      </c>
      <c r="BW1249" s="132" t="str">
        <f t="shared" si="756"/>
        <v/>
      </c>
      <c r="BX1249" s="132" t="str">
        <f t="shared" si="757"/>
        <v/>
      </c>
      <c r="BY1249" s="132" t="str">
        <f t="shared" si="758"/>
        <v/>
      </c>
      <c r="BZ1249" t="str">
        <f t="shared" si="759"/>
        <v/>
      </c>
      <c r="CA1249" t="str">
        <f t="shared" si="760"/>
        <v/>
      </c>
      <c r="CB1249" t="str">
        <f t="shared" si="761"/>
        <v/>
      </c>
      <c r="CC1249" t="str">
        <f t="shared" si="762"/>
        <v/>
      </c>
      <c r="CD1249" t="str">
        <f t="shared" si="763"/>
        <v/>
      </c>
      <c r="CE1249" t="str">
        <f t="shared" si="764"/>
        <v/>
      </c>
      <c r="CF1249" t="str">
        <f t="shared" si="765"/>
        <v/>
      </c>
      <c r="CG1249" t="str">
        <f t="shared" si="766"/>
        <v/>
      </c>
      <c r="CH1249" t="str">
        <f t="shared" si="767"/>
        <v/>
      </c>
      <c r="CI1249" t="str">
        <f t="shared" si="768"/>
        <v/>
      </c>
      <c r="CJ1249" t="str">
        <f t="shared" si="769"/>
        <v/>
      </c>
      <c r="CK1249" t="str">
        <f t="shared" si="770"/>
        <v/>
      </c>
      <c r="CL1249" t="str">
        <f t="shared" si="771"/>
        <v/>
      </c>
      <c r="CM1249" t="str">
        <f t="shared" si="772"/>
        <v/>
      </c>
      <c r="CN1249" t="str">
        <f t="shared" si="773"/>
        <v/>
      </c>
      <c r="CO1249" t="str">
        <f t="shared" si="774"/>
        <v/>
      </c>
    </row>
    <row r="1250" spans="1:93" ht="14.4">
      <c r="A1250" t="s">
        <v>5823</v>
      </c>
      <c r="B1250" s="97" t="s">
        <v>5242</v>
      </c>
      <c r="C1250" s="26" t="s">
        <v>6233</v>
      </c>
      <c r="D1250" s="27"/>
      <c r="E1250" s="27" t="s">
        <v>61</v>
      </c>
      <c r="F1250" t="s">
        <v>48</v>
      </c>
      <c r="G1250" s="30"/>
      <c r="I1250" t="s">
        <v>6171</v>
      </c>
      <c r="K1250" s="28"/>
      <c r="M1250" t="s">
        <v>38</v>
      </c>
      <c r="R1250" t="str">
        <f>IF(COUNTIF(soi_input_variables!A:A,B1250)&gt;0,"yes","no")</f>
        <v>no</v>
      </c>
      <c r="S1250" t="str">
        <f>IF(COUNTIF(midas_input_variables!A:A,B1250)&gt;0,"yes","no")</f>
        <v>no</v>
      </c>
      <c r="T1250" t="str">
        <f t="shared" si="742"/>
        <v>no</v>
      </c>
      <c r="U1250">
        <v>0.02</v>
      </c>
      <c r="V1250" t="str">
        <f>IF(COUNTIF(eucalc_variables_proxies!A:A,B1250)&gt;0,"yes","no")</f>
        <v>yes</v>
      </c>
      <c r="X1250" t="s">
        <v>3132</v>
      </c>
      <c r="Y1250" t="s">
        <v>3132</v>
      </c>
      <c r="AO1250" s="29"/>
      <c r="AP1250" s="103" t="s">
        <v>6234</v>
      </c>
      <c r="AQ1250" s="104" t="b">
        <v>1</v>
      </c>
      <c r="AR1250" s="105"/>
      <c r="AS1250" s="29"/>
      <c r="AT1250" s="131" t="str" cm="1">
        <f t="array" ref="AT1250">IFERROR(_xlfn.TEXTSPLIT(AR1250,";",,FALSE),"")</f>
        <v/>
      </c>
      <c r="BJ1250" s="132" t="str">
        <f t="shared" si="743"/>
        <v/>
      </c>
      <c r="BK1250" s="132" t="str">
        <f t="shared" si="744"/>
        <v/>
      </c>
      <c r="BL1250" s="132" t="str">
        <f t="shared" si="745"/>
        <v/>
      </c>
      <c r="BM1250" s="132" t="str">
        <f t="shared" si="746"/>
        <v/>
      </c>
      <c r="BN1250" s="132" t="str">
        <f t="shared" si="747"/>
        <v/>
      </c>
      <c r="BO1250" s="132" t="str">
        <f t="shared" si="748"/>
        <v/>
      </c>
      <c r="BP1250" s="132" t="str">
        <f t="shared" si="749"/>
        <v/>
      </c>
      <c r="BQ1250" s="132" t="str">
        <f t="shared" si="750"/>
        <v/>
      </c>
      <c r="BR1250" s="132" t="str">
        <f t="shared" si="751"/>
        <v/>
      </c>
      <c r="BS1250" s="132" t="str">
        <f t="shared" si="752"/>
        <v/>
      </c>
      <c r="BT1250" s="132" t="str">
        <f t="shared" si="753"/>
        <v/>
      </c>
      <c r="BU1250" s="132" t="str">
        <f t="shared" si="754"/>
        <v/>
      </c>
      <c r="BV1250" s="132" t="str">
        <f t="shared" si="755"/>
        <v/>
      </c>
      <c r="BW1250" s="132" t="str">
        <f t="shared" si="756"/>
        <v/>
      </c>
      <c r="BX1250" s="132" t="str">
        <f t="shared" si="757"/>
        <v/>
      </c>
      <c r="BY1250" s="132" t="str">
        <f t="shared" si="758"/>
        <v/>
      </c>
      <c r="BZ1250" t="str">
        <f t="shared" si="759"/>
        <v/>
      </c>
      <c r="CA1250" t="str">
        <f t="shared" si="760"/>
        <v/>
      </c>
      <c r="CB1250" t="str">
        <f t="shared" si="761"/>
        <v/>
      </c>
      <c r="CC1250" t="str">
        <f t="shared" si="762"/>
        <v/>
      </c>
      <c r="CD1250" t="str">
        <f t="shared" si="763"/>
        <v/>
      </c>
      <c r="CE1250" t="str">
        <f t="shared" si="764"/>
        <v/>
      </c>
      <c r="CF1250" t="str">
        <f t="shared" si="765"/>
        <v/>
      </c>
      <c r="CG1250" t="str">
        <f t="shared" si="766"/>
        <v/>
      </c>
      <c r="CH1250" t="str">
        <f t="shared" si="767"/>
        <v/>
      </c>
      <c r="CI1250" t="str">
        <f t="shared" si="768"/>
        <v/>
      </c>
      <c r="CJ1250" t="str">
        <f t="shared" si="769"/>
        <v/>
      </c>
      <c r="CK1250" t="str">
        <f t="shared" si="770"/>
        <v/>
      </c>
      <c r="CL1250" t="str">
        <f t="shared" si="771"/>
        <v/>
      </c>
      <c r="CM1250" t="str">
        <f t="shared" si="772"/>
        <v/>
      </c>
      <c r="CN1250" t="str">
        <f t="shared" si="773"/>
        <v/>
      </c>
      <c r="CO1250" t="str">
        <f t="shared" si="774"/>
        <v/>
      </c>
    </row>
    <row r="1251" spans="1:93" ht="14.4">
      <c r="A1251" t="s">
        <v>5820</v>
      </c>
      <c r="B1251" s="97" t="s">
        <v>5245</v>
      </c>
      <c r="C1251" s="26" t="s">
        <v>6233</v>
      </c>
      <c r="D1251" s="27"/>
      <c r="E1251" s="27" t="s">
        <v>61</v>
      </c>
      <c r="F1251" t="s">
        <v>48</v>
      </c>
      <c r="G1251" s="30"/>
      <c r="I1251" t="s">
        <v>6178</v>
      </c>
      <c r="K1251" s="28"/>
      <c r="M1251" t="s">
        <v>38</v>
      </c>
      <c r="R1251" t="str">
        <f>IF(COUNTIF(soi_input_variables!A:A,B1251)&gt;0,"yes","no")</f>
        <v>no</v>
      </c>
      <c r="S1251" t="str">
        <f>IF(COUNTIF(midas_input_variables!A:A,B1251)&gt;0,"yes","no")</f>
        <v>no</v>
      </c>
      <c r="T1251" t="str">
        <f t="shared" si="742"/>
        <v>no</v>
      </c>
      <c r="U1251">
        <v>0.02</v>
      </c>
      <c r="V1251" t="str">
        <f>IF(COUNTIF(eucalc_variables_proxies!A:A,B1251)&gt;0,"yes","no")</f>
        <v>yes</v>
      </c>
      <c r="X1251" t="s">
        <v>3132</v>
      </c>
      <c r="Y1251" t="s">
        <v>3132</v>
      </c>
      <c r="AO1251" s="29"/>
      <c r="AP1251" s="103" t="s">
        <v>6235</v>
      </c>
      <c r="AQ1251" s="104" t="b">
        <v>1</v>
      </c>
      <c r="AR1251" s="105"/>
      <c r="AS1251" s="29"/>
      <c r="AT1251" s="131" t="str" cm="1">
        <f t="array" ref="AT1251">IFERROR(_xlfn.TEXTSPLIT(AR1251,";",,FALSE),"")</f>
        <v/>
      </c>
      <c r="BJ1251" s="132" t="str">
        <f t="shared" si="743"/>
        <v/>
      </c>
      <c r="BK1251" s="132" t="str">
        <f t="shared" si="744"/>
        <v/>
      </c>
      <c r="BL1251" s="132" t="str">
        <f t="shared" si="745"/>
        <v/>
      </c>
      <c r="BM1251" s="132" t="str">
        <f t="shared" si="746"/>
        <v/>
      </c>
      <c r="BN1251" s="132" t="str">
        <f t="shared" si="747"/>
        <v/>
      </c>
      <c r="BO1251" s="132" t="str">
        <f t="shared" si="748"/>
        <v/>
      </c>
      <c r="BP1251" s="132" t="str">
        <f t="shared" si="749"/>
        <v/>
      </c>
      <c r="BQ1251" s="132" t="str">
        <f t="shared" si="750"/>
        <v/>
      </c>
      <c r="BR1251" s="132" t="str">
        <f t="shared" si="751"/>
        <v/>
      </c>
      <c r="BS1251" s="132" t="str">
        <f t="shared" si="752"/>
        <v/>
      </c>
      <c r="BT1251" s="132" t="str">
        <f t="shared" si="753"/>
        <v/>
      </c>
      <c r="BU1251" s="132" t="str">
        <f t="shared" si="754"/>
        <v/>
      </c>
      <c r="BV1251" s="132" t="str">
        <f t="shared" si="755"/>
        <v/>
      </c>
      <c r="BW1251" s="132" t="str">
        <f t="shared" si="756"/>
        <v/>
      </c>
      <c r="BX1251" s="132" t="str">
        <f t="shared" si="757"/>
        <v/>
      </c>
      <c r="BY1251" s="132" t="str">
        <f t="shared" si="758"/>
        <v/>
      </c>
      <c r="BZ1251" t="str">
        <f t="shared" si="759"/>
        <v/>
      </c>
      <c r="CA1251" t="str">
        <f t="shared" si="760"/>
        <v/>
      </c>
      <c r="CB1251" t="str">
        <f t="shared" si="761"/>
        <v/>
      </c>
      <c r="CC1251" t="str">
        <f t="shared" si="762"/>
        <v/>
      </c>
      <c r="CD1251" t="str">
        <f t="shared" si="763"/>
        <v/>
      </c>
      <c r="CE1251" t="str">
        <f t="shared" si="764"/>
        <v/>
      </c>
      <c r="CF1251" t="str">
        <f t="shared" si="765"/>
        <v/>
      </c>
      <c r="CG1251" t="str">
        <f t="shared" si="766"/>
        <v/>
      </c>
      <c r="CH1251" t="str">
        <f t="shared" si="767"/>
        <v/>
      </c>
      <c r="CI1251" t="str">
        <f t="shared" si="768"/>
        <v/>
      </c>
      <c r="CJ1251" t="str">
        <f t="shared" si="769"/>
        <v/>
      </c>
      <c r="CK1251" t="str">
        <f t="shared" si="770"/>
        <v/>
      </c>
      <c r="CL1251" t="str">
        <f t="shared" si="771"/>
        <v/>
      </c>
      <c r="CM1251" t="str">
        <f t="shared" si="772"/>
        <v/>
      </c>
      <c r="CN1251" t="str">
        <f t="shared" si="773"/>
        <v/>
      </c>
      <c r="CO1251" t="str">
        <f t="shared" si="774"/>
        <v/>
      </c>
    </row>
    <row r="1252" spans="1:93" ht="14.4">
      <c r="A1252" t="s">
        <v>5826</v>
      </c>
      <c r="B1252" s="97" t="s">
        <v>5248</v>
      </c>
      <c r="C1252" s="26" t="s">
        <v>6233</v>
      </c>
      <c r="D1252" s="27"/>
      <c r="E1252" s="27" t="s">
        <v>61</v>
      </c>
      <c r="F1252" t="s">
        <v>48</v>
      </c>
      <c r="G1252" s="30"/>
      <c r="I1252" t="s">
        <v>6180</v>
      </c>
      <c r="K1252" s="28"/>
      <c r="M1252" t="s">
        <v>38</v>
      </c>
      <c r="R1252" t="str">
        <f>IF(COUNTIF(soi_input_variables!A:A,B1252)&gt;0,"yes","no")</f>
        <v>no</v>
      </c>
      <c r="S1252" t="str">
        <f>IF(COUNTIF(midas_input_variables!A:A,B1252)&gt;0,"yes","no")</f>
        <v>no</v>
      </c>
      <c r="T1252" t="str">
        <f t="shared" si="742"/>
        <v>no</v>
      </c>
      <c r="U1252">
        <v>0.02</v>
      </c>
      <c r="V1252" t="str">
        <f>IF(COUNTIF(eucalc_variables_proxies!A:A,B1252)&gt;0,"yes","no")</f>
        <v>yes</v>
      </c>
      <c r="X1252" t="s">
        <v>3132</v>
      </c>
      <c r="Y1252" t="s">
        <v>3132</v>
      </c>
      <c r="AO1252" s="29"/>
      <c r="AP1252" s="103" t="s">
        <v>6236</v>
      </c>
      <c r="AQ1252" s="104" t="b">
        <v>1</v>
      </c>
      <c r="AR1252" s="105"/>
      <c r="AS1252" s="29"/>
      <c r="AT1252" s="131" t="str" cm="1">
        <f t="array" ref="AT1252">IFERROR(_xlfn.TEXTSPLIT(AR1252,";",,FALSE),"")</f>
        <v/>
      </c>
      <c r="BJ1252" s="132" t="str">
        <f t="shared" si="743"/>
        <v/>
      </c>
      <c r="BK1252" s="132" t="str">
        <f t="shared" si="744"/>
        <v/>
      </c>
      <c r="BL1252" s="132" t="str">
        <f t="shared" si="745"/>
        <v/>
      </c>
      <c r="BM1252" s="132" t="str">
        <f t="shared" si="746"/>
        <v/>
      </c>
      <c r="BN1252" s="132" t="str">
        <f t="shared" si="747"/>
        <v/>
      </c>
      <c r="BO1252" s="132" t="str">
        <f t="shared" si="748"/>
        <v/>
      </c>
      <c r="BP1252" s="132" t="str">
        <f t="shared" si="749"/>
        <v/>
      </c>
      <c r="BQ1252" s="132" t="str">
        <f t="shared" si="750"/>
        <v/>
      </c>
      <c r="BR1252" s="132" t="str">
        <f t="shared" si="751"/>
        <v/>
      </c>
      <c r="BS1252" s="132" t="str">
        <f t="shared" si="752"/>
        <v/>
      </c>
      <c r="BT1252" s="132" t="str">
        <f t="shared" si="753"/>
        <v/>
      </c>
      <c r="BU1252" s="132" t="str">
        <f t="shared" si="754"/>
        <v/>
      </c>
      <c r="BV1252" s="132" t="str">
        <f t="shared" si="755"/>
        <v/>
      </c>
      <c r="BW1252" s="132" t="str">
        <f t="shared" si="756"/>
        <v/>
      </c>
      <c r="BX1252" s="132" t="str">
        <f t="shared" si="757"/>
        <v/>
      </c>
      <c r="BY1252" s="132" t="str">
        <f t="shared" si="758"/>
        <v/>
      </c>
      <c r="BZ1252" t="str">
        <f t="shared" si="759"/>
        <v/>
      </c>
      <c r="CA1252" t="str">
        <f t="shared" si="760"/>
        <v/>
      </c>
      <c r="CB1252" t="str">
        <f t="shared" si="761"/>
        <v/>
      </c>
      <c r="CC1252" t="str">
        <f t="shared" si="762"/>
        <v/>
      </c>
      <c r="CD1252" t="str">
        <f t="shared" si="763"/>
        <v/>
      </c>
      <c r="CE1252" t="str">
        <f t="shared" si="764"/>
        <v/>
      </c>
      <c r="CF1252" t="str">
        <f t="shared" si="765"/>
        <v/>
      </c>
      <c r="CG1252" t="str">
        <f t="shared" si="766"/>
        <v/>
      </c>
      <c r="CH1252" t="str">
        <f t="shared" si="767"/>
        <v/>
      </c>
      <c r="CI1252" t="str">
        <f t="shared" si="768"/>
        <v/>
      </c>
      <c r="CJ1252" t="str">
        <f t="shared" si="769"/>
        <v/>
      </c>
      <c r="CK1252" t="str">
        <f t="shared" si="770"/>
        <v/>
      </c>
      <c r="CL1252" t="str">
        <f t="shared" si="771"/>
        <v/>
      </c>
      <c r="CM1252" t="str">
        <f t="shared" si="772"/>
        <v/>
      </c>
      <c r="CN1252" t="str">
        <f t="shared" si="773"/>
        <v/>
      </c>
      <c r="CO1252" t="str">
        <f t="shared" si="774"/>
        <v/>
      </c>
    </row>
    <row r="1253" spans="1:93" ht="14.4">
      <c r="A1253" t="s">
        <v>5888</v>
      </c>
      <c r="B1253" s="97" t="s">
        <v>5251</v>
      </c>
      <c r="C1253" s="26" t="s">
        <v>3736</v>
      </c>
      <c r="D1253" s="27"/>
      <c r="E1253" s="27" t="s">
        <v>61</v>
      </c>
      <c r="F1253" t="s">
        <v>48</v>
      </c>
      <c r="G1253" s="30"/>
      <c r="I1253" t="s">
        <v>6171</v>
      </c>
      <c r="K1253" s="28"/>
      <c r="M1253" t="s">
        <v>38</v>
      </c>
      <c r="R1253" t="str">
        <f>IF(COUNTIF(soi_input_variables!A:A,B1253)&gt;0,"yes","no")</f>
        <v>no</v>
      </c>
      <c r="S1253" t="str">
        <f>IF(COUNTIF(midas_input_variables!A:A,B1253)&gt;0,"yes","no")</f>
        <v>no</v>
      </c>
      <c r="T1253" t="str">
        <f t="shared" si="742"/>
        <v>no</v>
      </c>
      <c r="U1253">
        <v>0.02</v>
      </c>
      <c r="V1253" t="str">
        <f>IF(COUNTIF(eucalc_variables_proxies!A:A,B1253)&gt;0,"yes","no")</f>
        <v>yes</v>
      </c>
      <c r="X1253" t="s">
        <v>3132</v>
      </c>
      <c r="Y1253" t="s">
        <v>3132</v>
      </c>
      <c r="AO1253" s="29"/>
      <c r="AP1253" s="103" t="s">
        <v>6237</v>
      </c>
      <c r="AQ1253" s="104" t="b">
        <v>1</v>
      </c>
      <c r="AR1253" s="105"/>
      <c r="AS1253" s="29"/>
      <c r="AT1253" s="131" t="str" cm="1">
        <f t="array" ref="AT1253">IFERROR(_xlfn.TEXTSPLIT(AR1253,";",,FALSE),"")</f>
        <v/>
      </c>
      <c r="BJ1253" s="132" t="str">
        <f t="shared" si="743"/>
        <v/>
      </c>
      <c r="BK1253" s="132" t="str">
        <f t="shared" si="744"/>
        <v/>
      </c>
      <c r="BL1253" s="132" t="str">
        <f t="shared" si="745"/>
        <v/>
      </c>
      <c r="BM1253" s="132" t="str">
        <f t="shared" si="746"/>
        <v/>
      </c>
      <c r="BN1253" s="132" t="str">
        <f t="shared" si="747"/>
        <v/>
      </c>
      <c r="BO1253" s="132" t="str">
        <f t="shared" si="748"/>
        <v/>
      </c>
      <c r="BP1253" s="132" t="str">
        <f t="shared" si="749"/>
        <v/>
      </c>
      <c r="BQ1253" s="132" t="str">
        <f t="shared" si="750"/>
        <v/>
      </c>
      <c r="BR1253" s="132" t="str">
        <f t="shared" si="751"/>
        <v/>
      </c>
      <c r="BS1253" s="132" t="str">
        <f t="shared" si="752"/>
        <v/>
      </c>
      <c r="BT1253" s="132" t="str">
        <f t="shared" si="753"/>
        <v/>
      </c>
      <c r="BU1253" s="132" t="str">
        <f t="shared" si="754"/>
        <v/>
      </c>
      <c r="BV1253" s="132" t="str">
        <f t="shared" si="755"/>
        <v/>
      </c>
      <c r="BW1253" s="132" t="str">
        <f t="shared" si="756"/>
        <v/>
      </c>
      <c r="BX1253" s="132" t="str">
        <f t="shared" si="757"/>
        <v/>
      </c>
      <c r="BY1253" s="132" t="str">
        <f t="shared" si="758"/>
        <v/>
      </c>
      <c r="BZ1253" t="str">
        <f t="shared" si="759"/>
        <v/>
      </c>
      <c r="CA1253" t="str">
        <f t="shared" si="760"/>
        <v/>
      </c>
      <c r="CB1253" t="str">
        <f t="shared" si="761"/>
        <v/>
      </c>
      <c r="CC1253" t="str">
        <f t="shared" si="762"/>
        <v/>
      </c>
      <c r="CD1253" t="str">
        <f t="shared" si="763"/>
        <v/>
      </c>
      <c r="CE1253" t="str">
        <f t="shared" si="764"/>
        <v/>
      </c>
      <c r="CF1253" t="str">
        <f t="shared" si="765"/>
        <v/>
      </c>
      <c r="CG1253" t="str">
        <f t="shared" si="766"/>
        <v/>
      </c>
      <c r="CH1253" t="str">
        <f t="shared" si="767"/>
        <v/>
      </c>
      <c r="CI1253" t="str">
        <f t="shared" si="768"/>
        <v/>
      </c>
      <c r="CJ1253" t="str">
        <f t="shared" si="769"/>
        <v/>
      </c>
      <c r="CK1253" t="str">
        <f t="shared" si="770"/>
        <v/>
      </c>
      <c r="CL1253" t="str">
        <f t="shared" si="771"/>
        <v/>
      </c>
      <c r="CM1253" t="str">
        <f t="shared" si="772"/>
        <v/>
      </c>
      <c r="CN1253" t="str">
        <f t="shared" si="773"/>
        <v/>
      </c>
      <c r="CO1253" t="str">
        <f t="shared" si="774"/>
        <v/>
      </c>
    </row>
    <row r="1254" spans="1:93" ht="14.4">
      <c r="A1254" t="s">
        <v>5891</v>
      </c>
      <c r="B1254" s="97" t="s">
        <v>5253</v>
      </c>
      <c r="C1254" s="26" t="s">
        <v>3736</v>
      </c>
      <c r="D1254" s="27"/>
      <c r="E1254" s="27" t="s">
        <v>61</v>
      </c>
      <c r="F1254" t="s">
        <v>48</v>
      </c>
      <c r="G1254" s="30"/>
      <c r="I1254" t="s">
        <v>6178</v>
      </c>
      <c r="K1254" s="28"/>
      <c r="M1254" t="s">
        <v>38</v>
      </c>
      <c r="R1254" t="str">
        <f>IF(COUNTIF(soi_input_variables!A:A,B1254)&gt;0,"yes","no")</f>
        <v>no</v>
      </c>
      <c r="S1254" t="str">
        <f>IF(COUNTIF(midas_input_variables!A:A,B1254)&gt;0,"yes","no")</f>
        <v>no</v>
      </c>
      <c r="T1254" t="str">
        <f t="shared" si="742"/>
        <v>no</v>
      </c>
      <c r="U1254">
        <v>0.02</v>
      </c>
      <c r="V1254" t="str">
        <f>IF(COUNTIF(eucalc_variables_proxies!A:A,B1254)&gt;0,"yes","no")</f>
        <v>yes</v>
      </c>
      <c r="X1254" t="s">
        <v>3132</v>
      </c>
      <c r="Y1254" t="s">
        <v>3132</v>
      </c>
      <c r="AO1254" s="29"/>
      <c r="AP1254" s="103" t="s">
        <v>6238</v>
      </c>
      <c r="AQ1254" s="104" t="b">
        <v>1</v>
      </c>
      <c r="AR1254" s="105"/>
      <c r="AS1254" s="29"/>
      <c r="AT1254" s="131" t="str" cm="1">
        <f t="array" ref="AT1254">IFERROR(_xlfn.TEXTSPLIT(AR1254,";",,FALSE),"")</f>
        <v/>
      </c>
      <c r="BJ1254" s="132" t="str">
        <f t="shared" si="743"/>
        <v/>
      </c>
      <c r="BK1254" s="132" t="str">
        <f t="shared" si="744"/>
        <v/>
      </c>
      <c r="BL1254" s="132" t="str">
        <f t="shared" si="745"/>
        <v/>
      </c>
      <c r="BM1254" s="132" t="str">
        <f t="shared" si="746"/>
        <v/>
      </c>
      <c r="BN1254" s="132" t="str">
        <f t="shared" si="747"/>
        <v/>
      </c>
      <c r="BO1254" s="132" t="str">
        <f t="shared" si="748"/>
        <v/>
      </c>
      <c r="BP1254" s="132" t="str">
        <f t="shared" si="749"/>
        <v/>
      </c>
      <c r="BQ1254" s="132" t="str">
        <f t="shared" si="750"/>
        <v/>
      </c>
      <c r="BR1254" s="132" t="str">
        <f t="shared" si="751"/>
        <v/>
      </c>
      <c r="BS1254" s="132" t="str">
        <f t="shared" si="752"/>
        <v/>
      </c>
      <c r="BT1254" s="132" t="str">
        <f t="shared" si="753"/>
        <v/>
      </c>
      <c r="BU1254" s="132" t="str">
        <f t="shared" si="754"/>
        <v/>
      </c>
      <c r="BV1254" s="132" t="str">
        <f t="shared" si="755"/>
        <v/>
      </c>
      <c r="BW1254" s="132" t="str">
        <f t="shared" si="756"/>
        <v/>
      </c>
      <c r="BX1254" s="132" t="str">
        <f t="shared" si="757"/>
        <v/>
      </c>
      <c r="BY1254" s="132" t="str">
        <f t="shared" si="758"/>
        <v/>
      </c>
      <c r="BZ1254" t="str">
        <f t="shared" si="759"/>
        <v/>
      </c>
      <c r="CA1254" t="str">
        <f t="shared" si="760"/>
        <v/>
      </c>
      <c r="CB1254" t="str">
        <f t="shared" si="761"/>
        <v/>
      </c>
      <c r="CC1254" t="str">
        <f t="shared" si="762"/>
        <v/>
      </c>
      <c r="CD1254" t="str">
        <f t="shared" si="763"/>
        <v/>
      </c>
      <c r="CE1254" t="str">
        <f t="shared" si="764"/>
        <v/>
      </c>
      <c r="CF1254" t="str">
        <f t="shared" si="765"/>
        <v/>
      </c>
      <c r="CG1254" t="str">
        <f t="shared" si="766"/>
        <v/>
      </c>
      <c r="CH1254" t="str">
        <f t="shared" si="767"/>
        <v/>
      </c>
      <c r="CI1254" t="str">
        <f t="shared" si="768"/>
        <v/>
      </c>
      <c r="CJ1254" t="str">
        <f t="shared" si="769"/>
        <v/>
      </c>
      <c r="CK1254" t="str">
        <f t="shared" si="770"/>
        <v/>
      </c>
      <c r="CL1254" t="str">
        <f t="shared" si="771"/>
        <v/>
      </c>
      <c r="CM1254" t="str">
        <f t="shared" si="772"/>
        <v/>
      </c>
      <c r="CN1254" t="str">
        <f t="shared" si="773"/>
        <v/>
      </c>
      <c r="CO1254" t="str">
        <f t="shared" si="774"/>
        <v/>
      </c>
    </row>
    <row r="1255" spans="1:93" ht="14.4">
      <c r="A1255" t="s">
        <v>5895</v>
      </c>
      <c r="B1255" s="97" t="s">
        <v>5256</v>
      </c>
      <c r="C1255" s="26" t="s">
        <v>3736</v>
      </c>
      <c r="D1255" s="27"/>
      <c r="E1255" s="27" t="s">
        <v>61</v>
      </c>
      <c r="F1255" t="s">
        <v>48</v>
      </c>
      <c r="G1255" s="30"/>
      <c r="I1255" t="s">
        <v>6171</v>
      </c>
      <c r="K1255" s="28"/>
      <c r="M1255" t="s">
        <v>38</v>
      </c>
      <c r="R1255" t="str">
        <f>IF(COUNTIF(soi_input_variables!A:A,B1255)&gt;0,"yes","no")</f>
        <v>no</v>
      </c>
      <c r="S1255" t="str">
        <f>IF(COUNTIF(midas_input_variables!A:A,B1255)&gt;0,"yes","no")</f>
        <v>no</v>
      </c>
      <c r="T1255" t="str">
        <f t="shared" si="742"/>
        <v>no</v>
      </c>
      <c r="U1255">
        <v>0.02</v>
      </c>
      <c r="V1255" t="str">
        <f>IF(COUNTIF(eucalc_variables_proxies!A:A,B1255)&gt;0,"yes","no")</f>
        <v>yes</v>
      </c>
      <c r="X1255" t="s">
        <v>3132</v>
      </c>
      <c r="Y1255" t="s">
        <v>3132</v>
      </c>
      <c r="AO1255" s="29"/>
      <c r="AP1255" s="103" t="s">
        <v>6239</v>
      </c>
      <c r="AQ1255" s="104" t="b">
        <v>1</v>
      </c>
      <c r="AR1255" s="105"/>
      <c r="AS1255" s="29"/>
      <c r="AT1255" s="131" t="str" cm="1">
        <f t="array" ref="AT1255">IFERROR(_xlfn.TEXTSPLIT(AR1255,";",,FALSE),"")</f>
        <v/>
      </c>
      <c r="BJ1255" s="132" t="str">
        <f t="shared" si="743"/>
        <v/>
      </c>
      <c r="BK1255" s="132" t="str">
        <f t="shared" si="744"/>
        <v/>
      </c>
      <c r="BL1255" s="132" t="str">
        <f t="shared" si="745"/>
        <v/>
      </c>
      <c r="BM1255" s="132" t="str">
        <f t="shared" si="746"/>
        <v/>
      </c>
      <c r="BN1255" s="132" t="str">
        <f t="shared" si="747"/>
        <v/>
      </c>
      <c r="BO1255" s="132" t="str">
        <f t="shared" si="748"/>
        <v/>
      </c>
      <c r="BP1255" s="132" t="str">
        <f t="shared" si="749"/>
        <v/>
      </c>
      <c r="BQ1255" s="132" t="str">
        <f t="shared" si="750"/>
        <v/>
      </c>
      <c r="BR1255" s="132" t="str">
        <f t="shared" si="751"/>
        <v/>
      </c>
      <c r="BS1255" s="132" t="str">
        <f t="shared" si="752"/>
        <v/>
      </c>
      <c r="BT1255" s="132" t="str">
        <f t="shared" si="753"/>
        <v/>
      </c>
      <c r="BU1255" s="132" t="str">
        <f t="shared" si="754"/>
        <v/>
      </c>
      <c r="BV1255" s="132" t="str">
        <f t="shared" si="755"/>
        <v/>
      </c>
      <c r="BW1255" s="132" t="str">
        <f t="shared" si="756"/>
        <v/>
      </c>
      <c r="BX1255" s="132" t="str">
        <f t="shared" si="757"/>
        <v/>
      </c>
      <c r="BY1255" s="132" t="str">
        <f t="shared" si="758"/>
        <v/>
      </c>
      <c r="BZ1255" t="str">
        <f t="shared" si="759"/>
        <v/>
      </c>
      <c r="CA1255" t="str">
        <f t="shared" si="760"/>
        <v/>
      </c>
      <c r="CB1255" t="str">
        <f t="shared" si="761"/>
        <v/>
      </c>
      <c r="CC1255" t="str">
        <f t="shared" si="762"/>
        <v/>
      </c>
      <c r="CD1255" t="str">
        <f t="shared" si="763"/>
        <v/>
      </c>
      <c r="CE1255" t="str">
        <f t="shared" si="764"/>
        <v/>
      </c>
      <c r="CF1255" t="str">
        <f t="shared" si="765"/>
        <v/>
      </c>
      <c r="CG1255" t="str">
        <f t="shared" si="766"/>
        <v/>
      </c>
      <c r="CH1255" t="str">
        <f t="shared" si="767"/>
        <v/>
      </c>
      <c r="CI1255" t="str">
        <f t="shared" si="768"/>
        <v/>
      </c>
      <c r="CJ1255" t="str">
        <f t="shared" si="769"/>
        <v/>
      </c>
      <c r="CK1255" t="str">
        <f t="shared" si="770"/>
        <v/>
      </c>
      <c r="CL1255" t="str">
        <f t="shared" si="771"/>
        <v/>
      </c>
      <c r="CM1255" t="str">
        <f t="shared" si="772"/>
        <v/>
      </c>
      <c r="CN1255" t="str">
        <f t="shared" si="773"/>
        <v/>
      </c>
      <c r="CO1255" t="str">
        <f t="shared" si="774"/>
        <v/>
      </c>
    </row>
    <row r="1256" spans="1:93" ht="14.4">
      <c r="A1256" t="s">
        <v>5885</v>
      </c>
      <c r="B1256" s="97" t="s">
        <v>5258</v>
      </c>
      <c r="C1256" s="26" t="s">
        <v>3736</v>
      </c>
      <c r="D1256" s="27"/>
      <c r="E1256" s="27" t="s">
        <v>61</v>
      </c>
      <c r="F1256" t="s">
        <v>48</v>
      </c>
      <c r="G1256" s="30"/>
      <c r="I1256" t="s">
        <v>6180</v>
      </c>
      <c r="K1256" s="28"/>
      <c r="M1256" t="s">
        <v>38</v>
      </c>
      <c r="R1256" t="str">
        <f>IF(COUNTIF(soi_input_variables!A:A,B1256)&gt;0,"yes","no")</f>
        <v>no</v>
      </c>
      <c r="S1256" t="str">
        <f>IF(COUNTIF(midas_input_variables!A:A,B1256)&gt;0,"yes","no")</f>
        <v>no</v>
      </c>
      <c r="T1256" t="str">
        <f t="shared" si="742"/>
        <v>no</v>
      </c>
      <c r="U1256">
        <v>0.02</v>
      </c>
      <c r="V1256" t="str">
        <f>IF(COUNTIF(eucalc_variables_proxies!A:A,B1256)&gt;0,"yes","no")</f>
        <v>yes</v>
      </c>
      <c r="X1256" t="s">
        <v>3132</v>
      </c>
      <c r="Y1256" t="s">
        <v>3132</v>
      </c>
      <c r="AO1256" s="29"/>
      <c r="AP1256" s="103" t="s">
        <v>6240</v>
      </c>
      <c r="AQ1256" s="104" t="b">
        <v>1</v>
      </c>
      <c r="AR1256" s="105"/>
      <c r="AS1256" s="29"/>
      <c r="AT1256" s="131" t="str" cm="1">
        <f t="array" ref="AT1256">IFERROR(_xlfn.TEXTSPLIT(AR1256,";",,FALSE),"")</f>
        <v/>
      </c>
      <c r="BJ1256" s="132" t="str">
        <f t="shared" si="743"/>
        <v/>
      </c>
      <c r="BK1256" s="132" t="str">
        <f t="shared" si="744"/>
        <v/>
      </c>
      <c r="BL1256" s="132" t="str">
        <f t="shared" si="745"/>
        <v/>
      </c>
      <c r="BM1256" s="132" t="str">
        <f t="shared" si="746"/>
        <v/>
      </c>
      <c r="BN1256" s="132" t="str">
        <f t="shared" si="747"/>
        <v/>
      </c>
      <c r="BO1256" s="132" t="str">
        <f t="shared" si="748"/>
        <v/>
      </c>
      <c r="BP1256" s="132" t="str">
        <f t="shared" si="749"/>
        <v/>
      </c>
      <c r="BQ1256" s="132" t="str">
        <f t="shared" si="750"/>
        <v/>
      </c>
      <c r="BR1256" s="132" t="str">
        <f t="shared" si="751"/>
        <v/>
      </c>
      <c r="BS1256" s="132" t="str">
        <f t="shared" si="752"/>
        <v/>
      </c>
      <c r="BT1256" s="132" t="str">
        <f t="shared" si="753"/>
        <v/>
      </c>
      <c r="BU1256" s="132" t="str">
        <f t="shared" si="754"/>
        <v/>
      </c>
      <c r="BV1256" s="132" t="str">
        <f t="shared" si="755"/>
        <v/>
      </c>
      <c r="BW1256" s="132" t="str">
        <f t="shared" si="756"/>
        <v/>
      </c>
      <c r="BX1256" s="132" t="str">
        <f t="shared" si="757"/>
        <v/>
      </c>
      <c r="BY1256" s="132" t="str">
        <f t="shared" si="758"/>
        <v/>
      </c>
      <c r="BZ1256" t="str">
        <f t="shared" si="759"/>
        <v/>
      </c>
      <c r="CA1256" t="str">
        <f t="shared" si="760"/>
        <v/>
      </c>
      <c r="CB1256" t="str">
        <f t="shared" si="761"/>
        <v/>
      </c>
      <c r="CC1256" t="str">
        <f t="shared" si="762"/>
        <v/>
      </c>
      <c r="CD1256" t="str">
        <f t="shared" si="763"/>
        <v/>
      </c>
      <c r="CE1256" t="str">
        <f t="shared" si="764"/>
        <v/>
      </c>
      <c r="CF1256" t="str">
        <f t="shared" si="765"/>
        <v/>
      </c>
      <c r="CG1256" t="str">
        <f t="shared" si="766"/>
        <v/>
      </c>
      <c r="CH1256" t="str">
        <f t="shared" si="767"/>
        <v/>
      </c>
      <c r="CI1256" t="str">
        <f t="shared" si="768"/>
        <v/>
      </c>
      <c r="CJ1256" t="str">
        <f t="shared" si="769"/>
        <v/>
      </c>
      <c r="CK1256" t="str">
        <f t="shared" si="770"/>
        <v/>
      </c>
      <c r="CL1256" t="str">
        <f t="shared" si="771"/>
        <v/>
      </c>
      <c r="CM1256" t="str">
        <f t="shared" si="772"/>
        <v/>
      </c>
      <c r="CN1256" t="str">
        <f t="shared" si="773"/>
        <v/>
      </c>
      <c r="CO1256" t="str">
        <f t="shared" si="774"/>
        <v/>
      </c>
    </row>
    <row r="1257" spans="1:93" ht="14.4">
      <c r="A1257" t="s">
        <v>5901</v>
      </c>
      <c r="B1257" s="97" t="s">
        <v>5260</v>
      </c>
      <c r="C1257" s="26" t="s">
        <v>3736</v>
      </c>
      <c r="D1257" s="27"/>
      <c r="E1257" s="27" t="s">
        <v>61</v>
      </c>
      <c r="F1257" t="s">
        <v>48</v>
      </c>
      <c r="G1257" s="30"/>
      <c r="I1257" t="s">
        <v>6171</v>
      </c>
      <c r="K1257" s="28"/>
      <c r="M1257" t="s">
        <v>38</v>
      </c>
      <c r="R1257" t="str">
        <f>IF(COUNTIF(soi_input_variables!A:A,B1257)&gt;0,"yes","no")</f>
        <v>no</v>
      </c>
      <c r="S1257" t="str">
        <f>IF(COUNTIF(midas_input_variables!A:A,B1257)&gt;0,"yes","no")</f>
        <v>no</v>
      </c>
      <c r="T1257" t="str">
        <f t="shared" si="742"/>
        <v>no</v>
      </c>
      <c r="U1257">
        <v>0.02</v>
      </c>
      <c r="V1257" t="str">
        <f>IF(COUNTIF(eucalc_variables_proxies!A:A,B1257)&gt;0,"yes","no")</f>
        <v>yes</v>
      </c>
      <c r="X1257" t="s">
        <v>3132</v>
      </c>
      <c r="Y1257" t="s">
        <v>3132</v>
      </c>
      <c r="AO1257" s="29"/>
      <c r="AP1257" s="103" t="s">
        <v>6241</v>
      </c>
      <c r="AQ1257" s="104" t="b">
        <v>1</v>
      </c>
      <c r="AR1257" s="105"/>
      <c r="AS1257" s="29"/>
      <c r="AT1257" s="131" t="str" cm="1">
        <f t="array" ref="AT1257">IFERROR(_xlfn.TEXTSPLIT(AR1257,";",,FALSE),"")</f>
        <v/>
      </c>
      <c r="BJ1257" s="132" t="str">
        <f t="shared" si="743"/>
        <v/>
      </c>
      <c r="BK1257" s="132" t="str">
        <f t="shared" si="744"/>
        <v/>
      </c>
      <c r="BL1257" s="132" t="str">
        <f t="shared" si="745"/>
        <v/>
      </c>
      <c r="BM1257" s="132" t="str">
        <f t="shared" si="746"/>
        <v/>
      </c>
      <c r="BN1257" s="132" t="str">
        <f t="shared" si="747"/>
        <v/>
      </c>
      <c r="BO1257" s="132" t="str">
        <f t="shared" si="748"/>
        <v/>
      </c>
      <c r="BP1257" s="132" t="str">
        <f t="shared" si="749"/>
        <v/>
      </c>
      <c r="BQ1257" s="132" t="str">
        <f t="shared" si="750"/>
        <v/>
      </c>
      <c r="BR1257" s="132" t="str">
        <f t="shared" si="751"/>
        <v/>
      </c>
      <c r="BS1257" s="132" t="str">
        <f t="shared" si="752"/>
        <v/>
      </c>
      <c r="BT1257" s="132" t="str">
        <f t="shared" si="753"/>
        <v/>
      </c>
      <c r="BU1257" s="132" t="str">
        <f t="shared" si="754"/>
        <v/>
      </c>
      <c r="BV1257" s="132" t="str">
        <f t="shared" si="755"/>
        <v/>
      </c>
      <c r="BW1257" s="132" t="str">
        <f t="shared" si="756"/>
        <v/>
      </c>
      <c r="BX1257" s="132" t="str">
        <f t="shared" si="757"/>
        <v/>
      </c>
      <c r="BY1257" s="132" t="str">
        <f t="shared" si="758"/>
        <v/>
      </c>
      <c r="BZ1257" t="str">
        <f t="shared" si="759"/>
        <v/>
      </c>
      <c r="CA1257" t="str">
        <f t="shared" si="760"/>
        <v/>
      </c>
      <c r="CB1257" t="str">
        <f t="shared" si="761"/>
        <v/>
      </c>
      <c r="CC1257" t="str">
        <f t="shared" si="762"/>
        <v/>
      </c>
      <c r="CD1257" t="str">
        <f t="shared" si="763"/>
        <v/>
      </c>
      <c r="CE1257" t="str">
        <f t="shared" si="764"/>
        <v/>
      </c>
      <c r="CF1257" t="str">
        <f t="shared" si="765"/>
        <v/>
      </c>
      <c r="CG1257" t="str">
        <f t="shared" si="766"/>
        <v/>
      </c>
      <c r="CH1257" t="str">
        <f t="shared" si="767"/>
        <v/>
      </c>
      <c r="CI1257" t="str">
        <f t="shared" si="768"/>
        <v/>
      </c>
      <c r="CJ1257" t="str">
        <f t="shared" si="769"/>
        <v/>
      </c>
      <c r="CK1257" t="str">
        <f t="shared" si="770"/>
        <v/>
      </c>
      <c r="CL1257" t="str">
        <f t="shared" si="771"/>
        <v/>
      </c>
      <c r="CM1257" t="str">
        <f t="shared" si="772"/>
        <v/>
      </c>
      <c r="CN1257" t="str">
        <f t="shared" si="773"/>
        <v/>
      </c>
      <c r="CO1257" t="str">
        <f t="shared" si="774"/>
        <v/>
      </c>
    </row>
    <row r="1258" spans="1:93" ht="14.4">
      <c r="A1258" t="s">
        <v>5905</v>
      </c>
      <c r="B1258" s="97" t="s">
        <v>5262</v>
      </c>
      <c r="C1258" s="26" t="s">
        <v>3736</v>
      </c>
      <c r="D1258" s="27"/>
      <c r="E1258" s="27" t="s">
        <v>61</v>
      </c>
      <c r="F1258" t="s">
        <v>48</v>
      </c>
      <c r="G1258" s="30"/>
      <c r="I1258" t="s">
        <v>6198</v>
      </c>
      <c r="K1258" s="28"/>
      <c r="M1258" t="s">
        <v>38</v>
      </c>
      <c r="R1258" t="str">
        <f>IF(COUNTIF(soi_input_variables!A:A,B1258)&gt;0,"yes","no")</f>
        <v>no</v>
      </c>
      <c r="S1258" t="str">
        <f>IF(COUNTIF(midas_input_variables!A:A,B1258)&gt;0,"yes","no")</f>
        <v>no</v>
      </c>
      <c r="T1258" t="str">
        <f t="shared" si="742"/>
        <v>no</v>
      </c>
      <c r="U1258">
        <v>0.02</v>
      </c>
      <c r="V1258" t="str">
        <f>IF(COUNTIF(eucalc_variables_proxies!A:A,B1258)&gt;0,"yes","no")</f>
        <v>yes</v>
      </c>
      <c r="X1258" t="s">
        <v>3132</v>
      </c>
      <c r="Y1258" t="s">
        <v>3132</v>
      </c>
      <c r="AO1258" s="29"/>
      <c r="AP1258" s="103" t="s">
        <v>6242</v>
      </c>
      <c r="AQ1258" s="104" t="b">
        <v>1</v>
      </c>
      <c r="AR1258" s="105"/>
      <c r="AS1258" s="29"/>
      <c r="AT1258" s="131" t="str" cm="1">
        <f t="array" ref="AT1258">IFERROR(_xlfn.TEXTSPLIT(AR1258,";",,FALSE),"")</f>
        <v/>
      </c>
      <c r="BJ1258" s="132" t="str">
        <f t="shared" si="743"/>
        <v/>
      </c>
      <c r="BK1258" s="132" t="str">
        <f t="shared" si="744"/>
        <v/>
      </c>
      <c r="BL1258" s="132" t="str">
        <f t="shared" si="745"/>
        <v/>
      </c>
      <c r="BM1258" s="132" t="str">
        <f t="shared" si="746"/>
        <v/>
      </c>
      <c r="BN1258" s="132" t="str">
        <f t="shared" si="747"/>
        <v/>
      </c>
      <c r="BO1258" s="132" t="str">
        <f t="shared" si="748"/>
        <v/>
      </c>
      <c r="BP1258" s="132" t="str">
        <f t="shared" si="749"/>
        <v/>
      </c>
      <c r="BQ1258" s="132" t="str">
        <f t="shared" si="750"/>
        <v/>
      </c>
      <c r="BR1258" s="132" t="str">
        <f t="shared" si="751"/>
        <v/>
      </c>
      <c r="BS1258" s="132" t="str">
        <f t="shared" si="752"/>
        <v/>
      </c>
      <c r="BT1258" s="132" t="str">
        <f t="shared" si="753"/>
        <v/>
      </c>
      <c r="BU1258" s="132" t="str">
        <f t="shared" si="754"/>
        <v/>
      </c>
      <c r="BV1258" s="132" t="str">
        <f t="shared" si="755"/>
        <v/>
      </c>
      <c r="BW1258" s="132" t="str">
        <f t="shared" si="756"/>
        <v/>
      </c>
      <c r="BX1258" s="132" t="str">
        <f t="shared" si="757"/>
        <v/>
      </c>
      <c r="BY1258" s="132" t="str">
        <f t="shared" si="758"/>
        <v/>
      </c>
      <c r="BZ1258" t="str">
        <f t="shared" si="759"/>
        <v/>
      </c>
      <c r="CA1258" t="str">
        <f t="shared" si="760"/>
        <v/>
      </c>
      <c r="CB1258" t="str">
        <f t="shared" si="761"/>
        <v/>
      </c>
      <c r="CC1258" t="str">
        <f t="shared" si="762"/>
        <v/>
      </c>
      <c r="CD1258" t="str">
        <f t="shared" si="763"/>
        <v/>
      </c>
      <c r="CE1258" t="str">
        <f t="shared" si="764"/>
        <v/>
      </c>
      <c r="CF1258" t="str">
        <f t="shared" si="765"/>
        <v/>
      </c>
      <c r="CG1258" t="str">
        <f t="shared" si="766"/>
        <v/>
      </c>
      <c r="CH1258" t="str">
        <f t="shared" si="767"/>
        <v/>
      </c>
      <c r="CI1258" t="str">
        <f t="shared" si="768"/>
        <v/>
      </c>
      <c r="CJ1258" t="str">
        <f t="shared" si="769"/>
        <v/>
      </c>
      <c r="CK1258" t="str">
        <f t="shared" si="770"/>
        <v/>
      </c>
      <c r="CL1258" t="str">
        <f t="shared" si="771"/>
        <v/>
      </c>
      <c r="CM1258" t="str">
        <f t="shared" si="772"/>
        <v/>
      </c>
      <c r="CN1258" t="str">
        <f t="shared" si="773"/>
        <v/>
      </c>
      <c r="CO1258" t="str">
        <f t="shared" si="774"/>
        <v/>
      </c>
    </row>
    <row r="1259" spans="1:93" ht="14.4">
      <c r="A1259" t="s">
        <v>5909</v>
      </c>
      <c r="B1259" s="97" t="s">
        <v>5264</v>
      </c>
      <c r="C1259" s="26" t="s">
        <v>3736</v>
      </c>
      <c r="D1259" s="27"/>
      <c r="E1259" s="27" t="s">
        <v>61</v>
      </c>
      <c r="F1259" t="s">
        <v>48</v>
      </c>
      <c r="G1259" s="30"/>
      <c r="I1259" t="s">
        <v>6171</v>
      </c>
      <c r="K1259" s="28"/>
      <c r="M1259" t="s">
        <v>38</v>
      </c>
      <c r="R1259" t="str">
        <f>IF(COUNTIF(soi_input_variables!A:A,B1259)&gt;0,"yes","no")</f>
        <v>no</v>
      </c>
      <c r="S1259" t="str">
        <f>IF(COUNTIF(midas_input_variables!A:A,B1259)&gt;0,"yes","no")</f>
        <v>no</v>
      </c>
      <c r="T1259" t="str">
        <f t="shared" si="742"/>
        <v>no</v>
      </c>
      <c r="U1259">
        <v>0.02</v>
      </c>
      <c r="V1259" t="str">
        <f>IF(COUNTIF(eucalc_variables_proxies!A:A,B1259)&gt;0,"yes","no")</f>
        <v>yes</v>
      </c>
      <c r="X1259" t="s">
        <v>3132</v>
      </c>
      <c r="Y1259" t="s">
        <v>3132</v>
      </c>
      <c r="AO1259" s="29"/>
      <c r="AP1259" s="103" t="s">
        <v>6243</v>
      </c>
      <c r="AQ1259" s="104" t="b">
        <v>1</v>
      </c>
      <c r="AR1259" s="105"/>
      <c r="AS1259" s="29"/>
      <c r="AT1259" s="131" t="str" cm="1">
        <f t="array" ref="AT1259">IFERROR(_xlfn.TEXTSPLIT(AR1259,";",,FALSE),"")</f>
        <v/>
      </c>
      <c r="BJ1259" s="132" t="str">
        <f t="shared" si="743"/>
        <v/>
      </c>
      <c r="BK1259" s="132" t="str">
        <f t="shared" si="744"/>
        <v/>
      </c>
      <c r="BL1259" s="132" t="str">
        <f t="shared" si="745"/>
        <v/>
      </c>
      <c r="BM1259" s="132" t="str">
        <f t="shared" si="746"/>
        <v/>
      </c>
      <c r="BN1259" s="132" t="str">
        <f t="shared" si="747"/>
        <v/>
      </c>
      <c r="BO1259" s="132" t="str">
        <f t="shared" si="748"/>
        <v/>
      </c>
      <c r="BP1259" s="132" t="str">
        <f t="shared" si="749"/>
        <v/>
      </c>
      <c r="BQ1259" s="132" t="str">
        <f t="shared" si="750"/>
        <v/>
      </c>
      <c r="BR1259" s="132" t="str">
        <f t="shared" si="751"/>
        <v/>
      </c>
      <c r="BS1259" s="132" t="str">
        <f t="shared" si="752"/>
        <v/>
      </c>
      <c r="BT1259" s="132" t="str">
        <f t="shared" si="753"/>
        <v/>
      </c>
      <c r="BU1259" s="132" t="str">
        <f t="shared" si="754"/>
        <v/>
      </c>
      <c r="BV1259" s="132" t="str">
        <f t="shared" si="755"/>
        <v/>
      </c>
      <c r="BW1259" s="132" t="str">
        <f t="shared" si="756"/>
        <v/>
      </c>
      <c r="BX1259" s="132" t="str">
        <f t="shared" si="757"/>
        <v/>
      </c>
      <c r="BY1259" s="132" t="str">
        <f t="shared" si="758"/>
        <v/>
      </c>
      <c r="BZ1259" t="str">
        <f t="shared" si="759"/>
        <v/>
      </c>
      <c r="CA1259" t="str">
        <f t="shared" si="760"/>
        <v/>
      </c>
      <c r="CB1259" t="str">
        <f t="shared" si="761"/>
        <v/>
      </c>
      <c r="CC1259" t="str">
        <f t="shared" si="762"/>
        <v/>
      </c>
      <c r="CD1259" t="str">
        <f t="shared" si="763"/>
        <v/>
      </c>
      <c r="CE1259" t="str">
        <f t="shared" si="764"/>
        <v/>
      </c>
      <c r="CF1259" t="str">
        <f t="shared" si="765"/>
        <v/>
      </c>
      <c r="CG1259" t="str">
        <f t="shared" si="766"/>
        <v/>
      </c>
      <c r="CH1259" t="str">
        <f t="shared" si="767"/>
        <v/>
      </c>
      <c r="CI1259" t="str">
        <f t="shared" si="768"/>
        <v/>
      </c>
      <c r="CJ1259" t="str">
        <f t="shared" si="769"/>
        <v/>
      </c>
      <c r="CK1259" t="str">
        <f t="shared" si="770"/>
        <v/>
      </c>
      <c r="CL1259" t="str">
        <f t="shared" si="771"/>
        <v/>
      </c>
      <c r="CM1259" t="str">
        <f t="shared" si="772"/>
        <v/>
      </c>
      <c r="CN1259" t="str">
        <f t="shared" si="773"/>
        <v/>
      </c>
      <c r="CO1259" t="str">
        <f t="shared" si="774"/>
        <v/>
      </c>
    </row>
    <row r="1260" spans="1:93" ht="14.4">
      <c r="A1260" t="s">
        <v>5899</v>
      </c>
      <c r="B1260" s="97" t="s">
        <v>5266</v>
      </c>
      <c r="C1260" s="26" t="s">
        <v>3736</v>
      </c>
      <c r="D1260" s="27"/>
      <c r="E1260" s="27" t="s">
        <v>61</v>
      </c>
      <c r="F1260" t="s">
        <v>48</v>
      </c>
      <c r="G1260" s="30"/>
      <c r="I1260" t="s">
        <v>6171</v>
      </c>
      <c r="K1260" s="28"/>
      <c r="M1260" t="s">
        <v>38</v>
      </c>
      <c r="R1260" t="str">
        <f>IF(COUNTIF(soi_input_variables!A:A,B1260)&gt;0,"yes","no")</f>
        <v>no</v>
      </c>
      <c r="S1260" t="str">
        <f>IF(COUNTIF(midas_input_variables!A:A,B1260)&gt;0,"yes","no")</f>
        <v>no</v>
      </c>
      <c r="T1260" t="str">
        <f t="shared" si="742"/>
        <v>no</v>
      </c>
      <c r="U1260">
        <v>0.02</v>
      </c>
      <c r="V1260" t="str">
        <f>IF(COUNTIF(eucalc_variables_proxies!A:A,B1260)&gt;0,"yes","no")</f>
        <v>yes</v>
      </c>
      <c r="X1260" t="s">
        <v>3132</v>
      </c>
      <c r="Y1260" t="s">
        <v>3132</v>
      </c>
      <c r="AO1260" s="29"/>
      <c r="AP1260" s="103" t="s">
        <v>6244</v>
      </c>
      <c r="AQ1260" s="104" t="b">
        <v>1</v>
      </c>
      <c r="AR1260" s="105"/>
      <c r="AS1260" s="29"/>
      <c r="AT1260" s="131" t="str" cm="1">
        <f t="array" ref="AT1260">IFERROR(_xlfn.TEXTSPLIT(AR1260,";",,FALSE),"")</f>
        <v/>
      </c>
      <c r="BJ1260" s="132" t="str">
        <f t="shared" si="743"/>
        <v/>
      </c>
      <c r="BK1260" s="132" t="str">
        <f t="shared" si="744"/>
        <v/>
      </c>
      <c r="BL1260" s="132" t="str">
        <f t="shared" si="745"/>
        <v/>
      </c>
      <c r="BM1260" s="132" t="str">
        <f t="shared" si="746"/>
        <v/>
      </c>
      <c r="BN1260" s="132" t="str">
        <f t="shared" si="747"/>
        <v/>
      </c>
      <c r="BO1260" s="132" t="str">
        <f t="shared" si="748"/>
        <v/>
      </c>
      <c r="BP1260" s="132" t="str">
        <f t="shared" si="749"/>
        <v/>
      </c>
      <c r="BQ1260" s="132" t="str">
        <f t="shared" si="750"/>
        <v/>
      </c>
      <c r="BR1260" s="132" t="str">
        <f t="shared" si="751"/>
        <v/>
      </c>
      <c r="BS1260" s="132" t="str">
        <f t="shared" si="752"/>
        <v/>
      </c>
      <c r="BT1260" s="132" t="str">
        <f t="shared" si="753"/>
        <v/>
      </c>
      <c r="BU1260" s="132" t="str">
        <f t="shared" si="754"/>
        <v/>
      </c>
      <c r="BV1260" s="132" t="str">
        <f t="shared" si="755"/>
        <v/>
      </c>
      <c r="BW1260" s="132" t="str">
        <f t="shared" si="756"/>
        <v/>
      </c>
      <c r="BX1260" s="132" t="str">
        <f t="shared" si="757"/>
        <v/>
      </c>
      <c r="BY1260" s="132" t="str">
        <f t="shared" si="758"/>
        <v/>
      </c>
      <c r="BZ1260" t="str">
        <f t="shared" si="759"/>
        <v/>
      </c>
      <c r="CA1260" t="str">
        <f t="shared" si="760"/>
        <v/>
      </c>
      <c r="CB1260" t="str">
        <f t="shared" si="761"/>
        <v/>
      </c>
      <c r="CC1260" t="str">
        <f t="shared" si="762"/>
        <v/>
      </c>
      <c r="CD1260" t="str">
        <f t="shared" si="763"/>
        <v/>
      </c>
      <c r="CE1260" t="str">
        <f t="shared" si="764"/>
        <v/>
      </c>
      <c r="CF1260" t="str">
        <f t="shared" si="765"/>
        <v/>
      </c>
      <c r="CG1260" t="str">
        <f t="shared" si="766"/>
        <v/>
      </c>
      <c r="CH1260" t="str">
        <f t="shared" si="767"/>
        <v/>
      </c>
      <c r="CI1260" t="str">
        <f t="shared" si="768"/>
        <v/>
      </c>
      <c r="CJ1260" t="str">
        <f t="shared" si="769"/>
        <v/>
      </c>
      <c r="CK1260" t="str">
        <f t="shared" si="770"/>
        <v/>
      </c>
      <c r="CL1260" t="str">
        <f t="shared" si="771"/>
        <v/>
      </c>
      <c r="CM1260" t="str">
        <f t="shared" si="772"/>
        <v/>
      </c>
      <c r="CN1260" t="str">
        <f t="shared" si="773"/>
        <v/>
      </c>
      <c r="CO1260" t="str">
        <f t="shared" si="774"/>
        <v/>
      </c>
    </row>
    <row r="1261" spans="1:93" ht="14.4">
      <c r="A1261" t="s">
        <v>5790</v>
      </c>
      <c r="B1261" s="97" t="s">
        <v>5268</v>
      </c>
      <c r="C1261" s="26" t="s">
        <v>3736</v>
      </c>
      <c r="D1261" s="27"/>
      <c r="E1261" s="27" t="s">
        <v>61</v>
      </c>
      <c r="F1261" t="s">
        <v>48</v>
      </c>
      <c r="G1261" s="30"/>
      <c r="I1261" t="s">
        <v>6171</v>
      </c>
      <c r="K1261" s="28"/>
      <c r="M1261" t="s">
        <v>38</v>
      </c>
      <c r="R1261" t="str">
        <f>IF(COUNTIF(soi_input_variables!A:A,B1261)&gt;0,"yes","no")</f>
        <v>no</v>
      </c>
      <c r="S1261" t="str">
        <f>IF(COUNTIF(midas_input_variables!A:A,B1261)&gt;0,"yes","no")</f>
        <v>no</v>
      </c>
      <c r="T1261" t="str">
        <f t="shared" si="742"/>
        <v>no</v>
      </c>
      <c r="U1261">
        <v>0.02</v>
      </c>
      <c r="V1261" t="str">
        <f>IF(COUNTIF(eucalc_variables_proxies!A:A,B1261)&gt;0,"yes","no")</f>
        <v>yes</v>
      </c>
      <c r="X1261" t="s">
        <v>3132</v>
      </c>
      <c r="Y1261" t="s">
        <v>3132</v>
      </c>
      <c r="AO1261" s="29"/>
      <c r="AP1261" s="103" t="s">
        <v>6245</v>
      </c>
      <c r="AQ1261" s="104" t="b">
        <v>1</v>
      </c>
      <c r="AR1261" s="105"/>
      <c r="AS1261" s="29"/>
      <c r="AT1261" s="131" t="str" cm="1">
        <f t="array" ref="AT1261">IFERROR(_xlfn.TEXTSPLIT(AR1261,";",,FALSE),"")</f>
        <v/>
      </c>
      <c r="BJ1261" s="132" t="str">
        <f t="shared" si="743"/>
        <v/>
      </c>
      <c r="BK1261" s="132" t="str">
        <f t="shared" si="744"/>
        <v/>
      </c>
      <c r="BL1261" s="132" t="str">
        <f t="shared" si="745"/>
        <v/>
      </c>
      <c r="BM1261" s="132" t="str">
        <f t="shared" si="746"/>
        <v/>
      </c>
      <c r="BN1261" s="132" t="str">
        <f t="shared" si="747"/>
        <v/>
      </c>
      <c r="BO1261" s="132" t="str">
        <f t="shared" si="748"/>
        <v/>
      </c>
      <c r="BP1261" s="132" t="str">
        <f t="shared" si="749"/>
        <v/>
      </c>
      <c r="BQ1261" s="132" t="str">
        <f t="shared" si="750"/>
        <v/>
      </c>
      <c r="BR1261" s="132" t="str">
        <f t="shared" si="751"/>
        <v/>
      </c>
      <c r="BS1261" s="132" t="str">
        <f t="shared" si="752"/>
        <v/>
      </c>
      <c r="BT1261" s="132" t="str">
        <f t="shared" si="753"/>
        <v/>
      </c>
      <c r="BU1261" s="132" t="str">
        <f t="shared" si="754"/>
        <v/>
      </c>
      <c r="BV1261" s="132" t="str">
        <f t="shared" si="755"/>
        <v/>
      </c>
      <c r="BW1261" s="132" t="str">
        <f t="shared" si="756"/>
        <v/>
      </c>
      <c r="BX1261" s="132" t="str">
        <f t="shared" si="757"/>
        <v/>
      </c>
      <c r="BY1261" s="132" t="str">
        <f t="shared" si="758"/>
        <v/>
      </c>
      <c r="BZ1261" t="str">
        <f t="shared" si="759"/>
        <v/>
      </c>
      <c r="CA1261" t="str">
        <f t="shared" si="760"/>
        <v/>
      </c>
      <c r="CB1261" t="str">
        <f t="shared" si="761"/>
        <v/>
      </c>
      <c r="CC1261" t="str">
        <f t="shared" si="762"/>
        <v/>
      </c>
      <c r="CD1261" t="str">
        <f t="shared" si="763"/>
        <v/>
      </c>
      <c r="CE1261" t="str">
        <f t="shared" si="764"/>
        <v/>
      </c>
      <c r="CF1261" t="str">
        <f t="shared" si="765"/>
        <v/>
      </c>
      <c r="CG1261" t="str">
        <f t="shared" si="766"/>
        <v/>
      </c>
      <c r="CH1261" t="str">
        <f t="shared" si="767"/>
        <v/>
      </c>
      <c r="CI1261" t="str">
        <f t="shared" si="768"/>
        <v/>
      </c>
      <c r="CJ1261" t="str">
        <f t="shared" si="769"/>
        <v/>
      </c>
      <c r="CK1261" t="str">
        <f t="shared" si="770"/>
        <v/>
      </c>
      <c r="CL1261" t="str">
        <f t="shared" si="771"/>
        <v/>
      </c>
      <c r="CM1261" t="str">
        <f t="shared" si="772"/>
        <v/>
      </c>
      <c r="CN1261" t="str">
        <f t="shared" si="773"/>
        <v/>
      </c>
      <c r="CO1261" t="str">
        <f t="shared" si="774"/>
        <v/>
      </c>
    </row>
    <row r="1262" spans="1:93" ht="14.4">
      <c r="A1262" t="s">
        <v>5792</v>
      </c>
      <c r="B1262" s="97" t="s">
        <v>5270</v>
      </c>
      <c r="C1262" s="26" t="s">
        <v>3736</v>
      </c>
      <c r="D1262" s="27"/>
      <c r="E1262" s="27" t="s">
        <v>61</v>
      </c>
      <c r="F1262" t="s">
        <v>48</v>
      </c>
      <c r="G1262" s="30"/>
      <c r="I1262" t="s">
        <v>6171</v>
      </c>
      <c r="K1262" s="28"/>
      <c r="M1262" t="s">
        <v>38</v>
      </c>
      <c r="R1262" t="str">
        <f>IF(COUNTIF(soi_input_variables!A:A,B1262)&gt;0,"yes","no")</f>
        <v>no</v>
      </c>
      <c r="S1262" t="str">
        <f>IF(COUNTIF(midas_input_variables!A:A,B1262)&gt;0,"yes","no")</f>
        <v>no</v>
      </c>
      <c r="T1262" t="str">
        <f t="shared" si="742"/>
        <v>no</v>
      </c>
      <c r="U1262">
        <v>0.02</v>
      </c>
      <c r="V1262" t="str">
        <f>IF(COUNTIF(eucalc_variables_proxies!A:A,B1262)&gt;0,"yes","no")</f>
        <v>yes</v>
      </c>
      <c r="X1262" t="s">
        <v>3132</v>
      </c>
      <c r="Y1262" t="s">
        <v>3132</v>
      </c>
      <c r="AO1262" s="29"/>
      <c r="AP1262" s="103" t="s">
        <v>6246</v>
      </c>
      <c r="AQ1262" s="104" t="b">
        <v>1</v>
      </c>
      <c r="AR1262" s="105"/>
      <c r="AS1262" s="29"/>
      <c r="AT1262" s="131" t="str" cm="1">
        <f t="array" ref="AT1262">IFERROR(_xlfn.TEXTSPLIT(AR1262,";",,FALSE),"")</f>
        <v/>
      </c>
      <c r="BJ1262" s="132" t="str">
        <f t="shared" si="743"/>
        <v/>
      </c>
      <c r="BK1262" s="132" t="str">
        <f t="shared" si="744"/>
        <v/>
      </c>
      <c r="BL1262" s="132" t="str">
        <f t="shared" si="745"/>
        <v/>
      </c>
      <c r="BM1262" s="132" t="str">
        <f t="shared" si="746"/>
        <v/>
      </c>
      <c r="BN1262" s="132" t="str">
        <f t="shared" si="747"/>
        <v/>
      </c>
      <c r="BO1262" s="132" t="str">
        <f t="shared" si="748"/>
        <v/>
      </c>
      <c r="BP1262" s="132" t="str">
        <f t="shared" si="749"/>
        <v/>
      </c>
      <c r="BQ1262" s="132" t="str">
        <f t="shared" si="750"/>
        <v/>
      </c>
      <c r="BR1262" s="132" t="str">
        <f t="shared" si="751"/>
        <v/>
      </c>
      <c r="BS1262" s="132" t="str">
        <f t="shared" si="752"/>
        <v/>
      </c>
      <c r="BT1262" s="132" t="str">
        <f t="shared" si="753"/>
        <v/>
      </c>
      <c r="BU1262" s="132" t="str">
        <f t="shared" si="754"/>
        <v/>
      </c>
      <c r="BV1262" s="132" t="str">
        <f t="shared" si="755"/>
        <v/>
      </c>
      <c r="BW1262" s="132" t="str">
        <f t="shared" si="756"/>
        <v/>
      </c>
      <c r="BX1262" s="132" t="str">
        <f t="shared" si="757"/>
        <v/>
      </c>
      <c r="BY1262" s="132" t="str">
        <f t="shared" si="758"/>
        <v/>
      </c>
      <c r="BZ1262" t="str">
        <f t="shared" si="759"/>
        <v/>
      </c>
      <c r="CA1262" t="str">
        <f t="shared" si="760"/>
        <v/>
      </c>
      <c r="CB1262" t="str">
        <f t="shared" si="761"/>
        <v/>
      </c>
      <c r="CC1262" t="str">
        <f t="shared" si="762"/>
        <v/>
      </c>
      <c r="CD1262" t="str">
        <f t="shared" si="763"/>
        <v/>
      </c>
      <c r="CE1262" t="str">
        <f t="shared" si="764"/>
        <v/>
      </c>
      <c r="CF1262" t="str">
        <f t="shared" si="765"/>
        <v/>
      </c>
      <c r="CG1262" t="str">
        <f t="shared" si="766"/>
        <v/>
      </c>
      <c r="CH1262" t="str">
        <f t="shared" si="767"/>
        <v/>
      </c>
      <c r="CI1262" t="str">
        <f t="shared" si="768"/>
        <v/>
      </c>
      <c r="CJ1262" t="str">
        <f t="shared" si="769"/>
        <v/>
      </c>
      <c r="CK1262" t="str">
        <f t="shared" si="770"/>
        <v/>
      </c>
      <c r="CL1262" t="str">
        <f t="shared" si="771"/>
        <v/>
      </c>
      <c r="CM1262" t="str">
        <f t="shared" si="772"/>
        <v/>
      </c>
      <c r="CN1262" t="str">
        <f t="shared" si="773"/>
        <v/>
      </c>
      <c r="CO1262" t="str">
        <f t="shared" si="774"/>
        <v/>
      </c>
    </row>
    <row r="1263" spans="1:93" ht="14.4">
      <c r="A1263" t="s">
        <v>5857</v>
      </c>
      <c r="B1263" s="97" t="s">
        <v>5273</v>
      </c>
      <c r="C1263" s="26" t="s">
        <v>5415</v>
      </c>
      <c r="D1263" s="27"/>
      <c r="E1263" s="27" t="s">
        <v>61</v>
      </c>
      <c r="F1263" t="s">
        <v>48</v>
      </c>
      <c r="G1263" s="30"/>
      <c r="I1263" t="s">
        <v>6247</v>
      </c>
      <c r="K1263" s="28"/>
      <c r="M1263" t="s">
        <v>38</v>
      </c>
      <c r="R1263" t="str">
        <f>IF(COUNTIF(soi_input_variables!A:A,B1263)&gt;0,"yes","no")</f>
        <v>no</v>
      </c>
      <c r="S1263" t="str">
        <f>IF(COUNTIF(midas_input_variables!A:A,B1263)&gt;0,"yes","no")</f>
        <v>no</v>
      </c>
      <c r="T1263" t="str">
        <f t="shared" si="742"/>
        <v>no</v>
      </c>
      <c r="U1263">
        <v>0.02</v>
      </c>
      <c r="V1263" t="str">
        <f>IF(COUNTIF(eucalc_variables_proxies!A:A,B1263)&gt;0,"yes","no")</f>
        <v>yes</v>
      </c>
      <c r="X1263" t="s">
        <v>3132</v>
      </c>
      <c r="Y1263" t="s">
        <v>3132</v>
      </c>
      <c r="AO1263" s="29"/>
      <c r="AP1263" s="103" t="s">
        <v>6248</v>
      </c>
      <c r="AQ1263" s="104" t="b">
        <v>1</v>
      </c>
      <c r="AR1263" s="105"/>
      <c r="AS1263" s="29"/>
      <c r="AT1263" s="131" t="str" cm="1">
        <f t="array" ref="AT1263">IFERROR(_xlfn.TEXTSPLIT(AR1263,";",,FALSE),"")</f>
        <v/>
      </c>
      <c r="BJ1263" s="132" t="str">
        <f t="shared" si="743"/>
        <v/>
      </c>
      <c r="BK1263" s="132" t="str">
        <f t="shared" si="744"/>
        <v/>
      </c>
      <c r="BL1263" s="132" t="str">
        <f t="shared" si="745"/>
        <v/>
      </c>
      <c r="BM1263" s="132" t="str">
        <f t="shared" si="746"/>
        <v/>
      </c>
      <c r="BN1263" s="132" t="str">
        <f t="shared" si="747"/>
        <v/>
      </c>
      <c r="BO1263" s="132" t="str">
        <f t="shared" si="748"/>
        <v/>
      </c>
      <c r="BP1263" s="132" t="str">
        <f t="shared" si="749"/>
        <v/>
      </c>
      <c r="BQ1263" s="132" t="str">
        <f t="shared" si="750"/>
        <v/>
      </c>
      <c r="BR1263" s="132" t="str">
        <f t="shared" si="751"/>
        <v/>
      </c>
      <c r="BS1263" s="132" t="str">
        <f t="shared" si="752"/>
        <v/>
      </c>
      <c r="BT1263" s="132" t="str">
        <f t="shared" si="753"/>
        <v/>
      </c>
      <c r="BU1263" s="132" t="str">
        <f t="shared" si="754"/>
        <v/>
      </c>
      <c r="BV1263" s="132" t="str">
        <f t="shared" si="755"/>
        <v/>
      </c>
      <c r="BW1263" s="132" t="str">
        <f t="shared" si="756"/>
        <v/>
      </c>
      <c r="BX1263" s="132" t="str">
        <f t="shared" si="757"/>
        <v/>
      </c>
      <c r="BY1263" s="132" t="str">
        <f t="shared" si="758"/>
        <v/>
      </c>
      <c r="BZ1263" t="str">
        <f t="shared" si="759"/>
        <v/>
      </c>
      <c r="CA1263" t="str">
        <f t="shared" si="760"/>
        <v/>
      </c>
      <c r="CB1263" t="str">
        <f t="shared" si="761"/>
        <v/>
      </c>
      <c r="CC1263" t="str">
        <f t="shared" si="762"/>
        <v/>
      </c>
      <c r="CD1263" t="str">
        <f t="shared" si="763"/>
        <v/>
      </c>
      <c r="CE1263" t="str">
        <f t="shared" si="764"/>
        <v/>
      </c>
      <c r="CF1263" t="str">
        <f t="shared" si="765"/>
        <v/>
      </c>
      <c r="CG1263" t="str">
        <f t="shared" si="766"/>
        <v/>
      </c>
      <c r="CH1263" t="str">
        <f t="shared" si="767"/>
        <v/>
      </c>
      <c r="CI1263" t="str">
        <f t="shared" si="768"/>
        <v/>
      </c>
      <c r="CJ1263" t="str">
        <f t="shared" si="769"/>
        <v/>
      </c>
      <c r="CK1263" t="str">
        <f t="shared" si="770"/>
        <v/>
      </c>
      <c r="CL1263" t="str">
        <f t="shared" si="771"/>
        <v/>
      </c>
      <c r="CM1263" t="str">
        <f t="shared" si="772"/>
        <v/>
      </c>
      <c r="CN1263" t="str">
        <f t="shared" si="773"/>
        <v/>
      </c>
      <c r="CO1263" t="str">
        <f t="shared" si="774"/>
        <v/>
      </c>
    </row>
    <row r="1264" spans="1:93" ht="15.6" customHeight="1">
      <c r="A1264" t="s">
        <v>5814</v>
      </c>
      <c r="B1264" s="97" t="s">
        <v>5276</v>
      </c>
      <c r="C1264" s="26" t="s">
        <v>6249</v>
      </c>
      <c r="D1264" s="27"/>
      <c r="E1264" s="27" t="s">
        <v>61</v>
      </c>
      <c r="F1264" t="s">
        <v>48</v>
      </c>
      <c r="G1264" s="30"/>
      <c r="I1264" t="s">
        <v>6171</v>
      </c>
      <c r="K1264" s="28"/>
      <c r="M1264" t="s">
        <v>38</v>
      </c>
      <c r="R1264" t="str">
        <f>IF(COUNTIF(soi_input_variables!A:A,B1264)&gt;0,"yes","no")</f>
        <v>no</v>
      </c>
      <c r="S1264" t="str">
        <f>IF(COUNTIF(midas_input_variables!A:A,B1264)&gt;0,"yes","no")</f>
        <v>no</v>
      </c>
      <c r="T1264" t="str">
        <f t="shared" si="742"/>
        <v>no</v>
      </c>
      <c r="U1264">
        <v>0.02</v>
      </c>
      <c r="V1264" t="str">
        <f>IF(COUNTIF(eucalc_variables_proxies!A:A,B1264)&gt;0,"yes","no")</f>
        <v>yes</v>
      </c>
      <c r="X1264" t="s">
        <v>3132</v>
      </c>
      <c r="Y1264" t="s">
        <v>3132</v>
      </c>
      <c r="AO1264" s="29"/>
      <c r="AP1264" s="103" t="s">
        <v>6250</v>
      </c>
      <c r="AQ1264" s="104" t="b">
        <v>1</v>
      </c>
      <c r="AR1264" s="105"/>
      <c r="AS1264" s="29"/>
      <c r="AT1264" s="131" t="str" cm="1">
        <f t="array" ref="AT1264">IFERROR(_xlfn.TEXTSPLIT(AR1264,";",,FALSE),"")</f>
        <v/>
      </c>
      <c r="BJ1264" s="132" t="str">
        <f t="shared" si="743"/>
        <v/>
      </c>
      <c r="BK1264" s="132" t="str">
        <f t="shared" si="744"/>
        <v/>
      </c>
      <c r="BL1264" s="132" t="str">
        <f t="shared" si="745"/>
        <v/>
      </c>
      <c r="BM1264" s="132" t="str">
        <f t="shared" si="746"/>
        <v/>
      </c>
      <c r="BN1264" s="132" t="str">
        <f t="shared" si="747"/>
        <v/>
      </c>
      <c r="BO1264" s="132" t="str">
        <f t="shared" si="748"/>
        <v/>
      </c>
      <c r="BP1264" s="132" t="str">
        <f t="shared" si="749"/>
        <v/>
      </c>
      <c r="BQ1264" s="132" t="str">
        <f t="shared" si="750"/>
        <v/>
      </c>
      <c r="BR1264" s="132" t="str">
        <f t="shared" si="751"/>
        <v/>
      </c>
      <c r="BS1264" s="132" t="str">
        <f t="shared" si="752"/>
        <v/>
      </c>
      <c r="BT1264" s="132" t="str">
        <f t="shared" si="753"/>
        <v/>
      </c>
      <c r="BU1264" s="132" t="str">
        <f t="shared" si="754"/>
        <v/>
      </c>
      <c r="BV1264" s="132" t="str">
        <f t="shared" si="755"/>
        <v/>
      </c>
      <c r="BW1264" s="132" t="str">
        <f t="shared" si="756"/>
        <v/>
      </c>
      <c r="BX1264" s="132" t="str">
        <f t="shared" si="757"/>
        <v/>
      </c>
      <c r="BY1264" s="132" t="str">
        <f t="shared" si="758"/>
        <v/>
      </c>
      <c r="BZ1264" t="str">
        <f t="shared" si="759"/>
        <v/>
      </c>
      <c r="CA1264" t="str">
        <f t="shared" si="760"/>
        <v/>
      </c>
      <c r="CB1264" t="str">
        <f t="shared" si="761"/>
        <v/>
      </c>
      <c r="CC1264" t="str">
        <f t="shared" si="762"/>
        <v/>
      </c>
      <c r="CD1264" t="str">
        <f t="shared" si="763"/>
        <v/>
      </c>
      <c r="CE1264" t="str">
        <f t="shared" si="764"/>
        <v/>
      </c>
      <c r="CF1264" t="str">
        <f t="shared" si="765"/>
        <v/>
      </c>
      <c r="CG1264" t="str">
        <f t="shared" si="766"/>
        <v/>
      </c>
      <c r="CH1264" t="str">
        <f t="shared" si="767"/>
        <v/>
      </c>
      <c r="CI1264" t="str">
        <f t="shared" si="768"/>
        <v/>
      </c>
      <c r="CJ1264" t="str">
        <f t="shared" si="769"/>
        <v/>
      </c>
      <c r="CK1264" t="str">
        <f t="shared" si="770"/>
        <v/>
      </c>
      <c r="CL1264" t="str">
        <f t="shared" si="771"/>
        <v/>
      </c>
      <c r="CM1264" t="str">
        <f t="shared" si="772"/>
        <v/>
      </c>
      <c r="CN1264" t="str">
        <f t="shared" si="773"/>
        <v/>
      </c>
      <c r="CO1264" t="str">
        <f t="shared" si="774"/>
        <v/>
      </c>
    </row>
    <row r="1265" spans="1:93" ht="15.6" customHeight="1">
      <c r="A1265" t="s">
        <v>5811</v>
      </c>
      <c r="B1265" s="97" t="s">
        <v>5279</v>
      </c>
      <c r="C1265" s="26" t="s">
        <v>6249</v>
      </c>
      <c r="D1265" s="27"/>
      <c r="E1265" s="27" t="s">
        <v>61</v>
      </c>
      <c r="F1265" t="s">
        <v>48</v>
      </c>
      <c r="G1265" s="30"/>
      <c r="I1265" t="s">
        <v>6178</v>
      </c>
      <c r="K1265" s="28"/>
      <c r="M1265" t="s">
        <v>38</v>
      </c>
      <c r="R1265" t="str">
        <f>IF(COUNTIF(soi_input_variables!A:A,B1265)&gt;0,"yes","no")</f>
        <v>no</v>
      </c>
      <c r="S1265" t="str">
        <f>IF(COUNTIF(midas_input_variables!A:A,B1265)&gt;0,"yes","no")</f>
        <v>no</v>
      </c>
      <c r="T1265" t="str">
        <f t="shared" si="742"/>
        <v>no</v>
      </c>
      <c r="U1265">
        <v>0.02</v>
      </c>
      <c r="V1265" t="str">
        <f>IF(COUNTIF(eucalc_variables_proxies!A:A,B1265)&gt;0,"yes","no")</f>
        <v>yes</v>
      </c>
      <c r="X1265" t="s">
        <v>3132</v>
      </c>
      <c r="Y1265" t="s">
        <v>3132</v>
      </c>
      <c r="AO1265" s="29"/>
      <c r="AP1265" s="103" t="s">
        <v>6251</v>
      </c>
      <c r="AQ1265" s="104" t="b">
        <v>1</v>
      </c>
      <c r="AR1265" s="105"/>
      <c r="AS1265" s="29"/>
      <c r="AT1265" s="131" t="str" cm="1">
        <f t="array" ref="AT1265">IFERROR(_xlfn.TEXTSPLIT(AR1265,";",,FALSE),"")</f>
        <v/>
      </c>
      <c r="BJ1265" s="132" t="str">
        <f t="shared" si="743"/>
        <v/>
      </c>
      <c r="BK1265" s="132" t="str">
        <f t="shared" si="744"/>
        <v/>
      </c>
      <c r="BL1265" s="132" t="str">
        <f t="shared" si="745"/>
        <v/>
      </c>
      <c r="BM1265" s="132" t="str">
        <f t="shared" si="746"/>
        <v/>
      </c>
      <c r="BN1265" s="132" t="str">
        <f t="shared" si="747"/>
        <v/>
      </c>
      <c r="BO1265" s="132" t="str">
        <f t="shared" si="748"/>
        <v/>
      </c>
      <c r="BP1265" s="132" t="str">
        <f t="shared" si="749"/>
        <v/>
      </c>
      <c r="BQ1265" s="132" t="str">
        <f t="shared" si="750"/>
        <v/>
      </c>
      <c r="BR1265" s="132" t="str">
        <f t="shared" si="751"/>
        <v/>
      </c>
      <c r="BS1265" s="132" t="str">
        <f t="shared" si="752"/>
        <v/>
      </c>
      <c r="BT1265" s="132" t="str">
        <f t="shared" si="753"/>
        <v/>
      </c>
      <c r="BU1265" s="132" t="str">
        <f t="shared" si="754"/>
        <v/>
      </c>
      <c r="BV1265" s="132" t="str">
        <f t="shared" si="755"/>
        <v/>
      </c>
      <c r="BW1265" s="132" t="str">
        <f t="shared" si="756"/>
        <v/>
      </c>
      <c r="BX1265" s="132" t="str">
        <f t="shared" si="757"/>
        <v/>
      </c>
      <c r="BY1265" s="132" t="str">
        <f t="shared" si="758"/>
        <v/>
      </c>
      <c r="BZ1265" t="str">
        <f t="shared" si="759"/>
        <v/>
      </c>
      <c r="CA1265" t="str">
        <f t="shared" si="760"/>
        <v/>
      </c>
      <c r="CB1265" t="str">
        <f t="shared" si="761"/>
        <v/>
      </c>
      <c r="CC1265" t="str">
        <f t="shared" si="762"/>
        <v/>
      </c>
      <c r="CD1265" t="str">
        <f t="shared" si="763"/>
        <v/>
      </c>
      <c r="CE1265" t="str">
        <f t="shared" si="764"/>
        <v/>
      </c>
      <c r="CF1265" t="str">
        <f t="shared" si="765"/>
        <v/>
      </c>
      <c r="CG1265" t="str">
        <f t="shared" si="766"/>
        <v/>
      </c>
      <c r="CH1265" t="str">
        <f t="shared" si="767"/>
        <v/>
      </c>
      <c r="CI1265" t="str">
        <f t="shared" si="768"/>
        <v/>
      </c>
      <c r="CJ1265" t="str">
        <f t="shared" si="769"/>
        <v/>
      </c>
      <c r="CK1265" t="str">
        <f t="shared" si="770"/>
        <v/>
      </c>
      <c r="CL1265" t="str">
        <f t="shared" si="771"/>
        <v/>
      </c>
      <c r="CM1265" t="str">
        <f t="shared" si="772"/>
        <v/>
      </c>
      <c r="CN1265" t="str">
        <f t="shared" si="773"/>
        <v/>
      </c>
      <c r="CO1265" t="str">
        <f t="shared" si="774"/>
        <v/>
      </c>
    </row>
    <row r="1266" spans="1:93" ht="18.600000000000001" customHeight="1">
      <c r="A1266" t="s">
        <v>5912</v>
      </c>
      <c r="B1266" s="97" t="s">
        <v>5282</v>
      </c>
      <c r="C1266" s="26" t="s">
        <v>6249</v>
      </c>
      <c r="D1266" s="27"/>
      <c r="E1266" s="27" t="s">
        <v>61</v>
      </c>
      <c r="F1266" t="s">
        <v>48</v>
      </c>
      <c r="G1266" s="30"/>
      <c r="I1266" t="s">
        <v>6171</v>
      </c>
      <c r="K1266" s="28"/>
      <c r="M1266" t="s">
        <v>38</v>
      </c>
      <c r="R1266" t="str">
        <f>IF(COUNTIF(soi_input_variables!A:A,B1266)&gt;0,"yes","no")</f>
        <v>no</v>
      </c>
      <c r="S1266" t="str">
        <f>IF(COUNTIF(midas_input_variables!A:A,B1266)&gt;0,"yes","no")</f>
        <v>no</v>
      </c>
      <c r="T1266" t="str">
        <f t="shared" si="742"/>
        <v>no</v>
      </c>
      <c r="U1266">
        <v>0.02</v>
      </c>
      <c r="V1266" t="str">
        <f>IF(COUNTIF(eucalc_variables_proxies!A:A,B1266)&gt;0,"yes","no")</f>
        <v>yes</v>
      </c>
      <c r="X1266" t="s">
        <v>3132</v>
      </c>
      <c r="Y1266" t="s">
        <v>3132</v>
      </c>
      <c r="AO1266" s="29"/>
      <c r="AP1266" s="103" t="s">
        <v>6252</v>
      </c>
      <c r="AQ1266" s="104" t="b">
        <v>1</v>
      </c>
      <c r="AR1266" s="105"/>
      <c r="AS1266" s="29"/>
      <c r="AT1266" s="131" t="str" cm="1">
        <f t="array" ref="AT1266">IFERROR(_xlfn.TEXTSPLIT(AR1266,";",,FALSE),"")</f>
        <v/>
      </c>
      <c r="BJ1266" s="132" t="str">
        <f t="shared" si="743"/>
        <v/>
      </c>
      <c r="BK1266" s="132" t="str">
        <f t="shared" si="744"/>
        <v/>
      </c>
      <c r="BL1266" s="132" t="str">
        <f t="shared" si="745"/>
        <v/>
      </c>
      <c r="BM1266" s="132" t="str">
        <f t="shared" si="746"/>
        <v/>
      </c>
      <c r="BN1266" s="132" t="str">
        <f t="shared" si="747"/>
        <v/>
      </c>
      <c r="BO1266" s="132" t="str">
        <f t="shared" si="748"/>
        <v/>
      </c>
      <c r="BP1266" s="132" t="str">
        <f t="shared" si="749"/>
        <v/>
      </c>
      <c r="BQ1266" s="132" t="str">
        <f t="shared" si="750"/>
        <v/>
      </c>
      <c r="BR1266" s="132" t="str">
        <f t="shared" si="751"/>
        <v/>
      </c>
      <c r="BS1266" s="132" t="str">
        <f t="shared" si="752"/>
        <v/>
      </c>
      <c r="BT1266" s="132" t="str">
        <f t="shared" si="753"/>
        <v/>
      </c>
      <c r="BU1266" s="132" t="str">
        <f t="shared" si="754"/>
        <v/>
      </c>
      <c r="BV1266" s="132" t="str">
        <f t="shared" si="755"/>
        <v/>
      </c>
      <c r="BW1266" s="132" t="str">
        <f t="shared" si="756"/>
        <v/>
      </c>
      <c r="BX1266" s="132" t="str">
        <f t="shared" si="757"/>
        <v/>
      </c>
      <c r="BY1266" s="132" t="str">
        <f t="shared" si="758"/>
        <v/>
      </c>
      <c r="BZ1266" t="str">
        <f t="shared" si="759"/>
        <v/>
      </c>
      <c r="CA1266" t="str">
        <f t="shared" si="760"/>
        <v/>
      </c>
      <c r="CB1266" t="str">
        <f t="shared" si="761"/>
        <v/>
      </c>
      <c r="CC1266" t="str">
        <f t="shared" si="762"/>
        <v/>
      </c>
      <c r="CD1266" t="str">
        <f t="shared" si="763"/>
        <v/>
      </c>
      <c r="CE1266" t="str">
        <f t="shared" si="764"/>
        <v/>
      </c>
      <c r="CF1266" t="str">
        <f t="shared" si="765"/>
        <v/>
      </c>
      <c r="CG1266" t="str">
        <f t="shared" si="766"/>
        <v/>
      </c>
      <c r="CH1266" t="str">
        <f t="shared" si="767"/>
        <v/>
      </c>
      <c r="CI1266" t="str">
        <f t="shared" si="768"/>
        <v/>
      </c>
      <c r="CJ1266" t="str">
        <f t="shared" si="769"/>
        <v/>
      </c>
      <c r="CK1266" t="str">
        <f t="shared" si="770"/>
        <v/>
      </c>
      <c r="CL1266" t="str">
        <f t="shared" si="771"/>
        <v/>
      </c>
      <c r="CM1266" t="str">
        <f t="shared" si="772"/>
        <v/>
      </c>
      <c r="CN1266" t="str">
        <f t="shared" si="773"/>
        <v/>
      </c>
      <c r="CO1266" t="str">
        <f t="shared" si="774"/>
        <v/>
      </c>
    </row>
    <row r="1267" spans="1:93" ht="16.2" customHeight="1">
      <c r="A1267" t="s">
        <v>5817</v>
      </c>
      <c r="B1267" s="97" t="s">
        <v>5286</v>
      </c>
      <c r="C1267" s="26" t="s">
        <v>6249</v>
      </c>
      <c r="D1267" s="27"/>
      <c r="E1267" s="27" t="s">
        <v>61</v>
      </c>
      <c r="F1267" t="s">
        <v>48</v>
      </c>
      <c r="G1267" s="30"/>
      <c r="I1267" t="s">
        <v>6180</v>
      </c>
      <c r="K1267" s="28"/>
      <c r="M1267" t="s">
        <v>38</v>
      </c>
      <c r="R1267" t="str">
        <f>IF(COUNTIF(soi_input_variables!A:A,B1267)&gt;0,"yes","no")</f>
        <v>no</v>
      </c>
      <c r="S1267" t="str">
        <f>IF(COUNTIF(midas_input_variables!A:A,B1267)&gt;0,"yes","no")</f>
        <v>no</v>
      </c>
      <c r="T1267" t="str">
        <f t="shared" si="742"/>
        <v>no</v>
      </c>
      <c r="U1267">
        <v>0.02</v>
      </c>
      <c r="V1267" t="str">
        <f>IF(COUNTIF(eucalc_variables_proxies!A:A,B1267)&gt;0,"yes","no")</f>
        <v>yes</v>
      </c>
      <c r="X1267" t="s">
        <v>3132</v>
      </c>
      <c r="Y1267" t="s">
        <v>3132</v>
      </c>
      <c r="AO1267" s="29"/>
      <c r="AP1267" s="103" t="s">
        <v>6253</v>
      </c>
      <c r="AQ1267" s="104" t="b">
        <v>1</v>
      </c>
      <c r="AR1267" s="105"/>
      <c r="AS1267" s="29"/>
      <c r="AT1267" s="131" t="str" cm="1">
        <f t="array" ref="AT1267">IFERROR(_xlfn.TEXTSPLIT(AR1267,";",,FALSE),"")</f>
        <v/>
      </c>
      <c r="BJ1267" s="132" t="str">
        <f t="shared" si="743"/>
        <v/>
      </c>
      <c r="BK1267" s="132" t="str">
        <f t="shared" si="744"/>
        <v/>
      </c>
      <c r="BL1267" s="132" t="str">
        <f t="shared" si="745"/>
        <v/>
      </c>
      <c r="BM1267" s="132" t="str">
        <f t="shared" si="746"/>
        <v/>
      </c>
      <c r="BN1267" s="132" t="str">
        <f t="shared" si="747"/>
        <v/>
      </c>
      <c r="BO1267" s="132" t="str">
        <f t="shared" si="748"/>
        <v/>
      </c>
      <c r="BP1267" s="132" t="str">
        <f t="shared" si="749"/>
        <v/>
      </c>
      <c r="BQ1267" s="132" t="str">
        <f t="shared" si="750"/>
        <v/>
      </c>
      <c r="BR1267" s="132" t="str">
        <f t="shared" si="751"/>
        <v/>
      </c>
      <c r="BS1267" s="132" t="str">
        <f t="shared" si="752"/>
        <v/>
      </c>
      <c r="BT1267" s="132" t="str">
        <f t="shared" si="753"/>
        <v/>
      </c>
      <c r="BU1267" s="132" t="str">
        <f t="shared" si="754"/>
        <v/>
      </c>
      <c r="BV1267" s="132" t="str">
        <f t="shared" si="755"/>
        <v/>
      </c>
      <c r="BW1267" s="132" t="str">
        <f t="shared" si="756"/>
        <v/>
      </c>
      <c r="BX1267" s="132" t="str">
        <f t="shared" si="757"/>
        <v/>
      </c>
      <c r="BY1267" s="132" t="str">
        <f t="shared" si="758"/>
        <v/>
      </c>
      <c r="BZ1267" t="str">
        <f t="shared" si="759"/>
        <v/>
      </c>
      <c r="CA1267" t="str">
        <f t="shared" si="760"/>
        <v/>
      </c>
      <c r="CB1267" t="str">
        <f t="shared" si="761"/>
        <v/>
      </c>
      <c r="CC1267" t="str">
        <f t="shared" si="762"/>
        <v/>
      </c>
      <c r="CD1267" t="str">
        <f t="shared" si="763"/>
        <v/>
      </c>
      <c r="CE1267" t="str">
        <f t="shared" si="764"/>
        <v/>
      </c>
      <c r="CF1267" t="str">
        <f t="shared" si="765"/>
        <v/>
      </c>
      <c r="CG1267" t="str">
        <f t="shared" si="766"/>
        <v/>
      </c>
      <c r="CH1267" t="str">
        <f t="shared" si="767"/>
        <v/>
      </c>
      <c r="CI1267" t="str">
        <f t="shared" si="768"/>
        <v/>
      </c>
      <c r="CJ1267" t="str">
        <f t="shared" si="769"/>
        <v/>
      </c>
      <c r="CK1267" t="str">
        <f t="shared" si="770"/>
        <v/>
      </c>
      <c r="CL1267" t="str">
        <f t="shared" si="771"/>
        <v/>
      </c>
      <c r="CM1267" t="str">
        <f t="shared" si="772"/>
        <v/>
      </c>
      <c r="CN1267" t="str">
        <f t="shared" si="773"/>
        <v/>
      </c>
      <c r="CO1267" t="str">
        <f t="shared" si="774"/>
        <v/>
      </c>
    </row>
    <row r="1268" spans="1:93" ht="17.7" customHeight="1">
      <c r="A1268" t="s">
        <v>5925</v>
      </c>
      <c r="B1268" s="97" t="s">
        <v>5289</v>
      </c>
      <c r="C1268" s="26" t="s">
        <v>6249</v>
      </c>
      <c r="D1268" s="27"/>
      <c r="E1268" s="27" t="s">
        <v>61</v>
      </c>
      <c r="F1268" t="s">
        <v>48</v>
      </c>
      <c r="G1268" s="30"/>
      <c r="I1268" t="s">
        <v>6171</v>
      </c>
      <c r="K1268" s="28"/>
      <c r="M1268" t="s">
        <v>38</v>
      </c>
      <c r="R1268" t="str">
        <f>IF(COUNTIF(soi_input_variables!A:A,B1268)&gt;0,"yes","no")</f>
        <v>no</v>
      </c>
      <c r="S1268" t="str">
        <f>IF(COUNTIF(midas_input_variables!A:A,B1268)&gt;0,"yes","no")</f>
        <v>no</v>
      </c>
      <c r="T1268" t="str">
        <f t="shared" si="742"/>
        <v>no</v>
      </c>
      <c r="U1268">
        <v>0.02</v>
      </c>
      <c r="V1268" t="str">
        <f>IF(COUNTIF(eucalc_variables_proxies!A:A,B1268)&gt;0,"yes","no")</f>
        <v>yes</v>
      </c>
      <c r="X1268" t="s">
        <v>3132</v>
      </c>
      <c r="Y1268" t="s">
        <v>3132</v>
      </c>
      <c r="AO1268" s="29"/>
      <c r="AP1268" s="103" t="s">
        <v>6254</v>
      </c>
      <c r="AQ1268" s="104" t="b">
        <v>1</v>
      </c>
      <c r="AR1268" s="105"/>
      <c r="AS1268" s="29"/>
      <c r="AT1268" s="131" t="str" cm="1">
        <f t="array" ref="AT1268">IFERROR(_xlfn.TEXTSPLIT(AR1268,";",,FALSE),"")</f>
        <v/>
      </c>
      <c r="BJ1268" s="132" t="str">
        <f t="shared" si="743"/>
        <v/>
      </c>
      <c r="BK1268" s="132" t="str">
        <f t="shared" si="744"/>
        <v/>
      </c>
      <c r="BL1268" s="132" t="str">
        <f t="shared" si="745"/>
        <v/>
      </c>
      <c r="BM1268" s="132" t="str">
        <f t="shared" si="746"/>
        <v/>
      </c>
      <c r="BN1268" s="132" t="str">
        <f t="shared" si="747"/>
        <v/>
      </c>
      <c r="BO1268" s="132" t="str">
        <f t="shared" si="748"/>
        <v/>
      </c>
      <c r="BP1268" s="132" t="str">
        <f t="shared" si="749"/>
        <v/>
      </c>
      <c r="BQ1268" s="132" t="str">
        <f t="shared" si="750"/>
        <v/>
      </c>
      <c r="BR1268" s="132" t="str">
        <f t="shared" si="751"/>
        <v/>
      </c>
      <c r="BS1268" s="132" t="str">
        <f t="shared" si="752"/>
        <v/>
      </c>
      <c r="BT1268" s="132" t="str">
        <f t="shared" si="753"/>
        <v/>
      </c>
      <c r="BU1268" s="132" t="str">
        <f t="shared" si="754"/>
        <v/>
      </c>
      <c r="BV1268" s="132" t="str">
        <f t="shared" si="755"/>
        <v/>
      </c>
      <c r="BW1268" s="132" t="str">
        <f t="shared" si="756"/>
        <v/>
      </c>
      <c r="BX1268" s="132" t="str">
        <f t="shared" si="757"/>
        <v/>
      </c>
      <c r="BY1268" s="132" t="str">
        <f t="shared" si="758"/>
        <v/>
      </c>
      <c r="BZ1268" t="str">
        <f t="shared" si="759"/>
        <v/>
      </c>
      <c r="CA1268" t="str">
        <f t="shared" si="760"/>
        <v/>
      </c>
      <c r="CB1268" t="str">
        <f t="shared" si="761"/>
        <v/>
      </c>
      <c r="CC1268" t="str">
        <f t="shared" si="762"/>
        <v/>
      </c>
      <c r="CD1268" t="str">
        <f t="shared" si="763"/>
        <v/>
      </c>
      <c r="CE1268" t="str">
        <f t="shared" si="764"/>
        <v/>
      </c>
      <c r="CF1268" t="str">
        <f t="shared" si="765"/>
        <v/>
      </c>
      <c r="CG1268" t="str">
        <f t="shared" si="766"/>
        <v/>
      </c>
      <c r="CH1268" t="str">
        <f t="shared" si="767"/>
        <v/>
      </c>
      <c r="CI1268" t="str">
        <f t="shared" si="768"/>
        <v/>
      </c>
      <c r="CJ1268" t="str">
        <f t="shared" si="769"/>
        <v/>
      </c>
      <c r="CK1268" t="str">
        <f t="shared" si="770"/>
        <v/>
      </c>
      <c r="CL1268" t="str">
        <f t="shared" si="771"/>
        <v/>
      </c>
      <c r="CM1268" t="str">
        <f t="shared" si="772"/>
        <v/>
      </c>
      <c r="CN1268" t="str">
        <f t="shared" si="773"/>
        <v/>
      </c>
      <c r="CO1268" t="str">
        <f t="shared" si="774"/>
        <v/>
      </c>
    </row>
    <row r="1269" spans="1:93" ht="18.600000000000001" customHeight="1">
      <c r="A1269" t="s">
        <v>5945</v>
      </c>
      <c r="B1269" s="97" t="s">
        <v>5292</v>
      </c>
      <c r="C1269" s="26" t="s">
        <v>6249</v>
      </c>
      <c r="D1269" s="27"/>
      <c r="E1269" s="27" t="s">
        <v>61</v>
      </c>
      <c r="F1269" t="s">
        <v>48</v>
      </c>
      <c r="G1269" s="30"/>
      <c r="I1269" t="s">
        <v>6198</v>
      </c>
      <c r="K1269" s="28"/>
      <c r="M1269" t="s">
        <v>38</v>
      </c>
      <c r="R1269" t="str">
        <f>IF(COUNTIF(soi_input_variables!A:A,B1269)&gt;0,"yes","no")</f>
        <v>no</v>
      </c>
      <c r="S1269" t="str">
        <f>IF(COUNTIF(midas_input_variables!A:A,B1269)&gt;0,"yes","no")</f>
        <v>no</v>
      </c>
      <c r="T1269" t="str">
        <f t="shared" si="742"/>
        <v>no</v>
      </c>
      <c r="U1269">
        <v>0.02</v>
      </c>
      <c r="V1269" t="str">
        <f>IF(COUNTIF(eucalc_variables_proxies!A:A,B1269)&gt;0,"yes","no")</f>
        <v>yes</v>
      </c>
      <c r="X1269" t="s">
        <v>3132</v>
      </c>
      <c r="Y1269" t="s">
        <v>3132</v>
      </c>
      <c r="AO1269" s="29"/>
      <c r="AP1269" s="103" t="s">
        <v>6255</v>
      </c>
      <c r="AQ1269" s="104" t="b">
        <v>1</v>
      </c>
      <c r="AR1269" s="105"/>
      <c r="AS1269" s="29"/>
      <c r="AT1269" s="131" t="str" cm="1">
        <f t="array" ref="AT1269">IFERROR(_xlfn.TEXTSPLIT(AR1269,";",,FALSE),"")</f>
        <v/>
      </c>
      <c r="BJ1269" s="132" t="str">
        <f t="shared" si="743"/>
        <v/>
      </c>
      <c r="BK1269" s="132" t="str">
        <f t="shared" si="744"/>
        <v/>
      </c>
      <c r="BL1269" s="132" t="str">
        <f t="shared" si="745"/>
        <v/>
      </c>
      <c r="BM1269" s="132" t="str">
        <f t="shared" si="746"/>
        <v/>
      </c>
      <c r="BN1269" s="132" t="str">
        <f t="shared" si="747"/>
        <v/>
      </c>
      <c r="BO1269" s="132" t="str">
        <f t="shared" si="748"/>
        <v/>
      </c>
      <c r="BP1269" s="132" t="str">
        <f t="shared" si="749"/>
        <v/>
      </c>
      <c r="BQ1269" s="132" t="str">
        <f t="shared" si="750"/>
        <v/>
      </c>
      <c r="BR1269" s="132" t="str">
        <f t="shared" si="751"/>
        <v/>
      </c>
      <c r="BS1269" s="132" t="str">
        <f t="shared" si="752"/>
        <v/>
      </c>
      <c r="BT1269" s="132" t="str">
        <f t="shared" si="753"/>
        <v/>
      </c>
      <c r="BU1269" s="132" t="str">
        <f t="shared" si="754"/>
        <v/>
      </c>
      <c r="BV1269" s="132" t="str">
        <f t="shared" si="755"/>
        <v/>
      </c>
      <c r="BW1269" s="132" t="str">
        <f t="shared" si="756"/>
        <v/>
      </c>
      <c r="BX1269" s="132" t="str">
        <f t="shared" si="757"/>
        <v/>
      </c>
      <c r="BY1269" s="132" t="str">
        <f t="shared" si="758"/>
        <v/>
      </c>
      <c r="BZ1269" t="str">
        <f t="shared" si="759"/>
        <v/>
      </c>
      <c r="CA1269" t="str">
        <f t="shared" si="760"/>
        <v/>
      </c>
      <c r="CB1269" t="str">
        <f t="shared" si="761"/>
        <v/>
      </c>
      <c r="CC1269" t="str">
        <f t="shared" si="762"/>
        <v/>
      </c>
      <c r="CD1269" t="str">
        <f t="shared" si="763"/>
        <v/>
      </c>
      <c r="CE1269" t="str">
        <f t="shared" si="764"/>
        <v/>
      </c>
      <c r="CF1269" t="str">
        <f t="shared" si="765"/>
        <v/>
      </c>
      <c r="CG1269" t="str">
        <f t="shared" si="766"/>
        <v/>
      </c>
      <c r="CH1269" t="str">
        <f t="shared" si="767"/>
        <v/>
      </c>
      <c r="CI1269" t="str">
        <f t="shared" si="768"/>
        <v/>
      </c>
      <c r="CJ1269" t="str">
        <f t="shared" si="769"/>
        <v/>
      </c>
      <c r="CK1269" t="str">
        <f t="shared" si="770"/>
        <v/>
      </c>
      <c r="CL1269" t="str">
        <f t="shared" si="771"/>
        <v/>
      </c>
      <c r="CM1269" t="str">
        <f t="shared" si="772"/>
        <v/>
      </c>
      <c r="CN1269" t="str">
        <f t="shared" si="773"/>
        <v/>
      </c>
      <c r="CO1269" t="str">
        <f t="shared" si="774"/>
        <v/>
      </c>
    </row>
    <row r="1270" spans="1:93" ht="17.100000000000001" customHeight="1">
      <c r="A1270" t="s">
        <v>5929</v>
      </c>
      <c r="B1270" s="97" t="s">
        <v>5295</v>
      </c>
      <c r="C1270" s="26" t="s">
        <v>6249</v>
      </c>
      <c r="D1270" s="27"/>
      <c r="E1270" s="27" t="s">
        <v>61</v>
      </c>
      <c r="F1270" t="s">
        <v>48</v>
      </c>
      <c r="G1270" s="30"/>
      <c r="I1270" t="s">
        <v>6171</v>
      </c>
      <c r="K1270" s="28"/>
      <c r="M1270" t="s">
        <v>38</v>
      </c>
      <c r="R1270" t="str">
        <f>IF(COUNTIF(soi_input_variables!A:A,B1270)&gt;0,"yes","no")</f>
        <v>no</v>
      </c>
      <c r="S1270" t="str">
        <f>IF(COUNTIF(midas_input_variables!A:A,B1270)&gt;0,"yes","no")</f>
        <v>no</v>
      </c>
      <c r="T1270" t="str">
        <f t="shared" ref="T1270:T1369" si="775">IF(OR(R1270="yes",S1270="yes"),"yes","no")</f>
        <v>no</v>
      </c>
      <c r="U1270">
        <v>0.02</v>
      </c>
      <c r="V1270" t="str">
        <f>IF(COUNTIF(eucalc_variables_proxies!A:A,B1270)&gt;0,"yes","no")</f>
        <v>yes</v>
      </c>
      <c r="X1270" t="s">
        <v>3132</v>
      </c>
      <c r="Y1270" t="s">
        <v>3132</v>
      </c>
      <c r="AO1270" s="29"/>
      <c r="AP1270" s="103" t="s">
        <v>6256</v>
      </c>
      <c r="AQ1270" s="104" t="b">
        <v>1</v>
      </c>
      <c r="AR1270" s="105"/>
      <c r="AS1270" s="29"/>
      <c r="AT1270" s="131" t="str" cm="1">
        <f t="array" ref="AT1270">IFERROR(_xlfn.TEXTSPLIT(AR1270,";",,FALSE),"")</f>
        <v/>
      </c>
      <c r="BJ1270" s="132" t="str">
        <f t="shared" si="743"/>
        <v/>
      </c>
      <c r="BK1270" s="132" t="str">
        <f t="shared" si="744"/>
        <v/>
      </c>
      <c r="BL1270" s="132" t="str">
        <f t="shared" si="745"/>
        <v/>
      </c>
      <c r="BM1270" s="132" t="str">
        <f t="shared" si="746"/>
        <v/>
      </c>
      <c r="BN1270" s="132" t="str">
        <f t="shared" si="747"/>
        <v/>
      </c>
      <c r="BO1270" s="132" t="str">
        <f t="shared" si="748"/>
        <v/>
      </c>
      <c r="BP1270" s="132" t="str">
        <f t="shared" si="749"/>
        <v/>
      </c>
      <c r="BQ1270" s="132" t="str">
        <f t="shared" si="750"/>
        <v/>
      </c>
      <c r="BR1270" s="132" t="str">
        <f t="shared" si="751"/>
        <v/>
      </c>
      <c r="BS1270" s="132" t="str">
        <f t="shared" si="752"/>
        <v/>
      </c>
      <c r="BT1270" s="132" t="str">
        <f t="shared" si="753"/>
        <v/>
      </c>
      <c r="BU1270" s="132" t="str">
        <f t="shared" si="754"/>
        <v/>
      </c>
      <c r="BV1270" s="132" t="str">
        <f t="shared" si="755"/>
        <v/>
      </c>
      <c r="BW1270" s="132" t="str">
        <f t="shared" si="756"/>
        <v/>
      </c>
      <c r="BX1270" s="132" t="str">
        <f t="shared" si="757"/>
        <v/>
      </c>
      <c r="BY1270" s="132" t="str">
        <f t="shared" si="758"/>
        <v/>
      </c>
      <c r="BZ1270" t="str">
        <f t="shared" si="759"/>
        <v/>
      </c>
      <c r="CA1270" t="str">
        <f t="shared" si="760"/>
        <v/>
      </c>
      <c r="CB1270" t="str">
        <f t="shared" si="761"/>
        <v/>
      </c>
      <c r="CC1270" t="str">
        <f t="shared" si="762"/>
        <v/>
      </c>
      <c r="CD1270" t="str">
        <f t="shared" si="763"/>
        <v/>
      </c>
      <c r="CE1270" t="str">
        <f t="shared" si="764"/>
        <v/>
      </c>
      <c r="CF1270" t="str">
        <f t="shared" si="765"/>
        <v/>
      </c>
      <c r="CG1270" t="str">
        <f t="shared" si="766"/>
        <v/>
      </c>
      <c r="CH1270" t="str">
        <f t="shared" si="767"/>
        <v/>
      </c>
      <c r="CI1270" t="str">
        <f t="shared" si="768"/>
        <v/>
      </c>
      <c r="CJ1270" t="str">
        <f t="shared" si="769"/>
        <v/>
      </c>
      <c r="CK1270" t="str">
        <f t="shared" si="770"/>
        <v/>
      </c>
      <c r="CL1270" t="str">
        <f t="shared" si="771"/>
        <v/>
      </c>
      <c r="CM1270" t="str">
        <f t="shared" si="772"/>
        <v/>
      </c>
      <c r="CN1270" t="str">
        <f t="shared" si="773"/>
        <v/>
      </c>
      <c r="CO1270" t="str">
        <f t="shared" si="774"/>
        <v/>
      </c>
    </row>
    <row r="1271" spans="1:93" ht="16.5" customHeight="1">
      <c r="A1271" t="s">
        <v>5937</v>
      </c>
      <c r="B1271" s="97" t="s">
        <v>5301</v>
      </c>
      <c r="C1271" s="26" t="s">
        <v>6249</v>
      </c>
      <c r="D1271" s="27"/>
      <c r="E1271" s="27" t="s">
        <v>61</v>
      </c>
      <c r="F1271" t="s">
        <v>48</v>
      </c>
      <c r="G1271" s="30"/>
      <c r="I1271" t="s">
        <v>6171</v>
      </c>
      <c r="K1271" s="28"/>
      <c r="M1271" t="s">
        <v>38</v>
      </c>
      <c r="R1271" t="str">
        <f>IF(COUNTIF(soi_input_variables!A:A,B1271)&gt;0,"yes","no")</f>
        <v>no</v>
      </c>
      <c r="S1271" t="str">
        <f>IF(COUNTIF(midas_input_variables!A:A,B1271)&gt;0,"yes","no")</f>
        <v>no</v>
      </c>
      <c r="T1271" t="str">
        <f t="shared" si="775"/>
        <v>no</v>
      </c>
      <c r="U1271">
        <v>0.02</v>
      </c>
      <c r="V1271" t="str">
        <f>IF(COUNTIF(eucalc_variables_proxies!A:A,B1271)&gt;0,"yes","no")</f>
        <v>yes</v>
      </c>
      <c r="X1271" t="s">
        <v>3132</v>
      </c>
      <c r="Y1271" t="s">
        <v>3132</v>
      </c>
      <c r="AO1271" s="29"/>
      <c r="AP1271" s="103" t="s">
        <v>6257</v>
      </c>
      <c r="AQ1271" s="104" t="b">
        <v>1</v>
      </c>
      <c r="AR1271" s="105"/>
      <c r="AS1271" s="29"/>
      <c r="AT1271" s="131" t="str" cm="1">
        <f t="array" ref="AT1271">IFERROR(_xlfn.TEXTSPLIT(AR1271,";",,FALSE),"")</f>
        <v/>
      </c>
      <c r="BJ1271" s="132" t="str">
        <f t="shared" si="743"/>
        <v/>
      </c>
      <c r="BK1271" s="132" t="str">
        <f t="shared" si="744"/>
        <v/>
      </c>
      <c r="BL1271" s="132" t="str">
        <f t="shared" si="745"/>
        <v/>
      </c>
      <c r="BM1271" s="132" t="str">
        <f t="shared" si="746"/>
        <v/>
      </c>
      <c r="BN1271" s="132" t="str">
        <f t="shared" si="747"/>
        <v/>
      </c>
      <c r="BO1271" s="132" t="str">
        <f t="shared" si="748"/>
        <v/>
      </c>
      <c r="BP1271" s="132" t="str">
        <f t="shared" si="749"/>
        <v/>
      </c>
      <c r="BQ1271" s="132" t="str">
        <f t="shared" si="750"/>
        <v/>
      </c>
      <c r="BR1271" s="132" t="str">
        <f t="shared" si="751"/>
        <v/>
      </c>
      <c r="BS1271" s="132" t="str">
        <f t="shared" si="752"/>
        <v/>
      </c>
      <c r="BT1271" s="132" t="str">
        <f t="shared" si="753"/>
        <v/>
      </c>
      <c r="BU1271" s="132" t="str">
        <f t="shared" si="754"/>
        <v/>
      </c>
      <c r="BV1271" s="132" t="str">
        <f t="shared" si="755"/>
        <v/>
      </c>
      <c r="BW1271" s="132" t="str">
        <f t="shared" si="756"/>
        <v/>
      </c>
      <c r="BX1271" s="132" t="str">
        <f t="shared" si="757"/>
        <v/>
      </c>
      <c r="BY1271" s="132" t="str">
        <f t="shared" si="758"/>
        <v/>
      </c>
      <c r="BZ1271" t="str">
        <f t="shared" si="759"/>
        <v/>
      </c>
      <c r="CA1271" t="str">
        <f t="shared" si="760"/>
        <v/>
      </c>
      <c r="CB1271" t="str">
        <f t="shared" si="761"/>
        <v/>
      </c>
      <c r="CC1271" t="str">
        <f t="shared" si="762"/>
        <v/>
      </c>
      <c r="CD1271" t="str">
        <f t="shared" si="763"/>
        <v/>
      </c>
      <c r="CE1271" t="str">
        <f t="shared" si="764"/>
        <v/>
      </c>
      <c r="CF1271" t="str">
        <f t="shared" si="765"/>
        <v/>
      </c>
      <c r="CG1271" t="str">
        <f t="shared" si="766"/>
        <v/>
      </c>
      <c r="CH1271" t="str">
        <f t="shared" si="767"/>
        <v/>
      </c>
      <c r="CI1271" t="str">
        <f t="shared" si="768"/>
        <v/>
      </c>
      <c r="CJ1271" t="str">
        <f t="shared" si="769"/>
        <v/>
      </c>
      <c r="CK1271" t="str">
        <f t="shared" si="770"/>
        <v/>
      </c>
      <c r="CL1271" t="str">
        <f t="shared" si="771"/>
        <v/>
      </c>
      <c r="CM1271" t="str">
        <f t="shared" si="772"/>
        <v/>
      </c>
      <c r="CN1271" t="str">
        <f t="shared" si="773"/>
        <v/>
      </c>
      <c r="CO1271" t="str">
        <f t="shared" si="774"/>
        <v/>
      </c>
    </row>
    <row r="1272" spans="1:93" ht="17.100000000000001" customHeight="1">
      <c r="A1272" t="s">
        <v>6258</v>
      </c>
      <c r="B1272" s="97" t="s">
        <v>5304</v>
      </c>
      <c r="C1272" s="26" t="s">
        <v>6259</v>
      </c>
      <c r="D1272" s="27"/>
      <c r="E1272" s="27" t="s">
        <v>61</v>
      </c>
      <c r="F1272" t="s">
        <v>48</v>
      </c>
      <c r="G1272" s="30" t="s">
        <v>58</v>
      </c>
      <c r="H1272" s="29" t="s">
        <v>3355</v>
      </c>
      <c r="K1272" s="28"/>
      <c r="M1272" t="s">
        <v>38</v>
      </c>
      <c r="R1272" t="str">
        <f>IF(COUNTIF(soi_input_variables!A:A,B1272)&gt;0,"yes","no")</f>
        <v>no</v>
      </c>
      <c r="S1272" t="str">
        <f>IF(COUNTIF(midas_input_variables!A:A,B1272)&gt;0,"yes","no")</f>
        <v>yes</v>
      </c>
      <c r="T1272" t="str">
        <f t="shared" si="775"/>
        <v>yes</v>
      </c>
      <c r="U1272">
        <v>0.02</v>
      </c>
      <c r="V1272" t="str">
        <f>IF(COUNTIF(eucalc_variables_proxies!A:A,B1272)&gt;0,"yes","no")</f>
        <v>yes</v>
      </c>
      <c r="X1272" t="s">
        <v>2943</v>
      </c>
      <c r="Y1272" t="s">
        <v>5305</v>
      </c>
      <c r="AO1272" s="29"/>
      <c r="AP1272" s="103" t="s">
        <v>6260</v>
      </c>
      <c r="AQ1272" s="104" t="b">
        <v>1</v>
      </c>
      <c r="AR1272" s="105"/>
      <c r="AS1272" s="29"/>
      <c r="AT1272" s="131" t="str" cm="1">
        <f t="array" ref="AT1272">IFERROR(_xlfn.TEXTSPLIT(AR1272,";",,FALSE),"")</f>
        <v/>
      </c>
      <c r="BJ1272" s="132" t="str">
        <f t="shared" si="743"/>
        <v/>
      </c>
      <c r="BK1272" s="132" t="str">
        <f t="shared" si="744"/>
        <v/>
      </c>
      <c r="BL1272" s="132" t="str">
        <f t="shared" si="745"/>
        <v/>
      </c>
      <c r="BM1272" s="132" t="str">
        <f t="shared" si="746"/>
        <v/>
      </c>
      <c r="BN1272" s="132" t="str">
        <f t="shared" si="747"/>
        <v/>
      </c>
      <c r="BO1272" s="132" t="str">
        <f t="shared" si="748"/>
        <v/>
      </c>
      <c r="BP1272" s="132" t="str">
        <f t="shared" si="749"/>
        <v/>
      </c>
      <c r="BQ1272" s="132" t="str">
        <f t="shared" si="750"/>
        <v/>
      </c>
      <c r="BR1272" s="132" t="str">
        <f t="shared" si="751"/>
        <v/>
      </c>
      <c r="BS1272" s="132" t="str">
        <f t="shared" si="752"/>
        <v/>
      </c>
      <c r="BT1272" s="132" t="str">
        <f t="shared" si="753"/>
        <v/>
      </c>
      <c r="BU1272" s="132" t="str">
        <f t="shared" si="754"/>
        <v/>
      </c>
      <c r="BV1272" s="132" t="str">
        <f t="shared" si="755"/>
        <v/>
      </c>
      <c r="BW1272" s="132" t="str">
        <f t="shared" si="756"/>
        <v/>
      </c>
      <c r="BX1272" s="132" t="str">
        <f t="shared" si="757"/>
        <v/>
      </c>
      <c r="BY1272" s="132" t="str">
        <f t="shared" si="758"/>
        <v/>
      </c>
      <c r="BZ1272" t="str">
        <f t="shared" si="759"/>
        <v/>
      </c>
      <c r="CA1272" t="str">
        <f t="shared" si="760"/>
        <v/>
      </c>
      <c r="CB1272" t="str">
        <f t="shared" si="761"/>
        <v/>
      </c>
      <c r="CC1272" t="str">
        <f t="shared" si="762"/>
        <v/>
      </c>
      <c r="CD1272" t="str">
        <f t="shared" si="763"/>
        <v/>
      </c>
      <c r="CE1272" t="str">
        <f t="shared" si="764"/>
        <v/>
      </c>
      <c r="CF1272" t="str">
        <f t="shared" si="765"/>
        <v/>
      </c>
      <c r="CG1272" t="str">
        <f t="shared" si="766"/>
        <v/>
      </c>
      <c r="CH1272" t="str">
        <f t="shared" si="767"/>
        <v/>
      </c>
      <c r="CI1272" t="str">
        <f t="shared" si="768"/>
        <v/>
      </c>
      <c r="CJ1272" t="str">
        <f t="shared" si="769"/>
        <v/>
      </c>
      <c r="CK1272" t="str">
        <f t="shared" si="770"/>
        <v/>
      </c>
      <c r="CL1272" t="str">
        <f t="shared" si="771"/>
        <v/>
      </c>
      <c r="CM1272" t="str">
        <f t="shared" si="772"/>
        <v/>
      </c>
      <c r="CN1272" t="str">
        <f t="shared" si="773"/>
        <v/>
      </c>
      <c r="CO1272" t="str">
        <f t="shared" si="774"/>
        <v/>
      </c>
    </row>
    <row r="1273" spans="1:93" ht="17.100000000000001" customHeight="1">
      <c r="A1273" t="s">
        <v>6261</v>
      </c>
      <c r="B1273" s="97" t="s">
        <v>5310</v>
      </c>
      <c r="C1273" s="26" t="s">
        <v>6262</v>
      </c>
      <c r="D1273" s="27"/>
      <c r="E1273" s="27" t="s">
        <v>61</v>
      </c>
      <c r="F1273" t="s">
        <v>48</v>
      </c>
      <c r="G1273" s="30" t="s">
        <v>58</v>
      </c>
      <c r="H1273" s="29" t="s">
        <v>3355</v>
      </c>
      <c r="K1273" s="28"/>
      <c r="M1273" t="s">
        <v>38</v>
      </c>
      <c r="R1273" t="str">
        <f>IF(COUNTIF(soi_input_variables!A:A,B1273)&gt;0,"yes","no")</f>
        <v>no</v>
      </c>
      <c r="S1273" t="str">
        <f>IF(COUNTIF(midas_input_variables!A:A,B1273)&gt;0,"yes","no")</f>
        <v>yes</v>
      </c>
      <c r="T1273" t="str">
        <f t="shared" si="775"/>
        <v>yes</v>
      </c>
      <c r="U1273">
        <v>0.02</v>
      </c>
      <c r="V1273" t="str">
        <f>IF(COUNTIF(eucalc_variables_proxies!A:A,B1273)&gt;0,"yes","no")</f>
        <v>yes</v>
      </c>
      <c r="X1273" t="s">
        <v>2943</v>
      </c>
      <c r="Y1273" t="s">
        <v>5305</v>
      </c>
      <c r="AO1273" s="29"/>
      <c r="AP1273" s="103" t="s">
        <v>6263</v>
      </c>
      <c r="AQ1273" s="104" t="b">
        <v>1</v>
      </c>
      <c r="AR1273" s="105"/>
      <c r="AS1273" s="29"/>
      <c r="AT1273" s="131" t="str" cm="1">
        <f t="array" ref="AT1273">IFERROR(_xlfn.TEXTSPLIT(AR1273,";",,FALSE),"")</f>
        <v/>
      </c>
      <c r="BJ1273" s="132" t="str">
        <f t="shared" si="743"/>
        <v/>
      </c>
      <c r="BK1273" s="132" t="str">
        <f t="shared" si="744"/>
        <v/>
      </c>
      <c r="BL1273" s="132" t="str">
        <f t="shared" si="745"/>
        <v/>
      </c>
      <c r="BM1273" s="132" t="str">
        <f t="shared" si="746"/>
        <v/>
      </c>
      <c r="BN1273" s="132" t="str">
        <f t="shared" si="747"/>
        <v/>
      </c>
      <c r="BO1273" s="132" t="str">
        <f t="shared" si="748"/>
        <v/>
      </c>
      <c r="BP1273" s="132" t="str">
        <f t="shared" si="749"/>
        <v/>
      </c>
      <c r="BQ1273" s="132" t="str">
        <f t="shared" si="750"/>
        <v/>
      </c>
      <c r="BR1273" s="132" t="str">
        <f t="shared" si="751"/>
        <v/>
      </c>
      <c r="BS1273" s="132" t="str">
        <f t="shared" si="752"/>
        <v/>
      </c>
      <c r="BT1273" s="132" t="str">
        <f t="shared" si="753"/>
        <v/>
      </c>
      <c r="BU1273" s="132" t="str">
        <f t="shared" si="754"/>
        <v/>
      </c>
      <c r="BV1273" s="132" t="str">
        <f t="shared" si="755"/>
        <v/>
      </c>
      <c r="BW1273" s="132" t="str">
        <f t="shared" si="756"/>
        <v/>
      </c>
      <c r="BX1273" s="132" t="str">
        <f t="shared" si="757"/>
        <v/>
      </c>
      <c r="BY1273" s="132" t="str">
        <f t="shared" si="758"/>
        <v/>
      </c>
      <c r="BZ1273" t="str">
        <f t="shared" si="759"/>
        <v/>
      </c>
      <c r="CA1273" t="str">
        <f t="shared" si="760"/>
        <v/>
      </c>
      <c r="CB1273" t="str">
        <f t="shared" si="761"/>
        <v/>
      </c>
      <c r="CC1273" t="str">
        <f t="shared" si="762"/>
        <v/>
      </c>
      <c r="CD1273" t="str">
        <f t="shared" si="763"/>
        <v/>
      </c>
      <c r="CE1273" t="str">
        <f t="shared" si="764"/>
        <v/>
      </c>
      <c r="CF1273" t="str">
        <f t="shared" si="765"/>
        <v/>
      </c>
      <c r="CG1273" t="str">
        <f t="shared" si="766"/>
        <v/>
      </c>
      <c r="CH1273" t="str">
        <f t="shared" si="767"/>
        <v/>
      </c>
      <c r="CI1273" t="str">
        <f t="shared" si="768"/>
        <v/>
      </c>
      <c r="CJ1273" t="str">
        <f t="shared" si="769"/>
        <v/>
      </c>
      <c r="CK1273" t="str">
        <f t="shared" si="770"/>
        <v/>
      </c>
      <c r="CL1273" t="str">
        <f t="shared" si="771"/>
        <v/>
      </c>
      <c r="CM1273" t="str">
        <f t="shared" si="772"/>
        <v/>
      </c>
      <c r="CN1273" t="str">
        <f t="shared" si="773"/>
        <v/>
      </c>
      <c r="CO1273" t="str">
        <f t="shared" si="774"/>
        <v/>
      </c>
    </row>
    <row r="1274" spans="1:93" ht="15" customHeight="1">
      <c r="A1274" t="s">
        <v>6264</v>
      </c>
      <c r="B1274" s="97" t="s">
        <v>5314</v>
      </c>
      <c r="C1274" s="26" t="s">
        <v>6265</v>
      </c>
      <c r="D1274" s="27"/>
      <c r="E1274" s="27" t="s">
        <v>61</v>
      </c>
      <c r="F1274" t="s">
        <v>48</v>
      </c>
      <c r="G1274" s="30" t="s">
        <v>58</v>
      </c>
      <c r="H1274" s="29" t="s">
        <v>3355</v>
      </c>
      <c r="K1274" s="28"/>
      <c r="M1274" t="s">
        <v>38</v>
      </c>
      <c r="R1274" t="str">
        <f>IF(COUNTIF(soi_input_variables!A:A,B1274)&gt;0,"yes","no")</f>
        <v>no</v>
      </c>
      <c r="S1274" t="str">
        <f>IF(COUNTIF(midas_input_variables!A:A,B1274)&gt;0,"yes","no")</f>
        <v>yes</v>
      </c>
      <c r="T1274" t="str">
        <f t="shared" si="775"/>
        <v>yes</v>
      </c>
      <c r="U1274">
        <v>0.02</v>
      </c>
      <c r="V1274" t="str">
        <f>IF(COUNTIF(eucalc_variables_proxies!A:A,B1274)&gt;0,"yes","no")</f>
        <v>yes</v>
      </c>
      <c r="X1274" t="s">
        <v>2943</v>
      </c>
      <c r="Y1274" t="s">
        <v>5305</v>
      </c>
      <c r="AO1274" s="29"/>
      <c r="AP1274" s="103" t="s">
        <v>6266</v>
      </c>
      <c r="AQ1274" s="104" t="b">
        <v>1</v>
      </c>
      <c r="AR1274" s="105"/>
      <c r="AS1274" s="29"/>
      <c r="AT1274" s="131" t="str" cm="1">
        <f t="array" ref="AT1274">IFERROR(_xlfn.TEXTSPLIT(AR1274,";",,FALSE),"")</f>
        <v/>
      </c>
      <c r="BJ1274" s="132" t="str">
        <f t="shared" si="743"/>
        <v/>
      </c>
      <c r="BK1274" s="132" t="str">
        <f t="shared" si="744"/>
        <v/>
      </c>
      <c r="BL1274" s="132" t="str">
        <f t="shared" si="745"/>
        <v/>
      </c>
      <c r="BM1274" s="132" t="str">
        <f t="shared" si="746"/>
        <v/>
      </c>
      <c r="BN1274" s="132" t="str">
        <f t="shared" si="747"/>
        <v/>
      </c>
      <c r="BO1274" s="132" t="str">
        <f t="shared" si="748"/>
        <v/>
      </c>
      <c r="BP1274" s="132" t="str">
        <f t="shared" si="749"/>
        <v/>
      </c>
      <c r="BQ1274" s="132" t="str">
        <f t="shared" si="750"/>
        <v/>
      </c>
      <c r="BR1274" s="132" t="str">
        <f t="shared" si="751"/>
        <v/>
      </c>
      <c r="BS1274" s="132" t="str">
        <f t="shared" si="752"/>
        <v/>
      </c>
      <c r="BT1274" s="132" t="str">
        <f t="shared" si="753"/>
        <v/>
      </c>
      <c r="BU1274" s="132" t="str">
        <f t="shared" si="754"/>
        <v/>
      </c>
      <c r="BV1274" s="132" t="str">
        <f t="shared" si="755"/>
        <v/>
      </c>
      <c r="BW1274" s="132" t="str">
        <f t="shared" si="756"/>
        <v/>
      </c>
      <c r="BX1274" s="132" t="str">
        <f t="shared" si="757"/>
        <v/>
      </c>
      <c r="BY1274" s="132" t="str">
        <f t="shared" si="758"/>
        <v/>
      </c>
      <c r="BZ1274" t="str">
        <f t="shared" si="759"/>
        <v/>
      </c>
      <c r="CA1274" t="str">
        <f t="shared" si="760"/>
        <v/>
      </c>
      <c r="CB1274" t="str">
        <f t="shared" si="761"/>
        <v/>
      </c>
      <c r="CC1274" t="str">
        <f t="shared" si="762"/>
        <v/>
      </c>
      <c r="CD1274" t="str">
        <f t="shared" si="763"/>
        <v/>
      </c>
      <c r="CE1274" t="str">
        <f t="shared" si="764"/>
        <v/>
      </c>
      <c r="CF1274" t="str">
        <f t="shared" si="765"/>
        <v/>
      </c>
      <c r="CG1274" t="str">
        <f t="shared" si="766"/>
        <v/>
      </c>
      <c r="CH1274" t="str">
        <f t="shared" si="767"/>
        <v/>
      </c>
      <c r="CI1274" t="str">
        <f t="shared" si="768"/>
        <v/>
      </c>
      <c r="CJ1274" t="str">
        <f t="shared" si="769"/>
        <v/>
      </c>
      <c r="CK1274" t="str">
        <f t="shared" si="770"/>
        <v/>
      </c>
      <c r="CL1274" t="str">
        <f t="shared" si="771"/>
        <v/>
      </c>
      <c r="CM1274" t="str">
        <f t="shared" si="772"/>
        <v/>
      </c>
      <c r="CN1274" t="str">
        <f t="shared" si="773"/>
        <v/>
      </c>
      <c r="CO1274" t="str">
        <f t="shared" si="774"/>
        <v/>
      </c>
    </row>
    <row r="1275" spans="1:93" ht="14.7" customHeight="1">
      <c r="A1275" t="s">
        <v>6267</v>
      </c>
      <c r="B1275" s="97" t="s">
        <v>5317</v>
      </c>
      <c r="C1275" s="26" t="s">
        <v>6268</v>
      </c>
      <c r="D1275" s="27"/>
      <c r="E1275" s="27" t="s">
        <v>61</v>
      </c>
      <c r="F1275" t="s">
        <v>48</v>
      </c>
      <c r="G1275" s="30" t="s">
        <v>58</v>
      </c>
      <c r="H1275" s="29" t="s">
        <v>3355</v>
      </c>
      <c r="K1275" s="28"/>
      <c r="M1275" t="s">
        <v>38</v>
      </c>
      <c r="R1275" t="str">
        <f>IF(COUNTIF(soi_input_variables!A:A,B1275)&gt;0,"yes","no")</f>
        <v>no</v>
      </c>
      <c r="S1275" t="str">
        <f>IF(COUNTIF(midas_input_variables!A:A,B1275)&gt;0,"yes","no")</f>
        <v>yes</v>
      </c>
      <c r="T1275" t="str">
        <f t="shared" si="775"/>
        <v>yes</v>
      </c>
      <c r="U1275">
        <v>0.02</v>
      </c>
      <c r="V1275" t="str">
        <f>IF(COUNTIF(eucalc_variables_proxies!A:A,B1275)&gt;0,"yes","no")</f>
        <v>yes</v>
      </c>
      <c r="X1275" t="s">
        <v>2943</v>
      </c>
      <c r="Y1275" t="s">
        <v>5305</v>
      </c>
      <c r="AO1275" s="29"/>
      <c r="AP1275" s="103" t="s">
        <v>6269</v>
      </c>
      <c r="AQ1275" s="104" t="b">
        <v>1</v>
      </c>
      <c r="AR1275" s="105"/>
      <c r="AS1275" s="29"/>
      <c r="AT1275" s="131" t="str" cm="1">
        <f t="array" ref="AT1275">IFERROR(_xlfn.TEXTSPLIT(AR1275,";",,FALSE),"")</f>
        <v/>
      </c>
      <c r="BJ1275" s="132" t="str">
        <f t="shared" si="743"/>
        <v/>
      </c>
      <c r="BK1275" s="132" t="str">
        <f t="shared" si="744"/>
        <v/>
      </c>
      <c r="BL1275" s="132" t="str">
        <f t="shared" si="745"/>
        <v/>
      </c>
      <c r="BM1275" s="132" t="str">
        <f t="shared" si="746"/>
        <v/>
      </c>
      <c r="BN1275" s="132" t="str">
        <f t="shared" si="747"/>
        <v/>
      </c>
      <c r="BO1275" s="132" t="str">
        <f t="shared" si="748"/>
        <v/>
      </c>
      <c r="BP1275" s="132" t="str">
        <f t="shared" si="749"/>
        <v/>
      </c>
      <c r="BQ1275" s="132" t="str">
        <f t="shared" si="750"/>
        <v/>
      </c>
      <c r="BR1275" s="132" t="str">
        <f t="shared" si="751"/>
        <v/>
      </c>
      <c r="BS1275" s="132" t="str">
        <f t="shared" si="752"/>
        <v/>
      </c>
      <c r="BT1275" s="132" t="str">
        <f t="shared" si="753"/>
        <v/>
      </c>
      <c r="BU1275" s="132" t="str">
        <f t="shared" si="754"/>
        <v/>
      </c>
      <c r="BV1275" s="132" t="str">
        <f t="shared" si="755"/>
        <v/>
      </c>
      <c r="BW1275" s="132" t="str">
        <f t="shared" si="756"/>
        <v/>
      </c>
      <c r="BX1275" s="132" t="str">
        <f t="shared" si="757"/>
        <v/>
      </c>
      <c r="BY1275" s="132" t="str">
        <f t="shared" si="758"/>
        <v/>
      </c>
      <c r="BZ1275" t="str">
        <f t="shared" si="759"/>
        <v/>
      </c>
      <c r="CA1275" t="str">
        <f t="shared" si="760"/>
        <v/>
      </c>
      <c r="CB1275" t="str">
        <f t="shared" si="761"/>
        <v/>
      </c>
      <c r="CC1275" t="str">
        <f t="shared" si="762"/>
        <v/>
      </c>
      <c r="CD1275" t="str">
        <f t="shared" si="763"/>
        <v/>
      </c>
      <c r="CE1275" t="str">
        <f t="shared" si="764"/>
        <v/>
      </c>
      <c r="CF1275" t="str">
        <f t="shared" si="765"/>
        <v/>
      </c>
      <c r="CG1275" t="str">
        <f t="shared" si="766"/>
        <v/>
      </c>
      <c r="CH1275" t="str">
        <f t="shared" si="767"/>
        <v/>
      </c>
      <c r="CI1275" t="str">
        <f t="shared" si="768"/>
        <v/>
      </c>
      <c r="CJ1275" t="str">
        <f t="shared" si="769"/>
        <v/>
      </c>
      <c r="CK1275" t="str">
        <f t="shared" si="770"/>
        <v/>
      </c>
      <c r="CL1275" t="str">
        <f t="shared" si="771"/>
        <v/>
      </c>
      <c r="CM1275" t="str">
        <f t="shared" si="772"/>
        <v/>
      </c>
      <c r="CN1275" t="str">
        <f t="shared" si="773"/>
        <v/>
      </c>
      <c r="CO1275" t="str">
        <f t="shared" si="774"/>
        <v/>
      </c>
    </row>
    <row r="1276" spans="1:93" ht="14.7" customHeight="1">
      <c r="A1276" t="s">
        <v>6270</v>
      </c>
      <c r="B1276" s="97" t="s">
        <v>5320</v>
      </c>
      <c r="C1276" s="26" t="s">
        <v>6271</v>
      </c>
      <c r="D1276" s="27"/>
      <c r="E1276" s="27" t="s">
        <v>61</v>
      </c>
      <c r="F1276" t="s">
        <v>48</v>
      </c>
      <c r="G1276" s="30" t="s">
        <v>58</v>
      </c>
      <c r="H1276" s="29" t="s">
        <v>3355</v>
      </c>
      <c r="K1276" s="28"/>
      <c r="M1276" t="s">
        <v>38</v>
      </c>
      <c r="R1276" t="str">
        <f>IF(COUNTIF(soi_input_variables!A:A,B1276)&gt;0,"yes","no")</f>
        <v>no</v>
      </c>
      <c r="S1276" t="str">
        <f>IF(COUNTIF(midas_input_variables!A:A,B1276)&gt;0,"yes","no")</f>
        <v>yes</v>
      </c>
      <c r="T1276" t="str">
        <f t="shared" si="775"/>
        <v>yes</v>
      </c>
      <c r="U1276">
        <v>0.02</v>
      </c>
      <c r="V1276" t="str">
        <f>IF(COUNTIF(eucalc_variables_proxies!A:A,B1276)&gt;0,"yes","no")</f>
        <v>yes</v>
      </c>
      <c r="X1276" t="s">
        <v>2943</v>
      </c>
      <c r="Y1276" t="s">
        <v>5305</v>
      </c>
      <c r="AO1276" s="29"/>
      <c r="AP1276" s="103" t="s">
        <v>6272</v>
      </c>
      <c r="AQ1276" s="104" t="b">
        <v>1</v>
      </c>
      <c r="AR1276" s="105"/>
      <c r="AS1276" s="29"/>
      <c r="AT1276" s="131" t="str" cm="1">
        <f t="array" ref="AT1276">IFERROR(_xlfn.TEXTSPLIT(AR1276,";",,FALSE),"")</f>
        <v/>
      </c>
      <c r="BJ1276" s="132" t="str">
        <f t="shared" si="743"/>
        <v/>
      </c>
      <c r="BK1276" s="132" t="str">
        <f t="shared" si="744"/>
        <v/>
      </c>
      <c r="BL1276" s="132" t="str">
        <f t="shared" si="745"/>
        <v/>
      </c>
      <c r="BM1276" s="132" t="str">
        <f t="shared" si="746"/>
        <v/>
      </c>
      <c r="BN1276" s="132" t="str">
        <f t="shared" si="747"/>
        <v/>
      </c>
      <c r="BO1276" s="132" t="str">
        <f t="shared" si="748"/>
        <v/>
      </c>
      <c r="BP1276" s="132" t="str">
        <f t="shared" si="749"/>
        <v/>
      </c>
      <c r="BQ1276" s="132" t="str">
        <f t="shared" si="750"/>
        <v/>
      </c>
      <c r="BR1276" s="132" t="str">
        <f t="shared" si="751"/>
        <v/>
      </c>
      <c r="BS1276" s="132" t="str">
        <f t="shared" si="752"/>
        <v/>
      </c>
      <c r="BT1276" s="132" t="str">
        <f t="shared" si="753"/>
        <v/>
      </c>
      <c r="BU1276" s="132" t="str">
        <f t="shared" si="754"/>
        <v/>
      </c>
      <c r="BV1276" s="132" t="str">
        <f t="shared" si="755"/>
        <v/>
      </c>
      <c r="BW1276" s="132" t="str">
        <f t="shared" si="756"/>
        <v/>
      </c>
      <c r="BX1276" s="132" t="str">
        <f t="shared" si="757"/>
        <v/>
      </c>
      <c r="BY1276" s="132" t="str">
        <f t="shared" si="758"/>
        <v/>
      </c>
      <c r="BZ1276" t="str">
        <f t="shared" si="759"/>
        <v/>
      </c>
      <c r="CA1276" t="str">
        <f t="shared" si="760"/>
        <v/>
      </c>
      <c r="CB1276" t="str">
        <f t="shared" si="761"/>
        <v/>
      </c>
      <c r="CC1276" t="str">
        <f t="shared" si="762"/>
        <v/>
      </c>
      <c r="CD1276" t="str">
        <f t="shared" si="763"/>
        <v/>
      </c>
      <c r="CE1276" t="str">
        <f t="shared" si="764"/>
        <v/>
      </c>
      <c r="CF1276" t="str">
        <f t="shared" si="765"/>
        <v/>
      </c>
      <c r="CG1276" t="str">
        <f t="shared" si="766"/>
        <v/>
      </c>
      <c r="CH1276" t="str">
        <f t="shared" si="767"/>
        <v/>
      </c>
      <c r="CI1276" t="str">
        <f t="shared" si="768"/>
        <v/>
      </c>
      <c r="CJ1276" t="str">
        <f t="shared" si="769"/>
        <v/>
      </c>
      <c r="CK1276" t="str">
        <f t="shared" si="770"/>
        <v/>
      </c>
      <c r="CL1276" t="str">
        <f t="shared" si="771"/>
        <v/>
      </c>
      <c r="CM1276" t="str">
        <f t="shared" si="772"/>
        <v/>
      </c>
      <c r="CN1276" t="str">
        <f t="shared" si="773"/>
        <v/>
      </c>
      <c r="CO1276" t="str">
        <f t="shared" si="774"/>
        <v/>
      </c>
    </row>
    <row r="1277" spans="1:93" ht="17.100000000000001" customHeight="1">
      <c r="A1277" s="198" t="s">
        <v>6273</v>
      </c>
      <c r="B1277" s="97" t="s">
        <v>5323</v>
      </c>
      <c r="C1277" s="26" t="s">
        <v>6274</v>
      </c>
      <c r="D1277" s="27"/>
      <c r="E1277" s="27" t="s">
        <v>61</v>
      </c>
      <c r="F1277" t="s">
        <v>48</v>
      </c>
      <c r="G1277" s="30" t="s">
        <v>58</v>
      </c>
      <c r="H1277" s="29" t="s">
        <v>1010</v>
      </c>
      <c r="K1277" s="28"/>
      <c r="L1277" t="s">
        <v>472</v>
      </c>
      <c r="M1277" t="s">
        <v>1707</v>
      </c>
      <c r="P1277" s="1" t="str">
        <f>_xlfn.CONCAT(A1272, "+", A1273, "+", A1274, "+", A1275, "+", A1276)</f>
        <v>tra_emissions-CO2e_freight_HDV[Mt]+tra_emissions-CO2e_freight_IWW[Mt]+tra_emissions-CO2e_freight_aviation[Mt]+tra_emissions-CO2e_freight_marine[Mt]+tra_emissions-CO2e_freight_rail[Mt]</v>
      </c>
      <c r="R1277" t="str">
        <f>IF(COUNTIF(soi_input_variables!A:A,B1277)&gt;0,"yes","no")</f>
        <v>no</v>
      </c>
      <c r="S1277" t="str">
        <f>IF(COUNTIF(midas_input_variables!A:A,B1277)&gt;0,"yes","no")</f>
        <v>no</v>
      </c>
      <c r="T1277" t="str">
        <f t="shared" si="775"/>
        <v>no</v>
      </c>
      <c r="U1277">
        <v>0.02</v>
      </c>
      <c r="V1277" t="str">
        <f>IF(COUNTIF(eucalc_variables_proxies!A:A,B1277)&gt;0,"yes","no")</f>
        <v>no</v>
      </c>
      <c r="X1277" t="s">
        <v>2943</v>
      </c>
      <c r="Y1277" t="s">
        <v>5305</v>
      </c>
      <c r="AO1277" s="29"/>
      <c r="AP1277" s="103" t="s">
        <v>6275</v>
      </c>
      <c r="AQ1277" s="104" t="b">
        <v>1</v>
      </c>
      <c r="AR1277" s="105"/>
      <c r="AS1277" s="29"/>
      <c r="AT1277" s="131" t="str" cm="1">
        <f t="array" ref="AT1277">IFERROR(_xlfn.TEXTSPLIT(AR1277,";",,FALSE),"")</f>
        <v/>
      </c>
      <c r="BJ1277" s="132" t="str">
        <f t="shared" si="743"/>
        <v/>
      </c>
      <c r="BK1277" s="132" t="str">
        <f t="shared" si="744"/>
        <v/>
      </c>
      <c r="BL1277" s="132" t="str">
        <f t="shared" si="745"/>
        <v/>
      </c>
      <c r="BM1277" s="132" t="str">
        <f t="shared" si="746"/>
        <v/>
      </c>
      <c r="BN1277" s="132" t="str">
        <f t="shared" si="747"/>
        <v/>
      </c>
      <c r="BO1277" s="132" t="str">
        <f t="shared" si="748"/>
        <v/>
      </c>
      <c r="BP1277" s="132" t="str">
        <f t="shared" si="749"/>
        <v/>
      </c>
      <c r="BQ1277" s="132" t="str">
        <f t="shared" si="750"/>
        <v/>
      </c>
      <c r="BR1277" s="132" t="str">
        <f t="shared" si="751"/>
        <v/>
      </c>
      <c r="BS1277" s="132" t="str">
        <f t="shared" si="752"/>
        <v/>
      </c>
      <c r="BT1277" s="132" t="str">
        <f t="shared" si="753"/>
        <v/>
      </c>
      <c r="BU1277" s="132" t="str">
        <f t="shared" si="754"/>
        <v/>
      </c>
      <c r="BV1277" s="132" t="str">
        <f t="shared" si="755"/>
        <v/>
      </c>
      <c r="BW1277" s="132" t="str">
        <f t="shared" si="756"/>
        <v/>
      </c>
      <c r="BX1277" s="132" t="str">
        <f t="shared" si="757"/>
        <v/>
      </c>
      <c r="BY1277" s="132" t="str">
        <f t="shared" si="758"/>
        <v/>
      </c>
      <c r="BZ1277" t="str">
        <f t="shared" si="759"/>
        <v/>
      </c>
      <c r="CA1277" t="str">
        <f t="shared" si="760"/>
        <v/>
      </c>
      <c r="CB1277" t="str">
        <f t="shared" si="761"/>
        <v/>
      </c>
      <c r="CC1277" t="str">
        <f t="shared" si="762"/>
        <v/>
      </c>
      <c r="CD1277" t="str">
        <f t="shared" si="763"/>
        <v/>
      </c>
      <c r="CE1277" t="str">
        <f t="shared" si="764"/>
        <v/>
      </c>
      <c r="CF1277" t="str">
        <f t="shared" si="765"/>
        <v/>
      </c>
      <c r="CG1277" t="str">
        <f t="shared" si="766"/>
        <v/>
      </c>
      <c r="CH1277" t="str">
        <f t="shared" si="767"/>
        <v/>
      </c>
      <c r="CI1277" t="str">
        <f t="shared" si="768"/>
        <v/>
      </c>
      <c r="CJ1277" t="str">
        <f t="shared" si="769"/>
        <v/>
      </c>
      <c r="CK1277" t="str">
        <f t="shared" si="770"/>
        <v/>
      </c>
      <c r="CL1277" t="str">
        <f t="shared" si="771"/>
        <v/>
      </c>
      <c r="CM1277" t="str">
        <f t="shared" si="772"/>
        <v/>
      </c>
      <c r="CN1277" t="str">
        <f t="shared" si="773"/>
        <v/>
      </c>
      <c r="CO1277" t="str">
        <f t="shared" si="774"/>
        <v/>
      </c>
    </row>
    <row r="1278" spans="1:93" ht="16.2" customHeight="1">
      <c r="A1278" t="s">
        <v>6276</v>
      </c>
      <c r="B1278" s="97" t="s">
        <v>5327</v>
      </c>
      <c r="C1278" s="26" t="s">
        <v>6277</v>
      </c>
      <c r="D1278" s="27"/>
      <c r="E1278" s="27" t="s">
        <v>61</v>
      </c>
      <c r="F1278" t="s">
        <v>48</v>
      </c>
      <c r="G1278" s="30" t="s">
        <v>58</v>
      </c>
      <c r="H1278" s="29" t="s">
        <v>3355</v>
      </c>
      <c r="K1278" s="28"/>
      <c r="M1278" t="s">
        <v>38</v>
      </c>
      <c r="R1278" t="str">
        <f>IF(COUNTIF(soi_input_variables!A:A,B1278)&gt;0,"yes","no")</f>
        <v>no</v>
      </c>
      <c r="S1278" t="str">
        <f>IF(COUNTIF(midas_input_variables!A:A,B1278)&gt;0,"yes","no")</f>
        <v>yes</v>
      </c>
      <c r="T1278" t="str">
        <f t="shared" si="775"/>
        <v>yes</v>
      </c>
      <c r="U1278">
        <v>0.02</v>
      </c>
      <c r="V1278" t="str">
        <f>IF(COUNTIF(eucalc_variables_proxies!A:A,B1278)&gt;0,"yes","no")</f>
        <v>yes</v>
      </c>
      <c r="X1278" t="s">
        <v>2943</v>
      </c>
      <c r="Y1278" t="s">
        <v>5305</v>
      </c>
      <c r="AO1278" s="29"/>
      <c r="AP1278" s="103" t="s">
        <v>6278</v>
      </c>
      <c r="AQ1278" s="104" t="b">
        <v>1</v>
      </c>
      <c r="AR1278" s="105"/>
      <c r="AS1278" s="29"/>
      <c r="AT1278" s="131" t="str" cm="1">
        <f t="array" ref="AT1278">IFERROR(_xlfn.TEXTSPLIT(AR1278,";",,FALSE),"")</f>
        <v/>
      </c>
      <c r="BJ1278" s="132" t="str">
        <f t="shared" si="743"/>
        <v/>
      </c>
      <c r="BK1278" s="132" t="str">
        <f t="shared" si="744"/>
        <v/>
      </c>
      <c r="BL1278" s="132" t="str">
        <f t="shared" si="745"/>
        <v/>
      </c>
      <c r="BM1278" s="132" t="str">
        <f t="shared" si="746"/>
        <v/>
      </c>
      <c r="BN1278" s="132" t="str">
        <f t="shared" si="747"/>
        <v/>
      </c>
      <c r="BO1278" s="132" t="str">
        <f t="shared" si="748"/>
        <v/>
      </c>
      <c r="BP1278" s="132" t="str">
        <f t="shared" si="749"/>
        <v/>
      </c>
      <c r="BQ1278" s="132" t="str">
        <f t="shared" si="750"/>
        <v/>
      </c>
      <c r="BR1278" s="132" t="str">
        <f t="shared" si="751"/>
        <v/>
      </c>
      <c r="BS1278" s="132" t="str">
        <f t="shared" si="752"/>
        <v/>
      </c>
      <c r="BT1278" s="132" t="str">
        <f t="shared" si="753"/>
        <v/>
      </c>
      <c r="BU1278" s="132" t="str">
        <f t="shared" si="754"/>
        <v/>
      </c>
      <c r="BV1278" s="132" t="str">
        <f t="shared" si="755"/>
        <v/>
      </c>
      <c r="BW1278" s="132" t="str">
        <f t="shared" si="756"/>
        <v/>
      </c>
      <c r="BX1278" s="132" t="str">
        <f t="shared" si="757"/>
        <v/>
      </c>
      <c r="BY1278" s="132" t="str">
        <f t="shared" si="758"/>
        <v/>
      </c>
      <c r="BZ1278" t="str">
        <f t="shared" si="759"/>
        <v/>
      </c>
      <c r="CA1278" t="str">
        <f t="shared" si="760"/>
        <v/>
      </c>
      <c r="CB1278" t="str">
        <f t="shared" si="761"/>
        <v/>
      </c>
      <c r="CC1278" t="str">
        <f t="shared" si="762"/>
        <v/>
      </c>
      <c r="CD1278" t="str">
        <f t="shared" si="763"/>
        <v/>
      </c>
      <c r="CE1278" t="str">
        <f t="shared" si="764"/>
        <v/>
      </c>
      <c r="CF1278" t="str">
        <f t="shared" si="765"/>
        <v/>
      </c>
      <c r="CG1278" t="str">
        <f t="shared" si="766"/>
        <v/>
      </c>
      <c r="CH1278" t="str">
        <f t="shared" si="767"/>
        <v/>
      </c>
      <c r="CI1278" t="str">
        <f t="shared" si="768"/>
        <v/>
      </c>
      <c r="CJ1278" t="str">
        <f t="shared" si="769"/>
        <v/>
      </c>
      <c r="CK1278" t="str">
        <f t="shared" si="770"/>
        <v/>
      </c>
      <c r="CL1278" t="str">
        <f t="shared" si="771"/>
        <v/>
      </c>
      <c r="CM1278" t="str">
        <f t="shared" si="772"/>
        <v/>
      </c>
      <c r="CN1278" t="str">
        <f t="shared" si="773"/>
        <v/>
      </c>
      <c r="CO1278" t="str">
        <f t="shared" si="774"/>
        <v/>
      </c>
    </row>
    <row r="1279" spans="1:93" ht="17.100000000000001" customHeight="1">
      <c r="A1279" t="s">
        <v>6279</v>
      </c>
      <c r="B1279" s="97" t="s">
        <v>5330</v>
      </c>
      <c r="C1279" s="26" t="s">
        <v>6280</v>
      </c>
      <c r="D1279" s="27"/>
      <c r="E1279" s="27" t="s">
        <v>61</v>
      </c>
      <c r="F1279" t="s">
        <v>48</v>
      </c>
      <c r="G1279" s="30" t="s">
        <v>58</v>
      </c>
      <c r="H1279" s="29" t="s">
        <v>3355</v>
      </c>
      <c r="K1279" s="28"/>
      <c r="M1279" t="s">
        <v>38</v>
      </c>
      <c r="R1279" t="str">
        <f>IF(COUNTIF(soi_input_variables!A:A,B1279)&gt;0,"yes","no")</f>
        <v>no</v>
      </c>
      <c r="S1279" t="str">
        <f>IF(COUNTIF(midas_input_variables!A:A,B1279)&gt;0,"yes","no")</f>
        <v>yes</v>
      </c>
      <c r="T1279" t="str">
        <f t="shared" si="775"/>
        <v>yes</v>
      </c>
      <c r="U1279">
        <v>0.02</v>
      </c>
      <c r="V1279" t="str">
        <f>IF(COUNTIF(eucalc_variables_proxies!A:A,B1279)&gt;0,"yes","no")</f>
        <v>yes</v>
      </c>
      <c r="X1279" t="s">
        <v>2943</v>
      </c>
      <c r="Y1279" t="s">
        <v>5305</v>
      </c>
      <c r="AO1279" s="29"/>
      <c r="AP1279" s="103" t="s">
        <v>6281</v>
      </c>
      <c r="AQ1279" s="104" t="b">
        <v>1</v>
      </c>
      <c r="AR1279" s="105"/>
      <c r="AS1279" s="29"/>
      <c r="AT1279" s="131" t="str" cm="1">
        <f t="array" ref="AT1279">IFERROR(_xlfn.TEXTSPLIT(AR1279,";",,FALSE),"")</f>
        <v/>
      </c>
      <c r="BJ1279" s="132" t="str">
        <f t="shared" si="743"/>
        <v/>
      </c>
      <c r="BK1279" s="132" t="str">
        <f t="shared" si="744"/>
        <v/>
      </c>
      <c r="BL1279" s="132" t="str">
        <f t="shared" si="745"/>
        <v/>
      </c>
      <c r="BM1279" s="132" t="str">
        <f t="shared" si="746"/>
        <v/>
      </c>
      <c r="BN1279" s="132" t="str">
        <f t="shared" si="747"/>
        <v/>
      </c>
      <c r="BO1279" s="132" t="str">
        <f t="shared" si="748"/>
        <v/>
      </c>
      <c r="BP1279" s="132" t="str">
        <f t="shared" si="749"/>
        <v/>
      </c>
      <c r="BQ1279" s="132" t="str">
        <f t="shared" si="750"/>
        <v/>
      </c>
      <c r="BR1279" s="132" t="str">
        <f t="shared" si="751"/>
        <v/>
      </c>
      <c r="BS1279" s="132" t="str">
        <f t="shared" si="752"/>
        <v/>
      </c>
      <c r="BT1279" s="132" t="str">
        <f t="shared" si="753"/>
        <v/>
      </c>
      <c r="BU1279" s="132" t="str">
        <f t="shared" si="754"/>
        <v/>
      </c>
      <c r="BV1279" s="132" t="str">
        <f t="shared" si="755"/>
        <v/>
      </c>
      <c r="BW1279" s="132" t="str">
        <f t="shared" si="756"/>
        <v/>
      </c>
      <c r="BX1279" s="132" t="str">
        <f t="shared" si="757"/>
        <v/>
      </c>
      <c r="BY1279" s="132" t="str">
        <f t="shared" si="758"/>
        <v/>
      </c>
      <c r="BZ1279" t="str">
        <f t="shared" si="759"/>
        <v/>
      </c>
      <c r="CA1279" t="str">
        <f t="shared" si="760"/>
        <v/>
      </c>
      <c r="CB1279" t="str">
        <f t="shared" si="761"/>
        <v/>
      </c>
      <c r="CC1279" t="str">
        <f t="shared" si="762"/>
        <v/>
      </c>
      <c r="CD1279" t="str">
        <f t="shared" si="763"/>
        <v/>
      </c>
      <c r="CE1279" t="str">
        <f t="shared" si="764"/>
        <v/>
      </c>
      <c r="CF1279" t="str">
        <f t="shared" si="765"/>
        <v/>
      </c>
      <c r="CG1279" t="str">
        <f t="shared" si="766"/>
        <v/>
      </c>
      <c r="CH1279" t="str">
        <f t="shared" si="767"/>
        <v/>
      </c>
      <c r="CI1279" t="str">
        <f t="shared" si="768"/>
        <v/>
      </c>
      <c r="CJ1279" t="str">
        <f t="shared" si="769"/>
        <v/>
      </c>
      <c r="CK1279" t="str">
        <f t="shared" si="770"/>
        <v/>
      </c>
      <c r="CL1279" t="str">
        <f t="shared" si="771"/>
        <v/>
      </c>
      <c r="CM1279" t="str">
        <f t="shared" si="772"/>
        <v/>
      </c>
      <c r="CN1279" t="str">
        <f t="shared" si="773"/>
        <v/>
      </c>
      <c r="CO1279" t="str">
        <f t="shared" si="774"/>
        <v/>
      </c>
    </row>
    <row r="1280" spans="1:93" ht="16.5" customHeight="1">
      <c r="A1280" t="s">
        <v>6282</v>
      </c>
      <c r="B1280" s="97" t="s">
        <v>5333</v>
      </c>
      <c r="C1280" s="26" t="s">
        <v>6265</v>
      </c>
      <c r="D1280" s="27"/>
      <c r="E1280" s="27" t="s">
        <v>61</v>
      </c>
      <c r="F1280" t="s">
        <v>48</v>
      </c>
      <c r="G1280" s="30" t="s">
        <v>58</v>
      </c>
      <c r="H1280" s="29" t="s">
        <v>3355</v>
      </c>
      <c r="K1280" s="28"/>
      <c r="M1280" t="s">
        <v>38</v>
      </c>
      <c r="R1280" t="str">
        <f>IF(COUNTIF(soi_input_variables!A:A,B1280)&gt;0,"yes","no")</f>
        <v>no</v>
      </c>
      <c r="S1280" t="str">
        <f>IF(COUNTIF(midas_input_variables!A:A,B1280)&gt;0,"yes","no")</f>
        <v>yes</v>
      </c>
      <c r="T1280" t="str">
        <f t="shared" si="775"/>
        <v>yes</v>
      </c>
      <c r="U1280">
        <v>0.02</v>
      </c>
      <c r="V1280" t="str">
        <f>IF(COUNTIF(eucalc_variables_proxies!A:A,B1280)&gt;0,"yes","no")</f>
        <v>yes</v>
      </c>
      <c r="X1280" t="s">
        <v>2943</v>
      </c>
      <c r="Y1280" t="s">
        <v>5305</v>
      </c>
      <c r="AO1280" s="29"/>
      <c r="AP1280" s="103" t="s">
        <v>6283</v>
      </c>
      <c r="AQ1280" s="104" t="b">
        <v>1</v>
      </c>
      <c r="AR1280" s="105"/>
      <c r="AS1280" s="29"/>
      <c r="AT1280" s="131" t="str" cm="1">
        <f t="array" ref="AT1280">IFERROR(_xlfn.TEXTSPLIT(AR1280,";",,FALSE),"")</f>
        <v/>
      </c>
      <c r="BJ1280" s="132" t="str">
        <f t="shared" si="743"/>
        <v/>
      </c>
      <c r="BK1280" s="132" t="str">
        <f t="shared" si="744"/>
        <v/>
      </c>
      <c r="BL1280" s="132" t="str">
        <f t="shared" si="745"/>
        <v/>
      </c>
      <c r="BM1280" s="132" t="str">
        <f t="shared" si="746"/>
        <v/>
      </c>
      <c r="BN1280" s="132" t="str">
        <f t="shared" si="747"/>
        <v/>
      </c>
      <c r="BO1280" s="132" t="str">
        <f t="shared" si="748"/>
        <v/>
      </c>
      <c r="BP1280" s="132" t="str">
        <f t="shared" si="749"/>
        <v/>
      </c>
      <c r="BQ1280" s="132" t="str">
        <f t="shared" si="750"/>
        <v/>
      </c>
      <c r="BR1280" s="132" t="str">
        <f t="shared" si="751"/>
        <v/>
      </c>
      <c r="BS1280" s="132" t="str">
        <f t="shared" si="752"/>
        <v/>
      </c>
      <c r="BT1280" s="132" t="str">
        <f t="shared" si="753"/>
        <v/>
      </c>
      <c r="BU1280" s="132" t="str">
        <f t="shared" si="754"/>
        <v/>
      </c>
      <c r="BV1280" s="132" t="str">
        <f t="shared" si="755"/>
        <v/>
      </c>
      <c r="BW1280" s="132" t="str">
        <f t="shared" si="756"/>
        <v/>
      </c>
      <c r="BX1280" s="132" t="str">
        <f t="shared" si="757"/>
        <v/>
      </c>
      <c r="BY1280" s="132" t="str">
        <f t="shared" si="758"/>
        <v/>
      </c>
      <c r="BZ1280" t="str">
        <f t="shared" si="759"/>
        <v/>
      </c>
      <c r="CA1280" t="str">
        <f t="shared" si="760"/>
        <v/>
      </c>
      <c r="CB1280" t="str">
        <f t="shared" si="761"/>
        <v/>
      </c>
      <c r="CC1280" t="str">
        <f t="shared" si="762"/>
        <v/>
      </c>
      <c r="CD1280" t="str">
        <f t="shared" si="763"/>
        <v/>
      </c>
      <c r="CE1280" t="str">
        <f t="shared" si="764"/>
        <v/>
      </c>
      <c r="CF1280" t="str">
        <f t="shared" si="765"/>
        <v/>
      </c>
      <c r="CG1280" t="str">
        <f t="shared" si="766"/>
        <v/>
      </c>
      <c r="CH1280" t="str">
        <f t="shared" si="767"/>
        <v/>
      </c>
      <c r="CI1280" t="str">
        <f t="shared" si="768"/>
        <v/>
      </c>
      <c r="CJ1280" t="str">
        <f t="shared" si="769"/>
        <v/>
      </c>
      <c r="CK1280" t="str">
        <f t="shared" si="770"/>
        <v/>
      </c>
      <c r="CL1280" t="str">
        <f t="shared" si="771"/>
        <v/>
      </c>
      <c r="CM1280" t="str">
        <f t="shared" si="772"/>
        <v/>
      </c>
      <c r="CN1280" t="str">
        <f t="shared" si="773"/>
        <v/>
      </c>
      <c r="CO1280" t="str">
        <f t="shared" si="774"/>
        <v/>
      </c>
    </row>
    <row r="1281" spans="1:93" ht="19.2" customHeight="1">
      <c r="A1281" t="s">
        <v>6284</v>
      </c>
      <c r="B1281" s="97" t="s">
        <v>5336</v>
      </c>
      <c r="C1281" s="26" t="s">
        <v>6285</v>
      </c>
      <c r="D1281" s="27"/>
      <c r="E1281" s="27" t="s">
        <v>61</v>
      </c>
      <c r="F1281" t="s">
        <v>48</v>
      </c>
      <c r="G1281" s="30" t="s">
        <v>58</v>
      </c>
      <c r="H1281" s="29" t="s">
        <v>3355</v>
      </c>
      <c r="K1281" s="28"/>
      <c r="M1281" t="s">
        <v>38</v>
      </c>
      <c r="R1281" t="str">
        <f>IF(COUNTIF(soi_input_variables!A:A,B1281)&gt;0,"yes","no")</f>
        <v>no</v>
      </c>
      <c r="S1281" t="str">
        <f>IF(COUNTIF(midas_input_variables!A:A,B1281)&gt;0,"yes","no")</f>
        <v>yes</v>
      </c>
      <c r="T1281" t="str">
        <f t="shared" si="775"/>
        <v>yes</v>
      </c>
      <c r="U1281">
        <v>0.02</v>
      </c>
      <c r="V1281" t="str">
        <f>IF(COUNTIF(eucalc_variables_proxies!A:A,B1281)&gt;0,"yes","no")</f>
        <v>yes</v>
      </c>
      <c r="X1281" t="s">
        <v>2943</v>
      </c>
      <c r="Y1281" t="s">
        <v>5305</v>
      </c>
      <c r="AO1281" s="29"/>
      <c r="AP1281" s="103" t="s">
        <v>6286</v>
      </c>
      <c r="AQ1281" s="104" t="b">
        <v>1</v>
      </c>
      <c r="AR1281" s="105"/>
      <c r="AS1281" s="29"/>
      <c r="AT1281" s="131" t="str" cm="1">
        <f t="array" ref="AT1281">IFERROR(_xlfn.TEXTSPLIT(AR1281,";",,FALSE),"")</f>
        <v/>
      </c>
      <c r="BJ1281" s="132" t="str">
        <f t="shared" si="743"/>
        <v/>
      </c>
      <c r="BK1281" s="132" t="str">
        <f t="shared" si="744"/>
        <v/>
      </c>
      <c r="BL1281" s="132" t="str">
        <f t="shared" si="745"/>
        <v/>
      </c>
      <c r="BM1281" s="132" t="str">
        <f t="shared" si="746"/>
        <v/>
      </c>
      <c r="BN1281" s="132" t="str">
        <f t="shared" si="747"/>
        <v/>
      </c>
      <c r="BO1281" s="132" t="str">
        <f t="shared" si="748"/>
        <v/>
      </c>
      <c r="BP1281" s="132" t="str">
        <f t="shared" si="749"/>
        <v/>
      </c>
      <c r="BQ1281" s="132" t="str">
        <f t="shared" si="750"/>
        <v/>
      </c>
      <c r="BR1281" s="132" t="str">
        <f t="shared" si="751"/>
        <v/>
      </c>
      <c r="BS1281" s="132" t="str">
        <f t="shared" si="752"/>
        <v/>
      </c>
      <c r="BT1281" s="132" t="str">
        <f t="shared" si="753"/>
        <v/>
      </c>
      <c r="BU1281" s="132" t="str">
        <f t="shared" si="754"/>
        <v/>
      </c>
      <c r="BV1281" s="132" t="str">
        <f t="shared" si="755"/>
        <v/>
      </c>
      <c r="BW1281" s="132" t="str">
        <f t="shared" si="756"/>
        <v/>
      </c>
      <c r="BX1281" s="132" t="str">
        <f t="shared" si="757"/>
        <v/>
      </c>
      <c r="BY1281" s="132" t="str">
        <f t="shared" si="758"/>
        <v/>
      </c>
      <c r="BZ1281" t="str">
        <f t="shared" si="759"/>
        <v/>
      </c>
      <c r="CA1281" t="str">
        <f t="shared" si="760"/>
        <v/>
      </c>
      <c r="CB1281" t="str">
        <f t="shared" si="761"/>
        <v/>
      </c>
      <c r="CC1281" t="str">
        <f t="shared" si="762"/>
        <v/>
      </c>
      <c r="CD1281" t="str">
        <f t="shared" si="763"/>
        <v/>
      </c>
      <c r="CE1281" t="str">
        <f t="shared" si="764"/>
        <v/>
      </c>
      <c r="CF1281" t="str">
        <f t="shared" si="765"/>
        <v/>
      </c>
      <c r="CG1281" t="str">
        <f t="shared" si="766"/>
        <v/>
      </c>
      <c r="CH1281" t="str">
        <f t="shared" si="767"/>
        <v/>
      </c>
      <c r="CI1281" t="str">
        <f t="shared" si="768"/>
        <v/>
      </c>
      <c r="CJ1281" t="str">
        <f t="shared" si="769"/>
        <v/>
      </c>
      <c r="CK1281" t="str">
        <f t="shared" si="770"/>
        <v/>
      </c>
      <c r="CL1281" t="str">
        <f t="shared" si="771"/>
        <v/>
      </c>
      <c r="CM1281" t="str">
        <f t="shared" si="772"/>
        <v/>
      </c>
      <c r="CN1281" t="str">
        <f t="shared" si="773"/>
        <v/>
      </c>
      <c r="CO1281" t="str">
        <f t="shared" si="774"/>
        <v/>
      </c>
    </row>
    <row r="1282" spans="1:93" ht="16.2" customHeight="1">
      <c r="A1282" t="s">
        <v>6287</v>
      </c>
      <c r="B1282" s="97" t="s">
        <v>5339</v>
      </c>
      <c r="C1282" s="26" t="s">
        <v>6288</v>
      </c>
      <c r="D1282" s="27"/>
      <c r="E1282" s="27" t="s">
        <v>61</v>
      </c>
      <c r="F1282" t="s">
        <v>48</v>
      </c>
      <c r="G1282" s="30" t="s">
        <v>58</v>
      </c>
      <c r="H1282" s="29" t="s">
        <v>3355</v>
      </c>
      <c r="K1282" s="28"/>
      <c r="M1282" t="s">
        <v>38</v>
      </c>
      <c r="R1282" t="str">
        <f>IF(COUNTIF(soi_input_variables!A:A,B1282)&gt;0,"yes","no")</f>
        <v>no</v>
      </c>
      <c r="S1282" t="str">
        <f>IF(COUNTIF(midas_input_variables!A:A,B1282)&gt;0,"yes","no")</f>
        <v>yes</v>
      </c>
      <c r="T1282" t="str">
        <f t="shared" si="775"/>
        <v>yes</v>
      </c>
      <c r="U1282">
        <v>0.02</v>
      </c>
      <c r="V1282" t="str">
        <f>IF(COUNTIF(eucalc_variables_proxies!A:A,B1282)&gt;0,"yes","no")</f>
        <v>yes</v>
      </c>
      <c r="X1282" t="s">
        <v>2943</v>
      </c>
      <c r="Y1282" t="s">
        <v>5305</v>
      </c>
      <c r="AO1282" s="29"/>
      <c r="AP1282" s="103" t="s">
        <v>6289</v>
      </c>
      <c r="AQ1282" s="104" t="b">
        <v>0</v>
      </c>
      <c r="AR1282" s="105">
        <v>24</v>
      </c>
      <c r="AS1282" s="29"/>
      <c r="AT1282" s="131" t="str" cm="1">
        <f t="array" ref="AT1282">IFERROR(_xlfn.TEXTSPLIT(AR1282,";",,FALSE),"")</f>
        <v>24</v>
      </c>
      <c r="BJ1282" s="132">
        <f t="shared" si="743"/>
        <v>24</v>
      </c>
      <c r="BK1282" s="132" t="str">
        <f t="shared" si="744"/>
        <v/>
      </c>
      <c r="BL1282" s="132" t="str">
        <f t="shared" si="745"/>
        <v/>
      </c>
      <c r="BM1282" s="132" t="str">
        <f t="shared" si="746"/>
        <v/>
      </c>
      <c r="BN1282" s="132" t="str">
        <f t="shared" si="747"/>
        <v/>
      </c>
      <c r="BO1282" s="132" t="str">
        <f t="shared" si="748"/>
        <v/>
      </c>
      <c r="BP1282" s="132" t="str">
        <f t="shared" si="749"/>
        <v/>
      </c>
      <c r="BQ1282" s="132" t="str">
        <f t="shared" si="750"/>
        <v/>
      </c>
      <c r="BR1282" s="132" t="str">
        <f t="shared" si="751"/>
        <v/>
      </c>
      <c r="BS1282" s="132" t="str">
        <f t="shared" si="752"/>
        <v/>
      </c>
      <c r="BT1282" s="132" t="str">
        <f t="shared" si="753"/>
        <v/>
      </c>
      <c r="BU1282" s="132" t="str">
        <f t="shared" si="754"/>
        <v/>
      </c>
      <c r="BV1282" s="132" t="str">
        <f t="shared" si="755"/>
        <v/>
      </c>
      <c r="BW1282" s="132" t="str">
        <f t="shared" si="756"/>
        <v/>
      </c>
      <c r="BX1282" s="132" t="str">
        <f t="shared" si="757"/>
        <v/>
      </c>
      <c r="BY1282" s="132" t="str">
        <f t="shared" si="758"/>
        <v/>
      </c>
      <c r="BZ1282" t="str">
        <f t="shared" si="759"/>
        <v>tra_vehicle-fleet_freight_HDVH[number]</v>
      </c>
      <c r="CA1282" t="str">
        <f t="shared" si="760"/>
        <v/>
      </c>
      <c r="CB1282" t="str">
        <f t="shared" si="761"/>
        <v/>
      </c>
      <c r="CC1282" t="str">
        <f t="shared" si="762"/>
        <v/>
      </c>
      <c r="CD1282" t="str">
        <f t="shared" si="763"/>
        <v/>
      </c>
      <c r="CE1282" t="str">
        <f t="shared" si="764"/>
        <v/>
      </c>
      <c r="CF1282" t="str">
        <f t="shared" si="765"/>
        <v/>
      </c>
      <c r="CG1282" t="str">
        <f t="shared" si="766"/>
        <v/>
      </c>
      <c r="CH1282" t="str">
        <f t="shared" si="767"/>
        <v/>
      </c>
      <c r="CI1282" t="str">
        <f t="shared" si="768"/>
        <v/>
      </c>
      <c r="CJ1282" t="str">
        <f t="shared" si="769"/>
        <v/>
      </c>
      <c r="CK1282" t="str">
        <f t="shared" si="770"/>
        <v/>
      </c>
      <c r="CL1282" t="str">
        <f t="shared" si="771"/>
        <v/>
      </c>
      <c r="CM1282" t="str">
        <f t="shared" si="772"/>
        <v/>
      </c>
      <c r="CN1282" t="str">
        <f t="shared" si="773"/>
        <v/>
      </c>
      <c r="CO1282" t="str">
        <f t="shared" si="774"/>
        <v/>
      </c>
    </row>
    <row r="1283" spans="1:93" ht="17.100000000000001" customHeight="1">
      <c r="A1283" t="s">
        <v>6290</v>
      </c>
      <c r="B1283" s="97" t="s">
        <v>5342</v>
      </c>
      <c r="C1283" s="26" t="s">
        <v>6271</v>
      </c>
      <c r="D1283" s="27"/>
      <c r="E1283" s="27" t="s">
        <v>61</v>
      </c>
      <c r="F1283" t="s">
        <v>48</v>
      </c>
      <c r="G1283" s="30" t="s">
        <v>58</v>
      </c>
      <c r="H1283" s="29" t="s">
        <v>3355</v>
      </c>
      <c r="K1283" s="28"/>
      <c r="M1283" t="s">
        <v>38</v>
      </c>
      <c r="R1283" t="str">
        <f>IF(COUNTIF(soi_input_variables!A:A,B1283)&gt;0,"yes","no")</f>
        <v>no</v>
      </c>
      <c r="S1283" t="str">
        <f>IF(COUNTIF(midas_input_variables!A:A,B1283)&gt;0,"yes","no")</f>
        <v>yes</v>
      </c>
      <c r="T1283" t="str">
        <f t="shared" si="775"/>
        <v>yes</v>
      </c>
      <c r="U1283">
        <v>0.02</v>
      </c>
      <c r="V1283" t="str">
        <f>IF(COUNTIF(eucalc_variables_proxies!A:A,B1283)&gt;0,"yes","no")</f>
        <v>yes</v>
      </c>
      <c r="X1283" t="s">
        <v>2943</v>
      </c>
      <c r="Y1283" t="s">
        <v>5305</v>
      </c>
      <c r="AO1283" s="29"/>
      <c r="AP1283" s="103" t="s">
        <v>6291</v>
      </c>
      <c r="AQ1283" s="104" t="b">
        <v>1</v>
      </c>
      <c r="AR1283" s="105"/>
      <c r="AS1283" s="29"/>
      <c r="AT1283" s="131" t="str" cm="1">
        <f t="array" ref="AT1283">IFERROR(_xlfn.TEXTSPLIT(AR1283,";",,FALSE),"")</f>
        <v/>
      </c>
      <c r="BJ1283" s="132" t="str">
        <f t="shared" si="743"/>
        <v/>
      </c>
      <c r="BK1283" s="132" t="str">
        <f t="shared" si="744"/>
        <v/>
      </c>
      <c r="BL1283" s="132" t="str">
        <f t="shared" si="745"/>
        <v/>
      </c>
      <c r="BM1283" s="132" t="str">
        <f t="shared" si="746"/>
        <v/>
      </c>
      <c r="BN1283" s="132" t="str">
        <f t="shared" si="747"/>
        <v/>
      </c>
      <c r="BO1283" s="132" t="str">
        <f t="shared" si="748"/>
        <v/>
      </c>
      <c r="BP1283" s="132" t="str">
        <f t="shared" si="749"/>
        <v/>
      </c>
      <c r="BQ1283" s="132" t="str">
        <f t="shared" si="750"/>
        <v/>
      </c>
      <c r="BR1283" s="132" t="str">
        <f t="shared" si="751"/>
        <v/>
      </c>
      <c r="BS1283" s="132" t="str">
        <f t="shared" si="752"/>
        <v/>
      </c>
      <c r="BT1283" s="132" t="str">
        <f t="shared" si="753"/>
        <v/>
      </c>
      <c r="BU1283" s="132" t="str">
        <f t="shared" si="754"/>
        <v/>
      </c>
      <c r="BV1283" s="132" t="str">
        <f t="shared" si="755"/>
        <v/>
      </c>
      <c r="BW1283" s="132" t="str">
        <f t="shared" si="756"/>
        <v/>
      </c>
      <c r="BX1283" s="132" t="str">
        <f t="shared" si="757"/>
        <v/>
      </c>
      <c r="BY1283" s="132" t="str">
        <f t="shared" si="758"/>
        <v/>
      </c>
      <c r="BZ1283" t="str">
        <f t="shared" si="759"/>
        <v/>
      </c>
      <c r="CA1283" t="str">
        <f t="shared" si="760"/>
        <v/>
      </c>
      <c r="CB1283" t="str">
        <f t="shared" si="761"/>
        <v/>
      </c>
      <c r="CC1283" t="str">
        <f t="shared" si="762"/>
        <v/>
      </c>
      <c r="CD1283" t="str">
        <f t="shared" si="763"/>
        <v/>
      </c>
      <c r="CE1283" t="str">
        <f t="shared" si="764"/>
        <v/>
      </c>
      <c r="CF1283" t="str">
        <f t="shared" si="765"/>
        <v/>
      </c>
      <c r="CG1283" t="str">
        <f t="shared" si="766"/>
        <v/>
      </c>
      <c r="CH1283" t="str">
        <f t="shared" si="767"/>
        <v/>
      </c>
      <c r="CI1283" t="str">
        <f t="shared" si="768"/>
        <v/>
      </c>
      <c r="CJ1283" t="str">
        <f t="shared" si="769"/>
        <v/>
      </c>
      <c r="CK1283" t="str">
        <f t="shared" si="770"/>
        <v/>
      </c>
      <c r="CL1283" t="str">
        <f t="shared" si="771"/>
        <v/>
      </c>
      <c r="CM1283" t="str">
        <f t="shared" si="772"/>
        <v/>
      </c>
      <c r="CN1283" t="str">
        <f t="shared" si="773"/>
        <v/>
      </c>
      <c r="CO1283" t="str">
        <f t="shared" si="774"/>
        <v/>
      </c>
    </row>
    <row r="1284" spans="1:93" ht="17.100000000000001" customHeight="1">
      <c r="A1284" s="198" t="s">
        <v>6292</v>
      </c>
      <c r="B1284" s="97" t="s">
        <v>5346</v>
      </c>
      <c r="C1284" s="26" t="s">
        <v>6293</v>
      </c>
      <c r="D1284" s="27"/>
      <c r="E1284" s="27" t="s">
        <v>61</v>
      </c>
      <c r="F1284" t="s">
        <v>48</v>
      </c>
      <c r="G1284" s="30" t="s">
        <v>58</v>
      </c>
      <c r="H1284" t="s">
        <v>1010</v>
      </c>
      <c r="K1284" s="28"/>
      <c r="L1284" t="s">
        <v>472</v>
      </c>
      <c r="M1284" t="s">
        <v>1707</v>
      </c>
      <c r="P1284" s="1" t="str">
        <f>_xlfn.CONCAT(A1278,"+",A1279,"+",A1280,"+",A1281,"+",A1282,"+",A1283)</f>
        <v>tra_emissions-CO2e_passenger_2W[Mt]+tra_emissions-CO2e_passenger_LDV[Mt]+tra_emissions-CO2e_passenger_aviation[Mt]+tra_emissions-CO2e_passenger_bus[Mt]+tra_emissions-CO2e_passenger_metro-tram[Mt]+tra_emissions-CO2e_passenger_rail[Mt]</v>
      </c>
      <c r="R1284" t="str">
        <f>IF(COUNTIF(soi_input_variables!A:A,B1284)&gt;0,"yes","no")</f>
        <v>no</v>
      </c>
      <c r="S1284" t="str">
        <f>IF(COUNTIF(midas_input_variables!A:A,B1284)&gt;0,"yes","no")</f>
        <v>no</v>
      </c>
      <c r="T1284" t="str">
        <f t="shared" si="775"/>
        <v>no</v>
      </c>
      <c r="U1284">
        <v>0.02</v>
      </c>
      <c r="V1284" t="str">
        <f>IF(COUNTIF(eucalc_variables_proxies!A:A,B1284)&gt;0,"yes","no")</f>
        <v>no</v>
      </c>
      <c r="X1284" t="s">
        <v>2943</v>
      </c>
      <c r="Y1284" t="s">
        <v>5305</v>
      </c>
      <c r="AO1284" s="29"/>
      <c r="AP1284" s="103" t="s">
        <v>6294</v>
      </c>
      <c r="AQ1284" s="104" t="b">
        <v>1</v>
      </c>
      <c r="AR1284" s="105"/>
      <c r="AS1284" s="29"/>
      <c r="AT1284" s="131" t="str" cm="1">
        <f t="array" ref="AT1284">IFERROR(_xlfn.TEXTSPLIT(AR1284,";",,FALSE),"")</f>
        <v/>
      </c>
      <c r="BJ1284" s="132" t="str">
        <f t="shared" si="743"/>
        <v/>
      </c>
      <c r="BK1284" s="132" t="str">
        <f t="shared" si="744"/>
        <v/>
      </c>
      <c r="BL1284" s="132" t="str">
        <f t="shared" si="745"/>
        <v/>
      </c>
      <c r="BM1284" s="132" t="str">
        <f t="shared" si="746"/>
        <v/>
      </c>
      <c r="BN1284" s="132" t="str">
        <f t="shared" si="747"/>
        <v/>
      </c>
      <c r="BO1284" s="132" t="str">
        <f t="shared" si="748"/>
        <v/>
      </c>
      <c r="BP1284" s="132" t="str">
        <f t="shared" si="749"/>
        <v/>
      </c>
      <c r="BQ1284" s="132" t="str">
        <f t="shared" si="750"/>
        <v/>
      </c>
      <c r="BR1284" s="132" t="str">
        <f t="shared" si="751"/>
        <v/>
      </c>
      <c r="BS1284" s="132" t="str">
        <f t="shared" si="752"/>
        <v/>
      </c>
      <c r="BT1284" s="132" t="str">
        <f t="shared" si="753"/>
        <v/>
      </c>
      <c r="BU1284" s="132" t="str">
        <f t="shared" si="754"/>
        <v/>
      </c>
      <c r="BV1284" s="132" t="str">
        <f t="shared" si="755"/>
        <v/>
      </c>
      <c r="BW1284" s="132" t="str">
        <f t="shared" si="756"/>
        <v/>
      </c>
      <c r="BX1284" s="132" t="str">
        <f t="shared" si="757"/>
        <v/>
      </c>
      <c r="BY1284" s="132" t="str">
        <f t="shared" si="758"/>
        <v/>
      </c>
      <c r="BZ1284" t="str">
        <f t="shared" si="759"/>
        <v/>
      </c>
      <c r="CA1284" t="str">
        <f t="shared" si="760"/>
        <v/>
      </c>
      <c r="CB1284" t="str">
        <f t="shared" si="761"/>
        <v/>
      </c>
      <c r="CC1284" t="str">
        <f t="shared" si="762"/>
        <v/>
      </c>
      <c r="CD1284" t="str">
        <f t="shared" si="763"/>
        <v/>
      </c>
      <c r="CE1284" t="str">
        <f t="shared" si="764"/>
        <v/>
      </c>
      <c r="CF1284" t="str">
        <f t="shared" si="765"/>
        <v/>
      </c>
      <c r="CG1284" t="str">
        <f t="shared" si="766"/>
        <v/>
      </c>
      <c r="CH1284" t="str">
        <f t="shared" si="767"/>
        <v/>
      </c>
      <c r="CI1284" t="str">
        <f t="shared" si="768"/>
        <v/>
      </c>
      <c r="CJ1284" t="str">
        <f t="shared" si="769"/>
        <v/>
      </c>
      <c r="CK1284" t="str">
        <f t="shared" si="770"/>
        <v/>
      </c>
      <c r="CL1284" t="str">
        <f t="shared" si="771"/>
        <v/>
      </c>
      <c r="CM1284" t="str">
        <f t="shared" si="772"/>
        <v/>
      </c>
      <c r="CN1284" t="str">
        <f t="shared" si="773"/>
        <v/>
      </c>
      <c r="CO1284" t="str">
        <f t="shared" si="774"/>
        <v/>
      </c>
    </row>
    <row r="1285" spans="1:93" ht="15.6" customHeight="1">
      <c r="A1285" s="192" t="s">
        <v>6295</v>
      </c>
      <c r="B1285" s="193" t="s">
        <v>5305</v>
      </c>
      <c r="C1285" s="26" t="s">
        <v>6249</v>
      </c>
      <c r="D1285" s="27"/>
      <c r="E1285" s="27" t="s">
        <v>61</v>
      </c>
      <c r="F1285" t="s">
        <v>48</v>
      </c>
      <c r="G1285" s="30" t="s">
        <v>58</v>
      </c>
      <c r="H1285" t="s">
        <v>1010</v>
      </c>
      <c r="K1285" s="28"/>
      <c r="L1285" t="s">
        <v>472</v>
      </c>
      <c r="M1285" t="s">
        <v>38</v>
      </c>
      <c r="P1285" s="1" t="str">
        <f>_xlfn.CONCAT(A1272,"+",A1273,"+",A1274,"+",A1275,"+",A1276,"+",A1278,"+",A1279,"+",A1280,"+",A1281,"+",A1282,"+",A1283)</f>
        <v>tra_emissions-CO2e_freight_HDV[Mt]+tra_emissions-CO2e_freight_IWW[Mt]+tra_emissions-CO2e_freight_aviation[Mt]+tra_emissions-CO2e_freight_marine[Mt]+tra_emissions-CO2e_freight_rail[Mt]+tra_emissions-CO2e_passenger_2W[Mt]+tra_emissions-CO2e_passenger_LDV[Mt]+tra_emissions-CO2e_passenger_aviation[Mt]+tra_emissions-CO2e_passenger_bus[Mt]+tra_emissions-CO2e_passenger_metro-tram[Mt]+tra_emissions-CO2e_passenger_rail[Mt]</v>
      </c>
      <c r="Q1285" s="1" t="s">
        <v>6296</v>
      </c>
      <c r="R1285" t="str">
        <f>IF(COUNTIF(soi_input_variables!A:A,B1285)&gt;0,"yes","no")</f>
        <v>yes</v>
      </c>
      <c r="S1285" t="str">
        <f>IF(COUNTIF(midas_input_variables!A:A,B1285)&gt;0,"yes","no")</f>
        <v>no</v>
      </c>
      <c r="T1285" t="str">
        <f t="shared" si="775"/>
        <v>yes</v>
      </c>
      <c r="U1285">
        <v>0.02</v>
      </c>
      <c r="V1285" t="str">
        <f>IF(COUNTIF(eucalc_variables_proxies!A:A,B1285)&gt;0,"yes","no")</f>
        <v>no</v>
      </c>
      <c r="X1285" t="s">
        <v>2943</v>
      </c>
      <c r="Y1285" t="s">
        <v>2943</v>
      </c>
      <c r="AO1285" s="29"/>
      <c r="AP1285" s="103" t="s">
        <v>6297</v>
      </c>
      <c r="AQ1285" s="104" t="b">
        <v>1</v>
      </c>
      <c r="AR1285" s="105"/>
      <c r="AS1285" s="29"/>
      <c r="AT1285" s="131" t="str" cm="1">
        <f t="array" ref="AT1285">IFERROR(_xlfn.TEXTSPLIT(AR1285,";",,FALSE),"")</f>
        <v/>
      </c>
      <c r="BJ1285" s="132" t="str">
        <f t="shared" si="743"/>
        <v/>
      </c>
      <c r="BK1285" s="132" t="str">
        <f t="shared" si="744"/>
        <v/>
      </c>
      <c r="BL1285" s="132" t="str">
        <f t="shared" si="745"/>
        <v/>
      </c>
      <c r="BM1285" s="132" t="str">
        <f t="shared" si="746"/>
        <v/>
      </c>
      <c r="BN1285" s="132" t="str">
        <f t="shared" si="747"/>
        <v/>
      </c>
      <c r="BO1285" s="132" t="str">
        <f t="shared" si="748"/>
        <v/>
      </c>
      <c r="BP1285" s="132" t="str">
        <f t="shared" si="749"/>
        <v/>
      </c>
      <c r="BQ1285" s="132" t="str">
        <f t="shared" si="750"/>
        <v/>
      </c>
      <c r="BR1285" s="132" t="str">
        <f t="shared" si="751"/>
        <v/>
      </c>
      <c r="BS1285" s="132" t="str">
        <f t="shared" si="752"/>
        <v/>
      </c>
      <c r="BT1285" s="132" t="str">
        <f t="shared" si="753"/>
        <v/>
      </c>
      <c r="BU1285" s="132" t="str">
        <f t="shared" si="754"/>
        <v/>
      </c>
      <c r="BV1285" s="132" t="str">
        <f t="shared" si="755"/>
        <v/>
      </c>
      <c r="BW1285" s="132" t="str">
        <f t="shared" si="756"/>
        <v/>
      </c>
      <c r="BX1285" s="132" t="str">
        <f t="shared" si="757"/>
        <v/>
      </c>
      <c r="BY1285" s="132" t="str">
        <f t="shared" si="758"/>
        <v/>
      </c>
      <c r="BZ1285" t="str">
        <f t="shared" si="759"/>
        <v/>
      </c>
      <c r="CA1285" t="str">
        <f t="shared" si="760"/>
        <v/>
      </c>
      <c r="CB1285" t="str">
        <f t="shared" si="761"/>
        <v/>
      </c>
      <c r="CC1285" t="str">
        <f t="shared" si="762"/>
        <v/>
      </c>
      <c r="CD1285" t="str">
        <f t="shared" si="763"/>
        <v/>
      </c>
      <c r="CE1285" t="str">
        <f t="shared" si="764"/>
        <v/>
      </c>
      <c r="CF1285" t="str">
        <f t="shared" si="765"/>
        <v/>
      </c>
      <c r="CG1285" t="str">
        <f t="shared" si="766"/>
        <v/>
      </c>
      <c r="CH1285" t="str">
        <f t="shared" si="767"/>
        <v/>
      </c>
      <c r="CI1285" t="str">
        <f t="shared" si="768"/>
        <v/>
      </c>
      <c r="CJ1285" t="str">
        <f t="shared" si="769"/>
        <v/>
      </c>
      <c r="CK1285" t="str">
        <f t="shared" si="770"/>
        <v/>
      </c>
      <c r="CL1285" t="str">
        <f t="shared" si="771"/>
        <v/>
      </c>
      <c r="CM1285" t="str">
        <f t="shared" si="772"/>
        <v/>
      </c>
      <c r="CN1285" t="str">
        <f t="shared" si="773"/>
        <v/>
      </c>
      <c r="CO1285" t="str">
        <f t="shared" si="774"/>
        <v/>
      </c>
    </row>
    <row r="1286" spans="1:93" ht="15.6" customHeight="1">
      <c r="A1286" t="s">
        <v>6298</v>
      </c>
      <c r="B1286" t="s">
        <v>6299</v>
      </c>
      <c r="C1286" s="26"/>
      <c r="D1286" s="27"/>
      <c r="E1286" s="27" t="s">
        <v>61</v>
      </c>
      <c r="F1286" t="s">
        <v>48</v>
      </c>
      <c r="G1286" s="30" t="s">
        <v>58</v>
      </c>
      <c r="H1286" t="s">
        <v>1010</v>
      </c>
      <c r="K1286" s="28"/>
      <c r="M1286" s="198" t="s">
        <v>1707</v>
      </c>
      <c r="R1286" t="str">
        <f>IF(COUNTIF(soi_input_variables!A:A,B1286)&gt;0,"yes","no")</f>
        <v>no</v>
      </c>
      <c r="S1286" t="str">
        <f>IF(COUNTIF(midas_input_variables!A:A,B1286)&gt;0,"yes","no")</f>
        <v>no</v>
      </c>
      <c r="T1286" t="str">
        <f t="shared" ref="T1286:T1298" si="776">IF(OR(R1286="yes",S1286="yes"),"yes","no")</f>
        <v>no</v>
      </c>
      <c r="U1286">
        <v>0.02</v>
      </c>
      <c r="V1286" t="str">
        <f>IF(COUNTIF(eucalc_variables_proxies!A:A,B1286)&gt;0,"yes","no")</f>
        <v>no</v>
      </c>
      <c r="W1286" s="198" t="s">
        <v>38</v>
      </c>
      <c r="AO1286" s="29"/>
      <c r="AP1286" s="103" t="s">
        <v>6300</v>
      </c>
      <c r="AQ1286" s="104" t="b">
        <v>1</v>
      </c>
      <c r="AR1286" s="105"/>
      <c r="AS1286" s="29"/>
      <c r="AT1286" s="131" t="str" cm="1">
        <f t="array" ref="AT1286">IFERROR(_xlfn.TEXTSPLIT(AR1286,";",,FALSE),"")</f>
        <v/>
      </c>
      <c r="BJ1286" s="132" t="str">
        <f t="shared" si="743"/>
        <v/>
      </c>
      <c r="BK1286" s="132" t="str">
        <f t="shared" si="744"/>
        <v/>
      </c>
      <c r="BL1286" s="132" t="str">
        <f t="shared" si="745"/>
        <v/>
      </c>
      <c r="BM1286" s="132" t="str">
        <f t="shared" si="746"/>
        <v/>
      </c>
      <c r="BN1286" s="132" t="str">
        <f t="shared" si="747"/>
        <v/>
      </c>
      <c r="BO1286" s="132" t="str">
        <f t="shared" si="748"/>
        <v/>
      </c>
      <c r="BP1286" s="132" t="str">
        <f t="shared" si="749"/>
        <v/>
      </c>
      <c r="BQ1286" s="132" t="str">
        <f t="shared" si="750"/>
        <v/>
      </c>
      <c r="BR1286" s="132" t="str">
        <f t="shared" si="751"/>
        <v/>
      </c>
      <c r="BS1286" s="132" t="str">
        <f t="shared" si="752"/>
        <v/>
      </c>
      <c r="BT1286" s="132" t="str">
        <f t="shared" si="753"/>
        <v/>
      </c>
      <c r="BU1286" s="132" t="str">
        <f t="shared" si="754"/>
        <v/>
      </c>
      <c r="BV1286" s="132" t="str">
        <f t="shared" si="755"/>
        <v/>
      </c>
      <c r="BW1286" s="132" t="str">
        <f t="shared" si="756"/>
        <v/>
      </c>
      <c r="BX1286" s="132" t="str">
        <f t="shared" si="757"/>
        <v/>
      </c>
      <c r="BY1286" s="132" t="str">
        <f t="shared" si="758"/>
        <v/>
      </c>
      <c r="BZ1286" t="str">
        <f t="shared" si="759"/>
        <v/>
      </c>
      <c r="CA1286" t="str">
        <f t="shared" si="760"/>
        <v/>
      </c>
      <c r="CB1286" t="str">
        <f t="shared" si="761"/>
        <v/>
      </c>
      <c r="CC1286" t="str">
        <f t="shared" si="762"/>
        <v/>
      </c>
      <c r="CD1286" t="str">
        <f t="shared" si="763"/>
        <v/>
      </c>
      <c r="CE1286" t="str">
        <f t="shared" si="764"/>
        <v/>
      </c>
      <c r="CF1286" t="str">
        <f t="shared" si="765"/>
        <v/>
      </c>
      <c r="CG1286" t="str">
        <f t="shared" si="766"/>
        <v/>
      </c>
      <c r="CH1286" t="str">
        <f t="shared" si="767"/>
        <v/>
      </c>
      <c r="CI1286" t="str">
        <f t="shared" si="768"/>
        <v/>
      </c>
      <c r="CJ1286" t="str">
        <f t="shared" si="769"/>
        <v/>
      </c>
      <c r="CK1286" t="str">
        <f t="shared" si="770"/>
        <v/>
      </c>
      <c r="CL1286" t="str">
        <f t="shared" si="771"/>
        <v/>
      </c>
      <c r="CM1286" t="str">
        <f t="shared" si="772"/>
        <v/>
      </c>
      <c r="CN1286" t="str">
        <f t="shared" si="773"/>
        <v/>
      </c>
      <c r="CO1286" t="str">
        <f t="shared" si="774"/>
        <v/>
      </c>
    </row>
    <row r="1287" spans="1:93" ht="15.6" customHeight="1">
      <c r="A1287" t="s">
        <v>6301</v>
      </c>
      <c r="B1287" t="s">
        <v>6302</v>
      </c>
      <c r="C1287" s="26"/>
      <c r="D1287" s="27"/>
      <c r="E1287" s="27" t="s">
        <v>61</v>
      </c>
      <c r="F1287" t="s">
        <v>48</v>
      </c>
      <c r="G1287" s="30" t="s">
        <v>58</v>
      </c>
      <c r="H1287" t="s">
        <v>1010</v>
      </c>
      <c r="K1287" s="28"/>
      <c r="M1287" s="198" t="s">
        <v>1707</v>
      </c>
      <c r="R1287" t="str">
        <f>IF(COUNTIF(soi_input_variables!A:A,B1287)&gt;0,"yes","no")</f>
        <v>no</v>
      </c>
      <c r="S1287" t="str">
        <f>IF(COUNTIF(midas_input_variables!A:A,B1287)&gt;0,"yes","no")</f>
        <v>no</v>
      </c>
      <c r="T1287" t="str">
        <f t="shared" si="776"/>
        <v>no</v>
      </c>
      <c r="U1287">
        <v>0.02</v>
      </c>
      <c r="V1287" t="str">
        <f>IF(COUNTIF(eucalc_variables_proxies!A:A,B1287)&gt;0,"yes","no")</f>
        <v>no</v>
      </c>
      <c r="W1287" s="198" t="s">
        <v>38</v>
      </c>
      <c r="AO1287" s="29"/>
      <c r="AP1287" s="103" t="s">
        <v>6303</v>
      </c>
      <c r="AQ1287" s="104" t="b">
        <v>1</v>
      </c>
      <c r="AR1287" s="105"/>
      <c r="AS1287" s="29"/>
      <c r="AT1287" s="131" t="str" cm="1">
        <f t="array" ref="AT1287">IFERROR(_xlfn.TEXTSPLIT(AR1287,";",,FALSE),"")</f>
        <v/>
      </c>
      <c r="BJ1287" s="132" t="str">
        <f t="shared" si="743"/>
        <v/>
      </c>
      <c r="BK1287" s="132" t="str">
        <f t="shared" si="744"/>
        <v/>
      </c>
      <c r="BL1287" s="132" t="str">
        <f t="shared" si="745"/>
        <v/>
      </c>
      <c r="BM1287" s="132" t="str">
        <f t="shared" si="746"/>
        <v/>
      </c>
      <c r="BN1287" s="132" t="str">
        <f t="shared" si="747"/>
        <v/>
      </c>
      <c r="BO1287" s="132" t="str">
        <f t="shared" si="748"/>
        <v/>
      </c>
      <c r="BP1287" s="132" t="str">
        <f t="shared" si="749"/>
        <v/>
      </c>
      <c r="BQ1287" s="132" t="str">
        <f t="shared" si="750"/>
        <v/>
      </c>
      <c r="BR1287" s="132" t="str">
        <f t="shared" si="751"/>
        <v/>
      </c>
      <c r="BS1287" s="132" t="str">
        <f t="shared" si="752"/>
        <v/>
      </c>
      <c r="BT1287" s="132" t="str">
        <f t="shared" si="753"/>
        <v/>
      </c>
      <c r="BU1287" s="132" t="str">
        <f t="shared" si="754"/>
        <v/>
      </c>
      <c r="BV1287" s="132" t="str">
        <f t="shared" si="755"/>
        <v/>
      </c>
      <c r="BW1287" s="132" t="str">
        <f t="shared" si="756"/>
        <v/>
      </c>
      <c r="BX1287" s="132" t="str">
        <f t="shared" si="757"/>
        <v/>
      </c>
      <c r="BY1287" s="132" t="str">
        <f t="shared" si="758"/>
        <v/>
      </c>
      <c r="BZ1287" t="str">
        <f t="shared" si="759"/>
        <v/>
      </c>
      <c r="CA1287" t="str">
        <f t="shared" si="760"/>
        <v/>
      </c>
      <c r="CB1287" t="str">
        <f t="shared" si="761"/>
        <v/>
      </c>
      <c r="CC1287" t="str">
        <f t="shared" si="762"/>
        <v/>
      </c>
      <c r="CD1287" t="str">
        <f t="shared" si="763"/>
        <v/>
      </c>
      <c r="CE1287" t="str">
        <f t="shared" si="764"/>
        <v/>
      </c>
      <c r="CF1287" t="str">
        <f t="shared" si="765"/>
        <v/>
      </c>
      <c r="CG1287" t="str">
        <f t="shared" si="766"/>
        <v/>
      </c>
      <c r="CH1287" t="str">
        <f t="shared" si="767"/>
        <v/>
      </c>
      <c r="CI1287" t="str">
        <f t="shared" si="768"/>
        <v/>
      </c>
      <c r="CJ1287" t="str">
        <f t="shared" si="769"/>
        <v/>
      </c>
      <c r="CK1287" t="str">
        <f t="shared" si="770"/>
        <v/>
      </c>
      <c r="CL1287" t="str">
        <f t="shared" si="771"/>
        <v/>
      </c>
      <c r="CM1287" t="str">
        <f t="shared" si="772"/>
        <v/>
      </c>
      <c r="CN1287" t="str">
        <f t="shared" si="773"/>
        <v/>
      </c>
      <c r="CO1287" t="str">
        <f t="shared" si="774"/>
        <v/>
      </c>
    </row>
    <row r="1288" spans="1:93" ht="15.6" customHeight="1">
      <c r="A1288" t="s">
        <v>6304</v>
      </c>
      <c r="B1288" t="s">
        <v>6305</v>
      </c>
      <c r="C1288" s="26"/>
      <c r="D1288" s="27"/>
      <c r="E1288" s="27" t="s">
        <v>61</v>
      </c>
      <c r="F1288" t="s">
        <v>48</v>
      </c>
      <c r="G1288" s="30" t="s">
        <v>58</v>
      </c>
      <c r="H1288" t="s">
        <v>1010</v>
      </c>
      <c r="K1288" s="28"/>
      <c r="M1288" s="198" t="s">
        <v>1707</v>
      </c>
      <c r="R1288" t="str">
        <f>IF(COUNTIF(soi_input_variables!A:A,B1288)&gt;0,"yes","no")</f>
        <v>no</v>
      </c>
      <c r="S1288" t="str">
        <f>IF(COUNTIF(midas_input_variables!A:A,B1288)&gt;0,"yes","no")</f>
        <v>no</v>
      </c>
      <c r="T1288" t="str">
        <f t="shared" si="776"/>
        <v>no</v>
      </c>
      <c r="U1288">
        <v>0.02</v>
      </c>
      <c r="V1288" t="str">
        <f>IF(COUNTIF(eucalc_variables_proxies!A:A,B1288)&gt;0,"yes","no")</f>
        <v>no</v>
      </c>
      <c r="W1288" s="198" t="s">
        <v>38</v>
      </c>
      <c r="AO1288" s="29"/>
      <c r="AP1288" s="103" t="s">
        <v>6306</v>
      </c>
      <c r="AQ1288" s="104" t="b">
        <v>1</v>
      </c>
      <c r="AR1288" s="105"/>
      <c r="AS1288" s="29"/>
      <c r="AT1288" s="131" t="str" cm="1">
        <f t="array" ref="AT1288">IFERROR(_xlfn.TEXTSPLIT(AR1288,";",,FALSE),"")</f>
        <v/>
      </c>
      <c r="BJ1288" s="132" t="str">
        <f t="shared" si="743"/>
        <v/>
      </c>
      <c r="BK1288" s="132" t="str">
        <f t="shared" si="744"/>
        <v/>
      </c>
      <c r="BL1288" s="132" t="str">
        <f t="shared" si="745"/>
        <v/>
      </c>
      <c r="BM1288" s="132" t="str">
        <f t="shared" si="746"/>
        <v/>
      </c>
      <c r="BN1288" s="132" t="str">
        <f t="shared" si="747"/>
        <v/>
      </c>
      <c r="BO1288" s="132" t="str">
        <f t="shared" si="748"/>
        <v/>
      </c>
      <c r="BP1288" s="132" t="str">
        <f t="shared" si="749"/>
        <v/>
      </c>
      <c r="BQ1288" s="132" t="str">
        <f t="shared" si="750"/>
        <v/>
      </c>
      <c r="BR1288" s="132" t="str">
        <f t="shared" si="751"/>
        <v/>
      </c>
      <c r="BS1288" s="132" t="str">
        <f t="shared" si="752"/>
        <v/>
      </c>
      <c r="BT1288" s="132" t="str">
        <f t="shared" si="753"/>
        <v/>
      </c>
      <c r="BU1288" s="132" t="str">
        <f t="shared" si="754"/>
        <v/>
      </c>
      <c r="BV1288" s="132" t="str">
        <f t="shared" si="755"/>
        <v/>
      </c>
      <c r="BW1288" s="132" t="str">
        <f t="shared" si="756"/>
        <v/>
      </c>
      <c r="BX1288" s="132" t="str">
        <f t="shared" si="757"/>
        <v/>
      </c>
      <c r="BY1288" s="132" t="str">
        <f t="shared" si="758"/>
        <v/>
      </c>
      <c r="BZ1288" t="str">
        <f t="shared" si="759"/>
        <v/>
      </c>
      <c r="CA1288" t="str">
        <f t="shared" si="760"/>
        <v/>
      </c>
      <c r="CB1288" t="str">
        <f t="shared" si="761"/>
        <v/>
      </c>
      <c r="CC1288" t="str">
        <f t="shared" si="762"/>
        <v/>
      </c>
      <c r="CD1288" t="str">
        <f t="shared" si="763"/>
        <v/>
      </c>
      <c r="CE1288" t="str">
        <f t="shared" si="764"/>
        <v/>
      </c>
      <c r="CF1288" t="str">
        <f t="shared" si="765"/>
        <v/>
      </c>
      <c r="CG1288" t="str">
        <f t="shared" si="766"/>
        <v/>
      </c>
      <c r="CH1288" t="str">
        <f t="shared" si="767"/>
        <v/>
      </c>
      <c r="CI1288" t="str">
        <f t="shared" si="768"/>
        <v/>
      </c>
      <c r="CJ1288" t="str">
        <f t="shared" si="769"/>
        <v/>
      </c>
      <c r="CK1288" t="str">
        <f t="shared" si="770"/>
        <v/>
      </c>
      <c r="CL1288" t="str">
        <f t="shared" si="771"/>
        <v/>
      </c>
      <c r="CM1288" t="str">
        <f t="shared" si="772"/>
        <v/>
      </c>
      <c r="CN1288" t="str">
        <f t="shared" si="773"/>
        <v/>
      </c>
      <c r="CO1288" t="str">
        <f t="shared" si="774"/>
        <v/>
      </c>
    </row>
    <row r="1289" spans="1:93" ht="15.6" customHeight="1">
      <c r="A1289" t="s">
        <v>6307</v>
      </c>
      <c r="B1289" t="s">
        <v>6308</v>
      </c>
      <c r="C1289" s="26"/>
      <c r="D1289" s="27"/>
      <c r="E1289" s="27" t="s">
        <v>61</v>
      </c>
      <c r="F1289" t="s">
        <v>48</v>
      </c>
      <c r="G1289" s="30" t="s">
        <v>58</v>
      </c>
      <c r="H1289" t="s">
        <v>1010</v>
      </c>
      <c r="K1289" s="28"/>
      <c r="M1289" s="198" t="s">
        <v>1707</v>
      </c>
      <c r="R1289" t="str">
        <f>IF(COUNTIF(soi_input_variables!A:A,B1289)&gt;0,"yes","no")</f>
        <v>no</v>
      </c>
      <c r="S1289" t="str">
        <f>IF(COUNTIF(midas_input_variables!A:A,B1289)&gt;0,"yes","no")</f>
        <v>no</v>
      </c>
      <c r="T1289" t="str">
        <f t="shared" si="776"/>
        <v>no</v>
      </c>
      <c r="U1289">
        <v>0.02</v>
      </c>
      <c r="V1289" t="str">
        <f>IF(COUNTIF(eucalc_variables_proxies!A:A,B1289)&gt;0,"yes","no")</f>
        <v>no</v>
      </c>
      <c r="W1289" s="198" t="s">
        <v>38</v>
      </c>
      <c r="AO1289" s="29"/>
      <c r="AP1289" s="103" t="s">
        <v>6309</v>
      </c>
      <c r="AQ1289" s="104" t="b">
        <v>1</v>
      </c>
      <c r="AR1289" s="105"/>
      <c r="AS1289" s="29"/>
      <c r="AT1289" s="131" t="str" cm="1">
        <f t="array" ref="AT1289">IFERROR(_xlfn.TEXTSPLIT(AR1289,";",,FALSE),"")</f>
        <v/>
      </c>
      <c r="BJ1289" s="132" t="str">
        <f t="shared" si="743"/>
        <v/>
      </c>
      <c r="BK1289" s="132" t="str">
        <f t="shared" si="744"/>
        <v/>
      </c>
      <c r="BL1289" s="132" t="str">
        <f t="shared" si="745"/>
        <v/>
      </c>
      <c r="BM1289" s="132" t="str">
        <f t="shared" si="746"/>
        <v/>
      </c>
      <c r="BN1289" s="132" t="str">
        <f t="shared" si="747"/>
        <v/>
      </c>
      <c r="BO1289" s="132" t="str">
        <f t="shared" si="748"/>
        <v/>
      </c>
      <c r="BP1289" s="132" t="str">
        <f t="shared" si="749"/>
        <v/>
      </c>
      <c r="BQ1289" s="132" t="str">
        <f t="shared" si="750"/>
        <v/>
      </c>
      <c r="BR1289" s="132" t="str">
        <f t="shared" si="751"/>
        <v/>
      </c>
      <c r="BS1289" s="132" t="str">
        <f t="shared" si="752"/>
        <v/>
      </c>
      <c r="BT1289" s="132" t="str">
        <f t="shared" si="753"/>
        <v/>
      </c>
      <c r="BU1289" s="132" t="str">
        <f t="shared" si="754"/>
        <v/>
      </c>
      <c r="BV1289" s="132" t="str">
        <f t="shared" si="755"/>
        <v/>
      </c>
      <c r="BW1289" s="132" t="str">
        <f t="shared" si="756"/>
        <v/>
      </c>
      <c r="BX1289" s="132" t="str">
        <f t="shared" si="757"/>
        <v/>
      </c>
      <c r="BY1289" s="132" t="str">
        <f t="shared" si="758"/>
        <v/>
      </c>
      <c r="BZ1289" t="str">
        <f t="shared" si="759"/>
        <v/>
      </c>
      <c r="CA1289" t="str">
        <f t="shared" si="760"/>
        <v/>
      </c>
      <c r="CB1289" t="str">
        <f t="shared" si="761"/>
        <v/>
      </c>
      <c r="CC1289" t="str">
        <f t="shared" si="762"/>
        <v/>
      </c>
      <c r="CD1289" t="str">
        <f t="shared" si="763"/>
        <v/>
      </c>
      <c r="CE1289" t="str">
        <f t="shared" si="764"/>
        <v/>
      </c>
      <c r="CF1289" t="str">
        <f t="shared" si="765"/>
        <v/>
      </c>
      <c r="CG1289" t="str">
        <f t="shared" si="766"/>
        <v/>
      </c>
      <c r="CH1289" t="str">
        <f t="shared" si="767"/>
        <v/>
      </c>
      <c r="CI1289" t="str">
        <f t="shared" si="768"/>
        <v/>
      </c>
      <c r="CJ1289" t="str">
        <f t="shared" si="769"/>
        <v/>
      </c>
      <c r="CK1289" t="str">
        <f t="shared" si="770"/>
        <v/>
      </c>
      <c r="CL1289" t="str">
        <f t="shared" si="771"/>
        <v/>
      </c>
      <c r="CM1289" t="str">
        <f t="shared" si="772"/>
        <v/>
      </c>
      <c r="CN1289" t="str">
        <f t="shared" si="773"/>
        <v/>
      </c>
      <c r="CO1289" t="str">
        <f t="shared" si="774"/>
        <v/>
      </c>
    </row>
    <row r="1290" spans="1:93" ht="15.6" customHeight="1">
      <c r="A1290" t="s">
        <v>6310</v>
      </c>
      <c r="B1290" t="s">
        <v>6311</v>
      </c>
      <c r="C1290" s="26"/>
      <c r="D1290" s="27"/>
      <c r="E1290" s="27" t="s">
        <v>61</v>
      </c>
      <c r="F1290" t="s">
        <v>48</v>
      </c>
      <c r="G1290" s="30" t="s">
        <v>58</v>
      </c>
      <c r="H1290" t="s">
        <v>1010</v>
      </c>
      <c r="K1290" s="28"/>
      <c r="M1290" s="198" t="s">
        <v>1707</v>
      </c>
      <c r="R1290" t="str">
        <f>IF(COUNTIF(soi_input_variables!A:A,B1290)&gt;0,"yes","no")</f>
        <v>no</v>
      </c>
      <c r="S1290" t="str">
        <f>IF(COUNTIF(midas_input_variables!A:A,B1290)&gt;0,"yes","no")</f>
        <v>no</v>
      </c>
      <c r="T1290" t="str">
        <f t="shared" si="776"/>
        <v>no</v>
      </c>
      <c r="U1290">
        <v>0.02</v>
      </c>
      <c r="V1290" t="str">
        <f>IF(COUNTIF(eucalc_variables_proxies!A:A,B1290)&gt;0,"yes","no")</f>
        <v>no</v>
      </c>
      <c r="W1290" s="198" t="s">
        <v>38</v>
      </c>
      <c r="AO1290" s="29"/>
      <c r="AP1290" s="103" t="s">
        <v>6312</v>
      </c>
      <c r="AQ1290" s="104" t="b">
        <v>1</v>
      </c>
      <c r="AR1290" s="105"/>
      <c r="AS1290" s="29"/>
      <c r="AT1290" s="131" t="str" cm="1">
        <f t="array" ref="AT1290">IFERROR(_xlfn.TEXTSPLIT(AR1290,";",,FALSE),"")</f>
        <v/>
      </c>
      <c r="BJ1290" s="132" t="str">
        <f t="shared" si="743"/>
        <v/>
      </c>
      <c r="BK1290" s="132" t="str">
        <f t="shared" si="744"/>
        <v/>
      </c>
      <c r="BL1290" s="132" t="str">
        <f t="shared" si="745"/>
        <v/>
      </c>
      <c r="BM1290" s="132" t="str">
        <f t="shared" si="746"/>
        <v/>
      </c>
      <c r="BN1290" s="132" t="str">
        <f t="shared" si="747"/>
        <v/>
      </c>
      <c r="BO1290" s="132" t="str">
        <f t="shared" si="748"/>
        <v/>
      </c>
      <c r="BP1290" s="132" t="str">
        <f t="shared" si="749"/>
        <v/>
      </c>
      <c r="BQ1290" s="132" t="str">
        <f t="shared" si="750"/>
        <v/>
      </c>
      <c r="BR1290" s="132" t="str">
        <f t="shared" si="751"/>
        <v/>
      </c>
      <c r="BS1290" s="132" t="str">
        <f t="shared" si="752"/>
        <v/>
      </c>
      <c r="BT1290" s="132" t="str">
        <f t="shared" si="753"/>
        <v/>
      </c>
      <c r="BU1290" s="132" t="str">
        <f t="shared" si="754"/>
        <v/>
      </c>
      <c r="BV1290" s="132" t="str">
        <f t="shared" si="755"/>
        <v/>
      </c>
      <c r="BW1290" s="132" t="str">
        <f t="shared" si="756"/>
        <v/>
      </c>
      <c r="BX1290" s="132" t="str">
        <f t="shared" si="757"/>
        <v/>
      </c>
      <c r="BY1290" s="132" t="str">
        <f t="shared" si="758"/>
        <v/>
      </c>
      <c r="BZ1290" t="str">
        <f t="shared" si="759"/>
        <v/>
      </c>
      <c r="CA1290" t="str">
        <f t="shared" si="760"/>
        <v/>
      </c>
      <c r="CB1290" t="str">
        <f t="shared" si="761"/>
        <v/>
      </c>
      <c r="CC1290" t="str">
        <f t="shared" si="762"/>
        <v/>
      </c>
      <c r="CD1290" t="str">
        <f t="shared" si="763"/>
        <v/>
      </c>
      <c r="CE1290" t="str">
        <f t="shared" si="764"/>
        <v/>
      </c>
      <c r="CF1290" t="str">
        <f t="shared" si="765"/>
        <v/>
      </c>
      <c r="CG1290" t="str">
        <f t="shared" si="766"/>
        <v/>
      </c>
      <c r="CH1290" t="str">
        <f t="shared" si="767"/>
        <v/>
      </c>
      <c r="CI1290" t="str">
        <f t="shared" si="768"/>
        <v/>
      </c>
      <c r="CJ1290" t="str">
        <f t="shared" si="769"/>
        <v/>
      </c>
      <c r="CK1290" t="str">
        <f t="shared" si="770"/>
        <v/>
      </c>
      <c r="CL1290" t="str">
        <f t="shared" si="771"/>
        <v/>
      </c>
      <c r="CM1290" t="str">
        <f t="shared" si="772"/>
        <v/>
      </c>
      <c r="CN1290" t="str">
        <f t="shared" si="773"/>
        <v/>
      </c>
      <c r="CO1290" t="str">
        <f t="shared" si="774"/>
        <v/>
      </c>
    </row>
    <row r="1291" spans="1:93" ht="15.6" customHeight="1">
      <c r="A1291" t="s">
        <v>6313</v>
      </c>
      <c r="B1291" t="s">
        <v>6314</v>
      </c>
      <c r="C1291" s="26"/>
      <c r="D1291" s="27"/>
      <c r="E1291" s="27" t="s">
        <v>61</v>
      </c>
      <c r="F1291" t="s">
        <v>48</v>
      </c>
      <c r="G1291" s="30" t="s">
        <v>58</v>
      </c>
      <c r="H1291" t="s">
        <v>1010</v>
      </c>
      <c r="K1291" s="28"/>
      <c r="M1291" s="198" t="s">
        <v>1707</v>
      </c>
      <c r="R1291" t="str">
        <f>IF(COUNTIF(soi_input_variables!A:A,B1291)&gt;0,"yes","no")</f>
        <v>no</v>
      </c>
      <c r="S1291" t="str">
        <f>IF(COUNTIF(midas_input_variables!A:A,B1291)&gt;0,"yes","no")</f>
        <v>no</v>
      </c>
      <c r="T1291" t="str">
        <f t="shared" si="776"/>
        <v>no</v>
      </c>
      <c r="U1291">
        <v>0.02</v>
      </c>
      <c r="V1291" t="str">
        <f>IF(COUNTIF(eucalc_variables_proxies!A:A,B1291)&gt;0,"yes","no")</f>
        <v>no</v>
      </c>
      <c r="W1291" s="198" t="s">
        <v>38</v>
      </c>
      <c r="AO1291" s="29">
        <v>24</v>
      </c>
      <c r="AP1291" s="103" t="s">
        <v>6315</v>
      </c>
      <c r="AQ1291" s="104" t="b">
        <v>1</v>
      </c>
      <c r="AR1291" s="105"/>
      <c r="AS1291" s="29">
        <v>24</v>
      </c>
      <c r="AT1291" s="131" t="str" cm="1">
        <f t="array" ref="AT1291">IFERROR(_xlfn.TEXTSPLIT(AR1291,";",,FALSE),"")</f>
        <v/>
      </c>
      <c r="BJ1291" s="132" t="str">
        <f t="shared" si="743"/>
        <v/>
      </c>
      <c r="BK1291" s="132" t="str">
        <f t="shared" si="744"/>
        <v/>
      </c>
      <c r="BL1291" s="132" t="str">
        <f t="shared" si="745"/>
        <v/>
      </c>
      <c r="BM1291" s="132" t="str">
        <f t="shared" si="746"/>
        <v/>
      </c>
      <c r="BN1291" s="132" t="str">
        <f t="shared" si="747"/>
        <v/>
      </c>
      <c r="BO1291" s="132" t="str">
        <f t="shared" si="748"/>
        <v/>
      </c>
      <c r="BP1291" s="132" t="str">
        <f t="shared" si="749"/>
        <v/>
      </c>
      <c r="BQ1291" s="132" t="str">
        <f t="shared" si="750"/>
        <v/>
      </c>
      <c r="BR1291" s="132" t="str">
        <f t="shared" si="751"/>
        <v/>
      </c>
      <c r="BS1291" s="132" t="str">
        <f t="shared" si="752"/>
        <v/>
      </c>
      <c r="BT1291" s="132" t="str">
        <f t="shared" si="753"/>
        <v/>
      </c>
      <c r="BU1291" s="132" t="str">
        <f t="shared" si="754"/>
        <v/>
      </c>
      <c r="BV1291" s="132" t="str">
        <f t="shared" si="755"/>
        <v/>
      </c>
      <c r="BW1291" s="132" t="str">
        <f t="shared" si="756"/>
        <v/>
      </c>
      <c r="BX1291" s="132" t="str">
        <f t="shared" si="757"/>
        <v/>
      </c>
      <c r="BY1291" s="132" t="str">
        <f t="shared" si="758"/>
        <v/>
      </c>
      <c r="BZ1291" t="str">
        <f t="shared" si="759"/>
        <v/>
      </c>
      <c r="CA1291" t="str">
        <f t="shared" si="760"/>
        <v/>
      </c>
      <c r="CB1291" t="str">
        <f t="shared" si="761"/>
        <v/>
      </c>
      <c r="CC1291" t="str">
        <f t="shared" si="762"/>
        <v/>
      </c>
      <c r="CD1291" t="str">
        <f t="shared" si="763"/>
        <v/>
      </c>
      <c r="CE1291" t="str">
        <f t="shared" si="764"/>
        <v/>
      </c>
      <c r="CF1291" t="str">
        <f t="shared" si="765"/>
        <v/>
      </c>
      <c r="CG1291" t="str">
        <f t="shared" si="766"/>
        <v/>
      </c>
      <c r="CH1291" t="str">
        <f t="shared" si="767"/>
        <v/>
      </c>
      <c r="CI1291" t="str">
        <f t="shared" si="768"/>
        <v/>
      </c>
      <c r="CJ1291" t="str">
        <f t="shared" si="769"/>
        <v/>
      </c>
      <c r="CK1291" t="str">
        <f t="shared" si="770"/>
        <v/>
      </c>
      <c r="CL1291" t="str">
        <f t="shared" si="771"/>
        <v/>
      </c>
      <c r="CM1291" t="str">
        <f t="shared" si="772"/>
        <v/>
      </c>
      <c r="CN1291" t="str">
        <f t="shared" si="773"/>
        <v/>
      </c>
      <c r="CO1291" t="str">
        <f t="shared" si="774"/>
        <v/>
      </c>
    </row>
    <row r="1292" spans="1:93" ht="15.6" customHeight="1">
      <c r="A1292" t="s">
        <v>6316</v>
      </c>
      <c r="B1292" t="s">
        <v>6317</v>
      </c>
      <c r="C1292" s="26"/>
      <c r="D1292" s="27"/>
      <c r="E1292" s="27" t="s">
        <v>61</v>
      </c>
      <c r="F1292" t="s">
        <v>48</v>
      </c>
      <c r="G1292" s="30" t="s">
        <v>58</v>
      </c>
      <c r="H1292" t="s">
        <v>1010</v>
      </c>
      <c r="K1292" s="28"/>
      <c r="M1292" s="198" t="s">
        <v>1707</v>
      </c>
      <c r="R1292" t="str">
        <f>IF(COUNTIF(soi_input_variables!A:A,B1292)&gt;0,"yes","no")</f>
        <v>no</v>
      </c>
      <c r="S1292" t="str">
        <f>IF(COUNTIF(midas_input_variables!A:A,B1292)&gt;0,"yes","no")</f>
        <v>no</v>
      </c>
      <c r="T1292" t="str">
        <f t="shared" si="776"/>
        <v>no</v>
      </c>
      <c r="U1292">
        <v>0.02</v>
      </c>
      <c r="V1292" t="str">
        <f>IF(COUNTIF(eucalc_variables_proxies!A:A,B1292)&gt;0,"yes","no")</f>
        <v>no</v>
      </c>
      <c r="W1292" s="198" t="s">
        <v>38</v>
      </c>
      <c r="AO1292" s="29"/>
      <c r="AP1292" s="103" t="s">
        <v>6318</v>
      </c>
      <c r="AQ1292" s="104" t="b">
        <v>1</v>
      </c>
      <c r="AR1292" s="105"/>
      <c r="AS1292" s="29"/>
      <c r="AT1292" s="131" t="str" cm="1">
        <f t="array" ref="AT1292">IFERROR(_xlfn.TEXTSPLIT(AR1292,";",,FALSE),"")</f>
        <v/>
      </c>
      <c r="BJ1292" s="132" t="str">
        <f t="shared" ref="BJ1292:BJ1355" si="777">IF(LEN(AT1292)&gt;0,VALUE(AT1292),"")</f>
        <v/>
      </c>
      <c r="BK1292" s="132" t="str">
        <f t="shared" ref="BK1292:BK1355" si="778">IF(LEN(AU1292)&gt;0,VALUE(AU1292),"")</f>
        <v/>
      </c>
      <c r="BL1292" s="132" t="str">
        <f t="shared" ref="BL1292:BL1355" si="779">IF(LEN(AV1292)&gt;0,VALUE(AV1292),"")</f>
        <v/>
      </c>
      <c r="BM1292" s="132" t="str">
        <f t="shared" ref="BM1292:BM1355" si="780">IF(LEN(AW1292)&gt;0,VALUE(AW1292),"")</f>
        <v/>
      </c>
      <c r="BN1292" s="132" t="str">
        <f t="shared" ref="BN1292:BN1355" si="781">IF(LEN(AX1292)&gt;0,VALUE(AX1292),"")</f>
        <v/>
      </c>
      <c r="BO1292" s="132" t="str">
        <f t="shared" ref="BO1292:BO1355" si="782">IF(LEN(AY1292)&gt;0,VALUE(AY1292),"")</f>
        <v/>
      </c>
      <c r="BP1292" s="132" t="str">
        <f t="shared" ref="BP1292:BP1355" si="783">IF(LEN(AZ1292)&gt;0,VALUE(AZ1292),"")</f>
        <v/>
      </c>
      <c r="BQ1292" s="132" t="str">
        <f t="shared" ref="BQ1292:BQ1355" si="784">IF(LEN(BA1292)&gt;0,VALUE(BA1292),"")</f>
        <v/>
      </c>
      <c r="BR1292" s="132" t="str">
        <f t="shared" ref="BR1292:BR1355" si="785">IF(LEN(BB1292)&gt;0,VALUE(BB1292),"")</f>
        <v/>
      </c>
      <c r="BS1292" s="132" t="str">
        <f t="shared" ref="BS1292:BS1355" si="786">IF(LEN(BC1292)&gt;0,VALUE(BC1292),"")</f>
        <v/>
      </c>
      <c r="BT1292" s="132" t="str">
        <f t="shared" ref="BT1292:BT1355" si="787">IF(LEN(BD1292)&gt;0,VALUE(BD1292),"")</f>
        <v/>
      </c>
      <c r="BU1292" s="132" t="str">
        <f t="shared" ref="BU1292:BU1355" si="788">IF(LEN(BE1292)&gt;0,VALUE(BE1292),"")</f>
        <v/>
      </c>
      <c r="BV1292" s="132" t="str">
        <f t="shared" ref="BV1292:BV1355" si="789">IF(LEN(BF1292)&gt;0,VALUE(BF1292),"")</f>
        <v/>
      </c>
      <c r="BW1292" s="132" t="str">
        <f t="shared" ref="BW1292:BW1355" si="790">IF(LEN(BG1292)&gt;0,VALUE(BG1292),"")</f>
        <v/>
      </c>
      <c r="BX1292" s="132" t="str">
        <f t="shared" ref="BX1292:BX1355" si="791">IF(LEN(BH1292)&gt;0,VALUE(BH1292),"")</f>
        <v/>
      </c>
      <c r="BY1292" s="132" t="str">
        <f t="shared" ref="BY1292:BY1355" si="792">IF(LEN(BI1292)&gt;0,VALUE(BI1292),"")</f>
        <v/>
      </c>
      <c r="BZ1292" t="str">
        <f t="shared" si="759"/>
        <v/>
      </c>
      <c r="CA1292" t="str">
        <f t="shared" si="760"/>
        <v/>
      </c>
      <c r="CB1292" t="str">
        <f t="shared" si="761"/>
        <v/>
      </c>
      <c r="CC1292" t="str">
        <f t="shared" si="762"/>
        <v/>
      </c>
      <c r="CD1292" t="str">
        <f t="shared" si="763"/>
        <v/>
      </c>
      <c r="CE1292" t="str">
        <f t="shared" si="764"/>
        <v/>
      </c>
      <c r="CF1292" t="str">
        <f t="shared" si="765"/>
        <v/>
      </c>
      <c r="CG1292" t="str">
        <f t="shared" si="766"/>
        <v/>
      </c>
      <c r="CH1292" t="str">
        <f t="shared" si="767"/>
        <v/>
      </c>
      <c r="CI1292" t="str">
        <f t="shared" si="768"/>
        <v/>
      </c>
      <c r="CJ1292" t="str">
        <f t="shared" si="769"/>
        <v/>
      </c>
      <c r="CK1292" t="str">
        <f t="shared" si="770"/>
        <v/>
      </c>
      <c r="CL1292" t="str">
        <f t="shared" si="771"/>
        <v/>
      </c>
      <c r="CM1292" t="str">
        <f t="shared" si="772"/>
        <v/>
      </c>
      <c r="CN1292" t="str">
        <f t="shared" si="773"/>
        <v/>
      </c>
      <c r="CO1292" t="str">
        <f t="shared" si="774"/>
        <v/>
      </c>
    </row>
    <row r="1293" spans="1:93" ht="15.6" customHeight="1">
      <c r="A1293" t="s">
        <v>6319</v>
      </c>
      <c r="B1293" t="s">
        <v>6320</v>
      </c>
      <c r="C1293" s="26"/>
      <c r="D1293" s="27"/>
      <c r="E1293" s="27" t="s">
        <v>61</v>
      </c>
      <c r="F1293" t="s">
        <v>48</v>
      </c>
      <c r="G1293" s="30" t="s">
        <v>58</v>
      </c>
      <c r="H1293" t="s">
        <v>1010</v>
      </c>
      <c r="K1293" s="28"/>
      <c r="M1293" s="198" t="s">
        <v>1707</v>
      </c>
      <c r="R1293" t="str">
        <f>IF(COUNTIF(soi_input_variables!A:A,B1293)&gt;0,"yes","no")</f>
        <v>no</v>
      </c>
      <c r="S1293" t="str">
        <f>IF(COUNTIF(midas_input_variables!A:A,B1293)&gt;0,"yes","no")</f>
        <v>no</v>
      </c>
      <c r="T1293" t="str">
        <f t="shared" si="776"/>
        <v>no</v>
      </c>
      <c r="U1293">
        <v>0.02</v>
      </c>
      <c r="V1293" t="str">
        <f>IF(COUNTIF(eucalc_variables_proxies!A:A,B1293)&gt;0,"yes","no")</f>
        <v>no</v>
      </c>
      <c r="W1293" s="198" t="s">
        <v>38</v>
      </c>
      <c r="AO1293" s="29"/>
      <c r="AP1293" s="103" t="s">
        <v>6321</v>
      </c>
      <c r="AQ1293" s="104" t="b">
        <v>1</v>
      </c>
      <c r="AR1293" s="105"/>
      <c r="AS1293" s="29"/>
      <c r="AT1293" s="131" t="str" cm="1">
        <f t="array" ref="AT1293">IFERROR(_xlfn.TEXTSPLIT(AR1293,";",,FALSE),"")</f>
        <v/>
      </c>
      <c r="BJ1293" s="132" t="str">
        <f t="shared" si="777"/>
        <v/>
      </c>
      <c r="BK1293" s="132" t="str">
        <f t="shared" si="778"/>
        <v/>
      </c>
      <c r="BL1293" s="132" t="str">
        <f t="shared" si="779"/>
        <v/>
      </c>
      <c r="BM1293" s="132" t="str">
        <f t="shared" si="780"/>
        <v/>
      </c>
      <c r="BN1293" s="132" t="str">
        <f t="shared" si="781"/>
        <v/>
      </c>
      <c r="BO1293" s="132" t="str">
        <f t="shared" si="782"/>
        <v/>
      </c>
      <c r="BP1293" s="132" t="str">
        <f t="shared" si="783"/>
        <v/>
      </c>
      <c r="BQ1293" s="132" t="str">
        <f t="shared" si="784"/>
        <v/>
      </c>
      <c r="BR1293" s="132" t="str">
        <f t="shared" si="785"/>
        <v/>
      </c>
      <c r="BS1293" s="132" t="str">
        <f t="shared" si="786"/>
        <v/>
      </c>
      <c r="BT1293" s="132" t="str">
        <f t="shared" si="787"/>
        <v/>
      </c>
      <c r="BU1293" s="132" t="str">
        <f t="shared" si="788"/>
        <v/>
      </c>
      <c r="BV1293" s="132" t="str">
        <f t="shared" si="789"/>
        <v/>
      </c>
      <c r="BW1293" s="132" t="str">
        <f t="shared" si="790"/>
        <v/>
      </c>
      <c r="BX1293" s="132" t="str">
        <f t="shared" si="791"/>
        <v/>
      </c>
      <c r="BY1293" s="132" t="str">
        <f t="shared" si="792"/>
        <v/>
      </c>
      <c r="BZ1293" t="str">
        <f t="shared" si="759"/>
        <v/>
      </c>
      <c r="CA1293" t="str">
        <f t="shared" si="760"/>
        <v/>
      </c>
      <c r="CB1293" t="str">
        <f t="shared" si="761"/>
        <v/>
      </c>
      <c r="CC1293" t="str">
        <f t="shared" si="762"/>
        <v/>
      </c>
      <c r="CD1293" t="str">
        <f t="shared" si="763"/>
        <v/>
      </c>
      <c r="CE1293" t="str">
        <f t="shared" si="764"/>
        <v/>
      </c>
      <c r="CF1293" t="str">
        <f t="shared" si="765"/>
        <v/>
      </c>
      <c r="CG1293" t="str">
        <f t="shared" si="766"/>
        <v/>
      </c>
      <c r="CH1293" t="str">
        <f t="shared" si="767"/>
        <v/>
      </c>
      <c r="CI1293" t="str">
        <f t="shared" si="768"/>
        <v/>
      </c>
      <c r="CJ1293" t="str">
        <f t="shared" si="769"/>
        <v/>
      </c>
      <c r="CK1293" t="str">
        <f t="shared" si="770"/>
        <v/>
      </c>
      <c r="CL1293" t="str">
        <f t="shared" si="771"/>
        <v/>
      </c>
      <c r="CM1293" t="str">
        <f t="shared" si="772"/>
        <v/>
      </c>
      <c r="CN1293" t="str">
        <f t="shared" si="773"/>
        <v/>
      </c>
      <c r="CO1293" t="str">
        <f t="shared" si="774"/>
        <v/>
      </c>
    </row>
    <row r="1294" spans="1:93" ht="15.6" customHeight="1">
      <c r="A1294" t="s">
        <v>6322</v>
      </c>
      <c r="B1294" t="s">
        <v>6323</v>
      </c>
      <c r="C1294" s="26"/>
      <c r="D1294" s="27"/>
      <c r="E1294" s="27" t="s">
        <v>61</v>
      </c>
      <c r="F1294" t="s">
        <v>48</v>
      </c>
      <c r="G1294" s="30" t="s">
        <v>58</v>
      </c>
      <c r="H1294" t="s">
        <v>1010</v>
      </c>
      <c r="K1294" s="28"/>
      <c r="M1294" s="198" t="s">
        <v>1707</v>
      </c>
      <c r="R1294" t="str">
        <f>IF(COUNTIF(soi_input_variables!A:A,B1294)&gt;0,"yes","no")</f>
        <v>no</v>
      </c>
      <c r="S1294" t="str">
        <f>IF(COUNTIF(midas_input_variables!A:A,B1294)&gt;0,"yes","no")</f>
        <v>no</v>
      </c>
      <c r="T1294" t="str">
        <f t="shared" si="776"/>
        <v>no</v>
      </c>
      <c r="U1294">
        <v>0.02</v>
      </c>
      <c r="V1294" t="str">
        <f>IF(COUNTIF(eucalc_variables_proxies!A:A,B1294)&gt;0,"yes","no")</f>
        <v>no</v>
      </c>
      <c r="W1294" s="198" t="s">
        <v>38</v>
      </c>
      <c r="AO1294" s="29"/>
      <c r="AP1294" s="103" t="s">
        <v>6324</v>
      </c>
      <c r="AQ1294" s="104" t="b">
        <v>1</v>
      </c>
      <c r="AR1294" s="105"/>
      <c r="AS1294" s="29"/>
      <c r="AT1294" s="131" t="str" cm="1">
        <f t="array" ref="AT1294">IFERROR(_xlfn.TEXTSPLIT(AR1294,";",,FALSE),"")</f>
        <v/>
      </c>
      <c r="BJ1294" s="132" t="str">
        <f t="shared" si="777"/>
        <v/>
      </c>
      <c r="BK1294" s="132" t="str">
        <f t="shared" si="778"/>
        <v/>
      </c>
      <c r="BL1294" s="132" t="str">
        <f t="shared" si="779"/>
        <v/>
      </c>
      <c r="BM1294" s="132" t="str">
        <f t="shared" si="780"/>
        <v/>
      </c>
      <c r="BN1294" s="132" t="str">
        <f t="shared" si="781"/>
        <v/>
      </c>
      <c r="BO1294" s="132" t="str">
        <f t="shared" si="782"/>
        <v/>
      </c>
      <c r="BP1294" s="132" t="str">
        <f t="shared" si="783"/>
        <v/>
      </c>
      <c r="BQ1294" s="132" t="str">
        <f t="shared" si="784"/>
        <v/>
      </c>
      <c r="BR1294" s="132" t="str">
        <f t="shared" si="785"/>
        <v/>
      </c>
      <c r="BS1294" s="132" t="str">
        <f t="shared" si="786"/>
        <v/>
      </c>
      <c r="BT1294" s="132" t="str">
        <f t="shared" si="787"/>
        <v/>
      </c>
      <c r="BU1294" s="132" t="str">
        <f t="shared" si="788"/>
        <v/>
      </c>
      <c r="BV1294" s="132" t="str">
        <f t="shared" si="789"/>
        <v/>
      </c>
      <c r="BW1294" s="132" t="str">
        <f t="shared" si="790"/>
        <v/>
      </c>
      <c r="BX1294" s="132" t="str">
        <f t="shared" si="791"/>
        <v/>
      </c>
      <c r="BY1294" s="132" t="str">
        <f t="shared" si="792"/>
        <v/>
      </c>
      <c r="BZ1294" t="str">
        <f t="shared" si="759"/>
        <v/>
      </c>
      <c r="CA1294" t="str">
        <f t="shared" si="760"/>
        <v/>
      </c>
      <c r="CB1294" t="str">
        <f t="shared" si="761"/>
        <v/>
      </c>
      <c r="CC1294" t="str">
        <f t="shared" si="762"/>
        <v/>
      </c>
      <c r="CD1294" t="str">
        <f t="shared" si="763"/>
        <v/>
      </c>
      <c r="CE1294" t="str">
        <f t="shared" si="764"/>
        <v/>
      </c>
      <c r="CF1294" t="str">
        <f t="shared" si="765"/>
        <v/>
      </c>
      <c r="CG1294" t="str">
        <f t="shared" si="766"/>
        <v/>
      </c>
      <c r="CH1294" t="str">
        <f t="shared" si="767"/>
        <v/>
      </c>
      <c r="CI1294" t="str">
        <f t="shared" si="768"/>
        <v/>
      </c>
      <c r="CJ1294" t="str">
        <f t="shared" si="769"/>
        <v/>
      </c>
      <c r="CK1294" t="str">
        <f t="shared" si="770"/>
        <v/>
      </c>
      <c r="CL1294" t="str">
        <f t="shared" si="771"/>
        <v/>
      </c>
      <c r="CM1294" t="str">
        <f t="shared" si="772"/>
        <v/>
      </c>
      <c r="CN1294" t="str">
        <f t="shared" si="773"/>
        <v/>
      </c>
      <c r="CO1294" t="str">
        <f t="shared" si="774"/>
        <v/>
      </c>
    </row>
    <row r="1295" spans="1:93" ht="15.6" customHeight="1">
      <c r="A1295" t="s">
        <v>6325</v>
      </c>
      <c r="B1295" t="s">
        <v>6326</v>
      </c>
      <c r="C1295" s="26"/>
      <c r="D1295" s="27"/>
      <c r="E1295" s="27" t="s">
        <v>61</v>
      </c>
      <c r="F1295" t="s">
        <v>48</v>
      </c>
      <c r="G1295" s="30" t="s">
        <v>58</v>
      </c>
      <c r="H1295" t="s">
        <v>1010</v>
      </c>
      <c r="K1295" s="28"/>
      <c r="M1295" s="198" t="s">
        <v>1707</v>
      </c>
      <c r="R1295" t="str">
        <f>IF(COUNTIF(soi_input_variables!A:A,B1295)&gt;0,"yes","no")</f>
        <v>no</v>
      </c>
      <c r="S1295" t="str">
        <f>IF(COUNTIF(midas_input_variables!A:A,B1295)&gt;0,"yes","no")</f>
        <v>no</v>
      </c>
      <c r="T1295" t="str">
        <f t="shared" si="776"/>
        <v>no</v>
      </c>
      <c r="U1295">
        <v>0.02</v>
      </c>
      <c r="V1295" t="str">
        <f>IF(COUNTIF(eucalc_variables_proxies!A:A,B1295)&gt;0,"yes","no")</f>
        <v>no</v>
      </c>
      <c r="W1295" s="198" t="s">
        <v>38</v>
      </c>
      <c r="AO1295" s="29"/>
      <c r="AP1295" s="103" t="s">
        <v>6327</v>
      </c>
      <c r="AQ1295" s="104" t="b">
        <v>1</v>
      </c>
      <c r="AR1295" s="105"/>
      <c r="AS1295" s="29"/>
      <c r="AT1295" s="131" t="str" cm="1">
        <f t="array" ref="AT1295">IFERROR(_xlfn.TEXTSPLIT(AR1295,";",,FALSE),"")</f>
        <v/>
      </c>
      <c r="BJ1295" s="132" t="str">
        <f t="shared" si="777"/>
        <v/>
      </c>
      <c r="BK1295" s="132" t="str">
        <f t="shared" si="778"/>
        <v/>
      </c>
      <c r="BL1295" s="132" t="str">
        <f t="shared" si="779"/>
        <v/>
      </c>
      <c r="BM1295" s="132" t="str">
        <f t="shared" si="780"/>
        <v/>
      </c>
      <c r="BN1295" s="132" t="str">
        <f t="shared" si="781"/>
        <v/>
      </c>
      <c r="BO1295" s="132" t="str">
        <f t="shared" si="782"/>
        <v/>
      </c>
      <c r="BP1295" s="132" t="str">
        <f t="shared" si="783"/>
        <v/>
      </c>
      <c r="BQ1295" s="132" t="str">
        <f t="shared" si="784"/>
        <v/>
      </c>
      <c r="BR1295" s="132" t="str">
        <f t="shared" si="785"/>
        <v/>
      </c>
      <c r="BS1295" s="132" t="str">
        <f t="shared" si="786"/>
        <v/>
      </c>
      <c r="BT1295" s="132" t="str">
        <f t="shared" si="787"/>
        <v/>
      </c>
      <c r="BU1295" s="132" t="str">
        <f t="shared" si="788"/>
        <v/>
      </c>
      <c r="BV1295" s="132" t="str">
        <f t="shared" si="789"/>
        <v/>
      </c>
      <c r="BW1295" s="132" t="str">
        <f t="shared" si="790"/>
        <v/>
      </c>
      <c r="BX1295" s="132" t="str">
        <f t="shared" si="791"/>
        <v/>
      </c>
      <c r="BY1295" s="132" t="str">
        <f t="shared" si="792"/>
        <v/>
      </c>
      <c r="BZ1295" t="str">
        <f t="shared" si="759"/>
        <v/>
      </c>
      <c r="CA1295" t="str">
        <f t="shared" si="760"/>
        <v/>
      </c>
      <c r="CB1295" t="str">
        <f t="shared" si="761"/>
        <v/>
      </c>
      <c r="CC1295" t="str">
        <f t="shared" si="762"/>
        <v/>
      </c>
      <c r="CD1295" t="str">
        <f t="shared" si="763"/>
        <v/>
      </c>
      <c r="CE1295" t="str">
        <f t="shared" si="764"/>
        <v/>
      </c>
      <c r="CF1295" t="str">
        <f t="shared" si="765"/>
        <v/>
      </c>
      <c r="CG1295" t="str">
        <f t="shared" si="766"/>
        <v/>
      </c>
      <c r="CH1295" t="str">
        <f t="shared" si="767"/>
        <v/>
      </c>
      <c r="CI1295" t="str">
        <f t="shared" si="768"/>
        <v/>
      </c>
      <c r="CJ1295" t="str">
        <f t="shared" si="769"/>
        <v/>
      </c>
      <c r="CK1295" t="str">
        <f t="shared" si="770"/>
        <v/>
      </c>
      <c r="CL1295" t="str">
        <f t="shared" si="771"/>
        <v/>
      </c>
      <c r="CM1295" t="str">
        <f t="shared" si="772"/>
        <v/>
      </c>
      <c r="CN1295" t="str">
        <f t="shared" si="773"/>
        <v/>
      </c>
      <c r="CO1295" t="str">
        <f t="shared" si="774"/>
        <v/>
      </c>
    </row>
    <row r="1296" spans="1:93" ht="15.6" customHeight="1">
      <c r="A1296" t="s">
        <v>6328</v>
      </c>
      <c r="B1296" t="s">
        <v>6329</v>
      </c>
      <c r="C1296" s="26"/>
      <c r="D1296" s="27"/>
      <c r="E1296" s="27" t="s">
        <v>61</v>
      </c>
      <c r="F1296" t="s">
        <v>48</v>
      </c>
      <c r="G1296" s="30" t="s">
        <v>58</v>
      </c>
      <c r="H1296" t="s">
        <v>1010</v>
      </c>
      <c r="K1296" s="28"/>
      <c r="M1296" s="198" t="s">
        <v>1707</v>
      </c>
      <c r="R1296" t="str">
        <f>IF(COUNTIF(soi_input_variables!A:A,B1296)&gt;0,"yes","no")</f>
        <v>no</v>
      </c>
      <c r="S1296" t="str">
        <f>IF(COUNTIF(midas_input_variables!A:A,B1296)&gt;0,"yes","no")</f>
        <v>no</v>
      </c>
      <c r="T1296" t="str">
        <f t="shared" si="776"/>
        <v>no</v>
      </c>
      <c r="U1296">
        <v>0.02</v>
      </c>
      <c r="V1296" t="str">
        <f>IF(COUNTIF(eucalc_variables_proxies!A:A,B1296)&gt;0,"yes","no")</f>
        <v>no</v>
      </c>
      <c r="W1296" s="198" t="s">
        <v>38</v>
      </c>
      <c r="AO1296" s="29"/>
      <c r="AP1296" s="103" t="s">
        <v>6330</v>
      </c>
      <c r="AQ1296" s="104" t="b">
        <v>1</v>
      </c>
      <c r="AR1296" s="105"/>
      <c r="AS1296" s="29"/>
      <c r="AT1296" s="131" t="str" cm="1">
        <f t="array" ref="AT1296">IFERROR(_xlfn.TEXTSPLIT(AR1296,";",,FALSE),"")</f>
        <v/>
      </c>
      <c r="BJ1296" s="132" t="str">
        <f t="shared" si="777"/>
        <v/>
      </c>
      <c r="BK1296" s="132" t="str">
        <f t="shared" si="778"/>
        <v/>
      </c>
      <c r="BL1296" s="132" t="str">
        <f t="shared" si="779"/>
        <v/>
      </c>
      <c r="BM1296" s="132" t="str">
        <f t="shared" si="780"/>
        <v/>
      </c>
      <c r="BN1296" s="132" t="str">
        <f t="shared" si="781"/>
        <v/>
      </c>
      <c r="BO1296" s="132" t="str">
        <f t="shared" si="782"/>
        <v/>
      </c>
      <c r="BP1296" s="132" t="str">
        <f t="shared" si="783"/>
        <v/>
      </c>
      <c r="BQ1296" s="132" t="str">
        <f t="shared" si="784"/>
        <v/>
      </c>
      <c r="BR1296" s="132" t="str">
        <f t="shared" si="785"/>
        <v/>
      </c>
      <c r="BS1296" s="132" t="str">
        <f t="shared" si="786"/>
        <v/>
      </c>
      <c r="BT1296" s="132" t="str">
        <f t="shared" si="787"/>
        <v/>
      </c>
      <c r="BU1296" s="132" t="str">
        <f t="shared" si="788"/>
        <v/>
      </c>
      <c r="BV1296" s="132" t="str">
        <f t="shared" si="789"/>
        <v/>
      </c>
      <c r="BW1296" s="132" t="str">
        <f t="shared" si="790"/>
        <v/>
      </c>
      <c r="BX1296" s="132" t="str">
        <f t="shared" si="791"/>
        <v/>
      </c>
      <c r="BY1296" s="132" t="str">
        <f t="shared" si="792"/>
        <v/>
      </c>
      <c r="BZ1296" t="str">
        <f t="shared" si="759"/>
        <v/>
      </c>
      <c r="CA1296" t="str">
        <f t="shared" si="760"/>
        <v/>
      </c>
      <c r="CB1296" t="str">
        <f t="shared" si="761"/>
        <v/>
      </c>
      <c r="CC1296" t="str">
        <f t="shared" si="762"/>
        <v/>
      </c>
      <c r="CD1296" t="str">
        <f t="shared" si="763"/>
        <v/>
      </c>
      <c r="CE1296" t="str">
        <f t="shared" si="764"/>
        <v/>
      </c>
      <c r="CF1296" t="str">
        <f t="shared" si="765"/>
        <v/>
      </c>
      <c r="CG1296" t="str">
        <f t="shared" si="766"/>
        <v/>
      </c>
      <c r="CH1296" t="str">
        <f t="shared" si="767"/>
        <v/>
      </c>
      <c r="CI1296" t="str">
        <f t="shared" si="768"/>
        <v/>
      </c>
      <c r="CJ1296" t="str">
        <f t="shared" si="769"/>
        <v/>
      </c>
      <c r="CK1296" t="str">
        <f t="shared" si="770"/>
        <v/>
      </c>
      <c r="CL1296" t="str">
        <f t="shared" si="771"/>
        <v/>
      </c>
      <c r="CM1296" t="str">
        <f t="shared" si="772"/>
        <v/>
      </c>
      <c r="CN1296" t="str">
        <f t="shared" si="773"/>
        <v/>
      </c>
      <c r="CO1296" t="str">
        <f t="shared" si="774"/>
        <v/>
      </c>
    </row>
    <row r="1297" spans="1:93" ht="15.6" customHeight="1">
      <c r="A1297" t="s">
        <v>6331</v>
      </c>
      <c r="B1297" t="s">
        <v>6332</v>
      </c>
      <c r="C1297" s="26"/>
      <c r="D1297" s="27"/>
      <c r="E1297" s="27" t="s">
        <v>61</v>
      </c>
      <c r="F1297" t="s">
        <v>48</v>
      </c>
      <c r="G1297" s="30" t="s">
        <v>58</v>
      </c>
      <c r="H1297" t="s">
        <v>1010</v>
      </c>
      <c r="K1297" s="28"/>
      <c r="M1297" s="198" t="s">
        <v>1707</v>
      </c>
      <c r="R1297" t="str">
        <f>IF(COUNTIF(soi_input_variables!A:A,B1297)&gt;0,"yes","no")</f>
        <v>no</v>
      </c>
      <c r="S1297" t="str">
        <f>IF(COUNTIF(midas_input_variables!A:A,B1297)&gt;0,"yes","no")</f>
        <v>no</v>
      </c>
      <c r="T1297" t="str">
        <f t="shared" si="776"/>
        <v>no</v>
      </c>
      <c r="U1297">
        <v>0.02</v>
      </c>
      <c r="V1297" t="str">
        <f>IF(COUNTIF(eucalc_variables_proxies!A:A,B1297)&gt;0,"yes","no")</f>
        <v>no</v>
      </c>
      <c r="W1297" s="198" t="s">
        <v>38</v>
      </c>
      <c r="AO1297" s="29"/>
      <c r="AP1297" s="103" t="s">
        <v>6333</v>
      </c>
      <c r="AQ1297" s="104" t="b">
        <v>1</v>
      </c>
      <c r="AR1297" s="105"/>
      <c r="AS1297" s="29"/>
      <c r="AT1297" s="131" t="str" cm="1">
        <f t="array" ref="AT1297">IFERROR(_xlfn.TEXTSPLIT(AR1297,";",,FALSE),"")</f>
        <v/>
      </c>
      <c r="BJ1297" s="132" t="str">
        <f t="shared" si="777"/>
        <v/>
      </c>
      <c r="BK1297" s="132" t="str">
        <f t="shared" si="778"/>
        <v/>
      </c>
      <c r="BL1297" s="132" t="str">
        <f t="shared" si="779"/>
        <v/>
      </c>
      <c r="BM1297" s="132" t="str">
        <f t="shared" si="780"/>
        <v/>
      </c>
      <c r="BN1297" s="132" t="str">
        <f t="shared" si="781"/>
        <v/>
      </c>
      <c r="BO1297" s="132" t="str">
        <f t="shared" si="782"/>
        <v/>
      </c>
      <c r="BP1297" s="132" t="str">
        <f t="shared" si="783"/>
        <v/>
      </c>
      <c r="BQ1297" s="132" t="str">
        <f t="shared" si="784"/>
        <v/>
      </c>
      <c r="BR1297" s="132" t="str">
        <f t="shared" si="785"/>
        <v/>
      </c>
      <c r="BS1297" s="132" t="str">
        <f t="shared" si="786"/>
        <v/>
      </c>
      <c r="BT1297" s="132" t="str">
        <f t="shared" si="787"/>
        <v/>
      </c>
      <c r="BU1297" s="132" t="str">
        <f t="shared" si="788"/>
        <v/>
      </c>
      <c r="BV1297" s="132" t="str">
        <f t="shared" si="789"/>
        <v/>
      </c>
      <c r="BW1297" s="132" t="str">
        <f t="shared" si="790"/>
        <v/>
      </c>
      <c r="BX1297" s="132" t="str">
        <f t="shared" si="791"/>
        <v/>
      </c>
      <c r="BY1297" s="132" t="str">
        <f t="shared" si="792"/>
        <v/>
      </c>
      <c r="BZ1297" t="str">
        <f t="shared" ref="BZ1297:BZ1360" si="793" xml:space="preserve"> IF(LEN(BJ1297)&gt;0,VLOOKUP(BJ1297,$AO:$AP,2,FALSE),"")</f>
        <v/>
      </c>
      <c r="CA1297" t="str">
        <f t="shared" ref="CA1297:CA1360" si="794" xml:space="preserve"> IF(LEN(BK1297)&gt;0,VLOOKUP(BK1297,$AO:$AP,2,FALSE),"")</f>
        <v/>
      </c>
      <c r="CB1297" t="str">
        <f t="shared" ref="CB1297:CB1360" si="795" xml:space="preserve"> IF(LEN(BL1297)&gt;0,VLOOKUP(BL1297,$AO:$AP,2,FALSE),"")</f>
        <v/>
      </c>
      <c r="CC1297" t="str">
        <f t="shared" ref="CC1297:CC1360" si="796" xml:space="preserve"> IF(LEN(BM1297)&gt;0,VLOOKUP(BM1297,$AO:$AP,2,FALSE),"")</f>
        <v/>
      </c>
      <c r="CD1297" t="str">
        <f t="shared" ref="CD1297:CD1360" si="797" xml:space="preserve"> IF(LEN(BN1297)&gt;0,VLOOKUP(BN1297,$AO:$AP,2,FALSE),"")</f>
        <v/>
      </c>
      <c r="CE1297" t="str">
        <f t="shared" ref="CE1297:CE1360" si="798" xml:space="preserve"> IF(LEN(BO1297)&gt;0,VLOOKUP(BO1297,$AO:$AP,2,FALSE),"")</f>
        <v/>
      </c>
      <c r="CF1297" t="str">
        <f t="shared" ref="CF1297:CF1360" si="799" xml:space="preserve"> IF(LEN(BP1297)&gt;0,VLOOKUP(BP1297,$AO:$AP,2,FALSE),"")</f>
        <v/>
      </c>
      <c r="CG1297" t="str">
        <f t="shared" ref="CG1297:CG1360" si="800" xml:space="preserve"> IF(LEN(BQ1297)&gt;0,VLOOKUP(BQ1297,$AO:$AP,2,FALSE),"")</f>
        <v/>
      </c>
      <c r="CH1297" t="str">
        <f t="shared" ref="CH1297:CH1360" si="801" xml:space="preserve"> IF(LEN(BR1297)&gt;0,VLOOKUP(BR1297,$AO:$AP,2,FALSE),"")</f>
        <v/>
      </c>
      <c r="CI1297" t="str">
        <f t="shared" ref="CI1297:CI1360" si="802" xml:space="preserve"> IF(LEN(BS1297)&gt;0,VLOOKUP(BS1297,$AO:$AP,2,FALSE),"")</f>
        <v/>
      </c>
      <c r="CJ1297" t="str">
        <f t="shared" ref="CJ1297:CJ1360" si="803" xml:space="preserve"> IF(LEN(BT1297)&gt;0,VLOOKUP(BT1297,$AO:$AP,2,FALSE),"")</f>
        <v/>
      </c>
      <c r="CK1297" t="str">
        <f t="shared" ref="CK1297:CK1360" si="804" xml:space="preserve"> IF(LEN(BU1297)&gt;0,VLOOKUP(BU1297,$AO:$AP,2,FALSE),"")</f>
        <v/>
      </c>
      <c r="CL1297" t="str">
        <f t="shared" ref="CL1297:CL1360" si="805" xml:space="preserve"> IF(LEN(BV1297)&gt;0,VLOOKUP(BV1297,$AO:$AP,2,FALSE),"")</f>
        <v/>
      </c>
      <c r="CM1297" t="str">
        <f t="shared" ref="CM1297:CM1360" si="806" xml:space="preserve"> IF(LEN(BW1297)&gt;0,VLOOKUP(BW1297,$AO:$AP,2,FALSE),"")</f>
        <v/>
      </c>
      <c r="CN1297" t="str">
        <f t="shared" ref="CN1297:CN1360" si="807" xml:space="preserve"> IF(LEN(BX1297)&gt;0,VLOOKUP(BX1297,$AO:$AP,2,FALSE),"")</f>
        <v/>
      </c>
      <c r="CO1297" t="str">
        <f t="shared" ref="CO1297:CO1360" si="808" xml:space="preserve"> IF(LEN(BY1297)&gt;0,VLOOKUP(BY1297,$AO:$AP,2,FALSE),"")</f>
        <v/>
      </c>
    </row>
    <row r="1298" spans="1:93" ht="15.6" customHeight="1">
      <c r="A1298" s="98" t="s">
        <v>6334</v>
      </c>
      <c r="B1298" t="s">
        <v>6335</v>
      </c>
      <c r="C1298" s="26"/>
      <c r="D1298" s="27"/>
      <c r="E1298" s="27" t="s">
        <v>61</v>
      </c>
      <c r="F1298" t="s">
        <v>48</v>
      </c>
      <c r="G1298" s="30" t="s">
        <v>58</v>
      </c>
      <c r="H1298" t="s">
        <v>1010</v>
      </c>
      <c r="K1298" s="28"/>
      <c r="M1298" s="198" t="s">
        <v>1707</v>
      </c>
      <c r="R1298" t="str">
        <f>IF(COUNTIF(soi_input_variables!A:A,B1298)&gt;0,"yes","no")</f>
        <v>no</v>
      </c>
      <c r="S1298" t="str">
        <f>IF(COUNTIF(midas_input_variables!A:A,B1298)&gt;0,"yes","no")</f>
        <v>no</v>
      </c>
      <c r="T1298" t="str">
        <f t="shared" si="776"/>
        <v>no</v>
      </c>
      <c r="U1298">
        <v>0.02</v>
      </c>
      <c r="V1298" t="str">
        <f>IF(COUNTIF(eucalc_variables_proxies!A:A,B1298)&gt;0,"yes","no")</f>
        <v>no</v>
      </c>
      <c r="W1298" s="198" t="s">
        <v>38</v>
      </c>
      <c r="AO1298" s="29"/>
      <c r="AP1298" s="103" t="s">
        <v>6336</v>
      </c>
      <c r="AQ1298" s="104" t="b">
        <v>1</v>
      </c>
      <c r="AR1298" s="105"/>
      <c r="AS1298" s="29"/>
      <c r="AT1298" s="131" t="str" cm="1">
        <f t="array" ref="AT1298">IFERROR(_xlfn.TEXTSPLIT(AR1298,";",,FALSE),"")</f>
        <v/>
      </c>
      <c r="BJ1298" s="132" t="str">
        <f t="shared" si="777"/>
        <v/>
      </c>
      <c r="BK1298" s="132" t="str">
        <f t="shared" si="778"/>
        <v/>
      </c>
      <c r="BL1298" s="132" t="str">
        <f t="shared" si="779"/>
        <v/>
      </c>
      <c r="BM1298" s="132" t="str">
        <f t="shared" si="780"/>
        <v/>
      </c>
      <c r="BN1298" s="132" t="str">
        <f t="shared" si="781"/>
        <v/>
      </c>
      <c r="BO1298" s="132" t="str">
        <f t="shared" si="782"/>
        <v/>
      </c>
      <c r="BP1298" s="132" t="str">
        <f t="shared" si="783"/>
        <v/>
      </c>
      <c r="BQ1298" s="132" t="str">
        <f t="shared" si="784"/>
        <v/>
      </c>
      <c r="BR1298" s="132" t="str">
        <f t="shared" si="785"/>
        <v/>
      </c>
      <c r="BS1298" s="132" t="str">
        <f t="shared" si="786"/>
        <v/>
      </c>
      <c r="BT1298" s="132" t="str">
        <f t="shared" si="787"/>
        <v/>
      </c>
      <c r="BU1298" s="132" t="str">
        <f t="shared" si="788"/>
        <v/>
      </c>
      <c r="BV1298" s="132" t="str">
        <f t="shared" si="789"/>
        <v/>
      </c>
      <c r="BW1298" s="132" t="str">
        <f t="shared" si="790"/>
        <v/>
      </c>
      <c r="BX1298" s="132" t="str">
        <f t="shared" si="791"/>
        <v/>
      </c>
      <c r="BY1298" s="132" t="str">
        <f t="shared" si="792"/>
        <v/>
      </c>
      <c r="BZ1298" t="str">
        <f t="shared" si="793"/>
        <v/>
      </c>
      <c r="CA1298" t="str">
        <f t="shared" si="794"/>
        <v/>
      </c>
      <c r="CB1298" t="str">
        <f t="shared" si="795"/>
        <v/>
      </c>
      <c r="CC1298" t="str">
        <f t="shared" si="796"/>
        <v/>
      </c>
      <c r="CD1298" t="str">
        <f t="shared" si="797"/>
        <v/>
      </c>
      <c r="CE1298" t="str">
        <f t="shared" si="798"/>
        <v/>
      </c>
      <c r="CF1298" t="str">
        <f t="shared" si="799"/>
        <v/>
      </c>
      <c r="CG1298" t="str">
        <f t="shared" si="800"/>
        <v/>
      </c>
      <c r="CH1298" t="str">
        <f t="shared" si="801"/>
        <v/>
      </c>
      <c r="CI1298" t="str">
        <f t="shared" si="802"/>
        <v/>
      </c>
      <c r="CJ1298" t="str">
        <f t="shared" si="803"/>
        <v/>
      </c>
      <c r="CK1298" t="str">
        <f t="shared" si="804"/>
        <v/>
      </c>
      <c r="CL1298" t="str">
        <f t="shared" si="805"/>
        <v/>
      </c>
      <c r="CM1298" t="str">
        <f t="shared" si="806"/>
        <v/>
      </c>
      <c r="CN1298" t="str">
        <f t="shared" si="807"/>
        <v/>
      </c>
      <c r="CO1298" t="str">
        <f t="shared" si="808"/>
        <v/>
      </c>
    </row>
    <row r="1299" spans="1:93" ht="15.6" customHeight="1">
      <c r="A1299" t="s">
        <v>6337</v>
      </c>
      <c r="B1299" t="s">
        <v>6338</v>
      </c>
      <c r="C1299" s="26"/>
      <c r="D1299" s="27"/>
      <c r="E1299" s="27" t="s">
        <v>61</v>
      </c>
      <c r="F1299" t="s">
        <v>48</v>
      </c>
      <c r="G1299" s="30" t="s">
        <v>58</v>
      </c>
      <c r="H1299" t="s">
        <v>1010</v>
      </c>
      <c r="K1299" s="28"/>
      <c r="M1299" s="198" t="s">
        <v>1707</v>
      </c>
      <c r="R1299" t="str">
        <f>IF(COUNTIF(soi_input_variables!A:A,B1299)&gt;0,"yes","no")</f>
        <v>no</v>
      </c>
      <c r="S1299" t="str">
        <f>IF(COUNTIF(midas_input_variables!A:A,B1299)&gt;0,"yes","no")</f>
        <v>no</v>
      </c>
      <c r="T1299" t="str">
        <f t="shared" ref="T1299:T1324" si="809">IF(OR(R1299="yes",S1299="yes"),"yes","no")</f>
        <v>no</v>
      </c>
      <c r="U1299">
        <v>0.02</v>
      </c>
      <c r="V1299" t="str">
        <f>IF(COUNTIF(eucalc_variables_proxies!A:A,B1299)&gt;0,"yes","no")</f>
        <v>no</v>
      </c>
      <c r="W1299" s="198" t="s">
        <v>38</v>
      </c>
      <c r="AO1299" s="29"/>
      <c r="AP1299" s="103" t="s">
        <v>6339</v>
      </c>
      <c r="AQ1299" s="104" t="b">
        <v>1</v>
      </c>
      <c r="AR1299" s="105"/>
      <c r="AS1299" s="29"/>
      <c r="AT1299" s="131" t="str" cm="1">
        <f t="array" ref="AT1299">IFERROR(_xlfn.TEXTSPLIT(AR1299,";",,FALSE),"")</f>
        <v/>
      </c>
      <c r="BJ1299" s="132" t="str">
        <f t="shared" si="777"/>
        <v/>
      </c>
      <c r="BK1299" s="132" t="str">
        <f t="shared" si="778"/>
        <v/>
      </c>
      <c r="BL1299" s="132" t="str">
        <f t="shared" si="779"/>
        <v/>
      </c>
      <c r="BM1299" s="132" t="str">
        <f t="shared" si="780"/>
        <v/>
      </c>
      <c r="BN1299" s="132" t="str">
        <f t="shared" si="781"/>
        <v/>
      </c>
      <c r="BO1299" s="132" t="str">
        <f t="shared" si="782"/>
        <v/>
      </c>
      <c r="BP1299" s="132" t="str">
        <f t="shared" si="783"/>
        <v/>
      </c>
      <c r="BQ1299" s="132" t="str">
        <f t="shared" si="784"/>
        <v/>
      </c>
      <c r="BR1299" s="132" t="str">
        <f t="shared" si="785"/>
        <v/>
      </c>
      <c r="BS1299" s="132" t="str">
        <f t="shared" si="786"/>
        <v/>
      </c>
      <c r="BT1299" s="132" t="str">
        <f t="shared" si="787"/>
        <v/>
      </c>
      <c r="BU1299" s="132" t="str">
        <f t="shared" si="788"/>
        <v/>
      </c>
      <c r="BV1299" s="132" t="str">
        <f t="shared" si="789"/>
        <v/>
      </c>
      <c r="BW1299" s="132" t="str">
        <f t="shared" si="790"/>
        <v/>
      </c>
      <c r="BX1299" s="132" t="str">
        <f t="shared" si="791"/>
        <v/>
      </c>
      <c r="BY1299" s="132" t="str">
        <f t="shared" si="792"/>
        <v/>
      </c>
      <c r="BZ1299" t="str">
        <f t="shared" si="793"/>
        <v/>
      </c>
      <c r="CA1299" t="str">
        <f t="shared" si="794"/>
        <v/>
      </c>
      <c r="CB1299" t="str">
        <f t="shared" si="795"/>
        <v/>
      </c>
      <c r="CC1299" t="str">
        <f t="shared" si="796"/>
        <v/>
      </c>
      <c r="CD1299" t="str">
        <f t="shared" si="797"/>
        <v/>
      </c>
      <c r="CE1299" t="str">
        <f t="shared" si="798"/>
        <v/>
      </c>
      <c r="CF1299" t="str">
        <f t="shared" si="799"/>
        <v/>
      </c>
      <c r="CG1299" t="str">
        <f t="shared" si="800"/>
        <v/>
      </c>
      <c r="CH1299" t="str">
        <f t="shared" si="801"/>
        <v/>
      </c>
      <c r="CI1299" t="str">
        <f t="shared" si="802"/>
        <v/>
      </c>
      <c r="CJ1299" t="str">
        <f t="shared" si="803"/>
        <v/>
      </c>
      <c r="CK1299" t="str">
        <f t="shared" si="804"/>
        <v/>
      </c>
      <c r="CL1299" t="str">
        <f t="shared" si="805"/>
        <v/>
      </c>
      <c r="CM1299" t="str">
        <f t="shared" si="806"/>
        <v/>
      </c>
      <c r="CN1299" t="str">
        <f t="shared" si="807"/>
        <v/>
      </c>
      <c r="CO1299" t="str">
        <f t="shared" si="808"/>
        <v/>
      </c>
    </row>
    <row r="1300" spans="1:93" ht="15.6" customHeight="1">
      <c r="A1300" t="s">
        <v>6340</v>
      </c>
      <c r="B1300" t="s">
        <v>6341</v>
      </c>
      <c r="C1300" s="26"/>
      <c r="D1300" s="27"/>
      <c r="E1300" s="27" t="s">
        <v>61</v>
      </c>
      <c r="F1300" t="s">
        <v>48</v>
      </c>
      <c r="G1300" s="30" t="s">
        <v>58</v>
      </c>
      <c r="H1300" t="s">
        <v>1010</v>
      </c>
      <c r="K1300" s="28"/>
      <c r="M1300" s="198" t="s">
        <v>1707</v>
      </c>
      <c r="R1300" t="str">
        <f>IF(COUNTIF(soi_input_variables!A:A,B1300)&gt;0,"yes","no")</f>
        <v>no</v>
      </c>
      <c r="S1300" t="str">
        <f>IF(COUNTIF(midas_input_variables!A:A,B1300)&gt;0,"yes","no")</f>
        <v>no</v>
      </c>
      <c r="T1300" t="str">
        <f t="shared" si="809"/>
        <v>no</v>
      </c>
      <c r="U1300">
        <v>0.02</v>
      </c>
      <c r="V1300" t="str">
        <f>IF(COUNTIF(eucalc_variables_proxies!A:A,B1300)&gt;0,"yes","no")</f>
        <v>no</v>
      </c>
      <c r="W1300" s="198" t="s">
        <v>38</v>
      </c>
      <c r="AO1300" s="29">
        <v>24</v>
      </c>
      <c r="AP1300" s="103" t="s">
        <v>6342</v>
      </c>
      <c r="AQ1300" s="104" t="b">
        <v>1</v>
      </c>
      <c r="AR1300" s="105"/>
      <c r="AS1300" s="29">
        <v>24</v>
      </c>
      <c r="AT1300" s="131" t="str" cm="1">
        <f t="array" ref="AT1300">IFERROR(_xlfn.TEXTSPLIT(AR1300,";",,FALSE),"")</f>
        <v/>
      </c>
      <c r="BJ1300" s="132" t="str">
        <f t="shared" si="777"/>
        <v/>
      </c>
      <c r="BK1300" s="132" t="str">
        <f t="shared" si="778"/>
        <v/>
      </c>
      <c r="BL1300" s="132" t="str">
        <f t="shared" si="779"/>
        <v/>
      </c>
      <c r="BM1300" s="132" t="str">
        <f t="shared" si="780"/>
        <v/>
      </c>
      <c r="BN1300" s="132" t="str">
        <f t="shared" si="781"/>
        <v/>
      </c>
      <c r="BO1300" s="132" t="str">
        <f t="shared" si="782"/>
        <v/>
      </c>
      <c r="BP1300" s="132" t="str">
        <f t="shared" si="783"/>
        <v/>
      </c>
      <c r="BQ1300" s="132" t="str">
        <f t="shared" si="784"/>
        <v/>
      </c>
      <c r="BR1300" s="132" t="str">
        <f t="shared" si="785"/>
        <v/>
      </c>
      <c r="BS1300" s="132" t="str">
        <f t="shared" si="786"/>
        <v/>
      </c>
      <c r="BT1300" s="132" t="str">
        <f t="shared" si="787"/>
        <v/>
      </c>
      <c r="BU1300" s="132" t="str">
        <f t="shared" si="788"/>
        <v/>
      </c>
      <c r="BV1300" s="132" t="str">
        <f t="shared" si="789"/>
        <v/>
      </c>
      <c r="BW1300" s="132" t="str">
        <f t="shared" si="790"/>
        <v/>
      </c>
      <c r="BX1300" s="132" t="str">
        <f t="shared" si="791"/>
        <v/>
      </c>
      <c r="BY1300" s="132" t="str">
        <f t="shared" si="792"/>
        <v/>
      </c>
      <c r="BZ1300" t="str">
        <f t="shared" si="793"/>
        <v/>
      </c>
      <c r="CA1300" t="str">
        <f t="shared" si="794"/>
        <v/>
      </c>
      <c r="CB1300" t="str">
        <f t="shared" si="795"/>
        <v/>
      </c>
      <c r="CC1300" t="str">
        <f t="shared" si="796"/>
        <v/>
      </c>
      <c r="CD1300" t="str">
        <f t="shared" si="797"/>
        <v/>
      </c>
      <c r="CE1300" t="str">
        <f t="shared" si="798"/>
        <v/>
      </c>
      <c r="CF1300" t="str">
        <f t="shared" si="799"/>
        <v/>
      </c>
      <c r="CG1300" t="str">
        <f t="shared" si="800"/>
        <v/>
      </c>
      <c r="CH1300" t="str">
        <f t="shared" si="801"/>
        <v/>
      </c>
      <c r="CI1300" t="str">
        <f t="shared" si="802"/>
        <v/>
      </c>
      <c r="CJ1300" t="str">
        <f t="shared" si="803"/>
        <v/>
      </c>
      <c r="CK1300" t="str">
        <f t="shared" si="804"/>
        <v/>
      </c>
      <c r="CL1300" t="str">
        <f t="shared" si="805"/>
        <v/>
      </c>
      <c r="CM1300" t="str">
        <f t="shared" si="806"/>
        <v/>
      </c>
      <c r="CN1300" t="str">
        <f t="shared" si="807"/>
        <v/>
      </c>
      <c r="CO1300" t="str">
        <f t="shared" si="808"/>
        <v/>
      </c>
    </row>
    <row r="1301" spans="1:93" ht="15.6" customHeight="1">
      <c r="A1301" t="s">
        <v>6343</v>
      </c>
      <c r="B1301" t="s">
        <v>6344</v>
      </c>
      <c r="C1301" s="26"/>
      <c r="D1301" s="27"/>
      <c r="E1301" s="27" t="s">
        <v>61</v>
      </c>
      <c r="F1301" t="s">
        <v>48</v>
      </c>
      <c r="G1301" s="30" t="s">
        <v>58</v>
      </c>
      <c r="H1301" t="s">
        <v>1010</v>
      </c>
      <c r="K1301" s="28"/>
      <c r="M1301" s="198" t="s">
        <v>1707</v>
      </c>
      <c r="R1301" t="str">
        <f>IF(COUNTIF(soi_input_variables!A:A,B1301)&gt;0,"yes","no")</f>
        <v>no</v>
      </c>
      <c r="S1301" t="str">
        <f>IF(COUNTIF(midas_input_variables!A:A,B1301)&gt;0,"yes","no")</f>
        <v>no</v>
      </c>
      <c r="T1301" t="str">
        <f t="shared" si="809"/>
        <v>no</v>
      </c>
      <c r="U1301">
        <v>0.02</v>
      </c>
      <c r="V1301" t="str">
        <f>IF(COUNTIF(eucalc_variables_proxies!A:A,B1301)&gt;0,"yes","no")</f>
        <v>no</v>
      </c>
      <c r="W1301" s="198" t="s">
        <v>38</v>
      </c>
      <c r="AO1301" s="29"/>
      <c r="AP1301" s="103" t="s">
        <v>6345</v>
      </c>
      <c r="AQ1301" s="104" t="b">
        <v>1</v>
      </c>
      <c r="AR1301" s="105"/>
      <c r="AS1301" s="29"/>
      <c r="AT1301" s="131" t="str" cm="1">
        <f t="array" ref="AT1301">IFERROR(_xlfn.TEXTSPLIT(AR1301,";",,FALSE),"")</f>
        <v/>
      </c>
      <c r="BJ1301" s="132" t="str">
        <f t="shared" si="777"/>
        <v/>
      </c>
      <c r="BK1301" s="132" t="str">
        <f t="shared" si="778"/>
        <v/>
      </c>
      <c r="BL1301" s="132" t="str">
        <f t="shared" si="779"/>
        <v/>
      </c>
      <c r="BM1301" s="132" t="str">
        <f t="shared" si="780"/>
        <v/>
      </c>
      <c r="BN1301" s="132" t="str">
        <f t="shared" si="781"/>
        <v/>
      </c>
      <c r="BO1301" s="132" t="str">
        <f t="shared" si="782"/>
        <v/>
      </c>
      <c r="BP1301" s="132" t="str">
        <f t="shared" si="783"/>
        <v/>
      </c>
      <c r="BQ1301" s="132" t="str">
        <f t="shared" si="784"/>
        <v/>
      </c>
      <c r="BR1301" s="132" t="str">
        <f t="shared" si="785"/>
        <v/>
      </c>
      <c r="BS1301" s="132" t="str">
        <f t="shared" si="786"/>
        <v/>
      </c>
      <c r="BT1301" s="132" t="str">
        <f t="shared" si="787"/>
        <v/>
      </c>
      <c r="BU1301" s="132" t="str">
        <f t="shared" si="788"/>
        <v/>
      </c>
      <c r="BV1301" s="132" t="str">
        <f t="shared" si="789"/>
        <v/>
      </c>
      <c r="BW1301" s="132" t="str">
        <f t="shared" si="790"/>
        <v/>
      </c>
      <c r="BX1301" s="132" t="str">
        <f t="shared" si="791"/>
        <v/>
      </c>
      <c r="BY1301" s="132" t="str">
        <f t="shared" si="792"/>
        <v/>
      </c>
      <c r="BZ1301" t="str">
        <f t="shared" si="793"/>
        <v/>
      </c>
      <c r="CA1301" t="str">
        <f t="shared" si="794"/>
        <v/>
      </c>
      <c r="CB1301" t="str">
        <f t="shared" si="795"/>
        <v/>
      </c>
      <c r="CC1301" t="str">
        <f t="shared" si="796"/>
        <v/>
      </c>
      <c r="CD1301" t="str">
        <f t="shared" si="797"/>
        <v/>
      </c>
      <c r="CE1301" t="str">
        <f t="shared" si="798"/>
        <v/>
      </c>
      <c r="CF1301" t="str">
        <f t="shared" si="799"/>
        <v/>
      </c>
      <c r="CG1301" t="str">
        <f t="shared" si="800"/>
        <v/>
      </c>
      <c r="CH1301" t="str">
        <f t="shared" si="801"/>
        <v/>
      </c>
      <c r="CI1301" t="str">
        <f t="shared" si="802"/>
        <v/>
      </c>
      <c r="CJ1301" t="str">
        <f t="shared" si="803"/>
        <v/>
      </c>
      <c r="CK1301" t="str">
        <f t="shared" si="804"/>
        <v/>
      </c>
      <c r="CL1301" t="str">
        <f t="shared" si="805"/>
        <v/>
      </c>
      <c r="CM1301" t="str">
        <f t="shared" si="806"/>
        <v/>
      </c>
      <c r="CN1301" t="str">
        <f t="shared" si="807"/>
        <v/>
      </c>
      <c r="CO1301" t="str">
        <f t="shared" si="808"/>
        <v/>
      </c>
    </row>
    <row r="1302" spans="1:93" ht="15.6" customHeight="1">
      <c r="A1302" t="s">
        <v>6346</v>
      </c>
      <c r="B1302" t="s">
        <v>6347</v>
      </c>
      <c r="C1302" s="26"/>
      <c r="D1302" s="27"/>
      <c r="E1302" s="27" t="s">
        <v>61</v>
      </c>
      <c r="F1302" t="s">
        <v>48</v>
      </c>
      <c r="G1302" s="30" t="s">
        <v>58</v>
      </c>
      <c r="H1302" t="s">
        <v>1010</v>
      </c>
      <c r="K1302" s="28"/>
      <c r="M1302" s="198" t="s">
        <v>1707</v>
      </c>
      <c r="R1302" t="str">
        <f>IF(COUNTIF(soi_input_variables!A:A,B1302)&gt;0,"yes","no")</f>
        <v>no</v>
      </c>
      <c r="S1302" t="str">
        <f>IF(COUNTIF(midas_input_variables!A:A,B1302)&gt;0,"yes","no")</f>
        <v>no</v>
      </c>
      <c r="T1302" t="str">
        <f t="shared" si="809"/>
        <v>no</v>
      </c>
      <c r="U1302">
        <v>0.02</v>
      </c>
      <c r="V1302" t="str">
        <f>IF(COUNTIF(eucalc_variables_proxies!A:A,B1302)&gt;0,"yes","no")</f>
        <v>no</v>
      </c>
      <c r="W1302" s="198" t="s">
        <v>38</v>
      </c>
      <c r="AO1302" s="29"/>
      <c r="AP1302" s="103" t="s">
        <v>6348</v>
      </c>
      <c r="AQ1302" s="104" t="b">
        <v>1</v>
      </c>
      <c r="AR1302" s="105"/>
      <c r="AS1302" s="29"/>
      <c r="AT1302" s="131" t="str" cm="1">
        <f t="array" ref="AT1302">IFERROR(_xlfn.TEXTSPLIT(AR1302,";",,FALSE),"")</f>
        <v/>
      </c>
      <c r="BJ1302" s="132" t="str">
        <f t="shared" si="777"/>
        <v/>
      </c>
      <c r="BK1302" s="132" t="str">
        <f t="shared" si="778"/>
        <v/>
      </c>
      <c r="BL1302" s="132" t="str">
        <f t="shared" si="779"/>
        <v/>
      </c>
      <c r="BM1302" s="132" t="str">
        <f t="shared" si="780"/>
        <v/>
      </c>
      <c r="BN1302" s="132" t="str">
        <f t="shared" si="781"/>
        <v/>
      </c>
      <c r="BO1302" s="132" t="str">
        <f t="shared" si="782"/>
        <v/>
      </c>
      <c r="BP1302" s="132" t="str">
        <f t="shared" si="783"/>
        <v/>
      </c>
      <c r="BQ1302" s="132" t="str">
        <f t="shared" si="784"/>
        <v/>
      </c>
      <c r="BR1302" s="132" t="str">
        <f t="shared" si="785"/>
        <v/>
      </c>
      <c r="BS1302" s="132" t="str">
        <f t="shared" si="786"/>
        <v/>
      </c>
      <c r="BT1302" s="132" t="str">
        <f t="shared" si="787"/>
        <v/>
      </c>
      <c r="BU1302" s="132" t="str">
        <f t="shared" si="788"/>
        <v/>
      </c>
      <c r="BV1302" s="132" t="str">
        <f t="shared" si="789"/>
        <v/>
      </c>
      <c r="BW1302" s="132" t="str">
        <f t="shared" si="790"/>
        <v/>
      </c>
      <c r="BX1302" s="132" t="str">
        <f t="shared" si="791"/>
        <v/>
      </c>
      <c r="BY1302" s="132" t="str">
        <f t="shared" si="792"/>
        <v/>
      </c>
      <c r="BZ1302" t="str">
        <f t="shared" si="793"/>
        <v/>
      </c>
      <c r="CA1302" t="str">
        <f t="shared" si="794"/>
        <v/>
      </c>
      <c r="CB1302" t="str">
        <f t="shared" si="795"/>
        <v/>
      </c>
      <c r="CC1302" t="str">
        <f t="shared" si="796"/>
        <v/>
      </c>
      <c r="CD1302" t="str">
        <f t="shared" si="797"/>
        <v/>
      </c>
      <c r="CE1302" t="str">
        <f t="shared" si="798"/>
        <v/>
      </c>
      <c r="CF1302" t="str">
        <f t="shared" si="799"/>
        <v/>
      </c>
      <c r="CG1302" t="str">
        <f t="shared" si="800"/>
        <v/>
      </c>
      <c r="CH1302" t="str">
        <f t="shared" si="801"/>
        <v/>
      </c>
      <c r="CI1302" t="str">
        <f t="shared" si="802"/>
        <v/>
      </c>
      <c r="CJ1302" t="str">
        <f t="shared" si="803"/>
        <v/>
      </c>
      <c r="CK1302" t="str">
        <f t="shared" si="804"/>
        <v/>
      </c>
      <c r="CL1302" t="str">
        <f t="shared" si="805"/>
        <v/>
      </c>
      <c r="CM1302" t="str">
        <f t="shared" si="806"/>
        <v/>
      </c>
      <c r="CN1302" t="str">
        <f t="shared" si="807"/>
        <v/>
      </c>
      <c r="CO1302" t="str">
        <f t="shared" si="808"/>
        <v/>
      </c>
    </row>
    <row r="1303" spans="1:93" ht="15.6" customHeight="1">
      <c r="A1303" t="s">
        <v>6349</v>
      </c>
      <c r="B1303" t="s">
        <v>6350</v>
      </c>
      <c r="C1303" s="26"/>
      <c r="D1303" s="27"/>
      <c r="E1303" s="27" t="s">
        <v>61</v>
      </c>
      <c r="F1303" t="s">
        <v>48</v>
      </c>
      <c r="G1303" s="30" t="s">
        <v>58</v>
      </c>
      <c r="H1303" t="s">
        <v>1010</v>
      </c>
      <c r="K1303" s="28"/>
      <c r="M1303" s="198" t="s">
        <v>1707</v>
      </c>
      <c r="R1303" t="str">
        <f>IF(COUNTIF(soi_input_variables!A:A,B1303)&gt;0,"yes","no")</f>
        <v>no</v>
      </c>
      <c r="S1303" t="str">
        <f>IF(COUNTIF(midas_input_variables!A:A,B1303)&gt;0,"yes","no")</f>
        <v>no</v>
      </c>
      <c r="T1303" t="str">
        <f t="shared" si="809"/>
        <v>no</v>
      </c>
      <c r="U1303">
        <v>0.02</v>
      </c>
      <c r="V1303" t="str">
        <f>IF(COUNTIF(eucalc_variables_proxies!A:A,B1303)&gt;0,"yes","no")</f>
        <v>no</v>
      </c>
      <c r="W1303" s="198" t="s">
        <v>38</v>
      </c>
      <c r="AO1303" s="29"/>
      <c r="AP1303" s="103" t="s">
        <v>6351</v>
      </c>
      <c r="AQ1303" s="104" t="b">
        <v>1</v>
      </c>
      <c r="AR1303" s="105"/>
      <c r="AS1303" s="29"/>
      <c r="AT1303" s="131" t="str" cm="1">
        <f t="array" ref="AT1303">IFERROR(_xlfn.TEXTSPLIT(AR1303,";",,FALSE),"")</f>
        <v/>
      </c>
      <c r="BJ1303" s="132" t="str">
        <f t="shared" si="777"/>
        <v/>
      </c>
      <c r="BK1303" s="132" t="str">
        <f t="shared" si="778"/>
        <v/>
      </c>
      <c r="BL1303" s="132" t="str">
        <f t="shared" si="779"/>
        <v/>
      </c>
      <c r="BM1303" s="132" t="str">
        <f t="shared" si="780"/>
        <v/>
      </c>
      <c r="BN1303" s="132" t="str">
        <f t="shared" si="781"/>
        <v/>
      </c>
      <c r="BO1303" s="132" t="str">
        <f t="shared" si="782"/>
        <v/>
      </c>
      <c r="BP1303" s="132" t="str">
        <f t="shared" si="783"/>
        <v/>
      </c>
      <c r="BQ1303" s="132" t="str">
        <f t="shared" si="784"/>
        <v/>
      </c>
      <c r="BR1303" s="132" t="str">
        <f t="shared" si="785"/>
        <v/>
      </c>
      <c r="BS1303" s="132" t="str">
        <f t="shared" si="786"/>
        <v/>
      </c>
      <c r="BT1303" s="132" t="str">
        <f t="shared" si="787"/>
        <v/>
      </c>
      <c r="BU1303" s="132" t="str">
        <f t="shared" si="788"/>
        <v/>
      </c>
      <c r="BV1303" s="132" t="str">
        <f t="shared" si="789"/>
        <v/>
      </c>
      <c r="BW1303" s="132" t="str">
        <f t="shared" si="790"/>
        <v/>
      </c>
      <c r="BX1303" s="132" t="str">
        <f t="shared" si="791"/>
        <v/>
      </c>
      <c r="BY1303" s="132" t="str">
        <f t="shared" si="792"/>
        <v/>
      </c>
      <c r="BZ1303" t="str">
        <f t="shared" si="793"/>
        <v/>
      </c>
      <c r="CA1303" t="str">
        <f t="shared" si="794"/>
        <v/>
      </c>
      <c r="CB1303" t="str">
        <f t="shared" si="795"/>
        <v/>
      </c>
      <c r="CC1303" t="str">
        <f t="shared" si="796"/>
        <v/>
      </c>
      <c r="CD1303" t="str">
        <f t="shared" si="797"/>
        <v/>
      </c>
      <c r="CE1303" t="str">
        <f t="shared" si="798"/>
        <v/>
      </c>
      <c r="CF1303" t="str">
        <f t="shared" si="799"/>
        <v/>
      </c>
      <c r="CG1303" t="str">
        <f t="shared" si="800"/>
        <v/>
      </c>
      <c r="CH1303" t="str">
        <f t="shared" si="801"/>
        <v/>
      </c>
      <c r="CI1303" t="str">
        <f t="shared" si="802"/>
        <v/>
      </c>
      <c r="CJ1303" t="str">
        <f t="shared" si="803"/>
        <v/>
      </c>
      <c r="CK1303" t="str">
        <f t="shared" si="804"/>
        <v/>
      </c>
      <c r="CL1303" t="str">
        <f t="shared" si="805"/>
        <v/>
      </c>
      <c r="CM1303" t="str">
        <f t="shared" si="806"/>
        <v/>
      </c>
      <c r="CN1303" t="str">
        <f t="shared" si="807"/>
        <v/>
      </c>
      <c r="CO1303" t="str">
        <f t="shared" si="808"/>
        <v/>
      </c>
    </row>
    <row r="1304" spans="1:93" ht="15.6" customHeight="1">
      <c r="A1304" t="s">
        <v>6352</v>
      </c>
      <c r="B1304" t="s">
        <v>6353</v>
      </c>
      <c r="C1304" s="26"/>
      <c r="D1304" s="27"/>
      <c r="E1304" s="27" t="s">
        <v>61</v>
      </c>
      <c r="F1304" t="s">
        <v>48</v>
      </c>
      <c r="G1304" s="30" t="s">
        <v>58</v>
      </c>
      <c r="H1304" t="s">
        <v>1010</v>
      </c>
      <c r="K1304" s="28"/>
      <c r="M1304" s="198" t="s">
        <v>1707</v>
      </c>
      <c r="R1304" t="str">
        <f>IF(COUNTIF(soi_input_variables!A:A,B1304)&gt;0,"yes","no")</f>
        <v>no</v>
      </c>
      <c r="S1304" t="str">
        <f>IF(COUNTIF(midas_input_variables!A:A,B1304)&gt;0,"yes","no")</f>
        <v>no</v>
      </c>
      <c r="T1304" t="str">
        <f t="shared" si="809"/>
        <v>no</v>
      </c>
      <c r="U1304">
        <v>0.02</v>
      </c>
      <c r="V1304" t="str">
        <f>IF(COUNTIF(eucalc_variables_proxies!A:A,B1304)&gt;0,"yes","no")</f>
        <v>no</v>
      </c>
      <c r="W1304" s="198" t="s">
        <v>38</v>
      </c>
      <c r="AO1304" s="29"/>
      <c r="AP1304" s="103" t="s">
        <v>6354</v>
      </c>
      <c r="AQ1304" s="104" t="b">
        <v>1</v>
      </c>
      <c r="AR1304" s="105"/>
      <c r="AS1304" s="29"/>
      <c r="AT1304" s="131" t="str" cm="1">
        <f t="array" ref="AT1304">IFERROR(_xlfn.TEXTSPLIT(AR1304,";",,FALSE),"")</f>
        <v/>
      </c>
      <c r="BJ1304" s="132" t="str">
        <f t="shared" si="777"/>
        <v/>
      </c>
      <c r="BK1304" s="132" t="str">
        <f t="shared" si="778"/>
        <v/>
      </c>
      <c r="BL1304" s="132" t="str">
        <f t="shared" si="779"/>
        <v/>
      </c>
      <c r="BM1304" s="132" t="str">
        <f t="shared" si="780"/>
        <v/>
      </c>
      <c r="BN1304" s="132" t="str">
        <f t="shared" si="781"/>
        <v/>
      </c>
      <c r="BO1304" s="132" t="str">
        <f t="shared" si="782"/>
        <v/>
      </c>
      <c r="BP1304" s="132" t="str">
        <f t="shared" si="783"/>
        <v/>
      </c>
      <c r="BQ1304" s="132" t="str">
        <f t="shared" si="784"/>
        <v/>
      </c>
      <c r="BR1304" s="132" t="str">
        <f t="shared" si="785"/>
        <v/>
      </c>
      <c r="BS1304" s="132" t="str">
        <f t="shared" si="786"/>
        <v/>
      </c>
      <c r="BT1304" s="132" t="str">
        <f t="shared" si="787"/>
        <v/>
      </c>
      <c r="BU1304" s="132" t="str">
        <f t="shared" si="788"/>
        <v/>
      </c>
      <c r="BV1304" s="132" t="str">
        <f t="shared" si="789"/>
        <v/>
      </c>
      <c r="BW1304" s="132" t="str">
        <f t="shared" si="790"/>
        <v/>
      </c>
      <c r="BX1304" s="132" t="str">
        <f t="shared" si="791"/>
        <v/>
      </c>
      <c r="BY1304" s="132" t="str">
        <f t="shared" si="792"/>
        <v/>
      </c>
      <c r="BZ1304" t="str">
        <f t="shared" si="793"/>
        <v/>
      </c>
      <c r="CA1304" t="str">
        <f t="shared" si="794"/>
        <v/>
      </c>
      <c r="CB1304" t="str">
        <f t="shared" si="795"/>
        <v/>
      </c>
      <c r="CC1304" t="str">
        <f t="shared" si="796"/>
        <v/>
      </c>
      <c r="CD1304" t="str">
        <f t="shared" si="797"/>
        <v/>
      </c>
      <c r="CE1304" t="str">
        <f t="shared" si="798"/>
        <v/>
      </c>
      <c r="CF1304" t="str">
        <f t="shared" si="799"/>
        <v/>
      </c>
      <c r="CG1304" t="str">
        <f t="shared" si="800"/>
        <v/>
      </c>
      <c r="CH1304" t="str">
        <f t="shared" si="801"/>
        <v/>
      </c>
      <c r="CI1304" t="str">
        <f t="shared" si="802"/>
        <v/>
      </c>
      <c r="CJ1304" t="str">
        <f t="shared" si="803"/>
        <v/>
      </c>
      <c r="CK1304" t="str">
        <f t="shared" si="804"/>
        <v/>
      </c>
      <c r="CL1304" t="str">
        <f t="shared" si="805"/>
        <v/>
      </c>
      <c r="CM1304" t="str">
        <f t="shared" si="806"/>
        <v/>
      </c>
      <c r="CN1304" t="str">
        <f t="shared" si="807"/>
        <v/>
      </c>
      <c r="CO1304" t="str">
        <f t="shared" si="808"/>
        <v/>
      </c>
    </row>
    <row r="1305" spans="1:93" ht="15.6" customHeight="1">
      <c r="A1305" t="s">
        <v>6355</v>
      </c>
      <c r="B1305" t="s">
        <v>6356</v>
      </c>
      <c r="C1305" s="26"/>
      <c r="D1305" s="27"/>
      <c r="E1305" s="27" t="s">
        <v>61</v>
      </c>
      <c r="F1305" t="s">
        <v>48</v>
      </c>
      <c r="G1305" s="30" t="s">
        <v>58</v>
      </c>
      <c r="H1305" t="s">
        <v>1010</v>
      </c>
      <c r="K1305" s="28"/>
      <c r="M1305" s="198" t="s">
        <v>1707</v>
      </c>
      <c r="R1305" t="str">
        <f>IF(COUNTIF(soi_input_variables!A:A,B1305)&gt;0,"yes","no")</f>
        <v>no</v>
      </c>
      <c r="S1305" t="str">
        <f>IF(COUNTIF(midas_input_variables!A:A,B1305)&gt;0,"yes","no")</f>
        <v>no</v>
      </c>
      <c r="T1305" t="str">
        <f t="shared" si="809"/>
        <v>no</v>
      </c>
      <c r="U1305">
        <v>0.02</v>
      </c>
      <c r="V1305" t="str">
        <f>IF(COUNTIF(eucalc_variables_proxies!A:A,B1305)&gt;0,"yes","no")</f>
        <v>no</v>
      </c>
      <c r="W1305" s="198" t="s">
        <v>38</v>
      </c>
      <c r="AO1305" s="29"/>
      <c r="AP1305" s="103" t="s">
        <v>6357</v>
      </c>
      <c r="AQ1305" s="104" t="b">
        <v>1</v>
      </c>
      <c r="AR1305" s="105"/>
      <c r="AS1305" s="29"/>
      <c r="AT1305" s="131" t="str" cm="1">
        <f t="array" ref="AT1305">IFERROR(_xlfn.TEXTSPLIT(AR1305,";",,FALSE),"")</f>
        <v/>
      </c>
      <c r="BJ1305" s="132" t="str">
        <f t="shared" si="777"/>
        <v/>
      </c>
      <c r="BK1305" s="132" t="str">
        <f t="shared" si="778"/>
        <v/>
      </c>
      <c r="BL1305" s="132" t="str">
        <f t="shared" si="779"/>
        <v/>
      </c>
      <c r="BM1305" s="132" t="str">
        <f t="shared" si="780"/>
        <v/>
      </c>
      <c r="BN1305" s="132" t="str">
        <f t="shared" si="781"/>
        <v/>
      </c>
      <c r="BO1305" s="132" t="str">
        <f t="shared" si="782"/>
        <v/>
      </c>
      <c r="BP1305" s="132" t="str">
        <f t="shared" si="783"/>
        <v/>
      </c>
      <c r="BQ1305" s="132" t="str">
        <f t="shared" si="784"/>
        <v/>
      </c>
      <c r="BR1305" s="132" t="str">
        <f t="shared" si="785"/>
        <v/>
      </c>
      <c r="BS1305" s="132" t="str">
        <f t="shared" si="786"/>
        <v/>
      </c>
      <c r="BT1305" s="132" t="str">
        <f t="shared" si="787"/>
        <v/>
      </c>
      <c r="BU1305" s="132" t="str">
        <f t="shared" si="788"/>
        <v/>
      </c>
      <c r="BV1305" s="132" t="str">
        <f t="shared" si="789"/>
        <v/>
      </c>
      <c r="BW1305" s="132" t="str">
        <f t="shared" si="790"/>
        <v/>
      </c>
      <c r="BX1305" s="132" t="str">
        <f t="shared" si="791"/>
        <v/>
      </c>
      <c r="BY1305" s="132" t="str">
        <f t="shared" si="792"/>
        <v/>
      </c>
      <c r="BZ1305" t="str">
        <f t="shared" si="793"/>
        <v/>
      </c>
      <c r="CA1305" t="str">
        <f t="shared" si="794"/>
        <v/>
      </c>
      <c r="CB1305" t="str">
        <f t="shared" si="795"/>
        <v/>
      </c>
      <c r="CC1305" t="str">
        <f t="shared" si="796"/>
        <v/>
      </c>
      <c r="CD1305" t="str">
        <f t="shared" si="797"/>
        <v/>
      </c>
      <c r="CE1305" t="str">
        <f t="shared" si="798"/>
        <v/>
      </c>
      <c r="CF1305" t="str">
        <f t="shared" si="799"/>
        <v/>
      </c>
      <c r="CG1305" t="str">
        <f t="shared" si="800"/>
        <v/>
      </c>
      <c r="CH1305" t="str">
        <f t="shared" si="801"/>
        <v/>
      </c>
      <c r="CI1305" t="str">
        <f t="shared" si="802"/>
        <v/>
      </c>
      <c r="CJ1305" t="str">
        <f t="shared" si="803"/>
        <v/>
      </c>
      <c r="CK1305" t="str">
        <f t="shared" si="804"/>
        <v/>
      </c>
      <c r="CL1305" t="str">
        <f t="shared" si="805"/>
        <v/>
      </c>
      <c r="CM1305" t="str">
        <f t="shared" si="806"/>
        <v/>
      </c>
      <c r="CN1305" t="str">
        <f t="shared" si="807"/>
        <v/>
      </c>
      <c r="CO1305" t="str">
        <f t="shared" si="808"/>
        <v/>
      </c>
    </row>
    <row r="1306" spans="1:93" ht="15.6" customHeight="1">
      <c r="A1306" t="s">
        <v>6358</v>
      </c>
      <c r="B1306" t="s">
        <v>6359</v>
      </c>
      <c r="C1306" s="26"/>
      <c r="D1306" s="27"/>
      <c r="E1306" s="27" t="s">
        <v>61</v>
      </c>
      <c r="F1306" t="s">
        <v>48</v>
      </c>
      <c r="G1306" s="30" t="s">
        <v>58</v>
      </c>
      <c r="H1306" t="s">
        <v>1010</v>
      </c>
      <c r="K1306" s="28"/>
      <c r="M1306" s="198" t="s">
        <v>1707</v>
      </c>
      <c r="R1306" t="str">
        <f>IF(COUNTIF(soi_input_variables!A:A,B1306)&gt;0,"yes","no")</f>
        <v>no</v>
      </c>
      <c r="S1306" t="str">
        <f>IF(COUNTIF(midas_input_variables!A:A,B1306)&gt;0,"yes","no")</f>
        <v>no</v>
      </c>
      <c r="T1306" t="str">
        <f t="shared" si="809"/>
        <v>no</v>
      </c>
      <c r="U1306">
        <v>0.02</v>
      </c>
      <c r="V1306" t="str">
        <f>IF(COUNTIF(eucalc_variables_proxies!A:A,B1306)&gt;0,"yes","no")</f>
        <v>no</v>
      </c>
      <c r="W1306" s="198" t="s">
        <v>38</v>
      </c>
      <c r="AO1306" s="29"/>
      <c r="AP1306" s="103" t="s">
        <v>6360</v>
      </c>
      <c r="AQ1306" s="104" t="b">
        <v>1</v>
      </c>
      <c r="AR1306" s="105"/>
      <c r="AS1306" s="29"/>
      <c r="AT1306" s="131" t="str" cm="1">
        <f t="array" ref="AT1306">IFERROR(_xlfn.TEXTSPLIT(AR1306,";",,FALSE),"")</f>
        <v/>
      </c>
      <c r="BJ1306" s="132" t="str">
        <f t="shared" si="777"/>
        <v/>
      </c>
      <c r="BK1306" s="132" t="str">
        <f t="shared" si="778"/>
        <v/>
      </c>
      <c r="BL1306" s="132" t="str">
        <f t="shared" si="779"/>
        <v/>
      </c>
      <c r="BM1306" s="132" t="str">
        <f t="shared" si="780"/>
        <v/>
      </c>
      <c r="BN1306" s="132" t="str">
        <f t="shared" si="781"/>
        <v/>
      </c>
      <c r="BO1306" s="132" t="str">
        <f t="shared" si="782"/>
        <v/>
      </c>
      <c r="BP1306" s="132" t="str">
        <f t="shared" si="783"/>
        <v/>
      </c>
      <c r="BQ1306" s="132" t="str">
        <f t="shared" si="784"/>
        <v/>
      </c>
      <c r="BR1306" s="132" t="str">
        <f t="shared" si="785"/>
        <v/>
      </c>
      <c r="BS1306" s="132" t="str">
        <f t="shared" si="786"/>
        <v/>
      </c>
      <c r="BT1306" s="132" t="str">
        <f t="shared" si="787"/>
        <v/>
      </c>
      <c r="BU1306" s="132" t="str">
        <f t="shared" si="788"/>
        <v/>
      </c>
      <c r="BV1306" s="132" t="str">
        <f t="shared" si="789"/>
        <v/>
      </c>
      <c r="BW1306" s="132" t="str">
        <f t="shared" si="790"/>
        <v/>
      </c>
      <c r="BX1306" s="132" t="str">
        <f t="shared" si="791"/>
        <v/>
      </c>
      <c r="BY1306" s="132" t="str">
        <f t="shared" si="792"/>
        <v/>
      </c>
      <c r="BZ1306" t="str">
        <f t="shared" si="793"/>
        <v/>
      </c>
      <c r="CA1306" t="str">
        <f t="shared" si="794"/>
        <v/>
      </c>
      <c r="CB1306" t="str">
        <f t="shared" si="795"/>
        <v/>
      </c>
      <c r="CC1306" t="str">
        <f t="shared" si="796"/>
        <v/>
      </c>
      <c r="CD1306" t="str">
        <f t="shared" si="797"/>
        <v/>
      </c>
      <c r="CE1306" t="str">
        <f t="shared" si="798"/>
        <v/>
      </c>
      <c r="CF1306" t="str">
        <f t="shared" si="799"/>
        <v/>
      </c>
      <c r="CG1306" t="str">
        <f t="shared" si="800"/>
        <v/>
      </c>
      <c r="CH1306" t="str">
        <f t="shared" si="801"/>
        <v/>
      </c>
      <c r="CI1306" t="str">
        <f t="shared" si="802"/>
        <v/>
      </c>
      <c r="CJ1306" t="str">
        <f t="shared" si="803"/>
        <v/>
      </c>
      <c r="CK1306" t="str">
        <f t="shared" si="804"/>
        <v/>
      </c>
      <c r="CL1306" t="str">
        <f t="shared" si="805"/>
        <v/>
      </c>
      <c r="CM1306" t="str">
        <f t="shared" si="806"/>
        <v/>
      </c>
      <c r="CN1306" t="str">
        <f t="shared" si="807"/>
        <v/>
      </c>
      <c r="CO1306" t="str">
        <f t="shared" si="808"/>
        <v/>
      </c>
    </row>
    <row r="1307" spans="1:93" ht="15.6" customHeight="1">
      <c r="A1307" t="s">
        <v>6361</v>
      </c>
      <c r="B1307" t="s">
        <v>6362</v>
      </c>
      <c r="C1307" s="26"/>
      <c r="D1307" s="27"/>
      <c r="E1307" s="27" t="s">
        <v>61</v>
      </c>
      <c r="F1307" t="s">
        <v>48</v>
      </c>
      <c r="G1307" s="30" t="s">
        <v>58</v>
      </c>
      <c r="H1307" t="s">
        <v>1010</v>
      </c>
      <c r="K1307" s="28"/>
      <c r="M1307" s="198" t="s">
        <v>1707</v>
      </c>
      <c r="R1307" t="str">
        <f>IF(COUNTIF(soi_input_variables!A:A,B1307)&gt;0,"yes","no")</f>
        <v>no</v>
      </c>
      <c r="S1307" t="str">
        <f>IF(COUNTIF(midas_input_variables!A:A,B1307)&gt;0,"yes","no")</f>
        <v>no</v>
      </c>
      <c r="T1307" t="str">
        <f t="shared" si="809"/>
        <v>no</v>
      </c>
      <c r="U1307">
        <v>0.02</v>
      </c>
      <c r="V1307" t="str">
        <f>IF(COUNTIF(eucalc_variables_proxies!A:A,B1307)&gt;0,"yes","no")</f>
        <v>no</v>
      </c>
      <c r="W1307" s="198" t="s">
        <v>38</v>
      </c>
      <c r="AO1307" s="29"/>
      <c r="AP1307" s="103" t="s">
        <v>6363</v>
      </c>
      <c r="AQ1307" s="104" t="b">
        <v>1</v>
      </c>
      <c r="AR1307" s="105"/>
      <c r="AS1307" s="29"/>
      <c r="AT1307" s="131" t="str" cm="1">
        <f t="array" ref="AT1307">IFERROR(_xlfn.TEXTSPLIT(AR1307,";",,FALSE),"")</f>
        <v/>
      </c>
      <c r="BJ1307" s="132" t="str">
        <f t="shared" si="777"/>
        <v/>
      </c>
      <c r="BK1307" s="132" t="str">
        <f t="shared" si="778"/>
        <v/>
      </c>
      <c r="BL1307" s="132" t="str">
        <f t="shared" si="779"/>
        <v/>
      </c>
      <c r="BM1307" s="132" t="str">
        <f t="shared" si="780"/>
        <v/>
      </c>
      <c r="BN1307" s="132" t="str">
        <f t="shared" si="781"/>
        <v/>
      </c>
      <c r="BO1307" s="132" t="str">
        <f t="shared" si="782"/>
        <v/>
      </c>
      <c r="BP1307" s="132" t="str">
        <f t="shared" si="783"/>
        <v/>
      </c>
      <c r="BQ1307" s="132" t="str">
        <f t="shared" si="784"/>
        <v/>
      </c>
      <c r="BR1307" s="132" t="str">
        <f t="shared" si="785"/>
        <v/>
      </c>
      <c r="BS1307" s="132" t="str">
        <f t="shared" si="786"/>
        <v/>
      </c>
      <c r="BT1307" s="132" t="str">
        <f t="shared" si="787"/>
        <v/>
      </c>
      <c r="BU1307" s="132" t="str">
        <f t="shared" si="788"/>
        <v/>
      </c>
      <c r="BV1307" s="132" t="str">
        <f t="shared" si="789"/>
        <v/>
      </c>
      <c r="BW1307" s="132" t="str">
        <f t="shared" si="790"/>
        <v/>
      </c>
      <c r="BX1307" s="132" t="str">
        <f t="shared" si="791"/>
        <v/>
      </c>
      <c r="BY1307" s="132" t="str">
        <f t="shared" si="792"/>
        <v/>
      </c>
      <c r="BZ1307" t="str">
        <f t="shared" si="793"/>
        <v/>
      </c>
      <c r="CA1307" t="str">
        <f t="shared" si="794"/>
        <v/>
      </c>
      <c r="CB1307" t="str">
        <f t="shared" si="795"/>
        <v/>
      </c>
      <c r="CC1307" t="str">
        <f t="shared" si="796"/>
        <v/>
      </c>
      <c r="CD1307" t="str">
        <f t="shared" si="797"/>
        <v/>
      </c>
      <c r="CE1307" t="str">
        <f t="shared" si="798"/>
        <v/>
      </c>
      <c r="CF1307" t="str">
        <f t="shared" si="799"/>
        <v/>
      </c>
      <c r="CG1307" t="str">
        <f t="shared" si="800"/>
        <v/>
      </c>
      <c r="CH1307" t="str">
        <f t="shared" si="801"/>
        <v/>
      </c>
      <c r="CI1307" t="str">
        <f t="shared" si="802"/>
        <v/>
      </c>
      <c r="CJ1307" t="str">
        <f t="shared" si="803"/>
        <v/>
      </c>
      <c r="CK1307" t="str">
        <f t="shared" si="804"/>
        <v/>
      </c>
      <c r="CL1307" t="str">
        <f t="shared" si="805"/>
        <v/>
      </c>
      <c r="CM1307" t="str">
        <f t="shared" si="806"/>
        <v/>
      </c>
      <c r="CN1307" t="str">
        <f t="shared" si="807"/>
        <v/>
      </c>
      <c r="CO1307" t="str">
        <f t="shared" si="808"/>
        <v/>
      </c>
    </row>
    <row r="1308" spans="1:93" ht="15.6" customHeight="1">
      <c r="A1308" t="s">
        <v>6364</v>
      </c>
      <c r="B1308" t="s">
        <v>6365</v>
      </c>
      <c r="C1308" s="26"/>
      <c r="D1308" s="27"/>
      <c r="E1308" s="27" t="s">
        <v>61</v>
      </c>
      <c r="F1308" t="s">
        <v>48</v>
      </c>
      <c r="G1308" s="30" t="s">
        <v>58</v>
      </c>
      <c r="H1308" t="s">
        <v>1010</v>
      </c>
      <c r="K1308" s="28"/>
      <c r="M1308" s="198" t="s">
        <v>1707</v>
      </c>
      <c r="R1308" t="str">
        <f>IF(COUNTIF(soi_input_variables!A:A,B1308)&gt;0,"yes","no")</f>
        <v>no</v>
      </c>
      <c r="S1308" t="str">
        <f>IF(COUNTIF(midas_input_variables!A:A,B1308)&gt;0,"yes","no")</f>
        <v>no</v>
      </c>
      <c r="T1308" t="str">
        <f t="shared" si="809"/>
        <v>no</v>
      </c>
      <c r="U1308">
        <v>0.02</v>
      </c>
      <c r="V1308" t="str">
        <f>IF(COUNTIF(eucalc_variables_proxies!A:A,B1308)&gt;0,"yes","no")</f>
        <v>no</v>
      </c>
      <c r="W1308" s="198" t="s">
        <v>38</v>
      </c>
      <c r="AO1308" s="29"/>
      <c r="AP1308" s="103" t="s">
        <v>6366</v>
      </c>
      <c r="AQ1308" s="104" t="b">
        <v>1</v>
      </c>
      <c r="AR1308" s="105"/>
      <c r="AS1308" s="29"/>
      <c r="AT1308" s="131" t="str" cm="1">
        <f t="array" ref="AT1308">IFERROR(_xlfn.TEXTSPLIT(AR1308,";",,FALSE),"")</f>
        <v/>
      </c>
      <c r="BJ1308" s="132" t="str">
        <f t="shared" si="777"/>
        <v/>
      </c>
      <c r="BK1308" s="132" t="str">
        <f t="shared" si="778"/>
        <v/>
      </c>
      <c r="BL1308" s="132" t="str">
        <f t="shared" si="779"/>
        <v/>
      </c>
      <c r="BM1308" s="132" t="str">
        <f t="shared" si="780"/>
        <v/>
      </c>
      <c r="BN1308" s="132" t="str">
        <f t="shared" si="781"/>
        <v/>
      </c>
      <c r="BO1308" s="132" t="str">
        <f t="shared" si="782"/>
        <v/>
      </c>
      <c r="BP1308" s="132" t="str">
        <f t="shared" si="783"/>
        <v/>
      </c>
      <c r="BQ1308" s="132" t="str">
        <f t="shared" si="784"/>
        <v/>
      </c>
      <c r="BR1308" s="132" t="str">
        <f t="shared" si="785"/>
        <v/>
      </c>
      <c r="BS1308" s="132" t="str">
        <f t="shared" si="786"/>
        <v/>
      </c>
      <c r="BT1308" s="132" t="str">
        <f t="shared" si="787"/>
        <v/>
      </c>
      <c r="BU1308" s="132" t="str">
        <f t="shared" si="788"/>
        <v/>
      </c>
      <c r="BV1308" s="132" t="str">
        <f t="shared" si="789"/>
        <v/>
      </c>
      <c r="BW1308" s="132" t="str">
        <f t="shared" si="790"/>
        <v/>
      </c>
      <c r="BX1308" s="132" t="str">
        <f t="shared" si="791"/>
        <v/>
      </c>
      <c r="BY1308" s="132" t="str">
        <f t="shared" si="792"/>
        <v/>
      </c>
      <c r="BZ1308" t="str">
        <f t="shared" si="793"/>
        <v/>
      </c>
      <c r="CA1308" t="str">
        <f t="shared" si="794"/>
        <v/>
      </c>
      <c r="CB1308" t="str">
        <f t="shared" si="795"/>
        <v/>
      </c>
      <c r="CC1308" t="str">
        <f t="shared" si="796"/>
        <v/>
      </c>
      <c r="CD1308" t="str">
        <f t="shared" si="797"/>
        <v/>
      </c>
      <c r="CE1308" t="str">
        <f t="shared" si="798"/>
        <v/>
      </c>
      <c r="CF1308" t="str">
        <f t="shared" si="799"/>
        <v/>
      </c>
      <c r="CG1308" t="str">
        <f t="shared" si="800"/>
        <v/>
      </c>
      <c r="CH1308" t="str">
        <f t="shared" si="801"/>
        <v/>
      </c>
      <c r="CI1308" t="str">
        <f t="shared" si="802"/>
        <v/>
      </c>
      <c r="CJ1308" t="str">
        <f t="shared" si="803"/>
        <v/>
      </c>
      <c r="CK1308" t="str">
        <f t="shared" si="804"/>
        <v/>
      </c>
      <c r="CL1308" t="str">
        <f t="shared" si="805"/>
        <v/>
      </c>
      <c r="CM1308" t="str">
        <f t="shared" si="806"/>
        <v/>
      </c>
      <c r="CN1308" t="str">
        <f t="shared" si="807"/>
        <v/>
      </c>
      <c r="CO1308" t="str">
        <f t="shared" si="808"/>
        <v/>
      </c>
    </row>
    <row r="1309" spans="1:93" ht="15.6" customHeight="1">
      <c r="A1309" t="s">
        <v>6367</v>
      </c>
      <c r="B1309" t="s">
        <v>6368</v>
      </c>
      <c r="C1309" s="26"/>
      <c r="D1309" s="27"/>
      <c r="E1309" s="27" t="s">
        <v>61</v>
      </c>
      <c r="F1309" t="s">
        <v>48</v>
      </c>
      <c r="G1309" s="30" t="s">
        <v>58</v>
      </c>
      <c r="H1309" t="s">
        <v>1010</v>
      </c>
      <c r="K1309" s="28"/>
      <c r="M1309" s="198" t="s">
        <v>1707</v>
      </c>
      <c r="R1309" t="str">
        <f>IF(COUNTIF(soi_input_variables!A:A,B1309)&gt;0,"yes","no")</f>
        <v>no</v>
      </c>
      <c r="S1309" t="str">
        <f>IF(COUNTIF(midas_input_variables!A:A,B1309)&gt;0,"yes","no")</f>
        <v>no</v>
      </c>
      <c r="T1309" t="str">
        <f t="shared" si="809"/>
        <v>no</v>
      </c>
      <c r="U1309">
        <v>0.02</v>
      </c>
      <c r="V1309" t="str">
        <f>IF(COUNTIF(eucalc_variables_proxies!A:A,B1309)&gt;0,"yes","no")</f>
        <v>no</v>
      </c>
      <c r="W1309" s="198" t="s">
        <v>38</v>
      </c>
      <c r="AO1309" s="29">
        <v>24</v>
      </c>
      <c r="AP1309" s="103" t="s">
        <v>6369</v>
      </c>
      <c r="AQ1309" s="104" t="b">
        <v>1</v>
      </c>
      <c r="AR1309" s="105"/>
      <c r="AS1309" s="29">
        <v>24</v>
      </c>
      <c r="AT1309" s="131" t="str" cm="1">
        <f t="array" ref="AT1309">IFERROR(_xlfn.TEXTSPLIT(AR1309,";",,FALSE),"")</f>
        <v/>
      </c>
      <c r="BJ1309" s="132" t="str">
        <f t="shared" si="777"/>
        <v/>
      </c>
      <c r="BK1309" s="132" t="str">
        <f t="shared" si="778"/>
        <v/>
      </c>
      <c r="BL1309" s="132" t="str">
        <f t="shared" si="779"/>
        <v/>
      </c>
      <c r="BM1309" s="132" t="str">
        <f t="shared" si="780"/>
        <v/>
      </c>
      <c r="BN1309" s="132" t="str">
        <f t="shared" si="781"/>
        <v/>
      </c>
      <c r="BO1309" s="132" t="str">
        <f t="shared" si="782"/>
        <v/>
      </c>
      <c r="BP1309" s="132" t="str">
        <f t="shared" si="783"/>
        <v/>
      </c>
      <c r="BQ1309" s="132" t="str">
        <f t="shared" si="784"/>
        <v/>
      </c>
      <c r="BR1309" s="132" t="str">
        <f t="shared" si="785"/>
        <v/>
      </c>
      <c r="BS1309" s="132" t="str">
        <f t="shared" si="786"/>
        <v/>
      </c>
      <c r="BT1309" s="132" t="str">
        <f t="shared" si="787"/>
        <v/>
      </c>
      <c r="BU1309" s="132" t="str">
        <f t="shared" si="788"/>
        <v/>
      </c>
      <c r="BV1309" s="132" t="str">
        <f t="shared" si="789"/>
        <v/>
      </c>
      <c r="BW1309" s="132" t="str">
        <f t="shared" si="790"/>
        <v/>
      </c>
      <c r="BX1309" s="132" t="str">
        <f t="shared" si="791"/>
        <v/>
      </c>
      <c r="BY1309" s="132" t="str">
        <f t="shared" si="792"/>
        <v/>
      </c>
      <c r="BZ1309" t="str">
        <f t="shared" si="793"/>
        <v/>
      </c>
      <c r="CA1309" t="str">
        <f t="shared" si="794"/>
        <v/>
      </c>
      <c r="CB1309" t="str">
        <f t="shared" si="795"/>
        <v/>
      </c>
      <c r="CC1309" t="str">
        <f t="shared" si="796"/>
        <v/>
      </c>
      <c r="CD1309" t="str">
        <f t="shared" si="797"/>
        <v/>
      </c>
      <c r="CE1309" t="str">
        <f t="shared" si="798"/>
        <v/>
      </c>
      <c r="CF1309" t="str">
        <f t="shared" si="799"/>
        <v/>
      </c>
      <c r="CG1309" t="str">
        <f t="shared" si="800"/>
        <v/>
      </c>
      <c r="CH1309" t="str">
        <f t="shared" si="801"/>
        <v/>
      </c>
      <c r="CI1309" t="str">
        <f t="shared" si="802"/>
        <v/>
      </c>
      <c r="CJ1309" t="str">
        <f t="shared" si="803"/>
        <v/>
      </c>
      <c r="CK1309" t="str">
        <f t="shared" si="804"/>
        <v/>
      </c>
      <c r="CL1309" t="str">
        <f t="shared" si="805"/>
        <v/>
      </c>
      <c r="CM1309" t="str">
        <f t="shared" si="806"/>
        <v/>
      </c>
      <c r="CN1309" t="str">
        <f t="shared" si="807"/>
        <v/>
      </c>
      <c r="CO1309" t="str">
        <f t="shared" si="808"/>
        <v/>
      </c>
    </row>
    <row r="1310" spans="1:93" ht="15.6" customHeight="1">
      <c r="A1310" t="s">
        <v>6370</v>
      </c>
      <c r="B1310" t="s">
        <v>6371</v>
      </c>
      <c r="C1310" s="26"/>
      <c r="D1310" s="27"/>
      <c r="E1310" s="27" t="s">
        <v>61</v>
      </c>
      <c r="F1310" t="s">
        <v>48</v>
      </c>
      <c r="G1310" s="30" t="s">
        <v>58</v>
      </c>
      <c r="H1310" t="s">
        <v>1010</v>
      </c>
      <c r="K1310" s="28"/>
      <c r="M1310" s="198" t="s">
        <v>1707</v>
      </c>
      <c r="R1310" t="str">
        <f>IF(COUNTIF(soi_input_variables!A:A,B1310)&gt;0,"yes","no")</f>
        <v>no</v>
      </c>
      <c r="S1310" t="str">
        <f>IF(COUNTIF(midas_input_variables!A:A,B1310)&gt;0,"yes","no")</f>
        <v>no</v>
      </c>
      <c r="T1310" t="str">
        <f t="shared" si="809"/>
        <v>no</v>
      </c>
      <c r="U1310">
        <v>0.02</v>
      </c>
      <c r="V1310" t="str">
        <f>IF(COUNTIF(eucalc_variables_proxies!A:A,B1310)&gt;0,"yes","no")</f>
        <v>no</v>
      </c>
      <c r="W1310" s="198" t="s">
        <v>38</v>
      </c>
      <c r="AO1310" s="29"/>
      <c r="AP1310" s="103" t="s">
        <v>6372</v>
      </c>
      <c r="AQ1310" s="104" t="b">
        <v>1</v>
      </c>
      <c r="AR1310" s="105"/>
      <c r="AS1310" s="29"/>
      <c r="AT1310" s="131" t="str" cm="1">
        <f t="array" ref="AT1310">IFERROR(_xlfn.TEXTSPLIT(AR1310,";",,FALSE),"")</f>
        <v/>
      </c>
      <c r="BJ1310" s="132" t="str">
        <f t="shared" si="777"/>
        <v/>
      </c>
      <c r="BK1310" s="132" t="str">
        <f t="shared" si="778"/>
        <v/>
      </c>
      <c r="BL1310" s="132" t="str">
        <f t="shared" si="779"/>
        <v/>
      </c>
      <c r="BM1310" s="132" t="str">
        <f t="shared" si="780"/>
        <v/>
      </c>
      <c r="BN1310" s="132" t="str">
        <f t="shared" si="781"/>
        <v/>
      </c>
      <c r="BO1310" s="132" t="str">
        <f t="shared" si="782"/>
        <v/>
      </c>
      <c r="BP1310" s="132" t="str">
        <f t="shared" si="783"/>
        <v/>
      </c>
      <c r="BQ1310" s="132" t="str">
        <f t="shared" si="784"/>
        <v/>
      </c>
      <c r="BR1310" s="132" t="str">
        <f t="shared" si="785"/>
        <v/>
      </c>
      <c r="BS1310" s="132" t="str">
        <f t="shared" si="786"/>
        <v/>
      </c>
      <c r="BT1310" s="132" t="str">
        <f t="shared" si="787"/>
        <v/>
      </c>
      <c r="BU1310" s="132" t="str">
        <f t="shared" si="788"/>
        <v/>
      </c>
      <c r="BV1310" s="132" t="str">
        <f t="shared" si="789"/>
        <v/>
      </c>
      <c r="BW1310" s="132" t="str">
        <f t="shared" si="790"/>
        <v/>
      </c>
      <c r="BX1310" s="132" t="str">
        <f t="shared" si="791"/>
        <v/>
      </c>
      <c r="BY1310" s="132" t="str">
        <f t="shared" si="792"/>
        <v/>
      </c>
      <c r="BZ1310" t="str">
        <f t="shared" si="793"/>
        <v/>
      </c>
      <c r="CA1310" t="str">
        <f t="shared" si="794"/>
        <v/>
      </c>
      <c r="CB1310" t="str">
        <f t="shared" si="795"/>
        <v/>
      </c>
      <c r="CC1310" t="str">
        <f t="shared" si="796"/>
        <v/>
      </c>
      <c r="CD1310" t="str">
        <f t="shared" si="797"/>
        <v/>
      </c>
      <c r="CE1310" t="str">
        <f t="shared" si="798"/>
        <v/>
      </c>
      <c r="CF1310" t="str">
        <f t="shared" si="799"/>
        <v/>
      </c>
      <c r="CG1310" t="str">
        <f t="shared" si="800"/>
        <v/>
      </c>
      <c r="CH1310" t="str">
        <f t="shared" si="801"/>
        <v/>
      </c>
      <c r="CI1310" t="str">
        <f t="shared" si="802"/>
        <v/>
      </c>
      <c r="CJ1310" t="str">
        <f t="shared" si="803"/>
        <v/>
      </c>
      <c r="CK1310" t="str">
        <f t="shared" si="804"/>
        <v/>
      </c>
      <c r="CL1310" t="str">
        <f t="shared" si="805"/>
        <v/>
      </c>
      <c r="CM1310" t="str">
        <f t="shared" si="806"/>
        <v/>
      </c>
      <c r="CN1310" t="str">
        <f t="shared" si="807"/>
        <v/>
      </c>
      <c r="CO1310" t="str">
        <f t="shared" si="808"/>
        <v/>
      </c>
    </row>
    <row r="1311" spans="1:93" ht="15.6" customHeight="1">
      <c r="A1311" s="98" t="s">
        <v>6373</v>
      </c>
      <c r="B1311" t="s">
        <v>6374</v>
      </c>
      <c r="C1311" s="26"/>
      <c r="D1311" s="27"/>
      <c r="E1311" s="27" t="s">
        <v>61</v>
      </c>
      <c r="F1311" t="s">
        <v>48</v>
      </c>
      <c r="G1311" s="30" t="s">
        <v>58</v>
      </c>
      <c r="H1311" t="s">
        <v>1010</v>
      </c>
      <c r="K1311" s="28"/>
      <c r="M1311" s="198" t="s">
        <v>1707</v>
      </c>
      <c r="R1311" t="str">
        <f>IF(COUNTIF(soi_input_variables!A:A,B1311)&gt;0,"yes","no")</f>
        <v>no</v>
      </c>
      <c r="S1311" t="str">
        <f>IF(COUNTIF(midas_input_variables!A:A,B1311)&gt;0,"yes","no")</f>
        <v>no</v>
      </c>
      <c r="T1311" t="str">
        <f t="shared" si="809"/>
        <v>no</v>
      </c>
      <c r="U1311">
        <v>0.02</v>
      </c>
      <c r="V1311" t="str">
        <f>IF(COUNTIF(eucalc_variables_proxies!A:A,B1311)&gt;0,"yes","no")</f>
        <v>no</v>
      </c>
      <c r="W1311" s="198" t="s">
        <v>38</v>
      </c>
      <c r="AO1311" s="29"/>
      <c r="AP1311" s="103" t="s">
        <v>6375</v>
      </c>
      <c r="AQ1311" s="104" t="b">
        <v>1</v>
      </c>
      <c r="AR1311" s="105"/>
      <c r="AS1311" s="29"/>
      <c r="AT1311" s="131" t="str" cm="1">
        <f t="array" ref="AT1311">IFERROR(_xlfn.TEXTSPLIT(AR1311,";",,FALSE),"")</f>
        <v/>
      </c>
      <c r="BJ1311" s="132" t="str">
        <f t="shared" si="777"/>
        <v/>
      </c>
      <c r="BK1311" s="132" t="str">
        <f t="shared" si="778"/>
        <v/>
      </c>
      <c r="BL1311" s="132" t="str">
        <f t="shared" si="779"/>
        <v/>
      </c>
      <c r="BM1311" s="132" t="str">
        <f t="shared" si="780"/>
        <v/>
      </c>
      <c r="BN1311" s="132" t="str">
        <f t="shared" si="781"/>
        <v/>
      </c>
      <c r="BO1311" s="132" t="str">
        <f t="shared" si="782"/>
        <v/>
      </c>
      <c r="BP1311" s="132" t="str">
        <f t="shared" si="783"/>
        <v/>
      </c>
      <c r="BQ1311" s="132" t="str">
        <f t="shared" si="784"/>
        <v/>
      </c>
      <c r="BR1311" s="132" t="str">
        <f t="shared" si="785"/>
        <v/>
      </c>
      <c r="BS1311" s="132" t="str">
        <f t="shared" si="786"/>
        <v/>
      </c>
      <c r="BT1311" s="132" t="str">
        <f t="shared" si="787"/>
        <v/>
      </c>
      <c r="BU1311" s="132" t="str">
        <f t="shared" si="788"/>
        <v/>
      </c>
      <c r="BV1311" s="132" t="str">
        <f t="shared" si="789"/>
        <v/>
      </c>
      <c r="BW1311" s="132" t="str">
        <f t="shared" si="790"/>
        <v/>
      </c>
      <c r="BX1311" s="132" t="str">
        <f t="shared" si="791"/>
        <v/>
      </c>
      <c r="BY1311" s="132" t="str">
        <f t="shared" si="792"/>
        <v/>
      </c>
      <c r="BZ1311" t="str">
        <f t="shared" si="793"/>
        <v/>
      </c>
      <c r="CA1311" t="str">
        <f t="shared" si="794"/>
        <v/>
      </c>
      <c r="CB1311" t="str">
        <f t="shared" si="795"/>
        <v/>
      </c>
      <c r="CC1311" t="str">
        <f t="shared" si="796"/>
        <v/>
      </c>
      <c r="CD1311" t="str">
        <f t="shared" si="797"/>
        <v/>
      </c>
      <c r="CE1311" t="str">
        <f t="shared" si="798"/>
        <v/>
      </c>
      <c r="CF1311" t="str">
        <f t="shared" si="799"/>
        <v/>
      </c>
      <c r="CG1311" t="str">
        <f t="shared" si="800"/>
        <v/>
      </c>
      <c r="CH1311" t="str">
        <f t="shared" si="801"/>
        <v/>
      </c>
      <c r="CI1311" t="str">
        <f t="shared" si="802"/>
        <v/>
      </c>
      <c r="CJ1311" t="str">
        <f t="shared" si="803"/>
        <v/>
      </c>
      <c r="CK1311" t="str">
        <f t="shared" si="804"/>
        <v/>
      </c>
      <c r="CL1311" t="str">
        <f t="shared" si="805"/>
        <v/>
      </c>
      <c r="CM1311" t="str">
        <f t="shared" si="806"/>
        <v/>
      </c>
      <c r="CN1311" t="str">
        <f t="shared" si="807"/>
        <v/>
      </c>
      <c r="CO1311" t="str">
        <f t="shared" si="808"/>
        <v/>
      </c>
    </row>
    <row r="1312" spans="1:93" ht="15.6" customHeight="1">
      <c r="A1312" t="s">
        <v>6376</v>
      </c>
      <c r="B1312" t="s">
        <v>6377</v>
      </c>
      <c r="C1312" s="26"/>
      <c r="D1312" s="27"/>
      <c r="E1312" s="27" t="s">
        <v>61</v>
      </c>
      <c r="F1312" t="s">
        <v>48</v>
      </c>
      <c r="G1312" s="30" t="s">
        <v>58</v>
      </c>
      <c r="H1312" t="s">
        <v>1010</v>
      </c>
      <c r="K1312" s="28"/>
      <c r="M1312" s="198" t="s">
        <v>1707</v>
      </c>
      <c r="R1312" t="str">
        <f>IF(COUNTIF(soi_input_variables!A:A,B1312)&gt;0,"yes","no")</f>
        <v>no</v>
      </c>
      <c r="S1312" t="str">
        <f>IF(COUNTIF(midas_input_variables!A:A,B1312)&gt;0,"yes","no")</f>
        <v>no</v>
      </c>
      <c r="T1312" t="str">
        <f t="shared" si="809"/>
        <v>no</v>
      </c>
      <c r="U1312">
        <v>0.02</v>
      </c>
      <c r="V1312" t="str">
        <f>IF(COUNTIF(eucalc_variables_proxies!A:A,B1312)&gt;0,"yes","no")</f>
        <v>no</v>
      </c>
      <c r="W1312" s="198" t="s">
        <v>38</v>
      </c>
      <c r="AO1312" s="29"/>
      <c r="AP1312" s="103" t="s">
        <v>6378</v>
      </c>
      <c r="AQ1312" s="104" t="b">
        <v>1</v>
      </c>
      <c r="AR1312" s="105"/>
      <c r="AS1312" s="29"/>
      <c r="AT1312" s="131" t="str" cm="1">
        <f t="array" ref="AT1312">IFERROR(_xlfn.TEXTSPLIT(AR1312,";",,FALSE),"")</f>
        <v/>
      </c>
      <c r="BJ1312" s="132" t="str">
        <f t="shared" si="777"/>
        <v/>
      </c>
      <c r="BK1312" s="132" t="str">
        <f t="shared" si="778"/>
        <v/>
      </c>
      <c r="BL1312" s="132" t="str">
        <f t="shared" si="779"/>
        <v/>
      </c>
      <c r="BM1312" s="132" t="str">
        <f t="shared" si="780"/>
        <v/>
      </c>
      <c r="BN1312" s="132" t="str">
        <f t="shared" si="781"/>
        <v/>
      </c>
      <c r="BO1312" s="132" t="str">
        <f t="shared" si="782"/>
        <v/>
      </c>
      <c r="BP1312" s="132" t="str">
        <f t="shared" si="783"/>
        <v/>
      </c>
      <c r="BQ1312" s="132" t="str">
        <f t="shared" si="784"/>
        <v/>
      </c>
      <c r="BR1312" s="132" t="str">
        <f t="shared" si="785"/>
        <v/>
      </c>
      <c r="BS1312" s="132" t="str">
        <f t="shared" si="786"/>
        <v/>
      </c>
      <c r="BT1312" s="132" t="str">
        <f t="shared" si="787"/>
        <v/>
      </c>
      <c r="BU1312" s="132" t="str">
        <f t="shared" si="788"/>
        <v/>
      </c>
      <c r="BV1312" s="132" t="str">
        <f t="shared" si="789"/>
        <v/>
      </c>
      <c r="BW1312" s="132" t="str">
        <f t="shared" si="790"/>
        <v/>
      </c>
      <c r="BX1312" s="132" t="str">
        <f t="shared" si="791"/>
        <v/>
      </c>
      <c r="BY1312" s="132" t="str">
        <f t="shared" si="792"/>
        <v/>
      </c>
      <c r="BZ1312" t="str">
        <f t="shared" si="793"/>
        <v/>
      </c>
      <c r="CA1312" t="str">
        <f t="shared" si="794"/>
        <v/>
      </c>
      <c r="CB1312" t="str">
        <f t="shared" si="795"/>
        <v/>
      </c>
      <c r="CC1312" t="str">
        <f t="shared" si="796"/>
        <v/>
      </c>
      <c r="CD1312" t="str">
        <f t="shared" si="797"/>
        <v/>
      </c>
      <c r="CE1312" t="str">
        <f t="shared" si="798"/>
        <v/>
      </c>
      <c r="CF1312" t="str">
        <f t="shared" si="799"/>
        <v/>
      </c>
      <c r="CG1312" t="str">
        <f t="shared" si="800"/>
        <v/>
      </c>
      <c r="CH1312" t="str">
        <f t="shared" si="801"/>
        <v/>
      </c>
      <c r="CI1312" t="str">
        <f t="shared" si="802"/>
        <v/>
      </c>
      <c r="CJ1312" t="str">
        <f t="shared" si="803"/>
        <v/>
      </c>
      <c r="CK1312" t="str">
        <f t="shared" si="804"/>
        <v/>
      </c>
      <c r="CL1312" t="str">
        <f t="shared" si="805"/>
        <v/>
      </c>
      <c r="CM1312" t="str">
        <f t="shared" si="806"/>
        <v/>
      </c>
      <c r="CN1312" t="str">
        <f t="shared" si="807"/>
        <v/>
      </c>
      <c r="CO1312" t="str">
        <f t="shared" si="808"/>
        <v/>
      </c>
    </row>
    <row r="1313" spans="1:93" ht="15.6" customHeight="1">
      <c r="A1313" t="s">
        <v>6379</v>
      </c>
      <c r="B1313" t="s">
        <v>6380</v>
      </c>
      <c r="C1313" s="26"/>
      <c r="D1313" s="27"/>
      <c r="E1313" s="27" t="s">
        <v>61</v>
      </c>
      <c r="F1313" t="s">
        <v>48</v>
      </c>
      <c r="G1313" s="30" t="s">
        <v>58</v>
      </c>
      <c r="H1313" t="s">
        <v>1010</v>
      </c>
      <c r="K1313" s="28"/>
      <c r="M1313" s="198" t="s">
        <v>1707</v>
      </c>
      <c r="R1313" t="str">
        <f>IF(COUNTIF(soi_input_variables!A:A,B1313)&gt;0,"yes","no")</f>
        <v>no</v>
      </c>
      <c r="S1313" t="str">
        <f>IF(COUNTIF(midas_input_variables!A:A,B1313)&gt;0,"yes","no")</f>
        <v>no</v>
      </c>
      <c r="T1313" t="str">
        <f t="shared" si="809"/>
        <v>no</v>
      </c>
      <c r="U1313">
        <v>0.02</v>
      </c>
      <c r="V1313" t="str">
        <f>IF(COUNTIF(eucalc_variables_proxies!A:A,B1313)&gt;0,"yes","no")</f>
        <v>no</v>
      </c>
      <c r="W1313" s="198" t="s">
        <v>38</v>
      </c>
      <c r="AO1313" s="29"/>
      <c r="AP1313" s="103" t="s">
        <v>6381</v>
      </c>
      <c r="AQ1313" s="104" t="b">
        <v>1</v>
      </c>
      <c r="AR1313" s="105"/>
      <c r="AS1313" s="29"/>
      <c r="AT1313" s="131" t="str" cm="1">
        <f t="array" ref="AT1313">IFERROR(_xlfn.TEXTSPLIT(AR1313,";",,FALSE),"")</f>
        <v/>
      </c>
      <c r="BJ1313" s="132" t="str">
        <f t="shared" si="777"/>
        <v/>
      </c>
      <c r="BK1313" s="132" t="str">
        <f t="shared" si="778"/>
        <v/>
      </c>
      <c r="BL1313" s="132" t="str">
        <f t="shared" si="779"/>
        <v/>
      </c>
      <c r="BM1313" s="132" t="str">
        <f t="shared" si="780"/>
        <v/>
      </c>
      <c r="BN1313" s="132" t="str">
        <f t="shared" si="781"/>
        <v/>
      </c>
      <c r="BO1313" s="132" t="str">
        <f t="shared" si="782"/>
        <v/>
      </c>
      <c r="BP1313" s="132" t="str">
        <f t="shared" si="783"/>
        <v/>
      </c>
      <c r="BQ1313" s="132" t="str">
        <f t="shared" si="784"/>
        <v/>
      </c>
      <c r="BR1313" s="132" t="str">
        <f t="shared" si="785"/>
        <v/>
      </c>
      <c r="BS1313" s="132" t="str">
        <f t="shared" si="786"/>
        <v/>
      </c>
      <c r="BT1313" s="132" t="str">
        <f t="shared" si="787"/>
        <v/>
      </c>
      <c r="BU1313" s="132" t="str">
        <f t="shared" si="788"/>
        <v/>
      </c>
      <c r="BV1313" s="132" t="str">
        <f t="shared" si="789"/>
        <v/>
      </c>
      <c r="BW1313" s="132" t="str">
        <f t="shared" si="790"/>
        <v/>
      </c>
      <c r="BX1313" s="132" t="str">
        <f t="shared" si="791"/>
        <v/>
      </c>
      <c r="BY1313" s="132" t="str">
        <f t="shared" si="792"/>
        <v/>
      </c>
      <c r="BZ1313" t="str">
        <f t="shared" si="793"/>
        <v/>
      </c>
      <c r="CA1313" t="str">
        <f t="shared" si="794"/>
        <v/>
      </c>
      <c r="CB1313" t="str">
        <f t="shared" si="795"/>
        <v/>
      </c>
      <c r="CC1313" t="str">
        <f t="shared" si="796"/>
        <v/>
      </c>
      <c r="CD1313" t="str">
        <f t="shared" si="797"/>
        <v/>
      </c>
      <c r="CE1313" t="str">
        <f t="shared" si="798"/>
        <v/>
      </c>
      <c r="CF1313" t="str">
        <f t="shared" si="799"/>
        <v/>
      </c>
      <c r="CG1313" t="str">
        <f t="shared" si="800"/>
        <v/>
      </c>
      <c r="CH1313" t="str">
        <f t="shared" si="801"/>
        <v/>
      </c>
      <c r="CI1313" t="str">
        <f t="shared" si="802"/>
        <v/>
      </c>
      <c r="CJ1313" t="str">
        <f t="shared" si="803"/>
        <v/>
      </c>
      <c r="CK1313" t="str">
        <f t="shared" si="804"/>
        <v/>
      </c>
      <c r="CL1313" t="str">
        <f t="shared" si="805"/>
        <v/>
      </c>
      <c r="CM1313" t="str">
        <f t="shared" si="806"/>
        <v/>
      </c>
      <c r="CN1313" t="str">
        <f t="shared" si="807"/>
        <v/>
      </c>
      <c r="CO1313" t="str">
        <f t="shared" si="808"/>
        <v/>
      </c>
    </row>
    <row r="1314" spans="1:93" ht="15.6" customHeight="1">
      <c r="A1314" t="s">
        <v>6382</v>
      </c>
      <c r="B1314" t="s">
        <v>6383</v>
      </c>
      <c r="C1314" s="26"/>
      <c r="D1314" s="27"/>
      <c r="E1314" s="27" t="s">
        <v>61</v>
      </c>
      <c r="F1314" t="s">
        <v>48</v>
      </c>
      <c r="G1314" s="30" t="s">
        <v>58</v>
      </c>
      <c r="H1314" t="s">
        <v>1010</v>
      </c>
      <c r="K1314" s="28"/>
      <c r="M1314" s="198" t="s">
        <v>1707</v>
      </c>
      <c r="R1314" t="str">
        <f>IF(COUNTIF(soi_input_variables!A:A,B1314)&gt;0,"yes","no")</f>
        <v>no</v>
      </c>
      <c r="S1314" t="str">
        <f>IF(COUNTIF(midas_input_variables!A:A,B1314)&gt;0,"yes","no")</f>
        <v>no</v>
      </c>
      <c r="T1314" t="str">
        <f t="shared" si="809"/>
        <v>no</v>
      </c>
      <c r="U1314">
        <v>0.02</v>
      </c>
      <c r="V1314" t="str">
        <f>IF(COUNTIF(eucalc_variables_proxies!A:A,B1314)&gt;0,"yes","no")</f>
        <v>no</v>
      </c>
      <c r="W1314" s="198" t="s">
        <v>38</v>
      </c>
      <c r="AO1314" s="29"/>
      <c r="AP1314" s="103" t="s">
        <v>6384</v>
      </c>
      <c r="AQ1314" s="104" t="b">
        <v>1</v>
      </c>
      <c r="AR1314" s="105"/>
      <c r="AS1314" s="29"/>
      <c r="AT1314" s="131" t="str" cm="1">
        <f t="array" ref="AT1314">IFERROR(_xlfn.TEXTSPLIT(AR1314,";",,FALSE),"")</f>
        <v/>
      </c>
      <c r="BJ1314" s="132" t="str">
        <f t="shared" si="777"/>
        <v/>
      </c>
      <c r="BK1314" s="132" t="str">
        <f t="shared" si="778"/>
        <v/>
      </c>
      <c r="BL1314" s="132" t="str">
        <f t="shared" si="779"/>
        <v/>
      </c>
      <c r="BM1314" s="132" t="str">
        <f t="shared" si="780"/>
        <v/>
      </c>
      <c r="BN1314" s="132" t="str">
        <f t="shared" si="781"/>
        <v/>
      </c>
      <c r="BO1314" s="132" t="str">
        <f t="shared" si="782"/>
        <v/>
      </c>
      <c r="BP1314" s="132" t="str">
        <f t="shared" si="783"/>
        <v/>
      </c>
      <c r="BQ1314" s="132" t="str">
        <f t="shared" si="784"/>
        <v/>
      </c>
      <c r="BR1314" s="132" t="str">
        <f t="shared" si="785"/>
        <v/>
      </c>
      <c r="BS1314" s="132" t="str">
        <f t="shared" si="786"/>
        <v/>
      </c>
      <c r="BT1314" s="132" t="str">
        <f t="shared" si="787"/>
        <v/>
      </c>
      <c r="BU1314" s="132" t="str">
        <f t="shared" si="788"/>
        <v/>
      </c>
      <c r="BV1314" s="132" t="str">
        <f t="shared" si="789"/>
        <v/>
      </c>
      <c r="BW1314" s="132" t="str">
        <f t="shared" si="790"/>
        <v/>
      </c>
      <c r="BX1314" s="132" t="str">
        <f t="shared" si="791"/>
        <v/>
      </c>
      <c r="BY1314" s="132" t="str">
        <f t="shared" si="792"/>
        <v/>
      </c>
      <c r="BZ1314" t="str">
        <f t="shared" si="793"/>
        <v/>
      </c>
      <c r="CA1314" t="str">
        <f t="shared" si="794"/>
        <v/>
      </c>
      <c r="CB1314" t="str">
        <f t="shared" si="795"/>
        <v/>
      </c>
      <c r="CC1314" t="str">
        <f t="shared" si="796"/>
        <v/>
      </c>
      <c r="CD1314" t="str">
        <f t="shared" si="797"/>
        <v/>
      </c>
      <c r="CE1314" t="str">
        <f t="shared" si="798"/>
        <v/>
      </c>
      <c r="CF1314" t="str">
        <f t="shared" si="799"/>
        <v/>
      </c>
      <c r="CG1314" t="str">
        <f t="shared" si="800"/>
        <v/>
      </c>
      <c r="CH1314" t="str">
        <f t="shared" si="801"/>
        <v/>
      </c>
      <c r="CI1314" t="str">
        <f t="shared" si="802"/>
        <v/>
      </c>
      <c r="CJ1314" t="str">
        <f t="shared" si="803"/>
        <v/>
      </c>
      <c r="CK1314" t="str">
        <f t="shared" si="804"/>
        <v/>
      </c>
      <c r="CL1314" t="str">
        <f t="shared" si="805"/>
        <v/>
      </c>
      <c r="CM1314" t="str">
        <f t="shared" si="806"/>
        <v/>
      </c>
      <c r="CN1314" t="str">
        <f t="shared" si="807"/>
        <v/>
      </c>
      <c r="CO1314" t="str">
        <f t="shared" si="808"/>
        <v/>
      </c>
    </row>
    <row r="1315" spans="1:93" ht="15.6" customHeight="1">
      <c r="A1315" t="s">
        <v>6385</v>
      </c>
      <c r="B1315" t="s">
        <v>6386</v>
      </c>
      <c r="C1315" s="26"/>
      <c r="D1315" s="27"/>
      <c r="E1315" s="27" t="s">
        <v>61</v>
      </c>
      <c r="F1315" t="s">
        <v>48</v>
      </c>
      <c r="G1315" s="30" t="s">
        <v>58</v>
      </c>
      <c r="H1315" t="s">
        <v>1010</v>
      </c>
      <c r="K1315" s="28"/>
      <c r="M1315" s="198" t="s">
        <v>1707</v>
      </c>
      <c r="R1315" t="str">
        <f>IF(COUNTIF(soi_input_variables!A:A,B1315)&gt;0,"yes","no")</f>
        <v>no</v>
      </c>
      <c r="S1315" t="str">
        <f>IF(COUNTIF(midas_input_variables!A:A,B1315)&gt;0,"yes","no")</f>
        <v>no</v>
      </c>
      <c r="T1315" t="str">
        <f t="shared" si="809"/>
        <v>no</v>
      </c>
      <c r="U1315">
        <v>0.02</v>
      </c>
      <c r="V1315" t="str">
        <f>IF(COUNTIF(eucalc_variables_proxies!A:A,B1315)&gt;0,"yes","no")</f>
        <v>no</v>
      </c>
      <c r="W1315" s="198" t="s">
        <v>38</v>
      </c>
      <c r="AO1315" s="29"/>
      <c r="AP1315" s="103" t="s">
        <v>6387</v>
      </c>
      <c r="AQ1315" s="104" t="b">
        <v>1</v>
      </c>
      <c r="AR1315" s="105"/>
      <c r="AS1315" s="29"/>
      <c r="AT1315" s="131" t="str" cm="1">
        <f t="array" ref="AT1315">IFERROR(_xlfn.TEXTSPLIT(AR1315,";",,FALSE),"")</f>
        <v/>
      </c>
      <c r="BJ1315" s="132" t="str">
        <f t="shared" si="777"/>
        <v/>
      </c>
      <c r="BK1315" s="132" t="str">
        <f t="shared" si="778"/>
        <v/>
      </c>
      <c r="BL1315" s="132" t="str">
        <f t="shared" si="779"/>
        <v/>
      </c>
      <c r="BM1315" s="132" t="str">
        <f t="shared" si="780"/>
        <v/>
      </c>
      <c r="BN1315" s="132" t="str">
        <f t="shared" si="781"/>
        <v/>
      </c>
      <c r="BO1315" s="132" t="str">
        <f t="shared" si="782"/>
        <v/>
      </c>
      <c r="BP1315" s="132" t="str">
        <f t="shared" si="783"/>
        <v/>
      </c>
      <c r="BQ1315" s="132" t="str">
        <f t="shared" si="784"/>
        <v/>
      </c>
      <c r="BR1315" s="132" t="str">
        <f t="shared" si="785"/>
        <v/>
      </c>
      <c r="BS1315" s="132" t="str">
        <f t="shared" si="786"/>
        <v/>
      </c>
      <c r="BT1315" s="132" t="str">
        <f t="shared" si="787"/>
        <v/>
      </c>
      <c r="BU1315" s="132" t="str">
        <f t="shared" si="788"/>
        <v/>
      </c>
      <c r="BV1315" s="132" t="str">
        <f t="shared" si="789"/>
        <v/>
      </c>
      <c r="BW1315" s="132" t="str">
        <f t="shared" si="790"/>
        <v/>
      </c>
      <c r="BX1315" s="132" t="str">
        <f t="shared" si="791"/>
        <v/>
      </c>
      <c r="BY1315" s="132" t="str">
        <f t="shared" si="792"/>
        <v/>
      </c>
      <c r="BZ1315" t="str">
        <f t="shared" si="793"/>
        <v/>
      </c>
      <c r="CA1315" t="str">
        <f t="shared" si="794"/>
        <v/>
      </c>
      <c r="CB1315" t="str">
        <f t="shared" si="795"/>
        <v/>
      </c>
      <c r="CC1315" t="str">
        <f t="shared" si="796"/>
        <v/>
      </c>
      <c r="CD1315" t="str">
        <f t="shared" si="797"/>
        <v/>
      </c>
      <c r="CE1315" t="str">
        <f t="shared" si="798"/>
        <v/>
      </c>
      <c r="CF1315" t="str">
        <f t="shared" si="799"/>
        <v/>
      </c>
      <c r="CG1315" t="str">
        <f t="shared" si="800"/>
        <v/>
      </c>
      <c r="CH1315" t="str">
        <f t="shared" si="801"/>
        <v/>
      </c>
      <c r="CI1315" t="str">
        <f t="shared" si="802"/>
        <v/>
      </c>
      <c r="CJ1315" t="str">
        <f t="shared" si="803"/>
        <v/>
      </c>
      <c r="CK1315" t="str">
        <f t="shared" si="804"/>
        <v/>
      </c>
      <c r="CL1315" t="str">
        <f t="shared" si="805"/>
        <v/>
      </c>
      <c r="CM1315" t="str">
        <f t="shared" si="806"/>
        <v/>
      </c>
      <c r="CN1315" t="str">
        <f t="shared" si="807"/>
        <v/>
      </c>
      <c r="CO1315" t="str">
        <f t="shared" si="808"/>
        <v/>
      </c>
    </row>
    <row r="1316" spans="1:93" ht="15.6" customHeight="1">
      <c r="A1316" t="s">
        <v>6388</v>
      </c>
      <c r="B1316" t="s">
        <v>6389</v>
      </c>
      <c r="C1316" s="26"/>
      <c r="D1316" s="27"/>
      <c r="E1316" s="27" t="s">
        <v>61</v>
      </c>
      <c r="F1316" t="s">
        <v>48</v>
      </c>
      <c r="G1316" s="30" t="s">
        <v>58</v>
      </c>
      <c r="H1316" t="s">
        <v>1010</v>
      </c>
      <c r="K1316" s="28"/>
      <c r="M1316" s="198" t="s">
        <v>1707</v>
      </c>
      <c r="R1316" t="str">
        <f>IF(COUNTIF(soi_input_variables!A:A,B1316)&gt;0,"yes","no")</f>
        <v>no</v>
      </c>
      <c r="S1316" t="str">
        <f>IF(COUNTIF(midas_input_variables!A:A,B1316)&gt;0,"yes","no")</f>
        <v>no</v>
      </c>
      <c r="T1316" t="str">
        <f t="shared" si="809"/>
        <v>no</v>
      </c>
      <c r="U1316">
        <v>0.02</v>
      </c>
      <c r="V1316" t="str">
        <f>IF(COUNTIF(eucalc_variables_proxies!A:A,B1316)&gt;0,"yes","no")</f>
        <v>no</v>
      </c>
      <c r="W1316" s="198" t="s">
        <v>38</v>
      </c>
      <c r="AO1316" s="29"/>
      <c r="AP1316" s="103" t="s">
        <v>6390</v>
      </c>
      <c r="AQ1316" s="104" t="b">
        <v>1</v>
      </c>
      <c r="AR1316" s="105"/>
      <c r="AS1316" s="29"/>
      <c r="AT1316" s="131" t="str" cm="1">
        <f t="array" ref="AT1316">IFERROR(_xlfn.TEXTSPLIT(AR1316,";",,FALSE),"")</f>
        <v/>
      </c>
      <c r="BJ1316" s="132" t="str">
        <f t="shared" si="777"/>
        <v/>
      </c>
      <c r="BK1316" s="132" t="str">
        <f t="shared" si="778"/>
        <v/>
      </c>
      <c r="BL1316" s="132" t="str">
        <f t="shared" si="779"/>
        <v/>
      </c>
      <c r="BM1316" s="132" t="str">
        <f t="shared" si="780"/>
        <v/>
      </c>
      <c r="BN1316" s="132" t="str">
        <f t="shared" si="781"/>
        <v/>
      </c>
      <c r="BO1316" s="132" t="str">
        <f t="shared" si="782"/>
        <v/>
      </c>
      <c r="BP1316" s="132" t="str">
        <f t="shared" si="783"/>
        <v/>
      </c>
      <c r="BQ1316" s="132" t="str">
        <f t="shared" si="784"/>
        <v/>
      </c>
      <c r="BR1316" s="132" t="str">
        <f t="shared" si="785"/>
        <v/>
      </c>
      <c r="BS1316" s="132" t="str">
        <f t="shared" si="786"/>
        <v/>
      </c>
      <c r="BT1316" s="132" t="str">
        <f t="shared" si="787"/>
        <v/>
      </c>
      <c r="BU1316" s="132" t="str">
        <f t="shared" si="788"/>
        <v/>
      </c>
      <c r="BV1316" s="132" t="str">
        <f t="shared" si="789"/>
        <v/>
      </c>
      <c r="BW1316" s="132" t="str">
        <f t="shared" si="790"/>
        <v/>
      </c>
      <c r="BX1316" s="132" t="str">
        <f t="shared" si="791"/>
        <v/>
      </c>
      <c r="BY1316" s="132" t="str">
        <f t="shared" si="792"/>
        <v/>
      </c>
      <c r="BZ1316" t="str">
        <f t="shared" si="793"/>
        <v/>
      </c>
      <c r="CA1316" t="str">
        <f t="shared" si="794"/>
        <v/>
      </c>
      <c r="CB1316" t="str">
        <f t="shared" si="795"/>
        <v/>
      </c>
      <c r="CC1316" t="str">
        <f t="shared" si="796"/>
        <v/>
      </c>
      <c r="CD1316" t="str">
        <f t="shared" si="797"/>
        <v/>
      </c>
      <c r="CE1316" t="str">
        <f t="shared" si="798"/>
        <v/>
      </c>
      <c r="CF1316" t="str">
        <f t="shared" si="799"/>
        <v/>
      </c>
      <c r="CG1316" t="str">
        <f t="shared" si="800"/>
        <v/>
      </c>
      <c r="CH1316" t="str">
        <f t="shared" si="801"/>
        <v/>
      </c>
      <c r="CI1316" t="str">
        <f t="shared" si="802"/>
        <v/>
      </c>
      <c r="CJ1316" t="str">
        <f t="shared" si="803"/>
        <v/>
      </c>
      <c r="CK1316" t="str">
        <f t="shared" si="804"/>
        <v/>
      </c>
      <c r="CL1316" t="str">
        <f t="shared" si="805"/>
        <v/>
      </c>
      <c r="CM1316" t="str">
        <f t="shared" si="806"/>
        <v/>
      </c>
      <c r="CN1316" t="str">
        <f t="shared" si="807"/>
        <v/>
      </c>
      <c r="CO1316" t="str">
        <f t="shared" si="808"/>
        <v/>
      </c>
    </row>
    <row r="1317" spans="1:93" ht="15.6" customHeight="1">
      <c r="A1317" t="s">
        <v>6391</v>
      </c>
      <c r="B1317" t="s">
        <v>6392</v>
      </c>
      <c r="C1317" s="26"/>
      <c r="D1317" s="27"/>
      <c r="E1317" s="27" t="s">
        <v>61</v>
      </c>
      <c r="F1317" t="s">
        <v>48</v>
      </c>
      <c r="G1317" s="30" t="s">
        <v>58</v>
      </c>
      <c r="H1317" t="s">
        <v>1010</v>
      </c>
      <c r="K1317" s="28"/>
      <c r="M1317" s="198" t="s">
        <v>1707</v>
      </c>
      <c r="R1317" t="str">
        <f>IF(COUNTIF(soi_input_variables!A:A,B1317)&gt;0,"yes","no")</f>
        <v>no</v>
      </c>
      <c r="S1317" t="str">
        <f>IF(COUNTIF(midas_input_variables!A:A,B1317)&gt;0,"yes","no")</f>
        <v>no</v>
      </c>
      <c r="T1317" t="str">
        <f t="shared" si="809"/>
        <v>no</v>
      </c>
      <c r="U1317">
        <v>0.02</v>
      </c>
      <c r="V1317" t="str">
        <f>IF(COUNTIF(eucalc_variables_proxies!A:A,B1317)&gt;0,"yes","no")</f>
        <v>no</v>
      </c>
      <c r="W1317" s="198" t="s">
        <v>38</v>
      </c>
      <c r="AO1317" s="29"/>
      <c r="AP1317" s="103" t="s">
        <v>6393</v>
      </c>
      <c r="AQ1317" s="104" t="b">
        <v>1</v>
      </c>
      <c r="AR1317" s="105"/>
      <c r="AS1317" s="29"/>
      <c r="AT1317" s="131" t="str" cm="1">
        <f t="array" ref="AT1317">IFERROR(_xlfn.TEXTSPLIT(AR1317,";",,FALSE),"")</f>
        <v/>
      </c>
      <c r="BJ1317" s="132" t="str">
        <f t="shared" si="777"/>
        <v/>
      </c>
      <c r="BK1317" s="132" t="str">
        <f t="shared" si="778"/>
        <v/>
      </c>
      <c r="BL1317" s="132" t="str">
        <f t="shared" si="779"/>
        <v/>
      </c>
      <c r="BM1317" s="132" t="str">
        <f t="shared" si="780"/>
        <v/>
      </c>
      <c r="BN1317" s="132" t="str">
        <f t="shared" si="781"/>
        <v/>
      </c>
      <c r="BO1317" s="132" t="str">
        <f t="shared" si="782"/>
        <v/>
      </c>
      <c r="BP1317" s="132" t="str">
        <f t="shared" si="783"/>
        <v/>
      </c>
      <c r="BQ1317" s="132" t="str">
        <f t="shared" si="784"/>
        <v/>
      </c>
      <c r="BR1317" s="132" t="str">
        <f t="shared" si="785"/>
        <v/>
      </c>
      <c r="BS1317" s="132" t="str">
        <f t="shared" si="786"/>
        <v/>
      </c>
      <c r="BT1317" s="132" t="str">
        <f t="shared" si="787"/>
        <v/>
      </c>
      <c r="BU1317" s="132" t="str">
        <f t="shared" si="788"/>
        <v/>
      </c>
      <c r="BV1317" s="132" t="str">
        <f t="shared" si="789"/>
        <v/>
      </c>
      <c r="BW1317" s="132" t="str">
        <f t="shared" si="790"/>
        <v/>
      </c>
      <c r="BX1317" s="132" t="str">
        <f t="shared" si="791"/>
        <v/>
      </c>
      <c r="BY1317" s="132" t="str">
        <f t="shared" si="792"/>
        <v/>
      </c>
      <c r="BZ1317" t="str">
        <f t="shared" si="793"/>
        <v/>
      </c>
      <c r="CA1317" t="str">
        <f t="shared" si="794"/>
        <v/>
      </c>
      <c r="CB1317" t="str">
        <f t="shared" si="795"/>
        <v/>
      </c>
      <c r="CC1317" t="str">
        <f t="shared" si="796"/>
        <v/>
      </c>
      <c r="CD1317" t="str">
        <f t="shared" si="797"/>
        <v/>
      </c>
      <c r="CE1317" t="str">
        <f t="shared" si="798"/>
        <v/>
      </c>
      <c r="CF1317" t="str">
        <f t="shared" si="799"/>
        <v/>
      </c>
      <c r="CG1317" t="str">
        <f t="shared" si="800"/>
        <v/>
      </c>
      <c r="CH1317" t="str">
        <f t="shared" si="801"/>
        <v/>
      </c>
      <c r="CI1317" t="str">
        <f t="shared" si="802"/>
        <v/>
      </c>
      <c r="CJ1317" t="str">
        <f t="shared" si="803"/>
        <v/>
      </c>
      <c r="CK1317" t="str">
        <f t="shared" si="804"/>
        <v/>
      </c>
      <c r="CL1317" t="str">
        <f t="shared" si="805"/>
        <v/>
      </c>
      <c r="CM1317" t="str">
        <f t="shared" si="806"/>
        <v/>
      </c>
      <c r="CN1317" t="str">
        <f t="shared" si="807"/>
        <v/>
      </c>
      <c r="CO1317" t="str">
        <f t="shared" si="808"/>
        <v/>
      </c>
    </row>
    <row r="1318" spans="1:93" ht="15.6" customHeight="1">
      <c r="A1318" t="s">
        <v>6394</v>
      </c>
      <c r="B1318" t="s">
        <v>6395</v>
      </c>
      <c r="C1318" s="26"/>
      <c r="D1318" s="27"/>
      <c r="E1318" s="27" t="s">
        <v>61</v>
      </c>
      <c r="F1318" t="s">
        <v>48</v>
      </c>
      <c r="G1318" s="30" t="s">
        <v>58</v>
      </c>
      <c r="H1318" t="s">
        <v>1010</v>
      </c>
      <c r="K1318" s="28"/>
      <c r="M1318" s="198" t="s">
        <v>1707</v>
      </c>
      <c r="R1318" t="str">
        <f>IF(COUNTIF(soi_input_variables!A:A,B1318)&gt;0,"yes","no")</f>
        <v>no</v>
      </c>
      <c r="S1318" t="str">
        <f>IF(COUNTIF(midas_input_variables!A:A,B1318)&gt;0,"yes","no")</f>
        <v>no</v>
      </c>
      <c r="T1318" t="str">
        <f t="shared" si="809"/>
        <v>no</v>
      </c>
      <c r="U1318">
        <v>0.02</v>
      </c>
      <c r="V1318" t="str">
        <f>IF(COUNTIF(eucalc_variables_proxies!A:A,B1318)&gt;0,"yes","no")</f>
        <v>no</v>
      </c>
      <c r="W1318" s="198" t="s">
        <v>38</v>
      </c>
      <c r="AO1318" s="29"/>
      <c r="AP1318" s="103" t="s">
        <v>6396</v>
      </c>
      <c r="AQ1318" s="104" t="b">
        <v>1</v>
      </c>
      <c r="AR1318" s="105"/>
      <c r="AS1318" s="29"/>
      <c r="AT1318" s="131" t="str" cm="1">
        <f t="array" ref="AT1318">IFERROR(_xlfn.TEXTSPLIT(AR1318,";",,FALSE),"")</f>
        <v/>
      </c>
      <c r="BJ1318" s="132" t="str">
        <f t="shared" si="777"/>
        <v/>
      </c>
      <c r="BK1318" s="132" t="str">
        <f t="shared" si="778"/>
        <v/>
      </c>
      <c r="BL1318" s="132" t="str">
        <f t="shared" si="779"/>
        <v/>
      </c>
      <c r="BM1318" s="132" t="str">
        <f t="shared" si="780"/>
        <v/>
      </c>
      <c r="BN1318" s="132" t="str">
        <f t="shared" si="781"/>
        <v/>
      </c>
      <c r="BO1318" s="132" t="str">
        <f t="shared" si="782"/>
        <v/>
      </c>
      <c r="BP1318" s="132" t="str">
        <f t="shared" si="783"/>
        <v/>
      </c>
      <c r="BQ1318" s="132" t="str">
        <f t="shared" si="784"/>
        <v/>
      </c>
      <c r="BR1318" s="132" t="str">
        <f t="shared" si="785"/>
        <v/>
      </c>
      <c r="BS1318" s="132" t="str">
        <f t="shared" si="786"/>
        <v/>
      </c>
      <c r="BT1318" s="132" t="str">
        <f t="shared" si="787"/>
        <v/>
      </c>
      <c r="BU1318" s="132" t="str">
        <f t="shared" si="788"/>
        <v/>
      </c>
      <c r="BV1318" s="132" t="str">
        <f t="shared" si="789"/>
        <v/>
      </c>
      <c r="BW1318" s="132" t="str">
        <f t="shared" si="790"/>
        <v/>
      </c>
      <c r="BX1318" s="132" t="str">
        <f t="shared" si="791"/>
        <v/>
      </c>
      <c r="BY1318" s="132" t="str">
        <f t="shared" si="792"/>
        <v/>
      </c>
      <c r="BZ1318" t="str">
        <f t="shared" si="793"/>
        <v/>
      </c>
      <c r="CA1318" t="str">
        <f t="shared" si="794"/>
        <v/>
      </c>
      <c r="CB1318" t="str">
        <f t="shared" si="795"/>
        <v/>
      </c>
      <c r="CC1318" t="str">
        <f t="shared" si="796"/>
        <v/>
      </c>
      <c r="CD1318" t="str">
        <f t="shared" si="797"/>
        <v/>
      </c>
      <c r="CE1318" t="str">
        <f t="shared" si="798"/>
        <v/>
      </c>
      <c r="CF1318" t="str">
        <f t="shared" si="799"/>
        <v/>
      </c>
      <c r="CG1318" t="str">
        <f t="shared" si="800"/>
        <v/>
      </c>
      <c r="CH1318" t="str">
        <f t="shared" si="801"/>
        <v/>
      </c>
      <c r="CI1318" t="str">
        <f t="shared" si="802"/>
        <v/>
      </c>
      <c r="CJ1318" t="str">
        <f t="shared" si="803"/>
        <v/>
      </c>
      <c r="CK1318" t="str">
        <f t="shared" si="804"/>
        <v/>
      </c>
      <c r="CL1318" t="str">
        <f t="shared" si="805"/>
        <v/>
      </c>
      <c r="CM1318" t="str">
        <f t="shared" si="806"/>
        <v/>
      </c>
      <c r="CN1318" t="str">
        <f t="shared" si="807"/>
        <v/>
      </c>
      <c r="CO1318" t="str">
        <f t="shared" si="808"/>
        <v/>
      </c>
    </row>
    <row r="1319" spans="1:93" ht="15.6" customHeight="1">
      <c r="A1319" t="s">
        <v>6397</v>
      </c>
      <c r="B1319" t="s">
        <v>6398</v>
      </c>
      <c r="C1319" s="26"/>
      <c r="D1319" s="27"/>
      <c r="E1319" s="27" t="s">
        <v>61</v>
      </c>
      <c r="F1319" t="s">
        <v>48</v>
      </c>
      <c r="G1319" s="30" t="s">
        <v>58</v>
      </c>
      <c r="H1319" t="s">
        <v>1010</v>
      </c>
      <c r="K1319" s="28"/>
      <c r="M1319" s="198" t="s">
        <v>1707</v>
      </c>
      <c r="R1319" t="str">
        <f>IF(COUNTIF(soi_input_variables!A:A,B1319)&gt;0,"yes","no")</f>
        <v>no</v>
      </c>
      <c r="S1319" t="str">
        <f>IF(COUNTIF(midas_input_variables!A:A,B1319)&gt;0,"yes","no")</f>
        <v>no</v>
      </c>
      <c r="T1319" t="str">
        <f t="shared" si="809"/>
        <v>no</v>
      </c>
      <c r="U1319">
        <v>0.02</v>
      </c>
      <c r="V1319" t="str">
        <f>IF(COUNTIF(eucalc_variables_proxies!A:A,B1319)&gt;0,"yes","no")</f>
        <v>no</v>
      </c>
      <c r="W1319" s="198" t="s">
        <v>38</v>
      </c>
      <c r="AO1319" s="29"/>
      <c r="AP1319" s="103" t="s">
        <v>6399</v>
      </c>
      <c r="AQ1319" s="104" t="b">
        <v>1</v>
      </c>
      <c r="AR1319" s="105"/>
      <c r="AS1319" s="29"/>
      <c r="AT1319" s="131" t="str" cm="1">
        <f t="array" ref="AT1319">IFERROR(_xlfn.TEXTSPLIT(AR1319,";",,FALSE),"")</f>
        <v/>
      </c>
      <c r="BJ1319" s="132" t="str">
        <f t="shared" si="777"/>
        <v/>
      </c>
      <c r="BK1319" s="132" t="str">
        <f t="shared" si="778"/>
        <v/>
      </c>
      <c r="BL1319" s="132" t="str">
        <f t="shared" si="779"/>
        <v/>
      </c>
      <c r="BM1319" s="132" t="str">
        <f t="shared" si="780"/>
        <v/>
      </c>
      <c r="BN1319" s="132" t="str">
        <f t="shared" si="781"/>
        <v/>
      </c>
      <c r="BO1319" s="132" t="str">
        <f t="shared" si="782"/>
        <v/>
      </c>
      <c r="BP1319" s="132" t="str">
        <f t="shared" si="783"/>
        <v/>
      </c>
      <c r="BQ1319" s="132" t="str">
        <f t="shared" si="784"/>
        <v/>
      </c>
      <c r="BR1319" s="132" t="str">
        <f t="shared" si="785"/>
        <v/>
      </c>
      <c r="BS1319" s="132" t="str">
        <f t="shared" si="786"/>
        <v/>
      </c>
      <c r="BT1319" s="132" t="str">
        <f t="shared" si="787"/>
        <v/>
      </c>
      <c r="BU1319" s="132" t="str">
        <f t="shared" si="788"/>
        <v/>
      </c>
      <c r="BV1319" s="132" t="str">
        <f t="shared" si="789"/>
        <v/>
      </c>
      <c r="BW1319" s="132" t="str">
        <f t="shared" si="790"/>
        <v/>
      </c>
      <c r="BX1319" s="132" t="str">
        <f t="shared" si="791"/>
        <v/>
      </c>
      <c r="BY1319" s="132" t="str">
        <f t="shared" si="792"/>
        <v/>
      </c>
      <c r="BZ1319" t="str">
        <f t="shared" si="793"/>
        <v/>
      </c>
      <c r="CA1319" t="str">
        <f t="shared" si="794"/>
        <v/>
      </c>
      <c r="CB1319" t="str">
        <f t="shared" si="795"/>
        <v/>
      </c>
      <c r="CC1319" t="str">
        <f t="shared" si="796"/>
        <v/>
      </c>
      <c r="CD1319" t="str">
        <f t="shared" si="797"/>
        <v/>
      </c>
      <c r="CE1319" t="str">
        <f t="shared" si="798"/>
        <v/>
      </c>
      <c r="CF1319" t="str">
        <f t="shared" si="799"/>
        <v/>
      </c>
      <c r="CG1319" t="str">
        <f t="shared" si="800"/>
        <v/>
      </c>
      <c r="CH1319" t="str">
        <f t="shared" si="801"/>
        <v/>
      </c>
      <c r="CI1319" t="str">
        <f t="shared" si="802"/>
        <v/>
      </c>
      <c r="CJ1319" t="str">
        <f t="shared" si="803"/>
        <v/>
      </c>
      <c r="CK1319" t="str">
        <f t="shared" si="804"/>
        <v/>
      </c>
      <c r="CL1319" t="str">
        <f t="shared" si="805"/>
        <v/>
      </c>
      <c r="CM1319" t="str">
        <f t="shared" si="806"/>
        <v/>
      </c>
      <c r="CN1319" t="str">
        <f t="shared" si="807"/>
        <v/>
      </c>
      <c r="CO1319" t="str">
        <f t="shared" si="808"/>
        <v/>
      </c>
    </row>
    <row r="1320" spans="1:93" ht="15.6" customHeight="1">
      <c r="A1320" t="s">
        <v>6400</v>
      </c>
      <c r="B1320" t="s">
        <v>6401</v>
      </c>
      <c r="C1320" s="26"/>
      <c r="D1320" s="27"/>
      <c r="E1320" s="27" t="s">
        <v>61</v>
      </c>
      <c r="F1320" t="s">
        <v>48</v>
      </c>
      <c r="G1320" s="30" t="s">
        <v>58</v>
      </c>
      <c r="H1320" t="s">
        <v>1010</v>
      </c>
      <c r="K1320" s="28"/>
      <c r="M1320" s="198" t="s">
        <v>1707</v>
      </c>
      <c r="R1320" t="str">
        <f>IF(COUNTIF(soi_input_variables!A:A,B1320)&gt;0,"yes","no")</f>
        <v>no</v>
      </c>
      <c r="S1320" t="str">
        <f>IF(COUNTIF(midas_input_variables!A:A,B1320)&gt;0,"yes","no")</f>
        <v>no</v>
      </c>
      <c r="T1320" t="str">
        <f t="shared" si="809"/>
        <v>no</v>
      </c>
      <c r="U1320">
        <v>0.02</v>
      </c>
      <c r="V1320" t="str">
        <f>IF(COUNTIF(eucalc_variables_proxies!A:A,B1320)&gt;0,"yes","no")</f>
        <v>no</v>
      </c>
      <c r="W1320" s="198" t="s">
        <v>38</v>
      </c>
      <c r="AO1320" s="29"/>
      <c r="AP1320" s="103" t="s">
        <v>6402</v>
      </c>
      <c r="AQ1320" s="104" t="b">
        <v>1</v>
      </c>
      <c r="AR1320" s="105"/>
      <c r="AS1320" s="29"/>
      <c r="AT1320" s="131" t="str" cm="1">
        <f t="array" ref="AT1320">IFERROR(_xlfn.TEXTSPLIT(AR1320,";",,FALSE),"")</f>
        <v/>
      </c>
      <c r="BJ1320" s="132" t="str">
        <f t="shared" si="777"/>
        <v/>
      </c>
      <c r="BK1320" s="132" t="str">
        <f t="shared" si="778"/>
        <v/>
      </c>
      <c r="BL1320" s="132" t="str">
        <f t="shared" si="779"/>
        <v/>
      </c>
      <c r="BM1320" s="132" t="str">
        <f t="shared" si="780"/>
        <v/>
      </c>
      <c r="BN1320" s="132" t="str">
        <f t="shared" si="781"/>
        <v/>
      </c>
      <c r="BO1320" s="132" t="str">
        <f t="shared" si="782"/>
        <v/>
      </c>
      <c r="BP1320" s="132" t="str">
        <f t="shared" si="783"/>
        <v/>
      </c>
      <c r="BQ1320" s="132" t="str">
        <f t="shared" si="784"/>
        <v/>
      </c>
      <c r="BR1320" s="132" t="str">
        <f t="shared" si="785"/>
        <v/>
      </c>
      <c r="BS1320" s="132" t="str">
        <f t="shared" si="786"/>
        <v/>
      </c>
      <c r="BT1320" s="132" t="str">
        <f t="shared" si="787"/>
        <v/>
      </c>
      <c r="BU1320" s="132" t="str">
        <f t="shared" si="788"/>
        <v/>
      </c>
      <c r="BV1320" s="132" t="str">
        <f t="shared" si="789"/>
        <v/>
      </c>
      <c r="BW1320" s="132" t="str">
        <f t="shared" si="790"/>
        <v/>
      </c>
      <c r="BX1320" s="132" t="str">
        <f t="shared" si="791"/>
        <v/>
      </c>
      <c r="BY1320" s="132" t="str">
        <f t="shared" si="792"/>
        <v/>
      </c>
      <c r="BZ1320" t="str">
        <f t="shared" si="793"/>
        <v/>
      </c>
      <c r="CA1320" t="str">
        <f t="shared" si="794"/>
        <v/>
      </c>
      <c r="CB1320" t="str">
        <f t="shared" si="795"/>
        <v/>
      </c>
      <c r="CC1320" t="str">
        <f t="shared" si="796"/>
        <v/>
      </c>
      <c r="CD1320" t="str">
        <f t="shared" si="797"/>
        <v/>
      </c>
      <c r="CE1320" t="str">
        <f t="shared" si="798"/>
        <v/>
      </c>
      <c r="CF1320" t="str">
        <f t="shared" si="799"/>
        <v/>
      </c>
      <c r="CG1320" t="str">
        <f t="shared" si="800"/>
        <v/>
      </c>
      <c r="CH1320" t="str">
        <f t="shared" si="801"/>
        <v/>
      </c>
      <c r="CI1320" t="str">
        <f t="shared" si="802"/>
        <v/>
      </c>
      <c r="CJ1320" t="str">
        <f t="shared" si="803"/>
        <v/>
      </c>
      <c r="CK1320" t="str">
        <f t="shared" si="804"/>
        <v/>
      </c>
      <c r="CL1320" t="str">
        <f t="shared" si="805"/>
        <v/>
      </c>
      <c r="CM1320" t="str">
        <f t="shared" si="806"/>
        <v/>
      </c>
      <c r="CN1320" t="str">
        <f t="shared" si="807"/>
        <v/>
      </c>
      <c r="CO1320" t="str">
        <f t="shared" si="808"/>
        <v/>
      </c>
    </row>
    <row r="1321" spans="1:93" ht="15.6" customHeight="1">
      <c r="A1321" t="s">
        <v>6403</v>
      </c>
      <c r="B1321" t="s">
        <v>6404</v>
      </c>
      <c r="C1321" s="26"/>
      <c r="D1321" s="27"/>
      <c r="E1321" s="27" t="s">
        <v>61</v>
      </c>
      <c r="F1321" t="s">
        <v>48</v>
      </c>
      <c r="G1321" s="30" t="s">
        <v>58</v>
      </c>
      <c r="H1321" t="s">
        <v>1010</v>
      </c>
      <c r="K1321" s="28"/>
      <c r="M1321" s="198" t="s">
        <v>1707</v>
      </c>
      <c r="R1321" t="str">
        <f>IF(COUNTIF(soi_input_variables!A:A,B1321)&gt;0,"yes","no")</f>
        <v>no</v>
      </c>
      <c r="S1321" t="str">
        <f>IF(COUNTIF(midas_input_variables!A:A,B1321)&gt;0,"yes","no")</f>
        <v>no</v>
      </c>
      <c r="T1321" t="str">
        <f t="shared" si="809"/>
        <v>no</v>
      </c>
      <c r="U1321">
        <v>0.02</v>
      </c>
      <c r="V1321" t="str">
        <f>IF(COUNTIF(eucalc_variables_proxies!A:A,B1321)&gt;0,"yes","no")</f>
        <v>no</v>
      </c>
      <c r="W1321" s="198" t="s">
        <v>38</v>
      </c>
      <c r="AO1321" s="29"/>
      <c r="AP1321" s="103" t="s">
        <v>6405</v>
      </c>
      <c r="AQ1321" s="104" t="b">
        <v>1</v>
      </c>
      <c r="AR1321" s="105"/>
      <c r="AS1321" s="29"/>
      <c r="AT1321" s="131" t="str" cm="1">
        <f t="array" ref="AT1321">IFERROR(_xlfn.TEXTSPLIT(AR1321,";",,FALSE),"")</f>
        <v/>
      </c>
      <c r="BJ1321" s="132" t="str">
        <f t="shared" si="777"/>
        <v/>
      </c>
      <c r="BK1321" s="132" t="str">
        <f t="shared" si="778"/>
        <v/>
      </c>
      <c r="BL1321" s="132" t="str">
        <f t="shared" si="779"/>
        <v/>
      </c>
      <c r="BM1321" s="132" t="str">
        <f t="shared" si="780"/>
        <v/>
      </c>
      <c r="BN1321" s="132" t="str">
        <f t="shared" si="781"/>
        <v/>
      </c>
      <c r="BO1321" s="132" t="str">
        <f t="shared" si="782"/>
        <v/>
      </c>
      <c r="BP1321" s="132" t="str">
        <f t="shared" si="783"/>
        <v/>
      </c>
      <c r="BQ1321" s="132" t="str">
        <f t="shared" si="784"/>
        <v/>
      </c>
      <c r="BR1321" s="132" t="str">
        <f t="shared" si="785"/>
        <v/>
      </c>
      <c r="BS1321" s="132" t="str">
        <f t="shared" si="786"/>
        <v/>
      </c>
      <c r="BT1321" s="132" t="str">
        <f t="shared" si="787"/>
        <v/>
      </c>
      <c r="BU1321" s="132" t="str">
        <f t="shared" si="788"/>
        <v/>
      </c>
      <c r="BV1321" s="132" t="str">
        <f t="shared" si="789"/>
        <v/>
      </c>
      <c r="BW1321" s="132" t="str">
        <f t="shared" si="790"/>
        <v/>
      </c>
      <c r="BX1321" s="132" t="str">
        <f t="shared" si="791"/>
        <v/>
      </c>
      <c r="BY1321" s="132" t="str">
        <f t="shared" si="792"/>
        <v/>
      </c>
      <c r="BZ1321" t="str">
        <f t="shared" si="793"/>
        <v/>
      </c>
      <c r="CA1321" t="str">
        <f t="shared" si="794"/>
        <v/>
      </c>
      <c r="CB1321" t="str">
        <f t="shared" si="795"/>
        <v/>
      </c>
      <c r="CC1321" t="str">
        <f t="shared" si="796"/>
        <v/>
      </c>
      <c r="CD1321" t="str">
        <f t="shared" si="797"/>
        <v/>
      </c>
      <c r="CE1321" t="str">
        <f t="shared" si="798"/>
        <v/>
      </c>
      <c r="CF1321" t="str">
        <f t="shared" si="799"/>
        <v/>
      </c>
      <c r="CG1321" t="str">
        <f t="shared" si="800"/>
        <v/>
      </c>
      <c r="CH1321" t="str">
        <f t="shared" si="801"/>
        <v/>
      </c>
      <c r="CI1321" t="str">
        <f t="shared" si="802"/>
        <v/>
      </c>
      <c r="CJ1321" t="str">
        <f t="shared" si="803"/>
        <v/>
      </c>
      <c r="CK1321" t="str">
        <f t="shared" si="804"/>
        <v/>
      </c>
      <c r="CL1321" t="str">
        <f t="shared" si="805"/>
        <v/>
      </c>
      <c r="CM1321" t="str">
        <f t="shared" si="806"/>
        <v/>
      </c>
      <c r="CN1321" t="str">
        <f t="shared" si="807"/>
        <v/>
      </c>
      <c r="CO1321" t="str">
        <f t="shared" si="808"/>
        <v/>
      </c>
    </row>
    <row r="1322" spans="1:93" ht="15.6" customHeight="1">
      <c r="A1322" t="s">
        <v>6406</v>
      </c>
      <c r="B1322" t="s">
        <v>6407</v>
      </c>
      <c r="C1322" s="26"/>
      <c r="D1322" s="27"/>
      <c r="E1322" s="27" t="s">
        <v>61</v>
      </c>
      <c r="F1322" t="s">
        <v>48</v>
      </c>
      <c r="G1322" s="30" t="s">
        <v>58</v>
      </c>
      <c r="H1322" t="s">
        <v>1010</v>
      </c>
      <c r="K1322" s="28"/>
      <c r="M1322" s="198" t="s">
        <v>1707</v>
      </c>
      <c r="R1322" t="str">
        <f>IF(COUNTIF(soi_input_variables!A:A,B1322)&gt;0,"yes","no")</f>
        <v>no</v>
      </c>
      <c r="S1322" t="str">
        <f>IF(COUNTIF(midas_input_variables!A:A,B1322)&gt;0,"yes","no")</f>
        <v>no</v>
      </c>
      <c r="T1322" t="str">
        <f t="shared" si="809"/>
        <v>no</v>
      </c>
      <c r="U1322">
        <v>0.02</v>
      </c>
      <c r="V1322" t="str">
        <f>IF(COUNTIF(eucalc_variables_proxies!A:A,B1322)&gt;0,"yes","no")</f>
        <v>no</v>
      </c>
      <c r="W1322" s="198" t="s">
        <v>38</v>
      </c>
      <c r="AO1322" s="29"/>
      <c r="AP1322" s="103" t="s">
        <v>6408</v>
      </c>
      <c r="AQ1322" s="104" t="b">
        <v>1</v>
      </c>
      <c r="AR1322" s="105"/>
      <c r="AS1322" s="29"/>
      <c r="AT1322" s="131" t="str" cm="1">
        <f t="array" ref="AT1322">IFERROR(_xlfn.TEXTSPLIT(AR1322,";",,FALSE),"")</f>
        <v/>
      </c>
      <c r="BJ1322" s="132" t="str">
        <f t="shared" si="777"/>
        <v/>
      </c>
      <c r="BK1322" s="132" t="str">
        <f t="shared" si="778"/>
        <v/>
      </c>
      <c r="BL1322" s="132" t="str">
        <f t="shared" si="779"/>
        <v/>
      </c>
      <c r="BM1322" s="132" t="str">
        <f t="shared" si="780"/>
        <v/>
      </c>
      <c r="BN1322" s="132" t="str">
        <f t="shared" si="781"/>
        <v/>
      </c>
      <c r="BO1322" s="132" t="str">
        <f t="shared" si="782"/>
        <v/>
      </c>
      <c r="BP1322" s="132" t="str">
        <f t="shared" si="783"/>
        <v/>
      </c>
      <c r="BQ1322" s="132" t="str">
        <f t="shared" si="784"/>
        <v/>
      </c>
      <c r="BR1322" s="132" t="str">
        <f t="shared" si="785"/>
        <v/>
      </c>
      <c r="BS1322" s="132" t="str">
        <f t="shared" si="786"/>
        <v/>
      </c>
      <c r="BT1322" s="132" t="str">
        <f t="shared" si="787"/>
        <v/>
      </c>
      <c r="BU1322" s="132" t="str">
        <f t="shared" si="788"/>
        <v/>
      </c>
      <c r="BV1322" s="132" t="str">
        <f t="shared" si="789"/>
        <v/>
      </c>
      <c r="BW1322" s="132" t="str">
        <f t="shared" si="790"/>
        <v/>
      </c>
      <c r="BX1322" s="132" t="str">
        <f t="shared" si="791"/>
        <v/>
      </c>
      <c r="BY1322" s="132" t="str">
        <f t="shared" si="792"/>
        <v/>
      </c>
      <c r="BZ1322" t="str">
        <f t="shared" si="793"/>
        <v/>
      </c>
      <c r="CA1322" t="str">
        <f t="shared" si="794"/>
        <v/>
      </c>
      <c r="CB1322" t="str">
        <f t="shared" si="795"/>
        <v/>
      </c>
      <c r="CC1322" t="str">
        <f t="shared" si="796"/>
        <v/>
      </c>
      <c r="CD1322" t="str">
        <f t="shared" si="797"/>
        <v/>
      </c>
      <c r="CE1322" t="str">
        <f t="shared" si="798"/>
        <v/>
      </c>
      <c r="CF1322" t="str">
        <f t="shared" si="799"/>
        <v/>
      </c>
      <c r="CG1322" t="str">
        <f t="shared" si="800"/>
        <v/>
      </c>
      <c r="CH1322" t="str">
        <f t="shared" si="801"/>
        <v/>
      </c>
      <c r="CI1322" t="str">
        <f t="shared" si="802"/>
        <v/>
      </c>
      <c r="CJ1322" t="str">
        <f t="shared" si="803"/>
        <v/>
      </c>
      <c r="CK1322" t="str">
        <f t="shared" si="804"/>
        <v/>
      </c>
      <c r="CL1322" t="str">
        <f t="shared" si="805"/>
        <v/>
      </c>
      <c r="CM1322" t="str">
        <f t="shared" si="806"/>
        <v/>
      </c>
      <c r="CN1322" t="str">
        <f t="shared" si="807"/>
        <v/>
      </c>
      <c r="CO1322" t="str">
        <f t="shared" si="808"/>
        <v/>
      </c>
    </row>
    <row r="1323" spans="1:93" ht="15.6" customHeight="1">
      <c r="A1323" t="s">
        <v>6409</v>
      </c>
      <c r="B1323" t="s">
        <v>6410</v>
      </c>
      <c r="C1323" s="26"/>
      <c r="D1323" s="27"/>
      <c r="E1323" s="27" t="s">
        <v>61</v>
      </c>
      <c r="F1323" t="s">
        <v>48</v>
      </c>
      <c r="G1323" s="30" t="s">
        <v>58</v>
      </c>
      <c r="H1323" t="s">
        <v>1010</v>
      </c>
      <c r="K1323" s="28"/>
      <c r="M1323" s="198" t="s">
        <v>1707</v>
      </c>
      <c r="R1323" t="str">
        <f>IF(COUNTIF(soi_input_variables!A:A,B1323)&gt;0,"yes","no")</f>
        <v>no</v>
      </c>
      <c r="S1323" t="str">
        <f>IF(COUNTIF(midas_input_variables!A:A,B1323)&gt;0,"yes","no")</f>
        <v>no</v>
      </c>
      <c r="T1323" t="str">
        <f t="shared" si="809"/>
        <v>no</v>
      </c>
      <c r="U1323">
        <v>0.02</v>
      </c>
      <c r="V1323" t="str">
        <f>IF(COUNTIF(eucalc_variables_proxies!A:A,B1323)&gt;0,"yes","no")</f>
        <v>no</v>
      </c>
      <c r="W1323" s="198" t="s">
        <v>38</v>
      </c>
      <c r="AO1323" s="29"/>
      <c r="AP1323" s="103" t="s">
        <v>6411</v>
      </c>
      <c r="AQ1323" s="104" t="b">
        <v>1</v>
      </c>
      <c r="AR1323" s="105"/>
      <c r="AS1323" s="29"/>
      <c r="AT1323" s="131" t="str" cm="1">
        <f t="array" ref="AT1323">IFERROR(_xlfn.TEXTSPLIT(AR1323,";",,FALSE),"")</f>
        <v/>
      </c>
      <c r="BJ1323" s="132" t="str">
        <f t="shared" si="777"/>
        <v/>
      </c>
      <c r="BK1323" s="132" t="str">
        <f t="shared" si="778"/>
        <v/>
      </c>
      <c r="BL1323" s="132" t="str">
        <f t="shared" si="779"/>
        <v/>
      </c>
      <c r="BM1323" s="132" t="str">
        <f t="shared" si="780"/>
        <v/>
      </c>
      <c r="BN1323" s="132" t="str">
        <f t="shared" si="781"/>
        <v/>
      </c>
      <c r="BO1323" s="132" t="str">
        <f t="shared" si="782"/>
        <v/>
      </c>
      <c r="BP1323" s="132" t="str">
        <f t="shared" si="783"/>
        <v/>
      </c>
      <c r="BQ1323" s="132" t="str">
        <f t="shared" si="784"/>
        <v/>
      </c>
      <c r="BR1323" s="132" t="str">
        <f t="shared" si="785"/>
        <v/>
      </c>
      <c r="BS1323" s="132" t="str">
        <f t="shared" si="786"/>
        <v/>
      </c>
      <c r="BT1323" s="132" t="str">
        <f t="shared" si="787"/>
        <v/>
      </c>
      <c r="BU1323" s="132" t="str">
        <f t="shared" si="788"/>
        <v/>
      </c>
      <c r="BV1323" s="132" t="str">
        <f t="shared" si="789"/>
        <v/>
      </c>
      <c r="BW1323" s="132" t="str">
        <f t="shared" si="790"/>
        <v/>
      </c>
      <c r="BX1323" s="132" t="str">
        <f t="shared" si="791"/>
        <v/>
      </c>
      <c r="BY1323" s="132" t="str">
        <f t="shared" si="792"/>
        <v/>
      </c>
      <c r="BZ1323" t="str">
        <f t="shared" si="793"/>
        <v/>
      </c>
      <c r="CA1323" t="str">
        <f t="shared" si="794"/>
        <v/>
      </c>
      <c r="CB1323" t="str">
        <f t="shared" si="795"/>
        <v/>
      </c>
      <c r="CC1323" t="str">
        <f t="shared" si="796"/>
        <v/>
      </c>
      <c r="CD1323" t="str">
        <f t="shared" si="797"/>
        <v/>
      </c>
      <c r="CE1323" t="str">
        <f t="shared" si="798"/>
        <v/>
      </c>
      <c r="CF1323" t="str">
        <f t="shared" si="799"/>
        <v/>
      </c>
      <c r="CG1323" t="str">
        <f t="shared" si="800"/>
        <v/>
      </c>
      <c r="CH1323" t="str">
        <f t="shared" si="801"/>
        <v/>
      </c>
      <c r="CI1323" t="str">
        <f t="shared" si="802"/>
        <v/>
      </c>
      <c r="CJ1323" t="str">
        <f t="shared" si="803"/>
        <v/>
      </c>
      <c r="CK1323" t="str">
        <f t="shared" si="804"/>
        <v/>
      </c>
      <c r="CL1323" t="str">
        <f t="shared" si="805"/>
        <v/>
      </c>
      <c r="CM1323" t="str">
        <f t="shared" si="806"/>
        <v/>
      </c>
      <c r="CN1323" t="str">
        <f t="shared" si="807"/>
        <v/>
      </c>
      <c r="CO1323" t="str">
        <f t="shared" si="808"/>
        <v/>
      </c>
    </row>
    <row r="1324" spans="1:93" ht="15.6" customHeight="1">
      <c r="A1324" s="98" t="s">
        <v>6412</v>
      </c>
      <c r="B1324" t="s">
        <v>6413</v>
      </c>
      <c r="C1324" s="26"/>
      <c r="D1324" s="27"/>
      <c r="E1324" s="27" t="s">
        <v>61</v>
      </c>
      <c r="F1324" t="s">
        <v>48</v>
      </c>
      <c r="G1324" s="30" t="s">
        <v>58</v>
      </c>
      <c r="H1324" t="s">
        <v>1010</v>
      </c>
      <c r="K1324" s="28"/>
      <c r="M1324" s="198" t="s">
        <v>1707</v>
      </c>
      <c r="R1324" t="str">
        <f>IF(COUNTIF(soi_input_variables!A:A,B1324)&gt;0,"yes","no")</f>
        <v>no</v>
      </c>
      <c r="S1324" t="str">
        <f>IF(COUNTIF(midas_input_variables!A:A,B1324)&gt;0,"yes","no")</f>
        <v>no</v>
      </c>
      <c r="T1324" t="str">
        <f t="shared" si="809"/>
        <v>no</v>
      </c>
      <c r="U1324">
        <v>0.02</v>
      </c>
      <c r="V1324" t="str">
        <f>IF(COUNTIF(eucalc_variables_proxies!A:A,B1324)&gt;0,"yes","no")</f>
        <v>no</v>
      </c>
      <c r="W1324" s="198" t="s">
        <v>38</v>
      </c>
      <c r="AO1324" s="29"/>
      <c r="AP1324" s="103" t="s">
        <v>6414</v>
      </c>
      <c r="AQ1324" s="104" t="b">
        <v>1</v>
      </c>
      <c r="AR1324" s="105"/>
      <c r="AS1324" s="29"/>
      <c r="AT1324" s="131" t="str" cm="1">
        <f t="array" ref="AT1324">IFERROR(_xlfn.TEXTSPLIT(AR1324,";",,FALSE),"")</f>
        <v/>
      </c>
      <c r="BJ1324" s="132" t="str">
        <f t="shared" si="777"/>
        <v/>
      </c>
      <c r="BK1324" s="132" t="str">
        <f t="shared" si="778"/>
        <v/>
      </c>
      <c r="BL1324" s="132" t="str">
        <f t="shared" si="779"/>
        <v/>
      </c>
      <c r="BM1324" s="132" t="str">
        <f t="shared" si="780"/>
        <v/>
      </c>
      <c r="BN1324" s="132" t="str">
        <f t="shared" si="781"/>
        <v/>
      </c>
      <c r="BO1324" s="132" t="str">
        <f t="shared" si="782"/>
        <v/>
      </c>
      <c r="BP1324" s="132" t="str">
        <f t="shared" si="783"/>
        <v/>
      </c>
      <c r="BQ1324" s="132" t="str">
        <f t="shared" si="784"/>
        <v/>
      </c>
      <c r="BR1324" s="132" t="str">
        <f t="shared" si="785"/>
        <v/>
      </c>
      <c r="BS1324" s="132" t="str">
        <f t="shared" si="786"/>
        <v/>
      </c>
      <c r="BT1324" s="132" t="str">
        <f t="shared" si="787"/>
        <v/>
      </c>
      <c r="BU1324" s="132" t="str">
        <f t="shared" si="788"/>
        <v/>
      </c>
      <c r="BV1324" s="132" t="str">
        <f t="shared" si="789"/>
        <v/>
      </c>
      <c r="BW1324" s="132" t="str">
        <f t="shared" si="790"/>
        <v/>
      </c>
      <c r="BX1324" s="132" t="str">
        <f t="shared" si="791"/>
        <v/>
      </c>
      <c r="BY1324" s="132" t="str">
        <f t="shared" si="792"/>
        <v/>
      </c>
      <c r="BZ1324" t="str">
        <f t="shared" si="793"/>
        <v/>
      </c>
      <c r="CA1324" t="str">
        <f t="shared" si="794"/>
        <v/>
      </c>
      <c r="CB1324" t="str">
        <f t="shared" si="795"/>
        <v/>
      </c>
      <c r="CC1324" t="str">
        <f t="shared" si="796"/>
        <v/>
      </c>
      <c r="CD1324" t="str">
        <f t="shared" si="797"/>
        <v/>
      </c>
      <c r="CE1324" t="str">
        <f t="shared" si="798"/>
        <v/>
      </c>
      <c r="CF1324" t="str">
        <f t="shared" si="799"/>
        <v/>
      </c>
      <c r="CG1324" t="str">
        <f t="shared" si="800"/>
        <v/>
      </c>
      <c r="CH1324" t="str">
        <f t="shared" si="801"/>
        <v/>
      </c>
      <c r="CI1324" t="str">
        <f t="shared" si="802"/>
        <v/>
      </c>
      <c r="CJ1324" t="str">
        <f t="shared" si="803"/>
        <v/>
      </c>
      <c r="CK1324" t="str">
        <f t="shared" si="804"/>
        <v/>
      </c>
      <c r="CL1324" t="str">
        <f t="shared" si="805"/>
        <v/>
      </c>
      <c r="CM1324" t="str">
        <f t="shared" si="806"/>
        <v/>
      </c>
      <c r="CN1324" t="str">
        <f t="shared" si="807"/>
        <v/>
      </c>
      <c r="CO1324" t="str">
        <f t="shared" si="808"/>
        <v/>
      </c>
    </row>
    <row r="1325" spans="1:93" ht="15.6" customHeight="1">
      <c r="A1325" t="s">
        <v>6415</v>
      </c>
      <c r="B1325" t="s">
        <v>6416</v>
      </c>
      <c r="C1325" s="26"/>
      <c r="D1325" s="27"/>
      <c r="E1325" s="27" t="s">
        <v>61</v>
      </c>
      <c r="F1325" t="s">
        <v>48</v>
      </c>
      <c r="G1325" s="30" t="s">
        <v>58</v>
      </c>
      <c r="H1325" t="s">
        <v>1010</v>
      </c>
      <c r="K1325" s="28"/>
      <c r="M1325" s="198" t="s">
        <v>1707</v>
      </c>
      <c r="R1325" t="str">
        <f>IF(COUNTIF(soi_input_variables!A:A,B1325)&gt;0,"yes","no")</f>
        <v>no</v>
      </c>
      <c r="S1325" t="str">
        <f>IF(COUNTIF(midas_input_variables!A:A,B1325)&gt;0,"yes","no")</f>
        <v>no</v>
      </c>
      <c r="T1325" t="str">
        <f t="shared" ref="T1325:T1327" si="810">IF(OR(R1325="yes",S1325="yes"),"yes","no")</f>
        <v>no</v>
      </c>
      <c r="U1325">
        <v>0.02</v>
      </c>
      <c r="V1325" t="str">
        <f>IF(COUNTIF(eucalc_variables_proxies!A:A,B1325)&gt;0,"yes","no")</f>
        <v>no</v>
      </c>
      <c r="W1325" s="198" t="s">
        <v>38</v>
      </c>
      <c r="AO1325" s="29"/>
      <c r="AP1325" s="103" t="s">
        <v>6417</v>
      </c>
      <c r="AQ1325" s="104" t="b">
        <v>1</v>
      </c>
      <c r="AR1325" s="105"/>
      <c r="AS1325" s="29"/>
      <c r="AT1325" s="131" t="str" cm="1">
        <f t="array" ref="AT1325">IFERROR(_xlfn.TEXTSPLIT(AR1325,";",,FALSE),"")</f>
        <v/>
      </c>
      <c r="BJ1325" s="132" t="str">
        <f t="shared" si="777"/>
        <v/>
      </c>
      <c r="BK1325" s="132" t="str">
        <f t="shared" si="778"/>
        <v/>
      </c>
      <c r="BL1325" s="132" t="str">
        <f t="shared" si="779"/>
        <v/>
      </c>
      <c r="BM1325" s="132" t="str">
        <f t="shared" si="780"/>
        <v/>
      </c>
      <c r="BN1325" s="132" t="str">
        <f t="shared" si="781"/>
        <v/>
      </c>
      <c r="BO1325" s="132" t="str">
        <f t="shared" si="782"/>
        <v/>
      </c>
      <c r="BP1325" s="132" t="str">
        <f t="shared" si="783"/>
        <v/>
      </c>
      <c r="BQ1325" s="132" t="str">
        <f t="shared" si="784"/>
        <v/>
      </c>
      <c r="BR1325" s="132" t="str">
        <f t="shared" si="785"/>
        <v/>
      </c>
      <c r="BS1325" s="132" t="str">
        <f t="shared" si="786"/>
        <v/>
      </c>
      <c r="BT1325" s="132" t="str">
        <f t="shared" si="787"/>
        <v/>
      </c>
      <c r="BU1325" s="132" t="str">
        <f t="shared" si="788"/>
        <v/>
      </c>
      <c r="BV1325" s="132" t="str">
        <f t="shared" si="789"/>
        <v/>
      </c>
      <c r="BW1325" s="132" t="str">
        <f t="shared" si="790"/>
        <v/>
      </c>
      <c r="BX1325" s="132" t="str">
        <f t="shared" si="791"/>
        <v/>
      </c>
      <c r="BY1325" s="132" t="str">
        <f t="shared" si="792"/>
        <v/>
      </c>
      <c r="BZ1325" t="str">
        <f t="shared" si="793"/>
        <v/>
      </c>
      <c r="CA1325" t="str">
        <f t="shared" si="794"/>
        <v/>
      </c>
      <c r="CB1325" t="str">
        <f t="shared" si="795"/>
        <v/>
      </c>
      <c r="CC1325" t="str">
        <f t="shared" si="796"/>
        <v/>
      </c>
      <c r="CD1325" t="str">
        <f t="shared" si="797"/>
        <v/>
      </c>
      <c r="CE1325" t="str">
        <f t="shared" si="798"/>
        <v/>
      </c>
      <c r="CF1325" t="str">
        <f t="shared" si="799"/>
        <v/>
      </c>
      <c r="CG1325" t="str">
        <f t="shared" si="800"/>
        <v/>
      </c>
      <c r="CH1325" t="str">
        <f t="shared" si="801"/>
        <v/>
      </c>
      <c r="CI1325" t="str">
        <f t="shared" si="802"/>
        <v/>
      </c>
      <c r="CJ1325" t="str">
        <f t="shared" si="803"/>
        <v/>
      </c>
      <c r="CK1325" t="str">
        <f t="shared" si="804"/>
        <v/>
      </c>
      <c r="CL1325" t="str">
        <f t="shared" si="805"/>
        <v/>
      </c>
      <c r="CM1325" t="str">
        <f t="shared" si="806"/>
        <v/>
      </c>
      <c r="CN1325" t="str">
        <f t="shared" si="807"/>
        <v/>
      </c>
      <c r="CO1325" t="str">
        <f t="shared" si="808"/>
        <v/>
      </c>
    </row>
    <row r="1326" spans="1:93" ht="15.6" customHeight="1">
      <c r="A1326" t="s">
        <v>6418</v>
      </c>
      <c r="B1326" t="s">
        <v>6419</v>
      </c>
      <c r="C1326" s="26"/>
      <c r="D1326" s="27"/>
      <c r="E1326" s="27" t="s">
        <v>61</v>
      </c>
      <c r="F1326" t="s">
        <v>48</v>
      </c>
      <c r="G1326" s="30" t="s">
        <v>58</v>
      </c>
      <c r="H1326" t="s">
        <v>1010</v>
      </c>
      <c r="K1326" s="28"/>
      <c r="M1326" s="198" t="s">
        <v>1707</v>
      </c>
      <c r="R1326" t="str">
        <f>IF(COUNTIF(soi_input_variables!A:A,B1326)&gt;0,"yes","no")</f>
        <v>no</v>
      </c>
      <c r="S1326" t="str">
        <f>IF(COUNTIF(midas_input_variables!A:A,B1326)&gt;0,"yes","no")</f>
        <v>no</v>
      </c>
      <c r="T1326" t="str">
        <f t="shared" si="810"/>
        <v>no</v>
      </c>
      <c r="U1326">
        <v>0.02</v>
      </c>
      <c r="V1326" t="str">
        <f>IF(COUNTIF(eucalc_variables_proxies!A:A,B1326)&gt;0,"yes","no")</f>
        <v>no</v>
      </c>
      <c r="W1326" s="198" t="s">
        <v>38</v>
      </c>
      <c r="AO1326" s="29"/>
      <c r="AP1326" s="103" t="s">
        <v>6420</v>
      </c>
      <c r="AQ1326" s="104" t="b">
        <v>1</v>
      </c>
      <c r="AR1326" s="105"/>
      <c r="AS1326" s="29"/>
      <c r="AT1326" s="131" t="str" cm="1">
        <f t="array" ref="AT1326">IFERROR(_xlfn.TEXTSPLIT(AR1326,";",,FALSE),"")</f>
        <v/>
      </c>
      <c r="BJ1326" s="132" t="str">
        <f t="shared" si="777"/>
        <v/>
      </c>
      <c r="BK1326" s="132" t="str">
        <f t="shared" si="778"/>
        <v/>
      </c>
      <c r="BL1326" s="132" t="str">
        <f t="shared" si="779"/>
        <v/>
      </c>
      <c r="BM1326" s="132" t="str">
        <f t="shared" si="780"/>
        <v/>
      </c>
      <c r="BN1326" s="132" t="str">
        <f t="shared" si="781"/>
        <v/>
      </c>
      <c r="BO1326" s="132" t="str">
        <f t="shared" si="782"/>
        <v/>
      </c>
      <c r="BP1326" s="132" t="str">
        <f t="shared" si="783"/>
        <v/>
      </c>
      <c r="BQ1326" s="132" t="str">
        <f t="shared" si="784"/>
        <v/>
      </c>
      <c r="BR1326" s="132" t="str">
        <f t="shared" si="785"/>
        <v/>
      </c>
      <c r="BS1326" s="132" t="str">
        <f t="shared" si="786"/>
        <v/>
      </c>
      <c r="BT1326" s="132" t="str">
        <f t="shared" si="787"/>
        <v/>
      </c>
      <c r="BU1326" s="132" t="str">
        <f t="shared" si="788"/>
        <v/>
      </c>
      <c r="BV1326" s="132" t="str">
        <f t="shared" si="789"/>
        <v/>
      </c>
      <c r="BW1326" s="132" t="str">
        <f t="shared" si="790"/>
        <v/>
      </c>
      <c r="BX1326" s="132" t="str">
        <f t="shared" si="791"/>
        <v/>
      </c>
      <c r="BY1326" s="132" t="str">
        <f t="shared" si="792"/>
        <v/>
      </c>
      <c r="BZ1326" t="str">
        <f t="shared" si="793"/>
        <v/>
      </c>
      <c r="CA1326" t="str">
        <f t="shared" si="794"/>
        <v/>
      </c>
      <c r="CB1326" t="str">
        <f t="shared" si="795"/>
        <v/>
      </c>
      <c r="CC1326" t="str">
        <f t="shared" si="796"/>
        <v/>
      </c>
      <c r="CD1326" t="str">
        <f t="shared" si="797"/>
        <v/>
      </c>
      <c r="CE1326" t="str">
        <f t="shared" si="798"/>
        <v/>
      </c>
      <c r="CF1326" t="str">
        <f t="shared" si="799"/>
        <v/>
      </c>
      <c r="CG1326" t="str">
        <f t="shared" si="800"/>
        <v/>
      </c>
      <c r="CH1326" t="str">
        <f t="shared" si="801"/>
        <v/>
      </c>
      <c r="CI1326" t="str">
        <f t="shared" si="802"/>
        <v/>
      </c>
      <c r="CJ1326" t="str">
        <f t="shared" si="803"/>
        <v/>
      </c>
      <c r="CK1326" t="str">
        <f t="shared" si="804"/>
        <v/>
      </c>
      <c r="CL1326" t="str">
        <f t="shared" si="805"/>
        <v/>
      </c>
      <c r="CM1326" t="str">
        <f t="shared" si="806"/>
        <v/>
      </c>
      <c r="CN1326" t="str">
        <f t="shared" si="807"/>
        <v/>
      </c>
      <c r="CO1326" t="str">
        <f t="shared" si="808"/>
        <v/>
      </c>
    </row>
    <row r="1327" spans="1:93" ht="15.6" customHeight="1">
      <c r="A1327" t="s">
        <v>6421</v>
      </c>
      <c r="B1327" t="s">
        <v>6422</v>
      </c>
      <c r="C1327" s="26"/>
      <c r="D1327" s="27"/>
      <c r="E1327" s="27" t="s">
        <v>61</v>
      </c>
      <c r="F1327" t="s">
        <v>48</v>
      </c>
      <c r="G1327" s="30" t="s">
        <v>58</v>
      </c>
      <c r="H1327" t="s">
        <v>1010</v>
      </c>
      <c r="K1327" s="28"/>
      <c r="M1327" s="198" t="s">
        <v>1707</v>
      </c>
      <c r="R1327" t="str">
        <f>IF(COUNTIF(soi_input_variables!A:A,B1327)&gt;0,"yes","no")</f>
        <v>no</v>
      </c>
      <c r="S1327" t="str">
        <f>IF(COUNTIF(midas_input_variables!A:A,B1327)&gt;0,"yes","no")</f>
        <v>no</v>
      </c>
      <c r="T1327" t="str">
        <f t="shared" si="810"/>
        <v>no</v>
      </c>
      <c r="U1327">
        <v>0.02</v>
      </c>
      <c r="V1327" t="str">
        <f>IF(COUNTIF(eucalc_variables_proxies!A:A,B1327)&gt;0,"yes","no")</f>
        <v>no</v>
      </c>
      <c r="W1327" s="198" t="s">
        <v>38</v>
      </c>
      <c r="AO1327" s="29"/>
      <c r="AP1327" s="103" t="s">
        <v>6423</v>
      </c>
      <c r="AQ1327" s="104" t="b">
        <v>1</v>
      </c>
      <c r="AR1327" s="105"/>
      <c r="AS1327" s="29"/>
      <c r="AT1327" s="131" t="str" cm="1">
        <f t="array" ref="AT1327">IFERROR(_xlfn.TEXTSPLIT(AR1327,";",,FALSE),"")</f>
        <v/>
      </c>
      <c r="BJ1327" s="132" t="str">
        <f t="shared" si="777"/>
        <v/>
      </c>
      <c r="BK1327" s="132" t="str">
        <f t="shared" si="778"/>
        <v/>
      </c>
      <c r="BL1327" s="132" t="str">
        <f t="shared" si="779"/>
        <v/>
      </c>
      <c r="BM1327" s="132" t="str">
        <f t="shared" si="780"/>
        <v/>
      </c>
      <c r="BN1327" s="132" t="str">
        <f t="shared" si="781"/>
        <v/>
      </c>
      <c r="BO1327" s="132" t="str">
        <f t="shared" si="782"/>
        <v/>
      </c>
      <c r="BP1327" s="132" t="str">
        <f t="shared" si="783"/>
        <v/>
      </c>
      <c r="BQ1327" s="132" t="str">
        <f t="shared" si="784"/>
        <v/>
      </c>
      <c r="BR1327" s="132" t="str">
        <f t="shared" si="785"/>
        <v/>
      </c>
      <c r="BS1327" s="132" t="str">
        <f t="shared" si="786"/>
        <v/>
      </c>
      <c r="BT1327" s="132" t="str">
        <f t="shared" si="787"/>
        <v/>
      </c>
      <c r="BU1327" s="132" t="str">
        <f t="shared" si="788"/>
        <v/>
      </c>
      <c r="BV1327" s="132" t="str">
        <f t="shared" si="789"/>
        <v/>
      </c>
      <c r="BW1327" s="132" t="str">
        <f t="shared" si="790"/>
        <v/>
      </c>
      <c r="BX1327" s="132" t="str">
        <f t="shared" si="791"/>
        <v/>
      </c>
      <c r="BY1327" s="132" t="str">
        <f t="shared" si="792"/>
        <v/>
      </c>
      <c r="BZ1327" t="str">
        <f t="shared" si="793"/>
        <v/>
      </c>
      <c r="CA1327" t="str">
        <f t="shared" si="794"/>
        <v/>
      </c>
      <c r="CB1327" t="str">
        <f t="shared" si="795"/>
        <v/>
      </c>
      <c r="CC1327" t="str">
        <f t="shared" si="796"/>
        <v/>
      </c>
      <c r="CD1327" t="str">
        <f t="shared" si="797"/>
        <v/>
      </c>
      <c r="CE1327" t="str">
        <f t="shared" si="798"/>
        <v/>
      </c>
      <c r="CF1327" t="str">
        <f t="shared" si="799"/>
        <v/>
      </c>
      <c r="CG1327" t="str">
        <f t="shared" si="800"/>
        <v/>
      </c>
      <c r="CH1327" t="str">
        <f t="shared" si="801"/>
        <v/>
      </c>
      <c r="CI1327" t="str">
        <f t="shared" si="802"/>
        <v/>
      </c>
      <c r="CJ1327" t="str">
        <f t="shared" si="803"/>
        <v/>
      </c>
      <c r="CK1327" t="str">
        <f t="shared" si="804"/>
        <v/>
      </c>
      <c r="CL1327" t="str">
        <f t="shared" si="805"/>
        <v/>
      </c>
      <c r="CM1327" t="str">
        <f t="shared" si="806"/>
        <v/>
      </c>
      <c r="CN1327" t="str">
        <f t="shared" si="807"/>
        <v/>
      </c>
      <c r="CO1327" t="str">
        <f t="shared" si="808"/>
        <v/>
      </c>
    </row>
    <row r="1328" spans="1:93" ht="15.6" customHeight="1">
      <c r="A1328" t="s">
        <v>6424</v>
      </c>
      <c r="B1328" t="s">
        <v>6425</v>
      </c>
      <c r="C1328" s="26"/>
      <c r="D1328" s="27"/>
      <c r="E1328" s="27" t="s">
        <v>61</v>
      </c>
      <c r="F1328" t="s">
        <v>48</v>
      </c>
      <c r="G1328" s="30" t="s">
        <v>58</v>
      </c>
      <c r="H1328" t="s">
        <v>1010</v>
      </c>
      <c r="K1328" s="28"/>
      <c r="M1328" s="198" t="s">
        <v>1707</v>
      </c>
      <c r="R1328" t="str">
        <f>IF(COUNTIF(soi_input_variables!A:A,B1328)&gt;0,"yes","no")</f>
        <v>no</v>
      </c>
      <c r="S1328" t="str">
        <f>IF(COUNTIF(midas_input_variables!A:A,B1328)&gt;0,"yes","no")</f>
        <v>no</v>
      </c>
      <c r="T1328" t="str">
        <f t="shared" ref="T1328:T1330" si="811">IF(OR(R1328="yes",S1328="yes"),"yes","no")</f>
        <v>no</v>
      </c>
      <c r="U1328">
        <v>0.02</v>
      </c>
      <c r="V1328" t="str">
        <f>IF(COUNTIF(eucalc_variables_proxies!A:A,B1328)&gt;0,"yes","no")</f>
        <v>no</v>
      </c>
      <c r="W1328" s="198" t="s">
        <v>38</v>
      </c>
      <c r="AO1328" s="29"/>
      <c r="AP1328" s="103" t="s">
        <v>6426</v>
      </c>
      <c r="AQ1328" s="104" t="b">
        <v>1</v>
      </c>
      <c r="AR1328" s="105"/>
      <c r="AS1328" s="29"/>
      <c r="AT1328" s="131" t="str" cm="1">
        <f t="array" ref="AT1328">IFERROR(_xlfn.TEXTSPLIT(AR1328,";",,FALSE),"")</f>
        <v/>
      </c>
      <c r="BJ1328" s="132" t="str">
        <f t="shared" si="777"/>
        <v/>
      </c>
      <c r="BK1328" s="132" t="str">
        <f t="shared" si="778"/>
        <v/>
      </c>
      <c r="BL1328" s="132" t="str">
        <f t="shared" si="779"/>
        <v/>
      </c>
      <c r="BM1328" s="132" t="str">
        <f t="shared" si="780"/>
        <v/>
      </c>
      <c r="BN1328" s="132" t="str">
        <f t="shared" si="781"/>
        <v/>
      </c>
      <c r="BO1328" s="132" t="str">
        <f t="shared" si="782"/>
        <v/>
      </c>
      <c r="BP1328" s="132" t="str">
        <f t="shared" si="783"/>
        <v/>
      </c>
      <c r="BQ1328" s="132" t="str">
        <f t="shared" si="784"/>
        <v/>
      </c>
      <c r="BR1328" s="132" t="str">
        <f t="shared" si="785"/>
        <v/>
      </c>
      <c r="BS1328" s="132" t="str">
        <f t="shared" si="786"/>
        <v/>
      </c>
      <c r="BT1328" s="132" t="str">
        <f t="shared" si="787"/>
        <v/>
      </c>
      <c r="BU1328" s="132" t="str">
        <f t="shared" si="788"/>
        <v/>
      </c>
      <c r="BV1328" s="132" t="str">
        <f t="shared" si="789"/>
        <v/>
      </c>
      <c r="BW1328" s="132" t="str">
        <f t="shared" si="790"/>
        <v/>
      </c>
      <c r="BX1328" s="132" t="str">
        <f t="shared" si="791"/>
        <v/>
      </c>
      <c r="BY1328" s="132" t="str">
        <f t="shared" si="792"/>
        <v/>
      </c>
      <c r="BZ1328" t="str">
        <f t="shared" si="793"/>
        <v/>
      </c>
      <c r="CA1328" t="str">
        <f t="shared" si="794"/>
        <v/>
      </c>
      <c r="CB1328" t="str">
        <f t="shared" si="795"/>
        <v/>
      </c>
      <c r="CC1328" t="str">
        <f t="shared" si="796"/>
        <v/>
      </c>
      <c r="CD1328" t="str">
        <f t="shared" si="797"/>
        <v/>
      </c>
      <c r="CE1328" t="str">
        <f t="shared" si="798"/>
        <v/>
      </c>
      <c r="CF1328" t="str">
        <f t="shared" si="799"/>
        <v/>
      </c>
      <c r="CG1328" t="str">
        <f t="shared" si="800"/>
        <v/>
      </c>
      <c r="CH1328" t="str">
        <f t="shared" si="801"/>
        <v/>
      </c>
      <c r="CI1328" t="str">
        <f t="shared" si="802"/>
        <v/>
      </c>
      <c r="CJ1328" t="str">
        <f t="shared" si="803"/>
        <v/>
      </c>
      <c r="CK1328" t="str">
        <f t="shared" si="804"/>
        <v/>
      </c>
      <c r="CL1328" t="str">
        <f t="shared" si="805"/>
        <v/>
      </c>
      <c r="CM1328" t="str">
        <f t="shared" si="806"/>
        <v/>
      </c>
      <c r="CN1328" t="str">
        <f t="shared" si="807"/>
        <v/>
      </c>
      <c r="CO1328" t="str">
        <f t="shared" si="808"/>
        <v/>
      </c>
    </row>
    <row r="1329" spans="1:93" ht="15.6" customHeight="1">
      <c r="A1329" t="s">
        <v>6427</v>
      </c>
      <c r="B1329" t="s">
        <v>6428</v>
      </c>
      <c r="C1329" s="26"/>
      <c r="D1329" s="27"/>
      <c r="E1329" s="27" t="s">
        <v>61</v>
      </c>
      <c r="F1329" t="s">
        <v>48</v>
      </c>
      <c r="G1329" s="30" t="s">
        <v>58</v>
      </c>
      <c r="H1329" t="s">
        <v>1010</v>
      </c>
      <c r="K1329" s="28"/>
      <c r="M1329" s="198" t="s">
        <v>1707</v>
      </c>
      <c r="R1329" t="str">
        <f>IF(COUNTIF(soi_input_variables!A:A,B1329)&gt;0,"yes","no")</f>
        <v>no</v>
      </c>
      <c r="S1329" t="str">
        <f>IF(COUNTIF(midas_input_variables!A:A,B1329)&gt;0,"yes","no")</f>
        <v>no</v>
      </c>
      <c r="T1329" t="str">
        <f t="shared" si="811"/>
        <v>no</v>
      </c>
      <c r="U1329">
        <v>0.02</v>
      </c>
      <c r="V1329" t="str">
        <f>IF(COUNTIF(eucalc_variables_proxies!A:A,B1329)&gt;0,"yes","no")</f>
        <v>no</v>
      </c>
      <c r="W1329" s="198" t="s">
        <v>38</v>
      </c>
      <c r="AO1329" s="29"/>
      <c r="AP1329" s="103" t="s">
        <v>6429</v>
      </c>
      <c r="AQ1329" s="104" t="b">
        <v>1</v>
      </c>
      <c r="AR1329" s="105"/>
      <c r="AS1329" s="29"/>
      <c r="AT1329" s="131" t="str" cm="1">
        <f t="array" ref="AT1329">IFERROR(_xlfn.TEXTSPLIT(AR1329,";",,FALSE),"")</f>
        <v/>
      </c>
      <c r="BJ1329" s="132" t="str">
        <f t="shared" si="777"/>
        <v/>
      </c>
      <c r="BK1329" s="132" t="str">
        <f t="shared" si="778"/>
        <v/>
      </c>
      <c r="BL1329" s="132" t="str">
        <f t="shared" si="779"/>
        <v/>
      </c>
      <c r="BM1329" s="132" t="str">
        <f t="shared" si="780"/>
        <v/>
      </c>
      <c r="BN1329" s="132" t="str">
        <f t="shared" si="781"/>
        <v/>
      </c>
      <c r="BO1329" s="132" t="str">
        <f t="shared" si="782"/>
        <v/>
      </c>
      <c r="BP1329" s="132" t="str">
        <f t="shared" si="783"/>
        <v/>
      </c>
      <c r="BQ1329" s="132" t="str">
        <f t="shared" si="784"/>
        <v/>
      </c>
      <c r="BR1329" s="132" t="str">
        <f t="shared" si="785"/>
        <v/>
      </c>
      <c r="BS1329" s="132" t="str">
        <f t="shared" si="786"/>
        <v/>
      </c>
      <c r="BT1329" s="132" t="str">
        <f t="shared" si="787"/>
        <v/>
      </c>
      <c r="BU1329" s="132" t="str">
        <f t="shared" si="788"/>
        <v/>
      </c>
      <c r="BV1329" s="132" t="str">
        <f t="shared" si="789"/>
        <v/>
      </c>
      <c r="BW1329" s="132" t="str">
        <f t="shared" si="790"/>
        <v/>
      </c>
      <c r="BX1329" s="132" t="str">
        <f t="shared" si="791"/>
        <v/>
      </c>
      <c r="BY1329" s="132" t="str">
        <f t="shared" si="792"/>
        <v/>
      </c>
      <c r="BZ1329" t="str">
        <f t="shared" si="793"/>
        <v/>
      </c>
      <c r="CA1329" t="str">
        <f t="shared" si="794"/>
        <v/>
      </c>
      <c r="CB1329" t="str">
        <f t="shared" si="795"/>
        <v/>
      </c>
      <c r="CC1329" t="str">
        <f t="shared" si="796"/>
        <v/>
      </c>
      <c r="CD1329" t="str">
        <f t="shared" si="797"/>
        <v/>
      </c>
      <c r="CE1329" t="str">
        <f t="shared" si="798"/>
        <v/>
      </c>
      <c r="CF1329" t="str">
        <f t="shared" si="799"/>
        <v/>
      </c>
      <c r="CG1329" t="str">
        <f t="shared" si="800"/>
        <v/>
      </c>
      <c r="CH1329" t="str">
        <f t="shared" si="801"/>
        <v/>
      </c>
      <c r="CI1329" t="str">
        <f t="shared" si="802"/>
        <v/>
      </c>
      <c r="CJ1329" t="str">
        <f t="shared" si="803"/>
        <v/>
      </c>
      <c r="CK1329" t="str">
        <f t="shared" si="804"/>
        <v/>
      </c>
      <c r="CL1329" t="str">
        <f t="shared" si="805"/>
        <v/>
      </c>
      <c r="CM1329" t="str">
        <f t="shared" si="806"/>
        <v/>
      </c>
      <c r="CN1329" t="str">
        <f t="shared" si="807"/>
        <v/>
      </c>
      <c r="CO1329" t="str">
        <f t="shared" si="808"/>
        <v/>
      </c>
    </row>
    <row r="1330" spans="1:93" ht="15.6" customHeight="1">
      <c r="A1330" t="s">
        <v>6430</v>
      </c>
      <c r="B1330" t="s">
        <v>6431</v>
      </c>
      <c r="C1330" s="26"/>
      <c r="D1330" s="27"/>
      <c r="E1330" s="27" t="s">
        <v>61</v>
      </c>
      <c r="F1330" t="s">
        <v>48</v>
      </c>
      <c r="G1330" s="30" t="s">
        <v>58</v>
      </c>
      <c r="H1330" t="s">
        <v>1010</v>
      </c>
      <c r="K1330" s="28"/>
      <c r="M1330" s="198" t="s">
        <v>1707</v>
      </c>
      <c r="R1330" t="str">
        <f>IF(COUNTIF(soi_input_variables!A:A,B1330)&gt;0,"yes","no")</f>
        <v>no</v>
      </c>
      <c r="S1330" t="str">
        <f>IF(COUNTIF(midas_input_variables!A:A,B1330)&gt;0,"yes","no")</f>
        <v>no</v>
      </c>
      <c r="T1330" t="str">
        <f t="shared" si="811"/>
        <v>no</v>
      </c>
      <c r="U1330">
        <v>0.02</v>
      </c>
      <c r="V1330" t="str">
        <f>IF(COUNTIF(eucalc_variables_proxies!A:A,B1330)&gt;0,"yes","no")</f>
        <v>no</v>
      </c>
      <c r="W1330" s="198" t="s">
        <v>38</v>
      </c>
      <c r="AO1330" s="29"/>
      <c r="AP1330" s="103" t="s">
        <v>6432</v>
      </c>
      <c r="AQ1330" s="104" t="b">
        <v>1</v>
      </c>
      <c r="AR1330" s="105"/>
      <c r="AS1330" s="29"/>
      <c r="AT1330" s="131" t="str" cm="1">
        <f t="array" ref="AT1330">IFERROR(_xlfn.TEXTSPLIT(AR1330,";",,FALSE),"")</f>
        <v/>
      </c>
      <c r="BJ1330" s="132" t="str">
        <f t="shared" si="777"/>
        <v/>
      </c>
      <c r="BK1330" s="132" t="str">
        <f t="shared" si="778"/>
        <v/>
      </c>
      <c r="BL1330" s="132" t="str">
        <f t="shared" si="779"/>
        <v/>
      </c>
      <c r="BM1330" s="132" t="str">
        <f t="shared" si="780"/>
        <v/>
      </c>
      <c r="BN1330" s="132" t="str">
        <f t="shared" si="781"/>
        <v/>
      </c>
      <c r="BO1330" s="132" t="str">
        <f t="shared" si="782"/>
        <v/>
      </c>
      <c r="BP1330" s="132" t="str">
        <f t="shared" si="783"/>
        <v/>
      </c>
      <c r="BQ1330" s="132" t="str">
        <f t="shared" si="784"/>
        <v/>
      </c>
      <c r="BR1330" s="132" t="str">
        <f t="shared" si="785"/>
        <v/>
      </c>
      <c r="BS1330" s="132" t="str">
        <f t="shared" si="786"/>
        <v/>
      </c>
      <c r="BT1330" s="132" t="str">
        <f t="shared" si="787"/>
        <v/>
      </c>
      <c r="BU1330" s="132" t="str">
        <f t="shared" si="788"/>
        <v/>
      </c>
      <c r="BV1330" s="132" t="str">
        <f t="shared" si="789"/>
        <v/>
      </c>
      <c r="BW1330" s="132" t="str">
        <f t="shared" si="790"/>
        <v/>
      </c>
      <c r="BX1330" s="132" t="str">
        <f t="shared" si="791"/>
        <v/>
      </c>
      <c r="BY1330" s="132" t="str">
        <f t="shared" si="792"/>
        <v/>
      </c>
      <c r="BZ1330" t="str">
        <f t="shared" si="793"/>
        <v/>
      </c>
      <c r="CA1330" t="str">
        <f t="shared" si="794"/>
        <v/>
      </c>
      <c r="CB1330" t="str">
        <f t="shared" si="795"/>
        <v/>
      </c>
      <c r="CC1330" t="str">
        <f t="shared" si="796"/>
        <v/>
      </c>
      <c r="CD1330" t="str">
        <f t="shared" si="797"/>
        <v/>
      </c>
      <c r="CE1330" t="str">
        <f t="shared" si="798"/>
        <v/>
      </c>
      <c r="CF1330" t="str">
        <f t="shared" si="799"/>
        <v/>
      </c>
      <c r="CG1330" t="str">
        <f t="shared" si="800"/>
        <v/>
      </c>
      <c r="CH1330" t="str">
        <f t="shared" si="801"/>
        <v/>
      </c>
      <c r="CI1330" t="str">
        <f t="shared" si="802"/>
        <v/>
      </c>
      <c r="CJ1330" t="str">
        <f t="shared" si="803"/>
        <v/>
      </c>
      <c r="CK1330" t="str">
        <f t="shared" si="804"/>
        <v/>
      </c>
      <c r="CL1330" t="str">
        <f t="shared" si="805"/>
        <v/>
      </c>
      <c r="CM1330" t="str">
        <f t="shared" si="806"/>
        <v/>
      </c>
      <c r="CN1330" t="str">
        <f t="shared" si="807"/>
        <v/>
      </c>
      <c r="CO1330" t="str">
        <f t="shared" si="808"/>
        <v/>
      </c>
    </row>
    <row r="1331" spans="1:93" ht="17.100000000000001" customHeight="1">
      <c r="A1331" t="s">
        <v>6281</v>
      </c>
      <c r="B1331" s="97" t="s">
        <v>5404</v>
      </c>
      <c r="C1331" s="26" t="s">
        <v>6433</v>
      </c>
      <c r="D1331" s="27"/>
      <c r="E1331" s="27" t="s">
        <v>70</v>
      </c>
      <c r="F1331" t="s">
        <v>48</v>
      </c>
      <c r="G1331" s="30" t="s">
        <v>58</v>
      </c>
      <c r="H1331" t="s">
        <v>68</v>
      </c>
      <c r="I1331" t="s">
        <v>2151</v>
      </c>
      <c r="K1331" s="28"/>
      <c r="M1331" t="s">
        <v>38</v>
      </c>
      <c r="O1331" s="1" t="s">
        <v>6434</v>
      </c>
      <c r="R1331" t="str">
        <f>IF(COUNTIF(soi_input_variables!A:A,B1331)&gt;0,"yes","no")</f>
        <v>no</v>
      </c>
      <c r="S1331" t="str">
        <f>IF(COUNTIF(midas_input_variables!A:A,B1331)&gt;0,"yes","no")</f>
        <v>yes</v>
      </c>
      <c r="T1331" t="str">
        <f t="shared" si="775"/>
        <v>yes</v>
      </c>
      <c r="U1331">
        <v>5</v>
      </c>
      <c r="V1331" t="str">
        <f>IF(COUNTIF(eucalc_variables_proxies!A:A,B1331)&gt;0,"yes","no")</f>
        <v>yes</v>
      </c>
      <c r="X1331" t="s">
        <v>3136</v>
      </c>
      <c r="Y1331" t="s">
        <v>3136</v>
      </c>
      <c r="AO1331" s="29"/>
      <c r="AP1331" s="103" t="s">
        <v>6435</v>
      </c>
      <c r="AQ1331" s="104" t="b">
        <v>1</v>
      </c>
      <c r="AR1331" s="105"/>
      <c r="AS1331" s="29"/>
      <c r="AT1331" s="131" t="str" cm="1">
        <f t="array" ref="AT1331">IFERROR(_xlfn.TEXTSPLIT(AR1331,";",,FALSE),"")</f>
        <v/>
      </c>
      <c r="BJ1331" s="132" t="str">
        <f t="shared" si="777"/>
        <v/>
      </c>
      <c r="BK1331" s="132" t="str">
        <f t="shared" si="778"/>
        <v/>
      </c>
      <c r="BL1331" s="132" t="str">
        <f t="shared" si="779"/>
        <v/>
      </c>
      <c r="BM1331" s="132" t="str">
        <f t="shared" si="780"/>
        <v/>
      </c>
      <c r="BN1331" s="132" t="str">
        <f t="shared" si="781"/>
        <v/>
      </c>
      <c r="BO1331" s="132" t="str">
        <f t="shared" si="782"/>
        <v/>
      </c>
      <c r="BP1331" s="132" t="str">
        <f t="shared" si="783"/>
        <v/>
      </c>
      <c r="BQ1331" s="132" t="str">
        <f t="shared" si="784"/>
        <v/>
      </c>
      <c r="BR1331" s="132" t="str">
        <f t="shared" si="785"/>
        <v/>
      </c>
      <c r="BS1331" s="132" t="str">
        <f t="shared" si="786"/>
        <v/>
      </c>
      <c r="BT1331" s="132" t="str">
        <f t="shared" si="787"/>
        <v/>
      </c>
      <c r="BU1331" s="132" t="str">
        <f t="shared" si="788"/>
        <v/>
      </c>
      <c r="BV1331" s="132" t="str">
        <f t="shared" si="789"/>
        <v/>
      </c>
      <c r="BW1331" s="132" t="str">
        <f t="shared" si="790"/>
        <v/>
      </c>
      <c r="BX1331" s="132" t="str">
        <f t="shared" si="791"/>
        <v/>
      </c>
      <c r="BY1331" s="132" t="str">
        <f t="shared" si="792"/>
        <v/>
      </c>
      <c r="BZ1331" t="str">
        <f t="shared" si="793"/>
        <v/>
      </c>
      <c r="CA1331" t="str">
        <f t="shared" si="794"/>
        <v/>
      </c>
      <c r="CB1331" t="str">
        <f t="shared" si="795"/>
        <v/>
      </c>
      <c r="CC1331" t="str">
        <f t="shared" si="796"/>
        <v/>
      </c>
      <c r="CD1331" t="str">
        <f t="shared" si="797"/>
        <v/>
      </c>
      <c r="CE1331" t="str">
        <f t="shared" si="798"/>
        <v/>
      </c>
      <c r="CF1331" t="str">
        <f t="shared" si="799"/>
        <v/>
      </c>
      <c r="CG1331" t="str">
        <f t="shared" si="800"/>
        <v/>
      </c>
      <c r="CH1331" t="str">
        <f t="shared" si="801"/>
        <v/>
      </c>
      <c r="CI1331" t="str">
        <f t="shared" si="802"/>
        <v/>
      </c>
      <c r="CJ1331" t="str">
        <f t="shared" si="803"/>
        <v/>
      </c>
      <c r="CK1331" t="str">
        <f t="shared" si="804"/>
        <v/>
      </c>
      <c r="CL1331" t="str">
        <f t="shared" si="805"/>
        <v/>
      </c>
      <c r="CM1331" t="str">
        <f t="shared" si="806"/>
        <v/>
      </c>
      <c r="CN1331" t="str">
        <f t="shared" si="807"/>
        <v/>
      </c>
      <c r="CO1331" t="str">
        <f t="shared" si="808"/>
        <v/>
      </c>
    </row>
    <row r="1332" spans="1:93" ht="18.600000000000001" customHeight="1">
      <c r="A1332" t="s">
        <v>6283</v>
      </c>
      <c r="B1332" s="97" t="s">
        <v>5408</v>
      </c>
      <c r="C1332" s="26" t="s">
        <v>6436</v>
      </c>
      <c r="D1332" s="27"/>
      <c r="E1332" s="27" t="s">
        <v>70</v>
      </c>
      <c r="F1332" t="s">
        <v>48</v>
      </c>
      <c r="G1332" s="30" t="s">
        <v>58</v>
      </c>
      <c r="H1332" t="s">
        <v>68</v>
      </c>
      <c r="I1332" t="s">
        <v>2243</v>
      </c>
      <c r="K1332" s="28" t="s">
        <v>5314</v>
      </c>
      <c r="M1332" t="s">
        <v>38</v>
      </c>
      <c r="R1332" t="str">
        <f>IF(COUNTIF(soi_input_variables!A:A,B1332)&gt;0,"yes","no")</f>
        <v>no</v>
      </c>
      <c r="S1332" t="str">
        <f>IF(COUNTIF(midas_input_variables!A:A,B1332)&gt;0,"yes","no")</f>
        <v>yes</v>
      </c>
      <c r="T1332" t="str">
        <f t="shared" si="775"/>
        <v>yes</v>
      </c>
      <c r="U1332">
        <v>5</v>
      </c>
      <c r="V1332" t="str">
        <f>IF(COUNTIF(eucalc_variables_proxies!A:A,B1332)&gt;0,"yes","no")</f>
        <v>yes</v>
      </c>
      <c r="X1332" t="s">
        <v>3136</v>
      </c>
      <c r="Y1332" t="s">
        <v>3136</v>
      </c>
      <c r="AO1332" s="29"/>
      <c r="AP1332" s="103" t="s">
        <v>6437</v>
      </c>
      <c r="AQ1332" s="104" t="b">
        <v>1</v>
      </c>
      <c r="AR1332" s="105"/>
      <c r="AS1332" s="29"/>
      <c r="AT1332" s="131" t="str" cm="1">
        <f t="array" ref="AT1332">IFERROR(_xlfn.TEXTSPLIT(AR1332,";",,FALSE),"")</f>
        <v/>
      </c>
      <c r="BJ1332" s="132" t="str">
        <f t="shared" si="777"/>
        <v/>
      </c>
      <c r="BK1332" s="132" t="str">
        <f t="shared" si="778"/>
        <v/>
      </c>
      <c r="BL1332" s="132" t="str">
        <f t="shared" si="779"/>
        <v/>
      </c>
      <c r="BM1332" s="132" t="str">
        <f t="shared" si="780"/>
        <v/>
      </c>
      <c r="BN1332" s="132" t="str">
        <f t="shared" si="781"/>
        <v/>
      </c>
      <c r="BO1332" s="132" t="str">
        <f t="shared" si="782"/>
        <v/>
      </c>
      <c r="BP1332" s="132" t="str">
        <f t="shared" si="783"/>
        <v/>
      </c>
      <c r="BQ1332" s="132" t="str">
        <f t="shared" si="784"/>
        <v/>
      </c>
      <c r="BR1332" s="132" t="str">
        <f t="shared" si="785"/>
        <v/>
      </c>
      <c r="BS1332" s="132" t="str">
        <f t="shared" si="786"/>
        <v/>
      </c>
      <c r="BT1332" s="132" t="str">
        <f t="shared" si="787"/>
        <v/>
      </c>
      <c r="BU1332" s="132" t="str">
        <f t="shared" si="788"/>
        <v/>
      </c>
      <c r="BV1332" s="132" t="str">
        <f t="shared" si="789"/>
        <v/>
      </c>
      <c r="BW1332" s="132" t="str">
        <f t="shared" si="790"/>
        <v/>
      </c>
      <c r="BX1332" s="132" t="str">
        <f t="shared" si="791"/>
        <v/>
      </c>
      <c r="BY1332" s="132" t="str">
        <f t="shared" si="792"/>
        <v/>
      </c>
      <c r="BZ1332" t="str">
        <f t="shared" si="793"/>
        <v/>
      </c>
      <c r="CA1332" t="str">
        <f t="shared" si="794"/>
        <v/>
      </c>
      <c r="CB1332" t="str">
        <f t="shared" si="795"/>
        <v/>
      </c>
      <c r="CC1332" t="str">
        <f t="shared" si="796"/>
        <v/>
      </c>
      <c r="CD1332" t="str">
        <f t="shared" si="797"/>
        <v/>
      </c>
      <c r="CE1332" t="str">
        <f t="shared" si="798"/>
        <v/>
      </c>
      <c r="CF1332" t="str">
        <f t="shared" si="799"/>
        <v/>
      </c>
      <c r="CG1332" t="str">
        <f t="shared" si="800"/>
        <v/>
      </c>
      <c r="CH1332" t="str">
        <f t="shared" si="801"/>
        <v/>
      </c>
      <c r="CI1332" t="str">
        <f t="shared" si="802"/>
        <v/>
      </c>
      <c r="CJ1332" t="str">
        <f t="shared" si="803"/>
        <v/>
      </c>
      <c r="CK1332" t="str">
        <f t="shared" si="804"/>
        <v/>
      </c>
      <c r="CL1332" t="str">
        <f t="shared" si="805"/>
        <v/>
      </c>
      <c r="CM1332" t="str">
        <f t="shared" si="806"/>
        <v/>
      </c>
      <c r="CN1332" t="str">
        <f t="shared" si="807"/>
        <v/>
      </c>
      <c r="CO1332" t="str">
        <f t="shared" si="808"/>
        <v/>
      </c>
    </row>
    <row r="1333" spans="1:93" ht="15" customHeight="1">
      <c r="A1333" s="98" t="s">
        <v>6286</v>
      </c>
      <c r="B1333" t="s">
        <v>6438</v>
      </c>
      <c r="C1333" s="26"/>
      <c r="D1333" s="27"/>
      <c r="E1333" s="27" t="s">
        <v>70</v>
      </c>
      <c r="F1333" t="s">
        <v>48</v>
      </c>
      <c r="G1333" s="30" t="s">
        <v>58</v>
      </c>
      <c r="H1333" t="s">
        <v>68</v>
      </c>
      <c r="K1333" s="28"/>
      <c r="M1333" s="198" t="s">
        <v>1707</v>
      </c>
      <c r="R1333" t="str">
        <f>IF(COUNTIF(soi_input_variables!A:A,B1333)&gt;0,"yes","no")</f>
        <v>no</v>
      </c>
      <c r="S1333" t="str">
        <f>IF(COUNTIF(midas_input_variables!A:A,B1333)&gt;0,"yes","no")</f>
        <v>no</v>
      </c>
      <c r="T1333" t="str">
        <f>IF(OR(R1333="yes",S1333="yes"),"yes","no")</f>
        <v>no</v>
      </c>
      <c r="V1333" t="str">
        <f>IF(COUNTIF(eucalc_variables_proxies!A:A,B1333)&gt;0,"yes","no")</f>
        <v>no</v>
      </c>
      <c r="W1333" t="s">
        <v>38</v>
      </c>
      <c r="AO1333" s="29"/>
      <c r="AP1333" s="103" t="s">
        <v>6439</v>
      </c>
      <c r="AQ1333" s="104" t="b">
        <v>1</v>
      </c>
      <c r="AR1333" s="105"/>
      <c r="AS1333" s="29"/>
      <c r="AT1333" s="131" t="str" cm="1">
        <f t="array" ref="AT1333">IFERROR(_xlfn.TEXTSPLIT(AR1333,";",,FALSE),"")</f>
        <v/>
      </c>
      <c r="BJ1333" s="132" t="str">
        <f t="shared" si="777"/>
        <v/>
      </c>
      <c r="BK1333" s="132" t="str">
        <f t="shared" si="778"/>
        <v/>
      </c>
      <c r="BL1333" s="132" t="str">
        <f t="shared" si="779"/>
        <v/>
      </c>
      <c r="BM1333" s="132" t="str">
        <f t="shared" si="780"/>
        <v/>
      </c>
      <c r="BN1333" s="132" t="str">
        <f t="shared" si="781"/>
        <v/>
      </c>
      <c r="BO1333" s="132" t="str">
        <f t="shared" si="782"/>
        <v/>
      </c>
      <c r="BP1333" s="132" t="str">
        <f t="shared" si="783"/>
        <v/>
      </c>
      <c r="BQ1333" s="132" t="str">
        <f t="shared" si="784"/>
        <v/>
      </c>
      <c r="BR1333" s="132" t="str">
        <f t="shared" si="785"/>
        <v/>
      </c>
      <c r="BS1333" s="132" t="str">
        <f t="shared" si="786"/>
        <v/>
      </c>
      <c r="BT1333" s="132" t="str">
        <f t="shared" si="787"/>
        <v/>
      </c>
      <c r="BU1333" s="132" t="str">
        <f t="shared" si="788"/>
        <v/>
      </c>
      <c r="BV1333" s="132" t="str">
        <f t="shared" si="789"/>
        <v/>
      </c>
      <c r="BW1333" s="132" t="str">
        <f t="shared" si="790"/>
        <v/>
      </c>
      <c r="BX1333" s="132" t="str">
        <f t="shared" si="791"/>
        <v/>
      </c>
      <c r="BY1333" s="132" t="str">
        <f t="shared" si="792"/>
        <v/>
      </c>
      <c r="BZ1333" t="str">
        <f t="shared" si="793"/>
        <v/>
      </c>
      <c r="CA1333" t="str">
        <f t="shared" si="794"/>
        <v/>
      </c>
      <c r="CB1333" t="str">
        <f t="shared" si="795"/>
        <v/>
      </c>
      <c r="CC1333" t="str">
        <f t="shared" si="796"/>
        <v/>
      </c>
      <c r="CD1333" t="str">
        <f t="shared" si="797"/>
        <v/>
      </c>
      <c r="CE1333" t="str">
        <f t="shared" si="798"/>
        <v/>
      </c>
      <c r="CF1333" t="str">
        <f t="shared" si="799"/>
        <v/>
      </c>
      <c r="CG1333" t="str">
        <f t="shared" si="800"/>
        <v/>
      </c>
      <c r="CH1333" t="str">
        <f t="shared" si="801"/>
        <v/>
      </c>
      <c r="CI1333" t="str">
        <f t="shared" si="802"/>
        <v/>
      </c>
      <c r="CJ1333" t="str">
        <f t="shared" si="803"/>
        <v/>
      </c>
      <c r="CK1333" t="str">
        <f t="shared" si="804"/>
        <v/>
      </c>
      <c r="CL1333" t="str">
        <f t="shared" si="805"/>
        <v/>
      </c>
      <c r="CM1333" t="str">
        <f t="shared" si="806"/>
        <v/>
      </c>
      <c r="CN1333" t="str">
        <f t="shared" si="807"/>
        <v/>
      </c>
      <c r="CO1333" t="str">
        <f t="shared" si="808"/>
        <v/>
      </c>
    </row>
    <row r="1334" spans="1:93" ht="15.6" customHeight="1">
      <c r="A1334" t="s">
        <v>6291</v>
      </c>
      <c r="B1334" s="97" t="s">
        <v>5412</v>
      </c>
      <c r="C1334" s="26" t="s">
        <v>6440</v>
      </c>
      <c r="D1334" s="27"/>
      <c r="E1334" s="27" t="s">
        <v>70</v>
      </c>
      <c r="F1334" t="s">
        <v>48</v>
      </c>
      <c r="G1334" s="30" t="s">
        <v>58</v>
      </c>
      <c r="H1334" t="s">
        <v>68</v>
      </c>
      <c r="I1334" t="s">
        <v>2151</v>
      </c>
      <c r="K1334" s="28"/>
      <c r="M1334" t="s">
        <v>38</v>
      </c>
      <c r="R1334" t="str">
        <f>IF(COUNTIF(soi_input_variables!A:A,B1334)&gt;0,"yes","no")</f>
        <v>yes</v>
      </c>
      <c r="S1334" t="str">
        <f>IF(COUNTIF(midas_input_variables!A:A,B1334)&gt;0,"yes","no")</f>
        <v>yes</v>
      </c>
      <c r="T1334" t="str">
        <f t="shared" si="775"/>
        <v>yes</v>
      </c>
      <c r="U1334">
        <v>10</v>
      </c>
      <c r="V1334" t="str">
        <f>IF(COUNTIF(eucalc_variables_proxies!A:A,B1334)&gt;0,"yes","no")</f>
        <v>yes</v>
      </c>
      <c r="X1334" t="s">
        <v>3136</v>
      </c>
      <c r="Y1334" t="s">
        <v>3136</v>
      </c>
      <c r="AO1334" s="29"/>
      <c r="AP1334" s="103" t="s">
        <v>6441</v>
      </c>
      <c r="AQ1334" s="104" t="b">
        <v>1</v>
      </c>
      <c r="AR1334" s="105"/>
      <c r="AS1334" s="29"/>
      <c r="AT1334" s="131" t="str" cm="1">
        <f t="array" ref="AT1334">IFERROR(_xlfn.TEXTSPLIT(AR1334,";",,FALSE),"")</f>
        <v/>
      </c>
      <c r="BJ1334" s="132" t="str">
        <f t="shared" si="777"/>
        <v/>
      </c>
      <c r="BK1334" s="132" t="str">
        <f t="shared" si="778"/>
        <v/>
      </c>
      <c r="BL1334" s="132" t="str">
        <f t="shared" si="779"/>
        <v/>
      </c>
      <c r="BM1334" s="132" t="str">
        <f t="shared" si="780"/>
        <v/>
      </c>
      <c r="BN1334" s="132" t="str">
        <f t="shared" si="781"/>
        <v/>
      </c>
      <c r="BO1334" s="132" t="str">
        <f t="shared" si="782"/>
        <v/>
      </c>
      <c r="BP1334" s="132" t="str">
        <f t="shared" si="783"/>
        <v/>
      </c>
      <c r="BQ1334" s="132" t="str">
        <f t="shared" si="784"/>
        <v/>
      </c>
      <c r="BR1334" s="132" t="str">
        <f t="shared" si="785"/>
        <v/>
      </c>
      <c r="BS1334" s="132" t="str">
        <f t="shared" si="786"/>
        <v/>
      </c>
      <c r="BT1334" s="132" t="str">
        <f t="shared" si="787"/>
        <v/>
      </c>
      <c r="BU1334" s="132" t="str">
        <f t="shared" si="788"/>
        <v/>
      </c>
      <c r="BV1334" s="132" t="str">
        <f t="shared" si="789"/>
        <v/>
      </c>
      <c r="BW1334" s="132" t="str">
        <f t="shared" si="790"/>
        <v/>
      </c>
      <c r="BX1334" s="132" t="str">
        <f t="shared" si="791"/>
        <v/>
      </c>
      <c r="BY1334" s="132" t="str">
        <f t="shared" si="792"/>
        <v/>
      </c>
      <c r="BZ1334" t="str">
        <f t="shared" si="793"/>
        <v/>
      </c>
      <c r="CA1334" t="str">
        <f t="shared" si="794"/>
        <v/>
      </c>
      <c r="CB1334" t="str">
        <f t="shared" si="795"/>
        <v/>
      </c>
      <c r="CC1334" t="str">
        <f t="shared" si="796"/>
        <v/>
      </c>
      <c r="CD1334" t="str">
        <f t="shared" si="797"/>
        <v/>
      </c>
      <c r="CE1334" t="str">
        <f t="shared" si="798"/>
        <v/>
      </c>
      <c r="CF1334" t="str">
        <f t="shared" si="799"/>
        <v/>
      </c>
      <c r="CG1334" t="str">
        <f t="shared" si="800"/>
        <v/>
      </c>
      <c r="CH1334" t="str">
        <f t="shared" si="801"/>
        <v/>
      </c>
      <c r="CI1334" t="str">
        <f t="shared" si="802"/>
        <v/>
      </c>
      <c r="CJ1334" t="str">
        <f t="shared" si="803"/>
        <v/>
      </c>
      <c r="CK1334" t="str">
        <f t="shared" si="804"/>
        <v/>
      </c>
      <c r="CL1334" t="str">
        <f t="shared" si="805"/>
        <v/>
      </c>
      <c r="CM1334" t="str">
        <f t="shared" si="806"/>
        <v/>
      </c>
      <c r="CN1334" t="str">
        <f t="shared" si="807"/>
        <v/>
      </c>
      <c r="CO1334" t="str">
        <f t="shared" si="808"/>
        <v/>
      </c>
    </row>
    <row r="1335" spans="1:93" ht="14.7" customHeight="1">
      <c r="A1335" t="s">
        <v>6294</v>
      </c>
      <c r="B1335" s="97" t="s">
        <v>5416</v>
      </c>
      <c r="C1335" s="26" t="s">
        <v>6442</v>
      </c>
      <c r="D1335" s="27"/>
      <c r="E1335" s="27" t="s">
        <v>70</v>
      </c>
      <c r="F1335" t="s">
        <v>48</v>
      </c>
      <c r="G1335" s="30" t="s">
        <v>58</v>
      </c>
      <c r="H1335" t="s">
        <v>68</v>
      </c>
      <c r="I1335" t="s">
        <v>2151</v>
      </c>
      <c r="K1335" s="28"/>
      <c r="M1335" t="s">
        <v>38</v>
      </c>
      <c r="O1335" s="1" t="s">
        <v>6443</v>
      </c>
      <c r="R1335" t="str">
        <f>IF(COUNTIF(soi_input_variables!A:A,B1335)&gt;0,"yes","no")</f>
        <v>yes</v>
      </c>
      <c r="S1335" t="str">
        <f>IF(COUNTIF(midas_input_variables!A:A,B1335)&gt;0,"yes","no")</f>
        <v>no</v>
      </c>
      <c r="T1335" t="str">
        <f t="shared" si="775"/>
        <v>yes</v>
      </c>
      <c r="U1335">
        <v>10</v>
      </c>
      <c r="V1335" t="str">
        <f>IF(COUNTIF(eucalc_variables_proxies!A:A,B1335)&gt;0,"yes","no")</f>
        <v>yes</v>
      </c>
      <c r="X1335" t="s">
        <v>3136</v>
      </c>
      <c r="Y1335" t="s">
        <v>3136</v>
      </c>
      <c r="AO1335" s="29"/>
      <c r="AP1335" s="103" t="s">
        <v>6444</v>
      </c>
      <c r="AQ1335" s="104" t="b">
        <v>1</v>
      </c>
      <c r="AR1335" s="105"/>
      <c r="AS1335" s="29"/>
      <c r="AT1335" s="131" t="str" cm="1">
        <f t="array" ref="AT1335">IFERROR(_xlfn.TEXTSPLIT(AR1335,";",,FALSE),"")</f>
        <v/>
      </c>
      <c r="BJ1335" s="132" t="str">
        <f t="shared" si="777"/>
        <v/>
      </c>
      <c r="BK1335" s="132" t="str">
        <f t="shared" si="778"/>
        <v/>
      </c>
      <c r="BL1335" s="132" t="str">
        <f t="shared" si="779"/>
        <v/>
      </c>
      <c r="BM1335" s="132" t="str">
        <f t="shared" si="780"/>
        <v/>
      </c>
      <c r="BN1335" s="132" t="str">
        <f t="shared" si="781"/>
        <v/>
      </c>
      <c r="BO1335" s="132" t="str">
        <f t="shared" si="782"/>
        <v/>
      </c>
      <c r="BP1335" s="132" t="str">
        <f t="shared" si="783"/>
        <v/>
      </c>
      <c r="BQ1335" s="132" t="str">
        <f t="shared" si="784"/>
        <v/>
      </c>
      <c r="BR1335" s="132" t="str">
        <f t="shared" si="785"/>
        <v/>
      </c>
      <c r="BS1335" s="132" t="str">
        <f t="shared" si="786"/>
        <v/>
      </c>
      <c r="BT1335" s="132" t="str">
        <f t="shared" si="787"/>
        <v/>
      </c>
      <c r="BU1335" s="132" t="str">
        <f t="shared" si="788"/>
        <v/>
      </c>
      <c r="BV1335" s="132" t="str">
        <f t="shared" si="789"/>
        <v/>
      </c>
      <c r="BW1335" s="132" t="str">
        <f t="shared" si="790"/>
        <v/>
      </c>
      <c r="BX1335" s="132" t="str">
        <f t="shared" si="791"/>
        <v/>
      </c>
      <c r="BY1335" s="132" t="str">
        <f t="shared" si="792"/>
        <v/>
      </c>
      <c r="BZ1335" t="str">
        <f t="shared" si="793"/>
        <v/>
      </c>
      <c r="CA1335" t="str">
        <f t="shared" si="794"/>
        <v/>
      </c>
      <c r="CB1335" t="str">
        <f t="shared" si="795"/>
        <v/>
      </c>
      <c r="CC1335" t="str">
        <f t="shared" si="796"/>
        <v/>
      </c>
      <c r="CD1335" t="str">
        <f t="shared" si="797"/>
        <v/>
      </c>
      <c r="CE1335" t="str">
        <f t="shared" si="798"/>
        <v/>
      </c>
      <c r="CF1335" t="str">
        <f t="shared" si="799"/>
        <v/>
      </c>
      <c r="CG1335" t="str">
        <f t="shared" si="800"/>
        <v/>
      </c>
      <c r="CH1335" t="str">
        <f t="shared" si="801"/>
        <v/>
      </c>
      <c r="CI1335" t="str">
        <f t="shared" si="802"/>
        <v/>
      </c>
      <c r="CJ1335" t="str">
        <f t="shared" si="803"/>
        <v/>
      </c>
      <c r="CK1335" t="str">
        <f t="shared" si="804"/>
        <v/>
      </c>
      <c r="CL1335" t="str">
        <f t="shared" si="805"/>
        <v/>
      </c>
      <c r="CM1335" t="str">
        <f t="shared" si="806"/>
        <v/>
      </c>
      <c r="CN1335" t="str">
        <f t="shared" si="807"/>
        <v/>
      </c>
      <c r="CO1335" t="str">
        <f t="shared" si="808"/>
        <v/>
      </c>
    </row>
    <row r="1336" spans="1:93" ht="17.100000000000001" customHeight="1">
      <c r="A1336" t="s">
        <v>6297</v>
      </c>
      <c r="B1336" s="97" t="s">
        <v>5420</v>
      </c>
      <c r="C1336" s="26" t="s">
        <v>6445</v>
      </c>
      <c r="D1336" s="27"/>
      <c r="E1336" s="27" t="s">
        <v>70</v>
      </c>
      <c r="F1336" t="s">
        <v>48</v>
      </c>
      <c r="G1336" s="30" t="s">
        <v>58</v>
      </c>
      <c r="H1336" t="s">
        <v>68</v>
      </c>
      <c r="I1336" t="s">
        <v>6446</v>
      </c>
      <c r="K1336" s="28"/>
      <c r="M1336" t="s">
        <v>38</v>
      </c>
      <c r="O1336" s="1" t="s">
        <v>6447</v>
      </c>
      <c r="R1336" t="str">
        <f>IF(COUNTIF(soi_input_variables!A:A,B1336)&gt;0,"yes","no")</f>
        <v>yes</v>
      </c>
      <c r="S1336" t="str">
        <f>IF(COUNTIF(midas_input_variables!A:A,B1336)&gt;0,"yes","no")</f>
        <v>yes</v>
      </c>
      <c r="T1336" t="str">
        <f t="shared" si="775"/>
        <v>yes</v>
      </c>
      <c r="U1336">
        <v>10</v>
      </c>
      <c r="V1336" t="str">
        <f>IF(COUNTIF(eucalc_variables_proxies!A:A,B1336)&gt;0,"yes","no")</f>
        <v>yes</v>
      </c>
      <c r="X1336" t="s">
        <v>3136</v>
      </c>
      <c r="Y1336" t="s">
        <v>3136</v>
      </c>
      <c r="AO1336" s="29"/>
      <c r="AP1336" s="103" t="s">
        <v>6448</v>
      </c>
      <c r="AQ1336" s="104" t="b">
        <v>1</v>
      </c>
      <c r="AR1336" s="105"/>
      <c r="AS1336" s="29"/>
      <c r="AT1336" s="131" t="str" cm="1">
        <f t="array" ref="AT1336">IFERROR(_xlfn.TEXTSPLIT(AR1336,";",,FALSE),"")</f>
        <v/>
      </c>
      <c r="BJ1336" s="132" t="str">
        <f t="shared" si="777"/>
        <v/>
      </c>
      <c r="BK1336" s="132" t="str">
        <f t="shared" si="778"/>
        <v/>
      </c>
      <c r="BL1336" s="132" t="str">
        <f t="shared" si="779"/>
        <v/>
      </c>
      <c r="BM1336" s="132" t="str">
        <f t="shared" si="780"/>
        <v/>
      </c>
      <c r="BN1336" s="132" t="str">
        <f t="shared" si="781"/>
        <v/>
      </c>
      <c r="BO1336" s="132" t="str">
        <f t="shared" si="782"/>
        <v/>
      </c>
      <c r="BP1336" s="132" t="str">
        <f t="shared" si="783"/>
        <v/>
      </c>
      <c r="BQ1336" s="132" t="str">
        <f t="shared" si="784"/>
        <v/>
      </c>
      <c r="BR1336" s="132" t="str">
        <f t="shared" si="785"/>
        <v/>
      </c>
      <c r="BS1336" s="132" t="str">
        <f t="shared" si="786"/>
        <v/>
      </c>
      <c r="BT1336" s="132" t="str">
        <f t="shared" si="787"/>
        <v/>
      </c>
      <c r="BU1336" s="132" t="str">
        <f t="shared" si="788"/>
        <v/>
      </c>
      <c r="BV1336" s="132" t="str">
        <f t="shared" si="789"/>
        <v/>
      </c>
      <c r="BW1336" s="132" t="str">
        <f t="shared" si="790"/>
        <v/>
      </c>
      <c r="BX1336" s="132" t="str">
        <f t="shared" si="791"/>
        <v/>
      </c>
      <c r="BY1336" s="132" t="str">
        <f t="shared" si="792"/>
        <v/>
      </c>
      <c r="BZ1336" t="str">
        <f t="shared" si="793"/>
        <v/>
      </c>
      <c r="CA1336" t="str">
        <f t="shared" si="794"/>
        <v/>
      </c>
      <c r="CB1336" t="str">
        <f t="shared" si="795"/>
        <v/>
      </c>
      <c r="CC1336" t="str">
        <f t="shared" si="796"/>
        <v/>
      </c>
      <c r="CD1336" t="str">
        <f t="shared" si="797"/>
        <v/>
      </c>
      <c r="CE1336" t="str">
        <f t="shared" si="798"/>
        <v/>
      </c>
      <c r="CF1336" t="str">
        <f t="shared" si="799"/>
        <v/>
      </c>
      <c r="CG1336" t="str">
        <f t="shared" si="800"/>
        <v/>
      </c>
      <c r="CH1336" t="str">
        <f t="shared" si="801"/>
        <v/>
      </c>
      <c r="CI1336" t="str">
        <f t="shared" si="802"/>
        <v/>
      </c>
      <c r="CJ1336" t="str">
        <f t="shared" si="803"/>
        <v/>
      </c>
      <c r="CK1336" t="str">
        <f t="shared" si="804"/>
        <v/>
      </c>
      <c r="CL1336" t="str">
        <f t="shared" si="805"/>
        <v/>
      </c>
      <c r="CM1336" t="str">
        <f t="shared" si="806"/>
        <v/>
      </c>
      <c r="CN1336" t="str">
        <f t="shared" si="807"/>
        <v/>
      </c>
      <c r="CO1336" t="str">
        <f t="shared" si="808"/>
        <v/>
      </c>
    </row>
    <row r="1337" spans="1:93" ht="18.600000000000001" customHeight="1">
      <c r="B1337" s="97" t="s">
        <v>5424</v>
      </c>
      <c r="C1337" s="26"/>
      <c r="D1337" s="27"/>
      <c r="E1337" s="27" t="s">
        <v>1672</v>
      </c>
      <c r="G1337" s="30" t="s">
        <v>58</v>
      </c>
      <c r="H1337" t="s">
        <v>434</v>
      </c>
      <c r="I1337" t="s">
        <v>439</v>
      </c>
      <c r="K1337" s="28"/>
      <c r="M1337" t="s">
        <v>38</v>
      </c>
      <c r="Q1337" s="1" t="str">
        <f>CONCATENATE($B$1272, "/(", $B$1338, "+", $B$1341, "+", $B$1343, "+", $B$1345, "+", $B$1351, "+", $B$1354, "+", $B$1356, "+", $B$1358, "+", $B$1364, "+", $B$1367, "+", $B$1369, "+", $B$1371, ")")</f>
        <v>eucalc_tra_emissions_co2e_freight_hdv/(eucalc_tra_vehicle_fleet_freight_hdvh_ice_diesel+eucalc_tra_vehicle_fleet_freight_hdvh_ice_gasoline+eucalc_tra_vehicle_fleet_freight_hdvh_phev_diesel+eucalc_tra_vehicle_fleet_freight_hdvh_phev_gasoline+eucalc_tra_vehicle_fleet_freight_hdvl_ice_diesel+eucalc_tra_vehicle_fleet_freight_hdvl_ice_gasoline+eucalc_tra_vehicle_fleet_freight_hdvl_phev_diesel+eucalc_tra_vehicle_fleet_freight_hdvl_phev_gasoline+eucalc_tra_vehicle_fleet_freight_hdvm_ice_diesel+eucalc_tra_vehicle_fleet_freight_hdvm_ice_gasoline+eucalc_tra_vehicle_fleet_freight_hdvm_phev_diesel+eucalc_tra_vehicle_fleet_freight_hdvm_phev_gasoline)</v>
      </c>
      <c r="R1337" t="str">
        <f>IF(COUNTIF(soi_input_variables!A:A,B1337)&gt;0,"yes","no")</f>
        <v>no</v>
      </c>
      <c r="S1337" t="str">
        <f>IF(COUNTIF(midas_input_variables!A:A,B1337)&gt;0,"yes","no")</f>
        <v>no</v>
      </c>
      <c r="T1337" t="str">
        <f t="shared" si="775"/>
        <v>no</v>
      </c>
      <c r="V1337" t="str">
        <f>IF(COUNTIF(eucalc_variables_proxies!A:A,B1337)&gt;0,"yes","no")</f>
        <v>no</v>
      </c>
      <c r="X1337" t="s">
        <v>3136</v>
      </c>
      <c r="Y1337" t="s">
        <v>3136</v>
      </c>
      <c r="AO1337" s="29"/>
      <c r="AP1337" s="103" t="s">
        <v>6449</v>
      </c>
      <c r="AQ1337" s="104" t="b">
        <v>1</v>
      </c>
      <c r="AR1337" s="105"/>
      <c r="AS1337" s="29"/>
      <c r="AT1337" s="131" t="str" cm="1">
        <f t="array" ref="AT1337">IFERROR(_xlfn.TEXTSPLIT(AR1337,";",,FALSE),"")</f>
        <v/>
      </c>
      <c r="BJ1337" s="132" t="str">
        <f t="shared" si="777"/>
        <v/>
      </c>
      <c r="BK1337" s="132" t="str">
        <f t="shared" si="778"/>
        <v/>
      </c>
      <c r="BL1337" s="132" t="str">
        <f t="shared" si="779"/>
        <v/>
      </c>
      <c r="BM1337" s="132" t="str">
        <f t="shared" si="780"/>
        <v/>
      </c>
      <c r="BN1337" s="132" t="str">
        <f t="shared" si="781"/>
        <v/>
      </c>
      <c r="BO1337" s="132" t="str">
        <f t="shared" si="782"/>
        <v/>
      </c>
      <c r="BP1337" s="132" t="str">
        <f t="shared" si="783"/>
        <v/>
      </c>
      <c r="BQ1337" s="132" t="str">
        <f t="shared" si="784"/>
        <v/>
      </c>
      <c r="BR1337" s="132" t="str">
        <f t="shared" si="785"/>
        <v/>
      </c>
      <c r="BS1337" s="132" t="str">
        <f t="shared" si="786"/>
        <v/>
      </c>
      <c r="BT1337" s="132" t="str">
        <f t="shared" si="787"/>
        <v/>
      </c>
      <c r="BU1337" s="132" t="str">
        <f t="shared" si="788"/>
        <v/>
      </c>
      <c r="BV1337" s="132" t="str">
        <f t="shared" si="789"/>
        <v/>
      </c>
      <c r="BW1337" s="132" t="str">
        <f t="shared" si="790"/>
        <v/>
      </c>
      <c r="BX1337" s="132" t="str">
        <f t="shared" si="791"/>
        <v/>
      </c>
      <c r="BY1337" s="132" t="str">
        <f t="shared" si="792"/>
        <v/>
      </c>
      <c r="BZ1337" t="str">
        <f t="shared" si="793"/>
        <v/>
      </c>
      <c r="CA1337" t="str">
        <f t="shared" si="794"/>
        <v/>
      </c>
      <c r="CB1337" t="str">
        <f t="shared" si="795"/>
        <v/>
      </c>
      <c r="CC1337" t="str">
        <f t="shared" si="796"/>
        <v/>
      </c>
      <c r="CD1337" t="str">
        <f t="shared" si="797"/>
        <v/>
      </c>
      <c r="CE1337" t="str">
        <f t="shared" si="798"/>
        <v/>
      </c>
      <c r="CF1337" t="str">
        <f t="shared" si="799"/>
        <v/>
      </c>
      <c r="CG1337" t="str">
        <f t="shared" si="800"/>
        <v/>
      </c>
      <c r="CH1337" t="str">
        <f t="shared" si="801"/>
        <v/>
      </c>
      <c r="CI1337" t="str">
        <f t="shared" si="802"/>
        <v/>
      </c>
      <c r="CJ1337" t="str">
        <f t="shared" si="803"/>
        <v/>
      </c>
      <c r="CK1337" t="str">
        <f t="shared" si="804"/>
        <v/>
      </c>
      <c r="CL1337" t="str">
        <f t="shared" si="805"/>
        <v/>
      </c>
      <c r="CM1337" t="str">
        <f t="shared" si="806"/>
        <v/>
      </c>
      <c r="CN1337" t="str">
        <f t="shared" si="807"/>
        <v/>
      </c>
      <c r="CO1337" t="str">
        <f t="shared" si="808"/>
        <v/>
      </c>
    </row>
    <row r="1338" spans="1:93" ht="16.2" customHeight="1">
      <c r="A1338" t="s">
        <v>6300</v>
      </c>
      <c r="B1338" s="97" t="s">
        <v>5429</v>
      </c>
      <c r="C1338" s="26" t="s">
        <v>6450</v>
      </c>
      <c r="D1338" s="27"/>
      <c r="E1338" s="27" t="s">
        <v>70</v>
      </c>
      <c r="F1338" t="s">
        <v>48</v>
      </c>
      <c r="G1338" s="30" t="s">
        <v>58</v>
      </c>
      <c r="H1338" t="s">
        <v>68</v>
      </c>
      <c r="I1338" t="s">
        <v>439</v>
      </c>
      <c r="K1338" s="28" t="s">
        <v>5304</v>
      </c>
      <c r="M1338" t="s">
        <v>38</v>
      </c>
      <c r="R1338" t="str">
        <f>IF(COUNTIF(soi_input_variables!A:A,B1338)&gt;0,"yes","no")</f>
        <v>yes</v>
      </c>
      <c r="S1338" t="str">
        <f>IF(COUNTIF(midas_input_variables!A:A,B1338)&gt;0,"yes","no")</f>
        <v>yes</v>
      </c>
      <c r="T1338" t="str">
        <f t="shared" si="775"/>
        <v>yes</v>
      </c>
      <c r="U1338">
        <v>10</v>
      </c>
      <c r="V1338" t="str">
        <f>IF(COUNTIF(eucalc_variables_proxies!A:A,B1338)&gt;0,"yes","no")</f>
        <v>yes</v>
      </c>
      <c r="X1338" t="s">
        <v>3136</v>
      </c>
      <c r="Y1338" t="s">
        <v>3136</v>
      </c>
      <c r="AO1338" s="29"/>
      <c r="AP1338" s="103" t="s">
        <v>6451</v>
      </c>
      <c r="AQ1338" s="104" t="b">
        <v>1</v>
      </c>
      <c r="AR1338" s="105"/>
      <c r="AS1338" s="29"/>
      <c r="AT1338" s="131" t="str" cm="1">
        <f t="array" ref="AT1338">IFERROR(_xlfn.TEXTSPLIT(AR1338,";",,FALSE),"")</f>
        <v/>
      </c>
      <c r="BJ1338" s="132" t="str">
        <f t="shared" si="777"/>
        <v/>
      </c>
      <c r="BK1338" s="132" t="str">
        <f t="shared" si="778"/>
        <v/>
      </c>
      <c r="BL1338" s="132" t="str">
        <f t="shared" si="779"/>
        <v/>
      </c>
      <c r="BM1338" s="132" t="str">
        <f t="shared" si="780"/>
        <v/>
      </c>
      <c r="BN1338" s="132" t="str">
        <f t="shared" si="781"/>
        <v/>
      </c>
      <c r="BO1338" s="132" t="str">
        <f t="shared" si="782"/>
        <v/>
      </c>
      <c r="BP1338" s="132" t="str">
        <f t="shared" si="783"/>
        <v/>
      </c>
      <c r="BQ1338" s="132" t="str">
        <f t="shared" si="784"/>
        <v/>
      </c>
      <c r="BR1338" s="132" t="str">
        <f t="shared" si="785"/>
        <v/>
      </c>
      <c r="BS1338" s="132" t="str">
        <f t="shared" si="786"/>
        <v/>
      </c>
      <c r="BT1338" s="132" t="str">
        <f t="shared" si="787"/>
        <v/>
      </c>
      <c r="BU1338" s="132" t="str">
        <f t="shared" si="788"/>
        <v/>
      </c>
      <c r="BV1338" s="132" t="str">
        <f t="shared" si="789"/>
        <v/>
      </c>
      <c r="BW1338" s="132" t="str">
        <f t="shared" si="790"/>
        <v/>
      </c>
      <c r="BX1338" s="132" t="str">
        <f t="shared" si="791"/>
        <v/>
      </c>
      <c r="BY1338" s="132" t="str">
        <f t="shared" si="792"/>
        <v/>
      </c>
      <c r="BZ1338" t="str">
        <f t="shared" si="793"/>
        <v/>
      </c>
      <c r="CA1338" t="str">
        <f t="shared" si="794"/>
        <v/>
      </c>
      <c r="CB1338" t="str">
        <f t="shared" si="795"/>
        <v/>
      </c>
      <c r="CC1338" t="str">
        <f t="shared" si="796"/>
        <v/>
      </c>
      <c r="CD1338" t="str">
        <f t="shared" si="797"/>
        <v/>
      </c>
      <c r="CE1338" t="str">
        <f t="shared" si="798"/>
        <v/>
      </c>
      <c r="CF1338" t="str">
        <f t="shared" si="799"/>
        <v/>
      </c>
      <c r="CG1338" t="str">
        <f t="shared" si="800"/>
        <v/>
      </c>
      <c r="CH1338" t="str">
        <f t="shared" si="801"/>
        <v/>
      </c>
      <c r="CI1338" t="str">
        <f t="shared" si="802"/>
        <v/>
      </c>
      <c r="CJ1338" t="str">
        <f t="shared" si="803"/>
        <v/>
      </c>
      <c r="CK1338" t="str">
        <f t="shared" si="804"/>
        <v/>
      </c>
      <c r="CL1338" t="str">
        <f t="shared" si="805"/>
        <v/>
      </c>
      <c r="CM1338" t="str">
        <f t="shared" si="806"/>
        <v/>
      </c>
      <c r="CN1338" t="str">
        <f t="shared" si="807"/>
        <v/>
      </c>
      <c r="CO1338" t="str">
        <f t="shared" si="808"/>
        <v/>
      </c>
    </row>
    <row r="1339" spans="1:93" ht="15.6" customHeight="1">
      <c r="A1339" t="s">
        <v>6303</v>
      </c>
      <c r="B1339" s="97" t="s">
        <v>5434</v>
      </c>
      <c r="C1339" s="26" t="s">
        <v>6452</v>
      </c>
      <c r="D1339" s="27"/>
      <c r="E1339" s="27" t="s">
        <v>70</v>
      </c>
      <c r="F1339" t="s">
        <v>48</v>
      </c>
      <c r="G1339" s="30" t="s">
        <v>58</v>
      </c>
      <c r="H1339" t="s">
        <v>68</v>
      </c>
      <c r="I1339" t="s">
        <v>456</v>
      </c>
      <c r="K1339" s="28"/>
      <c r="M1339" t="s">
        <v>38</v>
      </c>
      <c r="R1339" t="str">
        <f>IF(COUNTIF(soi_input_variables!A:A,B1339)&gt;0,"yes","no")</f>
        <v>yes</v>
      </c>
      <c r="S1339" t="str">
        <f>IF(COUNTIF(midas_input_variables!A:A,B1339)&gt;0,"yes","no")</f>
        <v>yes</v>
      </c>
      <c r="T1339" t="str">
        <f t="shared" si="775"/>
        <v>yes</v>
      </c>
      <c r="U1339">
        <v>10</v>
      </c>
      <c r="V1339" t="str">
        <f>IF(COUNTIF(eucalc_variables_proxies!A:A,B1339)&gt;0,"yes","no")</f>
        <v>yes</v>
      </c>
      <c r="X1339" t="s">
        <v>3136</v>
      </c>
      <c r="Y1339" t="s">
        <v>3136</v>
      </c>
      <c r="AO1339" s="29"/>
      <c r="AP1339" s="103" t="s">
        <v>6453</v>
      </c>
      <c r="AQ1339" s="104" t="b">
        <v>1</v>
      </c>
      <c r="AR1339" s="105"/>
      <c r="AS1339" s="29"/>
      <c r="AT1339" s="131" t="str" cm="1">
        <f t="array" ref="AT1339">IFERROR(_xlfn.TEXTSPLIT(AR1339,";",,FALSE),"")</f>
        <v/>
      </c>
      <c r="BJ1339" s="132" t="str">
        <f t="shared" si="777"/>
        <v/>
      </c>
      <c r="BK1339" s="132" t="str">
        <f t="shared" si="778"/>
        <v/>
      </c>
      <c r="BL1339" s="132" t="str">
        <f t="shared" si="779"/>
        <v/>
      </c>
      <c r="BM1339" s="132" t="str">
        <f t="shared" si="780"/>
        <v/>
      </c>
      <c r="BN1339" s="132" t="str">
        <f t="shared" si="781"/>
        <v/>
      </c>
      <c r="BO1339" s="132" t="str">
        <f t="shared" si="782"/>
        <v/>
      </c>
      <c r="BP1339" s="132" t="str">
        <f t="shared" si="783"/>
        <v/>
      </c>
      <c r="BQ1339" s="132" t="str">
        <f t="shared" si="784"/>
        <v/>
      </c>
      <c r="BR1339" s="132" t="str">
        <f t="shared" si="785"/>
        <v/>
      </c>
      <c r="BS1339" s="132" t="str">
        <f t="shared" si="786"/>
        <v/>
      </c>
      <c r="BT1339" s="132" t="str">
        <f t="shared" si="787"/>
        <v/>
      </c>
      <c r="BU1339" s="132" t="str">
        <f t="shared" si="788"/>
        <v/>
      </c>
      <c r="BV1339" s="132" t="str">
        <f t="shared" si="789"/>
        <v/>
      </c>
      <c r="BW1339" s="132" t="str">
        <f t="shared" si="790"/>
        <v/>
      </c>
      <c r="BX1339" s="132" t="str">
        <f t="shared" si="791"/>
        <v/>
      </c>
      <c r="BY1339" s="132" t="str">
        <f t="shared" si="792"/>
        <v/>
      </c>
      <c r="BZ1339" t="str">
        <f t="shared" si="793"/>
        <v/>
      </c>
      <c r="CA1339" t="str">
        <f t="shared" si="794"/>
        <v/>
      </c>
      <c r="CB1339" t="str">
        <f t="shared" si="795"/>
        <v/>
      </c>
      <c r="CC1339" t="str">
        <f t="shared" si="796"/>
        <v/>
      </c>
      <c r="CD1339" t="str">
        <f t="shared" si="797"/>
        <v/>
      </c>
      <c r="CE1339" t="str">
        <f t="shared" si="798"/>
        <v/>
      </c>
      <c r="CF1339" t="str">
        <f t="shared" si="799"/>
        <v/>
      </c>
      <c r="CG1339" t="str">
        <f t="shared" si="800"/>
        <v/>
      </c>
      <c r="CH1339" t="str">
        <f t="shared" si="801"/>
        <v/>
      </c>
      <c r="CI1339" t="str">
        <f t="shared" si="802"/>
        <v/>
      </c>
      <c r="CJ1339" t="str">
        <f t="shared" si="803"/>
        <v/>
      </c>
      <c r="CK1339" t="str">
        <f t="shared" si="804"/>
        <v/>
      </c>
      <c r="CL1339" t="str">
        <f t="shared" si="805"/>
        <v/>
      </c>
      <c r="CM1339" t="str">
        <f t="shared" si="806"/>
        <v/>
      </c>
      <c r="CN1339" t="str">
        <f t="shared" si="807"/>
        <v/>
      </c>
      <c r="CO1339" t="str">
        <f t="shared" si="808"/>
        <v/>
      </c>
    </row>
    <row r="1340" spans="1:93" ht="17.100000000000001" customHeight="1">
      <c r="B1340" s="97" t="s">
        <v>5439</v>
      </c>
      <c r="C1340" s="26"/>
      <c r="D1340" s="27"/>
      <c r="E1340" s="27" t="s">
        <v>1672</v>
      </c>
      <c r="G1340" s="30" t="s">
        <v>58</v>
      </c>
      <c r="H1340" t="s">
        <v>434</v>
      </c>
      <c r="I1340" t="s">
        <v>442</v>
      </c>
      <c r="K1340" s="28"/>
      <c r="M1340" t="s">
        <v>38</v>
      </c>
      <c r="Q1340" s="1" t="str">
        <f>CONCATENATE($B$1272,  "/(", $B$1338, "+", $B$1341, "+", $B$1343, "+", $B$1345, "+", $B$1351, "+", $B$1354, "+", $B$1356, "+", $B$1358, "+", $B$1364, "+", $B$1367, "+", $B$1369, "+", $B$1371, ")")</f>
        <v>eucalc_tra_emissions_co2e_freight_hdv/(eucalc_tra_vehicle_fleet_freight_hdvh_ice_diesel+eucalc_tra_vehicle_fleet_freight_hdvh_ice_gasoline+eucalc_tra_vehicle_fleet_freight_hdvh_phev_diesel+eucalc_tra_vehicle_fleet_freight_hdvh_phev_gasoline+eucalc_tra_vehicle_fleet_freight_hdvl_ice_diesel+eucalc_tra_vehicle_fleet_freight_hdvl_ice_gasoline+eucalc_tra_vehicle_fleet_freight_hdvl_phev_diesel+eucalc_tra_vehicle_fleet_freight_hdvl_phev_gasoline+eucalc_tra_vehicle_fleet_freight_hdvm_ice_diesel+eucalc_tra_vehicle_fleet_freight_hdvm_ice_gasoline+eucalc_tra_vehicle_fleet_freight_hdvm_phev_diesel+eucalc_tra_vehicle_fleet_freight_hdvm_phev_gasoline)</v>
      </c>
      <c r="R1340" t="str">
        <f>IF(COUNTIF(soi_input_variables!A:A,B1340)&gt;0,"yes","no")</f>
        <v>no</v>
      </c>
      <c r="S1340" t="str">
        <f>IF(COUNTIF(midas_input_variables!A:A,B1340)&gt;0,"yes","no")</f>
        <v>no</v>
      </c>
      <c r="T1340" t="str">
        <f t="shared" si="775"/>
        <v>no</v>
      </c>
      <c r="V1340" t="str">
        <f>IF(COUNTIF(eucalc_variables_proxies!A:A,B1340)&gt;0,"yes","no")</f>
        <v>no</v>
      </c>
      <c r="X1340" t="s">
        <v>3136</v>
      </c>
      <c r="Y1340" t="s">
        <v>3136</v>
      </c>
      <c r="AO1340" s="29"/>
      <c r="AP1340" s="103" t="s">
        <v>6454</v>
      </c>
      <c r="AQ1340" s="104" t="b">
        <v>1</v>
      </c>
      <c r="AR1340" s="105"/>
      <c r="AS1340" s="29"/>
      <c r="AT1340" s="131" t="str" cm="1">
        <f t="array" ref="AT1340">IFERROR(_xlfn.TEXTSPLIT(AR1340,";",,FALSE),"")</f>
        <v/>
      </c>
      <c r="BJ1340" s="132" t="str">
        <f t="shared" si="777"/>
        <v/>
      </c>
      <c r="BK1340" s="132" t="str">
        <f t="shared" si="778"/>
        <v/>
      </c>
      <c r="BL1340" s="132" t="str">
        <f t="shared" si="779"/>
        <v/>
      </c>
      <c r="BM1340" s="132" t="str">
        <f t="shared" si="780"/>
        <v/>
      </c>
      <c r="BN1340" s="132" t="str">
        <f t="shared" si="781"/>
        <v/>
      </c>
      <c r="BO1340" s="132" t="str">
        <f t="shared" si="782"/>
        <v/>
      </c>
      <c r="BP1340" s="132" t="str">
        <f t="shared" si="783"/>
        <v/>
      </c>
      <c r="BQ1340" s="132" t="str">
        <f t="shared" si="784"/>
        <v/>
      </c>
      <c r="BR1340" s="132" t="str">
        <f t="shared" si="785"/>
        <v/>
      </c>
      <c r="BS1340" s="132" t="str">
        <f t="shared" si="786"/>
        <v/>
      </c>
      <c r="BT1340" s="132" t="str">
        <f t="shared" si="787"/>
        <v/>
      </c>
      <c r="BU1340" s="132" t="str">
        <f t="shared" si="788"/>
        <v/>
      </c>
      <c r="BV1340" s="132" t="str">
        <f t="shared" si="789"/>
        <v/>
      </c>
      <c r="BW1340" s="132" t="str">
        <f t="shared" si="790"/>
        <v/>
      </c>
      <c r="BX1340" s="132" t="str">
        <f t="shared" si="791"/>
        <v/>
      </c>
      <c r="BY1340" s="132" t="str">
        <f t="shared" si="792"/>
        <v/>
      </c>
      <c r="BZ1340" t="str">
        <f t="shared" si="793"/>
        <v/>
      </c>
      <c r="CA1340" t="str">
        <f t="shared" si="794"/>
        <v/>
      </c>
      <c r="CB1340" t="str">
        <f t="shared" si="795"/>
        <v/>
      </c>
      <c r="CC1340" t="str">
        <f t="shared" si="796"/>
        <v/>
      </c>
      <c r="CD1340" t="str">
        <f t="shared" si="797"/>
        <v/>
      </c>
      <c r="CE1340" t="str">
        <f t="shared" si="798"/>
        <v/>
      </c>
      <c r="CF1340" t="str">
        <f t="shared" si="799"/>
        <v/>
      </c>
      <c r="CG1340" t="str">
        <f t="shared" si="800"/>
        <v/>
      </c>
      <c r="CH1340" t="str">
        <f t="shared" si="801"/>
        <v/>
      </c>
      <c r="CI1340" t="str">
        <f t="shared" si="802"/>
        <v/>
      </c>
      <c r="CJ1340" t="str">
        <f t="shared" si="803"/>
        <v/>
      </c>
      <c r="CK1340" t="str">
        <f t="shared" si="804"/>
        <v/>
      </c>
      <c r="CL1340" t="str">
        <f t="shared" si="805"/>
        <v/>
      </c>
      <c r="CM1340" t="str">
        <f t="shared" si="806"/>
        <v/>
      </c>
      <c r="CN1340" t="str">
        <f t="shared" si="807"/>
        <v/>
      </c>
      <c r="CO1340" t="str">
        <f t="shared" si="808"/>
        <v/>
      </c>
    </row>
    <row r="1341" spans="1:93" ht="14.1" customHeight="1">
      <c r="A1341" t="s">
        <v>6306</v>
      </c>
      <c r="B1341" s="97" t="s">
        <v>5442</v>
      </c>
      <c r="C1341" s="26" t="s">
        <v>6455</v>
      </c>
      <c r="D1341" s="27"/>
      <c r="E1341" s="27" t="s">
        <v>70</v>
      </c>
      <c r="F1341" t="s">
        <v>48</v>
      </c>
      <c r="G1341" s="30" t="s">
        <v>58</v>
      </c>
      <c r="H1341" t="s">
        <v>68</v>
      </c>
      <c r="I1341" t="s">
        <v>442</v>
      </c>
      <c r="K1341" s="28" t="s">
        <v>5304</v>
      </c>
      <c r="M1341" t="s">
        <v>38</v>
      </c>
      <c r="R1341" t="str">
        <f>IF(COUNTIF(soi_input_variables!A:A,B1341)&gt;0,"yes","no")</f>
        <v>yes</v>
      </c>
      <c r="S1341" t="str">
        <f>IF(COUNTIF(midas_input_variables!A:A,B1341)&gt;0,"yes","no")</f>
        <v>yes</v>
      </c>
      <c r="T1341" t="str">
        <f t="shared" si="775"/>
        <v>yes</v>
      </c>
      <c r="U1341">
        <v>10</v>
      </c>
      <c r="V1341" t="str">
        <f>IF(COUNTIF(eucalc_variables_proxies!A:A,B1341)&gt;0,"yes","no")</f>
        <v>yes</v>
      </c>
      <c r="X1341" t="s">
        <v>3136</v>
      </c>
      <c r="Y1341" t="s">
        <v>3136</v>
      </c>
      <c r="AO1341" s="29"/>
      <c r="AP1341" s="103" t="s">
        <v>6456</v>
      </c>
      <c r="AQ1341" s="104" t="b">
        <v>1</v>
      </c>
      <c r="AR1341" s="105"/>
      <c r="AS1341" s="29"/>
      <c r="AT1341" s="131" t="str" cm="1">
        <f t="array" ref="AT1341">IFERROR(_xlfn.TEXTSPLIT(AR1341,";",,FALSE),"")</f>
        <v/>
      </c>
      <c r="BJ1341" s="132" t="str">
        <f t="shared" si="777"/>
        <v/>
      </c>
      <c r="BK1341" s="132" t="str">
        <f t="shared" si="778"/>
        <v/>
      </c>
      <c r="BL1341" s="132" t="str">
        <f t="shared" si="779"/>
        <v/>
      </c>
      <c r="BM1341" s="132" t="str">
        <f t="shared" si="780"/>
        <v/>
      </c>
      <c r="BN1341" s="132" t="str">
        <f t="shared" si="781"/>
        <v/>
      </c>
      <c r="BO1341" s="132" t="str">
        <f t="shared" si="782"/>
        <v/>
      </c>
      <c r="BP1341" s="132" t="str">
        <f t="shared" si="783"/>
        <v/>
      </c>
      <c r="BQ1341" s="132" t="str">
        <f t="shared" si="784"/>
        <v/>
      </c>
      <c r="BR1341" s="132" t="str">
        <f t="shared" si="785"/>
        <v/>
      </c>
      <c r="BS1341" s="132" t="str">
        <f t="shared" si="786"/>
        <v/>
      </c>
      <c r="BT1341" s="132" t="str">
        <f t="shared" si="787"/>
        <v/>
      </c>
      <c r="BU1341" s="132" t="str">
        <f t="shared" si="788"/>
        <v/>
      </c>
      <c r="BV1341" s="132" t="str">
        <f t="shared" si="789"/>
        <v/>
      </c>
      <c r="BW1341" s="132" t="str">
        <f t="shared" si="790"/>
        <v/>
      </c>
      <c r="BX1341" s="132" t="str">
        <f t="shared" si="791"/>
        <v/>
      </c>
      <c r="BY1341" s="132" t="str">
        <f t="shared" si="792"/>
        <v/>
      </c>
      <c r="BZ1341" t="str">
        <f t="shared" si="793"/>
        <v/>
      </c>
      <c r="CA1341" t="str">
        <f t="shared" si="794"/>
        <v/>
      </c>
      <c r="CB1341" t="str">
        <f t="shared" si="795"/>
        <v/>
      </c>
      <c r="CC1341" t="str">
        <f t="shared" si="796"/>
        <v/>
      </c>
      <c r="CD1341" t="str">
        <f t="shared" si="797"/>
        <v/>
      </c>
      <c r="CE1341" t="str">
        <f t="shared" si="798"/>
        <v/>
      </c>
      <c r="CF1341" t="str">
        <f t="shared" si="799"/>
        <v/>
      </c>
      <c r="CG1341" t="str">
        <f t="shared" si="800"/>
        <v/>
      </c>
      <c r="CH1341" t="str">
        <f t="shared" si="801"/>
        <v/>
      </c>
      <c r="CI1341" t="str">
        <f t="shared" si="802"/>
        <v/>
      </c>
      <c r="CJ1341" t="str">
        <f t="shared" si="803"/>
        <v/>
      </c>
      <c r="CK1341" t="str">
        <f t="shared" si="804"/>
        <v/>
      </c>
      <c r="CL1341" t="str">
        <f t="shared" si="805"/>
        <v/>
      </c>
      <c r="CM1341" t="str">
        <f t="shared" si="806"/>
        <v/>
      </c>
      <c r="CN1341" t="str">
        <f t="shared" si="807"/>
        <v/>
      </c>
      <c r="CO1341" t="str">
        <f t="shared" si="808"/>
        <v/>
      </c>
    </row>
    <row r="1342" spans="1:93" ht="14.1" customHeight="1">
      <c r="B1342" s="97" t="s">
        <v>5445</v>
      </c>
      <c r="C1342" s="26"/>
      <c r="D1342" s="27"/>
      <c r="E1342" s="27" t="s">
        <v>1672</v>
      </c>
      <c r="G1342" s="30" t="s">
        <v>58</v>
      </c>
      <c r="H1342" t="s">
        <v>434</v>
      </c>
      <c r="I1342" t="s">
        <v>6457</v>
      </c>
      <c r="K1342" s="28"/>
      <c r="M1342" t="s">
        <v>38</v>
      </c>
      <c r="Q1342" s="1" t="str">
        <f>CONCATENATE($B$1272, "/(", $B$1338, "+", $B$1341, "+", $B$1343, "+", $B$1345, "+", $B$1351, "+", $B$1354, "+", $B$1356, "+", $B$1358, "+", $B$1364, "+", $B$1367, "+", $B$1369, "+", $B$1371, ")")</f>
        <v>eucalc_tra_emissions_co2e_freight_hdv/(eucalc_tra_vehicle_fleet_freight_hdvh_ice_diesel+eucalc_tra_vehicle_fleet_freight_hdvh_ice_gasoline+eucalc_tra_vehicle_fleet_freight_hdvh_phev_diesel+eucalc_tra_vehicle_fleet_freight_hdvh_phev_gasoline+eucalc_tra_vehicle_fleet_freight_hdvl_ice_diesel+eucalc_tra_vehicle_fleet_freight_hdvl_ice_gasoline+eucalc_tra_vehicle_fleet_freight_hdvl_phev_diesel+eucalc_tra_vehicle_fleet_freight_hdvl_phev_gasoline+eucalc_tra_vehicle_fleet_freight_hdvm_ice_diesel+eucalc_tra_vehicle_fleet_freight_hdvm_ice_gasoline+eucalc_tra_vehicle_fleet_freight_hdvm_phev_diesel+eucalc_tra_vehicle_fleet_freight_hdvm_phev_gasoline)</v>
      </c>
      <c r="R1342" t="str">
        <f>IF(COUNTIF(soi_input_variables!A:A,B1342)&gt;0,"yes","no")</f>
        <v>no</v>
      </c>
      <c r="S1342" t="str">
        <f>IF(COUNTIF(midas_input_variables!A:A,B1342)&gt;0,"yes","no")</f>
        <v>no</v>
      </c>
      <c r="T1342" t="str">
        <f t="shared" si="775"/>
        <v>no</v>
      </c>
      <c r="V1342" t="str">
        <f>IF(COUNTIF(eucalc_variables_proxies!A:A,B1342)&gt;0,"yes","no")</f>
        <v>no</v>
      </c>
      <c r="X1342" t="s">
        <v>3136</v>
      </c>
      <c r="Y1342" t="s">
        <v>3136</v>
      </c>
      <c r="AO1342" s="29"/>
      <c r="AP1342" s="103" t="s">
        <v>6458</v>
      </c>
      <c r="AQ1342" s="104" t="b">
        <v>1</v>
      </c>
      <c r="AR1342" s="105"/>
      <c r="AS1342" s="29"/>
      <c r="AT1342" s="131" t="str" cm="1">
        <f t="array" ref="AT1342">IFERROR(_xlfn.TEXTSPLIT(AR1342,";",,FALSE),"")</f>
        <v/>
      </c>
      <c r="BJ1342" s="132" t="str">
        <f t="shared" si="777"/>
        <v/>
      </c>
      <c r="BK1342" s="132" t="str">
        <f t="shared" si="778"/>
        <v/>
      </c>
      <c r="BL1342" s="132" t="str">
        <f t="shared" si="779"/>
        <v/>
      </c>
      <c r="BM1342" s="132" t="str">
        <f t="shared" si="780"/>
        <v/>
      </c>
      <c r="BN1342" s="132" t="str">
        <f t="shared" si="781"/>
        <v/>
      </c>
      <c r="BO1342" s="132" t="str">
        <f t="shared" si="782"/>
        <v/>
      </c>
      <c r="BP1342" s="132" t="str">
        <f t="shared" si="783"/>
        <v/>
      </c>
      <c r="BQ1342" s="132" t="str">
        <f t="shared" si="784"/>
        <v/>
      </c>
      <c r="BR1342" s="132" t="str">
        <f t="shared" si="785"/>
        <v/>
      </c>
      <c r="BS1342" s="132" t="str">
        <f t="shared" si="786"/>
        <v/>
      </c>
      <c r="BT1342" s="132" t="str">
        <f t="shared" si="787"/>
        <v/>
      </c>
      <c r="BU1342" s="132" t="str">
        <f t="shared" si="788"/>
        <v/>
      </c>
      <c r="BV1342" s="132" t="str">
        <f t="shared" si="789"/>
        <v/>
      </c>
      <c r="BW1342" s="132" t="str">
        <f t="shared" si="790"/>
        <v/>
      </c>
      <c r="BX1342" s="132" t="str">
        <f t="shared" si="791"/>
        <v/>
      </c>
      <c r="BY1342" s="132" t="str">
        <f t="shared" si="792"/>
        <v/>
      </c>
      <c r="BZ1342" t="str">
        <f t="shared" si="793"/>
        <v/>
      </c>
      <c r="CA1342" t="str">
        <f t="shared" si="794"/>
        <v/>
      </c>
      <c r="CB1342" t="str">
        <f t="shared" si="795"/>
        <v/>
      </c>
      <c r="CC1342" t="str">
        <f t="shared" si="796"/>
        <v/>
      </c>
      <c r="CD1342" t="str">
        <f t="shared" si="797"/>
        <v/>
      </c>
      <c r="CE1342" t="str">
        <f t="shared" si="798"/>
        <v/>
      </c>
      <c r="CF1342" t="str">
        <f t="shared" si="799"/>
        <v/>
      </c>
      <c r="CG1342" t="str">
        <f t="shared" si="800"/>
        <v/>
      </c>
      <c r="CH1342" t="str">
        <f t="shared" si="801"/>
        <v/>
      </c>
      <c r="CI1342" t="str">
        <f t="shared" si="802"/>
        <v/>
      </c>
      <c r="CJ1342" t="str">
        <f t="shared" si="803"/>
        <v/>
      </c>
      <c r="CK1342" t="str">
        <f t="shared" si="804"/>
        <v/>
      </c>
      <c r="CL1342" t="str">
        <f t="shared" si="805"/>
        <v/>
      </c>
      <c r="CM1342" t="str">
        <f t="shared" si="806"/>
        <v/>
      </c>
      <c r="CN1342" t="str">
        <f t="shared" si="807"/>
        <v/>
      </c>
      <c r="CO1342" t="str">
        <f t="shared" si="808"/>
        <v/>
      </c>
    </row>
    <row r="1343" spans="1:93" ht="14.7" customHeight="1">
      <c r="A1343" t="s">
        <v>6309</v>
      </c>
      <c r="B1343" s="97" t="s">
        <v>5448</v>
      </c>
      <c r="C1343" s="26" t="s">
        <v>6459</v>
      </c>
      <c r="D1343" s="27"/>
      <c r="E1343" s="27" t="s">
        <v>70</v>
      </c>
      <c r="F1343" t="s">
        <v>48</v>
      </c>
      <c r="G1343" s="30" t="s">
        <v>58</v>
      </c>
      <c r="H1343" t="s">
        <v>68</v>
      </c>
      <c r="I1343" t="s">
        <v>6457</v>
      </c>
      <c r="K1343" s="28" t="s">
        <v>5304</v>
      </c>
      <c r="M1343" t="s">
        <v>38</v>
      </c>
      <c r="R1343" t="str">
        <f>IF(COUNTIF(soi_input_variables!A:A,B1343)&gt;0,"yes","no")</f>
        <v>yes</v>
      </c>
      <c r="S1343" t="str">
        <f>IF(COUNTIF(midas_input_variables!A:A,B1343)&gt;0,"yes","no")</f>
        <v>yes</v>
      </c>
      <c r="T1343" t="str">
        <f t="shared" si="775"/>
        <v>yes</v>
      </c>
      <c r="U1343">
        <v>10</v>
      </c>
      <c r="V1343" t="str">
        <f>IF(COUNTIF(eucalc_variables_proxies!A:A,B1343)&gt;0,"yes","no")</f>
        <v>yes</v>
      </c>
      <c r="X1343" t="s">
        <v>3136</v>
      </c>
      <c r="Y1343" t="s">
        <v>3136</v>
      </c>
      <c r="AO1343" s="29"/>
      <c r="AP1343" s="103" t="s">
        <v>6460</v>
      </c>
      <c r="AQ1343" s="104" t="b">
        <v>1</v>
      </c>
      <c r="AR1343" s="105"/>
      <c r="AS1343" s="29"/>
      <c r="AT1343" s="131" t="str" cm="1">
        <f t="array" ref="AT1343">IFERROR(_xlfn.TEXTSPLIT(AR1343,";",,FALSE),"")</f>
        <v/>
      </c>
      <c r="BJ1343" s="132" t="str">
        <f t="shared" si="777"/>
        <v/>
      </c>
      <c r="BK1343" s="132" t="str">
        <f t="shared" si="778"/>
        <v/>
      </c>
      <c r="BL1343" s="132" t="str">
        <f t="shared" si="779"/>
        <v/>
      </c>
      <c r="BM1343" s="132" t="str">
        <f t="shared" si="780"/>
        <v/>
      </c>
      <c r="BN1343" s="132" t="str">
        <f t="shared" si="781"/>
        <v/>
      </c>
      <c r="BO1343" s="132" t="str">
        <f t="shared" si="782"/>
        <v/>
      </c>
      <c r="BP1343" s="132" t="str">
        <f t="shared" si="783"/>
        <v/>
      </c>
      <c r="BQ1343" s="132" t="str">
        <f t="shared" si="784"/>
        <v/>
      </c>
      <c r="BR1343" s="132" t="str">
        <f t="shared" si="785"/>
        <v/>
      </c>
      <c r="BS1343" s="132" t="str">
        <f t="shared" si="786"/>
        <v/>
      </c>
      <c r="BT1343" s="132" t="str">
        <f t="shared" si="787"/>
        <v/>
      </c>
      <c r="BU1343" s="132" t="str">
        <f t="shared" si="788"/>
        <v/>
      </c>
      <c r="BV1343" s="132" t="str">
        <f t="shared" si="789"/>
        <v/>
      </c>
      <c r="BW1343" s="132" t="str">
        <f t="shared" si="790"/>
        <v/>
      </c>
      <c r="BX1343" s="132" t="str">
        <f t="shared" si="791"/>
        <v/>
      </c>
      <c r="BY1343" s="132" t="str">
        <f t="shared" si="792"/>
        <v/>
      </c>
      <c r="BZ1343" t="str">
        <f t="shared" si="793"/>
        <v/>
      </c>
      <c r="CA1343" t="str">
        <f t="shared" si="794"/>
        <v/>
      </c>
      <c r="CB1343" t="str">
        <f t="shared" si="795"/>
        <v/>
      </c>
      <c r="CC1343" t="str">
        <f t="shared" si="796"/>
        <v/>
      </c>
      <c r="CD1343" t="str">
        <f t="shared" si="797"/>
        <v/>
      </c>
      <c r="CE1343" t="str">
        <f t="shared" si="798"/>
        <v/>
      </c>
      <c r="CF1343" t="str">
        <f t="shared" si="799"/>
        <v/>
      </c>
      <c r="CG1343" t="str">
        <f t="shared" si="800"/>
        <v/>
      </c>
      <c r="CH1343" t="str">
        <f t="shared" si="801"/>
        <v/>
      </c>
      <c r="CI1343" t="str">
        <f t="shared" si="802"/>
        <v/>
      </c>
      <c r="CJ1343" t="str">
        <f t="shared" si="803"/>
        <v/>
      </c>
      <c r="CK1343" t="str">
        <f t="shared" si="804"/>
        <v/>
      </c>
      <c r="CL1343" t="str">
        <f t="shared" si="805"/>
        <v/>
      </c>
      <c r="CM1343" t="str">
        <f t="shared" si="806"/>
        <v/>
      </c>
      <c r="CN1343" t="str">
        <f t="shared" si="807"/>
        <v/>
      </c>
      <c r="CO1343" t="str">
        <f t="shared" si="808"/>
        <v/>
      </c>
    </row>
    <row r="1344" spans="1:93" ht="14.7" customHeight="1">
      <c r="B1344" s="97" t="s">
        <v>5452</v>
      </c>
      <c r="C1344" s="26"/>
      <c r="D1344" s="27"/>
      <c r="E1344" s="27" t="s">
        <v>1672</v>
      </c>
      <c r="G1344" s="30" t="s">
        <v>58</v>
      </c>
      <c r="H1344" t="s">
        <v>434</v>
      </c>
      <c r="I1344" t="s">
        <v>439</v>
      </c>
      <c r="K1344" s="28"/>
      <c r="M1344" t="s">
        <v>38</v>
      </c>
      <c r="Q1344" s="1" t="str">
        <f>CONCATENATE($B$1272, "/(", $B$1338, "+", $B$1341, "+", $B$1343, "+", $B$1345, "+", $B$1351, "+", $B$1354, "+", $B$1356, "+", $B$1358, "+", $B$1364, "+", $B$1367, "+", $B$1369, "+", $B$1371, ")")</f>
        <v>eucalc_tra_emissions_co2e_freight_hdv/(eucalc_tra_vehicle_fleet_freight_hdvh_ice_diesel+eucalc_tra_vehicle_fleet_freight_hdvh_ice_gasoline+eucalc_tra_vehicle_fleet_freight_hdvh_phev_diesel+eucalc_tra_vehicle_fleet_freight_hdvh_phev_gasoline+eucalc_tra_vehicle_fleet_freight_hdvl_ice_diesel+eucalc_tra_vehicle_fleet_freight_hdvl_ice_gasoline+eucalc_tra_vehicle_fleet_freight_hdvl_phev_diesel+eucalc_tra_vehicle_fleet_freight_hdvl_phev_gasoline+eucalc_tra_vehicle_fleet_freight_hdvm_ice_diesel+eucalc_tra_vehicle_fleet_freight_hdvm_ice_gasoline+eucalc_tra_vehicle_fleet_freight_hdvm_phev_diesel+eucalc_tra_vehicle_fleet_freight_hdvm_phev_gasoline)</v>
      </c>
      <c r="R1344" t="str">
        <f>IF(COUNTIF(soi_input_variables!A:A,B1344)&gt;0,"yes","no")</f>
        <v>no</v>
      </c>
      <c r="S1344" t="str">
        <f>IF(COUNTIF(midas_input_variables!A:A,B1344)&gt;0,"yes","no")</f>
        <v>no</v>
      </c>
      <c r="T1344" t="str">
        <f t="shared" si="775"/>
        <v>no</v>
      </c>
      <c r="V1344" t="str">
        <f>IF(COUNTIF(eucalc_variables_proxies!A:A,B1344)&gt;0,"yes","no")</f>
        <v>no</v>
      </c>
      <c r="X1344" t="s">
        <v>3136</v>
      </c>
      <c r="Y1344" t="s">
        <v>3136</v>
      </c>
      <c r="AO1344" s="29"/>
      <c r="AP1344" s="103" t="s">
        <v>6461</v>
      </c>
      <c r="AQ1344" s="104" t="b">
        <v>1</v>
      </c>
      <c r="AR1344" s="105"/>
      <c r="AS1344" s="29"/>
      <c r="AT1344" s="131" t="str" cm="1">
        <f t="array" ref="AT1344">IFERROR(_xlfn.TEXTSPLIT(AR1344,";",,FALSE),"")</f>
        <v/>
      </c>
      <c r="BJ1344" s="132" t="str">
        <f t="shared" si="777"/>
        <v/>
      </c>
      <c r="BK1344" s="132" t="str">
        <f t="shared" si="778"/>
        <v/>
      </c>
      <c r="BL1344" s="132" t="str">
        <f t="shared" si="779"/>
        <v/>
      </c>
      <c r="BM1344" s="132" t="str">
        <f t="shared" si="780"/>
        <v/>
      </c>
      <c r="BN1344" s="132" t="str">
        <f t="shared" si="781"/>
        <v/>
      </c>
      <c r="BO1344" s="132" t="str">
        <f t="shared" si="782"/>
        <v/>
      </c>
      <c r="BP1344" s="132" t="str">
        <f t="shared" si="783"/>
        <v/>
      </c>
      <c r="BQ1344" s="132" t="str">
        <f t="shared" si="784"/>
        <v/>
      </c>
      <c r="BR1344" s="132" t="str">
        <f t="shared" si="785"/>
        <v/>
      </c>
      <c r="BS1344" s="132" t="str">
        <f t="shared" si="786"/>
        <v/>
      </c>
      <c r="BT1344" s="132" t="str">
        <f t="shared" si="787"/>
        <v/>
      </c>
      <c r="BU1344" s="132" t="str">
        <f t="shared" si="788"/>
        <v/>
      </c>
      <c r="BV1344" s="132" t="str">
        <f t="shared" si="789"/>
        <v/>
      </c>
      <c r="BW1344" s="132" t="str">
        <f t="shared" si="790"/>
        <v/>
      </c>
      <c r="BX1344" s="132" t="str">
        <f t="shared" si="791"/>
        <v/>
      </c>
      <c r="BY1344" s="132" t="str">
        <f t="shared" si="792"/>
        <v/>
      </c>
      <c r="BZ1344" t="str">
        <f t="shared" si="793"/>
        <v/>
      </c>
      <c r="CA1344" t="str">
        <f t="shared" si="794"/>
        <v/>
      </c>
      <c r="CB1344" t="str">
        <f t="shared" si="795"/>
        <v/>
      </c>
      <c r="CC1344" t="str">
        <f t="shared" si="796"/>
        <v/>
      </c>
      <c r="CD1344" t="str">
        <f t="shared" si="797"/>
        <v/>
      </c>
      <c r="CE1344" t="str">
        <f t="shared" si="798"/>
        <v/>
      </c>
      <c r="CF1344" t="str">
        <f t="shared" si="799"/>
        <v/>
      </c>
      <c r="CG1344" t="str">
        <f t="shared" si="800"/>
        <v/>
      </c>
      <c r="CH1344" t="str">
        <f t="shared" si="801"/>
        <v/>
      </c>
      <c r="CI1344" t="str">
        <f t="shared" si="802"/>
        <v/>
      </c>
      <c r="CJ1344" t="str">
        <f t="shared" si="803"/>
        <v/>
      </c>
      <c r="CK1344" t="str">
        <f t="shared" si="804"/>
        <v/>
      </c>
      <c r="CL1344" t="str">
        <f t="shared" si="805"/>
        <v/>
      </c>
      <c r="CM1344" t="str">
        <f t="shared" si="806"/>
        <v/>
      </c>
      <c r="CN1344" t="str">
        <f t="shared" si="807"/>
        <v/>
      </c>
      <c r="CO1344" t="str">
        <f t="shared" si="808"/>
        <v/>
      </c>
    </row>
    <row r="1345" spans="1:93" ht="13.2" customHeight="1">
      <c r="A1345" t="s">
        <v>6312</v>
      </c>
      <c r="B1345" s="97" t="s">
        <v>5458</v>
      </c>
      <c r="C1345" s="26" t="s">
        <v>6462</v>
      </c>
      <c r="D1345" s="27"/>
      <c r="E1345" s="27" t="s">
        <v>70</v>
      </c>
      <c r="F1345" t="s">
        <v>48</v>
      </c>
      <c r="G1345" s="30" t="s">
        <v>58</v>
      </c>
      <c r="H1345" t="s">
        <v>68</v>
      </c>
      <c r="I1345" t="s">
        <v>6463</v>
      </c>
      <c r="K1345" s="28" t="s">
        <v>5304</v>
      </c>
      <c r="M1345" t="s">
        <v>38</v>
      </c>
      <c r="R1345" t="str">
        <f>IF(COUNTIF(soi_input_variables!A:A,B1345)&gt;0,"yes","no")</f>
        <v>yes</v>
      </c>
      <c r="S1345" t="str">
        <f>IF(COUNTIF(midas_input_variables!A:A,B1345)&gt;0,"yes","no")</f>
        <v>no</v>
      </c>
      <c r="T1345" t="str">
        <f t="shared" si="775"/>
        <v>yes</v>
      </c>
      <c r="U1345">
        <v>10</v>
      </c>
      <c r="V1345" t="str">
        <f>IF(COUNTIF(eucalc_variables_proxies!A:A,B1345)&gt;0,"yes","no")</f>
        <v>yes</v>
      </c>
      <c r="X1345" t="s">
        <v>3136</v>
      </c>
      <c r="Y1345" t="s">
        <v>3136</v>
      </c>
      <c r="AO1345" s="29"/>
      <c r="AP1345" s="103" t="s">
        <v>6464</v>
      </c>
      <c r="AQ1345" s="104" t="b">
        <v>1</v>
      </c>
      <c r="AR1345" s="105"/>
      <c r="AS1345" s="29"/>
      <c r="AT1345" s="131" t="str" cm="1">
        <f t="array" ref="AT1345">IFERROR(_xlfn.TEXTSPLIT(AR1345,";",,FALSE),"")</f>
        <v/>
      </c>
      <c r="BJ1345" s="132" t="str">
        <f t="shared" si="777"/>
        <v/>
      </c>
      <c r="BK1345" s="132" t="str">
        <f t="shared" si="778"/>
        <v/>
      </c>
      <c r="BL1345" s="132" t="str">
        <f t="shared" si="779"/>
        <v/>
      </c>
      <c r="BM1345" s="132" t="str">
        <f t="shared" si="780"/>
        <v/>
      </c>
      <c r="BN1345" s="132" t="str">
        <f t="shared" si="781"/>
        <v/>
      </c>
      <c r="BO1345" s="132" t="str">
        <f t="shared" si="782"/>
        <v/>
      </c>
      <c r="BP1345" s="132" t="str">
        <f t="shared" si="783"/>
        <v/>
      </c>
      <c r="BQ1345" s="132" t="str">
        <f t="shared" si="784"/>
        <v/>
      </c>
      <c r="BR1345" s="132" t="str">
        <f t="shared" si="785"/>
        <v/>
      </c>
      <c r="BS1345" s="132" t="str">
        <f t="shared" si="786"/>
        <v/>
      </c>
      <c r="BT1345" s="132" t="str">
        <f t="shared" si="787"/>
        <v/>
      </c>
      <c r="BU1345" s="132" t="str">
        <f t="shared" si="788"/>
        <v/>
      </c>
      <c r="BV1345" s="132" t="str">
        <f t="shared" si="789"/>
        <v/>
      </c>
      <c r="BW1345" s="132" t="str">
        <f t="shared" si="790"/>
        <v/>
      </c>
      <c r="BX1345" s="132" t="str">
        <f t="shared" si="791"/>
        <v/>
      </c>
      <c r="BY1345" s="132" t="str">
        <f t="shared" si="792"/>
        <v/>
      </c>
      <c r="BZ1345" t="str">
        <f t="shared" si="793"/>
        <v/>
      </c>
      <c r="CA1345" t="str">
        <f t="shared" si="794"/>
        <v/>
      </c>
      <c r="CB1345" t="str">
        <f t="shared" si="795"/>
        <v/>
      </c>
      <c r="CC1345" t="str">
        <f t="shared" si="796"/>
        <v/>
      </c>
      <c r="CD1345" t="str">
        <f t="shared" si="797"/>
        <v/>
      </c>
      <c r="CE1345" t="str">
        <f t="shared" si="798"/>
        <v/>
      </c>
      <c r="CF1345" t="str">
        <f t="shared" si="799"/>
        <v/>
      </c>
      <c r="CG1345" t="str">
        <f t="shared" si="800"/>
        <v/>
      </c>
      <c r="CH1345" t="str">
        <f t="shared" si="801"/>
        <v/>
      </c>
      <c r="CI1345" t="str">
        <f t="shared" si="802"/>
        <v/>
      </c>
      <c r="CJ1345" t="str">
        <f t="shared" si="803"/>
        <v/>
      </c>
      <c r="CK1345" t="str">
        <f t="shared" si="804"/>
        <v/>
      </c>
      <c r="CL1345" t="str">
        <f t="shared" si="805"/>
        <v/>
      </c>
      <c r="CM1345" t="str">
        <f t="shared" si="806"/>
        <v/>
      </c>
      <c r="CN1345" t="str">
        <f t="shared" si="807"/>
        <v/>
      </c>
      <c r="CO1345" t="str">
        <f t="shared" si="808"/>
        <v/>
      </c>
    </row>
    <row r="1346" spans="1:93" ht="13.2" customHeight="1">
      <c r="A1346" s="192" t="s">
        <v>6315</v>
      </c>
      <c r="B1346" s="192" t="s">
        <v>6465</v>
      </c>
      <c r="C1346" s="26"/>
      <c r="D1346" s="27"/>
      <c r="E1346" s="27" t="s">
        <v>70</v>
      </c>
      <c r="F1346" t="s">
        <v>48</v>
      </c>
      <c r="G1346" s="30" t="s">
        <v>58</v>
      </c>
      <c r="H1346" t="s">
        <v>68</v>
      </c>
      <c r="K1346" s="28"/>
      <c r="L1346" s="198" t="s">
        <v>472</v>
      </c>
      <c r="M1346" s="198" t="s">
        <v>1707</v>
      </c>
      <c r="R1346" t="str">
        <f>IF(COUNTIF(soi_input_variables!A:A,B1346)&gt;0,"yes","no")</f>
        <v>no</v>
      </c>
      <c r="S1346" t="str">
        <f>IF(COUNTIF(midas_input_variables!A:A,B1346)&gt;0,"yes","no")</f>
        <v>yes</v>
      </c>
      <c r="T1346" t="str">
        <f t="shared" ref="T1346:T1347" si="812">IF(OR(R1346="yes",S1346="yes"),"yes","no")</f>
        <v>yes</v>
      </c>
      <c r="V1346" t="str">
        <f>IF(COUNTIF(eucalc_variables_proxies!A:A,B1346)&gt;0,"yes","no")</f>
        <v>no</v>
      </c>
      <c r="W1346" s="198" t="s">
        <v>38</v>
      </c>
      <c r="AO1346" s="29"/>
      <c r="AP1346" s="103" t="s">
        <v>6466</v>
      </c>
      <c r="AQ1346" s="104" t="b">
        <v>1</v>
      </c>
      <c r="AR1346" s="105"/>
      <c r="AS1346" s="29"/>
      <c r="AT1346" s="131" t="str" cm="1">
        <f t="array" ref="AT1346">IFERROR(_xlfn.TEXTSPLIT(AR1346,";",,FALSE),"")</f>
        <v/>
      </c>
      <c r="BJ1346" s="132" t="str">
        <f t="shared" si="777"/>
        <v/>
      </c>
      <c r="BK1346" s="132" t="str">
        <f t="shared" si="778"/>
        <v/>
      </c>
      <c r="BL1346" s="132" t="str">
        <f t="shared" si="779"/>
        <v/>
      </c>
      <c r="BM1346" s="132" t="str">
        <f t="shared" si="780"/>
        <v/>
      </c>
      <c r="BN1346" s="132" t="str">
        <f t="shared" si="781"/>
        <v/>
      </c>
      <c r="BO1346" s="132" t="str">
        <f t="shared" si="782"/>
        <v/>
      </c>
      <c r="BP1346" s="132" t="str">
        <f t="shared" si="783"/>
        <v/>
      </c>
      <c r="BQ1346" s="132" t="str">
        <f t="shared" si="784"/>
        <v/>
      </c>
      <c r="BR1346" s="132" t="str">
        <f t="shared" si="785"/>
        <v/>
      </c>
      <c r="BS1346" s="132" t="str">
        <f t="shared" si="786"/>
        <v/>
      </c>
      <c r="BT1346" s="132" t="str">
        <f t="shared" si="787"/>
        <v/>
      </c>
      <c r="BU1346" s="132" t="str">
        <f t="shared" si="788"/>
        <v/>
      </c>
      <c r="BV1346" s="132" t="str">
        <f t="shared" si="789"/>
        <v/>
      </c>
      <c r="BW1346" s="132" t="str">
        <f t="shared" si="790"/>
        <v/>
      </c>
      <c r="BX1346" s="132" t="str">
        <f t="shared" si="791"/>
        <v/>
      </c>
      <c r="BY1346" s="132" t="str">
        <f t="shared" si="792"/>
        <v/>
      </c>
      <c r="BZ1346" t="str">
        <f t="shared" si="793"/>
        <v/>
      </c>
      <c r="CA1346" t="str">
        <f t="shared" si="794"/>
        <v/>
      </c>
      <c r="CB1346" t="str">
        <f t="shared" si="795"/>
        <v/>
      </c>
      <c r="CC1346" t="str">
        <f t="shared" si="796"/>
        <v/>
      </c>
      <c r="CD1346" t="str">
        <f t="shared" si="797"/>
        <v/>
      </c>
      <c r="CE1346" t="str">
        <f t="shared" si="798"/>
        <v/>
      </c>
      <c r="CF1346" t="str">
        <f t="shared" si="799"/>
        <v/>
      </c>
      <c r="CG1346" t="str">
        <f t="shared" si="800"/>
        <v/>
      </c>
      <c r="CH1346" t="str">
        <f t="shared" si="801"/>
        <v/>
      </c>
      <c r="CI1346" t="str">
        <f t="shared" si="802"/>
        <v/>
      </c>
      <c r="CJ1346" t="str">
        <f t="shared" si="803"/>
        <v/>
      </c>
      <c r="CK1346" t="str">
        <f t="shared" si="804"/>
        <v/>
      </c>
      <c r="CL1346" t="str">
        <f t="shared" si="805"/>
        <v/>
      </c>
      <c r="CM1346" t="str">
        <f t="shared" si="806"/>
        <v/>
      </c>
      <c r="CN1346" t="str">
        <f t="shared" si="807"/>
        <v/>
      </c>
      <c r="CO1346" t="str">
        <f t="shared" si="808"/>
        <v/>
      </c>
    </row>
    <row r="1347" spans="1:93" ht="15" customHeight="1">
      <c r="A1347" t="s">
        <v>6318</v>
      </c>
      <c r="B1347" s="97" t="s">
        <v>5462</v>
      </c>
      <c r="C1347" s="26" t="s">
        <v>6467</v>
      </c>
      <c r="D1347" s="27"/>
      <c r="E1347" s="27" t="s">
        <v>70</v>
      </c>
      <c r="F1347" t="s">
        <v>48</v>
      </c>
      <c r="G1347" s="30" t="s">
        <v>58</v>
      </c>
      <c r="H1347" t="s">
        <v>68</v>
      </c>
      <c r="I1347" t="s">
        <v>2151</v>
      </c>
      <c r="K1347" s="28"/>
      <c r="M1347" t="s">
        <v>38</v>
      </c>
      <c r="R1347" t="str">
        <f>IF(COUNTIF(soi_input_variables!A:A,B1347)&gt;0,"yes","no")</f>
        <v>yes</v>
      </c>
      <c r="S1347" t="str">
        <f>IF(COUNTIF(midas_input_variables!A:A,B1347)&gt;0,"yes","no")</f>
        <v>yes</v>
      </c>
      <c r="T1347" t="str">
        <f t="shared" si="812"/>
        <v>yes</v>
      </c>
      <c r="U1347">
        <v>10</v>
      </c>
      <c r="V1347" t="str">
        <f>IF(COUNTIF(eucalc_variables_proxies!A:A,B1347)&gt;0,"yes","no")</f>
        <v>yes</v>
      </c>
      <c r="X1347" t="s">
        <v>3136</v>
      </c>
      <c r="Y1347" t="s">
        <v>3136</v>
      </c>
      <c r="AO1347" s="29"/>
      <c r="AP1347" s="103" t="s">
        <v>6468</v>
      </c>
      <c r="AQ1347" s="104" t="b">
        <v>1</v>
      </c>
      <c r="AR1347" s="105"/>
      <c r="AS1347" s="29"/>
      <c r="AT1347" s="131" t="str" cm="1">
        <f t="array" ref="AT1347">IFERROR(_xlfn.TEXTSPLIT(AR1347,";",,FALSE),"")</f>
        <v/>
      </c>
      <c r="BJ1347" s="132" t="str">
        <f t="shared" si="777"/>
        <v/>
      </c>
      <c r="BK1347" s="132" t="str">
        <f t="shared" si="778"/>
        <v/>
      </c>
      <c r="BL1347" s="132" t="str">
        <f t="shared" si="779"/>
        <v/>
      </c>
      <c r="BM1347" s="132" t="str">
        <f t="shared" si="780"/>
        <v/>
      </c>
      <c r="BN1347" s="132" t="str">
        <f t="shared" si="781"/>
        <v/>
      </c>
      <c r="BO1347" s="132" t="str">
        <f t="shared" si="782"/>
        <v/>
      </c>
      <c r="BP1347" s="132" t="str">
        <f t="shared" si="783"/>
        <v/>
      </c>
      <c r="BQ1347" s="132" t="str">
        <f t="shared" si="784"/>
        <v/>
      </c>
      <c r="BR1347" s="132" t="str">
        <f t="shared" si="785"/>
        <v/>
      </c>
      <c r="BS1347" s="132" t="str">
        <f t="shared" si="786"/>
        <v/>
      </c>
      <c r="BT1347" s="132" t="str">
        <f t="shared" si="787"/>
        <v/>
      </c>
      <c r="BU1347" s="132" t="str">
        <f t="shared" si="788"/>
        <v/>
      </c>
      <c r="BV1347" s="132" t="str">
        <f t="shared" si="789"/>
        <v/>
      </c>
      <c r="BW1347" s="132" t="str">
        <f t="shared" si="790"/>
        <v/>
      </c>
      <c r="BX1347" s="132" t="str">
        <f t="shared" si="791"/>
        <v/>
      </c>
      <c r="BY1347" s="132" t="str">
        <f t="shared" si="792"/>
        <v/>
      </c>
      <c r="BZ1347" t="str">
        <f t="shared" si="793"/>
        <v/>
      </c>
      <c r="CA1347" t="str">
        <f t="shared" si="794"/>
        <v/>
      </c>
      <c r="CB1347" t="str">
        <f t="shared" si="795"/>
        <v/>
      </c>
      <c r="CC1347" t="str">
        <f t="shared" si="796"/>
        <v/>
      </c>
      <c r="CD1347" t="str">
        <f t="shared" si="797"/>
        <v/>
      </c>
      <c r="CE1347" t="str">
        <f t="shared" si="798"/>
        <v/>
      </c>
      <c r="CF1347" t="str">
        <f t="shared" si="799"/>
        <v/>
      </c>
      <c r="CG1347" t="str">
        <f t="shared" si="800"/>
        <v/>
      </c>
      <c r="CH1347" t="str">
        <f t="shared" si="801"/>
        <v/>
      </c>
      <c r="CI1347" t="str">
        <f t="shared" si="802"/>
        <v/>
      </c>
      <c r="CJ1347" t="str">
        <f t="shared" si="803"/>
        <v/>
      </c>
      <c r="CK1347" t="str">
        <f t="shared" si="804"/>
        <v/>
      </c>
      <c r="CL1347" t="str">
        <f t="shared" si="805"/>
        <v/>
      </c>
      <c r="CM1347" t="str">
        <f t="shared" si="806"/>
        <v/>
      </c>
      <c r="CN1347" t="str">
        <f t="shared" si="807"/>
        <v/>
      </c>
      <c r="CO1347" t="str">
        <f t="shared" si="808"/>
        <v/>
      </c>
    </row>
    <row r="1348" spans="1:93" ht="15.6" customHeight="1">
      <c r="A1348" t="s">
        <v>6321</v>
      </c>
      <c r="B1348" s="97" t="s">
        <v>5465</v>
      </c>
      <c r="C1348" s="26" t="s">
        <v>6469</v>
      </c>
      <c r="D1348" s="27"/>
      <c r="E1348" s="27" t="s">
        <v>70</v>
      </c>
      <c r="F1348" t="s">
        <v>48</v>
      </c>
      <c r="G1348" s="30" t="s">
        <v>58</v>
      </c>
      <c r="H1348" t="s">
        <v>68</v>
      </c>
      <c r="I1348" t="s">
        <v>2151</v>
      </c>
      <c r="K1348" s="28"/>
      <c r="M1348" t="s">
        <v>38</v>
      </c>
      <c r="O1348" s="1" t="s">
        <v>6443</v>
      </c>
      <c r="R1348" t="str">
        <f>IF(COUNTIF(soi_input_variables!A:A,B1348)&gt;0,"yes","no")</f>
        <v>yes</v>
      </c>
      <c r="S1348" t="str">
        <f>IF(COUNTIF(midas_input_variables!A:A,B1348)&gt;0,"yes","no")</f>
        <v>no</v>
      </c>
      <c r="T1348" t="str">
        <f t="shared" si="775"/>
        <v>yes</v>
      </c>
      <c r="U1348">
        <v>10</v>
      </c>
      <c r="V1348" t="str">
        <f>IF(COUNTIF(eucalc_variables_proxies!A:A,B1348)&gt;0,"yes","no")</f>
        <v>yes</v>
      </c>
      <c r="X1348" t="s">
        <v>3136</v>
      </c>
      <c r="Y1348" t="s">
        <v>3136</v>
      </c>
      <c r="AO1348" s="29"/>
      <c r="AP1348" s="103" t="s">
        <v>6470</v>
      </c>
      <c r="AQ1348" s="104" t="b">
        <v>1</v>
      </c>
      <c r="AR1348" s="105"/>
      <c r="AS1348" s="29"/>
      <c r="AT1348" s="131" t="str" cm="1">
        <f t="array" ref="AT1348">IFERROR(_xlfn.TEXTSPLIT(AR1348,";",,FALSE),"")</f>
        <v/>
      </c>
      <c r="BJ1348" s="132" t="str">
        <f t="shared" si="777"/>
        <v/>
      </c>
      <c r="BK1348" s="132" t="str">
        <f t="shared" si="778"/>
        <v/>
      </c>
      <c r="BL1348" s="132" t="str">
        <f t="shared" si="779"/>
        <v/>
      </c>
      <c r="BM1348" s="132" t="str">
        <f t="shared" si="780"/>
        <v/>
      </c>
      <c r="BN1348" s="132" t="str">
        <f t="shared" si="781"/>
        <v/>
      </c>
      <c r="BO1348" s="132" t="str">
        <f t="shared" si="782"/>
        <v/>
      </c>
      <c r="BP1348" s="132" t="str">
        <f t="shared" si="783"/>
        <v/>
      </c>
      <c r="BQ1348" s="132" t="str">
        <f t="shared" si="784"/>
        <v/>
      </c>
      <c r="BR1348" s="132" t="str">
        <f t="shared" si="785"/>
        <v/>
      </c>
      <c r="BS1348" s="132" t="str">
        <f t="shared" si="786"/>
        <v/>
      </c>
      <c r="BT1348" s="132" t="str">
        <f t="shared" si="787"/>
        <v/>
      </c>
      <c r="BU1348" s="132" t="str">
        <f t="shared" si="788"/>
        <v/>
      </c>
      <c r="BV1348" s="132" t="str">
        <f t="shared" si="789"/>
        <v/>
      </c>
      <c r="BW1348" s="132" t="str">
        <f t="shared" si="790"/>
        <v/>
      </c>
      <c r="BX1348" s="132" t="str">
        <f t="shared" si="791"/>
        <v/>
      </c>
      <c r="BY1348" s="132" t="str">
        <f t="shared" si="792"/>
        <v/>
      </c>
      <c r="BZ1348" t="str">
        <f t="shared" si="793"/>
        <v/>
      </c>
      <c r="CA1348" t="str">
        <f t="shared" si="794"/>
        <v/>
      </c>
      <c r="CB1348" t="str">
        <f t="shared" si="795"/>
        <v/>
      </c>
      <c r="CC1348" t="str">
        <f t="shared" si="796"/>
        <v/>
      </c>
      <c r="CD1348" t="str">
        <f t="shared" si="797"/>
        <v/>
      </c>
      <c r="CE1348" t="str">
        <f t="shared" si="798"/>
        <v/>
      </c>
      <c r="CF1348" t="str">
        <f t="shared" si="799"/>
        <v/>
      </c>
      <c r="CG1348" t="str">
        <f t="shared" si="800"/>
        <v/>
      </c>
      <c r="CH1348" t="str">
        <f t="shared" si="801"/>
        <v/>
      </c>
      <c r="CI1348" t="str">
        <f t="shared" si="802"/>
        <v/>
      </c>
      <c r="CJ1348" t="str">
        <f t="shared" si="803"/>
        <v/>
      </c>
      <c r="CK1348" t="str">
        <f t="shared" si="804"/>
        <v/>
      </c>
      <c r="CL1348" t="str">
        <f t="shared" si="805"/>
        <v/>
      </c>
      <c r="CM1348" t="str">
        <f t="shared" si="806"/>
        <v/>
      </c>
      <c r="CN1348" t="str">
        <f t="shared" si="807"/>
        <v/>
      </c>
      <c r="CO1348" t="str">
        <f t="shared" si="808"/>
        <v/>
      </c>
    </row>
    <row r="1349" spans="1:93" ht="15" customHeight="1">
      <c r="A1349" t="s">
        <v>6324</v>
      </c>
      <c r="B1349" s="97" t="s">
        <v>5467</v>
      </c>
      <c r="C1349" s="26" t="s">
        <v>6471</v>
      </c>
      <c r="D1349" s="27"/>
      <c r="E1349" s="27" t="s">
        <v>70</v>
      </c>
      <c r="F1349" t="s">
        <v>48</v>
      </c>
      <c r="G1349" s="30" t="s">
        <v>58</v>
      </c>
      <c r="H1349" t="s">
        <v>68</v>
      </c>
      <c r="I1349" t="s">
        <v>6446</v>
      </c>
      <c r="K1349" s="28"/>
      <c r="M1349" t="s">
        <v>38</v>
      </c>
      <c r="O1349" s="1" t="s">
        <v>6447</v>
      </c>
      <c r="R1349" t="str">
        <f>IF(COUNTIF(soi_input_variables!A:A,B1349)&gt;0,"yes","no")</f>
        <v>yes</v>
      </c>
      <c r="S1349" t="str">
        <f>IF(COUNTIF(midas_input_variables!A:A,B1349)&gt;0,"yes","no")</f>
        <v>yes</v>
      </c>
      <c r="T1349" t="str">
        <f t="shared" si="775"/>
        <v>yes</v>
      </c>
      <c r="U1349">
        <v>10</v>
      </c>
      <c r="V1349" t="str">
        <f>IF(COUNTIF(eucalc_variables_proxies!A:A,B1349)&gt;0,"yes","no")</f>
        <v>yes</v>
      </c>
      <c r="X1349" t="s">
        <v>3136</v>
      </c>
      <c r="Y1349" t="s">
        <v>3136</v>
      </c>
      <c r="AO1349" s="29"/>
      <c r="AP1349" s="103" t="s">
        <v>6472</v>
      </c>
      <c r="AQ1349" s="104" t="b">
        <v>1</v>
      </c>
      <c r="AR1349" s="105"/>
      <c r="AS1349" s="29"/>
      <c r="AT1349" s="131" t="str" cm="1">
        <f t="array" ref="AT1349">IFERROR(_xlfn.TEXTSPLIT(AR1349,";",,FALSE),"")</f>
        <v/>
      </c>
      <c r="BJ1349" s="132" t="str">
        <f t="shared" si="777"/>
        <v/>
      </c>
      <c r="BK1349" s="132" t="str">
        <f t="shared" si="778"/>
        <v/>
      </c>
      <c r="BL1349" s="132" t="str">
        <f t="shared" si="779"/>
        <v/>
      </c>
      <c r="BM1349" s="132" t="str">
        <f t="shared" si="780"/>
        <v/>
      </c>
      <c r="BN1349" s="132" t="str">
        <f t="shared" si="781"/>
        <v/>
      </c>
      <c r="BO1349" s="132" t="str">
        <f t="shared" si="782"/>
        <v/>
      </c>
      <c r="BP1349" s="132" t="str">
        <f t="shared" si="783"/>
        <v/>
      </c>
      <c r="BQ1349" s="132" t="str">
        <f t="shared" si="784"/>
        <v/>
      </c>
      <c r="BR1349" s="132" t="str">
        <f t="shared" si="785"/>
        <v/>
      </c>
      <c r="BS1349" s="132" t="str">
        <f t="shared" si="786"/>
        <v/>
      </c>
      <c r="BT1349" s="132" t="str">
        <f t="shared" si="787"/>
        <v/>
      </c>
      <c r="BU1349" s="132" t="str">
        <f t="shared" si="788"/>
        <v/>
      </c>
      <c r="BV1349" s="132" t="str">
        <f t="shared" si="789"/>
        <v/>
      </c>
      <c r="BW1349" s="132" t="str">
        <f t="shared" si="790"/>
        <v/>
      </c>
      <c r="BX1349" s="132" t="str">
        <f t="shared" si="791"/>
        <v/>
      </c>
      <c r="BY1349" s="132" t="str">
        <f t="shared" si="792"/>
        <v/>
      </c>
      <c r="BZ1349" t="str">
        <f t="shared" si="793"/>
        <v/>
      </c>
      <c r="CA1349" t="str">
        <f t="shared" si="794"/>
        <v/>
      </c>
      <c r="CB1349" t="str">
        <f t="shared" si="795"/>
        <v/>
      </c>
      <c r="CC1349" t="str">
        <f t="shared" si="796"/>
        <v/>
      </c>
      <c r="CD1349" t="str">
        <f t="shared" si="797"/>
        <v/>
      </c>
      <c r="CE1349" t="str">
        <f t="shared" si="798"/>
        <v/>
      </c>
      <c r="CF1349" t="str">
        <f t="shared" si="799"/>
        <v/>
      </c>
      <c r="CG1349" t="str">
        <f t="shared" si="800"/>
        <v/>
      </c>
      <c r="CH1349" t="str">
        <f t="shared" si="801"/>
        <v/>
      </c>
      <c r="CI1349" t="str">
        <f t="shared" si="802"/>
        <v/>
      </c>
      <c r="CJ1349" t="str">
        <f t="shared" si="803"/>
        <v/>
      </c>
      <c r="CK1349" t="str">
        <f t="shared" si="804"/>
        <v/>
      </c>
      <c r="CL1349" t="str">
        <f t="shared" si="805"/>
        <v/>
      </c>
      <c r="CM1349" t="str">
        <f t="shared" si="806"/>
        <v/>
      </c>
      <c r="CN1349" t="str">
        <f t="shared" si="807"/>
        <v/>
      </c>
      <c r="CO1349" t="str">
        <f t="shared" si="808"/>
        <v/>
      </c>
    </row>
    <row r="1350" spans="1:93" ht="15" customHeight="1">
      <c r="B1350" s="97" t="s">
        <v>5471</v>
      </c>
      <c r="C1350" s="26"/>
      <c r="D1350" s="27"/>
      <c r="E1350" s="27" t="s">
        <v>1672</v>
      </c>
      <c r="G1350" s="30" t="s">
        <v>58</v>
      </c>
      <c r="H1350" t="s">
        <v>434</v>
      </c>
      <c r="I1350" t="s">
        <v>439</v>
      </c>
      <c r="K1350" s="28"/>
      <c r="M1350" t="s">
        <v>38</v>
      </c>
      <c r="Q1350" s="1" t="str">
        <f>CONCATENATE($B$1272,  "/(", $B$1338, "+", $B$1341, "+", $B$1343, "+", $B$1345, "+", $B$1351, "+", $B$1354, "+", $B$1356, "+", $B$1358, "+", $B$1364, "+", $B$1367, "+", $B$1369, "+", $B$1371, ")")</f>
        <v>eucalc_tra_emissions_co2e_freight_hdv/(eucalc_tra_vehicle_fleet_freight_hdvh_ice_diesel+eucalc_tra_vehicle_fleet_freight_hdvh_ice_gasoline+eucalc_tra_vehicle_fleet_freight_hdvh_phev_diesel+eucalc_tra_vehicle_fleet_freight_hdvh_phev_gasoline+eucalc_tra_vehicle_fleet_freight_hdvl_ice_diesel+eucalc_tra_vehicle_fleet_freight_hdvl_ice_gasoline+eucalc_tra_vehicle_fleet_freight_hdvl_phev_diesel+eucalc_tra_vehicle_fleet_freight_hdvl_phev_gasoline+eucalc_tra_vehicle_fleet_freight_hdvm_ice_diesel+eucalc_tra_vehicle_fleet_freight_hdvm_ice_gasoline+eucalc_tra_vehicle_fleet_freight_hdvm_phev_diesel+eucalc_tra_vehicle_fleet_freight_hdvm_phev_gasoline)</v>
      </c>
      <c r="R1350" t="str">
        <f>IF(COUNTIF(soi_input_variables!A:A,B1350)&gt;0,"yes","no")</f>
        <v>no</v>
      </c>
      <c r="S1350" t="str">
        <f>IF(COUNTIF(midas_input_variables!A:A,B1350)&gt;0,"yes","no")</f>
        <v>no</v>
      </c>
      <c r="T1350" t="str">
        <f t="shared" si="775"/>
        <v>no</v>
      </c>
      <c r="V1350" t="str">
        <f>IF(COUNTIF(eucalc_variables_proxies!A:A,B1350)&gt;0,"yes","no")</f>
        <v>no</v>
      </c>
      <c r="X1350" t="s">
        <v>3136</v>
      </c>
      <c r="Y1350" t="s">
        <v>3136</v>
      </c>
      <c r="AO1350" s="29"/>
      <c r="AP1350" s="103" t="s">
        <v>6473</v>
      </c>
      <c r="AQ1350" s="104" t="b">
        <v>1</v>
      </c>
      <c r="AR1350" s="105"/>
      <c r="AS1350" s="29"/>
      <c r="AT1350" s="131" t="str" cm="1">
        <f t="array" ref="AT1350">IFERROR(_xlfn.TEXTSPLIT(AR1350,";",,FALSE),"")</f>
        <v/>
      </c>
      <c r="BJ1350" s="132" t="str">
        <f t="shared" si="777"/>
        <v/>
      </c>
      <c r="BK1350" s="132" t="str">
        <f t="shared" si="778"/>
        <v/>
      </c>
      <c r="BL1350" s="132" t="str">
        <f t="shared" si="779"/>
        <v/>
      </c>
      <c r="BM1350" s="132" t="str">
        <f t="shared" si="780"/>
        <v/>
      </c>
      <c r="BN1350" s="132" t="str">
        <f t="shared" si="781"/>
        <v/>
      </c>
      <c r="BO1350" s="132" t="str">
        <f t="shared" si="782"/>
        <v/>
      </c>
      <c r="BP1350" s="132" t="str">
        <f t="shared" si="783"/>
        <v/>
      </c>
      <c r="BQ1350" s="132" t="str">
        <f t="shared" si="784"/>
        <v/>
      </c>
      <c r="BR1350" s="132" t="str">
        <f t="shared" si="785"/>
        <v/>
      </c>
      <c r="BS1350" s="132" t="str">
        <f t="shared" si="786"/>
        <v/>
      </c>
      <c r="BT1350" s="132" t="str">
        <f t="shared" si="787"/>
        <v/>
      </c>
      <c r="BU1350" s="132" t="str">
        <f t="shared" si="788"/>
        <v/>
      </c>
      <c r="BV1350" s="132" t="str">
        <f t="shared" si="789"/>
        <v/>
      </c>
      <c r="BW1350" s="132" t="str">
        <f t="shared" si="790"/>
        <v/>
      </c>
      <c r="BX1350" s="132" t="str">
        <f t="shared" si="791"/>
        <v/>
      </c>
      <c r="BY1350" s="132" t="str">
        <f t="shared" si="792"/>
        <v/>
      </c>
      <c r="BZ1350" t="str">
        <f t="shared" si="793"/>
        <v/>
      </c>
      <c r="CA1350" t="str">
        <f t="shared" si="794"/>
        <v/>
      </c>
      <c r="CB1350" t="str">
        <f t="shared" si="795"/>
        <v/>
      </c>
      <c r="CC1350" t="str">
        <f t="shared" si="796"/>
        <v/>
      </c>
      <c r="CD1350" t="str">
        <f t="shared" si="797"/>
        <v/>
      </c>
      <c r="CE1350" t="str">
        <f t="shared" si="798"/>
        <v/>
      </c>
      <c r="CF1350" t="str">
        <f t="shared" si="799"/>
        <v/>
      </c>
      <c r="CG1350" t="str">
        <f t="shared" si="800"/>
        <v/>
      </c>
      <c r="CH1350" t="str">
        <f t="shared" si="801"/>
        <v/>
      </c>
      <c r="CI1350" t="str">
        <f t="shared" si="802"/>
        <v/>
      </c>
      <c r="CJ1350" t="str">
        <f t="shared" si="803"/>
        <v/>
      </c>
      <c r="CK1350" t="str">
        <f t="shared" si="804"/>
        <v/>
      </c>
      <c r="CL1350" t="str">
        <f t="shared" si="805"/>
        <v/>
      </c>
      <c r="CM1350" t="str">
        <f t="shared" si="806"/>
        <v/>
      </c>
      <c r="CN1350" t="str">
        <f t="shared" si="807"/>
        <v/>
      </c>
      <c r="CO1350" t="str">
        <f t="shared" si="808"/>
        <v/>
      </c>
    </row>
    <row r="1351" spans="1:93" ht="15.6" customHeight="1">
      <c r="A1351" t="s">
        <v>6327</v>
      </c>
      <c r="B1351" s="97" t="s">
        <v>5475</v>
      </c>
      <c r="C1351" s="26" t="s">
        <v>6474</v>
      </c>
      <c r="D1351" s="27"/>
      <c r="E1351" s="27" t="s">
        <v>70</v>
      </c>
      <c r="F1351" t="s">
        <v>48</v>
      </c>
      <c r="G1351" s="30" t="s">
        <v>58</v>
      </c>
      <c r="H1351" t="s">
        <v>68</v>
      </c>
      <c r="I1351" t="s">
        <v>439</v>
      </c>
      <c r="K1351" s="28" t="s">
        <v>5304</v>
      </c>
      <c r="M1351" t="s">
        <v>38</v>
      </c>
      <c r="R1351" t="str">
        <f>IF(COUNTIF(soi_input_variables!A:A,B1351)&gt;0,"yes","no")</f>
        <v>yes</v>
      </c>
      <c r="S1351" t="str">
        <f>IF(COUNTIF(midas_input_variables!A:A,B1351)&gt;0,"yes","no")</f>
        <v>yes</v>
      </c>
      <c r="T1351" t="str">
        <f t="shared" si="775"/>
        <v>yes</v>
      </c>
      <c r="U1351">
        <v>10</v>
      </c>
      <c r="V1351" t="str">
        <f>IF(COUNTIF(eucalc_variables_proxies!A:A,B1351)&gt;0,"yes","no")</f>
        <v>yes</v>
      </c>
      <c r="X1351" t="s">
        <v>3136</v>
      </c>
      <c r="Y1351" t="s">
        <v>3136</v>
      </c>
      <c r="AO1351" s="29"/>
      <c r="AP1351" s="114" t="s">
        <v>6358</v>
      </c>
      <c r="AQ1351" s="104" t="b">
        <v>1</v>
      </c>
      <c r="AR1351" s="105"/>
      <c r="AS1351" s="29"/>
      <c r="AT1351" s="131" t="str" cm="1">
        <f t="array" ref="AT1351">IFERROR(_xlfn.TEXTSPLIT(AR1351,";",,FALSE),"")</f>
        <v/>
      </c>
      <c r="BJ1351" s="132" t="str">
        <f t="shared" si="777"/>
        <v/>
      </c>
      <c r="BK1351" s="132" t="str">
        <f t="shared" si="778"/>
        <v/>
      </c>
      <c r="BL1351" s="132" t="str">
        <f t="shared" si="779"/>
        <v/>
      </c>
      <c r="BM1351" s="132" t="str">
        <f t="shared" si="780"/>
        <v/>
      </c>
      <c r="BN1351" s="132" t="str">
        <f t="shared" si="781"/>
        <v/>
      </c>
      <c r="BO1351" s="132" t="str">
        <f t="shared" si="782"/>
        <v/>
      </c>
      <c r="BP1351" s="132" t="str">
        <f t="shared" si="783"/>
        <v/>
      </c>
      <c r="BQ1351" s="132" t="str">
        <f t="shared" si="784"/>
        <v/>
      </c>
      <c r="BR1351" s="132" t="str">
        <f t="shared" si="785"/>
        <v/>
      </c>
      <c r="BS1351" s="132" t="str">
        <f t="shared" si="786"/>
        <v/>
      </c>
      <c r="BT1351" s="132" t="str">
        <f t="shared" si="787"/>
        <v/>
      </c>
      <c r="BU1351" s="132" t="str">
        <f t="shared" si="788"/>
        <v/>
      </c>
      <c r="BV1351" s="132" t="str">
        <f t="shared" si="789"/>
        <v/>
      </c>
      <c r="BW1351" s="132" t="str">
        <f t="shared" si="790"/>
        <v/>
      </c>
      <c r="BX1351" s="132" t="str">
        <f t="shared" si="791"/>
        <v/>
      </c>
      <c r="BY1351" s="132" t="str">
        <f t="shared" si="792"/>
        <v/>
      </c>
      <c r="BZ1351" t="str">
        <f t="shared" si="793"/>
        <v/>
      </c>
      <c r="CA1351" t="str">
        <f t="shared" si="794"/>
        <v/>
      </c>
      <c r="CB1351" t="str">
        <f t="shared" si="795"/>
        <v/>
      </c>
      <c r="CC1351" t="str">
        <f t="shared" si="796"/>
        <v/>
      </c>
      <c r="CD1351" t="str">
        <f t="shared" si="797"/>
        <v/>
      </c>
      <c r="CE1351" t="str">
        <f t="shared" si="798"/>
        <v/>
      </c>
      <c r="CF1351" t="str">
        <f t="shared" si="799"/>
        <v/>
      </c>
      <c r="CG1351" t="str">
        <f t="shared" si="800"/>
        <v/>
      </c>
      <c r="CH1351" t="str">
        <f t="shared" si="801"/>
        <v/>
      </c>
      <c r="CI1351" t="str">
        <f t="shared" si="802"/>
        <v/>
      </c>
      <c r="CJ1351" t="str">
        <f t="shared" si="803"/>
        <v/>
      </c>
      <c r="CK1351" t="str">
        <f t="shared" si="804"/>
        <v/>
      </c>
      <c r="CL1351" t="str">
        <f t="shared" si="805"/>
        <v/>
      </c>
      <c r="CM1351" t="str">
        <f t="shared" si="806"/>
        <v/>
      </c>
      <c r="CN1351" t="str">
        <f t="shared" si="807"/>
        <v/>
      </c>
      <c r="CO1351" t="str">
        <f t="shared" si="808"/>
        <v/>
      </c>
    </row>
    <row r="1352" spans="1:93" ht="16.2" customHeight="1">
      <c r="A1352" t="s">
        <v>6330</v>
      </c>
      <c r="B1352" s="97" t="s">
        <v>5478</v>
      </c>
      <c r="C1352" s="26" t="s">
        <v>6475</v>
      </c>
      <c r="D1352" s="27"/>
      <c r="E1352" s="27" t="s">
        <v>70</v>
      </c>
      <c r="F1352" t="s">
        <v>48</v>
      </c>
      <c r="G1352" s="30" t="s">
        <v>58</v>
      </c>
      <c r="H1352" t="s">
        <v>68</v>
      </c>
      <c r="I1352" t="s">
        <v>456</v>
      </c>
      <c r="K1352" s="28"/>
      <c r="M1352" t="s">
        <v>38</v>
      </c>
      <c r="R1352" t="str">
        <f>IF(COUNTIF(soi_input_variables!A:A,B1352)&gt;0,"yes","no")</f>
        <v>yes</v>
      </c>
      <c r="S1352" t="str">
        <f>IF(COUNTIF(midas_input_variables!A:A,B1352)&gt;0,"yes","no")</f>
        <v>yes</v>
      </c>
      <c r="T1352" t="str">
        <f t="shared" si="775"/>
        <v>yes</v>
      </c>
      <c r="U1352">
        <v>10</v>
      </c>
      <c r="V1352" t="str">
        <f>IF(COUNTIF(eucalc_variables_proxies!A:A,B1352)&gt;0,"yes","no")</f>
        <v>yes</v>
      </c>
      <c r="X1352" t="s">
        <v>3136</v>
      </c>
      <c r="Y1352" t="s">
        <v>3136</v>
      </c>
      <c r="AO1352" s="29"/>
      <c r="AP1352" s="114" t="s">
        <v>6361</v>
      </c>
      <c r="AQ1352" s="104" t="b">
        <v>1</v>
      </c>
      <c r="AR1352" s="105"/>
      <c r="AS1352" s="29"/>
      <c r="AT1352" s="131" t="str" cm="1">
        <f t="array" ref="AT1352">IFERROR(_xlfn.TEXTSPLIT(AR1352,";",,FALSE),"")</f>
        <v/>
      </c>
      <c r="BJ1352" s="132" t="str">
        <f t="shared" si="777"/>
        <v/>
      </c>
      <c r="BK1352" s="132" t="str">
        <f t="shared" si="778"/>
        <v/>
      </c>
      <c r="BL1352" s="132" t="str">
        <f t="shared" si="779"/>
        <v/>
      </c>
      <c r="BM1352" s="132" t="str">
        <f t="shared" si="780"/>
        <v/>
      </c>
      <c r="BN1352" s="132" t="str">
        <f t="shared" si="781"/>
        <v/>
      </c>
      <c r="BO1352" s="132" t="str">
        <f t="shared" si="782"/>
        <v/>
      </c>
      <c r="BP1352" s="132" t="str">
        <f t="shared" si="783"/>
        <v/>
      </c>
      <c r="BQ1352" s="132" t="str">
        <f t="shared" si="784"/>
        <v/>
      </c>
      <c r="BR1352" s="132" t="str">
        <f t="shared" si="785"/>
        <v/>
      </c>
      <c r="BS1352" s="132" t="str">
        <f t="shared" si="786"/>
        <v/>
      </c>
      <c r="BT1352" s="132" t="str">
        <f t="shared" si="787"/>
        <v/>
      </c>
      <c r="BU1352" s="132" t="str">
        <f t="shared" si="788"/>
        <v/>
      </c>
      <c r="BV1352" s="132" t="str">
        <f t="shared" si="789"/>
        <v/>
      </c>
      <c r="BW1352" s="132" t="str">
        <f t="shared" si="790"/>
        <v/>
      </c>
      <c r="BX1352" s="132" t="str">
        <f t="shared" si="791"/>
        <v/>
      </c>
      <c r="BY1352" s="132" t="str">
        <f t="shared" si="792"/>
        <v/>
      </c>
      <c r="BZ1352" t="str">
        <f t="shared" si="793"/>
        <v/>
      </c>
      <c r="CA1352" t="str">
        <f t="shared" si="794"/>
        <v/>
      </c>
      <c r="CB1352" t="str">
        <f t="shared" si="795"/>
        <v/>
      </c>
      <c r="CC1352" t="str">
        <f t="shared" si="796"/>
        <v/>
      </c>
      <c r="CD1352" t="str">
        <f t="shared" si="797"/>
        <v/>
      </c>
      <c r="CE1352" t="str">
        <f t="shared" si="798"/>
        <v/>
      </c>
      <c r="CF1352" t="str">
        <f t="shared" si="799"/>
        <v/>
      </c>
      <c r="CG1352" t="str">
        <f t="shared" si="800"/>
        <v/>
      </c>
      <c r="CH1352" t="str">
        <f t="shared" si="801"/>
        <v/>
      </c>
      <c r="CI1352" t="str">
        <f t="shared" si="802"/>
        <v/>
      </c>
      <c r="CJ1352" t="str">
        <f t="shared" si="803"/>
        <v/>
      </c>
      <c r="CK1352" t="str">
        <f t="shared" si="804"/>
        <v/>
      </c>
      <c r="CL1352" t="str">
        <f t="shared" si="805"/>
        <v/>
      </c>
      <c r="CM1352" t="str">
        <f t="shared" si="806"/>
        <v/>
      </c>
      <c r="CN1352" t="str">
        <f t="shared" si="807"/>
        <v/>
      </c>
      <c r="CO1352" t="str">
        <f t="shared" si="808"/>
        <v/>
      </c>
    </row>
    <row r="1353" spans="1:93" ht="16.2" customHeight="1">
      <c r="B1353" s="97" t="s">
        <v>5480</v>
      </c>
      <c r="C1353" s="26"/>
      <c r="D1353" s="27"/>
      <c r="E1353" s="27" t="s">
        <v>1672</v>
      </c>
      <c r="G1353" s="30" t="s">
        <v>58</v>
      </c>
      <c r="H1353" t="s">
        <v>434</v>
      </c>
      <c r="I1353" t="s">
        <v>442</v>
      </c>
      <c r="K1353" s="28"/>
      <c r="M1353" t="s">
        <v>38</v>
      </c>
      <c r="Q1353" s="1" t="str">
        <f>CONCATENATE($B$1272,  "/(", $B$1338, "+", $B$1341, "+", $B$1343, "+", $B$1345, "+", $B$1351, "+", $B$1354, "+", $B$1356, "+", $B$1358, "+", $B$1364, "+", $B$1367, "+", $B$1369, "+", $B$1371, ")")</f>
        <v>eucalc_tra_emissions_co2e_freight_hdv/(eucalc_tra_vehicle_fleet_freight_hdvh_ice_diesel+eucalc_tra_vehicle_fleet_freight_hdvh_ice_gasoline+eucalc_tra_vehicle_fleet_freight_hdvh_phev_diesel+eucalc_tra_vehicle_fleet_freight_hdvh_phev_gasoline+eucalc_tra_vehicle_fleet_freight_hdvl_ice_diesel+eucalc_tra_vehicle_fleet_freight_hdvl_ice_gasoline+eucalc_tra_vehicle_fleet_freight_hdvl_phev_diesel+eucalc_tra_vehicle_fleet_freight_hdvl_phev_gasoline+eucalc_tra_vehicle_fleet_freight_hdvm_ice_diesel+eucalc_tra_vehicle_fleet_freight_hdvm_ice_gasoline+eucalc_tra_vehicle_fleet_freight_hdvm_phev_diesel+eucalc_tra_vehicle_fleet_freight_hdvm_phev_gasoline)</v>
      </c>
      <c r="R1353" t="str">
        <f>IF(COUNTIF(soi_input_variables!A:A,B1353)&gt;0,"yes","no")</f>
        <v>no</v>
      </c>
      <c r="S1353" t="str">
        <f>IF(COUNTIF(midas_input_variables!A:A,B1353)&gt;0,"yes","no")</f>
        <v>no</v>
      </c>
      <c r="T1353" t="str">
        <f t="shared" si="775"/>
        <v>no</v>
      </c>
      <c r="V1353" t="str">
        <f>IF(COUNTIF(eucalc_variables_proxies!A:A,B1353)&gt;0,"yes","no")</f>
        <v>no</v>
      </c>
      <c r="X1353" t="s">
        <v>3136</v>
      </c>
      <c r="Y1353" t="s">
        <v>3136</v>
      </c>
      <c r="AO1353" s="29"/>
      <c r="AP1353" s="114" t="s">
        <v>6364</v>
      </c>
      <c r="AQ1353" s="104" t="b">
        <v>1</v>
      </c>
      <c r="AR1353" s="105"/>
      <c r="AS1353" s="29"/>
      <c r="AT1353" s="131" t="str" cm="1">
        <f t="array" ref="AT1353">IFERROR(_xlfn.TEXTSPLIT(AR1353,";",,FALSE),"")</f>
        <v/>
      </c>
      <c r="BJ1353" s="132" t="str">
        <f t="shared" si="777"/>
        <v/>
      </c>
      <c r="BK1353" s="132" t="str">
        <f t="shared" si="778"/>
        <v/>
      </c>
      <c r="BL1353" s="132" t="str">
        <f t="shared" si="779"/>
        <v/>
      </c>
      <c r="BM1353" s="132" t="str">
        <f t="shared" si="780"/>
        <v/>
      </c>
      <c r="BN1353" s="132" t="str">
        <f t="shared" si="781"/>
        <v/>
      </c>
      <c r="BO1353" s="132" t="str">
        <f t="shared" si="782"/>
        <v/>
      </c>
      <c r="BP1353" s="132" t="str">
        <f t="shared" si="783"/>
        <v/>
      </c>
      <c r="BQ1353" s="132" t="str">
        <f t="shared" si="784"/>
        <v/>
      </c>
      <c r="BR1353" s="132" t="str">
        <f t="shared" si="785"/>
        <v/>
      </c>
      <c r="BS1353" s="132" t="str">
        <f t="shared" si="786"/>
        <v/>
      </c>
      <c r="BT1353" s="132" t="str">
        <f t="shared" si="787"/>
        <v/>
      </c>
      <c r="BU1353" s="132" t="str">
        <f t="shared" si="788"/>
        <v/>
      </c>
      <c r="BV1353" s="132" t="str">
        <f t="shared" si="789"/>
        <v/>
      </c>
      <c r="BW1353" s="132" t="str">
        <f t="shared" si="790"/>
        <v/>
      </c>
      <c r="BX1353" s="132" t="str">
        <f t="shared" si="791"/>
        <v/>
      </c>
      <c r="BY1353" s="132" t="str">
        <f t="shared" si="792"/>
        <v/>
      </c>
      <c r="BZ1353" t="str">
        <f t="shared" si="793"/>
        <v/>
      </c>
      <c r="CA1353" t="str">
        <f t="shared" si="794"/>
        <v/>
      </c>
      <c r="CB1353" t="str">
        <f t="shared" si="795"/>
        <v/>
      </c>
      <c r="CC1353" t="str">
        <f t="shared" si="796"/>
        <v/>
      </c>
      <c r="CD1353" t="str">
        <f t="shared" si="797"/>
        <v/>
      </c>
      <c r="CE1353" t="str">
        <f t="shared" si="798"/>
        <v/>
      </c>
      <c r="CF1353" t="str">
        <f t="shared" si="799"/>
        <v/>
      </c>
      <c r="CG1353" t="str">
        <f t="shared" si="800"/>
        <v/>
      </c>
      <c r="CH1353" t="str">
        <f t="shared" si="801"/>
        <v/>
      </c>
      <c r="CI1353" t="str">
        <f t="shared" si="802"/>
        <v/>
      </c>
      <c r="CJ1353" t="str">
        <f t="shared" si="803"/>
        <v/>
      </c>
      <c r="CK1353" t="str">
        <f t="shared" si="804"/>
        <v/>
      </c>
      <c r="CL1353" t="str">
        <f t="shared" si="805"/>
        <v/>
      </c>
      <c r="CM1353" t="str">
        <f t="shared" si="806"/>
        <v/>
      </c>
      <c r="CN1353" t="str">
        <f t="shared" si="807"/>
        <v/>
      </c>
      <c r="CO1353" t="str">
        <f t="shared" si="808"/>
        <v/>
      </c>
    </row>
    <row r="1354" spans="1:93" ht="14.7" customHeight="1">
      <c r="A1354" t="s">
        <v>6333</v>
      </c>
      <c r="B1354" s="97" t="s">
        <v>5483</v>
      </c>
      <c r="C1354" s="26" t="s">
        <v>6476</v>
      </c>
      <c r="D1354" s="27"/>
      <c r="E1354" s="27" t="s">
        <v>70</v>
      </c>
      <c r="F1354" t="s">
        <v>48</v>
      </c>
      <c r="G1354" s="30" t="s">
        <v>58</v>
      </c>
      <c r="H1354" t="s">
        <v>68</v>
      </c>
      <c r="I1354" t="s">
        <v>442</v>
      </c>
      <c r="K1354" s="28" t="s">
        <v>5304</v>
      </c>
      <c r="M1354" t="s">
        <v>38</v>
      </c>
      <c r="R1354" t="str">
        <f>IF(COUNTIF(soi_input_variables!A:A,B1354)&gt;0,"yes","no")</f>
        <v>yes</v>
      </c>
      <c r="S1354" t="str">
        <f>IF(COUNTIF(midas_input_variables!A:A,B1354)&gt;0,"yes","no")</f>
        <v>yes</v>
      </c>
      <c r="T1354" t="str">
        <f t="shared" si="775"/>
        <v>yes</v>
      </c>
      <c r="U1354">
        <v>10</v>
      </c>
      <c r="V1354" t="str">
        <f>IF(COUNTIF(eucalc_variables_proxies!A:A,B1354)&gt;0,"yes","no")</f>
        <v>yes</v>
      </c>
      <c r="X1354" t="s">
        <v>3136</v>
      </c>
      <c r="Y1354" t="s">
        <v>3136</v>
      </c>
      <c r="AO1354" s="29"/>
      <c r="AP1354" s="114" t="s">
        <v>6367</v>
      </c>
      <c r="AQ1354" s="104" t="b">
        <v>1</v>
      </c>
      <c r="AR1354" s="105"/>
      <c r="AS1354" s="29"/>
      <c r="AT1354" s="131" t="str" cm="1">
        <f t="array" ref="AT1354">IFERROR(_xlfn.TEXTSPLIT(AR1354,";",,FALSE),"")</f>
        <v/>
      </c>
      <c r="BJ1354" s="132" t="str">
        <f t="shared" si="777"/>
        <v/>
      </c>
      <c r="BK1354" s="132" t="str">
        <f t="shared" si="778"/>
        <v/>
      </c>
      <c r="BL1354" s="132" t="str">
        <f t="shared" si="779"/>
        <v/>
      </c>
      <c r="BM1354" s="132" t="str">
        <f t="shared" si="780"/>
        <v/>
      </c>
      <c r="BN1354" s="132" t="str">
        <f t="shared" si="781"/>
        <v/>
      </c>
      <c r="BO1354" s="132" t="str">
        <f t="shared" si="782"/>
        <v/>
      </c>
      <c r="BP1354" s="132" t="str">
        <f t="shared" si="783"/>
        <v/>
      </c>
      <c r="BQ1354" s="132" t="str">
        <f t="shared" si="784"/>
        <v/>
      </c>
      <c r="BR1354" s="132" t="str">
        <f t="shared" si="785"/>
        <v/>
      </c>
      <c r="BS1354" s="132" t="str">
        <f t="shared" si="786"/>
        <v/>
      </c>
      <c r="BT1354" s="132" t="str">
        <f t="shared" si="787"/>
        <v/>
      </c>
      <c r="BU1354" s="132" t="str">
        <f t="shared" si="788"/>
        <v/>
      </c>
      <c r="BV1354" s="132" t="str">
        <f t="shared" si="789"/>
        <v/>
      </c>
      <c r="BW1354" s="132" t="str">
        <f t="shared" si="790"/>
        <v/>
      </c>
      <c r="BX1354" s="132" t="str">
        <f t="shared" si="791"/>
        <v/>
      </c>
      <c r="BY1354" s="132" t="str">
        <f t="shared" si="792"/>
        <v/>
      </c>
      <c r="BZ1354" t="str">
        <f t="shared" si="793"/>
        <v/>
      </c>
      <c r="CA1354" t="str">
        <f t="shared" si="794"/>
        <v/>
      </c>
      <c r="CB1354" t="str">
        <f t="shared" si="795"/>
        <v/>
      </c>
      <c r="CC1354" t="str">
        <f t="shared" si="796"/>
        <v/>
      </c>
      <c r="CD1354" t="str">
        <f t="shared" si="797"/>
        <v/>
      </c>
      <c r="CE1354" t="str">
        <f t="shared" si="798"/>
        <v/>
      </c>
      <c r="CF1354" t="str">
        <f t="shared" si="799"/>
        <v/>
      </c>
      <c r="CG1354" t="str">
        <f t="shared" si="800"/>
        <v/>
      </c>
      <c r="CH1354" t="str">
        <f t="shared" si="801"/>
        <v/>
      </c>
      <c r="CI1354" t="str">
        <f t="shared" si="802"/>
        <v/>
      </c>
      <c r="CJ1354" t="str">
        <f t="shared" si="803"/>
        <v/>
      </c>
      <c r="CK1354" t="str">
        <f t="shared" si="804"/>
        <v/>
      </c>
      <c r="CL1354" t="str">
        <f t="shared" si="805"/>
        <v/>
      </c>
      <c r="CM1354" t="str">
        <f t="shared" si="806"/>
        <v/>
      </c>
      <c r="CN1354" t="str">
        <f t="shared" si="807"/>
        <v/>
      </c>
      <c r="CO1354" t="str">
        <f t="shared" si="808"/>
        <v/>
      </c>
    </row>
    <row r="1355" spans="1:93" ht="14.7" customHeight="1">
      <c r="B1355" s="97" t="s">
        <v>5486</v>
      </c>
      <c r="C1355" s="26"/>
      <c r="D1355" s="27"/>
      <c r="E1355" s="27" t="s">
        <v>1672</v>
      </c>
      <c r="G1355" s="30" t="s">
        <v>58</v>
      </c>
      <c r="H1355" t="s">
        <v>434</v>
      </c>
      <c r="I1355" t="s">
        <v>6457</v>
      </c>
      <c r="K1355" s="28"/>
      <c r="M1355" t="s">
        <v>38</v>
      </c>
      <c r="Q1355" s="1" t="str">
        <f>CONCATENATE($B$1272, "/(", $B$1338, "+", $B$1341, "+", $B$1343, "+", $B$1345, "+", $B$1351, "+", $B$1354, "+", $B$1356, "+", $B$1358, "+", $B$1364, "+", $B$1367, "+", $B$1369, "+", $B$1371, ")")</f>
        <v>eucalc_tra_emissions_co2e_freight_hdv/(eucalc_tra_vehicle_fleet_freight_hdvh_ice_diesel+eucalc_tra_vehicle_fleet_freight_hdvh_ice_gasoline+eucalc_tra_vehicle_fleet_freight_hdvh_phev_diesel+eucalc_tra_vehicle_fleet_freight_hdvh_phev_gasoline+eucalc_tra_vehicle_fleet_freight_hdvl_ice_diesel+eucalc_tra_vehicle_fleet_freight_hdvl_ice_gasoline+eucalc_tra_vehicle_fleet_freight_hdvl_phev_diesel+eucalc_tra_vehicle_fleet_freight_hdvl_phev_gasoline+eucalc_tra_vehicle_fleet_freight_hdvm_ice_diesel+eucalc_tra_vehicle_fleet_freight_hdvm_ice_gasoline+eucalc_tra_vehicle_fleet_freight_hdvm_phev_diesel+eucalc_tra_vehicle_fleet_freight_hdvm_phev_gasoline)</v>
      </c>
      <c r="R1355" t="str">
        <f>IF(COUNTIF(soi_input_variables!A:A,B1355)&gt;0,"yes","no")</f>
        <v>no</v>
      </c>
      <c r="S1355" t="str">
        <f>IF(COUNTIF(midas_input_variables!A:A,B1355)&gt;0,"yes","no")</f>
        <v>no</v>
      </c>
      <c r="T1355" t="str">
        <f t="shared" si="775"/>
        <v>no</v>
      </c>
      <c r="V1355" t="str">
        <f>IF(COUNTIF(eucalc_variables_proxies!A:A,B1355)&gt;0,"yes","no")</f>
        <v>no</v>
      </c>
      <c r="X1355" t="s">
        <v>3136</v>
      </c>
      <c r="Y1355" t="s">
        <v>3136</v>
      </c>
      <c r="AO1355" s="29"/>
      <c r="AP1355" s="114" t="s">
        <v>6370</v>
      </c>
      <c r="AQ1355" s="104" t="b">
        <v>1</v>
      </c>
      <c r="AR1355" s="105"/>
      <c r="AS1355" s="29"/>
      <c r="AT1355" s="131" t="str" cm="1">
        <f t="array" ref="AT1355">IFERROR(_xlfn.TEXTSPLIT(AR1355,";",,FALSE),"")</f>
        <v/>
      </c>
      <c r="BJ1355" s="132" t="str">
        <f t="shared" si="777"/>
        <v/>
      </c>
      <c r="BK1355" s="132" t="str">
        <f t="shared" si="778"/>
        <v/>
      </c>
      <c r="BL1355" s="132" t="str">
        <f t="shared" si="779"/>
        <v/>
      </c>
      <c r="BM1355" s="132" t="str">
        <f t="shared" si="780"/>
        <v/>
      </c>
      <c r="BN1355" s="132" t="str">
        <f t="shared" si="781"/>
        <v/>
      </c>
      <c r="BO1355" s="132" t="str">
        <f t="shared" si="782"/>
        <v/>
      </c>
      <c r="BP1355" s="132" t="str">
        <f t="shared" si="783"/>
        <v/>
      </c>
      <c r="BQ1355" s="132" t="str">
        <f t="shared" si="784"/>
        <v/>
      </c>
      <c r="BR1355" s="132" t="str">
        <f t="shared" si="785"/>
        <v/>
      </c>
      <c r="BS1355" s="132" t="str">
        <f t="shared" si="786"/>
        <v/>
      </c>
      <c r="BT1355" s="132" t="str">
        <f t="shared" si="787"/>
        <v/>
      </c>
      <c r="BU1355" s="132" t="str">
        <f t="shared" si="788"/>
        <v/>
      </c>
      <c r="BV1355" s="132" t="str">
        <f t="shared" si="789"/>
        <v/>
      </c>
      <c r="BW1355" s="132" t="str">
        <f t="shared" si="790"/>
        <v/>
      </c>
      <c r="BX1355" s="132" t="str">
        <f t="shared" si="791"/>
        <v/>
      </c>
      <c r="BY1355" s="132" t="str">
        <f t="shared" si="792"/>
        <v/>
      </c>
      <c r="BZ1355" t="str">
        <f t="shared" si="793"/>
        <v/>
      </c>
      <c r="CA1355" t="str">
        <f t="shared" si="794"/>
        <v/>
      </c>
      <c r="CB1355" t="str">
        <f t="shared" si="795"/>
        <v/>
      </c>
      <c r="CC1355" t="str">
        <f t="shared" si="796"/>
        <v/>
      </c>
      <c r="CD1355" t="str">
        <f t="shared" si="797"/>
        <v/>
      </c>
      <c r="CE1355" t="str">
        <f t="shared" si="798"/>
        <v/>
      </c>
      <c r="CF1355" t="str">
        <f t="shared" si="799"/>
        <v/>
      </c>
      <c r="CG1355" t="str">
        <f t="shared" si="800"/>
        <v/>
      </c>
      <c r="CH1355" t="str">
        <f t="shared" si="801"/>
        <v/>
      </c>
      <c r="CI1355" t="str">
        <f t="shared" si="802"/>
        <v/>
      </c>
      <c r="CJ1355" t="str">
        <f t="shared" si="803"/>
        <v/>
      </c>
      <c r="CK1355" t="str">
        <f t="shared" si="804"/>
        <v/>
      </c>
      <c r="CL1355" t="str">
        <f t="shared" si="805"/>
        <v/>
      </c>
      <c r="CM1355" t="str">
        <f t="shared" si="806"/>
        <v/>
      </c>
      <c r="CN1355" t="str">
        <f t="shared" si="807"/>
        <v/>
      </c>
      <c r="CO1355" t="str">
        <f t="shared" si="808"/>
        <v/>
      </c>
    </row>
    <row r="1356" spans="1:93" ht="14.1" customHeight="1">
      <c r="A1356" t="s">
        <v>6336</v>
      </c>
      <c r="B1356" s="97" t="s">
        <v>5488</v>
      </c>
      <c r="C1356" s="26" t="s">
        <v>6477</v>
      </c>
      <c r="D1356" s="27"/>
      <c r="E1356" s="27" t="s">
        <v>70</v>
      </c>
      <c r="F1356" t="s">
        <v>48</v>
      </c>
      <c r="G1356" s="30" t="s">
        <v>58</v>
      </c>
      <c r="H1356" t="s">
        <v>68</v>
      </c>
      <c r="I1356" t="s">
        <v>6457</v>
      </c>
      <c r="K1356" s="28" t="s">
        <v>5304</v>
      </c>
      <c r="M1356" t="s">
        <v>38</v>
      </c>
      <c r="R1356" t="str">
        <f>IF(COUNTIF(soi_input_variables!A:A,B1356)&gt;0,"yes","no")</f>
        <v>yes</v>
      </c>
      <c r="S1356" t="str">
        <f>IF(COUNTIF(midas_input_variables!A:A,B1356)&gt;0,"yes","no")</f>
        <v>yes</v>
      </c>
      <c r="T1356" t="str">
        <f t="shared" si="775"/>
        <v>yes</v>
      </c>
      <c r="U1356">
        <v>10</v>
      </c>
      <c r="V1356" t="str">
        <f>IF(COUNTIF(eucalc_variables_proxies!A:A,B1356)&gt;0,"yes","no")</f>
        <v>yes</v>
      </c>
      <c r="X1356" t="s">
        <v>3136</v>
      </c>
      <c r="Y1356" t="s">
        <v>3136</v>
      </c>
      <c r="AO1356" s="29"/>
      <c r="AP1356" s="114" t="s">
        <v>6397</v>
      </c>
      <c r="AQ1356" s="104" t="b">
        <v>1</v>
      </c>
      <c r="AR1356" s="105"/>
      <c r="AS1356" s="29"/>
      <c r="AT1356" s="131" t="str" cm="1">
        <f t="array" ref="AT1356">IFERROR(_xlfn.TEXTSPLIT(AR1356,";",,FALSE),"")</f>
        <v/>
      </c>
      <c r="BJ1356" s="132" t="str">
        <f t="shared" ref="BJ1356:BJ1419" si="813">IF(LEN(AT1356)&gt;0,VALUE(AT1356),"")</f>
        <v/>
      </c>
      <c r="BK1356" s="132" t="str">
        <f t="shared" ref="BK1356:BK1419" si="814">IF(LEN(AU1356)&gt;0,VALUE(AU1356),"")</f>
        <v/>
      </c>
      <c r="BL1356" s="132" t="str">
        <f t="shared" ref="BL1356:BL1419" si="815">IF(LEN(AV1356)&gt;0,VALUE(AV1356),"")</f>
        <v/>
      </c>
      <c r="BM1356" s="132" t="str">
        <f t="shared" ref="BM1356:BM1419" si="816">IF(LEN(AW1356)&gt;0,VALUE(AW1356),"")</f>
        <v/>
      </c>
      <c r="BN1356" s="132" t="str">
        <f t="shared" ref="BN1356:BN1419" si="817">IF(LEN(AX1356)&gt;0,VALUE(AX1356),"")</f>
        <v/>
      </c>
      <c r="BO1356" s="132" t="str">
        <f t="shared" ref="BO1356:BO1419" si="818">IF(LEN(AY1356)&gt;0,VALUE(AY1356),"")</f>
        <v/>
      </c>
      <c r="BP1356" s="132" t="str">
        <f t="shared" ref="BP1356:BP1419" si="819">IF(LEN(AZ1356)&gt;0,VALUE(AZ1356),"")</f>
        <v/>
      </c>
      <c r="BQ1356" s="132" t="str">
        <f t="shared" ref="BQ1356:BQ1419" si="820">IF(LEN(BA1356)&gt;0,VALUE(BA1356),"")</f>
        <v/>
      </c>
      <c r="BR1356" s="132" t="str">
        <f t="shared" ref="BR1356:BR1419" si="821">IF(LEN(BB1356)&gt;0,VALUE(BB1356),"")</f>
        <v/>
      </c>
      <c r="BS1356" s="132" t="str">
        <f t="shared" ref="BS1356:BS1419" si="822">IF(LEN(BC1356)&gt;0,VALUE(BC1356),"")</f>
        <v/>
      </c>
      <c r="BT1356" s="132" t="str">
        <f t="shared" ref="BT1356:BT1419" si="823">IF(LEN(BD1356)&gt;0,VALUE(BD1356),"")</f>
        <v/>
      </c>
      <c r="BU1356" s="132" t="str">
        <f t="shared" ref="BU1356:BU1419" si="824">IF(LEN(BE1356)&gt;0,VALUE(BE1356),"")</f>
        <v/>
      </c>
      <c r="BV1356" s="132" t="str">
        <f t="shared" ref="BV1356:BV1419" si="825">IF(LEN(BF1356)&gt;0,VALUE(BF1356),"")</f>
        <v/>
      </c>
      <c r="BW1356" s="132" t="str">
        <f t="shared" ref="BW1356:BW1419" si="826">IF(LEN(BG1356)&gt;0,VALUE(BG1356),"")</f>
        <v/>
      </c>
      <c r="BX1356" s="132" t="str">
        <f t="shared" ref="BX1356:BX1419" si="827">IF(LEN(BH1356)&gt;0,VALUE(BH1356),"")</f>
        <v/>
      </c>
      <c r="BY1356" s="132" t="str">
        <f t="shared" ref="BY1356:BY1419" si="828">IF(LEN(BI1356)&gt;0,VALUE(BI1356),"")</f>
        <v/>
      </c>
      <c r="BZ1356" t="str">
        <f t="shared" si="793"/>
        <v/>
      </c>
      <c r="CA1356" t="str">
        <f t="shared" si="794"/>
        <v/>
      </c>
      <c r="CB1356" t="str">
        <f t="shared" si="795"/>
        <v/>
      </c>
      <c r="CC1356" t="str">
        <f t="shared" si="796"/>
        <v/>
      </c>
      <c r="CD1356" t="str">
        <f t="shared" si="797"/>
        <v/>
      </c>
      <c r="CE1356" t="str">
        <f t="shared" si="798"/>
        <v/>
      </c>
      <c r="CF1356" t="str">
        <f t="shared" si="799"/>
        <v/>
      </c>
      <c r="CG1356" t="str">
        <f t="shared" si="800"/>
        <v/>
      </c>
      <c r="CH1356" t="str">
        <f t="shared" si="801"/>
        <v/>
      </c>
      <c r="CI1356" t="str">
        <f t="shared" si="802"/>
        <v/>
      </c>
      <c r="CJ1356" t="str">
        <f t="shared" si="803"/>
        <v/>
      </c>
      <c r="CK1356" t="str">
        <f t="shared" si="804"/>
        <v/>
      </c>
      <c r="CL1356" t="str">
        <f t="shared" si="805"/>
        <v/>
      </c>
      <c r="CM1356" t="str">
        <f t="shared" si="806"/>
        <v/>
      </c>
      <c r="CN1356" t="str">
        <f t="shared" si="807"/>
        <v/>
      </c>
      <c r="CO1356" t="str">
        <f t="shared" si="808"/>
        <v/>
      </c>
    </row>
    <row r="1357" spans="1:93" ht="14.1" customHeight="1">
      <c r="B1357" s="97" t="s">
        <v>5492</v>
      </c>
      <c r="C1357" s="26"/>
      <c r="D1357" s="27"/>
      <c r="E1357" s="27" t="s">
        <v>1672</v>
      </c>
      <c r="G1357" s="30" t="s">
        <v>58</v>
      </c>
      <c r="H1357" t="s">
        <v>434</v>
      </c>
      <c r="I1357" t="s">
        <v>6463</v>
      </c>
      <c r="K1357" s="28"/>
      <c r="M1357" t="s">
        <v>38</v>
      </c>
      <c r="Q1357" s="1" t="str">
        <f>CONCATENATE($B$1272, "/(", $B$1338, "+", $B$1341, "+", $B$1343, "+", $B$1345, "+", $B$1351, "+", $B$1354, "+", $B$1356, "+", $B$1358, "+", $B$1364, "+", $B$1367, "+", $B$1369, "+", $B$1371, ")")</f>
        <v>eucalc_tra_emissions_co2e_freight_hdv/(eucalc_tra_vehicle_fleet_freight_hdvh_ice_diesel+eucalc_tra_vehicle_fleet_freight_hdvh_ice_gasoline+eucalc_tra_vehicle_fleet_freight_hdvh_phev_diesel+eucalc_tra_vehicle_fleet_freight_hdvh_phev_gasoline+eucalc_tra_vehicle_fleet_freight_hdvl_ice_diesel+eucalc_tra_vehicle_fleet_freight_hdvl_ice_gasoline+eucalc_tra_vehicle_fleet_freight_hdvl_phev_diesel+eucalc_tra_vehicle_fleet_freight_hdvl_phev_gasoline+eucalc_tra_vehicle_fleet_freight_hdvm_ice_diesel+eucalc_tra_vehicle_fleet_freight_hdvm_ice_gasoline+eucalc_tra_vehicle_fleet_freight_hdvm_phev_diesel+eucalc_tra_vehicle_fleet_freight_hdvm_phev_gasoline)</v>
      </c>
      <c r="R1357" t="str">
        <f>IF(COUNTIF(soi_input_variables!A:A,B1357)&gt;0,"yes","no")</f>
        <v>no</v>
      </c>
      <c r="S1357" t="str">
        <f>IF(COUNTIF(midas_input_variables!A:A,B1357)&gt;0,"yes","no")</f>
        <v>no</v>
      </c>
      <c r="T1357" t="str">
        <f t="shared" si="775"/>
        <v>no</v>
      </c>
      <c r="V1357" t="str">
        <f>IF(COUNTIF(eucalc_variables_proxies!A:A,B1357)&gt;0,"yes","no")</f>
        <v>no</v>
      </c>
      <c r="X1357" t="s">
        <v>3136</v>
      </c>
      <c r="Y1357" t="s">
        <v>3136</v>
      </c>
      <c r="AO1357" s="29"/>
      <c r="AP1357" s="114" t="s">
        <v>6400</v>
      </c>
      <c r="AQ1357" s="104" t="b">
        <v>1</v>
      </c>
      <c r="AR1357" s="105"/>
      <c r="AS1357" s="29"/>
      <c r="AT1357" s="131" t="str" cm="1">
        <f t="array" ref="AT1357">IFERROR(_xlfn.TEXTSPLIT(AR1357,";",,FALSE),"")</f>
        <v/>
      </c>
      <c r="BJ1357" s="132" t="str">
        <f t="shared" si="813"/>
        <v/>
      </c>
      <c r="BK1357" s="132" t="str">
        <f t="shared" si="814"/>
        <v/>
      </c>
      <c r="BL1357" s="132" t="str">
        <f t="shared" si="815"/>
        <v/>
      </c>
      <c r="BM1357" s="132" t="str">
        <f t="shared" si="816"/>
        <v/>
      </c>
      <c r="BN1357" s="132" t="str">
        <f t="shared" si="817"/>
        <v/>
      </c>
      <c r="BO1357" s="132" t="str">
        <f t="shared" si="818"/>
        <v/>
      </c>
      <c r="BP1357" s="132" t="str">
        <f t="shared" si="819"/>
        <v/>
      </c>
      <c r="BQ1357" s="132" t="str">
        <f t="shared" si="820"/>
        <v/>
      </c>
      <c r="BR1357" s="132" t="str">
        <f t="shared" si="821"/>
        <v/>
      </c>
      <c r="BS1357" s="132" t="str">
        <f t="shared" si="822"/>
        <v/>
      </c>
      <c r="BT1357" s="132" t="str">
        <f t="shared" si="823"/>
        <v/>
      </c>
      <c r="BU1357" s="132" t="str">
        <f t="shared" si="824"/>
        <v/>
      </c>
      <c r="BV1357" s="132" t="str">
        <f t="shared" si="825"/>
        <v/>
      </c>
      <c r="BW1357" s="132" t="str">
        <f t="shared" si="826"/>
        <v/>
      </c>
      <c r="BX1357" s="132" t="str">
        <f t="shared" si="827"/>
        <v/>
      </c>
      <c r="BY1357" s="132" t="str">
        <f t="shared" si="828"/>
        <v/>
      </c>
      <c r="BZ1357" t="str">
        <f t="shared" si="793"/>
        <v/>
      </c>
      <c r="CA1357" t="str">
        <f t="shared" si="794"/>
        <v/>
      </c>
      <c r="CB1357" t="str">
        <f t="shared" si="795"/>
        <v/>
      </c>
      <c r="CC1357" t="str">
        <f t="shared" si="796"/>
        <v/>
      </c>
      <c r="CD1357" t="str">
        <f t="shared" si="797"/>
        <v/>
      </c>
      <c r="CE1357" t="str">
        <f t="shared" si="798"/>
        <v/>
      </c>
      <c r="CF1357" t="str">
        <f t="shared" si="799"/>
        <v/>
      </c>
      <c r="CG1357" t="str">
        <f t="shared" si="800"/>
        <v/>
      </c>
      <c r="CH1357" t="str">
        <f t="shared" si="801"/>
        <v/>
      </c>
      <c r="CI1357" t="str">
        <f t="shared" si="802"/>
        <v/>
      </c>
      <c r="CJ1357" t="str">
        <f t="shared" si="803"/>
        <v/>
      </c>
      <c r="CK1357" t="str">
        <f t="shared" si="804"/>
        <v/>
      </c>
      <c r="CL1357" t="str">
        <f t="shared" si="805"/>
        <v/>
      </c>
      <c r="CM1357" t="str">
        <f t="shared" si="806"/>
        <v/>
      </c>
      <c r="CN1357" t="str">
        <f t="shared" si="807"/>
        <v/>
      </c>
      <c r="CO1357" t="str">
        <f t="shared" si="808"/>
        <v/>
      </c>
    </row>
    <row r="1358" spans="1:93" ht="14.1" customHeight="1">
      <c r="A1358" t="s">
        <v>6339</v>
      </c>
      <c r="B1358" s="97" t="s">
        <v>5496</v>
      </c>
      <c r="C1358" s="26" t="s">
        <v>6478</v>
      </c>
      <c r="D1358" s="27"/>
      <c r="E1358" s="27" t="s">
        <v>70</v>
      </c>
      <c r="F1358" t="s">
        <v>48</v>
      </c>
      <c r="G1358" s="30" t="s">
        <v>58</v>
      </c>
      <c r="H1358" t="s">
        <v>68</v>
      </c>
      <c r="I1358" t="s">
        <v>6463</v>
      </c>
      <c r="K1358" s="28" t="s">
        <v>5304</v>
      </c>
      <c r="M1358" t="s">
        <v>38</v>
      </c>
      <c r="R1358" t="str">
        <f>IF(COUNTIF(soi_input_variables!A:A,B1358)&gt;0,"yes","no")</f>
        <v>yes</v>
      </c>
      <c r="S1358" t="str">
        <f>IF(COUNTIF(midas_input_variables!A:A,B1358)&gt;0,"yes","no")</f>
        <v>no</v>
      </c>
      <c r="T1358" t="str">
        <f t="shared" si="775"/>
        <v>yes</v>
      </c>
      <c r="U1358">
        <v>10</v>
      </c>
      <c r="V1358" t="str">
        <f>IF(COUNTIF(eucalc_variables_proxies!A:A,B1358)&gt;0,"yes","no")</f>
        <v>yes</v>
      </c>
      <c r="X1358" t="s">
        <v>3136</v>
      </c>
      <c r="Y1358" t="s">
        <v>3136</v>
      </c>
      <c r="AO1358" s="29"/>
      <c r="AP1358" s="114" t="s">
        <v>6403</v>
      </c>
      <c r="AQ1358" s="104" t="b">
        <v>1</v>
      </c>
      <c r="AR1358" s="105"/>
      <c r="AS1358" s="29"/>
      <c r="AT1358" s="131" t="str" cm="1">
        <f t="array" ref="AT1358">IFERROR(_xlfn.TEXTSPLIT(AR1358,";",,FALSE),"")</f>
        <v/>
      </c>
      <c r="BJ1358" s="132" t="str">
        <f t="shared" si="813"/>
        <v/>
      </c>
      <c r="BK1358" s="132" t="str">
        <f t="shared" si="814"/>
        <v/>
      </c>
      <c r="BL1358" s="132" t="str">
        <f t="shared" si="815"/>
        <v/>
      </c>
      <c r="BM1358" s="132" t="str">
        <f t="shared" si="816"/>
        <v/>
      </c>
      <c r="BN1358" s="132" t="str">
        <f t="shared" si="817"/>
        <v/>
      </c>
      <c r="BO1358" s="132" t="str">
        <f t="shared" si="818"/>
        <v/>
      </c>
      <c r="BP1358" s="132" t="str">
        <f t="shared" si="819"/>
        <v/>
      </c>
      <c r="BQ1358" s="132" t="str">
        <f t="shared" si="820"/>
        <v/>
      </c>
      <c r="BR1358" s="132" t="str">
        <f t="shared" si="821"/>
        <v/>
      </c>
      <c r="BS1358" s="132" t="str">
        <f t="shared" si="822"/>
        <v/>
      </c>
      <c r="BT1358" s="132" t="str">
        <f t="shared" si="823"/>
        <v/>
      </c>
      <c r="BU1358" s="132" t="str">
        <f t="shared" si="824"/>
        <v/>
      </c>
      <c r="BV1358" s="132" t="str">
        <f t="shared" si="825"/>
        <v/>
      </c>
      <c r="BW1358" s="132" t="str">
        <f t="shared" si="826"/>
        <v/>
      </c>
      <c r="BX1358" s="132" t="str">
        <f t="shared" si="827"/>
        <v/>
      </c>
      <c r="BY1358" s="132" t="str">
        <f t="shared" si="828"/>
        <v/>
      </c>
      <c r="BZ1358" t="str">
        <f t="shared" si="793"/>
        <v/>
      </c>
      <c r="CA1358" t="str">
        <f t="shared" si="794"/>
        <v/>
      </c>
      <c r="CB1358" t="str">
        <f t="shared" si="795"/>
        <v/>
      </c>
      <c r="CC1358" t="str">
        <f t="shared" si="796"/>
        <v/>
      </c>
      <c r="CD1358" t="str">
        <f t="shared" si="797"/>
        <v/>
      </c>
      <c r="CE1358" t="str">
        <f t="shared" si="798"/>
        <v/>
      </c>
      <c r="CF1358" t="str">
        <f t="shared" si="799"/>
        <v/>
      </c>
      <c r="CG1358" t="str">
        <f t="shared" si="800"/>
        <v/>
      </c>
      <c r="CH1358" t="str">
        <f t="shared" si="801"/>
        <v/>
      </c>
      <c r="CI1358" t="str">
        <f t="shared" si="802"/>
        <v/>
      </c>
      <c r="CJ1358" t="str">
        <f t="shared" si="803"/>
        <v/>
      </c>
      <c r="CK1358" t="str">
        <f t="shared" si="804"/>
        <v/>
      </c>
      <c r="CL1358" t="str">
        <f t="shared" si="805"/>
        <v/>
      </c>
      <c r="CM1358" t="str">
        <f t="shared" si="806"/>
        <v/>
      </c>
      <c r="CN1358" t="str">
        <f t="shared" si="807"/>
        <v/>
      </c>
      <c r="CO1358" t="str">
        <f t="shared" si="808"/>
        <v/>
      </c>
    </row>
    <row r="1359" spans="1:93" ht="14.1" customHeight="1">
      <c r="A1359" s="98" t="s">
        <v>6342</v>
      </c>
      <c r="B1359" t="s">
        <v>6479</v>
      </c>
      <c r="C1359" s="26"/>
      <c r="D1359" s="27"/>
      <c r="E1359" s="27" t="s">
        <v>70</v>
      </c>
      <c r="F1359" t="s">
        <v>48</v>
      </c>
      <c r="G1359" s="30" t="s">
        <v>58</v>
      </c>
      <c r="H1359" t="s">
        <v>68</v>
      </c>
      <c r="K1359" s="28"/>
      <c r="M1359" s="198" t="s">
        <v>1707</v>
      </c>
      <c r="R1359" t="str">
        <f>IF(COUNTIF(soi_input_variables!A:A,B1359)&gt;0,"yes","no")</f>
        <v>no</v>
      </c>
      <c r="S1359" t="str">
        <f>IF(COUNTIF(midas_input_variables!A:A,B1359)&gt;0,"yes","no")</f>
        <v>yes</v>
      </c>
      <c r="T1359" t="str">
        <f t="shared" ref="T1359:T1360" si="829">IF(OR(R1359="yes",S1359="yes"),"yes","no")</f>
        <v>yes</v>
      </c>
      <c r="V1359" t="str">
        <f>IF(COUNTIF(eucalc_variables_proxies!A:A,B1359)&gt;0,"yes","no")</f>
        <v>no</v>
      </c>
      <c r="W1359" s="198" t="s">
        <v>38</v>
      </c>
      <c r="AO1359" s="29"/>
      <c r="AP1359" s="114" t="s">
        <v>6406</v>
      </c>
      <c r="AQ1359" s="104" t="b">
        <v>1</v>
      </c>
      <c r="AR1359" s="105"/>
      <c r="AS1359" s="29"/>
      <c r="AT1359" s="131" t="str" cm="1">
        <f t="array" ref="AT1359">IFERROR(_xlfn.TEXTSPLIT(AR1359,";",,FALSE),"")</f>
        <v/>
      </c>
      <c r="BJ1359" s="132" t="str">
        <f t="shared" si="813"/>
        <v/>
      </c>
      <c r="BK1359" s="132" t="str">
        <f t="shared" si="814"/>
        <v/>
      </c>
      <c r="BL1359" s="132" t="str">
        <f t="shared" si="815"/>
        <v/>
      </c>
      <c r="BM1359" s="132" t="str">
        <f t="shared" si="816"/>
        <v/>
      </c>
      <c r="BN1359" s="132" t="str">
        <f t="shared" si="817"/>
        <v/>
      </c>
      <c r="BO1359" s="132" t="str">
        <f t="shared" si="818"/>
        <v/>
      </c>
      <c r="BP1359" s="132" t="str">
        <f t="shared" si="819"/>
        <v/>
      </c>
      <c r="BQ1359" s="132" t="str">
        <f t="shared" si="820"/>
        <v/>
      </c>
      <c r="BR1359" s="132" t="str">
        <f t="shared" si="821"/>
        <v/>
      </c>
      <c r="BS1359" s="132" t="str">
        <f t="shared" si="822"/>
        <v/>
      </c>
      <c r="BT1359" s="132" t="str">
        <f t="shared" si="823"/>
        <v/>
      </c>
      <c r="BU1359" s="132" t="str">
        <f t="shared" si="824"/>
        <v/>
      </c>
      <c r="BV1359" s="132" t="str">
        <f t="shared" si="825"/>
        <v/>
      </c>
      <c r="BW1359" s="132" t="str">
        <f t="shared" si="826"/>
        <v/>
      </c>
      <c r="BX1359" s="132" t="str">
        <f t="shared" si="827"/>
        <v/>
      </c>
      <c r="BY1359" s="132" t="str">
        <f t="shared" si="828"/>
        <v/>
      </c>
      <c r="BZ1359" t="str">
        <f t="shared" si="793"/>
        <v/>
      </c>
      <c r="CA1359" t="str">
        <f t="shared" si="794"/>
        <v/>
      </c>
      <c r="CB1359" t="str">
        <f t="shared" si="795"/>
        <v/>
      </c>
      <c r="CC1359" t="str">
        <f t="shared" si="796"/>
        <v/>
      </c>
      <c r="CD1359" t="str">
        <f t="shared" si="797"/>
        <v/>
      </c>
      <c r="CE1359" t="str">
        <f t="shared" si="798"/>
        <v/>
      </c>
      <c r="CF1359" t="str">
        <f t="shared" si="799"/>
        <v/>
      </c>
      <c r="CG1359" t="str">
        <f t="shared" si="800"/>
        <v/>
      </c>
      <c r="CH1359" t="str">
        <f t="shared" si="801"/>
        <v/>
      </c>
      <c r="CI1359" t="str">
        <f t="shared" si="802"/>
        <v/>
      </c>
      <c r="CJ1359" t="str">
        <f t="shared" si="803"/>
        <v/>
      </c>
      <c r="CK1359" t="str">
        <f t="shared" si="804"/>
        <v/>
      </c>
      <c r="CL1359" t="str">
        <f t="shared" si="805"/>
        <v/>
      </c>
      <c r="CM1359" t="str">
        <f t="shared" si="806"/>
        <v/>
      </c>
      <c r="CN1359" t="str">
        <f t="shared" si="807"/>
        <v/>
      </c>
      <c r="CO1359" t="str">
        <f t="shared" si="808"/>
        <v/>
      </c>
    </row>
    <row r="1360" spans="1:93" ht="18.600000000000001" customHeight="1">
      <c r="A1360" t="s">
        <v>6345</v>
      </c>
      <c r="B1360" s="97" t="s">
        <v>5499</v>
      </c>
      <c r="C1360" s="26" t="s">
        <v>6480</v>
      </c>
      <c r="D1360" s="27"/>
      <c r="E1360" s="27" t="s">
        <v>70</v>
      </c>
      <c r="F1360" t="s">
        <v>48</v>
      </c>
      <c r="G1360" s="30" t="s">
        <v>58</v>
      </c>
      <c r="H1360" t="s">
        <v>68</v>
      </c>
      <c r="I1360" t="s">
        <v>2151</v>
      </c>
      <c r="K1360" s="28"/>
      <c r="M1360" t="s">
        <v>38</v>
      </c>
      <c r="R1360" t="str">
        <f>IF(COUNTIF(soi_input_variables!A:A,B1360)&gt;0,"yes","no")</f>
        <v>yes</v>
      </c>
      <c r="S1360" t="str">
        <f>IF(COUNTIF(midas_input_variables!A:A,B1360)&gt;0,"yes","no")</f>
        <v>yes</v>
      </c>
      <c r="T1360" t="str">
        <f t="shared" si="829"/>
        <v>yes</v>
      </c>
      <c r="U1360">
        <v>10</v>
      </c>
      <c r="V1360" t="str">
        <f>IF(COUNTIF(eucalc_variables_proxies!A:A,B1360)&gt;0,"yes","no")</f>
        <v>yes</v>
      </c>
      <c r="X1360" t="s">
        <v>3136</v>
      </c>
      <c r="Y1360" t="s">
        <v>3136</v>
      </c>
      <c r="AO1360" s="29"/>
      <c r="AP1360" s="114" t="s">
        <v>6409</v>
      </c>
      <c r="AQ1360" s="104" t="b">
        <v>1</v>
      </c>
      <c r="AR1360" s="105"/>
      <c r="AS1360" s="29"/>
      <c r="AT1360" s="131" t="str" cm="1">
        <f t="array" ref="AT1360">IFERROR(_xlfn.TEXTSPLIT(AR1360,";",,FALSE),"")</f>
        <v/>
      </c>
      <c r="BJ1360" s="132" t="str">
        <f t="shared" si="813"/>
        <v/>
      </c>
      <c r="BK1360" s="132" t="str">
        <f t="shared" si="814"/>
        <v/>
      </c>
      <c r="BL1360" s="132" t="str">
        <f t="shared" si="815"/>
        <v/>
      </c>
      <c r="BM1360" s="132" t="str">
        <f t="shared" si="816"/>
        <v/>
      </c>
      <c r="BN1360" s="132" t="str">
        <f t="shared" si="817"/>
        <v/>
      </c>
      <c r="BO1360" s="132" t="str">
        <f t="shared" si="818"/>
        <v/>
      </c>
      <c r="BP1360" s="132" t="str">
        <f t="shared" si="819"/>
        <v/>
      </c>
      <c r="BQ1360" s="132" t="str">
        <f t="shared" si="820"/>
        <v/>
      </c>
      <c r="BR1360" s="132" t="str">
        <f t="shared" si="821"/>
        <v/>
      </c>
      <c r="BS1360" s="132" t="str">
        <f t="shared" si="822"/>
        <v/>
      </c>
      <c r="BT1360" s="132" t="str">
        <f t="shared" si="823"/>
        <v/>
      </c>
      <c r="BU1360" s="132" t="str">
        <f t="shared" si="824"/>
        <v/>
      </c>
      <c r="BV1360" s="132" t="str">
        <f t="shared" si="825"/>
        <v/>
      </c>
      <c r="BW1360" s="132" t="str">
        <f t="shared" si="826"/>
        <v/>
      </c>
      <c r="BX1360" s="132" t="str">
        <f t="shared" si="827"/>
        <v/>
      </c>
      <c r="BY1360" s="132" t="str">
        <f t="shared" si="828"/>
        <v/>
      </c>
      <c r="BZ1360" t="str">
        <f t="shared" si="793"/>
        <v/>
      </c>
      <c r="CA1360" t="str">
        <f t="shared" si="794"/>
        <v/>
      </c>
      <c r="CB1360" t="str">
        <f t="shared" si="795"/>
        <v/>
      </c>
      <c r="CC1360" t="str">
        <f t="shared" si="796"/>
        <v/>
      </c>
      <c r="CD1360" t="str">
        <f t="shared" si="797"/>
        <v/>
      </c>
      <c r="CE1360" t="str">
        <f t="shared" si="798"/>
        <v/>
      </c>
      <c r="CF1360" t="str">
        <f t="shared" si="799"/>
        <v/>
      </c>
      <c r="CG1360" t="str">
        <f t="shared" si="800"/>
        <v/>
      </c>
      <c r="CH1360" t="str">
        <f t="shared" si="801"/>
        <v/>
      </c>
      <c r="CI1360" t="str">
        <f t="shared" si="802"/>
        <v/>
      </c>
      <c r="CJ1360" t="str">
        <f t="shared" si="803"/>
        <v/>
      </c>
      <c r="CK1360" t="str">
        <f t="shared" si="804"/>
        <v/>
      </c>
      <c r="CL1360" t="str">
        <f t="shared" si="805"/>
        <v/>
      </c>
      <c r="CM1360" t="str">
        <f t="shared" si="806"/>
        <v/>
      </c>
      <c r="CN1360" t="str">
        <f t="shared" si="807"/>
        <v/>
      </c>
      <c r="CO1360" t="str">
        <f t="shared" si="808"/>
        <v/>
      </c>
    </row>
    <row r="1361" spans="1:93" ht="18" customHeight="1">
      <c r="A1361" t="s">
        <v>6348</v>
      </c>
      <c r="B1361" s="97" t="s">
        <v>5502</v>
      </c>
      <c r="C1361" s="26" t="s">
        <v>6481</v>
      </c>
      <c r="D1361" s="27"/>
      <c r="E1361" s="27" t="s">
        <v>70</v>
      </c>
      <c r="F1361" t="s">
        <v>48</v>
      </c>
      <c r="G1361" s="30" t="s">
        <v>58</v>
      </c>
      <c r="H1361" t="s">
        <v>68</v>
      </c>
      <c r="I1361" t="s">
        <v>2151</v>
      </c>
      <c r="K1361" s="28"/>
      <c r="M1361" t="s">
        <v>38</v>
      </c>
      <c r="O1361" s="1" t="s">
        <v>6443</v>
      </c>
      <c r="R1361" t="str">
        <f>IF(COUNTIF(soi_input_variables!A:A,B1361)&gt;0,"yes","no")</f>
        <v>yes</v>
      </c>
      <c r="S1361" t="str">
        <f>IF(COUNTIF(midas_input_variables!A:A,B1361)&gt;0,"yes","no")</f>
        <v>no</v>
      </c>
      <c r="T1361" t="str">
        <f t="shared" si="775"/>
        <v>yes</v>
      </c>
      <c r="U1361">
        <v>10</v>
      </c>
      <c r="V1361" t="str">
        <f>IF(COUNTIF(eucalc_variables_proxies!A:A,B1361)&gt;0,"yes","no")</f>
        <v>yes</v>
      </c>
      <c r="X1361" t="s">
        <v>3136</v>
      </c>
      <c r="Y1361" t="s">
        <v>3136</v>
      </c>
      <c r="AO1361" s="29"/>
      <c r="AP1361" s="114" t="s">
        <v>6319</v>
      </c>
      <c r="AQ1361" s="104" t="b">
        <v>1</v>
      </c>
      <c r="AR1361" s="105"/>
      <c r="AS1361" s="29"/>
      <c r="AT1361" s="131" t="str" cm="1">
        <f t="array" ref="AT1361">IFERROR(_xlfn.TEXTSPLIT(AR1361,";",,FALSE),"")</f>
        <v/>
      </c>
      <c r="BJ1361" s="132" t="str">
        <f t="shared" si="813"/>
        <v/>
      </c>
      <c r="BK1361" s="132" t="str">
        <f t="shared" si="814"/>
        <v/>
      </c>
      <c r="BL1361" s="132" t="str">
        <f t="shared" si="815"/>
        <v/>
      </c>
      <c r="BM1361" s="132" t="str">
        <f t="shared" si="816"/>
        <v/>
      </c>
      <c r="BN1361" s="132" t="str">
        <f t="shared" si="817"/>
        <v/>
      </c>
      <c r="BO1361" s="132" t="str">
        <f t="shared" si="818"/>
        <v/>
      </c>
      <c r="BP1361" s="132" t="str">
        <f t="shared" si="819"/>
        <v/>
      </c>
      <c r="BQ1361" s="132" t="str">
        <f t="shared" si="820"/>
        <v/>
      </c>
      <c r="BR1361" s="132" t="str">
        <f t="shared" si="821"/>
        <v/>
      </c>
      <c r="BS1361" s="132" t="str">
        <f t="shared" si="822"/>
        <v/>
      </c>
      <c r="BT1361" s="132" t="str">
        <f t="shared" si="823"/>
        <v/>
      </c>
      <c r="BU1361" s="132" t="str">
        <f t="shared" si="824"/>
        <v/>
      </c>
      <c r="BV1361" s="132" t="str">
        <f t="shared" si="825"/>
        <v/>
      </c>
      <c r="BW1361" s="132" t="str">
        <f t="shared" si="826"/>
        <v/>
      </c>
      <c r="BX1361" s="132" t="str">
        <f t="shared" si="827"/>
        <v/>
      </c>
      <c r="BY1361" s="132" t="str">
        <f t="shared" si="828"/>
        <v/>
      </c>
      <c r="BZ1361" t="str">
        <f t="shared" ref="BZ1361:BZ1424" si="830" xml:space="preserve"> IF(LEN(BJ1361)&gt;0,VLOOKUP(BJ1361,$AO:$AP,2,FALSE),"")</f>
        <v/>
      </c>
      <c r="CA1361" t="str">
        <f t="shared" ref="CA1361:CA1424" si="831" xml:space="preserve"> IF(LEN(BK1361)&gt;0,VLOOKUP(BK1361,$AO:$AP,2,FALSE),"")</f>
        <v/>
      </c>
      <c r="CB1361" t="str">
        <f t="shared" ref="CB1361:CB1424" si="832" xml:space="preserve"> IF(LEN(BL1361)&gt;0,VLOOKUP(BL1361,$AO:$AP,2,FALSE),"")</f>
        <v/>
      </c>
      <c r="CC1361" t="str">
        <f t="shared" ref="CC1361:CC1424" si="833" xml:space="preserve"> IF(LEN(BM1361)&gt;0,VLOOKUP(BM1361,$AO:$AP,2,FALSE),"")</f>
        <v/>
      </c>
      <c r="CD1361" t="str">
        <f t="shared" ref="CD1361:CD1424" si="834" xml:space="preserve"> IF(LEN(BN1361)&gt;0,VLOOKUP(BN1361,$AO:$AP,2,FALSE),"")</f>
        <v/>
      </c>
      <c r="CE1361" t="str">
        <f t="shared" ref="CE1361:CE1424" si="835" xml:space="preserve"> IF(LEN(BO1361)&gt;0,VLOOKUP(BO1361,$AO:$AP,2,FALSE),"")</f>
        <v/>
      </c>
      <c r="CF1361" t="str">
        <f t="shared" ref="CF1361:CF1424" si="836" xml:space="preserve"> IF(LEN(BP1361)&gt;0,VLOOKUP(BP1361,$AO:$AP,2,FALSE),"")</f>
        <v/>
      </c>
      <c r="CG1361" t="str">
        <f t="shared" ref="CG1361:CG1424" si="837" xml:space="preserve"> IF(LEN(BQ1361)&gt;0,VLOOKUP(BQ1361,$AO:$AP,2,FALSE),"")</f>
        <v/>
      </c>
      <c r="CH1361" t="str">
        <f t="shared" ref="CH1361:CH1424" si="838" xml:space="preserve"> IF(LEN(BR1361)&gt;0,VLOOKUP(BR1361,$AO:$AP,2,FALSE),"")</f>
        <v/>
      </c>
      <c r="CI1361" t="str">
        <f t="shared" ref="CI1361:CI1424" si="839" xml:space="preserve"> IF(LEN(BS1361)&gt;0,VLOOKUP(BS1361,$AO:$AP,2,FALSE),"")</f>
        <v/>
      </c>
      <c r="CJ1361" t="str">
        <f t="shared" ref="CJ1361:CJ1424" si="840" xml:space="preserve"> IF(LEN(BT1361)&gt;0,VLOOKUP(BT1361,$AO:$AP,2,FALSE),"")</f>
        <v/>
      </c>
      <c r="CK1361" t="str">
        <f t="shared" ref="CK1361:CK1424" si="841" xml:space="preserve"> IF(LEN(BU1361)&gt;0,VLOOKUP(BU1361,$AO:$AP,2,FALSE),"")</f>
        <v/>
      </c>
      <c r="CL1361" t="str">
        <f t="shared" ref="CL1361:CL1424" si="842" xml:space="preserve"> IF(LEN(BV1361)&gt;0,VLOOKUP(BV1361,$AO:$AP,2,FALSE),"")</f>
        <v/>
      </c>
      <c r="CM1361" t="str">
        <f t="shared" ref="CM1361:CM1424" si="843" xml:space="preserve"> IF(LEN(BW1361)&gt;0,VLOOKUP(BW1361,$AO:$AP,2,FALSE),"")</f>
        <v/>
      </c>
      <c r="CN1361" t="str">
        <f t="shared" ref="CN1361:CN1424" si="844" xml:space="preserve"> IF(LEN(BX1361)&gt;0,VLOOKUP(BX1361,$AO:$AP,2,FALSE),"")</f>
        <v/>
      </c>
      <c r="CO1361" t="str">
        <f t="shared" ref="CO1361:CO1424" si="845" xml:space="preserve"> IF(LEN(BY1361)&gt;0,VLOOKUP(BY1361,$AO:$AP,2,FALSE),"")</f>
        <v/>
      </c>
    </row>
    <row r="1362" spans="1:93" ht="18" customHeight="1">
      <c r="A1362" t="s">
        <v>6351</v>
      </c>
      <c r="B1362" s="97" t="s">
        <v>5505</v>
      </c>
      <c r="C1362" s="26" t="s">
        <v>6482</v>
      </c>
      <c r="D1362" s="27"/>
      <c r="E1362" s="27" t="s">
        <v>70</v>
      </c>
      <c r="F1362" t="s">
        <v>48</v>
      </c>
      <c r="G1362" s="30" t="s">
        <v>58</v>
      </c>
      <c r="H1362" t="s">
        <v>68</v>
      </c>
      <c r="I1362" t="s">
        <v>6446</v>
      </c>
      <c r="K1362" s="28"/>
      <c r="M1362" t="s">
        <v>38</v>
      </c>
      <c r="O1362" s="1" t="s">
        <v>6447</v>
      </c>
      <c r="R1362" t="str">
        <f>IF(COUNTIF(soi_input_variables!A:A,B1362)&gt;0,"yes","no")</f>
        <v>yes</v>
      </c>
      <c r="S1362" t="str">
        <f>IF(COUNTIF(midas_input_variables!A:A,B1362)&gt;0,"yes","no")</f>
        <v>yes</v>
      </c>
      <c r="T1362" t="str">
        <f t="shared" si="775"/>
        <v>yes</v>
      </c>
      <c r="U1362">
        <v>10</v>
      </c>
      <c r="V1362" t="str">
        <f>IF(COUNTIF(eucalc_variables_proxies!A:A,B1362)&gt;0,"yes","no")</f>
        <v>yes</v>
      </c>
      <c r="X1362" t="s">
        <v>3136</v>
      </c>
      <c r="Y1362" t="s">
        <v>3136</v>
      </c>
      <c r="AO1362" s="29"/>
      <c r="AP1362" s="114" t="s">
        <v>6322</v>
      </c>
      <c r="AQ1362" s="104" t="b">
        <v>1</v>
      </c>
      <c r="AR1362" s="105"/>
      <c r="AS1362" s="29"/>
      <c r="AT1362" s="131" t="str" cm="1">
        <f t="array" ref="AT1362">IFERROR(_xlfn.TEXTSPLIT(AR1362,";",,FALSE),"")</f>
        <v/>
      </c>
      <c r="BJ1362" s="132" t="str">
        <f t="shared" si="813"/>
        <v/>
      </c>
      <c r="BK1362" s="132" t="str">
        <f t="shared" si="814"/>
        <v/>
      </c>
      <c r="BL1362" s="132" t="str">
        <f t="shared" si="815"/>
        <v/>
      </c>
      <c r="BM1362" s="132" t="str">
        <f t="shared" si="816"/>
        <v/>
      </c>
      <c r="BN1362" s="132" t="str">
        <f t="shared" si="817"/>
        <v/>
      </c>
      <c r="BO1362" s="132" t="str">
        <f t="shared" si="818"/>
        <v/>
      </c>
      <c r="BP1362" s="132" t="str">
        <f t="shared" si="819"/>
        <v/>
      </c>
      <c r="BQ1362" s="132" t="str">
        <f t="shared" si="820"/>
        <v/>
      </c>
      <c r="BR1362" s="132" t="str">
        <f t="shared" si="821"/>
        <v/>
      </c>
      <c r="BS1362" s="132" t="str">
        <f t="shared" si="822"/>
        <v/>
      </c>
      <c r="BT1362" s="132" t="str">
        <f t="shared" si="823"/>
        <v/>
      </c>
      <c r="BU1362" s="132" t="str">
        <f t="shared" si="824"/>
        <v/>
      </c>
      <c r="BV1362" s="132" t="str">
        <f t="shared" si="825"/>
        <v/>
      </c>
      <c r="BW1362" s="132" t="str">
        <f t="shared" si="826"/>
        <v/>
      </c>
      <c r="BX1362" s="132" t="str">
        <f t="shared" si="827"/>
        <v/>
      </c>
      <c r="BY1362" s="132" t="str">
        <f t="shared" si="828"/>
        <v/>
      </c>
      <c r="BZ1362" t="str">
        <f t="shared" si="830"/>
        <v/>
      </c>
      <c r="CA1362" t="str">
        <f t="shared" si="831"/>
        <v/>
      </c>
      <c r="CB1362" t="str">
        <f t="shared" si="832"/>
        <v/>
      </c>
      <c r="CC1362" t="str">
        <f t="shared" si="833"/>
        <v/>
      </c>
      <c r="CD1362" t="str">
        <f t="shared" si="834"/>
        <v/>
      </c>
      <c r="CE1362" t="str">
        <f t="shared" si="835"/>
        <v/>
      </c>
      <c r="CF1362" t="str">
        <f t="shared" si="836"/>
        <v/>
      </c>
      <c r="CG1362" t="str">
        <f t="shared" si="837"/>
        <v/>
      </c>
      <c r="CH1362" t="str">
        <f t="shared" si="838"/>
        <v/>
      </c>
      <c r="CI1362" t="str">
        <f t="shared" si="839"/>
        <v/>
      </c>
      <c r="CJ1362" t="str">
        <f t="shared" si="840"/>
        <v/>
      </c>
      <c r="CK1362" t="str">
        <f t="shared" si="841"/>
        <v/>
      </c>
      <c r="CL1362" t="str">
        <f t="shared" si="842"/>
        <v/>
      </c>
      <c r="CM1362" t="str">
        <f t="shared" si="843"/>
        <v/>
      </c>
      <c r="CN1362" t="str">
        <f t="shared" si="844"/>
        <v/>
      </c>
      <c r="CO1362" t="str">
        <f t="shared" si="845"/>
        <v/>
      </c>
    </row>
    <row r="1363" spans="1:93" ht="18" customHeight="1">
      <c r="B1363" s="97" t="s">
        <v>5507</v>
      </c>
      <c r="C1363" s="26"/>
      <c r="D1363" s="27"/>
      <c r="E1363" s="27" t="s">
        <v>1672</v>
      </c>
      <c r="G1363" s="30" t="s">
        <v>58</v>
      </c>
      <c r="H1363" t="s">
        <v>434</v>
      </c>
      <c r="I1363" t="s">
        <v>442</v>
      </c>
      <c r="K1363" s="28"/>
      <c r="M1363" t="s">
        <v>38</v>
      </c>
      <c r="Q1363" s="1" t="str">
        <f>CONCATENATE($B$1272, "/(", $B$1338, "+", $B$1341, "+", $B$1343, "+", $B$1345, "+", $B$1351, "+", $B$1354, "+", $B$1356, "+", $B$1358, "+", $B$1364, "+", $B$1367, "+", $B$1369, "+", $B$1371, ")")</f>
        <v>eucalc_tra_emissions_co2e_freight_hdv/(eucalc_tra_vehicle_fleet_freight_hdvh_ice_diesel+eucalc_tra_vehicle_fleet_freight_hdvh_ice_gasoline+eucalc_tra_vehicle_fleet_freight_hdvh_phev_diesel+eucalc_tra_vehicle_fleet_freight_hdvh_phev_gasoline+eucalc_tra_vehicle_fleet_freight_hdvl_ice_diesel+eucalc_tra_vehicle_fleet_freight_hdvl_ice_gasoline+eucalc_tra_vehicle_fleet_freight_hdvl_phev_diesel+eucalc_tra_vehicle_fleet_freight_hdvl_phev_gasoline+eucalc_tra_vehicle_fleet_freight_hdvm_ice_diesel+eucalc_tra_vehicle_fleet_freight_hdvm_ice_gasoline+eucalc_tra_vehicle_fleet_freight_hdvm_phev_diesel+eucalc_tra_vehicle_fleet_freight_hdvm_phev_gasoline)</v>
      </c>
      <c r="R1363" t="str">
        <f>IF(COUNTIF(soi_input_variables!A:A,B1363)&gt;0,"yes","no")</f>
        <v>no</v>
      </c>
      <c r="S1363" t="str">
        <f>IF(COUNTIF(midas_input_variables!A:A,B1363)&gt;0,"yes","no")</f>
        <v>no</v>
      </c>
      <c r="T1363" t="str">
        <f t="shared" si="775"/>
        <v>no</v>
      </c>
      <c r="V1363" t="str">
        <f>IF(COUNTIF(eucalc_variables_proxies!A:A,B1363)&gt;0,"yes","no")</f>
        <v>no</v>
      </c>
      <c r="X1363" t="s">
        <v>3136</v>
      </c>
      <c r="Y1363" t="s">
        <v>3136</v>
      </c>
      <c r="AO1363" s="29"/>
      <c r="AP1363" s="114" t="s">
        <v>6325</v>
      </c>
      <c r="AQ1363" s="104" t="b">
        <v>1</v>
      </c>
      <c r="AR1363" s="105"/>
      <c r="AS1363" s="29"/>
      <c r="AT1363" s="131" t="str" cm="1">
        <f t="array" ref="AT1363">IFERROR(_xlfn.TEXTSPLIT(AR1363,";",,FALSE),"")</f>
        <v/>
      </c>
      <c r="BJ1363" s="132" t="str">
        <f t="shared" si="813"/>
        <v/>
      </c>
      <c r="BK1363" s="132" t="str">
        <f t="shared" si="814"/>
        <v/>
      </c>
      <c r="BL1363" s="132" t="str">
        <f t="shared" si="815"/>
        <v/>
      </c>
      <c r="BM1363" s="132" t="str">
        <f t="shared" si="816"/>
        <v/>
      </c>
      <c r="BN1363" s="132" t="str">
        <f t="shared" si="817"/>
        <v/>
      </c>
      <c r="BO1363" s="132" t="str">
        <f t="shared" si="818"/>
        <v/>
      </c>
      <c r="BP1363" s="132" t="str">
        <f t="shared" si="819"/>
        <v/>
      </c>
      <c r="BQ1363" s="132" t="str">
        <f t="shared" si="820"/>
        <v/>
      </c>
      <c r="BR1363" s="132" t="str">
        <f t="shared" si="821"/>
        <v/>
      </c>
      <c r="BS1363" s="132" t="str">
        <f t="shared" si="822"/>
        <v/>
      </c>
      <c r="BT1363" s="132" t="str">
        <f t="shared" si="823"/>
        <v/>
      </c>
      <c r="BU1363" s="132" t="str">
        <f t="shared" si="824"/>
        <v/>
      </c>
      <c r="BV1363" s="132" t="str">
        <f t="shared" si="825"/>
        <v/>
      </c>
      <c r="BW1363" s="132" t="str">
        <f t="shared" si="826"/>
        <v/>
      </c>
      <c r="BX1363" s="132" t="str">
        <f t="shared" si="827"/>
        <v/>
      </c>
      <c r="BY1363" s="132" t="str">
        <f t="shared" si="828"/>
        <v/>
      </c>
      <c r="BZ1363" t="str">
        <f t="shared" si="830"/>
        <v/>
      </c>
      <c r="CA1363" t="str">
        <f t="shared" si="831"/>
        <v/>
      </c>
      <c r="CB1363" t="str">
        <f t="shared" si="832"/>
        <v/>
      </c>
      <c r="CC1363" t="str">
        <f t="shared" si="833"/>
        <v/>
      </c>
      <c r="CD1363" t="str">
        <f t="shared" si="834"/>
        <v/>
      </c>
      <c r="CE1363" t="str">
        <f t="shared" si="835"/>
        <v/>
      </c>
      <c r="CF1363" t="str">
        <f t="shared" si="836"/>
        <v/>
      </c>
      <c r="CG1363" t="str">
        <f t="shared" si="837"/>
        <v/>
      </c>
      <c r="CH1363" t="str">
        <f t="shared" si="838"/>
        <v/>
      </c>
      <c r="CI1363" t="str">
        <f t="shared" si="839"/>
        <v/>
      </c>
      <c r="CJ1363" t="str">
        <f t="shared" si="840"/>
        <v/>
      </c>
      <c r="CK1363" t="str">
        <f t="shared" si="841"/>
        <v/>
      </c>
      <c r="CL1363" t="str">
        <f t="shared" si="842"/>
        <v/>
      </c>
      <c r="CM1363" t="str">
        <f t="shared" si="843"/>
        <v/>
      </c>
      <c r="CN1363" t="str">
        <f t="shared" si="844"/>
        <v/>
      </c>
      <c r="CO1363" t="str">
        <f t="shared" si="845"/>
        <v/>
      </c>
    </row>
    <row r="1364" spans="1:93" ht="19.2" customHeight="1">
      <c r="A1364" t="s">
        <v>6354</v>
      </c>
      <c r="B1364" s="97" t="s">
        <v>5510</v>
      </c>
      <c r="C1364" s="26" t="s">
        <v>6483</v>
      </c>
      <c r="D1364" s="27"/>
      <c r="E1364" s="27" t="s">
        <v>70</v>
      </c>
      <c r="F1364" t="s">
        <v>48</v>
      </c>
      <c r="G1364" s="30" t="s">
        <v>58</v>
      </c>
      <c r="H1364" t="s">
        <v>68</v>
      </c>
      <c r="I1364" t="s">
        <v>439</v>
      </c>
      <c r="K1364" s="28" t="s">
        <v>5304</v>
      </c>
      <c r="M1364" t="s">
        <v>38</v>
      </c>
      <c r="R1364" t="str">
        <f>IF(COUNTIF(soi_input_variables!A:A,B1364)&gt;0,"yes","no")</f>
        <v>yes</v>
      </c>
      <c r="S1364" t="str">
        <f>IF(COUNTIF(midas_input_variables!A:A,B1364)&gt;0,"yes","no")</f>
        <v>yes</v>
      </c>
      <c r="T1364" t="str">
        <f t="shared" si="775"/>
        <v>yes</v>
      </c>
      <c r="U1364">
        <v>10</v>
      </c>
      <c r="V1364" t="str">
        <f>IF(COUNTIF(eucalc_variables_proxies!A:A,B1364)&gt;0,"yes","no")</f>
        <v>yes</v>
      </c>
      <c r="X1364" t="s">
        <v>3136</v>
      </c>
      <c r="Y1364" t="s">
        <v>3136</v>
      </c>
      <c r="AO1364" s="29"/>
      <c r="AP1364" s="114" t="s">
        <v>6328</v>
      </c>
      <c r="AQ1364" s="104" t="b">
        <v>1</v>
      </c>
      <c r="AR1364" s="105"/>
      <c r="AS1364" s="29"/>
      <c r="AT1364" s="131" t="str" cm="1">
        <f t="array" ref="AT1364">IFERROR(_xlfn.TEXTSPLIT(AR1364,";",,FALSE),"")</f>
        <v/>
      </c>
      <c r="BJ1364" s="132" t="str">
        <f t="shared" si="813"/>
        <v/>
      </c>
      <c r="BK1364" s="132" t="str">
        <f t="shared" si="814"/>
        <v/>
      </c>
      <c r="BL1364" s="132" t="str">
        <f t="shared" si="815"/>
        <v/>
      </c>
      <c r="BM1364" s="132" t="str">
        <f t="shared" si="816"/>
        <v/>
      </c>
      <c r="BN1364" s="132" t="str">
        <f t="shared" si="817"/>
        <v/>
      </c>
      <c r="BO1364" s="132" t="str">
        <f t="shared" si="818"/>
        <v/>
      </c>
      <c r="BP1364" s="132" t="str">
        <f t="shared" si="819"/>
        <v/>
      </c>
      <c r="BQ1364" s="132" t="str">
        <f t="shared" si="820"/>
        <v/>
      </c>
      <c r="BR1364" s="132" t="str">
        <f t="shared" si="821"/>
        <v/>
      </c>
      <c r="BS1364" s="132" t="str">
        <f t="shared" si="822"/>
        <v/>
      </c>
      <c r="BT1364" s="132" t="str">
        <f t="shared" si="823"/>
        <v/>
      </c>
      <c r="BU1364" s="132" t="str">
        <f t="shared" si="824"/>
        <v/>
      </c>
      <c r="BV1364" s="132" t="str">
        <f t="shared" si="825"/>
        <v/>
      </c>
      <c r="BW1364" s="132" t="str">
        <f t="shared" si="826"/>
        <v/>
      </c>
      <c r="BX1364" s="132" t="str">
        <f t="shared" si="827"/>
        <v/>
      </c>
      <c r="BY1364" s="132" t="str">
        <f t="shared" si="828"/>
        <v/>
      </c>
      <c r="BZ1364" t="str">
        <f t="shared" si="830"/>
        <v/>
      </c>
      <c r="CA1364" t="str">
        <f t="shared" si="831"/>
        <v/>
      </c>
      <c r="CB1364" t="str">
        <f t="shared" si="832"/>
        <v/>
      </c>
      <c r="CC1364" t="str">
        <f t="shared" si="833"/>
        <v/>
      </c>
      <c r="CD1364" t="str">
        <f t="shared" si="834"/>
        <v/>
      </c>
      <c r="CE1364" t="str">
        <f t="shared" si="835"/>
        <v/>
      </c>
      <c r="CF1364" t="str">
        <f t="shared" si="836"/>
        <v/>
      </c>
      <c r="CG1364" t="str">
        <f t="shared" si="837"/>
        <v/>
      </c>
      <c r="CH1364" t="str">
        <f t="shared" si="838"/>
        <v/>
      </c>
      <c r="CI1364" t="str">
        <f t="shared" si="839"/>
        <v/>
      </c>
      <c r="CJ1364" t="str">
        <f t="shared" si="840"/>
        <v/>
      </c>
      <c r="CK1364" t="str">
        <f t="shared" si="841"/>
        <v/>
      </c>
      <c r="CL1364" t="str">
        <f t="shared" si="842"/>
        <v/>
      </c>
      <c r="CM1364" t="str">
        <f t="shared" si="843"/>
        <v/>
      </c>
      <c r="CN1364" t="str">
        <f t="shared" si="844"/>
        <v/>
      </c>
      <c r="CO1364" t="str">
        <f t="shared" si="845"/>
        <v/>
      </c>
    </row>
    <row r="1365" spans="1:93" ht="16.5" customHeight="1">
      <c r="A1365" t="s">
        <v>6357</v>
      </c>
      <c r="B1365" s="97" t="s">
        <v>5513</v>
      </c>
      <c r="C1365" s="26" t="s">
        <v>6484</v>
      </c>
      <c r="D1365" s="27"/>
      <c r="E1365" s="27" t="s">
        <v>70</v>
      </c>
      <c r="F1365" t="s">
        <v>48</v>
      </c>
      <c r="G1365" s="30" t="s">
        <v>58</v>
      </c>
      <c r="H1365" t="s">
        <v>68</v>
      </c>
      <c r="I1365" t="s">
        <v>456</v>
      </c>
      <c r="K1365" s="28"/>
      <c r="M1365" t="s">
        <v>38</v>
      </c>
      <c r="R1365" t="str">
        <f>IF(COUNTIF(soi_input_variables!A:A,B1365)&gt;0,"yes","no")</f>
        <v>yes</v>
      </c>
      <c r="S1365" t="str">
        <f>IF(COUNTIF(midas_input_variables!A:A,B1365)&gt;0,"yes","no")</f>
        <v>yes</v>
      </c>
      <c r="T1365" t="str">
        <f t="shared" si="775"/>
        <v>yes</v>
      </c>
      <c r="U1365">
        <v>10</v>
      </c>
      <c r="V1365" t="str">
        <f>IF(COUNTIF(eucalc_variables_proxies!A:A,B1365)&gt;0,"yes","no")</f>
        <v>yes</v>
      </c>
      <c r="X1365" t="s">
        <v>3136</v>
      </c>
      <c r="Y1365" t="s">
        <v>3136</v>
      </c>
      <c r="AO1365" s="29"/>
      <c r="AP1365" s="114" t="s">
        <v>6331</v>
      </c>
      <c r="AQ1365" s="104" t="b">
        <v>1</v>
      </c>
      <c r="AR1365" s="105"/>
      <c r="AS1365" s="29"/>
      <c r="AT1365" s="131" t="str" cm="1">
        <f t="array" ref="AT1365">IFERROR(_xlfn.TEXTSPLIT(AR1365,";",,FALSE),"")</f>
        <v/>
      </c>
      <c r="BJ1365" s="132" t="str">
        <f t="shared" si="813"/>
        <v/>
      </c>
      <c r="BK1365" s="132" t="str">
        <f t="shared" si="814"/>
        <v/>
      </c>
      <c r="BL1365" s="132" t="str">
        <f t="shared" si="815"/>
        <v/>
      </c>
      <c r="BM1365" s="132" t="str">
        <f t="shared" si="816"/>
        <v/>
      </c>
      <c r="BN1365" s="132" t="str">
        <f t="shared" si="817"/>
        <v/>
      </c>
      <c r="BO1365" s="132" t="str">
        <f t="shared" si="818"/>
        <v/>
      </c>
      <c r="BP1365" s="132" t="str">
        <f t="shared" si="819"/>
        <v/>
      </c>
      <c r="BQ1365" s="132" t="str">
        <f t="shared" si="820"/>
        <v/>
      </c>
      <c r="BR1365" s="132" t="str">
        <f t="shared" si="821"/>
        <v/>
      </c>
      <c r="BS1365" s="132" t="str">
        <f t="shared" si="822"/>
        <v/>
      </c>
      <c r="BT1365" s="132" t="str">
        <f t="shared" si="823"/>
        <v/>
      </c>
      <c r="BU1365" s="132" t="str">
        <f t="shared" si="824"/>
        <v/>
      </c>
      <c r="BV1365" s="132" t="str">
        <f t="shared" si="825"/>
        <v/>
      </c>
      <c r="BW1365" s="132" t="str">
        <f t="shared" si="826"/>
        <v/>
      </c>
      <c r="BX1365" s="132" t="str">
        <f t="shared" si="827"/>
        <v/>
      </c>
      <c r="BY1365" s="132" t="str">
        <f t="shared" si="828"/>
        <v/>
      </c>
      <c r="BZ1365" t="str">
        <f t="shared" si="830"/>
        <v/>
      </c>
      <c r="CA1365" t="str">
        <f t="shared" si="831"/>
        <v/>
      </c>
      <c r="CB1365" t="str">
        <f t="shared" si="832"/>
        <v/>
      </c>
      <c r="CC1365" t="str">
        <f t="shared" si="833"/>
        <v/>
      </c>
      <c r="CD1365" t="str">
        <f t="shared" si="834"/>
        <v/>
      </c>
      <c r="CE1365" t="str">
        <f t="shared" si="835"/>
        <v/>
      </c>
      <c r="CF1365" t="str">
        <f t="shared" si="836"/>
        <v/>
      </c>
      <c r="CG1365" t="str">
        <f t="shared" si="837"/>
        <v/>
      </c>
      <c r="CH1365" t="str">
        <f t="shared" si="838"/>
        <v/>
      </c>
      <c r="CI1365" t="str">
        <f t="shared" si="839"/>
        <v/>
      </c>
      <c r="CJ1365" t="str">
        <f t="shared" si="840"/>
        <v/>
      </c>
      <c r="CK1365" t="str">
        <f t="shared" si="841"/>
        <v/>
      </c>
      <c r="CL1365" t="str">
        <f t="shared" si="842"/>
        <v/>
      </c>
      <c r="CM1365" t="str">
        <f t="shared" si="843"/>
        <v/>
      </c>
      <c r="CN1365" t="str">
        <f t="shared" si="844"/>
        <v/>
      </c>
      <c r="CO1365" t="str">
        <f t="shared" si="845"/>
        <v/>
      </c>
    </row>
    <row r="1366" spans="1:93" ht="16.5" customHeight="1">
      <c r="B1366" s="97" t="s">
        <v>5516</v>
      </c>
      <c r="C1366" s="26"/>
      <c r="D1366" s="27"/>
      <c r="E1366" s="27" t="s">
        <v>1672</v>
      </c>
      <c r="G1366" s="30" t="s">
        <v>58</v>
      </c>
      <c r="H1366" t="s">
        <v>434</v>
      </c>
      <c r="I1366" t="s">
        <v>442</v>
      </c>
      <c r="K1366" s="28"/>
      <c r="M1366" t="s">
        <v>38</v>
      </c>
      <c r="Q1366" s="1" t="str">
        <f>CONCATENATE($B$1272,  "/(", $B$1338, "+", $B$1341, "+", $B$1343, "+", $B$1345, "+", $B$1351, "+", $B$1354, "+", $B$1356, "+", $B$1358, "+", $B$1364, "+", $B$1367, "+", $B$1369, "+", $B$1371, ")")</f>
        <v>eucalc_tra_emissions_co2e_freight_hdv/(eucalc_tra_vehicle_fleet_freight_hdvh_ice_diesel+eucalc_tra_vehicle_fleet_freight_hdvh_ice_gasoline+eucalc_tra_vehicle_fleet_freight_hdvh_phev_diesel+eucalc_tra_vehicle_fleet_freight_hdvh_phev_gasoline+eucalc_tra_vehicle_fleet_freight_hdvl_ice_diesel+eucalc_tra_vehicle_fleet_freight_hdvl_ice_gasoline+eucalc_tra_vehicle_fleet_freight_hdvl_phev_diesel+eucalc_tra_vehicle_fleet_freight_hdvl_phev_gasoline+eucalc_tra_vehicle_fleet_freight_hdvm_ice_diesel+eucalc_tra_vehicle_fleet_freight_hdvm_ice_gasoline+eucalc_tra_vehicle_fleet_freight_hdvm_phev_diesel+eucalc_tra_vehicle_fleet_freight_hdvm_phev_gasoline)</v>
      </c>
      <c r="R1366" t="str">
        <f>IF(COUNTIF(soi_input_variables!A:A,B1366)&gt;0,"yes","no")</f>
        <v>no</v>
      </c>
      <c r="S1366" t="str">
        <f>IF(COUNTIF(midas_input_variables!A:A,B1366)&gt;0,"yes","no")</f>
        <v>no</v>
      </c>
      <c r="T1366" t="str">
        <f t="shared" si="775"/>
        <v>no</v>
      </c>
      <c r="V1366" t="str">
        <f>IF(COUNTIF(eucalc_variables_proxies!A:A,B1366)&gt;0,"yes","no")</f>
        <v>no</v>
      </c>
      <c r="X1366" t="s">
        <v>3136</v>
      </c>
      <c r="Y1366" t="s">
        <v>3136</v>
      </c>
      <c r="AO1366" s="29"/>
      <c r="AP1366" s="114" t="s">
        <v>6337</v>
      </c>
      <c r="AQ1366" s="104" t="b">
        <v>1</v>
      </c>
      <c r="AR1366" s="105"/>
      <c r="AS1366" s="29"/>
      <c r="AT1366" s="131" t="str" cm="1">
        <f t="array" ref="AT1366">IFERROR(_xlfn.TEXTSPLIT(AR1366,";",,FALSE),"")</f>
        <v/>
      </c>
      <c r="BJ1366" s="132" t="str">
        <f t="shared" si="813"/>
        <v/>
      </c>
      <c r="BK1366" s="132" t="str">
        <f t="shared" si="814"/>
        <v/>
      </c>
      <c r="BL1366" s="132" t="str">
        <f t="shared" si="815"/>
        <v/>
      </c>
      <c r="BM1366" s="132" t="str">
        <f t="shared" si="816"/>
        <v/>
      </c>
      <c r="BN1366" s="132" t="str">
        <f t="shared" si="817"/>
        <v/>
      </c>
      <c r="BO1366" s="132" t="str">
        <f t="shared" si="818"/>
        <v/>
      </c>
      <c r="BP1366" s="132" t="str">
        <f t="shared" si="819"/>
        <v/>
      </c>
      <c r="BQ1366" s="132" t="str">
        <f t="shared" si="820"/>
        <v/>
      </c>
      <c r="BR1366" s="132" t="str">
        <f t="shared" si="821"/>
        <v/>
      </c>
      <c r="BS1366" s="132" t="str">
        <f t="shared" si="822"/>
        <v/>
      </c>
      <c r="BT1366" s="132" t="str">
        <f t="shared" si="823"/>
        <v/>
      </c>
      <c r="BU1366" s="132" t="str">
        <f t="shared" si="824"/>
        <v/>
      </c>
      <c r="BV1366" s="132" t="str">
        <f t="shared" si="825"/>
        <v/>
      </c>
      <c r="BW1366" s="132" t="str">
        <f t="shared" si="826"/>
        <v/>
      </c>
      <c r="BX1366" s="132" t="str">
        <f t="shared" si="827"/>
        <v/>
      </c>
      <c r="BY1366" s="132" t="str">
        <f t="shared" si="828"/>
        <v/>
      </c>
      <c r="BZ1366" t="str">
        <f t="shared" si="830"/>
        <v/>
      </c>
      <c r="CA1366" t="str">
        <f t="shared" si="831"/>
        <v/>
      </c>
      <c r="CB1366" t="str">
        <f t="shared" si="832"/>
        <v/>
      </c>
      <c r="CC1366" t="str">
        <f t="shared" si="833"/>
        <v/>
      </c>
      <c r="CD1366" t="str">
        <f t="shared" si="834"/>
        <v/>
      </c>
      <c r="CE1366" t="str">
        <f t="shared" si="835"/>
        <v/>
      </c>
      <c r="CF1366" t="str">
        <f t="shared" si="836"/>
        <v/>
      </c>
      <c r="CG1366" t="str">
        <f t="shared" si="837"/>
        <v/>
      </c>
      <c r="CH1366" t="str">
        <f t="shared" si="838"/>
        <v/>
      </c>
      <c r="CI1366" t="str">
        <f t="shared" si="839"/>
        <v/>
      </c>
      <c r="CJ1366" t="str">
        <f t="shared" si="840"/>
        <v/>
      </c>
      <c r="CK1366" t="str">
        <f t="shared" si="841"/>
        <v/>
      </c>
      <c r="CL1366" t="str">
        <f t="shared" si="842"/>
        <v/>
      </c>
      <c r="CM1366" t="str">
        <f t="shared" si="843"/>
        <v/>
      </c>
      <c r="CN1366" t="str">
        <f t="shared" si="844"/>
        <v/>
      </c>
      <c r="CO1366" t="str">
        <f t="shared" si="845"/>
        <v/>
      </c>
    </row>
    <row r="1367" spans="1:93" ht="16.5" customHeight="1">
      <c r="A1367" t="s">
        <v>6360</v>
      </c>
      <c r="B1367" s="97" t="s">
        <v>5518</v>
      </c>
      <c r="C1367" s="26" t="s">
        <v>6485</v>
      </c>
      <c r="D1367" s="27"/>
      <c r="E1367" s="27" t="s">
        <v>70</v>
      </c>
      <c r="F1367" t="s">
        <v>48</v>
      </c>
      <c r="G1367" s="30" t="s">
        <v>58</v>
      </c>
      <c r="H1367" t="s">
        <v>68</v>
      </c>
      <c r="I1367" t="s">
        <v>442</v>
      </c>
      <c r="K1367" s="28" t="s">
        <v>5304</v>
      </c>
      <c r="M1367" t="s">
        <v>38</v>
      </c>
      <c r="R1367" t="str">
        <f>IF(COUNTIF(soi_input_variables!A:A,B1367)&gt;0,"yes","no")</f>
        <v>yes</v>
      </c>
      <c r="S1367" t="str">
        <f>IF(COUNTIF(midas_input_variables!A:A,B1367)&gt;0,"yes","no")</f>
        <v>yes</v>
      </c>
      <c r="T1367" t="str">
        <f t="shared" si="775"/>
        <v>yes</v>
      </c>
      <c r="U1367">
        <v>10</v>
      </c>
      <c r="V1367" t="str">
        <f>IF(COUNTIF(eucalc_variables_proxies!A:A,B1367)&gt;0,"yes","no")</f>
        <v>yes</v>
      </c>
      <c r="X1367" t="s">
        <v>3136</v>
      </c>
      <c r="Y1367" t="s">
        <v>3136</v>
      </c>
      <c r="AO1367" s="29"/>
      <c r="AP1367" s="114" t="s">
        <v>6340</v>
      </c>
      <c r="AQ1367" s="104" t="b">
        <v>1</v>
      </c>
      <c r="AR1367" s="105"/>
      <c r="AS1367" s="29"/>
      <c r="AT1367" s="131" t="str" cm="1">
        <f t="array" ref="AT1367">IFERROR(_xlfn.TEXTSPLIT(AR1367,";",,FALSE),"")</f>
        <v/>
      </c>
      <c r="BJ1367" s="132" t="str">
        <f t="shared" si="813"/>
        <v/>
      </c>
      <c r="BK1367" s="132" t="str">
        <f t="shared" si="814"/>
        <v/>
      </c>
      <c r="BL1367" s="132" t="str">
        <f t="shared" si="815"/>
        <v/>
      </c>
      <c r="BM1367" s="132" t="str">
        <f t="shared" si="816"/>
        <v/>
      </c>
      <c r="BN1367" s="132" t="str">
        <f t="shared" si="817"/>
        <v/>
      </c>
      <c r="BO1367" s="132" t="str">
        <f t="shared" si="818"/>
        <v/>
      </c>
      <c r="BP1367" s="132" t="str">
        <f t="shared" si="819"/>
        <v/>
      </c>
      <c r="BQ1367" s="132" t="str">
        <f t="shared" si="820"/>
        <v/>
      </c>
      <c r="BR1367" s="132" t="str">
        <f t="shared" si="821"/>
        <v/>
      </c>
      <c r="BS1367" s="132" t="str">
        <f t="shared" si="822"/>
        <v/>
      </c>
      <c r="BT1367" s="132" t="str">
        <f t="shared" si="823"/>
        <v/>
      </c>
      <c r="BU1367" s="132" t="str">
        <f t="shared" si="824"/>
        <v/>
      </c>
      <c r="BV1367" s="132" t="str">
        <f t="shared" si="825"/>
        <v/>
      </c>
      <c r="BW1367" s="132" t="str">
        <f t="shared" si="826"/>
        <v/>
      </c>
      <c r="BX1367" s="132" t="str">
        <f t="shared" si="827"/>
        <v/>
      </c>
      <c r="BY1367" s="132" t="str">
        <f t="shared" si="828"/>
        <v/>
      </c>
      <c r="BZ1367" t="str">
        <f t="shared" si="830"/>
        <v/>
      </c>
      <c r="CA1367" t="str">
        <f t="shared" si="831"/>
        <v/>
      </c>
      <c r="CB1367" t="str">
        <f t="shared" si="832"/>
        <v/>
      </c>
      <c r="CC1367" t="str">
        <f t="shared" si="833"/>
        <v/>
      </c>
      <c r="CD1367" t="str">
        <f t="shared" si="834"/>
        <v/>
      </c>
      <c r="CE1367" t="str">
        <f t="shared" si="835"/>
        <v/>
      </c>
      <c r="CF1367" t="str">
        <f t="shared" si="836"/>
        <v/>
      </c>
      <c r="CG1367" t="str">
        <f t="shared" si="837"/>
        <v/>
      </c>
      <c r="CH1367" t="str">
        <f t="shared" si="838"/>
        <v/>
      </c>
      <c r="CI1367" t="str">
        <f t="shared" si="839"/>
        <v/>
      </c>
      <c r="CJ1367" t="str">
        <f t="shared" si="840"/>
        <v/>
      </c>
      <c r="CK1367" t="str">
        <f t="shared" si="841"/>
        <v/>
      </c>
      <c r="CL1367" t="str">
        <f t="shared" si="842"/>
        <v/>
      </c>
      <c r="CM1367" t="str">
        <f t="shared" si="843"/>
        <v/>
      </c>
      <c r="CN1367" t="str">
        <f t="shared" si="844"/>
        <v/>
      </c>
      <c r="CO1367" t="str">
        <f t="shared" si="845"/>
        <v/>
      </c>
    </row>
    <row r="1368" spans="1:93" ht="16.5" customHeight="1">
      <c r="B1368" s="97" t="s">
        <v>5519</v>
      </c>
      <c r="C1368" s="26"/>
      <c r="D1368" s="27"/>
      <c r="E1368" s="27" t="s">
        <v>1672</v>
      </c>
      <c r="G1368" s="30" t="s">
        <v>58</v>
      </c>
      <c r="H1368" t="s">
        <v>434</v>
      </c>
      <c r="I1368" t="s">
        <v>6457</v>
      </c>
      <c r="K1368" s="28"/>
      <c r="M1368" t="s">
        <v>38</v>
      </c>
      <c r="Q1368" s="1" t="str">
        <f>CONCATENATE($B$1272, "/(", $B$1338, "+", $B$1341, "+", $B$1343, "+", $B$1345, "+", $B$1351, "+", $B$1354, "+", $B$1356, "+", $B$1358, "+", $B$1364, "+", $B$1367, "+", $B$1369, "+", $B$1371, ")")</f>
        <v>eucalc_tra_emissions_co2e_freight_hdv/(eucalc_tra_vehicle_fleet_freight_hdvh_ice_diesel+eucalc_tra_vehicle_fleet_freight_hdvh_ice_gasoline+eucalc_tra_vehicle_fleet_freight_hdvh_phev_diesel+eucalc_tra_vehicle_fleet_freight_hdvh_phev_gasoline+eucalc_tra_vehicle_fleet_freight_hdvl_ice_diesel+eucalc_tra_vehicle_fleet_freight_hdvl_ice_gasoline+eucalc_tra_vehicle_fleet_freight_hdvl_phev_diesel+eucalc_tra_vehicle_fleet_freight_hdvl_phev_gasoline+eucalc_tra_vehicle_fleet_freight_hdvm_ice_diesel+eucalc_tra_vehicle_fleet_freight_hdvm_ice_gasoline+eucalc_tra_vehicle_fleet_freight_hdvm_phev_diesel+eucalc_tra_vehicle_fleet_freight_hdvm_phev_gasoline)</v>
      </c>
      <c r="R1368" t="str">
        <f>IF(COUNTIF(soi_input_variables!A:A,B1368)&gt;0,"yes","no")</f>
        <v>no</v>
      </c>
      <c r="S1368" t="str">
        <f>IF(COUNTIF(midas_input_variables!A:A,B1368)&gt;0,"yes","no")</f>
        <v>no</v>
      </c>
      <c r="T1368" t="str">
        <f t="shared" si="775"/>
        <v>no</v>
      </c>
      <c r="V1368" t="str">
        <f>IF(COUNTIF(eucalc_variables_proxies!A:A,B1368)&gt;0,"yes","no")</f>
        <v>no</v>
      </c>
      <c r="X1368" t="s">
        <v>3136</v>
      </c>
      <c r="Y1368" t="s">
        <v>3136</v>
      </c>
      <c r="AO1368" s="29"/>
      <c r="AP1368" s="114" t="s">
        <v>6343</v>
      </c>
      <c r="AQ1368" s="104" t="b">
        <v>1</v>
      </c>
      <c r="AR1368" s="105"/>
      <c r="AS1368" s="29"/>
      <c r="AT1368" s="131" t="str" cm="1">
        <f t="array" ref="AT1368">IFERROR(_xlfn.TEXTSPLIT(AR1368,";",,FALSE),"")</f>
        <v/>
      </c>
      <c r="BJ1368" s="132" t="str">
        <f t="shared" si="813"/>
        <v/>
      </c>
      <c r="BK1368" s="132" t="str">
        <f t="shared" si="814"/>
        <v/>
      </c>
      <c r="BL1368" s="132" t="str">
        <f t="shared" si="815"/>
        <v/>
      </c>
      <c r="BM1368" s="132" t="str">
        <f t="shared" si="816"/>
        <v/>
      </c>
      <c r="BN1368" s="132" t="str">
        <f t="shared" si="817"/>
        <v/>
      </c>
      <c r="BO1368" s="132" t="str">
        <f t="shared" si="818"/>
        <v/>
      </c>
      <c r="BP1368" s="132" t="str">
        <f t="shared" si="819"/>
        <v/>
      </c>
      <c r="BQ1368" s="132" t="str">
        <f t="shared" si="820"/>
        <v/>
      </c>
      <c r="BR1368" s="132" t="str">
        <f t="shared" si="821"/>
        <v/>
      </c>
      <c r="BS1368" s="132" t="str">
        <f t="shared" si="822"/>
        <v/>
      </c>
      <c r="BT1368" s="132" t="str">
        <f t="shared" si="823"/>
        <v/>
      </c>
      <c r="BU1368" s="132" t="str">
        <f t="shared" si="824"/>
        <v/>
      </c>
      <c r="BV1368" s="132" t="str">
        <f t="shared" si="825"/>
        <v/>
      </c>
      <c r="BW1368" s="132" t="str">
        <f t="shared" si="826"/>
        <v/>
      </c>
      <c r="BX1368" s="132" t="str">
        <f t="shared" si="827"/>
        <v/>
      </c>
      <c r="BY1368" s="132" t="str">
        <f t="shared" si="828"/>
        <v/>
      </c>
      <c r="BZ1368" t="str">
        <f t="shared" si="830"/>
        <v/>
      </c>
      <c r="CA1368" t="str">
        <f t="shared" si="831"/>
        <v/>
      </c>
      <c r="CB1368" t="str">
        <f t="shared" si="832"/>
        <v/>
      </c>
      <c r="CC1368" t="str">
        <f t="shared" si="833"/>
        <v/>
      </c>
      <c r="CD1368" t="str">
        <f t="shared" si="834"/>
        <v/>
      </c>
      <c r="CE1368" t="str">
        <f t="shared" si="835"/>
        <v/>
      </c>
      <c r="CF1368" t="str">
        <f t="shared" si="836"/>
        <v/>
      </c>
      <c r="CG1368" t="str">
        <f t="shared" si="837"/>
        <v/>
      </c>
      <c r="CH1368" t="str">
        <f t="shared" si="838"/>
        <v/>
      </c>
      <c r="CI1368" t="str">
        <f t="shared" si="839"/>
        <v/>
      </c>
      <c r="CJ1368" t="str">
        <f t="shared" si="840"/>
        <v/>
      </c>
      <c r="CK1368" t="str">
        <f t="shared" si="841"/>
        <v/>
      </c>
      <c r="CL1368" t="str">
        <f t="shared" si="842"/>
        <v/>
      </c>
      <c r="CM1368" t="str">
        <f t="shared" si="843"/>
        <v/>
      </c>
      <c r="CN1368" t="str">
        <f t="shared" si="844"/>
        <v/>
      </c>
      <c r="CO1368" t="str">
        <f t="shared" si="845"/>
        <v/>
      </c>
    </row>
    <row r="1369" spans="1:93" ht="16.5" customHeight="1">
      <c r="A1369" t="s">
        <v>6363</v>
      </c>
      <c r="B1369" s="97" t="s">
        <v>5521</v>
      </c>
      <c r="C1369" s="26" t="s">
        <v>6486</v>
      </c>
      <c r="D1369" s="27"/>
      <c r="E1369" s="27" t="s">
        <v>70</v>
      </c>
      <c r="F1369" t="s">
        <v>48</v>
      </c>
      <c r="G1369" s="30" t="s">
        <v>58</v>
      </c>
      <c r="H1369" t="s">
        <v>68</v>
      </c>
      <c r="I1369" t="s">
        <v>6457</v>
      </c>
      <c r="K1369" s="28" t="s">
        <v>5304</v>
      </c>
      <c r="M1369" t="s">
        <v>38</v>
      </c>
      <c r="R1369" t="str">
        <f>IF(COUNTIF(soi_input_variables!A:A,B1369)&gt;0,"yes","no")</f>
        <v>yes</v>
      </c>
      <c r="S1369" t="str">
        <f>IF(COUNTIF(midas_input_variables!A:A,B1369)&gt;0,"yes","no")</f>
        <v>yes</v>
      </c>
      <c r="T1369" t="str">
        <f t="shared" si="775"/>
        <v>yes</v>
      </c>
      <c r="U1369">
        <v>10</v>
      </c>
      <c r="V1369" t="str">
        <f>IF(COUNTIF(eucalc_variables_proxies!A:A,B1369)&gt;0,"yes","no")</f>
        <v>yes</v>
      </c>
      <c r="X1369" t="s">
        <v>3136</v>
      </c>
      <c r="Y1369" t="s">
        <v>3136</v>
      </c>
      <c r="AO1369" s="29"/>
      <c r="AP1369" s="114" t="s">
        <v>6346</v>
      </c>
      <c r="AQ1369" s="104" t="b">
        <v>1</v>
      </c>
      <c r="AR1369" s="105"/>
      <c r="AS1369" s="29"/>
      <c r="AT1369" s="131" t="str" cm="1">
        <f t="array" ref="AT1369">IFERROR(_xlfn.TEXTSPLIT(AR1369,";",,FALSE),"")</f>
        <v/>
      </c>
      <c r="BJ1369" s="132" t="str">
        <f t="shared" si="813"/>
        <v/>
      </c>
      <c r="BK1369" s="132" t="str">
        <f t="shared" si="814"/>
        <v/>
      </c>
      <c r="BL1369" s="132" t="str">
        <f t="shared" si="815"/>
        <v/>
      </c>
      <c r="BM1369" s="132" t="str">
        <f t="shared" si="816"/>
        <v/>
      </c>
      <c r="BN1369" s="132" t="str">
        <f t="shared" si="817"/>
        <v/>
      </c>
      <c r="BO1369" s="132" t="str">
        <f t="shared" si="818"/>
        <v/>
      </c>
      <c r="BP1369" s="132" t="str">
        <f t="shared" si="819"/>
        <v/>
      </c>
      <c r="BQ1369" s="132" t="str">
        <f t="shared" si="820"/>
        <v/>
      </c>
      <c r="BR1369" s="132" t="str">
        <f t="shared" si="821"/>
        <v/>
      </c>
      <c r="BS1369" s="132" t="str">
        <f t="shared" si="822"/>
        <v/>
      </c>
      <c r="BT1369" s="132" t="str">
        <f t="shared" si="823"/>
        <v/>
      </c>
      <c r="BU1369" s="132" t="str">
        <f t="shared" si="824"/>
        <v/>
      </c>
      <c r="BV1369" s="132" t="str">
        <f t="shared" si="825"/>
        <v/>
      </c>
      <c r="BW1369" s="132" t="str">
        <f t="shared" si="826"/>
        <v/>
      </c>
      <c r="BX1369" s="132" t="str">
        <f t="shared" si="827"/>
        <v/>
      </c>
      <c r="BY1369" s="132" t="str">
        <f t="shared" si="828"/>
        <v/>
      </c>
      <c r="BZ1369" t="str">
        <f t="shared" si="830"/>
        <v/>
      </c>
      <c r="CA1369" t="str">
        <f t="shared" si="831"/>
        <v/>
      </c>
      <c r="CB1369" t="str">
        <f t="shared" si="832"/>
        <v/>
      </c>
      <c r="CC1369" t="str">
        <f t="shared" si="833"/>
        <v/>
      </c>
      <c r="CD1369" t="str">
        <f t="shared" si="834"/>
        <v/>
      </c>
      <c r="CE1369" t="str">
        <f t="shared" si="835"/>
        <v/>
      </c>
      <c r="CF1369" t="str">
        <f t="shared" si="836"/>
        <v/>
      </c>
      <c r="CG1369" t="str">
        <f t="shared" si="837"/>
        <v/>
      </c>
      <c r="CH1369" t="str">
        <f t="shared" si="838"/>
        <v/>
      </c>
      <c r="CI1369" t="str">
        <f t="shared" si="839"/>
        <v/>
      </c>
      <c r="CJ1369" t="str">
        <f t="shared" si="840"/>
        <v/>
      </c>
      <c r="CK1369" t="str">
        <f t="shared" si="841"/>
        <v/>
      </c>
      <c r="CL1369" t="str">
        <f t="shared" si="842"/>
        <v/>
      </c>
      <c r="CM1369" t="str">
        <f t="shared" si="843"/>
        <v/>
      </c>
      <c r="CN1369" t="str">
        <f t="shared" si="844"/>
        <v/>
      </c>
      <c r="CO1369" t="str">
        <f t="shared" si="845"/>
        <v/>
      </c>
    </row>
    <row r="1370" spans="1:93" ht="16.5" customHeight="1">
      <c r="B1370" s="97" t="s">
        <v>5522</v>
      </c>
      <c r="C1370" s="26"/>
      <c r="D1370" s="27"/>
      <c r="E1370" s="27" t="s">
        <v>1672</v>
      </c>
      <c r="G1370" s="30" t="s">
        <v>58</v>
      </c>
      <c r="H1370" t="s">
        <v>434</v>
      </c>
      <c r="I1370" t="s">
        <v>6463</v>
      </c>
      <c r="K1370" s="28"/>
      <c r="M1370" t="s">
        <v>38</v>
      </c>
      <c r="Q1370" s="1" t="str">
        <f>CONCATENATE($B$1272, "/(", $B$1338, "+", $B$1341, "+", $B$1343, "+", $B$1345, "+", $B$1351, "+", $B$1354, "+", $B$1356, "+", $B$1358, "+", $B$1364, "+", $B$1367, "+", $B$1369, "+", $B$1371, ")")</f>
        <v>eucalc_tra_emissions_co2e_freight_hdv/(eucalc_tra_vehicle_fleet_freight_hdvh_ice_diesel+eucalc_tra_vehicle_fleet_freight_hdvh_ice_gasoline+eucalc_tra_vehicle_fleet_freight_hdvh_phev_diesel+eucalc_tra_vehicle_fleet_freight_hdvh_phev_gasoline+eucalc_tra_vehicle_fleet_freight_hdvl_ice_diesel+eucalc_tra_vehicle_fleet_freight_hdvl_ice_gasoline+eucalc_tra_vehicle_fleet_freight_hdvl_phev_diesel+eucalc_tra_vehicle_fleet_freight_hdvl_phev_gasoline+eucalc_tra_vehicle_fleet_freight_hdvm_ice_diesel+eucalc_tra_vehicle_fleet_freight_hdvm_ice_gasoline+eucalc_tra_vehicle_fleet_freight_hdvm_phev_diesel+eucalc_tra_vehicle_fleet_freight_hdvm_phev_gasoline)</v>
      </c>
      <c r="R1370" t="str">
        <f>IF(COUNTIF(soi_input_variables!A:A,B1370)&gt;0,"yes","no")</f>
        <v>no</v>
      </c>
      <c r="S1370" t="str">
        <f>IF(COUNTIF(midas_input_variables!A:A,B1370)&gt;0,"yes","no")</f>
        <v>no</v>
      </c>
      <c r="T1370" t="str">
        <f t="shared" ref="T1370:T1476" si="846">IF(OR(R1370="yes",S1370="yes"),"yes","no")</f>
        <v>no</v>
      </c>
      <c r="V1370" t="str">
        <f>IF(COUNTIF(eucalc_variables_proxies!A:A,B1370)&gt;0,"yes","no")</f>
        <v>no</v>
      </c>
      <c r="X1370" t="s">
        <v>3136</v>
      </c>
      <c r="Y1370" t="s">
        <v>3136</v>
      </c>
      <c r="AO1370" s="29"/>
      <c r="AP1370" s="114" t="s">
        <v>6349</v>
      </c>
      <c r="AQ1370" s="104" t="b">
        <v>1</v>
      </c>
      <c r="AR1370" s="105"/>
      <c r="AS1370" s="29"/>
      <c r="AT1370" s="131" t="str" cm="1">
        <f t="array" ref="AT1370">IFERROR(_xlfn.TEXTSPLIT(AR1370,";",,FALSE),"")</f>
        <v/>
      </c>
      <c r="BJ1370" s="132" t="str">
        <f t="shared" si="813"/>
        <v/>
      </c>
      <c r="BK1370" s="132" t="str">
        <f t="shared" si="814"/>
        <v/>
      </c>
      <c r="BL1370" s="132" t="str">
        <f t="shared" si="815"/>
        <v/>
      </c>
      <c r="BM1370" s="132" t="str">
        <f t="shared" si="816"/>
        <v/>
      </c>
      <c r="BN1370" s="132" t="str">
        <f t="shared" si="817"/>
        <v/>
      </c>
      <c r="BO1370" s="132" t="str">
        <f t="shared" si="818"/>
        <v/>
      </c>
      <c r="BP1370" s="132" t="str">
        <f t="shared" si="819"/>
        <v/>
      </c>
      <c r="BQ1370" s="132" t="str">
        <f t="shared" si="820"/>
        <v/>
      </c>
      <c r="BR1370" s="132" t="str">
        <f t="shared" si="821"/>
        <v/>
      </c>
      <c r="BS1370" s="132" t="str">
        <f t="shared" si="822"/>
        <v/>
      </c>
      <c r="BT1370" s="132" t="str">
        <f t="shared" si="823"/>
        <v/>
      </c>
      <c r="BU1370" s="132" t="str">
        <f t="shared" si="824"/>
        <v/>
      </c>
      <c r="BV1370" s="132" t="str">
        <f t="shared" si="825"/>
        <v/>
      </c>
      <c r="BW1370" s="132" t="str">
        <f t="shared" si="826"/>
        <v/>
      </c>
      <c r="BX1370" s="132" t="str">
        <f t="shared" si="827"/>
        <v/>
      </c>
      <c r="BY1370" s="132" t="str">
        <f t="shared" si="828"/>
        <v/>
      </c>
      <c r="BZ1370" t="str">
        <f t="shared" si="830"/>
        <v/>
      </c>
      <c r="CA1370" t="str">
        <f t="shared" si="831"/>
        <v/>
      </c>
      <c r="CB1370" t="str">
        <f t="shared" si="832"/>
        <v/>
      </c>
      <c r="CC1370" t="str">
        <f t="shared" si="833"/>
        <v/>
      </c>
      <c r="CD1370" t="str">
        <f t="shared" si="834"/>
        <v/>
      </c>
      <c r="CE1370" t="str">
        <f t="shared" si="835"/>
        <v/>
      </c>
      <c r="CF1370" t="str">
        <f t="shared" si="836"/>
        <v/>
      </c>
      <c r="CG1370" t="str">
        <f t="shared" si="837"/>
        <v/>
      </c>
      <c r="CH1370" t="str">
        <f t="shared" si="838"/>
        <v/>
      </c>
      <c r="CI1370" t="str">
        <f t="shared" si="839"/>
        <v/>
      </c>
      <c r="CJ1370" t="str">
        <f t="shared" si="840"/>
        <v/>
      </c>
      <c r="CK1370" t="str">
        <f t="shared" si="841"/>
        <v/>
      </c>
      <c r="CL1370" t="str">
        <f t="shared" si="842"/>
        <v/>
      </c>
      <c r="CM1370" t="str">
        <f t="shared" si="843"/>
        <v/>
      </c>
      <c r="CN1370" t="str">
        <f t="shared" si="844"/>
        <v/>
      </c>
      <c r="CO1370" t="str">
        <f t="shared" si="845"/>
        <v/>
      </c>
    </row>
    <row r="1371" spans="1:93" ht="17.100000000000001" customHeight="1">
      <c r="A1371" t="s">
        <v>6366</v>
      </c>
      <c r="B1371" s="97" t="s">
        <v>5524</v>
      </c>
      <c r="C1371" s="26" t="s">
        <v>6487</v>
      </c>
      <c r="D1371" s="27"/>
      <c r="E1371" s="27" t="s">
        <v>70</v>
      </c>
      <c r="F1371" t="s">
        <v>48</v>
      </c>
      <c r="G1371" s="30" t="s">
        <v>58</v>
      </c>
      <c r="H1371" t="s">
        <v>68</v>
      </c>
      <c r="I1371" t="s">
        <v>6463</v>
      </c>
      <c r="K1371" s="28" t="s">
        <v>5304</v>
      </c>
      <c r="M1371" t="s">
        <v>38</v>
      </c>
      <c r="R1371" t="str">
        <f>IF(COUNTIF(soi_input_variables!A:A,B1371)&gt;0,"yes","no")</f>
        <v>yes</v>
      </c>
      <c r="S1371" t="str">
        <f>IF(COUNTIF(midas_input_variables!A:A,B1371)&gt;0,"yes","no")</f>
        <v>no</v>
      </c>
      <c r="T1371" t="str">
        <f t="shared" si="846"/>
        <v>yes</v>
      </c>
      <c r="U1371">
        <v>10</v>
      </c>
      <c r="V1371" t="str">
        <f>IF(COUNTIF(eucalc_variables_proxies!A:A,B1371)&gt;0,"yes","no")</f>
        <v>yes</v>
      </c>
      <c r="X1371" t="s">
        <v>3136</v>
      </c>
      <c r="Y1371" t="s">
        <v>3136</v>
      </c>
      <c r="AO1371" s="29"/>
      <c r="AP1371" s="114" t="s">
        <v>6352</v>
      </c>
      <c r="AQ1371" s="104" t="b">
        <v>1</v>
      </c>
      <c r="AR1371" s="105"/>
      <c r="AS1371" s="29"/>
      <c r="AT1371" s="131" t="str" cm="1">
        <f t="array" ref="AT1371">IFERROR(_xlfn.TEXTSPLIT(AR1371,";",,FALSE),"")</f>
        <v/>
      </c>
      <c r="BJ1371" s="132" t="str">
        <f t="shared" si="813"/>
        <v/>
      </c>
      <c r="BK1371" s="132" t="str">
        <f t="shared" si="814"/>
        <v/>
      </c>
      <c r="BL1371" s="132" t="str">
        <f t="shared" si="815"/>
        <v/>
      </c>
      <c r="BM1371" s="132" t="str">
        <f t="shared" si="816"/>
        <v/>
      </c>
      <c r="BN1371" s="132" t="str">
        <f t="shared" si="817"/>
        <v/>
      </c>
      <c r="BO1371" s="132" t="str">
        <f t="shared" si="818"/>
        <v/>
      </c>
      <c r="BP1371" s="132" t="str">
        <f t="shared" si="819"/>
        <v/>
      </c>
      <c r="BQ1371" s="132" t="str">
        <f t="shared" si="820"/>
        <v/>
      </c>
      <c r="BR1371" s="132" t="str">
        <f t="shared" si="821"/>
        <v/>
      </c>
      <c r="BS1371" s="132" t="str">
        <f t="shared" si="822"/>
        <v/>
      </c>
      <c r="BT1371" s="132" t="str">
        <f t="shared" si="823"/>
        <v/>
      </c>
      <c r="BU1371" s="132" t="str">
        <f t="shared" si="824"/>
        <v/>
      </c>
      <c r="BV1371" s="132" t="str">
        <f t="shared" si="825"/>
        <v/>
      </c>
      <c r="BW1371" s="132" t="str">
        <f t="shared" si="826"/>
        <v/>
      </c>
      <c r="BX1371" s="132" t="str">
        <f t="shared" si="827"/>
        <v/>
      </c>
      <c r="BY1371" s="132" t="str">
        <f t="shared" si="828"/>
        <v/>
      </c>
      <c r="BZ1371" t="str">
        <f t="shared" si="830"/>
        <v/>
      </c>
      <c r="CA1371" t="str">
        <f t="shared" si="831"/>
        <v/>
      </c>
      <c r="CB1371" t="str">
        <f t="shared" si="832"/>
        <v/>
      </c>
      <c r="CC1371" t="str">
        <f t="shared" si="833"/>
        <v/>
      </c>
      <c r="CD1371" t="str">
        <f t="shared" si="834"/>
        <v/>
      </c>
      <c r="CE1371" t="str">
        <f t="shared" si="835"/>
        <v/>
      </c>
      <c r="CF1371" t="str">
        <f t="shared" si="836"/>
        <v/>
      </c>
      <c r="CG1371" t="str">
        <f t="shared" si="837"/>
        <v/>
      </c>
      <c r="CH1371" t="str">
        <f t="shared" si="838"/>
        <v/>
      </c>
      <c r="CI1371" t="str">
        <f t="shared" si="839"/>
        <v/>
      </c>
      <c r="CJ1371" t="str">
        <f t="shared" si="840"/>
        <v/>
      </c>
      <c r="CK1371" t="str">
        <f t="shared" si="841"/>
        <v/>
      </c>
      <c r="CL1371" t="str">
        <f t="shared" si="842"/>
        <v/>
      </c>
      <c r="CM1371" t="str">
        <f t="shared" si="843"/>
        <v/>
      </c>
      <c r="CN1371" t="str">
        <f t="shared" si="844"/>
        <v/>
      </c>
      <c r="CO1371" t="str">
        <f t="shared" si="845"/>
        <v/>
      </c>
    </row>
    <row r="1372" spans="1:93" ht="17.100000000000001" customHeight="1">
      <c r="A1372" s="98" t="s">
        <v>6369</v>
      </c>
      <c r="B1372" t="s">
        <v>6488</v>
      </c>
      <c r="C1372" s="26"/>
      <c r="D1372" s="27"/>
      <c r="E1372" s="27" t="s">
        <v>70</v>
      </c>
      <c r="F1372" t="s">
        <v>48</v>
      </c>
      <c r="G1372" s="30" t="s">
        <v>58</v>
      </c>
      <c r="H1372" t="s">
        <v>68</v>
      </c>
      <c r="K1372" s="28"/>
      <c r="L1372" s="198" t="s">
        <v>472</v>
      </c>
      <c r="M1372" s="198" t="s">
        <v>1707</v>
      </c>
      <c r="R1372" t="str">
        <f>IF(COUNTIF(soi_input_variables!A:A,B1372)&gt;0,"yes","no")</f>
        <v>no</v>
      </c>
      <c r="S1372" t="str">
        <f>IF(COUNTIF(midas_input_variables!A:A,B1372)&gt;0,"yes","no")</f>
        <v>yes</v>
      </c>
      <c r="T1372" t="str">
        <f t="shared" ref="T1372" si="847">IF(OR(R1372="yes",S1372="yes"),"yes","no")</f>
        <v>yes</v>
      </c>
      <c r="V1372" t="str">
        <f>IF(COUNTIF(eucalc_variables_proxies!A:A,B1372)&gt;0,"yes","no")</f>
        <v>no</v>
      </c>
      <c r="W1372" s="198" t="s">
        <v>38</v>
      </c>
      <c r="AO1372" s="29"/>
      <c r="AP1372" s="114" t="s">
        <v>6355</v>
      </c>
      <c r="AQ1372" s="104" t="b">
        <v>1</v>
      </c>
      <c r="AR1372" s="105"/>
      <c r="AS1372" s="29"/>
      <c r="AT1372" s="131" t="str" cm="1">
        <f t="array" ref="AT1372">IFERROR(_xlfn.TEXTSPLIT(AR1372,";",,FALSE),"")</f>
        <v/>
      </c>
      <c r="BJ1372" s="132" t="str">
        <f t="shared" si="813"/>
        <v/>
      </c>
      <c r="BK1372" s="132" t="str">
        <f t="shared" si="814"/>
        <v/>
      </c>
      <c r="BL1372" s="132" t="str">
        <f t="shared" si="815"/>
        <v/>
      </c>
      <c r="BM1372" s="132" t="str">
        <f t="shared" si="816"/>
        <v/>
      </c>
      <c r="BN1372" s="132" t="str">
        <f t="shared" si="817"/>
        <v/>
      </c>
      <c r="BO1372" s="132" t="str">
        <f t="shared" si="818"/>
        <v/>
      </c>
      <c r="BP1372" s="132" t="str">
        <f t="shared" si="819"/>
        <v/>
      </c>
      <c r="BQ1372" s="132" t="str">
        <f t="shared" si="820"/>
        <v/>
      </c>
      <c r="BR1372" s="132" t="str">
        <f t="shared" si="821"/>
        <v/>
      </c>
      <c r="BS1372" s="132" t="str">
        <f t="shared" si="822"/>
        <v/>
      </c>
      <c r="BT1372" s="132" t="str">
        <f t="shared" si="823"/>
        <v/>
      </c>
      <c r="BU1372" s="132" t="str">
        <f t="shared" si="824"/>
        <v/>
      </c>
      <c r="BV1372" s="132" t="str">
        <f t="shared" si="825"/>
        <v/>
      </c>
      <c r="BW1372" s="132" t="str">
        <f t="shared" si="826"/>
        <v/>
      </c>
      <c r="BX1372" s="132" t="str">
        <f t="shared" si="827"/>
        <v/>
      </c>
      <c r="BY1372" s="132" t="str">
        <f t="shared" si="828"/>
        <v/>
      </c>
      <c r="BZ1372" t="str">
        <f t="shared" si="830"/>
        <v/>
      </c>
      <c r="CA1372" t="str">
        <f t="shared" si="831"/>
        <v/>
      </c>
      <c r="CB1372" t="str">
        <f t="shared" si="832"/>
        <v/>
      </c>
      <c r="CC1372" t="str">
        <f t="shared" si="833"/>
        <v/>
      </c>
      <c r="CD1372" t="str">
        <f t="shared" si="834"/>
        <v/>
      </c>
      <c r="CE1372" t="str">
        <f t="shared" si="835"/>
        <v/>
      </c>
      <c r="CF1372" t="str">
        <f t="shared" si="836"/>
        <v/>
      </c>
      <c r="CG1372" t="str">
        <f t="shared" si="837"/>
        <v/>
      </c>
      <c r="CH1372" t="str">
        <f t="shared" si="838"/>
        <v/>
      </c>
      <c r="CI1372" t="str">
        <f t="shared" si="839"/>
        <v/>
      </c>
      <c r="CJ1372" t="str">
        <f t="shared" si="840"/>
        <v/>
      </c>
      <c r="CK1372" t="str">
        <f t="shared" si="841"/>
        <v/>
      </c>
      <c r="CL1372" t="str">
        <f t="shared" si="842"/>
        <v/>
      </c>
      <c r="CM1372" t="str">
        <f t="shared" si="843"/>
        <v/>
      </c>
      <c r="CN1372" t="str">
        <f t="shared" si="844"/>
        <v/>
      </c>
      <c r="CO1372" t="str">
        <f t="shared" si="845"/>
        <v/>
      </c>
    </row>
    <row r="1373" spans="1:93" ht="17.100000000000001" customHeight="1">
      <c r="A1373" s="98" t="s">
        <v>6289</v>
      </c>
      <c r="B1373" s="192" t="s">
        <v>6489</v>
      </c>
      <c r="C1373" s="26"/>
      <c r="D1373" s="27"/>
      <c r="E1373" s="27" t="s">
        <v>70</v>
      </c>
      <c r="F1373" t="s">
        <v>48</v>
      </c>
      <c r="G1373" s="30" t="s">
        <v>58</v>
      </c>
      <c r="H1373" t="s">
        <v>68</v>
      </c>
      <c r="K1373" s="28"/>
      <c r="L1373" s="198" t="s">
        <v>472</v>
      </c>
      <c r="M1373" s="198" t="s">
        <v>1707</v>
      </c>
      <c r="Q1373" s="1" t="s">
        <v>6490</v>
      </c>
      <c r="R1373" t="str">
        <f>IF(COUNTIF(soi_input_variables!A:A,B1373)&gt;0,"yes","no")</f>
        <v>no</v>
      </c>
      <c r="S1373" t="str">
        <f>IF(COUNTIF(midas_input_variables!A:A,B1373)&gt;0,"yes","no")</f>
        <v>no</v>
      </c>
      <c r="T1373" t="str">
        <f t="shared" ref="T1373" si="848">IF(OR(R1373="yes",S1373="yes"),"yes","no")</f>
        <v>no</v>
      </c>
      <c r="V1373" t="str">
        <f>IF(COUNTIF(eucalc_variables_proxies!A:A,B1373)&gt;0,"yes","no")</f>
        <v>no</v>
      </c>
      <c r="W1373" s="198" t="s">
        <v>38</v>
      </c>
      <c r="AO1373" s="29"/>
      <c r="AP1373" s="114" t="s">
        <v>6376</v>
      </c>
      <c r="AQ1373" s="104" t="b">
        <v>1</v>
      </c>
      <c r="AR1373" s="105"/>
      <c r="AS1373" s="29"/>
      <c r="AT1373" s="131" t="str" cm="1">
        <f t="array" ref="AT1373">IFERROR(_xlfn.TEXTSPLIT(AR1373,";",,FALSE),"")</f>
        <v/>
      </c>
      <c r="BJ1373" s="132" t="str">
        <f t="shared" si="813"/>
        <v/>
      </c>
      <c r="BK1373" s="132" t="str">
        <f t="shared" si="814"/>
        <v/>
      </c>
      <c r="BL1373" s="132" t="str">
        <f t="shared" si="815"/>
        <v/>
      </c>
      <c r="BM1373" s="132" t="str">
        <f t="shared" si="816"/>
        <v/>
      </c>
      <c r="BN1373" s="132" t="str">
        <f t="shared" si="817"/>
        <v/>
      </c>
      <c r="BO1373" s="132" t="str">
        <f t="shared" si="818"/>
        <v/>
      </c>
      <c r="BP1373" s="132" t="str">
        <f t="shared" si="819"/>
        <v/>
      </c>
      <c r="BQ1373" s="132" t="str">
        <f t="shared" si="820"/>
        <v/>
      </c>
      <c r="BR1373" s="132" t="str">
        <f t="shared" si="821"/>
        <v/>
      </c>
      <c r="BS1373" s="132" t="str">
        <f t="shared" si="822"/>
        <v/>
      </c>
      <c r="BT1373" s="132" t="str">
        <f t="shared" si="823"/>
        <v/>
      </c>
      <c r="BU1373" s="132" t="str">
        <f t="shared" si="824"/>
        <v/>
      </c>
      <c r="BV1373" s="132" t="str">
        <f t="shared" si="825"/>
        <v/>
      </c>
      <c r="BW1373" s="132" t="str">
        <f t="shared" si="826"/>
        <v/>
      </c>
      <c r="BX1373" s="132" t="str">
        <f t="shared" si="827"/>
        <v/>
      </c>
      <c r="BY1373" s="132" t="str">
        <f t="shared" si="828"/>
        <v/>
      </c>
      <c r="BZ1373" t="str">
        <f t="shared" si="830"/>
        <v/>
      </c>
      <c r="CA1373" t="str">
        <f t="shared" si="831"/>
        <v/>
      </c>
      <c r="CB1373" t="str">
        <f t="shared" si="832"/>
        <v/>
      </c>
      <c r="CC1373" t="str">
        <f t="shared" si="833"/>
        <v/>
      </c>
      <c r="CD1373" t="str">
        <f t="shared" si="834"/>
        <v/>
      </c>
      <c r="CE1373" t="str">
        <f t="shared" si="835"/>
        <v/>
      </c>
      <c r="CF1373" t="str">
        <f t="shared" si="836"/>
        <v/>
      </c>
      <c r="CG1373" t="str">
        <f t="shared" si="837"/>
        <v/>
      </c>
      <c r="CH1373" t="str">
        <f t="shared" si="838"/>
        <v/>
      </c>
      <c r="CI1373" t="str">
        <f t="shared" si="839"/>
        <v/>
      </c>
      <c r="CJ1373" t="str">
        <f t="shared" si="840"/>
        <v/>
      </c>
      <c r="CK1373" t="str">
        <f t="shared" si="841"/>
        <v/>
      </c>
      <c r="CL1373" t="str">
        <f t="shared" si="842"/>
        <v/>
      </c>
      <c r="CM1373" t="str">
        <f t="shared" si="843"/>
        <v/>
      </c>
      <c r="CN1373" t="str">
        <f t="shared" si="844"/>
        <v/>
      </c>
      <c r="CO1373" t="str">
        <f t="shared" si="845"/>
        <v/>
      </c>
    </row>
    <row r="1374" spans="1:93" ht="18.600000000000001" customHeight="1">
      <c r="A1374" t="s">
        <v>6372</v>
      </c>
      <c r="B1374" s="97" t="s">
        <v>5456</v>
      </c>
      <c r="C1374" s="26" t="s">
        <v>6491</v>
      </c>
      <c r="D1374" s="27"/>
      <c r="E1374" s="27" t="s">
        <v>70</v>
      </c>
      <c r="F1374" t="s">
        <v>48</v>
      </c>
      <c r="G1374" s="30" t="s">
        <v>58</v>
      </c>
      <c r="H1374" t="s">
        <v>68</v>
      </c>
      <c r="I1374" t="s">
        <v>2151</v>
      </c>
      <c r="K1374" s="28"/>
      <c r="M1374" t="s">
        <v>38</v>
      </c>
      <c r="R1374" t="str">
        <f>IF(COUNTIF(soi_input_variables!A:A,B1374)&gt;0,"yes","no")</f>
        <v>no</v>
      </c>
      <c r="S1374" t="str">
        <f>IF(COUNTIF(midas_input_variables!A:A,B1374)&gt;0,"yes","no")</f>
        <v>yes</v>
      </c>
      <c r="T1374" t="str">
        <f t="shared" si="846"/>
        <v>yes</v>
      </c>
      <c r="U1374">
        <v>10</v>
      </c>
      <c r="V1374" t="str">
        <f>IF(COUNTIF(eucalc_variables_proxies!A:A,B1374)&gt;0,"yes","no")</f>
        <v>yes</v>
      </c>
      <c r="X1374" t="s">
        <v>3136</v>
      </c>
      <c r="Y1374" t="s">
        <v>3136</v>
      </c>
      <c r="AO1374" s="29"/>
      <c r="AP1374" s="114" t="s">
        <v>6379</v>
      </c>
      <c r="AQ1374" s="104" t="b">
        <v>1</v>
      </c>
      <c r="AR1374" s="105"/>
      <c r="AS1374" s="29"/>
      <c r="AT1374" s="131" t="str" cm="1">
        <f t="array" ref="AT1374">IFERROR(_xlfn.TEXTSPLIT(AR1374,";",,FALSE),"")</f>
        <v/>
      </c>
      <c r="BJ1374" s="132" t="str">
        <f t="shared" si="813"/>
        <v/>
      </c>
      <c r="BK1374" s="132" t="str">
        <f t="shared" si="814"/>
        <v/>
      </c>
      <c r="BL1374" s="132" t="str">
        <f t="shared" si="815"/>
        <v/>
      </c>
      <c r="BM1374" s="132" t="str">
        <f t="shared" si="816"/>
        <v/>
      </c>
      <c r="BN1374" s="132" t="str">
        <f t="shared" si="817"/>
        <v/>
      </c>
      <c r="BO1374" s="132" t="str">
        <f t="shared" si="818"/>
        <v/>
      </c>
      <c r="BP1374" s="132" t="str">
        <f t="shared" si="819"/>
        <v/>
      </c>
      <c r="BQ1374" s="132" t="str">
        <f t="shared" si="820"/>
        <v/>
      </c>
      <c r="BR1374" s="132" t="str">
        <f t="shared" si="821"/>
        <v/>
      </c>
      <c r="BS1374" s="132" t="str">
        <f t="shared" si="822"/>
        <v/>
      </c>
      <c r="BT1374" s="132" t="str">
        <f t="shared" si="823"/>
        <v/>
      </c>
      <c r="BU1374" s="132" t="str">
        <f t="shared" si="824"/>
        <v/>
      </c>
      <c r="BV1374" s="132" t="str">
        <f t="shared" si="825"/>
        <v/>
      </c>
      <c r="BW1374" s="132" t="str">
        <f t="shared" si="826"/>
        <v/>
      </c>
      <c r="BX1374" s="132" t="str">
        <f t="shared" si="827"/>
        <v/>
      </c>
      <c r="BY1374" s="132" t="str">
        <f t="shared" si="828"/>
        <v/>
      </c>
      <c r="BZ1374" t="str">
        <f t="shared" si="830"/>
        <v/>
      </c>
      <c r="CA1374" t="str">
        <f t="shared" si="831"/>
        <v/>
      </c>
      <c r="CB1374" t="str">
        <f t="shared" si="832"/>
        <v/>
      </c>
      <c r="CC1374" t="str">
        <f t="shared" si="833"/>
        <v/>
      </c>
      <c r="CD1374" t="str">
        <f t="shared" si="834"/>
        <v/>
      </c>
      <c r="CE1374" t="str">
        <f t="shared" si="835"/>
        <v/>
      </c>
      <c r="CF1374" t="str">
        <f t="shared" si="836"/>
        <v/>
      </c>
      <c r="CG1374" t="str">
        <f t="shared" si="837"/>
        <v/>
      </c>
      <c r="CH1374" t="str">
        <f t="shared" si="838"/>
        <v/>
      </c>
      <c r="CI1374" t="str">
        <f t="shared" si="839"/>
        <v/>
      </c>
      <c r="CJ1374" t="str">
        <f t="shared" si="840"/>
        <v/>
      </c>
      <c r="CK1374" t="str">
        <f t="shared" si="841"/>
        <v/>
      </c>
      <c r="CL1374" t="str">
        <f t="shared" si="842"/>
        <v/>
      </c>
      <c r="CM1374" t="str">
        <f t="shared" si="843"/>
        <v/>
      </c>
      <c r="CN1374" t="str">
        <f t="shared" si="844"/>
        <v/>
      </c>
      <c r="CO1374" t="str">
        <f t="shared" si="845"/>
        <v/>
      </c>
    </row>
    <row r="1375" spans="1:93" ht="15.6" customHeight="1">
      <c r="A1375" t="s">
        <v>6375</v>
      </c>
      <c r="B1375" s="97" t="s">
        <v>5527</v>
      </c>
      <c r="C1375" s="26" t="s">
        <v>6492</v>
      </c>
      <c r="D1375" s="27"/>
      <c r="E1375" s="27" t="s">
        <v>70</v>
      </c>
      <c r="F1375" t="s">
        <v>48</v>
      </c>
      <c r="G1375" s="30" t="s">
        <v>58</v>
      </c>
      <c r="H1375" t="s">
        <v>68</v>
      </c>
      <c r="I1375" t="s">
        <v>6446</v>
      </c>
      <c r="K1375" s="28"/>
      <c r="M1375" t="s">
        <v>38</v>
      </c>
      <c r="R1375" t="str">
        <f>IF(COUNTIF(soi_input_variables!A:A,B1375)&gt;0,"yes","no")</f>
        <v>no</v>
      </c>
      <c r="S1375" t="str">
        <f>IF(COUNTIF(midas_input_variables!A:A,B1375)&gt;0,"yes","no")</f>
        <v>yes</v>
      </c>
      <c r="T1375" t="str">
        <f t="shared" si="846"/>
        <v>yes</v>
      </c>
      <c r="U1375">
        <v>10</v>
      </c>
      <c r="V1375" t="str">
        <f>IF(COUNTIF(eucalc_variables_proxies!A:A,B1375)&gt;0,"yes","no")</f>
        <v>yes</v>
      </c>
      <c r="X1375" t="s">
        <v>3136</v>
      </c>
      <c r="Y1375" t="s">
        <v>3136</v>
      </c>
      <c r="AO1375" s="29"/>
      <c r="AP1375" s="114" t="s">
        <v>6382</v>
      </c>
      <c r="AQ1375" s="104" t="b">
        <v>1</v>
      </c>
      <c r="AR1375" s="105"/>
      <c r="AS1375" s="29"/>
      <c r="AT1375" s="131" t="str" cm="1">
        <f t="array" ref="AT1375">IFERROR(_xlfn.TEXTSPLIT(AR1375,";",,FALSE),"")</f>
        <v/>
      </c>
      <c r="BJ1375" s="132" t="str">
        <f t="shared" si="813"/>
        <v/>
      </c>
      <c r="BK1375" s="132" t="str">
        <f t="shared" si="814"/>
        <v/>
      </c>
      <c r="BL1375" s="132" t="str">
        <f t="shared" si="815"/>
        <v/>
      </c>
      <c r="BM1375" s="132" t="str">
        <f t="shared" si="816"/>
        <v/>
      </c>
      <c r="BN1375" s="132" t="str">
        <f t="shared" si="817"/>
        <v/>
      </c>
      <c r="BO1375" s="132" t="str">
        <f t="shared" si="818"/>
        <v/>
      </c>
      <c r="BP1375" s="132" t="str">
        <f t="shared" si="819"/>
        <v/>
      </c>
      <c r="BQ1375" s="132" t="str">
        <f t="shared" si="820"/>
        <v/>
      </c>
      <c r="BR1375" s="132" t="str">
        <f t="shared" si="821"/>
        <v/>
      </c>
      <c r="BS1375" s="132" t="str">
        <f t="shared" si="822"/>
        <v/>
      </c>
      <c r="BT1375" s="132" t="str">
        <f t="shared" si="823"/>
        <v/>
      </c>
      <c r="BU1375" s="132" t="str">
        <f t="shared" si="824"/>
        <v/>
      </c>
      <c r="BV1375" s="132" t="str">
        <f t="shared" si="825"/>
        <v/>
      </c>
      <c r="BW1375" s="132" t="str">
        <f t="shared" si="826"/>
        <v/>
      </c>
      <c r="BX1375" s="132" t="str">
        <f t="shared" si="827"/>
        <v/>
      </c>
      <c r="BY1375" s="132" t="str">
        <f t="shared" si="828"/>
        <v/>
      </c>
      <c r="BZ1375" t="str">
        <f t="shared" si="830"/>
        <v/>
      </c>
      <c r="CA1375" t="str">
        <f t="shared" si="831"/>
        <v/>
      </c>
      <c r="CB1375" t="str">
        <f t="shared" si="832"/>
        <v/>
      </c>
      <c r="CC1375" t="str">
        <f t="shared" si="833"/>
        <v/>
      </c>
      <c r="CD1375" t="str">
        <f t="shared" si="834"/>
        <v/>
      </c>
      <c r="CE1375" t="str">
        <f t="shared" si="835"/>
        <v/>
      </c>
      <c r="CF1375" t="str">
        <f t="shared" si="836"/>
        <v/>
      </c>
      <c r="CG1375" t="str">
        <f t="shared" si="837"/>
        <v/>
      </c>
      <c r="CH1375" t="str">
        <f t="shared" si="838"/>
        <v/>
      </c>
      <c r="CI1375" t="str">
        <f t="shared" si="839"/>
        <v/>
      </c>
      <c r="CJ1375" t="str">
        <f t="shared" si="840"/>
        <v/>
      </c>
      <c r="CK1375" t="str">
        <f t="shared" si="841"/>
        <v/>
      </c>
      <c r="CL1375" t="str">
        <f t="shared" si="842"/>
        <v/>
      </c>
      <c r="CM1375" t="str">
        <f t="shared" si="843"/>
        <v/>
      </c>
      <c r="CN1375" t="str">
        <f t="shared" si="844"/>
        <v/>
      </c>
      <c r="CO1375" t="str">
        <f t="shared" si="845"/>
        <v/>
      </c>
    </row>
    <row r="1376" spans="1:93" ht="16.5" customHeight="1">
      <c r="A1376" t="s">
        <v>6378</v>
      </c>
      <c r="B1376" s="97" t="s">
        <v>5530</v>
      </c>
      <c r="C1376" s="26" t="s">
        <v>6493</v>
      </c>
      <c r="D1376" s="27"/>
      <c r="E1376" s="27" t="s">
        <v>70</v>
      </c>
      <c r="F1376" t="s">
        <v>48</v>
      </c>
      <c r="G1376" s="30" t="s">
        <v>58</v>
      </c>
      <c r="H1376" t="s">
        <v>68</v>
      </c>
      <c r="I1376" t="s">
        <v>6494</v>
      </c>
      <c r="K1376" s="28" t="s">
        <v>5310</v>
      </c>
      <c r="M1376" t="s">
        <v>38</v>
      </c>
      <c r="R1376" t="str">
        <f>IF(COUNTIF(soi_input_variables!A:A,B1376)&gt;0,"yes","no")</f>
        <v>no</v>
      </c>
      <c r="S1376" t="str">
        <f>IF(COUNTIF(midas_input_variables!A:A,B1376)&gt;0,"yes","no")</f>
        <v>yes</v>
      </c>
      <c r="T1376" t="str">
        <f t="shared" si="846"/>
        <v>yes</v>
      </c>
      <c r="U1376">
        <v>10</v>
      </c>
      <c r="V1376" t="str">
        <f>IF(COUNTIF(eucalc_variables_proxies!A:A,B1376)&gt;0,"yes","no")</f>
        <v>yes</v>
      </c>
      <c r="X1376" t="s">
        <v>3136</v>
      </c>
      <c r="Y1376" t="s">
        <v>3136</v>
      </c>
      <c r="AO1376" s="29"/>
      <c r="AP1376" s="114" t="s">
        <v>6385</v>
      </c>
      <c r="AQ1376" s="104" t="b">
        <v>1</v>
      </c>
      <c r="AR1376" s="105"/>
      <c r="AS1376" s="29"/>
      <c r="AT1376" s="131" t="str" cm="1">
        <f t="array" ref="AT1376">IFERROR(_xlfn.TEXTSPLIT(AR1376,";",,FALSE),"")</f>
        <v/>
      </c>
      <c r="BJ1376" s="132" t="str">
        <f t="shared" si="813"/>
        <v/>
      </c>
      <c r="BK1376" s="132" t="str">
        <f t="shared" si="814"/>
        <v/>
      </c>
      <c r="BL1376" s="132" t="str">
        <f t="shared" si="815"/>
        <v/>
      </c>
      <c r="BM1376" s="132" t="str">
        <f t="shared" si="816"/>
        <v/>
      </c>
      <c r="BN1376" s="132" t="str">
        <f t="shared" si="817"/>
        <v/>
      </c>
      <c r="BO1376" s="132" t="str">
        <f t="shared" si="818"/>
        <v/>
      </c>
      <c r="BP1376" s="132" t="str">
        <f t="shared" si="819"/>
        <v/>
      </c>
      <c r="BQ1376" s="132" t="str">
        <f t="shared" si="820"/>
        <v/>
      </c>
      <c r="BR1376" s="132" t="str">
        <f t="shared" si="821"/>
        <v/>
      </c>
      <c r="BS1376" s="132" t="str">
        <f t="shared" si="822"/>
        <v/>
      </c>
      <c r="BT1376" s="132" t="str">
        <f t="shared" si="823"/>
        <v/>
      </c>
      <c r="BU1376" s="132" t="str">
        <f t="shared" si="824"/>
        <v/>
      </c>
      <c r="BV1376" s="132" t="str">
        <f t="shared" si="825"/>
        <v/>
      </c>
      <c r="BW1376" s="132" t="str">
        <f t="shared" si="826"/>
        <v/>
      </c>
      <c r="BX1376" s="132" t="str">
        <f t="shared" si="827"/>
        <v/>
      </c>
      <c r="BY1376" s="132" t="str">
        <f t="shared" si="828"/>
        <v/>
      </c>
      <c r="BZ1376" t="str">
        <f t="shared" si="830"/>
        <v/>
      </c>
      <c r="CA1376" t="str">
        <f t="shared" si="831"/>
        <v/>
      </c>
      <c r="CB1376" t="str">
        <f t="shared" si="832"/>
        <v/>
      </c>
      <c r="CC1376" t="str">
        <f t="shared" si="833"/>
        <v/>
      </c>
      <c r="CD1376" t="str">
        <f t="shared" si="834"/>
        <v/>
      </c>
      <c r="CE1376" t="str">
        <f t="shared" si="835"/>
        <v/>
      </c>
      <c r="CF1376" t="str">
        <f t="shared" si="836"/>
        <v/>
      </c>
      <c r="CG1376" t="str">
        <f t="shared" si="837"/>
        <v/>
      </c>
      <c r="CH1376" t="str">
        <f t="shared" si="838"/>
        <v/>
      </c>
      <c r="CI1376" t="str">
        <f t="shared" si="839"/>
        <v/>
      </c>
      <c r="CJ1376" t="str">
        <f t="shared" si="840"/>
        <v/>
      </c>
      <c r="CK1376" t="str">
        <f t="shared" si="841"/>
        <v/>
      </c>
      <c r="CL1376" t="str">
        <f t="shared" si="842"/>
        <v/>
      </c>
      <c r="CM1376" t="str">
        <f t="shared" si="843"/>
        <v/>
      </c>
      <c r="CN1376" t="str">
        <f t="shared" si="844"/>
        <v/>
      </c>
      <c r="CO1376" t="str">
        <f t="shared" si="845"/>
        <v/>
      </c>
    </row>
    <row r="1377" spans="1:93" ht="16.5" customHeight="1">
      <c r="A1377" s="98" t="s">
        <v>6381</v>
      </c>
      <c r="B1377" t="s">
        <v>6495</v>
      </c>
      <c r="C1377" s="26"/>
      <c r="D1377" s="27"/>
      <c r="E1377" s="27" t="s">
        <v>70</v>
      </c>
      <c r="F1377" t="s">
        <v>48</v>
      </c>
      <c r="G1377" s="30" t="s">
        <v>58</v>
      </c>
      <c r="H1377" t="s">
        <v>68</v>
      </c>
      <c r="K1377" s="28"/>
      <c r="M1377" s="198" t="s">
        <v>1707</v>
      </c>
      <c r="R1377" t="str">
        <f>IF(COUNTIF(soi_input_variables!A:A,B1377)&gt;0,"yes","no")</f>
        <v>no</v>
      </c>
      <c r="S1377" t="str">
        <f>IF(COUNTIF(midas_input_variables!A:A,B1377)&gt;0,"yes","no")</f>
        <v>no</v>
      </c>
      <c r="T1377" t="str">
        <f t="shared" ref="T1377:T1378" si="849">IF(OR(R1377="yes",S1377="yes"),"yes","no")</f>
        <v>no</v>
      </c>
      <c r="V1377" t="str">
        <f>IF(COUNTIF(eucalc_variables_proxies!A:A,B1377)&gt;0,"yes","no")</f>
        <v>no</v>
      </c>
      <c r="W1377" t="s">
        <v>38</v>
      </c>
      <c r="AO1377" s="29"/>
      <c r="AP1377" s="114" t="s">
        <v>6388</v>
      </c>
      <c r="AQ1377" s="104" t="b">
        <v>1</v>
      </c>
      <c r="AR1377" s="105"/>
      <c r="AS1377" s="29"/>
      <c r="AT1377" s="131" t="str" cm="1">
        <f t="array" ref="AT1377">IFERROR(_xlfn.TEXTSPLIT(AR1377,";",,FALSE),"")</f>
        <v/>
      </c>
      <c r="BJ1377" s="132" t="str">
        <f t="shared" si="813"/>
        <v/>
      </c>
      <c r="BK1377" s="132" t="str">
        <f t="shared" si="814"/>
        <v/>
      </c>
      <c r="BL1377" s="132" t="str">
        <f t="shared" si="815"/>
        <v/>
      </c>
      <c r="BM1377" s="132" t="str">
        <f t="shared" si="816"/>
        <v/>
      </c>
      <c r="BN1377" s="132" t="str">
        <f t="shared" si="817"/>
        <v/>
      </c>
      <c r="BO1377" s="132" t="str">
        <f t="shared" si="818"/>
        <v/>
      </c>
      <c r="BP1377" s="132" t="str">
        <f t="shared" si="819"/>
        <v/>
      </c>
      <c r="BQ1377" s="132" t="str">
        <f t="shared" si="820"/>
        <v/>
      </c>
      <c r="BR1377" s="132" t="str">
        <f t="shared" si="821"/>
        <v/>
      </c>
      <c r="BS1377" s="132" t="str">
        <f t="shared" si="822"/>
        <v/>
      </c>
      <c r="BT1377" s="132" t="str">
        <f t="shared" si="823"/>
        <v/>
      </c>
      <c r="BU1377" s="132" t="str">
        <f t="shared" si="824"/>
        <v/>
      </c>
      <c r="BV1377" s="132" t="str">
        <f t="shared" si="825"/>
        <v/>
      </c>
      <c r="BW1377" s="132" t="str">
        <f t="shared" si="826"/>
        <v/>
      </c>
      <c r="BX1377" s="132" t="str">
        <f t="shared" si="827"/>
        <v/>
      </c>
      <c r="BY1377" s="132" t="str">
        <f t="shared" si="828"/>
        <v/>
      </c>
      <c r="BZ1377" t="str">
        <f t="shared" si="830"/>
        <v/>
      </c>
      <c r="CA1377" t="str">
        <f t="shared" si="831"/>
        <v/>
      </c>
      <c r="CB1377" t="str">
        <f t="shared" si="832"/>
        <v/>
      </c>
      <c r="CC1377" t="str">
        <f t="shared" si="833"/>
        <v/>
      </c>
      <c r="CD1377" t="str">
        <f t="shared" si="834"/>
        <v/>
      </c>
      <c r="CE1377" t="str">
        <f t="shared" si="835"/>
        <v/>
      </c>
      <c r="CF1377" t="str">
        <f t="shared" si="836"/>
        <v/>
      </c>
      <c r="CG1377" t="str">
        <f t="shared" si="837"/>
        <v/>
      </c>
      <c r="CH1377" t="str">
        <f t="shared" si="838"/>
        <v/>
      </c>
      <c r="CI1377" t="str">
        <f t="shared" si="839"/>
        <v/>
      </c>
      <c r="CJ1377" t="str">
        <f t="shared" si="840"/>
        <v/>
      </c>
      <c r="CK1377" t="str">
        <f t="shared" si="841"/>
        <v/>
      </c>
      <c r="CL1377" t="str">
        <f t="shared" si="842"/>
        <v/>
      </c>
      <c r="CM1377" t="str">
        <f t="shared" si="843"/>
        <v/>
      </c>
      <c r="CN1377" t="str">
        <f t="shared" si="844"/>
        <v/>
      </c>
      <c r="CO1377" t="str">
        <f t="shared" si="845"/>
        <v/>
      </c>
    </row>
    <row r="1378" spans="1:93" ht="18.600000000000001" customHeight="1">
      <c r="A1378" t="s">
        <v>6384</v>
      </c>
      <c r="B1378" s="97" t="s">
        <v>5532</v>
      </c>
      <c r="C1378" s="26" t="s">
        <v>6496</v>
      </c>
      <c r="D1378" s="27"/>
      <c r="E1378" s="27" t="s">
        <v>70</v>
      </c>
      <c r="F1378" t="s">
        <v>48</v>
      </c>
      <c r="G1378" s="30" t="s">
        <v>58</v>
      </c>
      <c r="H1378" t="s">
        <v>68</v>
      </c>
      <c r="I1378" t="s">
        <v>2151</v>
      </c>
      <c r="K1378" s="28"/>
      <c r="M1378" t="s">
        <v>38</v>
      </c>
      <c r="O1378" s="1" t="s">
        <v>6497</v>
      </c>
      <c r="R1378" t="str">
        <f>IF(COUNTIF(soi_input_variables!A:A,B1378)&gt;0,"yes","no")</f>
        <v>no</v>
      </c>
      <c r="S1378" t="str">
        <f>IF(COUNTIF(midas_input_variables!A:A,B1378)&gt;0,"yes","no")</f>
        <v>yes</v>
      </c>
      <c r="T1378" t="str">
        <f t="shared" si="849"/>
        <v>yes</v>
      </c>
      <c r="U1378">
        <v>10</v>
      </c>
      <c r="V1378" t="str">
        <f>IF(COUNTIF(eucalc_variables_proxies!A:A,B1378)&gt;0,"yes","no")</f>
        <v>yes</v>
      </c>
      <c r="X1378" t="s">
        <v>3136</v>
      </c>
      <c r="Y1378" t="s">
        <v>3136</v>
      </c>
      <c r="AO1378" s="29"/>
      <c r="AP1378" s="114" t="s">
        <v>6391</v>
      </c>
      <c r="AQ1378" s="104" t="b">
        <v>1</v>
      </c>
      <c r="AR1378" s="105"/>
      <c r="AS1378" s="29"/>
      <c r="AT1378" s="131" t="str" cm="1">
        <f t="array" ref="AT1378">IFERROR(_xlfn.TEXTSPLIT(AR1378,";",,FALSE),"")</f>
        <v/>
      </c>
      <c r="BJ1378" s="132" t="str">
        <f t="shared" si="813"/>
        <v/>
      </c>
      <c r="BK1378" s="132" t="str">
        <f t="shared" si="814"/>
        <v/>
      </c>
      <c r="BL1378" s="132" t="str">
        <f t="shared" si="815"/>
        <v/>
      </c>
      <c r="BM1378" s="132" t="str">
        <f t="shared" si="816"/>
        <v/>
      </c>
      <c r="BN1378" s="132" t="str">
        <f t="shared" si="817"/>
        <v/>
      </c>
      <c r="BO1378" s="132" t="str">
        <f t="shared" si="818"/>
        <v/>
      </c>
      <c r="BP1378" s="132" t="str">
        <f t="shared" si="819"/>
        <v/>
      </c>
      <c r="BQ1378" s="132" t="str">
        <f t="shared" si="820"/>
        <v/>
      </c>
      <c r="BR1378" s="132" t="str">
        <f t="shared" si="821"/>
        <v/>
      </c>
      <c r="BS1378" s="132" t="str">
        <f t="shared" si="822"/>
        <v/>
      </c>
      <c r="BT1378" s="132" t="str">
        <f t="shared" si="823"/>
        <v/>
      </c>
      <c r="BU1378" s="132" t="str">
        <f t="shared" si="824"/>
        <v/>
      </c>
      <c r="BV1378" s="132" t="str">
        <f t="shared" si="825"/>
        <v/>
      </c>
      <c r="BW1378" s="132" t="str">
        <f t="shared" si="826"/>
        <v/>
      </c>
      <c r="BX1378" s="132" t="str">
        <f t="shared" si="827"/>
        <v/>
      </c>
      <c r="BY1378" s="132" t="str">
        <f t="shared" si="828"/>
        <v/>
      </c>
      <c r="BZ1378" t="str">
        <f t="shared" si="830"/>
        <v/>
      </c>
      <c r="CA1378" t="str">
        <f t="shared" si="831"/>
        <v/>
      </c>
      <c r="CB1378" t="str">
        <f t="shared" si="832"/>
        <v/>
      </c>
      <c r="CC1378" t="str">
        <f t="shared" si="833"/>
        <v/>
      </c>
      <c r="CD1378" t="str">
        <f t="shared" si="834"/>
        <v/>
      </c>
      <c r="CE1378" t="str">
        <f t="shared" si="835"/>
        <v/>
      </c>
      <c r="CF1378" t="str">
        <f t="shared" si="836"/>
        <v/>
      </c>
      <c r="CG1378" t="str">
        <f t="shared" si="837"/>
        <v/>
      </c>
      <c r="CH1378" t="str">
        <f t="shared" si="838"/>
        <v/>
      </c>
      <c r="CI1378" t="str">
        <f t="shared" si="839"/>
        <v/>
      </c>
      <c r="CJ1378" t="str">
        <f t="shared" si="840"/>
        <v/>
      </c>
      <c r="CK1378" t="str">
        <f t="shared" si="841"/>
        <v/>
      </c>
      <c r="CL1378" t="str">
        <f t="shared" si="842"/>
        <v/>
      </c>
      <c r="CM1378" t="str">
        <f t="shared" si="843"/>
        <v/>
      </c>
      <c r="CN1378" t="str">
        <f t="shared" si="844"/>
        <v/>
      </c>
      <c r="CO1378" t="str">
        <f t="shared" si="845"/>
        <v/>
      </c>
    </row>
    <row r="1379" spans="1:93" ht="15" customHeight="1">
      <c r="A1379" t="s">
        <v>6387</v>
      </c>
      <c r="B1379" s="97" t="s">
        <v>5535</v>
      </c>
      <c r="C1379" s="26" t="s">
        <v>6498</v>
      </c>
      <c r="D1379" s="27"/>
      <c r="E1379" s="27" t="s">
        <v>70</v>
      </c>
      <c r="F1379" t="s">
        <v>48</v>
      </c>
      <c r="G1379" s="30" t="s">
        <v>58</v>
      </c>
      <c r="H1379" t="s">
        <v>68</v>
      </c>
      <c r="I1379" t="s">
        <v>6446</v>
      </c>
      <c r="K1379" s="28"/>
      <c r="M1379" t="s">
        <v>38</v>
      </c>
      <c r="O1379" s="1" t="s">
        <v>6447</v>
      </c>
      <c r="R1379" t="str">
        <f>IF(COUNTIF(soi_input_variables!A:A,B1379)&gt;0,"yes","no")</f>
        <v>no</v>
      </c>
      <c r="S1379" t="str">
        <f>IF(COUNTIF(midas_input_variables!A:A,B1379)&gt;0,"yes","no")</f>
        <v>yes</v>
      </c>
      <c r="T1379" t="str">
        <f t="shared" si="846"/>
        <v>yes</v>
      </c>
      <c r="U1379">
        <v>1</v>
      </c>
      <c r="V1379" t="str">
        <f>IF(COUNTIF(eucalc_variables_proxies!A:A,B1379)&gt;0,"yes","no")</f>
        <v>yes</v>
      </c>
      <c r="X1379" t="s">
        <v>3136</v>
      </c>
      <c r="Y1379" t="s">
        <v>3136</v>
      </c>
      <c r="AO1379" s="29"/>
      <c r="AP1379" s="114" t="s">
        <v>6394</v>
      </c>
      <c r="AQ1379" s="104" t="b">
        <v>1</v>
      </c>
      <c r="AR1379" s="105"/>
      <c r="AS1379" s="29"/>
      <c r="AT1379" s="131" t="str" cm="1">
        <f t="array" ref="AT1379">IFERROR(_xlfn.TEXTSPLIT(AR1379,";",,FALSE),"")</f>
        <v/>
      </c>
      <c r="BJ1379" s="132" t="str">
        <f t="shared" si="813"/>
        <v/>
      </c>
      <c r="BK1379" s="132" t="str">
        <f t="shared" si="814"/>
        <v/>
      </c>
      <c r="BL1379" s="132" t="str">
        <f t="shared" si="815"/>
        <v/>
      </c>
      <c r="BM1379" s="132" t="str">
        <f t="shared" si="816"/>
        <v/>
      </c>
      <c r="BN1379" s="132" t="str">
        <f t="shared" si="817"/>
        <v/>
      </c>
      <c r="BO1379" s="132" t="str">
        <f t="shared" si="818"/>
        <v/>
      </c>
      <c r="BP1379" s="132" t="str">
        <f t="shared" si="819"/>
        <v/>
      </c>
      <c r="BQ1379" s="132" t="str">
        <f t="shared" si="820"/>
        <v/>
      </c>
      <c r="BR1379" s="132" t="str">
        <f t="shared" si="821"/>
        <v/>
      </c>
      <c r="BS1379" s="132" t="str">
        <f t="shared" si="822"/>
        <v/>
      </c>
      <c r="BT1379" s="132" t="str">
        <f t="shared" si="823"/>
        <v/>
      </c>
      <c r="BU1379" s="132" t="str">
        <f t="shared" si="824"/>
        <v/>
      </c>
      <c r="BV1379" s="132" t="str">
        <f t="shared" si="825"/>
        <v/>
      </c>
      <c r="BW1379" s="132" t="str">
        <f t="shared" si="826"/>
        <v/>
      </c>
      <c r="BX1379" s="132" t="str">
        <f t="shared" si="827"/>
        <v/>
      </c>
      <c r="BY1379" s="132" t="str">
        <f t="shared" si="828"/>
        <v/>
      </c>
      <c r="BZ1379" t="str">
        <f t="shared" si="830"/>
        <v/>
      </c>
      <c r="CA1379" t="str">
        <f t="shared" si="831"/>
        <v/>
      </c>
      <c r="CB1379" t="str">
        <f t="shared" si="832"/>
        <v/>
      </c>
      <c r="CC1379" t="str">
        <f t="shared" si="833"/>
        <v/>
      </c>
      <c r="CD1379" t="str">
        <f t="shared" si="834"/>
        <v/>
      </c>
      <c r="CE1379" t="str">
        <f t="shared" si="835"/>
        <v/>
      </c>
      <c r="CF1379" t="str">
        <f t="shared" si="836"/>
        <v/>
      </c>
      <c r="CG1379" t="str">
        <f t="shared" si="837"/>
        <v/>
      </c>
      <c r="CH1379" t="str">
        <f t="shared" si="838"/>
        <v/>
      </c>
      <c r="CI1379" t="str">
        <f t="shared" si="839"/>
        <v/>
      </c>
      <c r="CJ1379" t="str">
        <f t="shared" si="840"/>
        <v/>
      </c>
      <c r="CK1379" t="str">
        <f t="shared" si="841"/>
        <v/>
      </c>
      <c r="CL1379" t="str">
        <f t="shared" si="842"/>
        <v/>
      </c>
      <c r="CM1379" t="str">
        <f t="shared" si="843"/>
        <v/>
      </c>
      <c r="CN1379" t="str">
        <f t="shared" si="844"/>
        <v/>
      </c>
      <c r="CO1379" t="str">
        <f t="shared" si="845"/>
        <v/>
      </c>
    </row>
    <row r="1380" spans="1:93" ht="18.600000000000001" customHeight="1">
      <c r="A1380" t="s">
        <v>6390</v>
      </c>
      <c r="B1380" s="97" t="s">
        <v>5536</v>
      </c>
      <c r="C1380" s="26" t="s">
        <v>6499</v>
      </c>
      <c r="D1380" s="27"/>
      <c r="E1380" s="27" t="s">
        <v>70</v>
      </c>
      <c r="F1380" t="s">
        <v>48</v>
      </c>
      <c r="G1380" s="30" t="s">
        <v>58</v>
      </c>
      <c r="H1380" t="s">
        <v>68</v>
      </c>
      <c r="I1380" t="s">
        <v>6494</v>
      </c>
      <c r="K1380" s="28" t="s">
        <v>5317</v>
      </c>
      <c r="M1380" t="s">
        <v>38</v>
      </c>
      <c r="R1380" t="str">
        <f>IF(COUNTIF(soi_input_variables!A:A,B1380)&gt;0,"yes","no")</f>
        <v>no</v>
      </c>
      <c r="S1380" t="str">
        <f>IF(COUNTIF(midas_input_variables!A:A,B1380)&gt;0,"yes","no")</f>
        <v>yes</v>
      </c>
      <c r="T1380" t="str">
        <f t="shared" si="846"/>
        <v>yes</v>
      </c>
      <c r="U1380">
        <v>1</v>
      </c>
      <c r="V1380" t="str">
        <f>IF(COUNTIF(eucalc_variables_proxies!A:A,B1380)&gt;0,"yes","no")</f>
        <v>yes</v>
      </c>
      <c r="X1380" t="s">
        <v>3136</v>
      </c>
      <c r="Y1380" t="s">
        <v>3136</v>
      </c>
      <c r="AO1380" s="29"/>
      <c r="AP1380" s="114" t="s">
        <v>6298</v>
      </c>
      <c r="AQ1380" s="104" t="b">
        <v>1</v>
      </c>
      <c r="AR1380" s="105"/>
      <c r="AS1380" s="29"/>
      <c r="AT1380" s="131" t="str" cm="1">
        <f t="array" ref="AT1380">IFERROR(_xlfn.TEXTSPLIT(AR1380,";",,FALSE),"")</f>
        <v/>
      </c>
      <c r="BJ1380" s="132" t="str">
        <f t="shared" si="813"/>
        <v/>
      </c>
      <c r="BK1380" s="132" t="str">
        <f t="shared" si="814"/>
        <v/>
      </c>
      <c r="BL1380" s="132" t="str">
        <f t="shared" si="815"/>
        <v/>
      </c>
      <c r="BM1380" s="132" t="str">
        <f t="shared" si="816"/>
        <v/>
      </c>
      <c r="BN1380" s="132" t="str">
        <f t="shared" si="817"/>
        <v/>
      </c>
      <c r="BO1380" s="132" t="str">
        <f t="shared" si="818"/>
        <v/>
      </c>
      <c r="BP1380" s="132" t="str">
        <f t="shared" si="819"/>
        <v/>
      </c>
      <c r="BQ1380" s="132" t="str">
        <f t="shared" si="820"/>
        <v/>
      </c>
      <c r="BR1380" s="132" t="str">
        <f t="shared" si="821"/>
        <v/>
      </c>
      <c r="BS1380" s="132" t="str">
        <f t="shared" si="822"/>
        <v/>
      </c>
      <c r="BT1380" s="132" t="str">
        <f t="shared" si="823"/>
        <v/>
      </c>
      <c r="BU1380" s="132" t="str">
        <f t="shared" si="824"/>
        <v/>
      </c>
      <c r="BV1380" s="132" t="str">
        <f t="shared" si="825"/>
        <v/>
      </c>
      <c r="BW1380" s="132" t="str">
        <f t="shared" si="826"/>
        <v/>
      </c>
      <c r="BX1380" s="132" t="str">
        <f t="shared" si="827"/>
        <v/>
      </c>
      <c r="BY1380" s="132" t="str">
        <f t="shared" si="828"/>
        <v/>
      </c>
      <c r="BZ1380" t="str">
        <f t="shared" si="830"/>
        <v/>
      </c>
      <c r="CA1380" t="str">
        <f t="shared" si="831"/>
        <v/>
      </c>
      <c r="CB1380" t="str">
        <f t="shared" si="832"/>
        <v/>
      </c>
      <c r="CC1380" t="str">
        <f t="shared" si="833"/>
        <v/>
      </c>
      <c r="CD1380" t="str">
        <f t="shared" si="834"/>
        <v/>
      </c>
      <c r="CE1380" t="str">
        <f t="shared" si="835"/>
        <v/>
      </c>
      <c r="CF1380" t="str">
        <f t="shared" si="836"/>
        <v/>
      </c>
      <c r="CG1380" t="str">
        <f t="shared" si="837"/>
        <v/>
      </c>
      <c r="CH1380" t="str">
        <f t="shared" si="838"/>
        <v/>
      </c>
      <c r="CI1380" t="str">
        <f t="shared" si="839"/>
        <v/>
      </c>
      <c r="CJ1380" t="str">
        <f t="shared" si="840"/>
        <v/>
      </c>
      <c r="CK1380" t="str">
        <f t="shared" si="841"/>
        <v/>
      </c>
      <c r="CL1380" t="str">
        <f t="shared" si="842"/>
        <v/>
      </c>
      <c r="CM1380" t="str">
        <f t="shared" si="843"/>
        <v/>
      </c>
      <c r="CN1380" t="str">
        <f t="shared" si="844"/>
        <v/>
      </c>
      <c r="CO1380" t="str">
        <f t="shared" si="845"/>
        <v/>
      </c>
    </row>
    <row r="1381" spans="1:93" ht="18.600000000000001" customHeight="1">
      <c r="A1381" s="98" t="s">
        <v>6393</v>
      </c>
      <c r="B1381" t="s">
        <v>6500</v>
      </c>
      <c r="C1381" s="26"/>
      <c r="D1381" s="27"/>
      <c r="E1381" s="27" t="s">
        <v>70</v>
      </c>
      <c r="F1381" t="s">
        <v>48</v>
      </c>
      <c r="G1381" s="30" t="s">
        <v>58</v>
      </c>
      <c r="H1381" t="s">
        <v>68</v>
      </c>
      <c r="K1381" s="28"/>
      <c r="L1381" t="s">
        <v>472</v>
      </c>
      <c r="M1381" s="198" t="s">
        <v>1707</v>
      </c>
      <c r="R1381" t="str">
        <f>IF(COUNTIF(soi_input_variables!A:A,B1381)&gt;0,"yes","no")</f>
        <v>no</v>
      </c>
      <c r="S1381" t="str">
        <f>IF(COUNTIF(midas_input_variables!A:A,B1381)&gt;0,"yes","no")</f>
        <v>no</v>
      </c>
      <c r="T1381" t="str">
        <f t="shared" ref="T1381:T1383" si="850">IF(OR(R1381="yes",S1381="yes"),"yes","no")</f>
        <v>no</v>
      </c>
      <c r="V1381" t="str">
        <f>IF(COUNTIF(eucalc_variables_proxies!A:A,B1381)&gt;0,"yes","no")</f>
        <v>no</v>
      </c>
      <c r="W1381" t="s">
        <v>38</v>
      </c>
      <c r="AO1381" s="29"/>
      <c r="AP1381" s="114" t="s">
        <v>6301</v>
      </c>
      <c r="AQ1381" s="104" t="b">
        <v>1</v>
      </c>
      <c r="AR1381" s="105"/>
      <c r="AS1381" s="29"/>
      <c r="AT1381" s="131" t="str" cm="1">
        <f t="array" ref="AT1381">IFERROR(_xlfn.TEXTSPLIT(AR1381,";",,FALSE),"")</f>
        <v/>
      </c>
      <c r="BJ1381" s="132" t="str">
        <f t="shared" si="813"/>
        <v/>
      </c>
      <c r="BK1381" s="132" t="str">
        <f t="shared" si="814"/>
        <v/>
      </c>
      <c r="BL1381" s="132" t="str">
        <f t="shared" si="815"/>
        <v/>
      </c>
      <c r="BM1381" s="132" t="str">
        <f t="shared" si="816"/>
        <v/>
      </c>
      <c r="BN1381" s="132" t="str">
        <f t="shared" si="817"/>
        <v/>
      </c>
      <c r="BO1381" s="132" t="str">
        <f t="shared" si="818"/>
        <v/>
      </c>
      <c r="BP1381" s="132" t="str">
        <f t="shared" si="819"/>
        <v/>
      </c>
      <c r="BQ1381" s="132" t="str">
        <f t="shared" si="820"/>
        <v/>
      </c>
      <c r="BR1381" s="132" t="str">
        <f t="shared" si="821"/>
        <v/>
      </c>
      <c r="BS1381" s="132" t="str">
        <f t="shared" si="822"/>
        <v/>
      </c>
      <c r="BT1381" s="132" t="str">
        <f t="shared" si="823"/>
        <v/>
      </c>
      <c r="BU1381" s="132" t="str">
        <f t="shared" si="824"/>
        <v/>
      </c>
      <c r="BV1381" s="132" t="str">
        <f t="shared" si="825"/>
        <v/>
      </c>
      <c r="BW1381" s="132" t="str">
        <f t="shared" si="826"/>
        <v/>
      </c>
      <c r="BX1381" s="132" t="str">
        <f t="shared" si="827"/>
        <v/>
      </c>
      <c r="BY1381" s="132" t="str">
        <f t="shared" si="828"/>
        <v/>
      </c>
      <c r="BZ1381" t="str">
        <f t="shared" si="830"/>
        <v/>
      </c>
      <c r="CA1381" t="str">
        <f t="shared" si="831"/>
        <v/>
      </c>
      <c r="CB1381" t="str">
        <f t="shared" si="832"/>
        <v/>
      </c>
      <c r="CC1381" t="str">
        <f t="shared" si="833"/>
        <v/>
      </c>
      <c r="CD1381" t="str">
        <f t="shared" si="834"/>
        <v/>
      </c>
      <c r="CE1381" t="str">
        <f t="shared" si="835"/>
        <v/>
      </c>
      <c r="CF1381" t="str">
        <f t="shared" si="836"/>
        <v/>
      </c>
      <c r="CG1381" t="str">
        <f t="shared" si="837"/>
        <v/>
      </c>
      <c r="CH1381" t="str">
        <f t="shared" si="838"/>
        <v/>
      </c>
      <c r="CI1381" t="str">
        <f t="shared" si="839"/>
        <v/>
      </c>
      <c r="CJ1381" t="str">
        <f t="shared" si="840"/>
        <v/>
      </c>
      <c r="CK1381" t="str">
        <f t="shared" si="841"/>
        <v/>
      </c>
      <c r="CL1381" t="str">
        <f t="shared" si="842"/>
        <v/>
      </c>
      <c r="CM1381" t="str">
        <f t="shared" si="843"/>
        <v/>
      </c>
      <c r="CN1381" t="str">
        <f t="shared" si="844"/>
        <v/>
      </c>
      <c r="CO1381" t="str">
        <f t="shared" si="845"/>
        <v/>
      </c>
    </row>
    <row r="1382" spans="1:93" ht="17.100000000000001" customHeight="1">
      <c r="A1382" t="s">
        <v>6396</v>
      </c>
      <c r="B1382" s="97" t="s">
        <v>5538</v>
      </c>
      <c r="C1382" s="26" t="s">
        <v>6501</v>
      </c>
      <c r="D1382" s="27"/>
      <c r="E1382" s="27" t="s">
        <v>70</v>
      </c>
      <c r="F1382" t="s">
        <v>48</v>
      </c>
      <c r="G1382" s="30" t="s">
        <v>58</v>
      </c>
      <c r="H1382" t="s">
        <v>68</v>
      </c>
      <c r="I1382" t="s">
        <v>2151</v>
      </c>
      <c r="K1382" s="28"/>
      <c r="M1382" t="s">
        <v>38</v>
      </c>
      <c r="R1382" t="str">
        <f>IF(COUNTIF(soi_input_variables!A:A,B1382)&gt;0,"yes","no")</f>
        <v>no</v>
      </c>
      <c r="S1382" t="str">
        <f>IF(COUNTIF(midas_input_variables!A:A,B1382)&gt;0,"yes","no")</f>
        <v>yes</v>
      </c>
      <c r="T1382" t="str">
        <f t="shared" si="850"/>
        <v>yes</v>
      </c>
      <c r="U1382">
        <v>5</v>
      </c>
      <c r="V1382" t="str">
        <f>IF(COUNTIF(eucalc_variables_proxies!A:A,B1382)&gt;0,"yes","no")</f>
        <v>yes</v>
      </c>
      <c r="X1382" t="s">
        <v>3136</v>
      </c>
      <c r="Y1382" t="s">
        <v>3136</v>
      </c>
      <c r="AO1382" s="29"/>
      <c r="AP1382" s="114" t="s">
        <v>6304</v>
      </c>
      <c r="AQ1382" s="104" t="b">
        <v>1</v>
      </c>
      <c r="AR1382" s="105"/>
      <c r="AS1382" s="29"/>
      <c r="AT1382" s="131" t="str" cm="1">
        <f t="array" ref="AT1382">IFERROR(_xlfn.TEXTSPLIT(AR1382,";",,FALSE),"")</f>
        <v/>
      </c>
      <c r="BJ1382" s="132" t="str">
        <f t="shared" si="813"/>
        <v/>
      </c>
      <c r="BK1382" s="132" t="str">
        <f t="shared" si="814"/>
        <v/>
      </c>
      <c r="BL1382" s="132" t="str">
        <f t="shared" si="815"/>
        <v/>
      </c>
      <c r="BM1382" s="132" t="str">
        <f t="shared" si="816"/>
        <v/>
      </c>
      <c r="BN1382" s="132" t="str">
        <f t="shared" si="817"/>
        <v/>
      </c>
      <c r="BO1382" s="132" t="str">
        <f t="shared" si="818"/>
        <v/>
      </c>
      <c r="BP1382" s="132" t="str">
        <f t="shared" si="819"/>
        <v/>
      </c>
      <c r="BQ1382" s="132" t="str">
        <f t="shared" si="820"/>
        <v/>
      </c>
      <c r="BR1382" s="132" t="str">
        <f t="shared" si="821"/>
        <v/>
      </c>
      <c r="BS1382" s="132" t="str">
        <f t="shared" si="822"/>
        <v/>
      </c>
      <c r="BT1382" s="132" t="str">
        <f t="shared" si="823"/>
        <v/>
      </c>
      <c r="BU1382" s="132" t="str">
        <f t="shared" si="824"/>
        <v/>
      </c>
      <c r="BV1382" s="132" t="str">
        <f t="shared" si="825"/>
        <v/>
      </c>
      <c r="BW1382" s="132" t="str">
        <f t="shared" si="826"/>
        <v/>
      </c>
      <c r="BX1382" s="132" t="str">
        <f t="shared" si="827"/>
        <v/>
      </c>
      <c r="BY1382" s="132" t="str">
        <f t="shared" si="828"/>
        <v/>
      </c>
      <c r="BZ1382" t="str">
        <f t="shared" si="830"/>
        <v/>
      </c>
      <c r="CA1382" t="str">
        <f t="shared" si="831"/>
        <v/>
      </c>
      <c r="CB1382" t="str">
        <f t="shared" si="832"/>
        <v/>
      </c>
      <c r="CC1382" t="str">
        <f t="shared" si="833"/>
        <v/>
      </c>
      <c r="CD1382" t="str">
        <f t="shared" si="834"/>
        <v/>
      </c>
      <c r="CE1382" t="str">
        <f t="shared" si="835"/>
        <v/>
      </c>
      <c r="CF1382" t="str">
        <f t="shared" si="836"/>
        <v/>
      </c>
      <c r="CG1382" t="str">
        <f t="shared" si="837"/>
        <v/>
      </c>
      <c r="CH1382" t="str">
        <f t="shared" si="838"/>
        <v/>
      </c>
      <c r="CI1382" t="str">
        <f t="shared" si="839"/>
        <v/>
      </c>
      <c r="CJ1382" t="str">
        <f t="shared" si="840"/>
        <v/>
      </c>
      <c r="CK1382" t="str">
        <f t="shared" si="841"/>
        <v/>
      </c>
      <c r="CL1382" t="str">
        <f t="shared" si="842"/>
        <v/>
      </c>
      <c r="CM1382" t="str">
        <f t="shared" si="843"/>
        <v/>
      </c>
      <c r="CN1382" t="str">
        <f t="shared" si="844"/>
        <v/>
      </c>
      <c r="CO1382" t="str">
        <f t="shared" si="845"/>
        <v/>
      </c>
    </row>
    <row r="1383" spans="1:93" ht="19.5" customHeight="1">
      <c r="A1383" t="s">
        <v>6472</v>
      </c>
      <c r="B1383" s="97" t="s">
        <v>5540</v>
      </c>
      <c r="C1383" s="26" t="s">
        <v>6502</v>
      </c>
      <c r="D1383" s="27"/>
      <c r="E1383" s="27" t="s">
        <v>70</v>
      </c>
      <c r="F1383" t="s">
        <v>48</v>
      </c>
      <c r="G1383" s="30" t="s">
        <v>58</v>
      </c>
      <c r="H1383" t="s">
        <v>68</v>
      </c>
      <c r="I1383" t="s">
        <v>439</v>
      </c>
      <c r="K1383" s="28" t="s">
        <v>5320</v>
      </c>
      <c r="M1383" t="s">
        <v>38</v>
      </c>
      <c r="R1383" t="str">
        <f>IF(COUNTIF(soi_input_variables!A:A,B1383)&gt;0,"yes","no")</f>
        <v>no</v>
      </c>
      <c r="S1383" t="str">
        <f>IF(COUNTIF(midas_input_variables!A:A,B1383)&gt;0,"yes","no")</f>
        <v>yes</v>
      </c>
      <c r="T1383" t="str">
        <f t="shared" si="850"/>
        <v>yes</v>
      </c>
      <c r="U1383">
        <v>5</v>
      </c>
      <c r="V1383" t="str">
        <f>IF(COUNTIF(eucalc_variables_proxies!A:A,B1383)&gt;0,"yes","no")</f>
        <v>yes</v>
      </c>
      <c r="X1383" t="s">
        <v>3136</v>
      </c>
      <c r="Y1383" t="s">
        <v>3136</v>
      </c>
      <c r="AO1383" s="29"/>
      <c r="AP1383" s="114" t="s">
        <v>6307</v>
      </c>
      <c r="AQ1383" s="104" t="b">
        <v>1</v>
      </c>
      <c r="AR1383" s="105"/>
      <c r="AS1383" s="29"/>
      <c r="AT1383" s="131" t="str" cm="1">
        <f t="array" ref="AT1383">IFERROR(_xlfn.TEXTSPLIT(AR1383,";",,FALSE),"")</f>
        <v/>
      </c>
      <c r="BJ1383" s="132" t="str">
        <f t="shared" si="813"/>
        <v/>
      </c>
      <c r="BK1383" s="132" t="str">
        <f t="shared" si="814"/>
        <v/>
      </c>
      <c r="BL1383" s="132" t="str">
        <f t="shared" si="815"/>
        <v/>
      </c>
      <c r="BM1383" s="132" t="str">
        <f t="shared" si="816"/>
        <v/>
      </c>
      <c r="BN1383" s="132" t="str">
        <f t="shared" si="817"/>
        <v/>
      </c>
      <c r="BO1383" s="132" t="str">
        <f t="shared" si="818"/>
        <v/>
      </c>
      <c r="BP1383" s="132" t="str">
        <f t="shared" si="819"/>
        <v/>
      </c>
      <c r="BQ1383" s="132" t="str">
        <f t="shared" si="820"/>
        <v/>
      </c>
      <c r="BR1383" s="132" t="str">
        <f t="shared" si="821"/>
        <v/>
      </c>
      <c r="BS1383" s="132" t="str">
        <f t="shared" si="822"/>
        <v/>
      </c>
      <c r="BT1383" s="132" t="str">
        <f t="shared" si="823"/>
        <v/>
      </c>
      <c r="BU1383" s="132" t="str">
        <f t="shared" si="824"/>
        <v/>
      </c>
      <c r="BV1383" s="132" t="str">
        <f t="shared" si="825"/>
        <v/>
      </c>
      <c r="BW1383" s="132" t="str">
        <f t="shared" si="826"/>
        <v/>
      </c>
      <c r="BX1383" s="132" t="str">
        <f t="shared" si="827"/>
        <v/>
      </c>
      <c r="BY1383" s="132" t="str">
        <f t="shared" si="828"/>
        <v/>
      </c>
      <c r="BZ1383" t="str">
        <f t="shared" si="830"/>
        <v/>
      </c>
      <c r="CA1383" t="str">
        <f t="shared" si="831"/>
        <v/>
      </c>
      <c r="CB1383" t="str">
        <f t="shared" si="832"/>
        <v/>
      </c>
      <c r="CC1383" t="str">
        <f t="shared" si="833"/>
        <v/>
      </c>
      <c r="CD1383" t="str">
        <f t="shared" si="834"/>
        <v/>
      </c>
      <c r="CE1383" t="str">
        <f t="shared" si="835"/>
        <v/>
      </c>
      <c r="CF1383" t="str">
        <f t="shared" si="836"/>
        <v/>
      </c>
      <c r="CG1383" t="str">
        <f t="shared" si="837"/>
        <v/>
      </c>
      <c r="CH1383" t="str">
        <f t="shared" si="838"/>
        <v/>
      </c>
      <c r="CI1383" t="str">
        <f t="shared" si="839"/>
        <v/>
      </c>
      <c r="CJ1383" t="str">
        <f t="shared" si="840"/>
        <v/>
      </c>
      <c r="CK1383" t="str">
        <f t="shared" si="841"/>
        <v/>
      </c>
      <c r="CL1383" t="str">
        <f t="shared" si="842"/>
        <v/>
      </c>
      <c r="CM1383" t="str">
        <f t="shared" si="843"/>
        <v/>
      </c>
      <c r="CN1383" t="str">
        <f t="shared" si="844"/>
        <v/>
      </c>
      <c r="CO1383" t="str">
        <f t="shared" si="845"/>
        <v/>
      </c>
    </row>
    <row r="1384" spans="1:93" ht="19.5" customHeight="1">
      <c r="A1384" s="98" t="s">
        <v>6402</v>
      </c>
      <c r="B1384" t="s">
        <v>6503</v>
      </c>
      <c r="C1384" s="26"/>
      <c r="D1384" s="27"/>
      <c r="E1384" s="27" t="s">
        <v>70</v>
      </c>
      <c r="F1384" t="s">
        <v>48</v>
      </c>
      <c r="G1384" s="30" t="s">
        <v>58</v>
      </c>
      <c r="H1384" t="s">
        <v>68</v>
      </c>
      <c r="K1384" s="28"/>
      <c r="M1384" s="198" t="s">
        <v>1707</v>
      </c>
      <c r="R1384" t="str">
        <f>IF(COUNTIF(soi_input_variables!A:A,B1384)&gt;0,"yes","no")</f>
        <v>no</v>
      </c>
      <c r="S1384" t="str">
        <f>IF(COUNTIF(midas_input_variables!A:A,B1384)&gt;0,"yes","no")</f>
        <v>no</v>
      </c>
      <c r="T1384" t="str">
        <f t="shared" ref="T1384:T1385" si="851">IF(OR(R1384="yes",S1384="yes"),"yes","no")</f>
        <v>no</v>
      </c>
      <c r="V1384" t="str">
        <f>IF(COUNTIF(eucalc_variables_proxies!A:A,B1384)&gt;0,"yes","no")</f>
        <v>no</v>
      </c>
      <c r="W1384" t="s">
        <v>38</v>
      </c>
      <c r="AO1384" s="29"/>
      <c r="AP1384" s="114" t="s">
        <v>6310</v>
      </c>
      <c r="AQ1384" s="104" t="b">
        <v>1</v>
      </c>
      <c r="AR1384" s="105"/>
      <c r="AS1384" s="29"/>
      <c r="AT1384" s="131" t="str" cm="1">
        <f t="array" ref="AT1384">IFERROR(_xlfn.TEXTSPLIT(AR1384,";",,FALSE),"")</f>
        <v/>
      </c>
      <c r="BJ1384" s="132" t="str">
        <f t="shared" si="813"/>
        <v/>
      </c>
      <c r="BK1384" s="132" t="str">
        <f t="shared" si="814"/>
        <v/>
      </c>
      <c r="BL1384" s="132" t="str">
        <f t="shared" si="815"/>
        <v/>
      </c>
      <c r="BM1384" s="132" t="str">
        <f t="shared" si="816"/>
        <v/>
      </c>
      <c r="BN1384" s="132" t="str">
        <f t="shared" si="817"/>
        <v/>
      </c>
      <c r="BO1384" s="132" t="str">
        <f t="shared" si="818"/>
        <v/>
      </c>
      <c r="BP1384" s="132" t="str">
        <f t="shared" si="819"/>
        <v/>
      </c>
      <c r="BQ1384" s="132" t="str">
        <f t="shared" si="820"/>
        <v/>
      </c>
      <c r="BR1384" s="132" t="str">
        <f t="shared" si="821"/>
        <v/>
      </c>
      <c r="BS1384" s="132" t="str">
        <f t="shared" si="822"/>
        <v/>
      </c>
      <c r="BT1384" s="132" t="str">
        <f t="shared" si="823"/>
        <v/>
      </c>
      <c r="BU1384" s="132" t="str">
        <f t="shared" si="824"/>
        <v/>
      </c>
      <c r="BV1384" s="132" t="str">
        <f t="shared" si="825"/>
        <v/>
      </c>
      <c r="BW1384" s="132" t="str">
        <f t="shared" si="826"/>
        <v/>
      </c>
      <c r="BX1384" s="132" t="str">
        <f t="shared" si="827"/>
        <v/>
      </c>
      <c r="BY1384" s="132" t="str">
        <f t="shared" si="828"/>
        <v/>
      </c>
      <c r="BZ1384" t="str">
        <f t="shared" si="830"/>
        <v/>
      </c>
      <c r="CA1384" t="str">
        <f t="shared" si="831"/>
        <v/>
      </c>
      <c r="CB1384" t="str">
        <f t="shared" si="832"/>
        <v/>
      </c>
      <c r="CC1384" t="str">
        <f t="shared" si="833"/>
        <v/>
      </c>
      <c r="CD1384" t="str">
        <f t="shared" si="834"/>
        <v/>
      </c>
      <c r="CE1384" t="str">
        <f t="shared" si="835"/>
        <v/>
      </c>
      <c r="CF1384" t="str">
        <f t="shared" si="836"/>
        <v/>
      </c>
      <c r="CG1384" t="str">
        <f t="shared" si="837"/>
        <v/>
      </c>
      <c r="CH1384" t="str">
        <f t="shared" si="838"/>
        <v/>
      </c>
      <c r="CI1384" t="str">
        <f t="shared" si="839"/>
        <v/>
      </c>
      <c r="CJ1384" t="str">
        <f t="shared" si="840"/>
        <v/>
      </c>
      <c r="CK1384" t="str">
        <f t="shared" si="841"/>
        <v/>
      </c>
      <c r="CL1384" t="str">
        <f t="shared" si="842"/>
        <v/>
      </c>
      <c r="CM1384" t="str">
        <f t="shared" si="843"/>
        <v/>
      </c>
      <c r="CN1384" t="str">
        <f t="shared" si="844"/>
        <v/>
      </c>
      <c r="CO1384" t="str">
        <f t="shared" si="845"/>
        <v/>
      </c>
    </row>
    <row r="1385" spans="1:93" ht="18" customHeight="1">
      <c r="A1385" t="s">
        <v>6399</v>
      </c>
      <c r="B1385" s="97" t="s">
        <v>5543</v>
      </c>
      <c r="C1385" s="26" t="s">
        <v>6504</v>
      </c>
      <c r="D1385" s="27"/>
      <c r="E1385" s="27" t="s">
        <v>70</v>
      </c>
      <c r="F1385" t="s">
        <v>48</v>
      </c>
      <c r="G1385" s="30" t="s">
        <v>58</v>
      </c>
      <c r="H1385" t="s">
        <v>68</v>
      </c>
      <c r="I1385" t="s">
        <v>439</v>
      </c>
      <c r="K1385" s="28" t="s">
        <v>5342</v>
      </c>
      <c r="M1385" t="s">
        <v>38</v>
      </c>
      <c r="R1385" t="str">
        <f>IF(COUNTIF(soi_input_variables!A:A,B1385)&gt;0,"yes","no")</f>
        <v>no</v>
      </c>
      <c r="S1385" t="str">
        <f>IF(COUNTIF(midas_input_variables!A:A,B1385)&gt;0,"yes","no")</f>
        <v>yes</v>
      </c>
      <c r="T1385" t="str">
        <f t="shared" si="851"/>
        <v>yes</v>
      </c>
      <c r="U1385">
        <v>5</v>
      </c>
      <c r="V1385" t="str">
        <f>IF(COUNTIF(eucalc_variables_proxies!A:A,B1385)&gt;0,"yes","no")</f>
        <v>yes</v>
      </c>
      <c r="X1385" t="s">
        <v>3136</v>
      </c>
      <c r="Y1385" t="s">
        <v>3136</v>
      </c>
      <c r="AO1385" s="29"/>
      <c r="AP1385" s="114" t="s">
        <v>6313</v>
      </c>
      <c r="AQ1385" s="104" t="b">
        <v>1</v>
      </c>
      <c r="AR1385" s="105"/>
      <c r="AS1385" s="29"/>
      <c r="AT1385" s="131" t="str" cm="1">
        <f t="array" ref="AT1385">IFERROR(_xlfn.TEXTSPLIT(AR1385,";",,FALSE),"")</f>
        <v/>
      </c>
      <c r="BJ1385" s="132" t="str">
        <f t="shared" si="813"/>
        <v/>
      </c>
      <c r="BK1385" s="132" t="str">
        <f t="shared" si="814"/>
        <v/>
      </c>
      <c r="BL1385" s="132" t="str">
        <f t="shared" si="815"/>
        <v/>
      </c>
      <c r="BM1385" s="132" t="str">
        <f t="shared" si="816"/>
        <v/>
      </c>
      <c r="BN1385" s="132" t="str">
        <f t="shared" si="817"/>
        <v/>
      </c>
      <c r="BO1385" s="132" t="str">
        <f t="shared" si="818"/>
        <v/>
      </c>
      <c r="BP1385" s="132" t="str">
        <f t="shared" si="819"/>
        <v/>
      </c>
      <c r="BQ1385" s="132" t="str">
        <f t="shared" si="820"/>
        <v/>
      </c>
      <c r="BR1385" s="132" t="str">
        <f t="shared" si="821"/>
        <v/>
      </c>
      <c r="BS1385" s="132" t="str">
        <f t="shared" si="822"/>
        <v/>
      </c>
      <c r="BT1385" s="132" t="str">
        <f t="shared" si="823"/>
        <v/>
      </c>
      <c r="BU1385" s="132" t="str">
        <f t="shared" si="824"/>
        <v/>
      </c>
      <c r="BV1385" s="132" t="str">
        <f t="shared" si="825"/>
        <v/>
      </c>
      <c r="BW1385" s="132" t="str">
        <f t="shared" si="826"/>
        <v/>
      </c>
      <c r="BX1385" s="132" t="str">
        <f t="shared" si="827"/>
        <v/>
      </c>
      <c r="BY1385" s="132" t="str">
        <f t="shared" si="828"/>
        <v/>
      </c>
      <c r="BZ1385" t="str">
        <f t="shared" si="830"/>
        <v/>
      </c>
      <c r="CA1385" t="str">
        <f t="shared" si="831"/>
        <v/>
      </c>
      <c r="CB1385" t="str">
        <f t="shared" si="832"/>
        <v/>
      </c>
      <c r="CC1385" t="str">
        <f t="shared" si="833"/>
        <v/>
      </c>
      <c r="CD1385" t="str">
        <f t="shared" si="834"/>
        <v/>
      </c>
      <c r="CE1385" t="str">
        <f t="shared" si="835"/>
        <v/>
      </c>
      <c r="CF1385" t="str">
        <f t="shared" si="836"/>
        <v/>
      </c>
      <c r="CG1385" t="str">
        <f t="shared" si="837"/>
        <v/>
      </c>
      <c r="CH1385" t="str">
        <f t="shared" si="838"/>
        <v/>
      </c>
      <c r="CI1385" t="str">
        <f t="shared" si="839"/>
        <v/>
      </c>
      <c r="CJ1385" t="str">
        <f t="shared" si="840"/>
        <v/>
      </c>
      <c r="CK1385" t="str">
        <f t="shared" si="841"/>
        <v/>
      </c>
      <c r="CL1385" t="str">
        <f t="shared" si="842"/>
        <v/>
      </c>
      <c r="CM1385" t="str">
        <f t="shared" si="843"/>
        <v/>
      </c>
      <c r="CN1385" t="str">
        <f t="shared" si="844"/>
        <v/>
      </c>
      <c r="CO1385" t="str">
        <f t="shared" si="845"/>
        <v/>
      </c>
    </row>
    <row r="1386" spans="1:93" ht="17.7" customHeight="1">
      <c r="A1386" t="s">
        <v>6468</v>
      </c>
      <c r="B1386" s="97" t="s">
        <v>5544</v>
      </c>
      <c r="C1386" s="26" t="s">
        <v>6505</v>
      </c>
      <c r="D1386" s="27"/>
      <c r="E1386" s="27" t="s">
        <v>70</v>
      </c>
      <c r="F1386" t="s">
        <v>48</v>
      </c>
      <c r="G1386" s="30" t="s">
        <v>58</v>
      </c>
      <c r="H1386" t="s">
        <v>68</v>
      </c>
      <c r="I1386" t="s">
        <v>2151</v>
      </c>
      <c r="K1386" s="28"/>
      <c r="M1386" t="s">
        <v>38</v>
      </c>
      <c r="R1386" t="str">
        <f>IF(COUNTIF(soi_input_variables!A:A,B1386)&gt;0,"yes","no")</f>
        <v>no</v>
      </c>
      <c r="S1386" t="str">
        <f>IF(COUNTIF(midas_input_variables!A:A,B1386)&gt;0,"yes","no")</f>
        <v>yes</v>
      </c>
      <c r="T1386" t="str">
        <f t="shared" si="846"/>
        <v>yes</v>
      </c>
      <c r="U1386">
        <v>5</v>
      </c>
      <c r="V1386" t="str">
        <f>IF(COUNTIF(eucalc_variables_proxies!A:A,B1386)&gt;0,"yes","no")</f>
        <v>yes</v>
      </c>
      <c r="X1386" t="s">
        <v>3136</v>
      </c>
      <c r="Y1386" t="s">
        <v>3136</v>
      </c>
      <c r="AO1386" s="29"/>
      <c r="AP1386" s="114" t="s">
        <v>6316</v>
      </c>
      <c r="AQ1386" s="104" t="b">
        <v>1</v>
      </c>
      <c r="AR1386" s="105"/>
      <c r="AS1386" s="29"/>
      <c r="AT1386" s="131" t="str" cm="1">
        <f t="array" ref="AT1386">IFERROR(_xlfn.TEXTSPLIT(AR1386,";",,FALSE),"")</f>
        <v/>
      </c>
      <c r="BJ1386" s="132" t="str">
        <f t="shared" si="813"/>
        <v/>
      </c>
      <c r="BK1386" s="132" t="str">
        <f t="shared" si="814"/>
        <v/>
      </c>
      <c r="BL1386" s="132" t="str">
        <f t="shared" si="815"/>
        <v/>
      </c>
      <c r="BM1386" s="132" t="str">
        <f t="shared" si="816"/>
        <v/>
      </c>
      <c r="BN1386" s="132" t="str">
        <f t="shared" si="817"/>
        <v/>
      </c>
      <c r="BO1386" s="132" t="str">
        <f t="shared" si="818"/>
        <v/>
      </c>
      <c r="BP1386" s="132" t="str">
        <f t="shared" si="819"/>
        <v/>
      </c>
      <c r="BQ1386" s="132" t="str">
        <f t="shared" si="820"/>
        <v/>
      </c>
      <c r="BR1386" s="132" t="str">
        <f t="shared" si="821"/>
        <v/>
      </c>
      <c r="BS1386" s="132" t="str">
        <f t="shared" si="822"/>
        <v/>
      </c>
      <c r="BT1386" s="132" t="str">
        <f t="shared" si="823"/>
        <v/>
      </c>
      <c r="BU1386" s="132" t="str">
        <f t="shared" si="824"/>
        <v/>
      </c>
      <c r="BV1386" s="132" t="str">
        <f t="shared" si="825"/>
        <v/>
      </c>
      <c r="BW1386" s="132" t="str">
        <f t="shared" si="826"/>
        <v/>
      </c>
      <c r="BX1386" s="132" t="str">
        <f t="shared" si="827"/>
        <v/>
      </c>
      <c r="BY1386" s="132" t="str">
        <f t="shared" si="828"/>
        <v/>
      </c>
      <c r="BZ1386" t="str">
        <f t="shared" si="830"/>
        <v/>
      </c>
      <c r="CA1386" t="str">
        <f t="shared" si="831"/>
        <v/>
      </c>
      <c r="CB1386" t="str">
        <f t="shared" si="832"/>
        <v/>
      </c>
      <c r="CC1386" t="str">
        <f t="shared" si="833"/>
        <v/>
      </c>
      <c r="CD1386" t="str">
        <f t="shared" si="834"/>
        <v/>
      </c>
      <c r="CE1386" t="str">
        <f t="shared" si="835"/>
        <v/>
      </c>
      <c r="CF1386" t="str">
        <f t="shared" si="836"/>
        <v/>
      </c>
      <c r="CG1386" t="str">
        <f t="shared" si="837"/>
        <v/>
      </c>
      <c r="CH1386" t="str">
        <f t="shared" si="838"/>
        <v/>
      </c>
      <c r="CI1386" t="str">
        <f t="shared" si="839"/>
        <v/>
      </c>
      <c r="CJ1386" t="str">
        <f t="shared" si="840"/>
        <v/>
      </c>
      <c r="CK1386" t="str">
        <f t="shared" si="841"/>
        <v/>
      </c>
      <c r="CL1386" t="str">
        <f t="shared" si="842"/>
        <v/>
      </c>
      <c r="CM1386" t="str">
        <f t="shared" si="843"/>
        <v/>
      </c>
      <c r="CN1386" t="str">
        <f t="shared" si="844"/>
        <v/>
      </c>
      <c r="CO1386" t="str">
        <f t="shared" si="845"/>
        <v/>
      </c>
    </row>
    <row r="1387" spans="1:93" ht="17.7" customHeight="1">
      <c r="A1387" t="s">
        <v>6470</v>
      </c>
      <c r="B1387" s="97" t="s">
        <v>5545</v>
      </c>
      <c r="C1387" s="26" t="s">
        <v>6506</v>
      </c>
      <c r="D1387" s="27"/>
      <c r="E1387" s="27" t="s">
        <v>70</v>
      </c>
      <c r="F1387" t="s">
        <v>48</v>
      </c>
      <c r="G1387" s="30" t="s">
        <v>58</v>
      </c>
      <c r="H1387" t="s">
        <v>68</v>
      </c>
      <c r="I1387" t="s">
        <v>6446</v>
      </c>
      <c r="K1387" s="28"/>
      <c r="M1387" t="s">
        <v>38</v>
      </c>
      <c r="O1387" s="1" t="s">
        <v>6507</v>
      </c>
      <c r="R1387" t="str">
        <f>IF(COUNTIF(soi_input_variables!A:A,B1386)&gt;0,"yes","no")</f>
        <v>no</v>
      </c>
      <c r="S1387" t="str">
        <f>IF(COUNTIF(midas_input_variables!A:A,B1386)&gt;0,"yes","no")</f>
        <v>yes</v>
      </c>
      <c r="T1387" t="str">
        <f>IF(OR(R1387="yes",S1387="yes"),"yes","no")</f>
        <v>yes</v>
      </c>
      <c r="U1387">
        <v>5</v>
      </c>
      <c r="V1387" t="str">
        <f>IF(COUNTIF(eucalc_variables_proxies!A:A,B1387)&gt;0,"yes","no")</f>
        <v>yes</v>
      </c>
      <c r="X1387" t="s">
        <v>3136</v>
      </c>
      <c r="Y1387" t="s">
        <v>3136</v>
      </c>
      <c r="AO1387" s="29"/>
      <c r="AP1387" s="103" t="s">
        <v>6418</v>
      </c>
      <c r="AQ1387" s="104" t="b">
        <v>1</v>
      </c>
      <c r="AR1387" s="105"/>
      <c r="AS1387" s="29"/>
      <c r="AT1387" s="131" t="str" cm="1">
        <f t="array" ref="AT1387">IFERROR(_xlfn.TEXTSPLIT(AR1387,";",,FALSE),"")</f>
        <v/>
      </c>
      <c r="BJ1387" s="132" t="str">
        <f t="shared" si="813"/>
        <v/>
      </c>
      <c r="BK1387" s="132" t="str">
        <f t="shared" si="814"/>
        <v/>
      </c>
      <c r="BL1387" s="132" t="str">
        <f t="shared" si="815"/>
        <v/>
      </c>
      <c r="BM1387" s="132" t="str">
        <f t="shared" si="816"/>
        <v/>
      </c>
      <c r="BN1387" s="132" t="str">
        <f t="shared" si="817"/>
        <v/>
      </c>
      <c r="BO1387" s="132" t="str">
        <f t="shared" si="818"/>
        <v/>
      </c>
      <c r="BP1387" s="132" t="str">
        <f t="shared" si="819"/>
        <v/>
      </c>
      <c r="BQ1387" s="132" t="str">
        <f t="shared" si="820"/>
        <v/>
      </c>
      <c r="BR1387" s="132" t="str">
        <f t="shared" si="821"/>
        <v/>
      </c>
      <c r="BS1387" s="132" t="str">
        <f t="shared" si="822"/>
        <v/>
      </c>
      <c r="BT1387" s="132" t="str">
        <f t="shared" si="823"/>
        <v/>
      </c>
      <c r="BU1387" s="132" t="str">
        <f t="shared" si="824"/>
        <v/>
      </c>
      <c r="BV1387" s="132" t="str">
        <f t="shared" si="825"/>
        <v/>
      </c>
      <c r="BW1387" s="132" t="str">
        <f t="shared" si="826"/>
        <v/>
      </c>
      <c r="BX1387" s="132" t="str">
        <f t="shared" si="827"/>
        <v/>
      </c>
      <c r="BY1387" s="132" t="str">
        <f t="shared" si="828"/>
        <v/>
      </c>
      <c r="BZ1387" t="str">
        <f t="shared" si="830"/>
        <v/>
      </c>
      <c r="CA1387" t="str">
        <f t="shared" si="831"/>
        <v/>
      </c>
      <c r="CB1387" t="str">
        <f t="shared" si="832"/>
        <v/>
      </c>
      <c r="CC1387" t="str">
        <f t="shared" si="833"/>
        <v/>
      </c>
      <c r="CD1387" t="str">
        <f t="shared" si="834"/>
        <v/>
      </c>
      <c r="CE1387" t="str">
        <f t="shared" si="835"/>
        <v/>
      </c>
      <c r="CF1387" t="str">
        <f t="shared" si="836"/>
        <v/>
      </c>
      <c r="CG1387" t="str">
        <f t="shared" si="837"/>
        <v/>
      </c>
      <c r="CH1387" t="str">
        <f t="shared" si="838"/>
        <v/>
      </c>
      <c r="CI1387" t="str">
        <f t="shared" si="839"/>
        <v/>
      </c>
      <c r="CJ1387" t="str">
        <f t="shared" si="840"/>
        <v/>
      </c>
      <c r="CK1387" t="str">
        <f t="shared" si="841"/>
        <v/>
      </c>
      <c r="CL1387" t="str">
        <f t="shared" si="842"/>
        <v/>
      </c>
      <c r="CM1387" t="str">
        <f t="shared" si="843"/>
        <v/>
      </c>
      <c r="CN1387" t="str">
        <f t="shared" si="844"/>
        <v/>
      </c>
      <c r="CO1387" t="str">
        <f t="shared" si="845"/>
        <v/>
      </c>
    </row>
    <row r="1388" spans="1:93" ht="17.7" customHeight="1">
      <c r="A1388" s="98" t="s">
        <v>6473</v>
      </c>
      <c r="B1388" s="198" t="s">
        <v>6508</v>
      </c>
      <c r="C1388" s="26"/>
      <c r="D1388" s="27"/>
      <c r="E1388" s="27" t="s">
        <v>70</v>
      </c>
      <c r="F1388" t="s">
        <v>48</v>
      </c>
      <c r="G1388" s="30" t="s">
        <v>58</v>
      </c>
      <c r="H1388" t="s">
        <v>68</v>
      </c>
      <c r="K1388" s="28"/>
      <c r="L1388" t="s">
        <v>472</v>
      </c>
      <c r="M1388" t="s">
        <v>38</v>
      </c>
      <c r="Q1388" s="1" t="s">
        <v>6509</v>
      </c>
      <c r="R1388" t="str">
        <f>IF(COUNTIF(soi_input_variables!A:A,B1387)&gt;0,"yes","no")</f>
        <v>no</v>
      </c>
      <c r="S1388" t="str">
        <f>IF(COUNTIF(midas_input_variables!A:A,B1387)&gt;0,"yes","no")</f>
        <v>yes</v>
      </c>
      <c r="T1388" t="str">
        <f>IF(OR(R1388="yes",S1388="yes"),"yes","no")</f>
        <v>yes</v>
      </c>
      <c r="V1388" t="str">
        <f>IF(COUNTIF(eucalc_variables_proxies!A:A,B1388)&gt;0,"yes","no")</f>
        <v>no</v>
      </c>
      <c r="W1388" t="s">
        <v>38</v>
      </c>
      <c r="AO1388" s="29"/>
      <c r="AP1388" s="103" t="s">
        <v>6421</v>
      </c>
      <c r="AQ1388" s="104" t="b">
        <v>1</v>
      </c>
      <c r="AR1388" s="105"/>
      <c r="AS1388" s="29"/>
      <c r="AT1388" s="131" t="str" cm="1">
        <f t="array" ref="AT1388">IFERROR(_xlfn.TEXTSPLIT(AR1388,";",,FALSE),"")</f>
        <v/>
      </c>
      <c r="BJ1388" s="132" t="str">
        <f t="shared" si="813"/>
        <v/>
      </c>
      <c r="BK1388" s="132" t="str">
        <f t="shared" si="814"/>
        <v/>
      </c>
      <c r="BL1388" s="132" t="str">
        <f t="shared" si="815"/>
        <v/>
      </c>
      <c r="BM1388" s="132" t="str">
        <f t="shared" si="816"/>
        <v/>
      </c>
      <c r="BN1388" s="132" t="str">
        <f t="shared" si="817"/>
        <v/>
      </c>
      <c r="BO1388" s="132" t="str">
        <f t="shared" si="818"/>
        <v/>
      </c>
      <c r="BP1388" s="132" t="str">
        <f t="shared" si="819"/>
        <v/>
      </c>
      <c r="BQ1388" s="132" t="str">
        <f t="shared" si="820"/>
        <v/>
      </c>
      <c r="BR1388" s="132" t="str">
        <f t="shared" si="821"/>
        <v/>
      </c>
      <c r="BS1388" s="132" t="str">
        <f t="shared" si="822"/>
        <v/>
      </c>
      <c r="BT1388" s="132" t="str">
        <f t="shared" si="823"/>
        <v/>
      </c>
      <c r="BU1388" s="132" t="str">
        <f t="shared" si="824"/>
        <v/>
      </c>
      <c r="BV1388" s="132" t="str">
        <f t="shared" si="825"/>
        <v/>
      </c>
      <c r="BW1388" s="132" t="str">
        <f t="shared" si="826"/>
        <v/>
      </c>
      <c r="BX1388" s="132" t="str">
        <f t="shared" si="827"/>
        <v/>
      </c>
      <c r="BY1388" s="132" t="str">
        <f t="shared" si="828"/>
        <v/>
      </c>
      <c r="BZ1388" t="str">
        <f t="shared" si="830"/>
        <v/>
      </c>
      <c r="CA1388" t="str">
        <f t="shared" si="831"/>
        <v/>
      </c>
      <c r="CB1388" t="str">
        <f t="shared" si="832"/>
        <v/>
      </c>
      <c r="CC1388" t="str">
        <f t="shared" si="833"/>
        <v/>
      </c>
      <c r="CD1388" t="str">
        <f t="shared" si="834"/>
        <v/>
      </c>
      <c r="CE1388" t="str">
        <f t="shared" si="835"/>
        <v/>
      </c>
      <c r="CF1388" t="str">
        <f t="shared" si="836"/>
        <v/>
      </c>
      <c r="CG1388" t="str">
        <f t="shared" si="837"/>
        <v/>
      </c>
      <c r="CH1388" t="str">
        <f t="shared" si="838"/>
        <v/>
      </c>
      <c r="CI1388" t="str">
        <f t="shared" si="839"/>
        <v/>
      </c>
      <c r="CJ1388" t="str">
        <f t="shared" si="840"/>
        <v/>
      </c>
      <c r="CK1388" t="str">
        <f t="shared" si="841"/>
        <v/>
      </c>
      <c r="CL1388" t="str">
        <f t="shared" si="842"/>
        <v/>
      </c>
      <c r="CM1388" t="str">
        <f t="shared" si="843"/>
        <v/>
      </c>
      <c r="CN1388" t="str">
        <f t="shared" si="844"/>
        <v/>
      </c>
      <c r="CO1388" t="str">
        <f t="shared" si="845"/>
        <v/>
      </c>
    </row>
    <row r="1389" spans="1:93" ht="15" customHeight="1">
      <c r="A1389" t="s">
        <v>6405</v>
      </c>
      <c r="B1389" s="97" t="s">
        <v>5549</v>
      </c>
      <c r="C1389" s="26" t="s">
        <v>6510</v>
      </c>
      <c r="D1389" s="27"/>
      <c r="E1389" s="27" t="s">
        <v>70</v>
      </c>
      <c r="F1389" t="s">
        <v>48</v>
      </c>
      <c r="G1389" s="30" t="s">
        <v>58</v>
      </c>
      <c r="H1389" t="s">
        <v>68</v>
      </c>
      <c r="I1389" t="s">
        <v>2151</v>
      </c>
      <c r="K1389" s="28"/>
      <c r="M1389" t="s">
        <v>38</v>
      </c>
      <c r="O1389" s="1" t="s">
        <v>6511</v>
      </c>
      <c r="R1389" t="str">
        <f>IF(COUNTIF(soi_input_variables!A:A,B1389)&gt;0,"yes","no")</f>
        <v>yes</v>
      </c>
      <c r="S1389" t="str">
        <f>IF(COUNTIF(midas_input_variables!A:A,B1389)&gt;0,"yes","no")</f>
        <v>yes</v>
      </c>
      <c r="T1389" t="str">
        <f t="shared" si="846"/>
        <v>yes</v>
      </c>
      <c r="U1389">
        <v>100</v>
      </c>
      <c r="V1389" t="str">
        <f>IF(COUNTIF(eucalc_variables_proxies!A:A,B1389)&gt;0,"yes","no")</f>
        <v>yes</v>
      </c>
      <c r="X1389" t="s">
        <v>3136</v>
      </c>
      <c r="Y1389" t="s">
        <v>3136</v>
      </c>
      <c r="AO1389" s="29"/>
      <c r="AP1389" s="103" t="s">
        <v>6415</v>
      </c>
      <c r="AQ1389" s="104" t="b">
        <v>1</v>
      </c>
      <c r="AR1389" s="105"/>
      <c r="AS1389" s="29"/>
      <c r="AT1389" s="131" t="str" cm="1">
        <f t="array" ref="AT1389">IFERROR(_xlfn.TEXTSPLIT(AR1389,";",,FALSE),"")</f>
        <v/>
      </c>
      <c r="BJ1389" s="132" t="str">
        <f t="shared" si="813"/>
        <v/>
      </c>
      <c r="BK1389" s="132" t="str">
        <f t="shared" si="814"/>
        <v/>
      </c>
      <c r="BL1389" s="132" t="str">
        <f t="shared" si="815"/>
        <v/>
      </c>
      <c r="BM1389" s="132" t="str">
        <f t="shared" si="816"/>
        <v/>
      </c>
      <c r="BN1389" s="132" t="str">
        <f t="shared" si="817"/>
        <v/>
      </c>
      <c r="BO1389" s="132" t="str">
        <f t="shared" si="818"/>
        <v/>
      </c>
      <c r="BP1389" s="132" t="str">
        <f t="shared" si="819"/>
        <v/>
      </c>
      <c r="BQ1389" s="132" t="str">
        <f t="shared" si="820"/>
        <v/>
      </c>
      <c r="BR1389" s="132" t="str">
        <f t="shared" si="821"/>
        <v/>
      </c>
      <c r="BS1389" s="132" t="str">
        <f t="shared" si="822"/>
        <v/>
      </c>
      <c r="BT1389" s="132" t="str">
        <f t="shared" si="823"/>
        <v/>
      </c>
      <c r="BU1389" s="132" t="str">
        <f t="shared" si="824"/>
        <v/>
      </c>
      <c r="BV1389" s="132" t="str">
        <f t="shared" si="825"/>
        <v/>
      </c>
      <c r="BW1389" s="132" t="str">
        <f t="shared" si="826"/>
        <v/>
      </c>
      <c r="BX1389" s="132" t="str">
        <f t="shared" si="827"/>
        <v/>
      </c>
      <c r="BY1389" s="132" t="str">
        <f t="shared" si="828"/>
        <v/>
      </c>
      <c r="BZ1389" t="str">
        <f t="shared" si="830"/>
        <v/>
      </c>
      <c r="CA1389" t="str">
        <f t="shared" si="831"/>
        <v/>
      </c>
      <c r="CB1389" t="str">
        <f t="shared" si="832"/>
        <v/>
      </c>
      <c r="CC1389" t="str">
        <f t="shared" si="833"/>
        <v/>
      </c>
      <c r="CD1389" t="str">
        <f t="shared" si="834"/>
        <v/>
      </c>
      <c r="CE1389" t="str">
        <f t="shared" si="835"/>
        <v/>
      </c>
      <c r="CF1389" t="str">
        <f t="shared" si="836"/>
        <v/>
      </c>
      <c r="CG1389" t="str">
        <f t="shared" si="837"/>
        <v/>
      </c>
      <c r="CH1389" t="str">
        <f t="shared" si="838"/>
        <v/>
      </c>
      <c r="CI1389" t="str">
        <f t="shared" si="839"/>
        <v/>
      </c>
      <c r="CJ1389" t="str">
        <f t="shared" si="840"/>
        <v/>
      </c>
      <c r="CK1389" t="str">
        <f t="shared" si="841"/>
        <v/>
      </c>
      <c r="CL1389" t="str">
        <f t="shared" si="842"/>
        <v/>
      </c>
      <c r="CM1389" t="str">
        <f t="shared" si="843"/>
        <v/>
      </c>
      <c r="CN1389" t="str">
        <f t="shared" si="844"/>
        <v/>
      </c>
      <c r="CO1389" t="str">
        <f t="shared" si="845"/>
        <v/>
      </c>
    </row>
    <row r="1390" spans="1:93" ht="15.6" customHeight="1">
      <c r="A1390" t="s">
        <v>6417</v>
      </c>
      <c r="B1390" s="97" t="s">
        <v>5550</v>
      </c>
      <c r="C1390" s="26" t="s">
        <v>6512</v>
      </c>
      <c r="D1390" s="27"/>
      <c r="E1390" s="27" t="s">
        <v>70</v>
      </c>
      <c r="F1390" t="s">
        <v>48</v>
      </c>
      <c r="G1390" s="30" t="s">
        <v>58</v>
      </c>
      <c r="H1390" t="s">
        <v>68</v>
      </c>
      <c r="I1390" t="s">
        <v>442</v>
      </c>
      <c r="K1390" s="28" t="s">
        <v>5327</v>
      </c>
      <c r="M1390" t="s">
        <v>38</v>
      </c>
      <c r="R1390" t="str">
        <f>IF(COUNTIF(soi_input_variables!A:A,B1390)&gt;0,"yes","no")</f>
        <v>yes</v>
      </c>
      <c r="S1390" t="str">
        <f>IF(COUNTIF(midas_input_variables!A:A,B1390)&gt;0,"yes","no")</f>
        <v>yes</v>
      </c>
      <c r="T1390" t="str">
        <f t="shared" si="846"/>
        <v>yes</v>
      </c>
      <c r="U1390">
        <v>100</v>
      </c>
      <c r="V1390" t="str">
        <f>IF(COUNTIF(eucalc_variables_proxies!A:A,B1390)&gt;0,"yes","no")</f>
        <v>yes</v>
      </c>
      <c r="X1390" t="s">
        <v>3136</v>
      </c>
      <c r="Y1390" t="s">
        <v>3136</v>
      </c>
      <c r="AO1390" s="29"/>
      <c r="AP1390" s="103" t="s">
        <v>6373</v>
      </c>
      <c r="AQ1390" s="104" t="b">
        <v>1</v>
      </c>
      <c r="AR1390" s="105"/>
      <c r="AS1390" s="29"/>
      <c r="AT1390" s="131" t="str" cm="1">
        <f t="array" ref="AT1390">IFERROR(_xlfn.TEXTSPLIT(AR1390,";",,FALSE),"")</f>
        <v/>
      </c>
      <c r="BJ1390" s="132" t="str">
        <f t="shared" si="813"/>
        <v/>
      </c>
      <c r="BK1390" s="132" t="str">
        <f t="shared" si="814"/>
        <v/>
      </c>
      <c r="BL1390" s="132" t="str">
        <f t="shared" si="815"/>
        <v/>
      </c>
      <c r="BM1390" s="132" t="str">
        <f t="shared" si="816"/>
        <v/>
      </c>
      <c r="BN1390" s="132" t="str">
        <f t="shared" si="817"/>
        <v/>
      </c>
      <c r="BO1390" s="132" t="str">
        <f t="shared" si="818"/>
        <v/>
      </c>
      <c r="BP1390" s="132" t="str">
        <f t="shared" si="819"/>
        <v/>
      </c>
      <c r="BQ1390" s="132" t="str">
        <f t="shared" si="820"/>
        <v/>
      </c>
      <c r="BR1390" s="132" t="str">
        <f t="shared" si="821"/>
        <v/>
      </c>
      <c r="BS1390" s="132" t="str">
        <f t="shared" si="822"/>
        <v/>
      </c>
      <c r="BT1390" s="132" t="str">
        <f t="shared" si="823"/>
        <v/>
      </c>
      <c r="BU1390" s="132" t="str">
        <f t="shared" si="824"/>
        <v/>
      </c>
      <c r="BV1390" s="132" t="str">
        <f t="shared" si="825"/>
        <v/>
      </c>
      <c r="BW1390" s="132" t="str">
        <f t="shared" si="826"/>
        <v/>
      </c>
      <c r="BX1390" s="132" t="str">
        <f t="shared" si="827"/>
        <v/>
      </c>
      <c r="BY1390" s="132" t="str">
        <f t="shared" si="828"/>
        <v/>
      </c>
      <c r="BZ1390" t="str">
        <f t="shared" si="830"/>
        <v/>
      </c>
      <c r="CA1390" t="str">
        <f t="shared" si="831"/>
        <v/>
      </c>
      <c r="CB1390" t="str">
        <f t="shared" si="832"/>
        <v/>
      </c>
      <c r="CC1390" t="str">
        <f t="shared" si="833"/>
        <v/>
      </c>
      <c r="CD1390" t="str">
        <f t="shared" si="834"/>
        <v/>
      </c>
      <c r="CE1390" t="str">
        <f t="shared" si="835"/>
        <v/>
      </c>
      <c r="CF1390" t="str">
        <f t="shared" si="836"/>
        <v/>
      </c>
      <c r="CG1390" t="str">
        <f t="shared" si="837"/>
        <v/>
      </c>
      <c r="CH1390" t="str">
        <f t="shared" si="838"/>
        <v/>
      </c>
      <c r="CI1390" t="str">
        <f t="shared" si="839"/>
        <v/>
      </c>
      <c r="CJ1390" t="str">
        <f t="shared" si="840"/>
        <v/>
      </c>
      <c r="CK1390" t="str">
        <f t="shared" si="841"/>
        <v/>
      </c>
      <c r="CL1390" t="str">
        <f t="shared" si="842"/>
        <v/>
      </c>
      <c r="CM1390" t="str">
        <f t="shared" si="843"/>
        <v/>
      </c>
      <c r="CN1390" t="str">
        <f t="shared" si="844"/>
        <v/>
      </c>
      <c r="CO1390" t="str">
        <f t="shared" si="845"/>
        <v/>
      </c>
    </row>
    <row r="1391" spans="1:93" ht="15.6" customHeight="1">
      <c r="A1391" t="s">
        <v>6408</v>
      </c>
      <c r="B1391" t="s">
        <v>6513</v>
      </c>
      <c r="C1391" s="26"/>
      <c r="D1391" s="27"/>
      <c r="E1391" s="27" t="s">
        <v>70</v>
      </c>
      <c r="F1391" t="s">
        <v>48</v>
      </c>
      <c r="G1391" s="30" t="s">
        <v>58</v>
      </c>
      <c r="H1391" t="s">
        <v>68</v>
      </c>
      <c r="K1391" s="28"/>
      <c r="M1391" s="198" t="s">
        <v>1707</v>
      </c>
      <c r="R1391" t="str">
        <f>IF(COUNTIF(soi_input_variables!A:A,B1391)&gt;0,"yes","no")</f>
        <v>no</v>
      </c>
      <c r="S1391" t="str">
        <f>IF(COUNTIF(midas_input_variables!A:A,B1391)&gt;0,"yes","no")</f>
        <v>no</v>
      </c>
      <c r="T1391" t="str">
        <f t="shared" ref="T1391:T1395" si="852">IF(OR(R1391="yes",S1391="yes"),"yes","no")</f>
        <v>no</v>
      </c>
      <c r="V1391" t="str">
        <f>IF(COUNTIF(eucalc_variables_proxies!A:A,B1391)&gt;0,"yes","no")</f>
        <v>no</v>
      </c>
      <c r="W1391" t="s">
        <v>38</v>
      </c>
      <c r="AO1391" s="29"/>
      <c r="AP1391" s="103" t="s">
        <v>6412</v>
      </c>
      <c r="AQ1391" s="104" t="b">
        <v>1</v>
      </c>
      <c r="AR1391" s="105"/>
      <c r="AS1391" s="29"/>
      <c r="AT1391" s="131" t="str" cm="1">
        <f t="array" ref="AT1391">IFERROR(_xlfn.TEXTSPLIT(AR1391,";",,FALSE),"")</f>
        <v/>
      </c>
      <c r="BJ1391" s="132" t="str">
        <f t="shared" si="813"/>
        <v/>
      </c>
      <c r="BK1391" s="132" t="str">
        <f t="shared" si="814"/>
        <v/>
      </c>
      <c r="BL1391" s="132" t="str">
        <f t="shared" si="815"/>
        <v/>
      </c>
      <c r="BM1391" s="132" t="str">
        <f t="shared" si="816"/>
        <v/>
      </c>
      <c r="BN1391" s="132" t="str">
        <f t="shared" si="817"/>
        <v/>
      </c>
      <c r="BO1391" s="132" t="str">
        <f t="shared" si="818"/>
        <v/>
      </c>
      <c r="BP1391" s="132" t="str">
        <f t="shared" si="819"/>
        <v/>
      </c>
      <c r="BQ1391" s="132" t="str">
        <f t="shared" si="820"/>
        <v/>
      </c>
      <c r="BR1391" s="132" t="str">
        <f t="shared" si="821"/>
        <v/>
      </c>
      <c r="BS1391" s="132" t="str">
        <f t="shared" si="822"/>
        <v/>
      </c>
      <c r="BT1391" s="132" t="str">
        <f t="shared" si="823"/>
        <v/>
      </c>
      <c r="BU1391" s="132" t="str">
        <f t="shared" si="824"/>
        <v/>
      </c>
      <c r="BV1391" s="132" t="str">
        <f t="shared" si="825"/>
        <v/>
      </c>
      <c r="BW1391" s="132" t="str">
        <f t="shared" si="826"/>
        <v/>
      </c>
      <c r="BX1391" s="132" t="str">
        <f t="shared" si="827"/>
        <v/>
      </c>
      <c r="BY1391" s="132" t="str">
        <f t="shared" si="828"/>
        <v/>
      </c>
      <c r="BZ1391" t="str">
        <f t="shared" si="830"/>
        <v/>
      </c>
      <c r="CA1391" t="str">
        <f t="shared" si="831"/>
        <v/>
      </c>
      <c r="CB1391" t="str">
        <f t="shared" si="832"/>
        <v/>
      </c>
      <c r="CC1391" t="str">
        <f t="shared" si="833"/>
        <v/>
      </c>
      <c r="CD1391" t="str">
        <f t="shared" si="834"/>
        <v/>
      </c>
      <c r="CE1391" t="str">
        <f t="shared" si="835"/>
        <v/>
      </c>
      <c r="CF1391" t="str">
        <f t="shared" si="836"/>
        <v/>
      </c>
      <c r="CG1391" t="str">
        <f t="shared" si="837"/>
        <v/>
      </c>
      <c r="CH1391" t="str">
        <f t="shared" si="838"/>
        <v/>
      </c>
      <c r="CI1391" t="str">
        <f t="shared" si="839"/>
        <v/>
      </c>
      <c r="CJ1391" t="str">
        <f t="shared" si="840"/>
        <v/>
      </c>
      <c r="CK1391" t="str">
        <f t="shared" si="841"/>
        <v/>
      </c>
      <c r="CL1391" t="str">
        <f t="shared" si="842"/>
        <v/>
      </c>
      <c r="CM1391" t="str">
        <f t="shared" si="843"/>
        <v/>
      </c>
      <c r="CN1391" t="str">
        <f t="shared" si="844"/>
        <v/>
      </c>
      <c r="CO1391" t="str">
        <f t="shared" si="845"/>
        <v/>
      </c>
    </row>
    <row r="1392" spans="1:93" ht="15.6" customHeight="1">
      <c r="A1392" t="s">
        <v>6411</v>
      </c>
      <c r="B1392" t="s">
        <v>6514</v>
      </c>
      <c r="C1392" s="26"/>
      <c r="D1392" s="27"/>
      <c r="E1392" s="27" t="s">
        <v>70</v>
      </c>
      <c r="F1392" t="s">
        <v>48</v>
      </c>
      <c r="G1392" s="30" t="s">
        <v>58</v>
      </c>
      <c r="H1392" t="s">
        <v>68</v>
      </c>
      <c r="K1392" s="28"/>
      <c r="M1392" s="198" t="s">
        <v>1707</v>
      </c>
      <c r="R1392" t="str">
        <f>IF(COUNTIF(soi_input_variables!A:A,B1392)&gt;0,"yes","no")</f>
        <v>no</v>
      </c>
      <c r="S1392" t="str">
        <f>IF(COUNTIF(midas_input_variables!A:A,B1392)&gt;0,"yes","no")</f>
        <v>no</v>
      </c>
      <c r="T1392" t="str">
        <f t="shared" si="852"/>
        <v>no</v>
      </c>
      <c r="V1392" t="str">
        <f>IF(COUNTIF(eucalc_variables_proxies!A:A,B1392)&gt;0,"yes","no")</f>
        <v>no</v>
      </c>
      <c r="W1392" t="s">
        <v>38</v>
      </c>
      <c r="AO1392" s="29"/>
      <c r="AP1392" s="103" t="s">
        <v>6334</v>
      </c>
      <c r="AQ1392" s="104" t="b">
        <v>1</v>
      </c>
      <c r="AR1392" s="105"/>
      <c r="AS1392" s="29"/>
      <c r="AT1392" s="131" t="str" cm="1">
        <f t="array" ref="AT1392">IFERROR(_xlfn.TEXTSPLIT(AR1392,";",,FALSE),"")</f>
        <v/>
      </c>
      <c r="BJ1392" s="132" t="str">
        <f t="shared" si="813"/>
        <v/>
      </c>
      <c r="BK1392" s="132" t="str">
        <f t="shared" si="814"/>
        <v/>
      </c>
      <c r="BL1392" s="132" t="str">
        <f t="shared" si="815"/>
        <v/>
      </c>
      <c r="BM1392" s="132" t="str">
        <f t="shared" si="816"/>
        <v/>
      </c>
      <c r="BN1392" s="132" t="str">
        <f t="shared" si="817"/>
        <v/>
      </c>
      <c r="BO1392" s="132" t="str">
        <f t="shared" si="818"/>
        <v/>
      </c>
      <c r="BP1392" s="132" t="str">
        <f t="shared" si="819"/>
        <v/>
      </c>
      <c r="BQ1392" s="132" t="str">
        <f t="shared" si="820"/>
        <v/>
      </c>
      <c r="BR1392" s="132" t="str">
        <f t="shared" si="821"/>
        <v/>
      </c>
      <c r="BS1392" s="132" t="str">
        <f t="shared" si="822"/>
        <v/>
      </c>
      <c r="BT1392" s="132" t="str">
        <f t="shared" si="823"/>
        <v/>
      </c>
      <c r="BU1392" s="132" t="str">
        <f t="shared" si="824"/>
        <v/>
      </c>
      <c r="BV1392" s="132" t="str">
        <f t="shared" si="825"/>
        <v/>
      </c>
      <c r="BW1392" s="132" t="str">
        <f t="shared" si="826"/>
        <v/>
      </c>
      <c r="BX1392" s="132" t="str">
        <f t="shared" si="827"/>
        <v/>
      </c>
      <c r="BY1392" s="132" t="str">
        <f t="shared" si="828"/>
        <v/>
      </c>
      <c r="BZ1392" t="str">
        <f t="shared" si="830"/>
        <v/>
      </c>
      <c r="CA1392" t="str">
        <f t="shared" si="831"/>
        <v/>
      </c>
      <c r="CB1392" t="str">
        <f t="shared" si="832"/>
        <v/>
      </c>
      <c r="CC1392" t="str">
        <f t="shared" si="833"/>
        <v/>
      </c>
      <c r="CD1392" t="str">
        <f t="shared" si="834"/>
        <v/>
      </c>
      <c r="CE1392" t="str">
        <f t="shared" si="835"/>
        <v/>
      </c>
      <c r="CF1392" t="str">
        <f t="shared" si="836"/>
        <v/>
      </c>
      <c r="CG1392" t="str">
        <f t="shared" si="837"/>
        <v/>
      </c>
      <c r="CH1392" t="str">
        <f t="shared" si="838"/>
        <v/>
      </c>
      <c r="CI1392" t="str">
        <f t="shared" si="839"/>
        <v/>
      </c>
      <c r="CJ1392" t="str">
        <f t="shared" si="840"/>
        <v/>
      </c>
      <c r="CK1392" t="str">
        <f t="shared" si="841"/>
        <v/>
      </c>
      <c r="CL1392" t="str">
        <f t="shared" si="842"/>
        <v/>
      </c>
      <c r="CM1392" t="str">
        <f t="shared" si="843"/>
        <v/>
      </c>
      <c r="CN1392" t="str">
        <f t="shared" si="844"/>
        <v/>
      </c>
      <c r="CO1392" t="str">
        <f t="shared" si="845"/>
        <v/>
      </c>
    </row>
    <row r="1393" spans="1:93" ht="15.6" customHeight="1">
      <c r="A1393" t="s">
        <v>6414</v>
      </c>
      <c r="B1393" t="s">
        <v>6515</v>
      </c>
      <c r="C1393" s="26"/>
      <c r="D1393" s="27"/>
      <c r="E1393" s="27" t="s">
        <v>70</v>
      </c>
      <c r="F1393" t="s">
        <v>48</v>
      </c>
      <c r="G1393" s="30" t="s">
        <v>58</v>
      </c>
      <c r="H1393" t="s">
        <v>68</v>
      </c>
      <c r="K1393" s="28"/>
      <c r="M1393" s="198" t="s">
        <v>1707</v>
      </c>
      <c r="R1393" t="str">
        <f>IF(COUNTIF(soi_input_variables!A:A,B1393)&gt;0,"yes","no")</f>
        <v>no</v>
      </c>
      <c r="S1393" t="str">
        <f>IF(COUNTIF(midas_input_variables!A:A,B1393)&gt;0,"yes","no")</f>
        <v>no</v>
      </c>
      <c r="T1393" t="str">
        <f t="shared" si="852"/>
        <v>no</v>
      </c>
      <c r="V1393" t="str">
        <f>IF(COUNTIF(eucalc_variables_proxies!A:A,B1393)&gt;0,"yes","no")</f>
        <v>no</v>
      </c>
      <c r="W1393" t="s">
        <v>38</v>
      </c>
      <c r="AO1393" s="29"/>
      <c r="AP1393" s="103" t="s">
        <v>6427</v>
      </c>
      <c r="AQ1393" s="104" t="b">
        <v>1</v>
      </c>
      <c r="AR1393" s="105"/>
      <c r="AS1393" s="29"/>
      <c r="AT1393" s="131" t="str" cm="1">
        <f t="array" ref="AT1393">IFERROR(_xlfn.TEXTSPLIT(AR1393,";",,FALSE),"")</f>
        <v/>
      </c>
      <c r="BJ1393" s="132" t="str">
        <f t="shared" si="813"/>
        <v/>
      </c>
      <c r="BK1393" s="132" t="str">
        <f t="shared" si="814"/>
        <v/>
      </c>
      <c r="BL1393" s="132" t="str">
        <f t="shared" si="815"/>
        <v/>
      </c>
      <c r="BM1393" s="132" t="str">
        <f t="shared" si="816"/>
        <v/>
      </c>
      <c r="BN1393" s="132" t="str">
        <f t="shared" si="817"/>
        <v/>
      </c>
      <c r="BO1393" s="132" t="str">
        <f t="shared" si="818"/>
        <v/>
      </c>
      <c r="BP1393" s="132" t="str">
        <f t="shared" si="819"/>
        <v/>
      </c>
      <c r="BQ1393" s="132" t="str">
        <f t="shared" si="820"/>
        <v/>
      </c>
      <c r="BR1393" s="132" t="str">
        <f t="shared" si="821"/>
        <v/>
      </c>
      <c r="BS1393" s="132" t="str">
        <f t="shared" si="822"/>
        <v/>
      </c>
      <c r="BT1393" s="132" t="str">
        <f t="shared" si="823"/>
        <v/>
      </c>
      <c r="BU1393" s="132" t="str">
        <f t="shared" si="824"/>
        <v/>
      </c>
      <c r="BV1393" s="132" t="str">
        <f t="shared" si="825"/>
        <v/>
      </c>
      <c r="BW1393" s="132" t="str">
        <f t="shared" si="826"/>
        <v/>
      </c>
      <c r="BX1393" s="132" t="str">
        <f t="shared" si="827"/>
        <v/>
      </c>
      <c r="BY1393" s="132" t="str">
        <f t="shared" si="828"/>
        <v/>
      </c>
      <c r="BZ1393" t="str">
        <f t="shared" si="830"/>
        <v/>
      </c>
      <c r="CA1393" t="str">
        <f t="shared" si="831"/>
        <v/>
      </c>
      <c r="CB1393" t="str">
        <f t="shared" si="832"/>
        <v/>
      </c>
      <c r="CC1393" t="str">
        <f t="shared" si="833"/>
        <v/>
      </c>
      <c r="CD1393" t="str">
        <f t="shared" si="834"/>
        <v/>
      </c>
      <c r="CE1393" t="str">
        <f t="shared" si="835"/>
        <v/>
      </c>
      <c r="CF1393" t="str">
        <f t="shared" si="836"/>
        <v/>
      </c>
      <c r="CG1393" t="str">
        <f t="shared" si="837"/>
        <v/>
      </c>
      <c r="CH1393" t="str">
        <f t="shared" si="838"/>
        <v/>
      </c>
      <c r="CI1393" t="str">
        <f t="shared" si="839"/>
        <v/>
      </c>
      <c r="CJ1393" t="str">
        <f t="shared" si="840"/>
        <v/>
      </c>
      <c r="CK1393" t="str">
        <f t="shared" si="841"/>
        <v/>
      </c>
      <c r="CL1393" t="str">
        <f t="shared" si="842"/>
        <v/>
      </c>
      <c r="CM1393" t="str">
        <f t="shared" si="843"/>
        <v/>
      </c>
      <c r="CN1393" t="str">
        <f t="shared" si="844"/>
        <v/>
      </c>
      <c r="CO1393" t="str">
        <f t="shared" si="845"/>
        <v/>
      </c>
    </row>
    <row r="1394" spans="1:93" ht="15.6" customHeight="1">
      <c r="A1394" t="s">
        <v>6420</v>
      </c>
      <c r="B1394" t="s">
        <v>6516</v>
      </c>
      <c r="C1394" s="26"/>
      <c r="D1394" s="27"/>
      <c r="E1394" s="27" t="s">
        <v>70</v>
      </c>
      <c r="F1394" t="s">
        <v>48</v>
      </c>
      <c r="G1394" s="30" t="s">
        <v>58</v>
      </c>
      <c r="H1394" t="s">
        <v>68</v>
      </c>
      <c r="K1394" s="28"/>
      <c r="M1394" s="198" t="s">
        <v>1707</v>
      </c>
      <c r="R1394" t="str">
        <f>IF(COUNTIF(soi_input_variables!A:A,B1394)&gt;0,"yes","no")</f>
        <v>no</v>
      </c>
      <c r="S1394" t="str">
        <f>IF(COUNTIF(midas_input_variables!A:A,B1394)&gt;0,"yes","no")</f>
        <v>no</v>
      </c>
      <c r="T1394" t="str">
        <f t="shared" si="852"/>
        <v>no</v>
      </c>
      <c r="V1394" t="str">
        <f>IF(COUNTIF(eucalc_variables_proxies!A:A,B1394)&gt;0,"yes","no")</f>
        <v>no</v>
      </c>
      <c r="W1394" t="s">
        <v>38</v>
      </c>
      <c r="AO1394" s="29"/>
      <c r="AP1394" s="103" t="s">
        <v>6430</v>
      </c>
      <c r="AQ1394" s="104" t="b">
        <v>1</v>
      </c>
      <c r="AR1394" s="105"/>
      <c r="AS1394" s="29"/>
      <c r="AT1394" s="131" t="str" cm="1">
        <f t="array" ref="AT1394">IFERROR(_xlfn.TEXTSPLIT(AR1394,";",,FALSE),"")</f>
        <v/>
      </c>
      <c r="BJ1394" s="132" t="str">
        <f t="shared" si="813"/>
        <v/>
      </c>
      <c r="BK1394" s="132" t="str">
        <f t="shared" si="814"/>
        <v/>
      </c>
      <c r="BL1394" s="132" t="str">
        <f t="shared" si="815"/>
        <v/>
      </c>
      <c r="BM1394" s="132" t="str">
        <f t="shared" si="816"/>
        <v/>
      </c>
      <c r="BN1394" s="132" t="str">
        <f t="shared" si="817"/>
        <v/>
      </c>
      <c r="BO1394" s="132" t="str">
        <f t="shared" si="818"/>
        <v/>
      </c>
      <c r="BP1394" s="132" t="str">
        <f t="shared" si="819"/>
        <v/>
      </c>
      <c r="BQ1394" s="132" t="str">
        <f t="shared" si="820"/>
        <v/>
      </c>
      <c r="BR1394" s="132" t="str">
        <f t="shared" si="821"/>
        <v/>
      </c>
      <c r="BS1394" s="132" t="str">
        <f t="shared" si="822"/>
        <v/>
      </c>
      <c r="BT1394" s="132" t="str">
        <f t="shared" si="823"/>
        <v/>
      </c>
      <c r="BU1394" s="132" t="str">
        <f t="shared" si="824"/>
        <v/>
      </c>
      <c r="BV1394" s="132" t="str">
        <f t="shared" si="825"/>
        <v/>
      </c>
      <c r="BW1394" s="132" t="str">
        <f t="shared" si="826"/>
        <v/>
      </c>
      <c r="BX1394" s="132" t="str">
        <f t="shared" si="827"/>
        <v/>
      </c>
      <c r="BY1394" s="132" t="str">
        <f t="shared" si="828"/>
        <v/>
      </c>
      <c r="BZ1394" t="str">
        <f t="shared" si="830"/>
        <v/>
      </c>
      <c r="CA1394" t="str">
        <f t="shared" si="831"/>
        <v/>
      </c>
      <c r="CB1394" t="str">
        <f t="shared" si="832"/>
        <v/>
      </c>
      <c r="CC1394" t="str">
        <f t="shared" si="833"/>
        <v/>
      </c>
      <c r="CD1394" t="str">
        <f t="shared" si="834"/>
        <v/>
      </c>
      <c r="CE1394" t="str">
        <f t="shared" si="835"/>
        <v/>
      </c>
      <c r="CF1394" t="str">
        <f t="shared" si="836"/>
        <v/>
      </c>
      <c r="CG1394" t="str">
        <f t="shared" si="837"/>
        <v/>
      </c>
      <c r="CH1394" t="str">
        <f t="shared" si="838"/>
        <v/>
      </c>
      <c r="CI1394" t="str">
        <f t="shared" si="839"/>
        <v/>
      </c>
      <c r="CJ1394" t="str">
        <f t="shared" si="840"/>
        <v/>
      </c>
      <c r="CK1394" t="str">
        <f t="shared" si="841"/>
        <v/>
      </c>
      <c r="CL1394" t="str">
        <f t="shared" si="842"/>
        <v/>
      </c>
      <c r="CM1394" t="str">
        <f t="shared" si="843"/>
        <v/>
      </c>
      <c r="CN1394" t="str">
        <f t="shared" si="844"/>
        <v/>
      </c>
      <c r="CO1394" t="str">
        <f t="shared" si="845"/>
        <v/>
      </c>
    </row>
    <row r="1395" spans="1:93" ht="15.6" customHeight="1">
      <c r="A1395" s="98" t="s">
        <v>6423</v>
      </c>
      <c r="B1395" t="s">
        <v>6517</v>
      </c>
      <c r="C1395" s="26"/>
      <c r="D1395" s="27"/>
      <c r="E1395" s="27" t="s">
        <v>70</v>
      </c>
      <c r="F1395" t="s">
        <v>48</v>
      </c>
      <c r="G1395" s="30" t="s">
        <v>58</v>
      </c>
      <c r="H1395" t="s">
        <v>68</v>
      </c>
      <c r="K1395" s="28"/>
      <c r="L1395" t="s">
        <v>472</v>
      </c>
      <c r="M1395" s="198" t="s">
        <v>1707</v>
      </c>
      <c r="R1395" t="str">
        <f>IF(COUNTIF(soi_input_variables!A:A,B1395)&gt;0,"yes","no")</f>
        <v>no</v>
      </c>
      <c r="S1395" t="str">
        <f>IF(COUNTIF(midas_input_variables!A:A,B1395)&gt;0,"yes","no")</f>
        <v>no</v>
      </c>
      <c r="T1395" t="str">
        <f t="shared" si="852"/>
        <v>no</v>
      </c>
      <c r="V1395" t="str">
        <f>IF(COUNTIF(eucalc_variables_proxies!A:A,B1395)&gt;0,"yes","no")</f>
        <v>no</v>
      </c>
      <c r="W1395" t="s">
        <v>38</v>
      </c>
      <c r="AO1395" s="29"/>
      <c r="AP1395" s="103" t="s">
        <v>6424</v>
      </c>
      <c r="AQ1395" s="104" t="b">
        <v>1</v>
      </c>
      <c r="AR1395" s="105"/>
      <c r="AS1395" s="29"/>
      <c r="AT1395" s="131" t="str" cm="1">
        <f t="array" ref="AT1395">IFERROR(_xlfn.TEXTSPLIT(AR1395,";",,FALSE),"")</f>
        <v/>
      </c>
      <c r="BJ1395" s="132" t="str">
        <f t="shared" si="813"/>
        <v/>
      </c>
      <c r="BK1395" s="132" t="str">
        <f t="shared" si="814"/>
        <v/>
      </c>
      <c r="BL1395" s="132" t="str">
        <f t="shared" si="815"/>
        <v/>
      </c>
      <c r="BM1395" s="132" t="str">
        <f t="shared" si="816"/>
        <v/>
      </c>
      <c r="BN1395" s="132" t="str">
        <f t="shared" si="817"/>
        <v/>
      </c>
      <c r="BO1395" s="132" t="str">
        <f t="shared" si="818"/>
        <v/>
      </c>
      <c r="BP1395" s="132" t="str">
        <f t="shared" si="819"/>
        <v/>
      </c>
      <c r="BQ1395" s="132" t="str">
        <f t="shared" si="820"/>
        <v/>
      </c>
      <c r="BR1395" s="132" t="str">
        <f t="shared" si="821"/>
        <v/>
      </c>
      <c r="BS1395" s="132" t="str">
        <f t="shared" si="822"/>
        <v/>
      </c>
      <c r="BT1395" s="132" t="str">
        <f t="shared" si="823"/>
        <v/>
      </c>
      <c r="BU1395" s="132" t="str">
        <f t="shared" si="824"/>
        <v/>
      </c>
      <c r="BV1395" s="132" t="str">
        <f t="shared" si="825"/>
        <v/>
      </c>
      <c r="BW1395" s="132" t="str">
        <f t="shared" si="826"/>
        <v/>
      </c>
      <c r="BX1395" s="132" t="str">
        <f t="shared" si="827"/>
        <v/>
      </c>
      <c r="BY1395" s="132" t="str">
        <f t="shared" si="828"/>
        <v/>
      </c>
      <c r="BZ1395" t="str">
        <f t="shared" si="830"/>
        <v/>
      </c>
      <c r="CA1395" t="str">
        <f t="shared" si="831"/>
        <v/>
      </c>
      <c r="CB1395" t="str">
        <f t="shared" si="832"/>
        <v/>
      </c>
      <c r="CC1395" t="str">
        <f t="shared" si="833"/>
        <v/>
      </c>
      <c r="CD1395" t="str">
        <f t="shared" si="834"/>
        <v/>
      </c>
      <c r="CE1395" t="str">
        <f t="shared" si="835"/>
        <v/>
      </c>
      <c r="CF1395" t="str">
        <f t="shared" si="836"/>
        <v/>
      </c>
      <c r="CG1395" t="str">
        <f t="shared" si="837"/>
        <v/>
      </c>
      <c r="CH1395" t="str">
        <f t="shared" si="838"/>
        <v/>
      </c>
      <c r="CI1395" t="str">
        <f t="shared" si="839"/>
        <v/>
      </c>
      <c r="CJ1395" t="str">
        <f t="shared" si="840"/>
        <v/>
      </c>
      <c r="CK1395" t="str">
        <f t="shared" si="841"/>
        <v/>
      </c>
      <c r="CL1395" t="str">
        <f t="shared" si="842"/>
        <v/>
      </c>
      <c r="CM1395" t="str">
        <f t="shared" si="843"/>
        <v/>
      </c>
      <c r="CN1395" t="str">
        <f t="shared" si="844"/>
        <v/>
      </c>
      <c r="CO1395" t="str">
        <f t="shared" si="845"/>
        <v/>
      </c>
    </row>
    <row r="1396" spans="1:93" ht="16.2" customHeight="1">
      <c r="A1396" t="s">
        <v>6426</v>
      </c>
      <c r="B1396" s="97" t="s">
        <v>5552</v>
      </c>
      <c r="C1396" s="26" t="s">
        <v>6518</v>
      </c>
      <c r="D1396" s="27"/>
      <c r="E1396" s="27" t="s">
        <v>70</v>
      </c>
      <c r="F1396" t="s">
        <v>48</v>
      </c>
      <c r="G1396" s="30" t="s">
        <v>58</v>
      </c>
      <c r="H1396" t="s">
        <v>68</v>
      </c>
      <c r="I1396" t="s">
        <v>2151</v>
      </c>
      <c r="K1396" s="28"/>
      <c r="M1396" t="s">
        <v>38</v>
      </c>
      <c r="O1396" s="1" t="s">
        <v>6519</v>
      </c>
      <c r="R1396" t="str">
        <f>IF(COUNTIF(soi_input_variables!A:A,B1396)&gt;0,"yes","no")</f>
        <v>no</v>
      </c>
      <c r="S1396" t="str">
        <f>IF(COUNTIF(midas_input_variables!A:A,B1396)&gt;0,"yes","no")</f>
        <v>yes</v>
      </c>
      <c r="T1396" t="str">
        <f t="shared" ref="T1396" si="853">IF(OR(R1396="yes",S1396="yes"),"yes","no")</f>
        <v>yes</v>
      </c>
      <c r="U1396">
        <v>5</v>
      </c>
      <c r="V1396" t="str">
        <f>IF(COUNTIF(eucalc_variables_proxies!A:A,B1396)&gt;0,"yes","no")</f>
        <v>yes</v>
      </c>
      <c r="X1396" t="s">
        <v>3136</v>
      </c>
      <c r="Y1396" t="s">
        <v>3136</v>
      </c>
      <c r="AO1396" s="29">
        <v>2201</v>
      </c>
      <c r="AP1396" s="103" t="s">
        <v>6520</v>
      </c>
      <c r="AQ1396" s="104" t="b">
        <v>1</v>
      </c>
      <c r="AR1396" s="105"/>
      <c r="AS1396" s="29">
        <v>2201</v>
      </c>
      <c r="AT1396" s="131" t="str" cm="1">
        <f t="array" ref="AT1396">IFERROR(_xlfn.TEXTSPLIT(AR1396,";",,FALSE),"")</f>
        <v/>
      </c>
      <c r="BJ1396" s="132" t="str">
        <f t="shared" si="813"/>
        <v/>
      </c>
      <c r="BK1396" s="132" t="str">
        <f t="shared" si="814"/>
        <v/>
      </c>
      <c r="BL1396" s="132" t="str">
        <f t="shared" si="815"/>
        <v/>
      </c>
      <c r="BM1396" s="132" t="str">
        <f t="shared" si="816"/>
        <v/>
      </c>
      <c r="BN1396" s="132" t="str">
        <f t="shared" si="817"/>
        <v/>
      </c>
      <c r="BO1396" s="132" t="str">
        <f t="shared" si="818"/>
        <v/>
      </c>
      <c r="BP1396" s="132" t="str">
        <f t="shared" si="819"/>
        <v/>
      </c>
      <c r="BQ1396" s="132" t="str">
        <f t="shared" si="820"/>
        <v/>
      </c>
      <c r="BR1396" s="132" t="str">
        <f t="shared" si="821"/>
        <v/>
      </c>
      <c r="BS1396" s="132" t="str">
        <f t="shared" si="822"/>
        <v/>
      </c>
      <c r="BT1396" s="132" t="str">
        <f t="shared" si="823"/>
        <v/>
      </c>
      <c r="BU1396" s="132" t="str">
        <f t="shared" si="824"/>
        <v/>
      </c>
      <c r="BV1396" s="132" t="str">
        <f t="shared" si="825"/>
        <v/>
      </c>
      <c r="BW1396" s="132" t="str">
        <f t="shared" si="826"/>
        <v/>
      </c>
      <c r="BX1396" s="132" t="str">
        <f t="shared" si="827"/>
        <v/>
      </c>
      <c r="BY1396" s="132" t="str">
        <f t="shared" si="828"/>
        <v/>
      </c>
      <c r="BZ1396" t="str">
        <f t="shared" si="830"/>
        <v/>
      </c>
      <c r="CA1396" t="str">
        <f t="shared" si="831"/>
        <v/>
      </c>
      <c r="CB1396" t="str">
        <f t="shared" si="832"/>
        <v/>
      </c>
      <c r="CC1396" t="str">
        <f t="shared" si="833"/>
        <v/>
      </c>
      <c r="CD1396" t="str">
        <f t="shared" si="834"/>
        <v/>
      </c>
      <c r="CE1396" t="str">
        <f t="shared" si="835"/>
        <v/>
      </c>
      <c r="CF1396" t="str">
        <f t="shared" si="836"/>
        <v/>
      </c>
      <c r="CG1396" t="str">
        <f t="shared" si="837"/>
        <v/>
      </c>
      <c r="CH1396" t="str">
        <f t="shared" si="838"/>
        <v/>
      </c>
      <c r="CI1396" t="str">
        <f t="shared" si="839"/>
        <v/>
      </c>
      <c r="CJ1396" t="str">
        <f t="shared" si="840"/>
        <v/>
      </c>
      <c r="CK1396" t="str">
        <f t="shared" si="841"/>
        <v/>
      </c>
      <c r="CL1396" t="str">
        <f t="shared" si="842"/>
        <v/>
      </c>
      <c r="CM1396" t="str">
        <f t="shared" si="843"/>
        <v/>
      </c>
      <c r="CN1396" t="str">
        <f t="shared" si="844"/>
        <v/>
      </c>
      <c r="CO1396" t="str">
        <f t="shared" si="845"/>
        <v/>
      </c>
    </row>
    <row r="1397" spans="1:93" ht="15" customHeight="1">
      <c r="A1397" t="s">
        <v>6429</v>
      </c>
      <c r="B1397" s="97" t="s">
        <v>5554</v>
      </c>
      <c r="C1397" s="26" t="s">
        <v>6521</v>
      </c>
      <c r="D1397" s="27"/>
      <c r="E1397" s="27" t="s">
        <v>70</v>
      </c>
      <c r="F1397" t="s">
        <v>48</v>
      </c>
      <c r="G1397" s="30" t="s">
        <v>58</v>
      </c>
      <c r="H1397" t="s">
        <v>68</v>
      </c>
      <c r="I1397" t="s">
        <v>2243</v>
      </c>
      <c r="K1397" s="28" t="s">
        <v>5333</v>
      </c>
      <c r="M1397" t="s">
        <v>38</v>
      </c>
      <c r="R1397" t="str">
        <f>IF(COUNTIF(soi_input_variables!A:A,B1397)&gt;0,"yes","no")</f>
        <v>no</v>
      </c>
      <c r="S1397" t="str">
        <f>IF(COUNTIF(midas_input_variables!A:A,B1397)&gt;0,"yes","no")</f>
        <v>yes</v>
      </c>
      <c r="T1397" t="str">
        <f t="shared" si="846"/>
        <v>yes</v>
      </c>
      <c r="U1397">
        <v>5</v>
      </c>
      <c r="V1397" t="str">
        <f>IF(COUNTIF(eucalc_variables_proxies!A:A,B1397)&gt;0,"yes","no")</f>
        <v>yes</v>
      </c>
      <c r="X1397" t="s">
        <v>3136</v>
      </c>
      <c r="Y1397" t="s">
        <v>3136</v>
      </c>
      <c r="AO1397" s="29">
        <v>2201</v>
      </c>
      <c r="AP1397" s="103" t="s">
        <v>6522</v>
      </c>
      <c r="AQ1397" s="104" t="b">
        <v>1</v>
      </c>
      <c r="AR1397" s="105"/>
      <c r="AS1397" s="29">
        <v>2201</v>
      </c>
      <c r="AT1397" s="131" t="str" cm="1">
        <f t="array" ref="AT1397">IFERROR(_xlfn.TEXTSPLIT(AR1397,";",,FALSE),"")</f>
        <v/>
      </c>
      <c r="BJ1397" s="132" t="str">
        <f t="shared" si="813"/>
        <v/>
      </c>
      <c r="BK1397" s="132" t="str">
        <f t="shared" si="814"/>
        <v/>
      </c>
      <c r="BL1397" s="132" t="str">
        <f t="shared" si="815"/>
        <v/>
      </c>
      <c r="BM1397" s="132" t="str">
        <f t="shared" si="816"/>
        <v/>
      </c>
      <c r="BN1397" s="132" t="str">
        <f t="shared" si="817"/>
        <v/>
      </c>
      <c r="BO1397" s="132" t="str">
        <f t="shared" si="818"/>
        <v/>
      </c>
      <c r="BP1397" s="132" t="str">
        <f t="shared" si="819"/>
        <v/>
      </c>
      <c r="BQ1397" s="132" t="str">
        <f t="shared" si="820"/>
        <v/>
      </c>
      <c r="BR1397" s="132" t="str">
        <f t="shared" si="821"/>
        <v/>
      </c>
      <c r="BS1397" s="132" t="str">
        <f t="shared" si="822"/>
        <v/>
      </c>
      <c r="BT1397" s="132" t="str">
        <f t="shared" si="823"/>
        <v/>
      </c>
      <c r="BU1397" s="132" t="str">
        <f t="shared" si="824"/>
        <v/>
      </c>
      <c r="BV1397" s="132" t="str">
        <f t="shared" si="825"/>
        <v/>
      </c>
      <c r="BW1397" s="132" t="str">
        <f t="shared" si="826"/>
        <v/>
      </c>
      <c r="BX1397" s="132" t="str">
        <f t="shared" si="827"/>
        <v/>
      </c>
      <c r="BY1397" s="132" t="str">
        <f t="shared" si="828"/>
        <v/>
      </c>
      <c r="BZ1397" t="str">
        <f t="shared" si="830"/>
        <v/>
      </c>
      <c r="CA1397" t="str">
        <f t="shared" si="831"/>
        <v/>
      </c>
      <c r="CB1397" t="str">
        <f t="shared" si="832"/>
        <v/>
      </c>
      <c r="CC1397" t="str">
        <f t="shared" si="833"/>
        <v/>
      </c>
      <c r="CD1397" t="str">
        <f t="shared" si="834"/>
        <v/>
      </c>
      <c r="CE1397" t="str">
        <f t="shared" si="835"/>
        <v/>
      </c>
      <c r="CF1397" t="str">
        <f t="shared" si="836"/>
        <v/>
      </c>
      <c r="CG1397" t="str">
        <f t="shared" si="837"/>
        <v/>
      </c>
      <c r="CH1397" t="str">
        <f t="shared" si="838"/>
        <v/>
      </c>
      <c r="CI1397" t="str">
        <f t="shared" si="839"/>
        <v/>
      </c>
      <c r="CJ1397" t="str">
        <f t="shared" si="840"/>
        <v/>
      </c>
      <c r="CK1397" t="str">
        <f t="shared" si="841"/>
        <v/>
      </c>
      <c r="CL1397" t="str">
        <f t="shared" si="842"/>
        <v/>
      </c>
      <c r="CM1397" t="str">
        <f t="shared" si="843"/>
        <v/>
      </c>
      <c r="CN1397" t="str">
        <f t="shared" si="844"/>
        <v/>
      </c>
      <c r="CO1397" t="str">
        <f t="shared" si="845"/>
        <v/>
      </c>
    </row>
    <row r="1398" spans="1:93" ht="15" customHeight="1">
      <c r="A1398" s="98" t="s">
        <v>6432</v>
      </c>
      <c r="B1398" t="s">
        <v>6523</v>
      </c>
      <c r="C1398" s="26"/>
      <c r="D1398" s="27"/>
      <c r="E1398" s="27" t="s">
        <v>70</v>
      </c>
      <c r="F1398" t="s">
        <v>48</v>
      </c>
      <c r="G1398" s="30" t="s">
        <v>58</v>
      </c>
      <c r="H1398" t="s">
        <v>68</v>
      </c>
      <c r="K1398" s="28"/>
      <c r="L1398" t="s">
        <v>472</v>
      </c>
      <c r="M1398" s="198" t="s">
        <v>1707</v>
      </c>
      <c r="R1398" t="str">
        <f>IF(COUNTIF(soi_input_variables!A:A,B1398)&gt;0,"yes","no")</f>
        <v>no</v>
      </c>
      <c r="S1398" t="str">
        <f>IF(COUNTIF(midas_input_variables!A:A,B1398)&gt;0,"yes","no")</f>
        <v>no</v>
      </c>
      <c r="T1398" t="str">
        <f t="shared" ref="T1398:T1400" si="854">IF(OR(R1398="yes",S1398="yes"),"yes","no")</f>
        <v>no</v>
      </c>
      <c r="V1398" t="str">
        <f>IF(COUNTIF(eucalc_variables_proxies!A:A,B1398)&gt;0,"yes","no")</f>
        <v>no</v>
      </c>
      <c r="W1398" t="s">
        <v>38</v>
      </c>
      <c r="AO1398" s="29">
        <v>2201</v>
      </c>
      <c r="AP1398" s="103" t="s">
        <v>6524</v>
      </c>
      <c r="AQ1398" s="104" t="b">
        <v>1</v>
      </c>
      <c r="AR1398" s="105"/>
      <c r="AS1398" s="29">
        <v>2201</v>
      </c>
      <c r="AT1398" s="131" t="str" cm="1">
        <f t="array" ref="AT1398">IFERROR(_xlfn.TEXTSPLIT(AR1398,";",,FALSE),"")</f>
        <v/>
      </c>
      <c r="BJ1398" s="132" t="str">
        <f t="shared" si="813"/>
        <v/>
      </c>
      <c r="BK1398" s="132" t="str">
        <f t="shared" si="814"/>
        <v/>
      </c>
      <c r="BL1398" s="132" t="str">
        <f t="shared" si="815"/>
        <v/>
      </c>
      <c r="BM1398" s="132" t="str">
        <f t="shared" si="816"/>
        <v/>
      </c>
      <c r="BN1398" s="132" t="str">
        <f t="shared" si="817"/>
        <v/>
      </c>
      <c r="BO1398" s="132" t="str">
        <f t="shared" si="818"/>
        <v/>
      </c>
      <c r="BP1398" s="132" t="str">
        <f t="shared" si="819"/>
        <v/>
      </c>
      <c r="BQ1398" s="132" t="str">
        <f t="shared" si="820"/>
        <v/>
      </c>
      <c r="BR1398" s="132" t="str">
        <f t="shared" si="821"/>
        <v/>
      </c>
      <c r="BS1398" s="132" t="str">
        <f t="shared" si="822"/>
        <v/>
      </c>
      <c r="BT1398" s="132" t="str">
        <f t="shared" si="823"/>
        <v/>
      </c>
      <c r="BU1398" s="132" t="str">
        <f t="shared" si="824"/>
        <v/>
      </c>
      <c r="BV1398" s="132" t="str">
        <f t="shared" si="825"/>
        <v/>
      </c>
      <c r="BW1398" s="132" t="str">
        <f t="shared" si="826"/>
        <v/>
      </c>
      <c r="BX1398" s="132" t="str">
        <f t="shared" si="827"/>
        <v/>
      </c>
      <c r="BY1398" s="132" t="str">
        <f t="shared" si="828"/>
        <v/>
      </c>
      <c r="BZ1398" t="str">
        <f t="shared" si="830"/>
        <v/>
      </c>
      <c r="CA1398" t="str">
        <f t="shared" si="831"/>
        <v/>
      </c>
      <c r="CB1398" t="str">
        <f t="shared" si="832"/>
        <v/>
      </c>
      <c r="CC1398" t="str">
        <f t="shared" si="833"/>
        <v/>
      </c>
      <c r="CD1398" t="str">
        <f t="shared" si="834"/>
        <v/>
      </c>
      <c r="CE1398" t="str">
        <f t="shared" si="835"/>
        <v/>
      </c>
      <c r="CF1398" t="str">
        <f t="shared" si="836"/>
        <v/>
      </c>
      <c r="CG1398" t="str">
        <f t="shared" si="837"/>
        <v/>
      </c>
      <c r="CH1398" t="str">
        <f t="shared" si="838"/>
        <v/>
      </c>
      <c r="CI1398" t="str">
        <f t="shared" si="839"/>
        <v/>
      </c>
      <c r="CJ1398" t="str">
        <f t="shared" si="840"/>
        <v/>
      </c>
      <c r="CK1398" t="str">
        <f t="shared" si="841"/>
        <v/>
      </c>
      <c r="CL1398" t="str">
        <f t="shared" si="842"/>
        <v/>
      </c>
      <c r="CM1398" t="str">
        <f t="shared" si="843"/>
        <v/>
      </c>
      <c r="CN1398" t="str">
        <f t="shared" si="844"/>
        <v/>
      </c>
      <c r="CO1398" t="str">
        <f t="shared" si="845"/>
        <v/>
      </c>
    </row>
    <row r="1399" spans="1:93" ht="16.2" customHeight="1">
      <c r="A1399" t="s">
        <v>6435</v>
      </c>
      <c r="B1399" s="97" t="s">
        <v>5556</v>
      </c>
      <c r="C1399" s="26" t="s">
        <v>6525</v>
      </c>
      <c r="D1399" s="27"/>
      <c r="E1399" s="27" t="s">
        <v>70</v>
      </c>
      <c r="F1399" t="s">
        <v>48</v>
      </c>
      <c r="G1399" s="30" t="s">
        <v>58</v>
      </c>
      <c r="H1399" t="s">
        <v>68</v>
      </c>
      <c r="I1399" t="s">
        <v>2151</v>
      </c>
      <c r="K1399" s="28"/>
      <c r="M1399" t="s">
        <v>38</v>
      </c>
      <c r="R1399" t="str">
        <f>IF(COUNTIF(soi_input_variables!A:A,B1399)&gt;0,"yes","no")</f>
        <v>yes</v>
      </c>
      <c r="S1399" t="str">
        <f>IF(COUNTIF(midas_input_variables!A:A,B1399)&gt;0,"yes","no")</f>
        <v>yes</v>
      </c>
      <c r="T1399" t="str">
        <f t="shared" si="854"/>
        <v>yes</v>
      </c>
      <c r="U1399">
        <v>10</v>
      </c>
      <c r="V1399" t="str">
        <f>IF(COUNTIF(eucalc_variables_proxies!A:A,B1399)&gt;0,"yes","no")</f>
        <v>yes</v>
      </c>
      <c r="X1399" t="s">
        <v>3136</v>
      </c>
      <c r="Y1399" t="s">
        <v>3136</v>
      </c>
      <c r="AO1399" s="29">
        <v>2201</v>
      </c>
      <c r="AP1399" s="103" t="s">
        <v>6526</v>
      </c>
      <c r="AQ1399" s="104" t="b">
        <v>1</v>
      </c>
      <c r="AR1399" s="105"/>
      <c r="AS1399" s="29">
        <v>2201</v>
      </c>
      <c r="AT1399" s="131" t="str" cm="1">
        <f t="array" ref="AT1399">IFERROR(_xlfn.TEXTSPLIT(AR1399,";",,FALSE),"")</f>
        <v/>
      </c>
      <c r="BJ1399" s="132" t="str">
        <f t="shared" si="813"/>
        <v/>
      </c>
      <c r="BK1399" s="132" t="str">
        <f t="shared" si="814"/>
        <v/>
      </c>
      <c r="BL1399" s="132" t="str">
        <f t="shared" si="815"/>
        <v/>
      </c>
      <c r="BM1399" s="132" t="str">
        <f t="shared" si="816"/>
        <v/>
      </c>
      <c r="BN1399" s="132" t="str">
        <f t="shared" si="817"/>
        <v/>
      </c>
      <c r="BO1399" s="132" t="str">
        <f t="shared" si="818"/>
        <v/>
      </c>
      <c r="BP1399" s="132" t="str">
        <f t="shared" si="819"/>
        <v/>
      </c>
      <c r="BQ1399" s="132" t="str">
        <f t="shared" si="820"/>
        <v/>
      </c>
      <c r="BR1399" s="132" t="str">
        <f t="shared" si="821"/>
        <v/>
      </c>
      <c r="BS1399" s="132" t="str">
        <f t="shared" si="822"/>
        <v/>
      </c>
      <c r="BT1399" s="132" t="str">
        <f t="shared" si="823"/>
        <v/>
      </c>
      <c r="BU1399" s="132" t="str">
        <f t="shared" si="824"/>
        <v/>
      </c>
      <c r="BV1399" s="132" t="str">
        <f t="shared" si="825"/>
        <v/>
      </c>
      <c r="BW1399" s="132" t="str">
        <f t="shared" si="826"/>
        <v/>
      </c>
      <c r="BX1399" s="132" t="str">
        <f t="shared" si="827"/>
        <v/>
      </c>
      <c r="BY1399" s="132" t="str">
        <f t="shared" si="828"/>
        <v/>
      </c>
      <c r="BZ1399" t="str">
        <f t="shared" si="830"/>
        <v/>
      </c>
      <c r="CA1399" t="str">
        <f t="shared" si="831"/>
        <v/>
      </c>
      <c r="CB1399" t="str">
        <f t="shared" si="832"/>
        <v/>
      </c>
      <c r="CC1399" t="str">
        <f t="shared" si="833"/>
        <v/>
      </c>
      <c r="CD1399" t="str">
        <f t="shared" si="834"/>
        <v/>
      </c>
      <c r="CE1399" t="str">
        <f t="shared" si="835"/>
        <v/>
      </c>
      <c r="CF1399" t="str">
        <f t="shared" si="836"/>
        <v/>
      </c>
      <c r="CG1399" t="str">
        <f t="shared" si="837"/>
        <v/>
      </c>
      <c r="CH1399" t="str">
        <f t="shared" si="838"/>
        <v/>
      </c>
      <c r="CI1399" t="str">
        <f t="shared" si="839"/>
        <v/>
      </c>
      <c r="CJ1399" t="str">
        <f t="shared" si="840"/>
        <v/>
      </c>
      <c r="CK1399" t="str">
        <f t="shared" si="841"/>
        <v/>
      </c>
      <c r="CL1399" t="str">
        <f t="shared" si="842"/>
        <v/>
      </c>
      <c r="CM1399" t="str">
        <f t="shared" si="843"/>
        <v/>
      </c>
      <c r="CN1399" t="str">
        <f t="shared" si="844"/>
        <v/>
      </c>
      <c r="CO1399" t="str">
        <f t="shared" si="845"/>
        <v/>
      </c>
    </row>
    <row r="1400" spans="1:93" ht="17.100000000000001" customHeight="1">
      <c r="A1400" t="s">
        <v>6437</v>
      </c>
      <c r="B1400" s="97" t="s">
        <v>5559</v>
      </c>
      <c r="C1400" s="26" t="s">
        <v>6527</v>
      </c>
      <c r="D1400" s="27"/>
      <c r="E1400" s="27" t="s">
        <v>70</v>
      </c>
      <c r="F1400" t="s">
        <v>48</v>
      </c>
      <c r="G1400" s="30" t="s">
        <v>58</v>
      </c>
      <c r="H1400" t="s">
        <v>68</v>
      </c>
      <c r="I1400" t="s">
        <v>6446</v>
      </c>
      <c r="K1400" s="28"/>
      <c r="M1400" t="s">
        <v>38</v>
      </c>
      <c r="O1400" s="1" t="s">
        <v>6528</v>
      </c>
      <c r="R1400" t="str">
        <f>IF(COUNTIF(soi_input_variables!A:A,B1400)&gt;0,"yes","no")</f>
        <v>yes</v>
      </c>
      <c r="S1400" t="str">
        <f>IF(COUNTIF(midas_input_variables!A:A,B1400)&gt;0,"yes","no")</f>
        <v>yes</v>
      </c>
      <c r="T1400" t="str">
        <f t="shared" si="854"/>
        <v>yes</v>
      </c>
      <c r="U1400">
        <v>10</v>
      </c>
      <c r="V1400" t="str">
        <f>IF(COUNTIF(eucalc_variables_proxies!A:A,B1400)&gt;0,"yes","no")</f>
        <v>yes</v>
      </c>
      <c r="X1400" t="s">
        <v>3136</v>
      </c>
      <c r="Y1400" t="s">
        <v>3136</v>
      </c>
      <c r="AO1400" s="29">
        <v>2201</v>
      </c>
      <c r="AP1400" s="103" t="s">
        <v>6529</v>
      </c>
      <c r="AQ1400" s="104" t="b">
        <v>1</v>
      </c>
      <c r="AR1400" s="105"/>
      <c r="AS1400" s="29">
        <v>2201</v>
      </c>
      <c r="AT1400" s="131" t="str" cm="1">
        <f t="array" ref="AT1400">IFERROR(_xlfn.TEXTSPLIT(AR1400,";",,FALSE),"")</f>
        <v/>
      </c>
      <c r="BJ1400" s="132" t="str">
        <f t="shared" si="813"/>
        <v/>
      </c>
      <c r="BK1400" s="132" t="str">
        <f t="shared" si="814"/>
        <v/>
      </c>
      <c r="BL1400" s="132" t="str">
        <f t="shared" si="815"/>
        <v/>
      </c>
      <c r="BM1400" s="132" t="str">
        <f t="shared" si="816"/>
        <v/>
      </c>
      <c r="BN1400" s="132" t="str">
        <f t="shared" si="817"/>
        <v/>
      </c>
      <c r="BO1400" s="132" t="str">
        <f t="shared" si="818"/>
        <v/>
      </c>
      <c r="BP1400" s="132" t="str">
        <f t="shared" si="819"/>
        <v/>
      </c>
      <c r="BQ1400" s="132" t="str">
        <f t="shared" si="820"/>
        <v/>
      </c>
      <c r="BR1400" s="132" t="str">
        <f t="shared" si="821"/>
        <v/>
      </c>
      <c r="BS1400" s="132" t="str">
        <f t="shared" si="822"/>
        <v/>
      </c>
      <c r="BT1400" s="132" t="str">
        <f t="shared" si="823"/>
        <v/>
      </c>
      <c r="BU1400" s="132" t="str">
        <f t="shared" si="824"/>
        <v/>
      </c>
      <c r="BV1400" s="132" t="str">
        <f t="shared" si="825"/>
        <v/>
      </c>
      <c r="BW1400" s="132" t="str">
        <f t="shared" si="826"/>
        <v/>
      </c>
      <c r="BX1400" s="132" t="str">
        <f t="shared" si="827"/>
        <v/>
      </c>
      <c r="BY1400" s="132" t="str">
        <f t="shared" si="828"/>
        <v/>
      </c>
      <c r="BZ1400" t="str">
        <f t="shared" si="830"/>
        <v/>
      </c>
      <c r="CA1400" t="str">
        <f t="shared" si="831"/>
        <v/>
      </c>
      <c r="CB1400" t="str">
        <f t="shared" si="832"/>
        <v/>
      </c>
      <c r="CC1400" t="str">
        <f t="shared" si="833"/>
        <v/>
      </c>
      <c r="CD1400" t="str">
        <f t="shared" si="834"/>
        <v/>
      </c>
      <c r="CE1400" t="str">
        <f t="shared" si="835"/>
        <v/>
      </c>
      <c r="CF1400" t="str">
        <f t="shared" si="836"/>
        <v/>
      </c>
      <c r="CG1400" t="str">
        <f t="shared" si="837"/>
        <v/>
      </c>
      <c r="CH1400" t="str">
        <f t="shared" si="838"/>
        <v/>
      </c>
      <c r="CI1400" t="str">
        <f t="shared" si="839"/>
        <v/>
      </c>
      <c r="CJ1400" t="str">
        <f t="shared" si="840"/>
        <v/>
      </c>
      <c r="CK1400" t="str">
        <f t="shared" si="841"/>
        <v/>
      </c>
      <c r="CL1400" t="str">
        <f t="shared" si="842"/>
        <v/>
      </c>
      <c r="CM1400" t="str">
        <f t="shared" si="843"/>
        <v/>
      </c>
      <c r="CN1400" t="str">
        <f t="shared" si="844"/>
        <v/>
      </c>
      <c r="CO1400" t="str">
        <f t="shared" si="845"/>
        <v/>
      </c>
    </row>
    <row r="1401" spans="1:93" ht="18.600000000000001" customHeight="1">
      <c r="B1401" s="97" t="s">
        <v>5563</v>
      </c>
      <c r="C1401" s="26"/>
      <c r="D1401" s="27"/>
      <c r="E1401" s="27" t="s">
        <v>1672</v>
      </c>
      <c r="G1401" s="30" t="s">
        <v>58</v>
      </c>
      <c r="H1401" t="s">
        <v>434</v>
      </c>
      <c r="I1401" t="s">
        <v>439</v>
      </c>
      <c r="K1401" s="28"/>
      <c r="M1401" t="s">
        <v>38</v>
      </c>
      <c r="Q1401" s="1" t="str">
        <f>CONCATENATE($B$1281,  "/(", $B$1402, "+", $B$1405, "+", $B$1407, ")")</f>
        <v>eucalc_tra_emissions_co2e_passenger_bus/(eucalc_tra_vehicle_fleet_passenger_bus_ice_diesel+eucalc_tra_vehicle_fleet_passenger_bus_ice_gasoline+eucalc_tra_vehicle_fleet_passenger_bus_phev_diesel)</v>
      </c>
      <c r="R1401" t="str">
        <f>IF(COUNTIF(soi_input_variables!A:A,B1401)&gt;0,"yes","no")</f>
        <v>no</v>
      </c>
      <c r="S1401" t="str">
        <f>IF(COUNTIF(midas_input_variables!A:A,B1401)&gt;0,"yes","no")</f>
        <v>no</v>
      </c>
      <c r="T1401" t="str">
        <f t="shared" si="846"/>
        <v>no</v>
      </c>
      <c r="V1401" t="str">
        <f>IF(COUNTIF(eucalc_variables_proxies!A:A,B1401)&gt;0,"yes","no")</f>
        <v>no</v>
      </c>
      <c r="X1401" t="s">
        <v>3136</v>
      </c>
      <c r="Y1401" t="s">
        <v>3136</v>
      </c>
      <c r="AO1401" s="29">
        <v>2201</v>
      </c>
      <c r="AP1401" s="103" t="s">
        <v>6530</v>
      </c>
      <c r="AQ1401" s="104" t="b">
        <v>1</v>
      </c>
      <c r="AR1401" s="105"/>
      <c r="AS1401" s="29">
        <v>2201</v>
      </c>
      <c r="AT1401" s="131" t="str" cm="1">
        <f t="array" ref="AT1401">IFERROR(_xlfn.TEXTSPLIT(AR1401,";",,FALSE),"")</f>
        <v/>
      </c>
      <c r="BJ1401" s="132" t="str">
        <f t="shared" si="813"/>
        <v/>
      </c>
      <c r="BK1401" s="132" t="str">
        <f t="shared" si="814"/>
        <v/>
      </c>
      <c r="BL1401" s="132" t="str">
        <f t="shared" si="815"/>
        <v/>
      </c>
      <c r="BM1401" s="132" t="str">
        <f t="shared" si="816"/>
        <v/>
      </c>
      <c r="BN1401" s="132" t="str">
        <f t="shared" si="817"/>
        <v/>
      </c>
      <c r="BO1401" s="132" t="str">
        <f t="shared" si="818"/>
        <v/>
      </c>
      <c r="BP1401" s="132" t="str">
        <f t="shared" si="819"/>
        <v/>
      </c>
      <c r="BQ1401" s="132" t="str">
        <f t="shared" si="820"/>
        <v/>
      </c>
      <c r="BR1401" s="132" t="str">
        <f t="shared" si="821"/>
        <v/>
      </c>
      <c r="BS1401" s="132" t="str">
        <f t="shared" si="822"/>
        <v/>
      </c>
      <c r="BT1401" s="132" t="str">
        <f t="shared" si="823"/>
        <v/>
      </c>
      <c r="BU1401" s="132" t="str">
        <f t="shared" si="824"/>
        <v/>
      </c>
      <c r="BV1401" s="132" t="str">
        <f t="shared" si="825"/>
        <v/>
      </c>
      <c r="BW1401" s="132" t="str">
        <f t="shared" si="826"/>
        <v/>
      </c>
      <c r="BX1401" s="132" t="str">
        <f t="shared" si="827"/>
        <v/>
      </c>
      <c r="BY1401" s="132" t="str">
        <f t="shared" si="828"/>
        <v/>
      </c>
      <c r="BZ1401" t="str">
        <f t="shared" si="830"/>
        <v/>
      </c>
      <c r="CA1401" t="str">
        <f t="shared" si="831"/>
        <v/>
      </c>
      <c r="CB1401" t="str">
        <f t="shared" si="832"/>
        <v/>
      </c>
      <c r="CC1401" t="str">
        <f t="shared" si="833"/>
        <v/>
      </c>
      <c r="CD1401" t="str">
        <f t="shared" si="834"/>
        <v/>
      </c>
      <c r="CE1401" t="str">
        <f t="shared" si="835"/>
        <v/>
      </c>
      <c r="CF1401" t="str">
        <f t="shared" si="836"/>
        <v/>
      </c>
      <c r="CG1401" t="str">
        <f t="shared" si="837"/>
        <v/>
      </c>
      <c r="CH1401" t="str">
        <f t="shared" si="838"/>
        <v/>
      </c>
      <c r="CI1401" t="str">
        <f t="shared" si="839"/>
        <v/>
      </c>
      <c r="CJ1401" t="str">
        <f t="shared" si="840"/>
        <v/>
      </c>
      <c r="CK1401" t="str">
        <f t="shared" si="841"/>
        <v/>
      </c>
      <c r="CL1401" t="str">
        <f t="shared" si="842"/>
        <v/>
      </c>
      <c r="CM1401" t="str">
        <f t="shared" si="843"/>
        <v/>
      </c>
      <c r="CN1401" t="str">
        <f t="shared" si="844"/>
        <v/>
      </c>
      <c r="CO1401" t="str">
        <f t="shared" si="845"/>
        <v/>
      </c>
    </row>
    <row r="1402" spans="1:93" ht="14.1" customHeight="1">
      <c r="A1402" t="s">
        <v>6439</v>
      </c>
      <c r="B1402" s="97" t="s">
        <v>5565</v>
      </c>
      <c r="C1402" s="26" t="s">
        <v>6531</v>
      </c>
      <c r="D1402" s="27"/>
      <c r="E1402" s="27" t="s">
        <v>70</v>
      </c>
      <c r="F1402" t="s">
        <v>48</v>
      </c>
      <c r="G1402" s="30" t="s">
        <v>58</v>
      </c>
      <c r="H1402" t="s">
        <v>68</v>
      </c>
      <c r="I1402" t="s">
        <v>439</v>
      </c>
      <c r="K1402" s="28" t="s">
        <v>5336</v>
      </c>
      <c r="M1402" t="s">
        <v>38</v>
      </c>
      <c r="R1402" t="str">
        <f>IF(COUNTIF(soi_input_variables!A:A,B1402)&gt;0,"yes","no")</f>
        <v>yes</v>
      </c>
      <c r="S1402" t="str">
        <f>IF(COUNTIF(midas_input_variables!A:A,B1402)&gt;0,"yes","no")</f>
        <v>yes</v>
      </c>
      <c r="T1402" t="str">
        <f t="shared" si="846"/>
        <v>yes</v>
      </c>
      <c r="U1402">
        <v>10</v>
      </c>
      <c r="V1402" t="str">
        <f>IF(COUNTIF(eucalc_variables_proxies!A:A,B1402)&gt;0,"yes","no")</f>
        <v>yes</v>
      </c>
      <c r="X1402" t="s">
        <v>3136</v>
      </c>
      <c r="Y1402" t="s">
        <v>3136</v>
      </c>
      <c r="AO1402" s="29">
        <v>2204</v>
      </c>
      <c r="AP1402" s="103" t="s">
        <v>6532</v>
      </c>
      <c r="AQ1402" s="104" t="b">
        <v>1</v>
      </c>
      <c r="AR1402" s="105"/>
      <c r="AS1402" s="29">
        <v>2204</v>
      </c>
      <c r="AT1402" s="131" t="str" cm="1">
        <f t="array" ref="AT1402">IFERROR(_xlfn.TEXTSPLIT(AR1402,";",,FALSE),"")</f>
        <v/>
      </c>
      <c r="BJ1402" s="132" t="str">
        <f t="shared" si="813"/>
        <v/>
      </c>
      <c r="BK1402" s="132" t="str">
        <f t="shared" si="814"/>
        <v/>
      </c>
      <c r="BL1402" s="132" t="str">
        <f t="shared" si="815"/>
        <v/>
      </c>
      <c r="BM1402" s="132" t="str">
        <f t="shared" si="816"/>
        <v/>
      </c>
      <c r="BN1402" s="132" t="str">
        <f t="shared" si="817"/>
        <v/>
      </c>
      <c r="BO1402" s="132" t="str">
        <f t="shared" si="818"/>
        <v/>
      </c>
      <c r="BP1402" s="132" t="str">
        <f t="shared" si="819"/>
        <v/>
      </c>
      <c r="BQ1402" s="132" t="str">
        <f t="shared" si="820"/>
        <v/>
      </c>
      <c r="BR1402" s="132" t="str">
        <f t="shared" si="821"/>
        <v/>
      </c>
      <c r="BS1402" s="132" t="str">
        <f t="shared" si="822"/>
        <v/>
      </c>
      <c r="BT1402" s="132" t="str">
        <f t="shared" si="823"/>
        <v/>
      </c>
      <c r="BU1402" s="132" t="str">
        <f t="shared" si="824"/>
        <v/>
      </c>
      <c r="BV1402" s="132" t="str">
        <f t="shared" si="825"/>
        <v/>
      </c>
      <c r="BW1402" s="132" t="str">
        <f t="shared" si="826"/>
        <v/>
      </c>
      <c r="BX1402" s="132" t="str">
        <f t="shared" si="827"/>
        <v/>
      </c>
      <c r="BY1402" s="132" t="str">
        <f t="shared" si="828"/>
        <v/>
      </c>
      <c r="BZ1402" t="str">
        <f t="shared" si="830"/>
        <v/>
      </c>
      <c r="CA1402" t="str">
        <f t="shared" si="831"/>
        <v/>
      </c>
      <c r="CB1402" t="str">
        <f t="shared" si="832"/>
        <v/>
      </c>
      <c r="CC1402" t="str">
        <f t="shared" si="833"/>
        <v/>
      </c>
      <c r="CD1402" t="str">
        <f t="shared" si="834"/>
        <v/>
      </c>
      <c r="CE1402" t="str">
        <f t="shared" si="835"/>
        <v/>
      </c>
      <c r="CF1402" t="str">
        <f t="shared" si="836"/>
        <v/>
      </c>
      <c r="CG1402" t="str">
        <f t="shared" si="837"/>
        <v/>
      </c>
      <c r="CH1402" t="str">
        <f t="shared" si="838"/>
        <v/>
      </c>
      <c r="CI1402" t="str">
        <f t="shared" si="839"/>
        <v/>
      </c>
      <c r="CJ1402" t="str">
        <f t="shared" si="840"/>
        <v/>
      </c>
      <c r="CK1402" t="str">
        <f t="shared" si="841"/>
        <v/>
      </c>
      <c r="CL1402" t="str">
        <f t="shared" si="842"/>
        <v/>
      </c>
      <c r="CM1402" t="str">
        <f t="shared" si="843"/>
        <v/>
      </c>
      <c r="CN1402" t="str">
        <f t="shared" si="844"/>
        <v/>
      </c>
      <c r="CO1402" t="str">
        <f t="shared" si="845"/>
        <v/>
      </c>
    </row>
    <row r="1403" spans="1:93" ht="17.100000000000001" customHeight="1">
      <c r="A1403" t="s">
        <v>6441</v>
      </c>
      <c r="B1403" s="97" t="s">
        <v>5568</v>
      </c>
      <c r="C1403" s="26" t="s">
        <v>6533</v>
      </c>
      <c r="D1403" s="27"/>
      <c r="E1403" s="27" t="s">
        <v>70</v>
      </c>
      <c r="F1403" t="s">
        <v>48</v>
      </c>
      <c r="G1403" s="30" t="s">
        <v>58</v>
      </c>
      <c r="H1403" t="s">
        <v>68</v>
      </c>
      <c r="I1403" t="s">
        <v>456</v>
      </c>
      <c r="K1403" s="28"/>
      <c r="M1403" t="s">
        <v>38</v>
      </c>
      <c r="R1403" t="str">
        <f>IF(COUNTIF(soi_input_variables!A:A,B1403)&gt;0,"yes","no")</f>
        <v>yes</v>
      </c>
      <c r="S1403" t="str">
        <f>IF(COUNTIF(midas_input_variables!A:A,B1403)&gt;0,"yes","no")</f>
        <v>yes</v>
      </c>
      <c r="T1403" t="str">
        <f t="shared" si="846"/>
        <v>yes</v>
      </c>
      <c r="U1403">
        <v>10</v>
      </c>
      <c r="V1403" t="str">
        <f>IF(COUNTIF(eucalc_variables_proxies!A:A,B1403)&gt;0,"yes","no")</f>
        <v>yes</v>
      </c>
      <c r="X1403" t="s">
        <v>3136</v>
      </c>
      <c r="Y1403" t="s">
        <v>3136</v>
      </c>
      <c r="AO1403" s="29">
        <v>2204</v>
      </c>
      <c r="AP1403" s="103" t="s">
        <v>6534</v>
      </c>
      <c r="AQ1403" s="104" t="b">
        <v>1</v>
      </c>
      <c r="AR1403" s="105"/>
      <c r="AS1403" s="29">
        <v>2204</v>
      </c>
      <c r="AT1403" s="131" t="str" cm="1">
        <f t="array" ref="AT1403">IFERROR(_xlfn.TEXTSPLIT(AR1403,";",,FALSE),"")</f>
        <v/>
      </c>
      <c r="BJ1403" s="132" t="str">
        <f t="shared" si="813"/>
        <v/>
      </c>
      <c r="BK1403" s="132" t="str">
        <f t="shared" si="814"/>
        <v/>
      </c>
      <c r="BL1403" s="132" t="str">
        <f t="shared" si="815"/>
        <v/>
      </c>
      <c r="BM1403" s="132" t="str">
        <f t="shared" si="816"/>
        <v/>
      </c>
      <c r="BN1403" s="132" t="str">
        <f t="shared" si="817"/>
        <v/>
      </c>
      <c r="BO1403" s="132" t="str">
        <f t="shared" si="818"/>
        <v/>
      </c>
      <c r="BP1403" s="132" t="str">
        <f t="shared" si="819"/>
        <v/>
      </c>
      <c r="BQ1403" s="132" t="str">
        <f t="shared" si="820"/>
        <v/>
      </c>
      <c r="BR1403" s="132" t="str">
        <f t="shared" si="821"/>
        <v/>
      </c>
      <c r="BS1403" s="132" t="str">
        <f t="shared" si="822"/>
        <v/>
      </c>
      <c r="BT1403" s="132" t="str">
        <f t="shared" si="823"/>
        <v/>
      </c>
      <c r="BU1403" s="132" t="str">
        <f t="shared" si="824"/>
        <v/>
      </c>
      <c r="BV1403" s="132" t="str">
        <f t="shared" si="825"/>
        <v/>
      </c>
      <c r="BW1403" s="132" t="str">
        <f t="shared" si="826"/>
        <v/>
      </c>
      <c r="BX1403" s="132" t="str">
        <f t="shared" si="827"/>
        <v/>
      </c>
      <c r="BY1403" s="132" t="str">
        <f t="shared" si="828"/>
        <v/>
      </c>
      <c r="BZ1403" t="str">
        <f t="shared" si="830"/>
        <v/>
      </c>
      <c r="CA1403" t="str">
        <f t="shared" si="831"/>
        <v/>
      </c>
      <c r="CB1403" t="str">
        <f t="shared" si="832"/>
        <v/>
      </c>
      <c r="CC1403" t="str">
        <f t="shared" si="833"/>
        <v/>
      </c>
      <c r="CD1403" t="str">
        <f t="shared" si="834"/>
        <v/>
      </c>
      <c r="CE1403" t="str">
        <f t="shared" si="835"/>
        <v/>
      </c>
      <c r="CF1403" t="str">
        <f t="shared" si="836"/>
        <v/>
      </c>
      <c r="CG1403" t="str">
        <f t="shared" si="837"/>
        <v/>
      </c>
      <c r="CH1403" t="str">
        <f t="shared" si="838"/>
        <v/>
      </c>
      <c r="CI1403" t="str">
        <f t="shared" si="839"/>
        <v/>
      </c>
      <c r="CJ1403" t="str">
        <f t="shared" si="840"/>
        <v/>
      </c>
      <c r="CK1403" t="str">
        <f t="shared" si="841"/>
        <v/>
      </c>
      <c r="CL1403" t="str">
        <f t="shared" si="842"/>
        <v/>
      </c>
      <c r="CM1403" t="str">
        <f t="shared" si="843"/>
        <v/>
      </c>
      <c r="CN1403" t="str">
        <f t="shared" si="844"/>
        <v/>
      </c>
      <c r="CO1403" t="str">
        <f t="shared" si="845"/>
        <v/>
      </c>
    </row>
    <row r="1404" spans="1:93" ht="15" customHeight="1">
      <c r="B1404" s="97" t="s">
        <v>5571</v>
      </c>
      <c r="C1404" s="26"/>
      <c r="D1404" s="27"/>
      <c r="E1404" s="27" t="s">
        <v>1672</v>
      </c>
      <c r="G1404" s="30" t="s">
        <v>58</v>
      </c>
      <c r="H1404" t="s">
        <v>434</v>
      </c>
      <c r="I1404" t="s">
        <v>442</v>
      </c>
      <c r="K1404" s="28"/>
      <c r="M1404" t="s">
        <v>38</v>
      </c>
      <c r="Q1404" s="1" t="str">
        <f>CONCATENATE($B$1281, "/(", $B$1402, "+", $B$1405, "+", $B$1407, ")")</f>
        <v>eucalc_tra_emissions_co2e_passenger_bus/(eucalc_tra_vehicle_fleet_passenger_bus_ice_diesel+eucalc_tra_vehicle_fleet_passenger_bus_ice_gasoline+eucalc_tra_vehicle_fleet_passenger_bus_phev_diesel)</v>
      </c>
      <c r="R1404" t="str">
        <f>IF(COUNTIF(soi_input_variables!A:A,B1404)&gt;0,"yes","no")</f>
        <v>no</v>
      </c>
      <c r="S1404" t="str">
        <f>IF(COUNTIF(midas_input_variables!A:A,B1404)&gt;0,"yes","no")</f>
        <v>no</v>
      </c>
      <c r="T1404" t="str">
        <f t="shared" si="846"/>
        <v>no</v>
      </c>
      <c r="V1404" t="str">
        <f>IF(COUNTIF(eucalc_variables_proxies!A:A,B1404)&gt;0,"yes","no")</f>
        <v>no</v>
      </c>
      <c r="X1404" t="s">
        <v>3136</v>
      </c>
      <c r="Y1404" t="s">
        <v>3136</v>
      </c>
      <c r="AO1404" s="29">
        <v>2204</v>
      </c>
      <c r="AP1404" s="103" t="s">
        <v>6535</v>
      </c>
      <c r="AQ1404" s="104" t="b">
        <v>1</v>
      </c>
      <c r="AR1404" s="105"/>
      <c r="AS1404" s="29">
        <v>2204</v>
      </c>
      <c r="AT1404" s="131" t="str" cm="1">
        <f t="array" ref="AT1404">IFERROR(_xlfn.TEXTSPLIT(AR1404,";",,FALSE),"")</f>
        <v/>
      </c>
      <c r="BJ1404" s="132" t="str">
        <f t="shared" si="813"/>
        <v/>
      </c>
      <c r="BK1404" s="132" t="str">
        <f t="shared" si="814"/>
        <v/>
      </c>
      <c r="BL1404" s="132" t="str">
        <f t="shared" si="815"/>
        <v/>
      </c>
      <c r="BM1404" s="132" t="str">
        <f t="shared" si="816"/>
        <v/>
      </c>
      <c r="BN1404" s="132" t="str">
        <f t="shared" si="817"/>
        <v/>
      </c>
      <c r="BO1404" s="132" t="str">
        <f t="shared" si="818"/>
        <v/>
      </c>
      <c r="BP1404" s="132" t="str">
        <f t="shared" si="819"/>
        <v/>
      </c>
      <c r="BQ1404" s="132" t="str">
        <f t="shared" si="820"/>
        <v/>
      </c>
      <c r="BR1404" s="132" t="str">
        <f t="shared" si="821"/>
        <v/>
      </c>
      <c r="BS1404" s="132" t="str">
        <f t="shared" si="822"/>
        <v/>
      </c>
      <c r="BT1404" s="132" t="str">
        <f t="shared" si="823"/>
        <v/>
      </c>
      <c r="BU1404" s="132" t="str">
        <f t="shared" si="824"/>
        <v/>
      </c>
      <c r="BV1404" s="132" t="str">
        <f t="shared" si="825"/>
        <v/>
      </c>
      <c r="BW1404" s="132" t="str">
        <f t="shared" si="826"/>
        <v/>
      </c>
      <c r="BX1404" s="132" t="str">
        <f t="shared" si="827"/>
        <v/>
      </c>
      <c r="BY1404" s="132" t="str">
        <f t="shared" si="828"/>
        <v/>
      </c>
      <c r="BZ1404" t="str">
        <f t="shared" si="830"/>
        <v/>
      </c>
      <c r="CA1404" t="str">
        <f t="shared" si="831"/>
        <v/>
      </c>
      <c r="CB1404" t="str">
        <f t="shared" si="832"/>
        <v/>
      </c>
      <c r="CC1404" t="str">
        <f t="shared" si="833"/>
        <v/>
      </c>
      <c r="CD1404" t="str">
        <f t="shared" si="834"/>
        <v/>
      </c>
      <c r="CE1404" t="str">
        <f t="shared" si="835"/>
        <v/>
      </c>
      <c r="CF1404" t="str">
        <f t="shared" si="836"/>
        <v/>
      </c>
      <c r="CG1404" t="str">
        <f t="shared" si="837"/>
        <v/>
      </c>
      <c r="CH1404" t="str">
        <f t="shared" si="838"/>
        <v/>
      </c>
      <c r="CI1404" t="str">
        <f t="shared" si="839"/>
        <v/>
      </c>
      <c r="CJ1404" t="str">
        <f t="shared" si="840"/>
        <v/>
      </c>
      <c r="CK1404" t="str">
        <f t="shared" si="841"/>
        <v/>
      </c>
      <c r="CL1404" t="str">
        <f t="shared" si="842"/>
        <v/>
      </c>
      <c r="CM1404" t="str">
        <f t="shared" si="843"/>
        <v/>
      </c>
      <c r="CN1404" t="str">
        <f t="shared" si="844"/>
        <v/>
      </c>
      <c r="CO1404" t="str">
        <f t="shared" si="845"/>
        <v/>
      </c>
    </row>
    <row r="1405" spans="1:93" ht="17.100000000000001" customHeight="1">
      <c r="A1405" t="s">
        <v>6444</v>
      </c>
      <c r="B1405" s="97" t="s">
        <v>5574</v>
      </c>
      <c r="C1405" s="26" t="s">
        <v>6536</v>
      </c>
      <c r="D1405" s="27"/>
      <c r="E1405" s="27" t="s">
        <v>70</v>
      </c>
      <c r="F1405" t="s">
        <v>48</v>
      </c>
      <c r="G1405" s="30" t="s">
        <v>58</v>
      </c>
      <c r="H1405" t="s">
        <v>68</v>
      </c>
      <c r="I1405" t="s">
        <v>442</v>
      </c>
      <c r="K1405" s="28" t="s">
        <v>5336</v>
      </c>
      <c r="M1405" t="s">
        <v>38</v>
      </c>
      <c r="R1405" t="str">
        <f>IF(COUNTIF(soi_input_variables!A:A,B1405)&gt;0,"yes","no")</f>
        <v>yes</v>
      </c>
      <c r="S1405" t="str">
        <f>IF(COUNTIF(midas_input_variables!A:A,B1405)&gt;0,"yes","no")</f>
        <v>yes</v>
      </c>
      <c r="T1405" t="str">
        <f t="shared" si="846"/>
        <v>yes</v>
      </c>
      <c r="U1405">
        <v>10</v>
      </c>
      <c r="V1405" t="str">
        <f>IF(COUNTIF(eucalc_variables_proxies!A:A,B1405)&gt;0,"yes","no")</f>
        <v>yes</v>
      </c>
      <c r="X1405" t="s">
        <v>3136</v>
      </c>
      <c r="Y1405" t="s">
        <v>3136</v>
      </c>
      <c r="AO1405" s="29">
        <v>2204</v>
      </c>
      <c r="AP1405" s="103" t="s">
        <v>6537</v>
      </c>
      <c r="AQ1405" s="104" t="b">
        <v>1</v>
      </c>
      <c r="AR1405" s="105"/>
      <c r="AS1405" s="29">
        <v>2204</v>
      </c>
      <c r="AT1405" s="131" t="str" cm="1">
        <f t="array" ref="AT1405">IFERROR(_xlfn.TEXTSPLIT(AR1405,";",,FALSE),"")</f>
        <v/>
      </c>
      <c r="BJ1405" s="132" t="str">
        <f t="shared" si="813"/>
        <v/>
      </c>
      <c r="BK1405" s="132" t="str">
        <f t="shared" si="814"/>
        <v/>
      </c>
      <c r="BL1405" s="132" t="str">
        <f t="shared" si="815"/>
        <v/>
      </c>
      <c r="BM1405" s="132" t="str">
        <f t="shared" si="816"/>
        <v/>
      </c>
      <c r="BN1405" s="132" t="str">
        <f t="shared" si="817"/>
        <v/>
      </c>
      <c r="BO1405" s="132" t="str">
        <f t="shared" si="818"/>
        <v/>
      </c>
      <c r="BP1405" s="132" t="str">
        <f t="shared" si="819"/>
        <v/>
      </c>
      <c r="BQ1405" s="132" t="str">
        <f t="shared" si="820"/>
        <v/>
      </c>
      <c r="BR1405" s="132" t="str">
        <f t="shared" si="821"/>
        <v/>
      </c>
      <c r="BS1405" s="132" t="str">
        <f t="shared" si="822"/>
        <v/>
      </c>
      <c r="BT1405" s="132" t="str">
        <f t="shared" si="823"/>
        <v/>
      </c>
      <c r="BU1405" s="132" t="str">
        <f t="shared" si="824"/>
        <v/>
      </c>
      <c r="BV1405" s="132" t="str">
        <f t="shared" si="825"/>
        <v/>
      </c>
      <c r="BW1405" s="132" t="str">
        <f t="shared" si="826"/>
        <v/>
      </c>
      <c r="BX1405" s="132" t="str">
        <f t="shared" si="827"/>
        <v/>
      </c>
      <c r="BY1405" s="132" t="str">
        <f t="shared" si="828"/>
        <v/>
      </c>
      <c r="BZ1405" t="str">
        <f t="shared" si="830"/>
        <v/>
      </c>
      <c r="CA1405" t="str">
        <f t="shared" si="831"/>
        <v/>
      </c>
      <c r="CB1405" t="str">
        <f t="shared" si="832"/>
        <v/>
      </c>
      <c r="CC1405" t="str">
        <f t="shared" si="833"/>
        <v/>
      </c>
      <c r="CD1405" t="str">
        <f t="shared" si="834"/>
        <v/>
      </c>
      <c r="CE1405" t="str">
        <f t="shared" si="835"/>
        <v/>
      </c>
      <c r="CF1405" t="str">
        <f t="shared" si="836"/>
        <v/>
      </c>
      <c r="CG1405" t="str">
        <f t="shared" si="837"/>
        <v/>
      </c>
      <c r="CH1405" t="str">
        <f t="shared" si="838"/>
        <v/>
      </c>
      <c r="CI1405" t="str">
        <f t="shared" si="839"/>
        <v/>
      </c>
      <c r="CJ1405" t="str">
        <f t="shared" si="840"/>
        <v/>
      </c>
      <c r="CK1405" t="str">
        <f t="shared" si="841"/>
        <v/>
      </c>
      <c r="CL1405" t="str">
        <f t="shared" si="842"/>
        <v/>
      </c>
      <c r="CM1405" t="str">
        <f t="shared" si="843"/>
        <v/>
      </c>
      <c r="CN1405" t="str">
        <f t="shared" si="844"/>
        <v/>
      </c>
      <c r="CO1405" t="str">
        <f t="shared" si="845"/>
        <v/>
      </c>
    </row>
    <row r="1406" spans="1:93" ht="17.7" customHeight="1">
      <c r="B1406" s="97" t="s">
        <v>5577</v>
      </c>
      <c r="C1406" s="26"/>
      <c r="D1406" s="27"/>
      <c r="E1406" s="27" t="s">
        <v>1672</v>
      </c>
      <c r="G1406" s="30" t="s">
        <v>58</v>
      </c>
      <c r="H1406" t="s">
        <v>434</v>
      </c>
      <c r="I1406" t="s">
        <v>6457</v>
      </c>
      <c r="K1406" s="28"/>
      <c r="M1406" t="s">
        <v>38</v>
      </c>
      <c r="Q1406" s="1" t="str">
        <f>CONCATENATE($B$1281,  "/(", $B$1402, "+", $B$1405, "+", $B$1407, ")")</f>
        <v>eucalc_tra_emissions_co2e_passenger_bus/(eucalc_tra_vehicle_fleet_passenger_bus_ice_diesel+eucalc_tra_vehicle_fleet_passenger_bus_ice_gasoline+eucalc_tra_vehicle_fleet_passenger_bus_phev_diesel)</v>
      </c>
      <c r="R1406" t="str">
        <f>IF(COUNTIF(soi_input_variables!A:A,B1406)&gt;0,"yes","no")</f>
        <v>no</v>
      </c>
      <c r="S1406" t="str">
        <f>IF(COUNTIF(midas_input_variables!A:A,B1406)&gt;0,"yes","no")</f>
        <v>no</v>
      </c>
      <c r="T1406" t="str">
        <f t="shared" si="846"/>
        <v>no</v>
      </c>
      <c r="V1406" t="str">
        <f>IF(COUNTIF(eucalc_variables_proxies!A:A,B1406)&gt;0,"yes","no")</f>
        <v>no</v>
      </c>
      <c r="X1406" t="s">
        <v>3136</v>
      </c>
      <c r="Y1406" t="s">
        <v>3136</v>
      </c>
      <c r="AO1406" s="29">
        <v>2204</v>
      </c>
      <c r="AP1406" s="103" t="s">
        <v>6538</v>
      </c>
      <c r="AQ1406" s="104" t="b">
        <v>1</v>
      </c>
      <c r="AR1406" s="105"/>
      <c r="AS1406" s="29">
        <v>2204</v>
      </c>
      <c r="AT1406" s="131" t="str" cm="1">
        <f t="array" ref="AT1406">IFERROR(_xlfn.TEXTSPLIT(AR1406,";",,FALSE),"")</f>
        <v/>
      </c>
      <c r="BJ1406" s="132" t="str">
        <f t="shared" si="813"/>
        <v/>
      </c>
      <c r="BK1406" s="132" t="str">
        <f t="shared" si="814"/>
        <v/>
      </c>
      <c r="BL1406" s="132" t="str">
        <f t="shared" si="815"/>
        <v/>
      </c>
      <c r="BM1406" s="132" t="str">
        <f t="shared" si="816"/>
        <v/>
      </c>
      <c r="BN1406" s="132" t="str">
        <f t="shared" si="817"/>
        <v/>
      </c>
      <c r="BO1406" s="132" t="str">
        <f t="shared" si="818"/>
        <v/>
      </c>
      <c r="BP1406" s="132" t="str">
        <f t="shared" si="819"/>
        <v/>
      </c>
      <c r="BQ1406" s="132" t="str">
        <f t="shared" si="820"/>
        <v/>
      </c>
      <c r="BR1406" s="132" t="str">
        <f t="shared" si="821"/>
        <v/>
      </c>
      <c r="BS1406" s="132" t="str">
        <f t="shared" si="822"/>
        <v/>
      </c>
      <c r="BT1406" s="132" t="str">
        <f t="shared" si="823"/>
        <v/>
      </c>
      <c r="BU1406" s="132" t="str">
        <f t="shared" si="824"/>
        <v/>
      </c>
      <c r="BV1406" s="132" t="str">
        <f t="shared" si="825"/>
        <v/>
      </c>
      <c r="BW1406" s="132" t="str">
        <f t="shared" si="826"/>
        <v/>
      </c>
      <c r="BX1406" s="132" t="str">
        <f t="shared" si="827"/>
        <v/>
      </c>
      <c r="BY1406" s="132" t="str">
        <f t="shared" si="828"/>
        <v/>
      </c>
      <c r="BZ1406" t="str">
        <f t="shared" si="830"/>
        <v/>
      </c>
      <c r="CA1406" t="str">
        <f t="shared" si="831"/>
        <v/>
      </c>
      <c r="CB1406" t="str">
        <f t="shared" si="832"/>
        <v/>
      </c>
      <c r="CC1406" t="str">
        <f t="shared" si="833"/>
        <v/>
      </c>
      <c r="CD1406" t="str">
        <f t="shared" si="834"/>
        <v/>
      </c>
      <c r="CE1406" t="str">
        <f t="shared" si="835"/>
        <v/>
      </c>
      <c r="CF1406" t="str">
        <f t="shared" si="836"/>
        <v/>
      </c>
      <c r="CG1406" t="str">
        <f t="shared" si="837"/>
        <v/>
      </c>
      <c r="CH1406" t="str">
        <f t="shared" si="838"/>
        <v/>
      </c>
      <c r="CI1406" t="str">
        <f t="shared" si="839"/>
        <v/>
      </c>
      <c r="CJ1406" t="str">
        <f t="shared" si="840"/>
        <v/>
      </c>
      <c r="CK1406" t="str">
        <f t="shared" si="841"/>
        <v/>
      </c>
      <c r="CL1406" t="str">
        <f t="shared" si="842"/>
        <v/>
      </c>
      <c r="CM1406" t="str">
        <f t="shared" si="843"/>
        <v/>
      </c>
      <c r="CN1406" t="str">
        <f t="shared" si="844"/>
        <v/>
      </c>
      <c r="CO1406" t="str">
        <f t="shared" si="845"/>
        <v/>
      </c>
    </row>
    <row r="1407" spans="1:93" ht="16.5" customHeight="1">
      <c r="A1407" t="s">
        <v>6448</v>
      </c>
      <c r="B1407" s="97" t="s">
        <v>5579</v>
      </c>
      <c r="C1407" s="26" t="s">
        <v>6539</v>
      </c>
      <c r="D1407" s="27"/>
      <c r="E1407" s="27" t="s">
        <v>70</v>
      </c>
      <c r="F1407" t="s">
        <v>48</v>
      </c>
      <c r="G1407" s="30" t="s">
        <v>58</v>
      </c>
      <c r="H1407" t="s">
        <v>68</v>
      </c>
      <c r="I1407" t="s">
        <v>6457</v>
      </c>
      <c r="K1407" s="28" t="s">
        <v>5336</v>
      </c>
      <c r="M1407" t="s">
        <v>38</v>
      </c>
      <c r="R1407" t="str">
        <f>IF(COUNTIF(soi_input_variables!A:A,B1407)&gt;0,"yes","no")</f>
        <v>yes</v>
      </c>
      <c r="S1407" t="str">
        <f>IF(COUNTIF(midas_input_variables!A:A,B1407)&gt;0,"yes","no")</f>
        <v>yes</v>
      </c>
      <c r="T1407" t="str">
        <f t="shared" si="846"/>
        <v>yes</v>
      </c>
      <c r="U1407">
        <v>100</v>
      </c>
      <c r="V1407" t="str">
        <f>IF(COUNTIF(eucalc_variables_proxies!A:A,B1407)&gt;0,"yes","no")</f>
        <v>yes</v>
      </c>
      <c r="X1407" t="s">
        <v>3136</v>
      </c>
      <c r="Y1407" t="s">
        <v>3136</v>
      </c>
      <c r="AO1407" s="29">
        <v>2204</v>
      </c>
      <c r="AP1407" s="103" t="s">
        <v>6540</v>
      </c>
      <c r="AQ1407" s="104" t="b">
        <v>1</v>
      </c>
      <c r="AR1407" s="105"/>
      <c r="AS1407" s="29">
        <v>2204</v>
      </c>
      <c r="AT1407" s="131" t="str" cm="1">
        <f t="array" ref="AT1407">IFERROR(_xlfn.TEXTSPLIT(AR1407,";",,FALSE),"")</f>
        <v/>
      </c>
      <c r="BJ1407" s="132" t="str">
        <f t="shared" si="813"/>
        <v/>
      </c>
      <c r="BK1407" s="132" t="str">
        <f t="shared" si="814"/>
        <v/>
      </c>
      <c r="BL1407" s="132" t="str">
        <f t="shared" si="815"/>
        <v/>
      </c>
      <c r="BM1407" s="132" t="str">
        <f t="shared" si="816"/>
        <v/>
      </c>
      <c r="BN1407" s="132" t="str">
        <f t="shared" si="817"/>
        <v/>
      </c>
      <c r="BO1407" s="132" t="str">
        <f t="shared" si="818"/>
        <v/>
      </c>
      <c r="BP1407" s="132" t="str">
        <f t="shared" si="819"/>
        <v/>
      </c>
      <c r="BQ1407" s="132" t="str">
        <f t="shared" si="820"/>
        <v/>
      </c>
      <c r="BR1407" s="132" t="str">
        <f t="shared" si="821"/>
        <v/>
      </c>
      <c r="BS1407" s="132" t="str">
        <f t="shared" si="822"/>
        <v/>
      </c>
      <c r="BT1407" s="132" t="str">
        <f t="shared" si="823"/>
        <v/>
      </c>
      <c r="BU1407" s="132" t="str">
        <f t="shared" si="824"/>
        <v/>
      </c>
      <c r="BV1407" s="132" t="str">
        <f t="shared" si="825"/>
        <v/>
      </c>
      <c r="BW1407" s="132" t="str">
        <f t="shared" si="826"/>
        <v/>
      </c>
      <c r="BX1407" s="132" t="str">
        <f t="shared" si="827"/>
        <v/>
      </c>
      <c r="BY1407" s="132" t="str">
        <f t="shared" si="828"/>
        <v/>
      </c>
      <c r="BZ1407" t="str">
        <f t="shared" si="830"/>
        <v/>
      </c>
      <c r="CA1407" t="str">
        <f t="shared" si="831"/>
        <v/>
      </c>
      <c r="CB1407" t="str">
        <f t="shared" si="832"/>
        <v/>
      </c>
      <c r="CC1407" t="str">
        <f t="shared" si="833"/>
        <v/>
      </c>
      <c r="CD1407" t="str">
        <f t="shared" si="834"/>
        <v/>
      </c>
      <c r="CE1407" t="str">
        <f t="shared" si="835"/>
        <v/>
      </c>
      <c r="CF1407" t="str">
        <f t="shared" si="836"/>
        <v/>
      </c>
      <c r="CG1407" t="str">
        <f t="shared" si="837"/>
        <v/>
      </c>
      <c r="CH1407" t="str">
        <f t="shared" si="838"/>
        <v/>
      </c>
      <c r="CI1407" t="str">
        <f t="shared" si="839"/>
        <v/>
      </c>
      <c r="CJ1407" t="str">
        <f t="shared" si="840"/>
        <v/>
      </c>
      <c r="CK1407" t="str">
        <f t="shared" si="841"/>
        <v/>
      </c>
      <c r="CL1407" t="str">
        <f t="shared" si="842"/>
        <v/>
      </c>
      <c r="CM1407" t="str">
        <f t="shared" si="843"/>
        <v/>
      </c>
      <c r="CN1407" t="str">
        <f t="shared" si="844"/>
        <v/>
      </c>
      <c r="CO1407" t="str">
        <f t="shared" si="845"/>
        <v/>
      </c>
    </row>
    <row r="1408" spans="1:93" ht="16.5" customHeight="1">
      <c r="A1408" s="98" t="s">
        <v>6449</v>
      </c>
      <c r="B1408" t="s">
        <v>6541</v>
      </c>
      <c r="C1408" s="26"/>
      <c r="D1408" s="27"/>
      <c r="E1408" s="27" t="s">
        <v>70</v>
      </c>
      <c r="F1408" t="s">
        <v>48</v>
      </c>
      <c r="G1408" s="30" t="s">
        <v>58</v>
      </c>
      <c r="H1408" t="s">
        <v>68</v>
      </c>
      <c r="K1408" s="28"/>
      <c r="L1408" t="s">
        <v>472</v>
      </c>
      <c r="M1408" s="198" t="s">
        <v>1707</v>
      </c>
      <c r="R1408" t="str">
        <f>IF(COUNTIF(soi_input_variables!A:A,B1408)&gt;0,"yes","no")</f>
        <v>no</v>
      </c>
      <c r="S1408" t="str">
        <f>IF(COUNTIF(midas_input_variables!A:A,B1408)&gt;0,"yes","no")</f>
        <v>no</v>
      </c>
      <c r="T1408" t="str">
        <f t="shared" ref="T1408:T1409" si="855">IF(OR(R1408="yes",S1408="yes"),"yes","no")</f>
        <v>no</v>
      </c>
      <c r="V1408" t="str">
        <f>IF(COUNTIF(eucalc_variables_proxies!A:A,B1408)&gt;0,"yes","no")</f>
        <v>no</v>
      </c>
      <c r="W1408" t="s">
        <v>38</v>
      </c>
      <c r="AO1408" s="29">
        <v>2204</v>
      </c>
      <c r="AP1408" s="103" t="s">
        <v>6542</v>
      </c>
      <c r="AQ1408" s="104" t="b">
        <v>1</v>
      </c>
      <c r="AR1408" s="105"/>
      <c r="AS1408" s="29">
        <v>2204</v>
      </c>
      <c r="AT1408" s="131" t="str" cm="1">
        <f t="array" ref="AT1408">IFERROR(_xlfn.TEXTSPLIT(AR1408,";",,FALSE),"")</f>
        <v/>
      </c>
      <c r="BJ1408" s="132" t="str">
        <f t="shared" si="813"/>
        <v/>
      </c>
      <c r="BK1408" s="132" t="str">
        <f t="shared" si="814"/>
        <v/>
      </c>
      <c r="BL1408" s="132" t="str">
        <f t="shared" si="815"/>
        <v/>
      </c>
      <c r="BM1408" s="132" t="str">
        <f t="shared" si="816"/>
        <v/>
      </c>
      <c r="BN1408" s="132" t="str">
        <f t="shared" si="817"/>
        <v/>
      </c>
      <c r="BO1408" s="132" t="str">
        <f t="shared" si="818"/>
        <v/>
      </c>
      <c r="BP1408" s="132" t="str">
        <f t="shared" si="819"/>
        <v/>
      </c>
      <c r="BQ1408" s="132" t="str">
        <f t="shared" si="820"/>
        <v/>
      </c>
      <c r="BR1408" s="132" t="str">
        <f t="shared" si="821"/>
        <v/>
      </c>
      <c r="BS1408" s="132" t="str">
        <f t="shared" si="822"/>
        <v/>
      </c>
      <c r="BT1408" s="132" t="str">
        <f t="shared" si="823"/>
        <v/>
      </c>
      <c r="BU1408" s="132" t="str">
        <f t="shared" si="824"/>
        <v/>
      </c>
      <c r="BV1408" s="132" t="str">
        <f t="shared" si="825"/>
        <v/>
      </c>
      <c r="BW1408" s="132" t="str">
        <f t="shared" si="826"/>
        <v/>
      </c>
      <c r="BX1408" s="132" t="str">
        <f t="shared" si="827"/>
        <v/>
      </c>
      <c r="BY1408" s="132" t="str">
        <f t="shared" si="828"/>
        <v/>
      </c>
      <c r="BZ1408" t="str">
        <f t="shared" si="830"/>
        <v/>
      </c>
      <c r="CA1408" t="str">
        <f t="shared" si="831"/>
        <v/>
      </c>
      <c r="CB1408" t="str">
        <f t="shared" si="832"/>
        <v/>
      </c>
      <c r="CC1408" t="str">
        <f t="shared" si="833"/>
        <v/>
      </c>
      <c r="CD1408" t="str">
        <f t="shared" si="834"/>
        <v/>
      </c>
      <c r="CE1408" t="str">
        <f t="shared" si="835"/>
        <v/>
      </c>
      <c r="CF1408" t="str">
        <f t="shared" si="836"/>
        <v/>
      </c>
      <c r="CG1408" t="str">
        <f t="shared" si="837"/>
        <v/>
      </c>
      <c r="CH1408" t="str">
        <f t="shared" si="838"/>
        <v/>
      </c>
      <c r="CI1408" t="str">
        <f t="shared" si="839"/>
        <v/>
      </c>
      <c r="CJ1408" t="str">
        <f t="shared" si="840"/>
        <v/>
      </c>
      <c r="CK1408" t="str">
        <f t="shared" si="841"/>
        <v/>
      </c>
      <c r="CL1408" t="str">
        <f t="shared" si="842"/>
        <v/>
      </c>
      <c r="CM1408" t="str">
        <f t="shared" si="843"/>
        <v/>
      </c>
      <c r="CN1408" t="str">
        <f t="shared" si="844"/>
        <v/>
      </c>
      <c r="CO1408" t="str">
        <f t="shared" si="845"/>
        <v/>
      </c>
    </row>
    <row r="1409" spans="1:93" ht="19.2" customHeight="1">
      <c r="A1409" t="s">
        <v>6451</v>
      </c>
      <c r="B1409" s="97" t="s">
        <v>5581</v>
      </c>
      <c r="C1409" s="26" t="s">
        <v>6543</v>
      </c>
      <c r="D1409" s="27"/>
      <c r="E1409" s="27" t="s">
        <v>70</v>
      </c>
      <c r="F1409" t="s">
        <v>48</v>
      </c>
      <c r="G1409" s="30" t="s">
        <v>58</v>
      </c>
      <c r="H1409" t="s">
        <v>68</v>
      </c>
      <c r="I1409" t="s">
        <v>2151</v>
      </c>
      <c r="K1409" s="28"/>
      <c r="M1409" t="s">
        <v>38</v>
      </c>
      <c r="R1409" t="str">
        <f>IF(COUNTIF(soi_input_variables!A:A,B1409)&gt;0,"yes","no")</f>
        <v>yes</v>
      </c>
      <c r="S1409" t="str">
        <f>IF(COUNTIF(midas_input_variables!A:A,B1409)&gt;0,"yes","no")</f>
        <v>yes</v>
      </c>
      <c r="T1409" t="str">
        <f t="shared" si="855"/>
        <v>yes</v>
      </c>
      <c r="U1409">
        <v>100</v>
      </c>
      <c r="V1409" t="str">
        <f>IF(COUNTIF(eucalc_variables_proxies!A:A,B1409)&gt;0,"yes","no")</f>
        <v>yes</v>
      </c>
      <c r="X1409" t="s">
        <v>3136</v>
      </c>
      <c r="Y1409" t="s">
        <v>3136</v>
      </c>
      <c r="AO1409" s="29">
        <v>2204</v>
      </c>
      <c r="AP1409" s="103" t="s">
        <v>6544</v>
      </c>
      <c r="AQ1409" s="104" t="b">
        <v>1</v>
      </c>
      <c r="AR1409" s="105"/>
      <c r="AS1409" s="29">
        <v>2204</v>
      </c>
      <c r="AT1409" s="131" t="str" cm="1">
        <f t="array" ref="AT1409">IFERROR(_xlfn.TEXTSPLIT(AR1409,";",,FALSE),"")</f>
        <v/>
      </c>
      <c r="BJ1409" s="132" t="str">
        <f t="shared" si="813"/>
        <v/>
      </c>
      <c r="BK1409" s="132" t="str">
        <f t="shared" si="814"/>
        <v/>
      </c>
      <c r="BL1409" s="132" t="str">
        <f t="shared" si="815"/>
        <v/>
      </c>
      <c r="BM1409" s="132" t="str">
        <f t="shared" si="816"/>
        <v/>
      </c>
      <c r="BN1409" s="132" t="str">
        <f t="shared" si="817"/>
        <v/>
      </c>
      <c r="BO1409" s="132" t="str">
        <f t="shared" si="818"/>
        <v/>
      </c>
      <c r="BP1409" s="132" t="str">
        <f t="shared" si="819"/>
        <v/>
      </c>
      <c r="BQ1409" s="132" t="str">
        <f t="shared" si="820"/>
        <v/>
      </c>
      <c r="BR1409" s="132" t="str">
        <f t="shared" si="821"/>
        <v/>
      </c>
      <c r="BS1409" s="132" t="str">
        <f t="shared" si="822"/>
        <v/>
      </c>
      <c r="BT1409" s="132" t="str">
        <f t="shared" si="823"/>
        <v/>
      </c>
      <c r="BU1409" s="132" t="str">
        <f t="shared" si="824"/>
        <v/>
      </c>
      <c r="BV1409" s="132" t="str">
        <f t="shared" si="825"/>
        <v/>
      </c>
      <c r="BW1409" s="132" t="str">
        <f t="shared" si="826"/>
        <v/>
      </c>
      <c r="BX1409" s="132" t="str">
        <f t="shared" si="827"/>
        <v/>
      </c>
      <c r="BY1409" s="132" t="str">
        <f t="shared" si="828"/>
        <v/>
      </c>
      <c r="BZ1409" t="str">
        <f t="shared" si="830"/>
        <v/>
      </c>
      <c r="CA1409" t="str">
        <f t="shared" si="831"/>
        <v/>
      </c>
      <c r="CB1409" t="str">
        <f t="shared" si="832"/>
        <v/>
      </c>
      <c r="CC1409" t="str">
        <f t="shared" si="833"/>
        <v/>
      </c>
      <c r="CD1409" t="str">
        <f t="shared" si="834"/>
        <v/>
      </c>
      <c r="CE1409" t="str">
        <f t="shared" si="835"/>
        <v/>
      </c>
      <c r="CF1409" t="str">
        <f t="shared" si="836"/>
        <v/>
      </c>
      <c r="CG1409" t="str">
        <f t="shared" si="837"/>
        <v/>
      </c>
      <c r="CH1409" t="str">
        <f t="shared" si="838"/>
        <v/>
      </c>
      <c r="CI1409" t="str">
        <f t="shared" si="839"/>
        <v/>
      </c>
      <c r="CJ1409" t="str">
        <f t="shared" si="840"/>
        <v/>
      </c>
      <c r="CK1409" t="str">
        <f t="shared" si="841"/>
        <v/>
      </c>
      <c r="CL1409" t="str">
        <f t="shared" si="842"/>
        <v/>
      </c>
      <c r="CM1409" t="str">
        <f t="shared" si="843"/>
        <v/>
      </c>
      <c r="CN1409" t="str">
        <f t="shared" si="844"/>
        <v/>
      </c>
      <c r="CO1409" t="str">
        <f t="shared" si="845"/>
        <v/>
      </c>
    </row>
    <row r="1410" spans="1:93" ht="16.5" customHeight="1">
      <c r="A1410" t="s">
        <v>6453</v>
      </c>
      <c r="B1410" s="97" t="s">
        <v>5583</v>
      </c>
      <c r="C1410" s="26" t="s">
        <v>6545</v>
      </c>
      <c r="D1410" s="27"/>
      <c r="E1410" s="27" t="s">
        <v>70</v>
      </c>
      <c r="F1410" t="s">
        <v>48</v>
      </c>
      <c r="G1410" s="30" t="s">
        <v>58</v>
      </c>
      <c r="H1410" t="s">
        <v>68</v>
      </c>
      <c r="I1410" t="s">
        <v>6446</v>
      </c>
      <c r="K1410" s="28"/>
      <c r="M1410" t="s">
        <v>38</v>
      </c>
      <c r="R1410" t="str">
        <f>IF(COUNTIF(soi_input_variables!A:A,B1410)&gt;0,"yes","no")</f>
        <v>yes</v>
      </c>
      <c r="S1410" t="str">
        <f>IF(COUNTIF(midas_input_variables!A:A,B1410)&gt;0,"yes","no")</f>
        <v>yes</v>
      </c>
      <c r="T1410" t="str">
        <f t="shared" si="846"/>
        <v>yes</v>
      </c>
      <c r="U1410">
        <v>100</v>
      </c>
      <c r="V1410" t="str">
        <f>IF(COUNTIF(eucalc_variables_proxies!A:A,B1410)&gt;0,"yes","no")</f>
        <v>yes</v>
      </c>
      <c r="X1410" t="s">
        <v>3136</v>
      </c>
      <c r="Y1410" t="s">
        <v>3136</v>
      </c>
      <c r="AO1410" s="29">
        <v>2204</v>
      </c>
      <c r="AP1410" s="103" t="s">
        <v>6546</v>
      </c>
      <c r="AQ1410" s="104" t="b">
        <v>1</v>
      </c>
      <c r="AR1410" s="105"/>
      <c r="AS1410" s="29">
        <v>2204</v>
      </c>
      <c r="AT1410" s="131" t="str" cm="1">
        <f t="array" ref="AT1410">IFERROR(_xlfn.TEXTSPLIT(AR1410,";",,FALSE),"")</f>
        <v/>
      </c>
      <c r="BJ1410" s="132" t="str">
        <f t="shared" si="813"/>
        <v/>
      </c>
      <c r="BK1410" s="132" t="str">
        <f t="shared" si="814"/>
        <v/>
      </c>
      <c r="BL1410" s="132" t="str">
        <f t="shared" si="815"/>
        <v/>
      </c>
      <c r="BM1410" s="132" t="str">
        <f t="shared" si="816"/>
        <v/>
      </c>
      <c r="BN1410" s="132" t="str">
        <f t="shared" si="817"/>
        <v/>
      </c>
      <c r="BO1410" s="132" t="str">
        <f t="shared" si="818"/>
        <v/>
      </c>
      <c r="BP1410" s="132" t="str">
        <f t="shared" si="819"/>
        <v/>
      </c>
      <c r="BQ1410" s="132" t="str">
        <f t="shared" si="820"/>
        <v/>
      </c>
      <c r="BR1410" s="132" t="str">
        <f t="shared" si="821"/>
        <v/>
      </c>
      <c r="BS1410" s="132" t="str">
        <f t="shared" si="822"/>
        <v/>
      </c>
      <c r="BT1410" s="132" t="str">
        <f t="shared" si="823"/>
        <v/>
      </c>
      <c r="BU1410" s="132" t="str">
        <f t="shared" si="824"/>
        <v/>
      </c>
      <c r="BV1410" s="132" t="str">
        <f t="shared" si="825"/>
        <v/>
      </c>
      <c r="BW1410" s="132" t="str">
        <f t="shared" si="826"/>
        <v/>
      </c>
      <c r="BX1410" s="132" t="str">
        <f t="shared" si="827"/>
        <v/>
      </c>
      <c r="BY1410" s="132" t="str">
        <f t="shared" si="828"/>
        <v/>
      </c>
      <c r="BZ1410" t="str">
        <f t="shared" si="830"/>
        <v/>
      </c>
      <c r="CA1410" t="str">
        <f t="shared" si="831"/>
        <v/>
      </c>
      <c r="CB1410" t="str">
        <f t="shared" si="832"/>
        <v/>
      </c>
      <c r="CC1410" t="str">
        <f t="shared" si="833"/>
        <v/>
      </c>
      <c r="CD1410" t="str">
        <f t="shared" si="834"/>
        <v/>
      </c>
      <c r="CE1410" t="str">
        <f t="shared" si="835"/>
        <v/>
      </c>
      <c r="CF1410" t="str">
        <f t="shared" si="836"/>
        <v/>
      </c>
      <c r="CG1410" t="str">
        <f t="shared" si="837"/>
        <v/>
      </c>
      <c r="CH1410" t="str">
        <f t="shared" si="838"/>
        <v/>
      </c>
      <c r="CI1410" t="str">
        <f t="shared" si="839"/>
        <v/>
      </c>
      <c r="CJ1410" t="str">
        <f t="shared" si="840"/>
        <v/>
      </c>
      <c r="CK1410" t="str">
        <f t="shared" si="841"/>
        <v/>
      </c>
      <c r="CL1410" t="str">
        <f t="shared" si="842"/>
        <v/>
      </c>
      <c r="CM1410" t="str">
        <f t="shared" si="843"/>
        <v/>
      </c>
      <c r="CN1410" t="str">
        <f t="shared" si="844"/>
        <v/>
      </c>
      <c r="CO1410" t="str">
        <f t="shared" si="845"/>
        <v/>
      </c>
    </row>
    <row r="1411" spans="1:93" ht="16.5" customHeight="1">
      <c r="B1411" s="97" t="s">
        <v>5586</v>
      </c>
      <c r="C1411" s="26"/>
      <c r="D1411" s="27"/>
      <c r="E1411" s="27" t="s">
        <v>1672</v>
      </c>
      <c r="G1411" s="30" t="s">
        <v>58</v>
      </c>
      <c r="H1411" t="s">
        <v>434</v>
      </c>
      <c r="I1411" t="s">
        <v>439</v>
      </c>
      <c r="K1411" s="28"/>
      <c r="M1411" t="s">
        <v>38</v>
      </c>
      <c r="Q1411" s="1" t="str">
        <f>CONCATENATE($B$1279,  "/(", $B$1412, "+", $B$1417, "+", $B$1418, "+", $B$1419, ")")</f>
        <v>eucalc_tra_emissions_co2e_passenger_ldv/(eucalc_tra_vehicle_fleet_passenger_ldv_ice_diesel+eucalc_tra_vehicle_fleet_passenger_ldv_ice_gasoline+eucalc_tra_vehicle_fleet_passenger_ldv_phev_diesel+eucalc_tra_vehicle_fleet_passenger_ldv_phev_gasoline)</v>
      </c>
      <c r="R1411" t="str">
        <f>IF(COUNTIF(soi_input_variables!A:A,B1411)&gt;0,"yes","no")</f>
        <v>no</v>
      </c>
      <c r="S1411" t="str">
        <f>IF(COUNTIF(midas_input_variables!A:A,B1411)&gt;0,"yes","no")</f>
        <v>no</v>
      </c>
      <c r="T1411" t="str">
        <f t="shared" si="846"/>
        <v>no</v>
      </c>
      <c r="V1411" t="str">
        <f>IF(COUNTIF(eucalc_variables_proxies!A:A,B1411)&gt;0,"yes","no")</f>
        <v>no</v>
      </c>
      <c r="X1411" t="s">
        <v>3136</v>
      </c>
      <c r="Y1411" t="s">
        <v>3136</v>
      </c>
      <c r="AO1411" s="29">
        <v>2204</v>
      </c>
      <c r="AP1411" s="103" t="s">
        <v>6547</v>
      </c>
      <c r="AQ1411" s="104" t="b">
        <v>1</v>
      </c>
      <c r="AR1411" s="105"/>
      <c r="AS1411" s="29">
        <v>2204</v>
      </c>
      <c r="AT1411" s="131" t="str" cm="1">
        <f t="array" ref="AT1411">IFERROR(_xlfn.TEXTSPLIT(AR1411,";",,FALSE),"")</f>
        <v/>
      </c>
      <c r="BJ1411" s="132" t="str">
        <f t="shared" si="813"/>
        <v/>
      </c>
      <c r="BK1411" s="132" t="str">
        <f t="shared" si="814"/>
        <v/>
      </c>
      <c r="BL1411" s="132" t="str">
        <f t="shared" si="815"/>
        <v/>
      </c>
      <c r="BM1411" s="132" t="str">
        <f t="shared" si="816"/>
        <v/>
      </c>
      <c r="BN1411" s="132" t="str">
        <f t="shared" si="817"/>
        <v/>
      </c>
      <c r="BO1411" s="132" t="str">
        <f t="shared" si="818"/>
        <v/>
      </c>
      <c r="BP1411" s="132" t="str">
        <f t="shared" si="819"/>
        <v/>
      </c>
      <c r="BQ1411" s="132" t="str">
        <f t="shared" si="820"/>
        <v/>
      </c>
      <c r="BR1411" s="132" t="str">
        <f t="shared" si="821"/>
        <v/>
      </c>
      <c r="BS1411" s="132" t="str">
        <f t="shared" si="822"/>
        <v/>
      </c>
      <c r="BT1411" s="132" t="str">
        <f t="shared" si="823"/>
        <v/>
      </c>
      <c r="BU1411" s="132" t="str">
        <f t="shared" si="824"/>
        <v/>
      </c>
      <c r="BV1411" s="132" t="str">
        <f t="shared" si="825"/>
        <v/>
      </c>
      <c r="BW1411" s="132" t="str">
        <f t="shared" si="826"/>
        <v/>
      </c>
      <c r="BX1411" s="132" t="str">
        <f t="shared" si="827"/>
        <v/>
      </c>
      <c r="BY1411" s="132" t="str">
        <f t="shared" si="828"/>
        <v/>
      </c>
      <c r="BZ1411" t="str">
        <f t="shared" si="830"/>
        <v/>
      </c>
      <c r="CA1411" t="str">
        <f t="shared" si="831"/>
        <v/>
      </c>
      <c r="CB1411" t="str">
        <f t="shared" si="832"/>
        <v/>
      </c>
      <c r="CC1411" t="str">
        <f t="shared" si="833"/>
        <v/>
      </c>
      <c r="CD1411" t="str">
        <f t="shared" si="834"/>
        <v/>
      </c>
      <c r="CE1411" t="str">
        <f t="shared" si="835"/>
        <v/>
      </c>
      <c r="CF1411" t="str">
        <f t="shared" si="836"/>
        <v/>
      </c>
      <c r="CG1411" t="str">
        <f t="shared" si="837"/>
        <v/>
      </c>
      <c r="CH1411" t="str">
        <f t="shared" si="838"/>
        <v/>
      </c>
      <c r="CI1411" t="str">
        <f t="shared" si="839"/>
        <v/>
      </c>
      <c r="CJ1411" t="str">
        <f t="shared" si="840"/>
        <v/>
      </c>
      <c r="CK1411" t="str">
        <f t="shared" si="841"/>
        <v/>
      </c>
      <c r="CL1411" t="str">
        <f t="shared" si="842"/>
        <v/>
      </c>
      <c r="CM1411" t="str">
        <f t="shared" si="843"/>
        <v/>
      </c>
      <c r="CN1411" t="str">
        <f t="shared" si="844"/>
        <v/>
      </c>
      <c r="CO1411" t="str">
        <f t="shared" si="845"/>
        <v/>
      </c>
    </row>
    <row r="1412" spans="1:93" ht="19.5" customHeight="1">
      <c r="A1412" t="s">
        <v>6454</v>
      </c>
      <c r="B1412" s="97" t="s">
        <v>5590</v>
      </c>
      <c r="C1412" s="26" t="s">
        <v>3705</v>
      </c>
      <c r="D1412" s="27"/>
      <c r="E1412" s="27" t="s">
        <v>70</v>
      </c>
      <c r="F1412" t="s">
        <v>48</v>
      </c>
      <c r="G1412" s="30" t="s">
        <v>58</v>
      </c>
      <c r="H1412" t="s">
        <v>68</v>
      </c>
      <c r="I1412" t="s">
        <v>439</v>
      </c>
      <c r="K1412" s="28" t="s">
        <v>5330</v>
      </c>
      <c r="M1412" t="s">
        <v>38</v>
      </c>
      <c r="R1412" t="str">
        <f>IF(COUNTIF(soi_input_variables!A:A,B1412)&gt;0,"yes","no")</f>
        <v>yes</v>
      </c>
      <c r="S1412" t="str">
        <f>IF(COUNTIF(midas_input_variables!A:A,B1412)&gt;0,"yes","no")</f>
        <v>yes</v>
      </c>
      <c r="T1412" t="str">
        <f t="shared" si="846"/>
        <v>yes</v>
      </c>
      <c r="U1412">
        <v>100</v>
      </c>
      <c r="V1412" t="str">
        <f>IF(COUNTIF(eucalc_variables_proxies!A:A,B1412)&gt;0,"yes","no")</f>
        <v>yes</v>
      </c>
      <c r="X1412" t="s">
        <v>3136</v>
      </c>
      <c r="Y1412" t="s">
        <v>3136</v>
      </c>
      <c r="AO1412" s="29">
        <v>2204</v>
      </c>
      <c r="AP1412" s="103" t="s">
        <v>6548</v>
      </c>
      <c r="AQ1412" s="104" t="b">
        <v>1</v>
      </c>
      <c r="AR1412" s="105"/>
      <c r="AS1412" s="29">
        <v>2204</v>
      </c>
      <c r="AT1412" s="131" t="str" cm="1">
        <f t="array" ref="AT1412">IFERROR(_xlfn.TEXTSPLIT(AR1412,";",,FALSE),"")</f>
        <v/>
      </c>
      <c r="BJ1412" s="132" t="str">
        <f t="shared" si="813"/>
        <v/>
      </c>
      <c r="BK1412" s="132" t="str">
        <f t="shared" si="814"/>
        <v/>
      </c>
      <c r="BL1412" s="132" t="str">
        <f t="shared" si="815"/>
        <v/>
      </c>
      <c r="BM1412" s="132" t="str">
        <f t="shared" si="816"/>
        <v/>
      </c>
      <c r="BN1412" s="132" t="str">
        <f t="shared" si="817"/>
        <v/>
      </c>
      <c r="BO1412" s="132" t="str">
        <f t="shared" si="818"/>
        <v/>
      </c>
      <c r="BP1412" s="132" t="str">
        <f t="shared" si="819"/>
        <v/>
      </c>
      <c r="BQ1412" s="132" t="str">
        <f t="shared" si="820"/>
        <v/>
      </c>
      <c r="BR1412" s="132" t="str">
        <f t="shared" si="821"/>
        <v/>
      </c>
      <c r="BS1412" s="132" t="str">
        <f t="shared" si="822"/>
        <v/>
      </c>
      <c r="BT1412" s="132" t="str">
        <f t="shared" si="823"/>
        <v/>
      </c>
      <c r="BU1412" s="132" t="str">
        <f t="shared" si="824"/>
        <v/>
      </c>
      <c r="BV1412" s="132" t="str">
        <f t="shared" si="825"/>
        <v/>
      </c>
      <c r="BW1412" s="132" t="str">
        <f t="shared" si="826"/>
        <v/>
      </c>
      <c r="BX1412" s="132" t="str">
        <f t="shared" si="827"/>
        <v/>
      </c>
      <c r="BY1412" s="132" t="str">
        <f t="shared" si="828"/>
        <v/>
      </c>
      <c r="BZ1412" t="str">
        <f t="shared" si="830"/>
        <v/>
      </c>
      <c r="CA1412" t="str">
        <f t="shared" si="831"/>
        <v/>
      </c>
      <c r="CB1412" t="str">
        <f t="shared" si="832"/>
        <v/>
      </c>
      <c r="CC1412" t="str">
        <f t="shared" si="833"/>
        <v/>
      </c>
      <c r="CD1412" t="str">
        <f t="shared" si="834"/>
        <v/>
      </c>
      <c r="CE1412" t="str">
        <f t="shared" si="835"/>
        <v/>
      </c>
      <c r="CF1412" t="str">
        <f t="shared" si="836"/>
        <v/>
      </c>
      <c r="CG1412" t="str">
        <f t="shared" si="837"/>
        <v/>
      </c>
      <c r="CH1412" t="str">
        <f t="shared" si="838"/>
        <v/>
      </c>
      <c r="CI1412" t="str">
        <f t="shared" si="839"/>
        <v/>
      </c>
      <c r="CJ1412" t="str">
        <f t="shared" si="840"/>
        <v/>
      </c>
      <c r="CK1412" t="str">
        <f t="shared" si="841"/>
        <v/>
      </c>
      <c r="CL1412" t="str">
        <f t="shared" si="842"/>
        <v/>
      </c>
      <c r="CM1412" t="str">
        <f t="shared" si="843"/>
        <v/>
      </c>
      <c r="CN1412" t="str">
        <f t="shared" si="844"/>
        <v/>
      </c>
      <c r="CO1412" t="str">
        <f t="shared" si="845"/>
        <v/>
      </c>
    </row>
    <row r="1413" spans="1:93" ht="19.5" customHeight="1">
      <c r="A1413" t="s">
        <v>6456</v>
      </c>
      <c r="B1413" s="97" t="s">
        <v>5593</v>
      </c>
      <c r="C1413" s="26" t="s">
        <v>6549</v>
      </c>
      <c r="D1413" s="27"/>
      <c r="E1413" s="27" t="s">
        <v>70</v>
      </c>
      <c r="F1413" t="s">
        <v>48</v>
      </c>
      <c r="G1413" s="30" t="s">
        <v>58</v>
      </c>
      <c r="H1413" t="s">
        <v>68</v>
      </c>
      <c r="I1413" t="s">
        <v>456</v>
      </c>
      <c r="K1413" s="28"/>
      <c r="M1413" t="s">
        <v>38</v>
      </c>
      <c r="R1413" t="str">
        <f>IF(COUNTIF(soi_input_variables!A:A,B1413)&gt;0,"yes","no")</f>
        <v>yes</v>
      </c>
      <c r="S1413" t="str">
        <f>IF(COUNTIF(midas_input_variables!A:A,B1413)&gt;0,"yes","no")</f>
        <v>yes</v>
      </c>
      <c r="T1413" t="str">
        <f t="shared" si="846"/>
        <v>yes</v>
      </c>
      <c r="U1413">
        <v>100</v>
      </c>
      <c r="V1413" t="str">
        <f>IF(COUNTIF(eucalc_variables_proxies!A:A,B1413)&gt;0,"yes","no")</f>
        <v>yes</v>
      </c>
      <c r="X1413" t="s">
        <v>3136</v>
      </c>
      <c r="Y1413" t="s">
        <v>3136</v>
      </c>
      <c r="AO1413" s="29">
        <v>2204</v>
      </c>
      <c r="AP1413" s="103" t="s">
        <v>6550</v>
      </c>
      <c r="AQ1413" s="104" t="b">
        <v>1</v>
      </c>
      <c r="AR1413" s="105"/>
      <c r="AS1413" s="29">
        <v>2204</v>
      </c>
      <c r="AT1413" s="131" t="str" cm="1">
        <f t="array" ref="AT1413">IFERROR(_xlfn.TEXTSPLIT(AR1413,";",,FALSE),"")</f>
        <v/>
      </c>
      <c r="BJ1413" s="132" t="str">
        <f t="shared" si="813"/>
        <v/>
      </c>
      <c r="BK1413" s="132" t="str">
        <f t="shared" si="814"/>
        <v/>
      </c>
      <c r="BL1413" s="132" t="str">
        <f t="shared" si="815"/>
        <v/>
      </c>
      <c r="BM1413" s="132" t="str">
        <f t="shared" si="816"/>
        <v/>
      </c>
      <c r="BN1413" s="132" t="str">
        <f t="shared" si="817"/>
        <v/>
      </c>
      <c r="BO1413" s="132" t="str">
        <f t="shared" si="818"/>
        <v/>
      </c>
      <c r="BP1413" s="132" t="str">
        <f t="shared" si="819"/>
        <v/>
      </c>
      <c r="BQ1413" s="132" t="str">
        <f t="shared" si="820"/>
        <v/>
      </c>
      <c r="BR1413" s="132" t="str">
        <f t="shared" si="821"/>
        <v/>
      </c>
      <c r="BS1413" s="132" t="str">
        <f t="shared" si="822"/>
        <v/>
      </c>
      <c r="BT1413" s="132" t="str">
        <f t="shared" si="823"/>
        <v/>
      </c>
      <c r="BU1413" s="132" t="str">
        <f t="shared" si="824"/>
        <v/>
      </c>
      <c r="BV1413" s="132" t="str">
        <f t="shared" si="825"/>
        <v/>
      </c>
      <c r="BW1413" s="132" t="str">
        <f t="shared" si="826"/>
        <v/>
      </c>
      <c r="BX1413" s="132" t="str">
        <f t="shared" si="827"/>
        <v/>
      </c>
      <c r="BY1413" s="132" t="str">
        <f t="shared" si="828"/>
        <v/>
      </c>
      <c r="BZ1413" t="str">
        <f t="shared" si="830"/>
        <v/>
      </c>
      <c r="CA1413" t="str">
        <f t="shared" si="831"/>
        <v/>
      </c>
      <c r="CB1413" t="str">
        <f t="shared" si="832"/>
        <v/>
      </c>
      <c r="CC1413" t="str">
        <f t="shared" si="833"/>
        <v/>
      </c>
      <c r="CD1413" t="str">
        <f t="shared" si="834"/>
        <v/>
      </c>
      <c r="CE1413" t="str">
        <f t="shared" si="835"/>
        <v/>
      </c>
      <c r="CF1413" t="str">
        <f t="shared" si="836"/>
        <v/>
      </c>
      <c r="CG1413" t="str">
        <f t="shared" si="837"/>
        <v/>
      </c>
      <c r="CH1413" t="str">
        <f t="shared" si="838"/>
        <v/>
      </c>
      <c r="CI1413" t="str">
        <f t="shared" si="839"/>
        <v/>
      </c>
      <c r="CJ1413" t="str">
        <f t="shared" si="840"/>
        <v/>
      </c>
      <c r="CK1413" t="str">
        <f t="shared" si="841"/>
        <v/>
      </c>
      <c r="CL1413" t="str">
        <f t="shared" si="842"/>
        <v/>
      </c>
      <c r="CM1413" t="str">
        <f t="shared" si="843"/>
        <v/>
      </c>
      <c r="CN1413" t="str">
        <f t="shared" si="844"/>
        <v/>
      </c>
      <c r="CO1413" t="str">
        <f t="shared" si="845"/>
        <v/>
      </c>
    </row>
    <row r="1414" spans="1:93" ht="18.600000000000001" customHeight="1">
      <c r="B1414" s="97" t="s">
        <v>5596</v>
      </c>
      <c r="C1414" s="26"/>
      <c r="D1414" s="27"/>
      <c r="E1414" s="27" t="s">
        <v>1672</v>
      </c>
      <c r="G1414" s="30" t="s">
        <v>58</v>
      </c>
      <c r="H1414" t="s">
        <v>434</v>
      </c>
      <c r="I1414" t="s">
        <v>442</v>
      </c>
      <c r="K1414" s="28"/>
      <c r="M1414" t="s">
        <v>38</v>
      </c>
      <c r="Q1414" s="1" t="str">
        <f>CONCATENATE($B$1279, "/(", $B$1412, "+", $B$1417, "+", $B$1418, "+", $B$1419, ")")</f>
        <v>eucalc_tra_emissions_co2e_passenger_ldv/(eucalc_tra_vehicle_fleet_passenger_ldv_ice_diesel+eucalc_tra_vehicle_fleet_passenger_ldv_ice_gasoline+eucalc_tra_vehicle_fleet_passenger_ldv_phev_diesel+eucalc_tra_vehicle_fleet_passenger_ldv_phev_gasoline)</v>
      </c>
      <c r="R1414" t="str">
        <f>IF(COUNTIF(soi_input_variables!A:A,B1414)&gt;0,"yes","no")</f>
        <v>no</v>
      </c>
      <c r="S1414" t="str">
        <f>IF(COUNTIF(midas_input_variables!A:A,B1414)&gt;0,"yes","no")</f>
        <v>no</v>
      </c>
      <c r="T1414" t="str">
        <f t="shared" si="846"/>
        <v>no</v>
      </c>
      <c r="V1414" t="str">
        <f>IF(COUNTIF(eucalc_variables_proxies!A:A,B1414)&gt;0,"yes","no")</f>
        <v>no</v>
      </c>
      <c r="X1414" t="s">
        <v>3136</v>
      </c>
      <c r="Y1414" t="s">
        <v>3136</v>
      </c>
      <c r="AO1414" s="29">
        <v>2204</v>
      </c>
      <c r="AP1414" s="103" t="s">
        <v>6551</v>
      </c>
      <c r="AQ1414" s="104" t="b">
        <v>1</v>
      </c>
      <c r="AR1414" s="105"/>
      <c r="AS1414" s="29">
        <v>2204</v>
      </c>
      <c r="AT1414" s="131" t="str" cm="1">
        <f t="array" ref="AT1414">IFERROR(_xlfn.TEXTSPLIT(AR1414,";",,FALSE),"")</f>
        <v/>
      </c>
      <c r="BJ1414" s="132" t="str">
        <f t="shared" si="813"/>
        <v/>
      </c>
      <c r="BK1414" s="132" t="str">
        <f t="shared" si="814"/>
        <v/>
      </c>
      <c r="BL1414" s="132" t="str">
        <f t="shared" si="815"/>
        <v/>
      </c>
      <c r="BM1414" s="132" t="str">
        <f t="shared" si="816"/>
        <v/>
      </c>
      <c r="BN1414" s="132" t="str">
        <f t="shared" si="817"/>
        <v/>
      </c>
      <c r="BO1414" s="132" t="str">
        <f t="shared" si="818"/>
        <v/>
      </c>
      <c r="BP1414" s="132" t="str">
        <f t="shared" si="819"/>
        <v/>
      </c>
      <c r="BQ1414" s="132" t="str">
        <f t="shared" si="820"/>
        <v/>
      </c>
      <c r="BR1414" s="132" t="str">
        <f t="shared" si="821"/>
        <v/>
      </c>
      <c r="BS1414" s="132" t="str">
        <f t="shared" si="822"/>
        <v/>
      </c>
      <c r="BT1414" s="132" t="str">
        <f t="shared" si="823"/>
        <v/>
      </c>
      <c r="BU1414" s="132" t="str">
        <f t="shared" si="824"/>
        <v/>
      </c>
      <c r="BV1414" s="132" t="str">
        <f t="shared" si="825"/>
        <v/>
      </c>
      <c r="BW1414" s="132" t="str">
        <f t="shared" si="826"/>
        <v/>
      </c>
      <c r="BX1414" s="132" t="str">
        <f t="shared" si="827"/>
        <v/>
      </c>
      <c r="BY1414" s="132" t="str">
        <f t="shared" si="828"/>
        <v/>
      </c>
      <c r="BZ1414" t="str">
        <f t="shared" si="830"/>
        <v/>
      </c>
      <c r="CA1414" t="str">
        <f t="shared" si="831"/>
        <v/>
      </c>
      <c r="CB1414" t="str">
        <f t="shared" si="832"/>
        <v/>
      </c>
      <c r="CC1414" t="str">
        <f t="shared" si="833"/>
        <v/>
      </c>
      <c r="CD1414" t="str">
        <f t="shared" si="834"/>
        <v/>
      </c>
      <c r="CE1414" t="str">
        <f t="shared" si="835"/>
        <v/>
      </c>
      <c r="CF1414" t="str">
        <f t="shared" si="836"/>
        <v/>
      </c>
      <c r="CG1414" t="str">
        <f t="shared" si="837"/>
        <v/>
      </c>
      <c r="CH1414" t="str">
        <f t="shared" si="838"/>
        <v/>
      </c>
      <c r="CI1414" t="str">
        <f t="shared" si="839"/>
        <v/>
      </c>
      <c r="CJ1414" t="str">
        <f t="shared" si="840"/>
        <v/>
      </c>
      <c r="CK1414" t="str">
        <f t="shared" si="841"/>
        <v/>
      </c>
      <c r="CL1414" t="str">
        <f t="shared" si="842"/>
        <v/>
      </c>
      <c r="CM1414" t="str">
        <f t="shared" si="843"/>
        <v/>
      </c>
      <c r="CN1414" t="str">
        <f t="shared" si="844"/>
        <v/>
      </c>
      <c r="CO1414" t="str">
        <f t="shared" si="845"/>
        <v/>
      </c>
    </row>
    <row r="1415" spans="1:93" ht="22.2" customHeight="1">
      <c r="B1415" s="97" t="s">
        <v>5599</v>
      </c>
      <c r="C1415" s="26"/>
      <c r="D1415" s="27"/>
      <c r="E1415" s="27" t="s">
        <v>1672</v>
      </c>
      <c r="G1415" s="30" t="s">
        <v>58</v>
      </c>
      <c r="H1415" t="s">
        <v>434</v>
      </c>
      <c r="I1415" t="s">
        <v>6457</v>
      </c>
      <c r="K1415" s="28"/>
      <c r="M1415" t="s">
        <v>38</v>
      </c>
      <c r="Q1415" s="1" t="str">
        <f>CONCATENATE($B$1279, "/(", $B$1412, "+", $B$1417, "+", $B$1418, "+", $B$1419, ")")</f>
        <v>eucalc_tra_emissions_co2e_passenger_ldv/(eucalc_tra_vehicle_fleet_passenger_ldv_ice_diesel+eucalc_tra_vehicle_fleet_passenger_ldv_ice_gasoline+eucalc_tra_vehicle_fleet_passenger_ldv_phev_diesel+eucalc_tra_vehicle_fleet_passenger_ldv_phev_gasoline)</v>
      </c>
      <c r="R1415" t="str">
        <f>IF(COUNTIF(soi_input_variables!A:A,B1415)&gt;0,"yes","no")</f>
        <v>no</v>
      </c>
      <c r="S1415" t="str">
        <f>IF(COUNTIF(midas_input_variables!A:A,B1415)&gt;0,"yes","no")</f>
        <v>no</v>
      </c>
      <c r="T1415" t="str">
        <f t="shared" si="846"/>
        <v>no</v>
      </c>
      <c r="V1415" t="str">
        <f>IF(COUNTIF(eucalc_variables_proxies!A:A,B1415)&gt;0,"yes","no")</f>
        <v>no</v>
      </c>
      <c r="X1415" t="s">
        <v>3136</v>
      </c>
      <c r="Y1415" t="s">
        <v>3136</v>
      </c>
      <c r="AO1415" s="29">
        <v>2204</v>
      </c>
      <c r="AP1415" s="103" t="s">
        <v>6552</v>
      </c>
      <c r="AQ1415" s="104" t="b">
        <v>1</v>
      </c>
      <c r="AR1415" s="105"/>
      <c r="AS1415" s="29">
        <v>2204</v>
      </c>
      <c r="AT1415" s="131" t="str" cm="1">
        <f t="array" ref="AT1415">IFERROR(_xlfn.TEXTSPLIT(AR1415,";",,FALSE),"")</f>
        <v/>
      </c>
      <c r="BJ1415" s="132" t="str">
        <f t="shared" si="813"/>
        <v/>
      </c>
      <c r="BK1415" s="132" t="str">
        <f t="shared" si="814"/>
        <v/>
      </c>
      <c r="BL1415" s="132" t="str">
        <f t="shared" si="815"/>
        <v/>
      </c>
      <c r="BM1415" s="132" t="str">
        <f t="shared" si="816"/>
        <v/>
      </c>
      <c r="BN1415" s="132" t="str">
        <f t="shared" si="817"/>
        <v/>
      </c>
      <c r="BO1415" s="132" t="str">
        <f t="shared" si="818"/>
        <v/>
      </c>
      <c r="BP1415" s="132" t="str">
        <f t="shared" si="819"/>
        <v/>
      </c>
      <c r="BQ1415" s="132" t="str">
        <f t="shared" si="820"/>
        <v/>
      </c>
      <c r="BR1415" s="132" t="str">
        <f t="shared" si="821"/>
        <v/>
      </c>
      <c r="BS1415" s="132" t="str">
        <f t="shared" si="822"/>
        <v/>
      </c>
      <c r="BT1415" s="132" t="str">
        <f t="shared" si="823"/>
        <v/>
      </c>
      <c r="BU1415" s="132" t="str">
        <f t="shared" si="824"/>
        <v/>
      </c>
      <c r="BV1415" s="132" t="str">
        <f t="shared" si="825"/>
        <v/>
      </c>
      <c r="BW1415" s="132" t="str">
        <f t="shared" si="826"/>
        <v/>
      </c>
      <c r="BX1415" s="132" t="str">
        <f t="shared" si="827"/>
        <v/>
      </c>
      <c r="BY1415" s="132" t="str">
        <f t="shared" si="828"/>
        <v/>
      </c>
      <c r="BZ1415" t="str">
        <f t="shared" si="830"/>
        <v/>
      </c>
      <c r="CA1415" t="str">
        <f t="shared" si="831"/>
        <v/>
      </c>
      <c r="CB1415" t="str">
        <f t="shared" si="832"/>
        <v/>
      </c>
      <c r="CC1415" t="str">
        <f t="shared" si="833"/>
        <v/>
      </c>
      <c r="CD1415" t="str">
        <f t="shared" si="834"/>
        <v/>
      </c>
      <c r="CE1415" t="str">
        <f t="shared" si="835"/>
        <v/>
      </c>
      <c r="CF1415" t="str">
        <f t="shared" si="836"/>
        <v/>
      </c>
      <c r="CG1415" t="str">
        <f t="shared" si="837"/>
        <v/>
      </c>
      <c r="CH1415" t="str">
        <f t="shared" si="838"/>
        <v/>
      </c>
      <c r="CI1415" t="str">
        <f t="shared" si="839"/>
        <v/>
      </c>
      <c r="CJ1415" t="str">
        <f t="shared" si="840"/>
        <v/>
      </c>
      <c r="CK1415" t="str">
        <f t="shared" si="841"/>
        <v/>
      </c>
      <c r="CL1415" t="str">
        <f t="shared" si="842"/>
        <v/>
      </c>
      <c r="CM1415" t="str">
        <f t="shared" si="843"/>
        <v/>
      </c>
      <c r="CN1415" t="str">
        <f t="shared" si="844"/>
        <v/>
      </c>
      <c r="CO1415" t="str">
        <f t="shared" si="845"/>
        <v/>
      </c>
    </row>
    <row r="1416" spans="1:93" ht="18.600000000000001" customHeight="1">
      <c r="B1416" s="97" t="s">
        <v>5601</v>
      </c>
      <c r="C1416" s="26"/>
      <c r="D1416" s="27"/>
      <c r="E1416" s="27" t="s">
        <v>1672</v>
      </c>
      <c r="G1416" s="30" t="s">
        <v>58</v>
      </c>
      <c r="H1416" t="s">
        <v>434</v>
      </c>
      <c r="I1416" t="s">
        <v>6463</v>
      </c>
      <c r="K1416" s="28"/>
      <c r="M1416" t="s">
        <v>38</v>
      </c>
      <c r="Q1416" s="1" t="str">
        <f>CONCATENATE($B$1279,  "/(", $B$1412, "+", $B$1417, "+", $B$1418, "+", $B$1419, ")")</f>
        <v>eucalc_tra_emissions_co2e_passenger_ldv/(eucalc_tra_vehicle_fleet_passenger_ldv_ice_diesel+eucalc_tra_vehicle_fleet_passenger_ldv_ice_gasoline+eucalc_tra_vehicle_fleet_passenger_ldv_phev_diesel+eucalc_tra_vehicle_fleet_passenger_ldv_phev_gasoline)</v>
      </c>
      <c r="R1416" t="str">
        <f>IF(COUNTIF(soi_input_variables!A:A,B1416)&gt;0,"yes","no")</f>
        <v>no</v>
      </c>
      <c r="S1416" t="str">
        <f>IF(COUNTIF(midas_input_variables!A:A,B1416)&gt;0,"yes","no")</f>
        <v>no</v>
      </c>
      <c r="T1416" t="str">
        <f t="shared" si="846"/>
        <v>no</v>
      </c>
      <c r="V1416" t="str">
        <f>IF(COUNTIF(eucalc_variables_proxies!A:A,B1416)&gt;0,"yes","no")</f>
        <v>no</v>
      </c>
      <c r="X1416" t="s">
        <v>3136</v>
      </c>
      <c r="Y1416" t="s">
        <v>3136</v>
      </c>
      <c r="AO1416" s="29">
        <v>2204</v>
      </c>
      <c r="AP1416" s="103" t="s">
        <v>6553</v>
      </c>
      <c r="AQ1416" s="104" t="b">
        <v>1</v>
      </c>
      <c r="AR1416" s="105"/>
      <c r="AS1416" s="29">
        <v>2204</v>
      </c>
      <c r="AT1416" s="131" t="str" cm="1">
        <f t="array" ref="AT1416">IFERROR(_xlfn.TEXTSPLIT(AR1416,";",,FALSE),"")</f>
        <v/>
      </c>
      <c r="BJ1416" s="132" t="str">
        <f t="shared" si="813"/>
        <v/>
      </c>
      <c r="BK1416" s="132" t="str">
        <f t="shared" si="814"/>
        <v/>
      </c>
      <c r="BL1416" s="132" t="str">
        <f t="shared" si="815"/>
        <v/>
      </c>
      <c r="BM1416" s="132" t="str">
        <f t="shared" si="816"/>
        <v/>
      </c>
      <c r="BN1416" s="132" t="str">
        <f t="shared" si="817"/>
        <v/>
      </c>
      <c r="BO1416" s="132" t="str">
        <f t="shared" si="818"/>
        <v/>
      </c>
      <c r="BP1416" s="132" t="str">
        <f t="shared" si="819"/>
        <v/>
      </c>
      <c r="BQ1416" s="132" t="str">
        <f t="shared" si="820"/>
        <v/>
      </c>
      <c r="BR1416" s="132" t="str">
        <f t="shared" si="821"/>
        <v/>
      </c>
      <c r="BS1416" s="132" t="str">
        <f t="shared" si="822"/>
        <v/>
      </c>
      <c r="BT1416" s="132" t="str">
        <f t="shared" si="823"/>
        <v/>
      </c>
      <c r="BU1416" s="132" t="str">
        <f t="shared" si="824"/>
        <v/>
      </c>
      <c r="BV1416" s="132" t="str">
        <f t="shared" si="825"/>
        <v/>
      </c>
      <c r="BW1416" s="132" t="str">
        <f t="shared" si="826"/>
        <v/>
      </c>
      <c r="BX1416" s="132" t="str">
        <f t="shared" si="827"/>
        <v/>
      </c>
      <c r="BY1416" s="132" t="str">
        <f t="shared" si="828"/>
        <v/>
      </c>
      <c r="BZ1416" t="str">
        <f t="shared" si="830"/>
        <v/>
      </c>
      <c r="CA1416" t="str">
        <f t="shared" si="831"/>
        <v/>
      </c>
      <c r="CB1416" t="str">
        <f t="shared" si="832"/>
        <v/>
      </c>
      <c r="CC1416" t="str">
        <f t="shared" si="833"/>
        <v/>
      </c>
      <c r="CD1416" t="str">
        <f t="shared" si="834"/>
        <v/>
      </c>
      <c r="CE1416" t="str">
        <f t="shared" si="835"/>
        <v/>
      </c>
      <c r="CF1416" t="str">
        <f t="shared" si="836"/>
        <v/>
      </c>
      <c r="CG1416" t="str">
        <f t="shared" si="837"/>
        <v/>
      </c>
      <c r="CH1416" t="str">
        <f t="shared" si="838"/>
        <v/>
      </c>
      <c r="CI1416" t="str">
        <f t="shared" si="839"/>
        <v/>
      </c>
      <c r="CJ1416" t="str">
        <f t="shared" si="840"/>
        <v/>
      </c>
      <c r="CK1416" t="str">
        <f t="shared" si="841"/>
        <v/>
      </c>
      <c r="CL1416" t="str">
        <f t="shared" si="842"/>
        <v/>
      </c>
      <c r="CM1416" t="str">
        <f t="shared" si="843"/>
        <v/>
      </c>
      <c r="CN1416" t="str">
        <f t="shared" si="844"/>
        <v/>
      </c>
      <c r="CO1416" t="str">
        <f t="shared" si="845"/>
        <v/>
      </c>
    </row>
    <row r="1417" spans="1:93" ht="16.5" customHeight="1">
      <c r="A1417" t="s">
        <v>6458</v>
      </c>
      <c r="B1417" s="97" t="s">
        <v>5604</v>
      </c>
      <c r="C1417" s="26" t="s">
        <v>3713</v>
      </c>
      <c r="D1417" s="27"/>
      <c r="E1417" s="27" t="s">
        <v>70</v>
      </c>
      <c r="F1417" t="s">
        <v>48</v>
      </c>
      <c r="G1417" s="30" t="s">
        <v>58</v>
      </c>
      <c r="H1417" t="s">
        <v>68</v>
      </c>
      <c r="I1417" t="s">
        <v>442</v>
      </c>
      <c r="K1417" s="28" t="s">
        <v>5330</v>
      </c>
      <c r="M1417" t="s">
        <v>38</v>
      </c>
      <c r="R1417" t="str">
        <f>IF(COUNTIF(soi_input_variables!A:A,B1417)&gt;0,"yes","no")</f>
        <v>yes</v>
      </c>
      <c r="S1417" t="str">
        <f>IF(COUNTIF(midas_input_variables!A:A,B1417)&gt;0,"yes","no")</f>
        <v>yes</v>
      </c>
      <c r="T1417" t="str">
        <f t="shared" si="846"/>
        <v>yes</v>
      </c>
      <c r="U1417">
        <v>100</v>
      </c>
      <c r="V1417" t="str">
        <f>IF(COUNTIF(eucalc_variables_proxies!A:A,B1417)&gt;0,"yes","no")</f>
        <v>yes</v>
      </c>
      <c r="X1417" t="s">
        <v>3136</v>
      </c>
      <c r="Y1417" t="s">
        <v>3136</v>
      </c>
      <c r="AO1417" s="29">
        <v>2204</v>
      </c>
      <c r="AP1417" s="103" t="s">
        <v>6554</v>
      </c>
      <c r="AQ1417" s="104" t="b">
        <v>1</v>
      </c>
      <c r="AR1417" s="105"/>
      <c r="AS1417" s="29">
        <v>2204</v>
      </c>
      <c r="AT1417" s="131" t="str" cm="1">
        <f t="array" ref="AT1417">IFERROR(_xlfn.TEXTSPLIT(AR1417,";",,FALSE),"")</f>
        <v/>
      </c>
      <c r="BJ1417" s="132" t="str">
        <f t="shared" si="813"/>
        <v/>
      </c>
      <c r="BK1417" s="132" t="str">
        <f t="shared" si="814"/>
        <v/>
      </c>
      <c r="BL1417" s="132" t="str">
        <f t="shared" si="815"/>
        <v/>
      </c>
      <c r="BM1417" s="132" t="str">
        <f t="shared" si="816"/>
        <v/>
      </c>
      <c r="BN1417" s="132" t="str">
        <f t="shared" si="817"/>
        <v/>
      </c>
      <c r="BO1417" s="132" t="str">
        <f t="shared" si="818"/>
        <v/>
      </c>
      <c r="BP1417" s="132" t="str">
        <f t="shared" si="819"/>
        <v/>
      </c>
      <c r="BQ1417" s="132" t="str">
        <f t="shared" si="820"/>
        <v/>
      </c>
      <c r="BR1417" s="132" t="str">
        <f t="shared" si="821"/>
        <v/>
      </c>
      <c r="BS1417" s="132" t="str">
        <f t="shared" si="822"/>
        <v/>
      </c>
      <c r="BT1417" s="132" t="str">
        <f t="shared" si="823"/>
        <v/>
      </c>
      <c r="BU1417" s="132" t="str">
        <f t="shared" si="824"/>
        <v/>
      </c>
      <c r="BV1417" s="132" t="str">
        <f t="shared" si="825"/>
        <v/>
      </c>
      <c r="BW1417" s="132" t="str">
        <f t="shared" si="826"/>
        <v/>
      </c>
      <c r="BX1417" s="132" t="str">
        <f t="shared" si="827"/>
        <v/>
      </c>
      <c r="BY1417" s="132" t="str">
        <f t="shared" si="828"/>
        <v/>
      </c>
      <c r="BZ1417" t="str">
        <f t="shared" si="830"/>
        <v/>
      </c>
      <c r="CA1417" t="str">
        <f t="shared" si="831"/>
        <v/>
      </c>
      <c r="CB1417" t="str">
        <f t="shared" si="832"/>
        <v/>
      </c>
      <c r="CC1417" t="str">
        <f t="shared" si="833"/>
        <v/>
      </c>
      <c r="CD1417" t="str">
        <f t="shared" si="834"/>
        <v/>
      </c>
      <c r="CE1417" t="str">
        <f t="shared" si="835"/>
        <v/>
      </c>
      <c r="CF1417" t="str">
        <f t="shared" si="836"/>
        <v/>
      </c>
      <c r="CG1417" t="str">
        <f t="shared" si="837"/>
        <v/>
      </c>
      <c r="CH1417" t="str">
        <f t="shared" si="838"/>
        <v/>
      </c>
      <c r="CI1417" t="str">
        <f t="shared" si="839"/>
        <v/>
      </c>
      <c r="CJ1417" t="str">
        <f t="shared" si="840"/>
        <v/>
      </c>
      <c r="CK1417" t="str">
        <f t="shared" si="841"/>
        <v/>
      </c>
      <c r="CL1417" t="str">
        <f t="shared" si="842"/>
        <v/>
      </c>
      <c r="CM1417" t="str">
        <f t="shared" si="843"/>
        <v/>
      </c>
      <c r="CN1417" t="str">
        <f t="shared" si="844"/>
        <v/>
      </c>
      <c r="CO1417" t="str">
        <f t="shared" si="845"/>
        <v/>
      </c>
    </row>
    <row r="1418" spans="1:93" ht="17.100000000000001" customHeight="1">
      <c r="A1418" t="s">
        <v>6460</v>
      </c>
      <c r="B1418" s="97" t="s">
        <v>5607</v>
      </c>
      <c r="C1418" s="26" t="s">
        <v>6539</v>
      </c>
      <c r="D1418" s="27"/>
      <c r="E1418" s="27" t="s">
        <v>70</v>
      </c>
      <c r="F1418" t="s">
        <v>48</v>
      </c>
      <c r="G1418" s="30" t="s">
        <v>58</v>
      </c>
      <c r="H1418" t="s">
        <v>68</v>
      </c>
      <c r="I1418" t="s">
        <v>6457</v>
      </c>
      <c r="K1418" s="28" t="s">
        <v>5330</v>
      </c>
      <c r="M1418" t="s">
        <v>38</v>
      </c>
      <c r="R1418" t="str">
        <f>IF(COUNTIF(soi_input_variables!A:A,B1418)&gt;0,"yes","no")</f>
        <v>yes</v>
      </c>
      <c r="S1418" t="str">
        <f>IF(COUNTIF(midas_input_variables!A:A,B1418)&gt;0,"yes","no")</f>
        <v>yes</v>
      </c>
      <c r="T1418" t="str">
        <f t="shared" si="846"/>
        <v>yes</v>
      </c>
      <c r="U1418">
        <v>100</v>
      </c>
      <c r="V1418" t="str">
        <f>IF(COUNTIF(eucalc_variables_proxies!A:A,B1418)&gt;0,"yes","no")</f>
        <v>yes</v>
      </c>
      <c r="X1418" t="s">
        <v>3136</v>
      </c>
      <c r="Y1418" t="s">
        <v>3136</v>
      </c>
      <c r="AO1418" s="29">
        <v>2204</v>
      </c>
      <c r="AP1418" s="103" t="s">
        <v>6555</v>
      </c>
      <c r="AQ1418" s="104" t="b">
        <v>1</v>
      </c>
      <c r="AR1418" s="105"/>
      <c r="AS1418" s="29">
        <v>2204</v>
      </c>
      <c r="AT1418" s="131" t="str" cm="1">
        <f t="array" ref="AT1418">IFERROR(_xlfn.TEXTSPLIT(AR1418,";",,FALSE),"")</f>
        <v/>
      </c>
      <c r="BJ1418" s="132" t="str">
        <f t="shared" si="813"/>
        <v/>
      </c>
      <c r="BK1418" s="132" t="str">
        <f t="shared" si="814"/>
        <v/>
      </c>
      <c r="BL1418" s="132" t="str">
        <f t="shared" si="815"/>
        <v/>
      </c>
      <c r="BM1418" s="132" t="str">
        <f t="shared" si="816"/>
        <v/>
      </c>
      <c r="BN1418" s="132" t="str">
        <f t="shared" si="817"/>
        <v/>
      </c>
      <c r="BO1418" s="132" t="str">
        <f t="shared" si="818"/>
        <v/>
      </c>
      <c r="BP1418" s="132" t="str">
        <f t="shared" si="819"/>
        <v/>
      </c>
      <c r="BQ1418" s="132" t="str">
        <f t="shared" si="820"/>
        <v/>
      </c>
      <c r="BR1418" s="132" t="str">
        <f t="shared" si="821"/>
        <v/>
      </c>
      <c r="BS1418" s="132" t="str">
        <f t="shared" si="822"/>
        <v/>
      </c>
      <c r="BT1418" s="132" t="str">
        <f t="shared" si="823"/>
        <v/>
      </c>
      <c r="BU1418" s="132" t="str">
        <f t="shared" si="824"/>
        <v/>
      </c>
      <c r="BV1418" s="132" t="str">
        <f t="shared" si="825"/>
        <v/>
      </c>
      <c r="BW1418" s="132" t="str">
        <f t="shared" si="826"/>
        <v/>
      </c>
      <c r="BX1418" s="132" t="str">
        <f t="shared" si="827"/>
        <v/>
      </c>
      <c r="BY1418" s="132" t="str">
        <f t="shared" si="828"/>
        <v/>
      </c>
      <c r="BZ1418" t="str">
        <f t="shared" si="830"/>
        <v/>
      </c>
      <c r="CA1418" t="str">
        <f t="shared" si="831"/>
        <v/>
      </c>
      <c r="CB1418" t="str">
        <f t="shared" si="832"/>
        <v/>
      </c>
      <c r="CC1418" t="str">
        <f t="shared" si="833"/>
        <v/>
      </c>
      <c r="CD1418" t="str">
        <f t="shared" si="834"/>
        <v/>
      </c>
      <c r="CE1418" t="str">
        <f t="shared" si="835"/>
        <v/>
      </c>
      <c r="CF1418" t="str">
        <f t="shared" si="836"/>
        <v/>
      </c>
      <c r="CG1418" t="str">
        <f t="shared" si="837"/>
        <v/>
      </c>
      <c r="CH1418" t="str">
        <f t="shared" si="838"/>
        <v/>
      </c>
      <c r="CI1418" t="str">
        <f t="shared" si="839"/>
        <v/>
      </c>
      <c r="CJ1418" t="str">
        <f t="shared" si="840"/>
        <v/>
      </c>
      <c r="CK1418" t="str">
        <f t="shared" si="841"/>
        <v/>
      </c>
      <c r="CL1418" t="str">
        <f t="shared" si="842"/>
        <v/>
      </c>
      <c r="CM1418" t="str">
        <f t="shared" si="843"/>
        <v/>
      </c>
      <c r="CN1418" t="str">
        <f t="shared" si="844"/>
        <v/>
      </c>
      <c r="CO1418" t="str">
        <f t="shared" si="845"/>
        <v/>
      </c>
    </row>
    <row r="1419" spans="1:93" ht="16.5" customHeight="1">
      <c r="A1419" t="s">
        <v>6461</v>
      </c>
      <c r="B1419" s="97" t="s">
        <v>5610</v>
      </c>
      <c r="C1419" s="26" t="s">
        <v>6556</v>
      </c>
      <c r="D1419" s="27"/>
      <c r="E1419" s="27" t="s">
        <v>70</v>
      </c>
      <c r="F1419" t="s">
        <v>48</v>
      </c>
      <c r="G1419" s="30" t="s">
        <v>58</v>
      </c>
      <c r="H1419" t="s">
        <v>68</v>
      </c>
      <c r="I1419" t="s">
        <v>6463</v>
      </c>
      <c r="K1419" s="28" t="s">
        <v>5330</v>
      </c>
      <c r="M1419" t="s">
        <v>38</v>
      </c>
      <c r="R1419" t="str">
        <f>IF(COUNTIF(soi_input_variables!A:A,B1419)&gt;0,"yes","no")</f>
        <v>yes</v>
      </c>
      <c r="S1419" t="str">
        <f>IF(COUNTIF(midas_input_variables!A:A,B1419)&gt;0,"yes","no")</f>
        <v>yes</v>
      </c>
      <c r="T1419" t="str">
        <f t="shared" si="846"/>
        <v>yes</v>
      </c>
      <c r="U1419">
        <v>100</v>
      </c>
      <c r="V1419" t="str">
        <f>IF(COUNTIF(eucalc_variables_proxies!A:A,B1419)&gt;0,"yes","no")</f>
        <v>yes</v>
      </c>
      <c r="X1419" t="s">
        <v>3136</v>
      </c>
      <c r="Y1419" t="s">
        <v>3136</v>
      </c>
      <c r="AO1419" s="29">
        <v>2204</v>
      </c>
      <c r="AP1419" s="103" t="s">
        <v>6557</v>
      </c>
      <c r="AQ1419" s="104" t="b">
        <v>1</v>
      </c>
      <c r="AR1419" s="105"/>
      <c r="AS1419" s="29">
        <v>2204</v>
      </c>
      <c r="AT1419" s="131" t="str" cm="1">
        <f t="array" ref="AT1419">IFERROR(_xlfn.TEXTSPLIT(AR1419,";",,FALSE),"")</f>
        <v/>
      </c>
      <c r="BJ1419" s="132" t="str">
        <f t="shared" si="813"/>
        <v/>
      </c>
      <c r="BK1419" s="132" t="str">
        <f t="shared" si="814"/>
        <v/>
      </c>
      <c r="BL1419" s="132" t="str">
        <f t="shared" si="815"/>
        <v/>
      </c>
      <c r="BM1419" s="132" t="str">
        <f t="shared" si="816"/>
        <v/>
      </c>
      <c r="BN1419" s="132" t="str">
        <f t="shared" si="817"/>
        <v/>
      </c>
      <c r="BO1419" s="132" t="str">
        <f t="shared" si="818"/>
        <v/>
      </c>
      <c r="BP1419" s="132" t="str">
        <f t="shared" si="819"/>
        <v/>
      </c>
      <c r="BQ1419" s="132" t="str">
        <f t="shared" si="820"/>
        <v/>
      </c>
      <c r="BR1419" s="132" t="str">
        <f t="shared" si="821"/>
        <v/>
      </c>
      <c r="BS1419" s="132" t="str">
        <f t="shared" si="822"/>
        <v/>
      </c>
      <c r="BT1419" s="132" t="str">
        <f t="shared" si="823"/>
        <v/>
      </c>
      <c r="BU1419" s="132" t="str">
        <f t="shared" si="824"/>
        <v/>
      </c>
      <c r="BV1419" s="132" t="str">
        <f t="shared" si="825"/>
        <v/>
      </c>
      <c r="BW1419" s="132" t="str">
        <f t="shared" si="826"/>
        <v/>
      </c>
      <c r="BX1419" s="132" t="str">
        <f t="shared" si="827"/>
        <v/>
      </c>
      <c r="BY1419" s="132" t="str">
        <f t="shared" si="828"/>
        <v/>
      </c>
      <c r="BZ1419" t="str">
        <f t="shared" si="830"/>
        <v/>
      </c>
      <c r="CA1419" t="str">
        <f t="shared" si="831"/>
        <v/>
      </c>
      <c r="CB1419" t="str">
        <f t="shared" si="832"/>
        <v/>
      </c>
      <c r="CC1419" t="str">
        <f t="shared" si="833"/>
        <v/>
      </c>
      <c r="CD1419" t="str">
        <f t="shared" si="834"/>
        <v/>
      </c>
      <c r="CE1419" t="str">
        <f t="shared" si="835"/>
        <v/>
      </c>
      <c r="CF1419" t="str">
        <f t="shared" si="836"/>
        <v/>
      </c>
      <c r="CG1419" t="str">
        <f t="shared" si="837"/>
        <v/>
      </c>
      <c r="CH1419" t="str">
        <f t="shared" si="838"/>
        <v/>
      </c>
      <c r="CI1419" t="str">
        <f t="shared" si="839"/>
        <v/>
      </c>
      <c r="CJ1419" t="str">
        <f t="shared" si="840"/>
        <v/>
      </c>
      <c r="CK1419" t="str">
        <f t="shared" si="841"/>
        <v/>
      </c>
      <c r="CL1419" t="str">
        <f t="shared" si="842"/>
        <v/>
      </c>
      <c r="CM1419" t="str">
        <f t="shared" si="843"/>
        <v/>
      </c>
      <c r="CN1419" t="str">
        <f t="shared" si="844"/>
        <v/>
      </c>
      <c r="CO1419" t="str">
        <f t="shared" si="845"/>
        <v/>
      </c>
    </row>
    <row r="1420" spans="1:93" ht="16.5" customHeight="1">
      <c r="A1420" s="98" t="s">
        <v>6464</v>
      </c>
      <c r="B1420" t="s">
        <v>6558</v>
      </c>
      <c r="C1420" s="26"/>
      <c r="D1420" s="27"/>
      <c r="E1420" s="27" t="s">
        <v>70</v>
      </c>
      <c r="F1420" t="s">
        <v>48</v>
      </c>
      <c r="G1420" s="30" t="s">
        <v>58</v>
      </c>
      <c r="H1420" t="s">
        <v>68</v>
      </c>
      <c r="K1420" s="28"/>
      <c r="M1420" s="198" t="s">
        <v>1707</v>
      </c>
      <c r="R1420" t="str">
        <f>IF(COUNTIF(soi_input_variables!A:A,B1420)&gt;0,"yes","no")</f>
        <v>no</v>
      </c>
      <c r="S1420" t="str">
        <f>IF(COUNTIF(midas_input_variables!A:A,B1420)&gt;0,"yes","no")</f>
        <v>no</v>
      </c>
      <c r="T1420" t="str">
        <f t="shared" ref="T1420:T1421" si="856">IF(OR(R1420="yes",S1420="yes"),"yes","no")</f>
        <v>no</v>
      </c>
      <c r="V1420" t="str">
        <f>IF(COUNTIF(eucalc_variables_proxies!A:A,B1420)&gt;0,"yes","no")</f>
        <v>no</v>
      </c>
      <c r="W1420" t="s">
        <v>38</v>
      </c>
      <c r="AO1420" s="29">
        <v>2204</v>
      </c>
      <c r="AP1420" s="103" t="s">
        <v>6559</v>
      </c>
      <c r="AQ1420" s="104" t="b">
        <v>1</v>
      </c>
      <c r="AR1420" s="105"/>
      <c r="AS1420" s="29">
        <v>2204</v>
      </c>
      <c r="AT1420" s="131" t="str" cm="1">
        <f t="array" ref="AT1420">IFERROR(_xlfn.TEXTSPLIT(AR1420,";",,FALSE),"")</f>
        <v/>
      </c>
      <c r="BJ1420" s="132" t="str">
        <f t="shared" ref="BJ1420:BJ1483" si="857">IF(LEN(AT1420)&gt;0,VALUE(AT1420),"")</f>
        <v/>
      </c>
      <c r="BK1420" s="132" t="str">
        <f t="shared" ref="BK1420:BK1483" si="858">IF(LEN(AU1420)&gt;0,VALUE(AU1420),"")</f>
        <v/>
      </c>
      <c r="BL1420" s="132" t="str">
        <f t="shared" ref="BL1420:BL1483" si="859">IF(LEN(AV1420)&gt;0,VALUE(AV1420),"")</f>
        <v/>
      </c>
      <c r="BM1420" s="132" t="str">
        <f t="shared" ref="BM1420:BM1483" si="860">IF(LEN(AW1420)&gt;0,VALUE(AW1420),"")</f>
        <v/>
      </c>
      <c r="BN1420" s="132" t="str">
        <f t="shared" ref="BN1420:BN1483" si="861">IF(LEN(AX1420)&gt;0,VALUE(AX1420),"")</f>
        <v/>
      </c>
      <c r="BO1420" s="132" t="str">
        <f t="shared" ref="BO1420:BO1483" si="862">IF(LEN(AY1420)&gt;0,VALUE(AY1420),"")</f>
        <v/>
      </c>
      <c r="BP1420" s="132" t="str">
        <f t="shared" ref="BP1420:BP1483" si="863">IF(LEN(AZ1420)&gt;0,VALUE(AZ1420),"")</f>
        <v/>
      </c>
      <c r="BQ1420" s="132" t="str">
        <f t="shared" ref="BQ1420:BQ1483" si="864">IF(LEN(BA1420)&gt;0,VALUE(BA1420),"")</f>
        <v/>
      </c>
      <c r="BR1420" s="132" t="str">
        <f t="shared" ref="BR1420:BR1483" si="865">IF(LEN(BB1420)&gt;0,VALUE(BB1420),"")</f>
        <v/>
      </c>
      <c r="BS1420" s="132" t="str">
        <f t="shared" ref="BS1420:BS1483" si="866">IF(LEN(BC1420)&gt;0,VALUE(BC1420),"")</f>
        <v/>
      </c>
      <c r="BT1420" s="132" t="str">
        <f t="shared" ref="BT1420:BT1483" si="867">IF(LEN(BD1420)&gt;0,VALUE(BD1420),"")</f>
        <v/>
      </c>
      <c r="BU1420" s="132" t="str">
        <f t="shared" ref="BU1420:BU1483" si="868">IF(LEN(BE1420)&gt;0,VALUE(BE1420),"")</f>
        <v/>
      </c>
      <c r="BV1420" s="132" t="str">
        <f t="shared" ref="BV1420:BV1483" si="869">IF(LEN(BF1420)&gt;0,VALUE(BF1420),"")</f>
        <v/>
      </c>
      <c r="BW1420" s="132" t="str">
        <f t="shared" ref="BW1420:BW1483" si="870">IF(LEN(BG1420)&gt;0,VALUE(BG1420),"")</f>
        <v/>
      </c>
      <c r="BX1420" s="132" t="str">
        <f t="shared" ref="BX1420:BX1483" si="871">IF(LEN(BH1420)&gt;0,VALUE(BH1420),"")</f>
        <v/>
      </c>
      <c r="BY1420" s="132" t="str">
        <f t="shared" ref="BY1420:BY1483" si="872">IF(LEN(BI1420)&gt;0,VALUE(BI1420),"")</f>
        <v/>
      </c>
      <c r="BZ1420" t="str">
        <f t="shared" si="830"/>
        <v/>
      </c>
      <c r="CA1420" t="str">
        <f t="shared" si="831"/>
        <v/>
      </c>
      <c r="CB1420" t="str">
        <f t="shared" si="832"/>
        <v/>
      </c>
      <c r="CC1420" t="str">
        <f t="shared" si="833"/>
        <v/>
      </c>
      <c r="CD1420" t="str">
        <f t="shared" si="834"/>
        <v/>
      </c>
      <c r="CE1420" t="str">
        <f t="shared" si="835"/>
        <v/>
      </c>
      <c r="CF1420" t="str">
        <f t="shared" si="836"/>
        <v/>
      </c>
      <c r="CG1420" t="str">
        <f t="shared" si="837"/>
        <v/>
      </c>
      <c r="CH1420" t="str">
        <f t="shared" si="838"/>
        <v/>
      </c>
      <c r="CI1420" t="str">
        <f t="shared" si="839"/>
        <v/>
      </c>
      <c r="CJ1420" t="str">
        <f t="shared" si="840"/>
        <v/>
      </c>
      <c r="CK1420" t="str">
        <f t="shared" si="841"/>
        <v/>
      </c>
      <c r="CL1420" t="str">
        <f t="shared" si="842"/>
        <v/>
      </c>
      <c r="CM1420" t="str">
        <f t="shared" si="843"/>
        <v/>
      </c>
      <c r="CN1420" t="str">
        <f t="shared" si="844"/>
        <v/>
      </c>
      <c r="CO1420" t="str">
        <f t="shared" si="845"/>
        <v/>
      </c>
    </row>
    <row r="1421" spans="1:93" ht="17.100000000000001" customHeight="1">
      <c r="A1421" t="s">
        <v>6466</v>
      </c>
      <c r="B1421" s="97" t="s">
        <v>5613</v>
      </c>
      <c r="C1421" s="26" t="s">
        <v>6560</v>
      </c>
      <c r="D1421" s="27"/>
      <c r="E1421" s="27" t="s">
        <v>70</v>
      </c>
      <c r="F1421" t="s">
        <v>48</v>
      </c>
      <c r="G1421" s="30" t="s">
        <v>58</v>
      </c>
      <c r="H1421" t="s">
        <v>68</v>
      </c>
      <c r="K1421" s="28" t="s">
        <v>5339</v>
      </c>
      <c r="M1421" t="s">
        <v>38</v>
      </c>
      <c r="R1421" t="str">
        <f>IF(COUNTIF(soi_input_variables!A:A,B1421)&gt;0,"yes","no")</f>
        <v>no</v>
      </c>
      <c r="S1421" t="str">
        <f>IF(COUNTIF(midas_input_variables!A:A,B1421)&gt;0,"yes","no")</f>
        <v>yes</v>
      </c>
      <c r="T1421" t="str">
        <f t="shared" si="856"/>
        <v>yes</v>
      </c>
      <c r="U1421">
        <v>5</v>
      </c>
      <c r="V1421" t="str">
        <f>IF(COUNTIF(eucalc_variables_proxies!A:A,B1421)&gt;0,"yes","no")</f>
        <v>yes</v>
      </c>
      <c r="X1421" t="s">
        <v>3136</v>
      </c>
      <c r="Y1421" t="s">
        <v>3136</v>
      </c>
      <c r="AO1421" s="29">
        <v>2204</v>
      </c>
      <c r="AP1421" s="103" t="s">
        <v>6561</v>
      </c>
      <c r="AQ1421" s="104" t="b">
        <v>1</v>
      </c>
      <c r="AR1421" s="105"/>
      <c r="AS1421" s="29">
        <v>2204</v>
      </c>
      <c r="AT1421" s="131" t="str" cm="1">
        <f t="array" ref="AT1421">IFERROR(_xlfn.TEXTSPLIT(AR1421,";",,FALSE),"")</f>
        <v/>
      </c>
      <c r="BJ1421" s="132" t="str">
        <f t="shared" si="857"/>
        <v/>
      </c>
      <c r="BK1421" s="132" t="str">
        <f t="shared" si="858"/>
        <v/>
      </c>
      <c r="BL1421" s="132" t="str">
        <f t="shared" si="859"/>
        <v/>
      </c>
      <c r="BM1421" s="132" t="str">
        <f t="shared" si="860"/>
        <v/>
      </c>
      <c r="BN1421" s="132" t="str">
        <f t="shared" si="861"/>
        <v/>
      </c>
      <c r="BO1421" s="132" t="str">
        <f t="shared" si="862"/>
        <v/>
      </c>
      <c r="BP1421" s="132" t="str">
        <f t="shared" si="863"/>
        <v/>
      </c>
      <c r="BQ1421" s="132" t="str">
        <f t="shared" si="864"/>
        <v/>
      </c>
      <c r="BR1421" s="132" t="str">
        <f t="shared" si="865"/>
        <v/>
      </c>
      <c r="BS1421" s="132" t="str">
        <f t="shared" si="866"/>
        <v/>
      </c>
      <c r="BT1421" s="132" t="str">
        <f t="shared" si="867"/>
        <v/>
      </c>
      <c r="BU1421" s="132" t="str">
        <f t="shared" si="868"/>
        <v/>
      </c>
      <c r="BV1421" s="132" t="str">
        <f t="shared" si="869"/>
        <v/>
      </c>
      <c r="BW1421" s="132" t="str">
        <f t="shared" si="870"/>
        <v/>
      </c>
      <c r="BX1421" s="132" t="str">
        <f t="shared" si="871"/>
        <v/>
      </c>
      <c r="BY1421" s="132" t="str">
        <f t="shared" si="872"/>
        <v/>
      </c>
      <c r="BZ1421" t="str">
        <f t="shared" si="830"/>
        <v/>
      </c>
      <c r="CA1421" t="str">
        <f t="shared" si="831"/>
        <v/>
      </c>
      <c r="CB1421" t="str">
        <f t="shared" si="832"/>
        <v/>
      </c>
      <c r="CC1421" t="str">
        <f t="shared" si="833"/>
        <v/>
      </c>
      <c r="CD1421" t="str">
        <f t="shared" si="834"/>
        <v/>
      </c>
      <c r="CE1421" t="str">
        <f t="shared" si="835"/>
        <v/>
      </c>
      <c r="CF1421" t="str">
        <f t="shared" si="836"/>
        <v/>
      </c>
      <c r="CG1421" t="str">
        <f t="shared" si="837"/>
        <v/>
      </c>
      <c r="CH1421" t="str">
        <f t="shared" si="838"/>
        <v/>
      </c>
      <c r="CI1421" t="str">
        <f t="shared" si="839"/>
        <v/>
      </c>
      <c r="CJ1421" t="str">
        <f t="shared" si="840"/>
        <v/>
      </c>
      <c r="CK1421" t="str">
        <f t="shared" si="841"/>
        <v/>
      </c>
      <c r="CL1421" t="str">
        <f t="shared" si="842"/>
        <v/>
      </c>
      <c r="CM1421" t="str">
        <f t="shared" si="843"/>
        <v/>
      </c>
      <c r="CN1421" t="str">
        <f t="shared" si="844"/>
        <v/>
      </c>
      <c r="CO1421" t="str">
        <f t="shared" si="845"/>
        <v/>
      </c>
    </row>
    <row r="1422" spans="1:93" ht="16.5" customHeight="1">
      <c r="A1422" t="s">
        <v>6256</v>
      </c>
      <c r="B1422" s="97" t="s">
        <v>5615</v>
      </c>
      <c r="C1422" s="26" t="s">
        <v>6277</v>
      </c>
      <c r="D1422" s="27"/>
      <c r="E1422" s="27" t="s">
        <v>6562</v>
      </c>
      <c r="F1422" t="s">
        <v>48</v>
      </c>
      <c r="G1422" s="30" t="s">
        <v>58</v>
      </c>
      <c r="H1422" t="s">
        <v>526</v>
      </c>
      <c r="K1422" s="28"/>
      <c r="M1422" t="s">
        <v>38</v>
      </c>
      <c r="R1422" t="str">
        <f>IF(COUNTIF(soi_input_variables!A:A,B1422)&gt;0,"yes","no")</f>
        <v>yes</v>
      </c>
      <c r="S1422" t="str">
        <f>IF(COUNTIF(midas_input_variables!A:A,B1422)&gt;0,"yes","no")</f>
        <v>no</v>
      </c>
      <c r="T1422" t="str">
        <f t="shared" si="846"/>
        <v>yes</v>
      </c>
      <c r="V1422" t="str">
        <f>IF(COUNTIF(eucalc_variables_proxies!A:A,B1422)&gt;0,"yes","no")</f>
        <v>yes</v>
      </c>
      <c r="X1422" t="s">
        <v>2966</v>
      </c>
      <c r="Y1422" t="s">
        <v>5616</v>
      </c>
      <c r="AO1422" s="29">
        <v>2204</v>
      </c>
      <c r="AP1422" s="103" t="s">
        <v>6563</v>
      </c>
      <c r="AQ1422" s="104" t="b">
        <v>1</v>
      </c>
      <c r="AR1422" s="105"/>
      <c r="AS1422" s="29">
        <v>2204</v>
      </c>
      <c r="AT1422" s="131" t="str" cm="1">
        <f t="array" ref="AT1422">IFERROR(_xlfn.TEXTSPLIT(AR1422,";",,FALSE),"")</f>
        <v/>
      </c>
      <c r="BJ1422" s="132" t="str">
        <f t="shared" si="857"/>
        <v/>
      </c>
      <c r="BK1422" s="132" t="str">
        <f t="shared" si="858"/>
        <v/>
      </c>
      <c r="BL1422" s="132" t="str">
        <f t="shared" si="859"/>
        <v/>
      </c>
      <c r="BM1422" s="132" t="str">
        <f t="shared" si="860"/>
        <v/>
      </c>
      <c r="BN1422" s="132" t="str">
        <f t="shared" si="861"/>
        <v/>
      </c>
      <c r="BO1422" s="132" t="str">
        <f t="shared" si="862"/>
        <v/>
      </c>
      <c r="BP1422" s="132" t="str">
        <f t="shared" si="863"/>
        <v/>
      </c>
      <c r="BQ1422" s="132" t="str">
        <f t="shared" si="864"/>
        <v/>
      </c>
      <c r="BR1422" s="132" t="str">
        <f t="shared" si="865"/>
        <v/>
      </c>
      <c r="BS1422" s="132" t="str">
        <f t="shared" si="866"/>
        <v/>
      </c>
      <c r="BT1422" s="132" t="str">
        <f t="shared" si="867"/>
        <v/>
      </c>
      <c r="BU1422" s="132" t="str">
        <f t="shared" si="868"/>
        <v/>
      </c>
      <c r="BV1422" s="132" t="str">
        <f t="shared" si="869"/>
        <v/>
      </c>
      <c r="BW1422" s="132" t="str">
        <f t="shared" si="870"/>
        <v/>
      </c>
      <c r="BX1422" s="132" t="str">
        <f t="shared" si="871"/>
        <v/>
      </c>
      <c r="BY1422" s="132" t="str">
        <f t="shared" si="872"/>
        <v/>
      </c>
      <c r="BZ1422" t="str">
        <f t="shared" si="830"/>
        <v/>
      </c>
      <c r="CA1422" t="str">
        <f t="shared" si="831"/>
        <v/>
      </c>
      <c r="CB1422" t="str">
        <f t="shared" si="832"/>
        <v/>
      </c>
      <c r="CC1422" t="str">
        <f t="shared" si="833"/>
        <v/>
      </c>
      <c r="CD1422" t="str">
        <f t="shared" si="834"/>
        <v/>
      </c>
      <c r="CE1422" t="str">
        <f t="shared" si="835"/>
        <v/>
      </c>
      <c r="CF1422" t="str">
        <f t="shared" si="836"/>
        <v/>
      </c>
      <c r="CG1422" t="str">
        <f t="shared" si="837"/>
        <v/>
      </c>
      <c r="CH1422" t="str">
        <f t="shared" si="838"/>
        <v/>
      </c>
      <c r="CI1422" t="str">
        <f t="shared" si="839"/>
        <v/>
      </c>
      <c r="CJ1422" t="str">
        <f t="shared" si="840"/>
        <v/>
      </c>
      <c r="CK1422" t="str">
        <f t="shared" si="841"/>
        <v/>
      </c>
      <c r="CL1422" t="str">
        <f t="shared" si="842"/>
        <v/>
      </c>
      <c r="CM1422" t="str">
        <f t="shared" si="843"/>
        <v/>
      </c>
      <c r="CN1422" t="str">
        <f t="shared" si="844"/>
        <v/>
      </c>
      <c r="CO1422" t="str">
        <f t="shared" si="845"/>
        <v/>
      </c>
    </row>
    <row r="1423" spans="1:93" ht="14.7" customHeight="1">
      <c r="A1423" t="s">
        <v>6263</v>
      </c>
      <c r="B1423" s="97" t="s">
        <v>5618</v>
      </c>
      <c r="C1423" s="26" t="s">
        <v>6280</v>
      </c>
      <c r="D1423" s="27"/>
      <c r="E1423" s="27" t="s">
        <v>6562</v>
      </c>
      <c r="F1423" t="s">
        <v>48</v>
      </c>
      <c r="G1423" s="30" t="s">
        <v>58</v>
      </c>
      <c r="H1423" t="s">
        <v>526</v>
      </c>
      <c r="K1423" s="28"/>
      <c r="M1423" t="s">
        <v>38</v>
      </c>
      <c r="R1423" t="str">
        <f>IF(COUNTIF(soi_input_variables!A:A,B1423)&gt;0,"yes","no")</f>
        <v>yes</v>
      </c>
      <c r="S1423" t="str">
        <f>IF(COUNTIF(midas_input_variables!A:A,B1423)&gt;0,"yes","no")</f>
        <v>yes</v>
      </c>
      <c r="T1423" t="str">
        <f t="shared" si="846"/>
        <v>yes</v>
      </c>
      <c r="U1423">
        <v>100000</v>
      </c>
      <c r="V1423" t="str">
        <f>IF(COUNTIF(eucalc_variables_proxies!A:A,B1423)&gt;0,"yes","no")</f>
        <v>yes</v>
      </c>
      <c r="X1423" t="s">
        <v>2966</v>
      </c>
      <c r="Y1423" t="s">
        <v>5616</v>
      </c>
      <c r="AO1423" s="29">
        <v>2204</v>
      </c>
      <c r="AP1423" s="103" t="s">
        <v>6564</v>
      </c>
      <c r="AQ1423" s="104" t="b">
        <v>1</v>
      </c>
      <c r="AR1423" s="105"/>
      <c r="AS1423" s="29">
        <v>2204</v>
      </c>
      <c r="AT1423" s="131" t="str" cm="1">
        <f t="array" ref="AT1423">IFERROR(_xlfn.TEXTSPLIT(AR1423,";",,FALSE),"")</f>
        <v/>
      </c>
      <c r="BJ1423" s="132" t="str">
        <f t="shared" si="857"/>
        <v/>
      </c>
      <c r="BK1423" s="132" t="str">
        <f t="shared" si="858"/>
        <v/>
      </c>
      <c r="BL1423" s="132" t="str">
        <f t="shared" si="859"/>
        <v/>
      </c>
      <c r="BM1423" s="132" t="str">
        <f t="shared" si="860"/>
        <v/>
      </c>
      <c r="BN1423" s="132" t="str">
        <f t="shared" si="861"/>
        <v/>
      </c>
      <c r="BO1423" s="132" t="str">
        <f t="shared" si="862"/>
        <v/>
      </c>
      <c r="BP1423" s="132" t="str">
        <f t="shared" si="863"/>
        <v/>
      </c>
      <c r="BQ1423" s="132" t="str">
        <f t="shared" si="864"/>
        <v/>
      </c>
      <c r="BR1423" s="132" t="str">
        <f t="shared" si="865"/>
        <v/>
      </c>
      <c r="BS1423" s="132" t="str">
        <f t="shared" si="866"/>
        <v/>
      </c>
      <c r="BT1423" s="132" t="str">
        <f t="shared" si="867"/>
        <v/>
      </c>
      <c r="BU1423" s="132" t="str">
        <f t="shared" si="868"/>
        <v/>
      </c>
      <c r="BV1423" s="132" t="str">
        <f t="shared" si="869"/>
        <v/>
      </c>
      <c r="BW1423" s="132" t="str">
        <f t="shared" si="870"/>
        <v/>
      </c>
      <c r="BX1423" s="132" t="str">
        <f t="shared" si="871"/>
        <v/>
      </c>
      <c r="BY1423" s="132" t="str">
        <f t="shared" si="872"/>
        <v/>
      </c>
      <c r="BZ1423" t="str">
        <f t="shared" si="830"/>
        <v/>
      </c>
      <c r="CA1423" t="str">
        <f t="shared" si="831"/>
        <v/>
      </c>
      <c r="CB1423" t="str">
        <f t="shared" si="832"/>
        <v/>
      </c>
      <c r="CC1423" t="str">
        <f t="shared" si="833"/>
        <v/>
      </c>
      <c r="CD1423" t="str">
        <f t="shared" si="834"/>
        <v/>
      </c>
      <c r="CE1423" t="str">
        <f t="shared" si="835"/>
        <v/>
      </c>
      <c r="CF1423" t="str">
        <f t="shared" si="836"/>
        <v/>
      </c>
      <c r="CG1423" t="str">
        <f t="shared" si="837"/>
        <v/>
      </c>
      <c r="CH1423" t="str">
        <f t="shared" si="838"/>
        <v/>
      </c>
      <c r="CI1423" t="str">
        <f t="shared" si="839"/>
        <v/>
      </c>
      <c r="CJ1423" t="str">
        <f t="shared" si="840"/>
        <v/>
      </c>
      <c r="CK1423" t="str">
        <f t="shared" si="841"/>
        <v/>
      </c>
      <c r="CL1423" t="str">
        <f t="shared" si="842"/>
        <v/>
      </c>
      <c r="CM1423" t="str">
        <f t="shared" si="843"/>
        <v/>
      </c>
      <c r="CN1423" t="str">
        <f t="shared" si="844"/>
        <v/>
      </c>
      <c r="CO1423" t="str">
        <f t="shared" si="845"/>
        <v/>
      </c>
    </row>
    <row r="1424" spans="1:93" ht="15.6" customHeight="1">
      <c r="A1424" t="s">
        <v>6257</v>
      </c>
      <c r="B1424" s="97" t="s">
        <v>5621</v>
      </c>
      <c r="C1424" s="26" t="s">
        <v>6265</v>
      </c>
      <c r="D1424" s="27"/>
      <c r="E1424" s="27" t="s">
        <v>6562</v>
      </c>
      <c r="F1424" t="s">
        <v>48</v>
      </c>
      <c r="G1424" s="30" t="s">
        <v>58</v>
      </c>
      <c r="H1424" t="s">
        <v>526</v>
      </c>
      <c r="K1424" s="28"/>
      <c r="M1424" t="s">
        <v>38</v>
      </c>
      <c r="R1424" t="str">
        <f>IF(COUNTIF(soi_input_variables!A:A,B1424)&gt;0,"yes","no")</f>
        <v>yes</v>
      </c>
      <c r="S1424" t="str">
        <f>IF(COUNTIF(midas_input_variables!A:A,B1424)&gt;0,"yes","no")</f>
        <v>no</v>
      </c>
      <c r="T1424" t="str">
        <f t="shared" si="846"/>
        <v>yes</v>
      </c>
      <c r="V1424" t="str">
        <f>IF(COUNTIF(eucalc_variables_proxies!A:A,B1424)&gt;0,"yes","no")</f>
        <v>yes</v>
      </c>
      <c r="X1424" t="s">
        <v>2966</v>
      </c>
      <c r="Y1424" t="s">
        <v>5616</v>
      </c>
      <c r="AO1424" s="29">
        <v>2204</v>
      </c>
      <c r="AP1424" s="103" t="s">
        <v>6565</v>
      </c>
      <c r="AQ1424" s="104" t="b">
        <v>1</v>
      </c>
      <c r="AR1424" s="105"/>
      <c r="AS1424" s="29">
        <v>2204</v>
      </c>
      <c r="AT1424" s="131" t="str" cm="1">
        <f t="array" ref="AT1424">IFERROR(_xlfn.TEXTSPLIT(AR1424,";",,FALSE),"")</f>
        <v/>
      </c>
      <c r="BJ1424" s="132" t="str">
        <f t="shared" si="857"/>
        <v/>
      </c>
      <c r="BK1424" s="132" t="str">
        <f t="shared" si="858"/>
        <v/>
      </c>
      <c r="BL1424" s="132" t="str">
        <f t="shared" si="859"/>
        <v/>
      </c>
      <c r="BM1424" s="132" t="str">
        <f t="shared" si="860"/>
        <v/>
      </c>
      <c r="BN1424" s="132" t="str">
        <f t="shared" si="861"/>
        <v/>
      </c>
      <c r="BO1424" s="132" t="str">
        <f t="shared" si="862"/>
        <v/>
      </c>
      <c r="BP1424" s="132" t="str">
        <f t="shared" si="863"/>
        <v/>
      </c>
      <c r="BQ1424" s="132" t="str">
        <f t="shared" si="864"/>
        <v/>
      </c>
      <c r="BR1424" s="132" t="str">
        <f t="shared" si="865"/>
        <v/>
      </c>
      <c r="BS1424" s="132" t="str">
        <f t="shared" si="866"/>
        <v/>
      </c>
      <c r="BT1424" s="132" t="str">
        <f t="shared" si="867"/>
        <v/>
      </c>
      <c r="BU1424" s="132" t="str">
        <f t="shared" si="868"/>
        <v/>
      </c>
      <c r="BV1424" s="132" t="str">
        <f t="shared" si="869"/>
        <v/>
      </c>
      <c r="BW1424" s="132" t="str">
        <f t="shared" si="870"/>
        <v/>
      </c>
      <c r="BX1424" s="132" t="str">
        <f t="shared" si="871"/>
        <v/>
      </c>
      <c r="BY1424" s="132" t="str">
        <f t="shared" si="872"/>
        <v/>
      </c>
      <c r="BZ1424" t="str">
        <f t="shared" si="830"/>
        <v/>
      </c>
      <c r="CA1424" t="str">
        <f t="shared" si="831"/>
        <v/>
      </c>
      <c r="CB1424" t="str">
        <f t="shared" si="832"/>
        <v/>
      </c>
      <c r="CC1424" t="str">
        <f t="shared" si="833"/>
        <v/>
      </c>
      <c r="CD1424" t="str">
        <f t="shared" si="834"/>
        <v/>
      </c>
      <c r="CE1424" t="str">
        <f t="shared" si="835"/>
        <v/>
      </c>
      <c r="CF1424" t="str">
        <f t="shared" si="836"/>
        <v/>
      </c>
      <c r="CG1424" t="str">
        <f t="shared" si="837"/>
        <v/>
      </c>
      <c r="CH1424" t="str">
        <f t="shared" si="838"/>
        <v/>
      </c>
      <c r="CI1424" t="str">
        <f t="shared" si="839"/>
        <v/>
      </c>
      <c r="CJ1424" t="str">
        <f t="shared" si="840"/>
        <v/>
      </c>
      <c r="CK1424" t="str">
        <f t="shared" si="841"/>
        <v/>
      </c>
      <c r="CL1424" t="str">
        <f t="shared" si="842"/>
        <v/>
      </c>
      <c r="CM1424" t="str">
        <f t="shared" si="843"/>
        <v/>
      </c>
      <c r="CN1424" t="str">
        <f t="shared" si="844"/>
        <v/>
      </c>
      <c r="CO1424" t="str">
        <f t="shared" si="845"/>
        <v/>
      </c>
    </row>
    <row r="1425" spans="1:93" ht="16.5" customHeight="1">
      <c r="A1425" t="s">
        <v>6269</v>
      </c>
      <c r="B1425" s="97" t="s">
        <v>5624</v>
      </c>
      <c r="C1425" s="26" t="s">
        <v>6566</v>
      </c>
      <c r="D1425" s="27"/>
      <c r="E1425" s="27" t="s">
        <v>6562</v>
      </c>
      <c r="F1425" t="s">
        <v>48</v>
      </c>
      <c r="G1425" s="30" t="s">
        <v>58</v>
      </c>
      <c r="H1425" t="s">
        <v>526</v>
      </c>
      <c r="K1425" s="28"/>
      <c r="M1425" t="s">
        <v>38</v>
      </c>
      <c r="R1425" t="str">
        <f>IF(COUNTIF(soi_input_variables!A:A,B1425)&gt;0,"yes","no")</f>
        <v>yes</v>
      </c>
      <c r="S1425" t="str">
        <f>IF(COUNTIF(midas_input_variables!A:A,B1425)&gt;0,"yes","no")</f>
        <v>yes</v>
      </c>
      <c r="T1425" t="str">
        <f t="shared" si="846"/>
        <v>yes</v>
      </c>
      <c r="U1425">
        <v>100000</v>
      </c>
      <c r="V1425" t="str">
        <f>IF(COUNTIF(eucalc_variables_proxies!A:A,B1425)&gt;0,"yes","no")</f>
        <v>yes</v>
      </c>
      <c r="X1425" t="s">
        <v>2966</v>
      </c>
      <c r="Y1425" t="s">
        <v>5616</v>
      </c>
      <c r="AO1425" s="29">
        <v>2204</v>
      </c>
      <c r="AP1425" s="103" t="s">
        <v>6567</v>
      </c>
      <c r="AQ1425" s="104" t="b">
        <v>1</v>
      </c>
      <c r="AR1425" s="105"/>
      <c r="AS1425" s="29">
        <v>2204</v>
      </c>
      <c r="AT1425" s="131" t="str" cm="1">
        <f t="array" ref="AT1425">IFERROR(_xlfn.TEXTSPLIT(AR1425,";",,FALSE),"")</f>
        <v/>
      </c>
      <c r="BJ1425" s="132" t="str">
        <f t="shared" si="857"/>
        <v/>
      </c>
      <c r="BK1425" s="132" t="str">
        <f t="shared" si="858"/>
        <v/>
      </c>
      <c r="BL1425" s="132" t="str">
        <f t="shared" si="859"/>
        <v/>
      </c>
      <c r="BM1425" s="132" t="str">
        <f t="shared" si="860"/>
        <v/>
      </c>
      <c r="BN1425" s="132" t="str">
        <f t="shared" si="861"/>
        <v/>
      </c>
      <c r="BO1425" s="132" t="str">
        <f t="shared" si="862"/>
        <v/>
      </c>
      <c r="BP1425" s="132" t="str">
        <f t="shared" si="863"/>
        <v/>
      </c>
      <c r="BQ1425" s="132" t="str">
        <f t="shared" si="864"/>
        <v/>
      </c>
      <c r="BR1425" s="132" t="str">
        <f t="shared" si="865"/>
        <v/>
      </c>
      <c r="BS1425" s="132" t="str">
        <f t="shared" si="866"/>
        <v/>
      </c>
      <c r="BT1425" s="132" t="str">
        <f t="shared" si="867"/>
        <v/>
      </c>
      <c r="BU1425" s="132" t="str">
        <f t="shared" si="868"/>
        <v/>
      </c>
      <c r="BV1425" s="132" t="str">
        <f t="shared" si="869"/>
        <v/>
      </c>
      <c r="BW1425" s="132" t="str">
        <f t="shared" si="870"/>
        <v/>
      </c>
      <c r="BX1425" s="132" t="str">
        <f t="shared" si="871"/>
        <v/>
      </c>
      <c r="BY1425" s="132" t="str">
        <f t="shared" si="872"/>
        <v/>
      </c>
      <c r="BZ1425" t="str">
        <f t="shared" ref="BZ1425:BZ1488" si="873" xml:space="preserve"> IF(LEN(BJ1425)&gt;0,VLOOKUP(BJ1425,$AO:$AP,2,FALSE),"")</f>
        <v/>
      </c>
      <c r="CA1425" t="str">
        <f t="shared" ref="CA1425:CA1488" si="874" xml:space="preserve"> IF(LEN(BK1425)&gt;0,VLOOKUP(BK1425,$AO:$AP,2,FALSE),"")</f>
        <v/>
      </c>
      <c r="CB1425" t="str">
        <f t="shared" ref="CB1425:CB1488" si="875" xml:space="preserve"> IF(LEN(BL1425)&gt;0,VLOOKUP(BL1425,$AO:$AP,2,FALSE),"")</f>
        <v/>
      </c>
      <c r="CC1425" t="str">
        <f t="shared" ref="CC1425:CC1488" si="876" xml:space="preserve"> IF(LEN(BM1425)&gt;0,VLOOKUP(BM1425,$AO:$AP,2,FALSE),"")</f>
        <v/>
      </c>
      <c r="CD1425" t="str">
        <f t="shared" ref="CD1425:CD1488" si="877" xml:space="preserve"> IF(LEN(BN1425)&gt;0,VLOOKUP(BN1425,$AO:$AP,2,FALSE),"")</f>
        <v/>
      </c>
      <c r="CE1425" t="str">
        <f t="shared" ref="CE1425:CE1488" si="878" xml:space="preserve"> IF(LEN(BO1425)&gt;0,VLOOKUP(BO1425,$AO:$AP,2,FALSE),"")</f>
        <v/>
      </c>
      <c r="CF1425" t="str">
        <f t="shared" ref="CF1425:CF1488" si="879" xml:space="preserve"> IF(LEN(BP1425)&gt;0,VLOOKUP(BP1425,$AO:$AP,2,FALSE),"")</f>
        <v/>
      </c>
      <c r="CG1425" t="str">
        <f t="shared" ref="CG1425:CG1488" si="880" xml:space="preserve"> IF(LEN(BQ1425)&gt;0,VLOOKUP(BQ1425,$AO:$AP,2,FALSE),"")</f>
        <v/>
      </c>
      <c r="CH1425" t="str">
        <f t="shared" ref="CH1425:CH1488" si="881" xml:space="preserve"> IF(LEN(BR1425)&gt;0,VLOOKUP(BR1425,$AO:$AP,2,FALSE),"")</f>
        <v/>
      </c>
      <c r="CI1425" t="str">
        <f t="shared" ref="CI1425:CI1488" si="882" xml:space="preserve"> IF(LEN(BS1425)&gt;0,VLOOKUP(BS1425,$AO:$AP,2,FALSE),"")</f>
        <v/>
      </c>
      <c r="CJ1425" t="str">
        <f t="shared" ref="CJ1425:CJ1488" si="883" xml:space="preserve"> IF(LEN(BT1425)&gt;0,VLOOKUP(BT1425,$AO:$AP,2,FALSE),"")</f>
        <v/>
      </c>
      <c r="CK1425" t="str">
        <f t="shared" ref="CK1425:CK1488" si="884" xml:space="preserve"> IF(LEN(BU1425)&gt;0,VLOOKUP(BU1425,$AO:$AP,2,FALSE),"")</f>
        <v/>
      </c>
      <c r="CL1425" t="str">
        <f t="shared" ref="CL1425:CL1488" si="885" xml:space="preserve"> IF(LEN(BV1425)&gt;0,VLOOKUP(BV1425,$AO:$AP,2,FALSE),"")</f>
        <v/>
      </c>
      <c r="CM1425" t="str">
        <f t="shared" ref="CM1425:CM1488" si="886" xml:space="preserve"> IF(LEN(BW1425)&gt;0,VLOOKUP(BW1425,$AO:$AP,2,FALSE),"")</f>
        <v/>
      </c>
      <c r="CN1425" t="str">
        <f t="shared" ref="CN1425:CN1488" si="887" xml:space="preserve"> IF(LEN(BX1425)&gt;0,VLOOKUP(BX1425,$AO:$AP,2,FALSE),"")</f>
        <v/>
      </c>
      <c r="CO1425" t="str">
        <f t="shared" ref="CO1425:CO1488" si="888" xml:space="preserve"> IF(LEN(BY1425)&gt;0,VLOOKUP(BY1425,$AO:$AP,2,FALSE),"")</f>
        <v/>
      </c>
    </row>
    <row r="1426" spans="1:93" ht="16.2" customHeight="1">
      <c r="A1426" t="s">
        <v>6260</v>
      </c>
      <c r="B1426" s="97" t="s">
        <v>5628</v>
      </c>
      <c r="C1426" s="26" t="s">
        <v>6285</v>
      </c>
      <c r="D1426" s="27"/>
      <c r="E1426" s="27" t="s">
        <v>6562</v>
      </c>
      <c r="F1426" t="s">
        <v>48</v>
      </c>
      <c r="G1426" s="30" t="s">
        <v>58</v>
      </c>
      <c r="H1426" t="s">
        <v>526</v>
      </c>
      <c r="K1426" s="28"/>
      <c r="M1426" t="s">
        <v>38</v>
      </c>
      <c r="R1426" t="str">
        <f>IF(COUNTIF(soi_input_variables!A:A,B1426)&gt;0,"yes","no")</f>
        <v>yes</v>
      </c>
      <c r="S1426" t="str">
        <f>IF(COUNTIF(midas_input_variables!A:A,B1426)&gt;0,"yes","no")</f>
        <v>yes</v>
      </c>
      <c r="T1426" t="str">
        <f t="shared" si="846"/>
        <v>yes</v>
      </c>
      <c r="U1426">
        <v>100000</v>
      </c>
      <c r="V1426" t="str">
        <f>IF(COUNTIF(eucalc_variables_proxies!A:A,B1426)&gt;0,"yes","no")</f>
        <v>yes</v>
      </c>
      <c r="X1426" t="s">
        <v>2966</v>
      </c>
      <c r="Y1426" t="s">
        <v>5616</v>
      </c>
      <c r="AO1426" s="29">
        <v>2205</v>
      </c>
      <c r="AP1426" s="103" t="s">
        <v>6568</v>
      </c>
      <c r="AQ1426" s="104" t="b">
        <v>1</v>
      </c>
      <c r="AR1426" s="105"/>
      <c r="AS1426" s="29">
        <v>2205</v>
      </c>
      <c r="AT1426" s="131" t="str" cm="1">
        <f t="array" ref="AT1426">IFERROR(_xlfn.TEXTSPLIT(AR1426,";",,FALSE),"")</f>
        <v/>
      </c>
      <c r="BJ1426" s="132" t="str">
        <f t="shared" si="857"/>
        <v/>
      </c>
      <c r="BK1426" s="132" t="str">
        <f t="shared" si="858"/>
        <v/>
      </c>
      <c r="BL1426" s="132" t="str">
        <f t="shared" si="859"/>
        <v/>
      </c>
      <c r="BM1426" s="132" t="str">
        <f t="shared" si="860"/>
        <v/>
      </c>
      <c r="BN1426" s="132" t="str">
        <f t="shared" si="861"/>
        <v/>
      </c>
      <c r="BO1426" s="132" t="str">
        <f t="shared" si="862"/>
        <v/>
      </c>
      <c r="BP1426" s="132" t="str">
        <f t="shared" si="863"/>
        <v/>
      </c>
      <c r="BQ1426" s="132" t="str">
        <f t="shared" si="864"/>
        <v/>
      </c>
      <c r="BR1426" s="132" t="str">
        <f t="shared" si="865"/>
        <v/>
      </c>
      <c r="BS1426" s="132" t="str">
        <f t="shared" si="866"/>
        <v/>
      </c>
      <c r="BT1426" s="132" t="str">
        <f t="shared" si="867"/>
        <v/>
      </c>
      <c r="BU1426" s="132" t="str">
        <f t="shared" si="868"/>
        <v/>
      </c>
      <c r="BV1426" s="132" t="str">
        <f t="shared" si="869"/>
        <v/>
      </c>
      <c r="BW1426" s="132" t="str">
        <f t="shared" si="870"/>
        <v/>
      </c>
      <c r="BX1426" s="132" t="str">
        <f t="shared" si="871"/>
        <v/>
      </c>
      <c r="BY1426" s="132" t="str">
        <f t="shared" si="872"/>
        <v/>
      </c>
      <c r="BZ1426" t="str">
        <f t="shared" si="873"/>
        <v/>
      </c>
      <c r="CA1426" t="str">
        <f t="shared" si="874"/>
        <v/>
      </c>
      <c r="CB1426" t="str">
        <f t="shared" si="875"/>
        <v/>
      </c>
      <c r="CC1426" t="str">
        <f t="shared" si="876"/>
        <v/>
      </c>
      <c r="CD1426" t="str">
        <f t="shared" si="877"/>
        <v/>
      </c>
      <c r="CE1426" t="str">
        <f t="shared" si="878"/>
        <v/>
      </c>
      <c r="CF1426" t="str">
        <f t="shared" si="879"/>
        <v/>
      </c>
      <c r="CG1426" t="str">
        <f t="shared" si="880"/>
        <v/>
      </c>
      <c r="CH1426" t="str">
        <f t="shared" si="881"/>
        <v/>
      </c>
      <c r="CI1426" t="str">
        <f t="shared" si="882"/>
        <v/>
      </c>
      <c r="CJ1426" t="str">
        <f t="shared" si="883"/>
        <v/>
      </c>
      <c r="CK1426" t="str">
        <f t="shared" si="884"/>
        <v/>
      </c>
      <c r="CL1426" t="str">
        <f t="shared" si="885"/>
        <v/>
      </c>
      <c r="CM1426" t="str">
        <f t="shared" si="886"/>
        <v/>
      </c>
      <c r="CN1426" t="str">
        <f t="shared" si="887"/>
        <v/>
      </c>
      <c r="CO1426" t="str">
        <f t="shared" si="888"/>
        <v/>
      </c>
    </row>
    <row r="1427" spans="1:93" ht="15.6" customHeight="1">
      <c r="A1427" t="s">
        <v>6266</v>
      </c>
      <c r="B1427" s="97" t="s">
        <v>5631</v>
      </c>
      <c r="C1427" s="26" t="s">
        <v>6569</v>
      </c>
      <c r="D1427" s="27"/>
      <c r="E1427" s="27" t="s">
        <v>6562</v>
      </c>
      <c r="F1427" t="s">
        <v>48</v>
      </c>
      <c r="G1427" s="30" t="s">
        <v>58</v>
      </c>
      <c r="H1427" t="s">
        <v>526</v>
      </c>
      <c r="K1427" s="28"/>
      <c r="M1427" t="s">
        <v>38</v>
      </c>
      <c r="R1427" t="str">
        <f>IF(COUNTIF(soi_input_variables!A:A,B1427)&gt;0,"yes","no")</f>
        <v>yes</v>
      </c>
      <c r="S1427" t="str">
        <f>IF(COUNTIF(midas_input_variables!A:A,B1427)&gt;0,"yes","no")</f>
        <v>yes</v>
      </c>
      <c r="T1427" t="str">
        <f t="shared" si="846"/>
        <v>yes</v>
      </c>
      <c r="U1427">
        <v>100000</v>
      </c>
      <c r="V1427" t="str">
        <f>IF(COUNTIF(eucalc_variables_proxies!A:A,B1427)&gt;0,"yes","no")</f>
        <v>yes</v>
      </c>
      <c r="X1427" t="s">
        <v>2966</v>
      </c>
      <c r="Y1427" t="s">
        <v>5616</v>
      </c>
      <c r="AO1427" s="29">
        <v>2205</v>
      </c>
      <c r="AP1427" s="103" t="s">
        <v>6570</v>
      </c>
      <c r="AQ1427" s="104" t="b">
        <v>1</v>
      </c>
      <c r="AR1427" s="105"/>
      <c r="AS1427" s="29">
        <v>2205</v>
      </c>
      <c r="AT1427" s="131" t="str" cm="1">
        <f t="array" ref="AT1427">IFERROR(_xlfn.TEXTSPLIT(AR1427,";",,FALSE),"")</f>
        <v/>
      </c>
      <c r="BJ1427" s="132" t="str">
        <f t="shared" si="857"/>
        <v/>
      </c>
      <c r="BK1427" s="132" t="str">
        <f t="shared" si="858"/>
        <v/>
      </c>
      <c r="BL1427" s="132" t="str">
        <f t="shared" si="859"/>
        <v/>
      </c>
      <c r="BM1427" s="132" t="str">
        <f t="shared" si="860"/>
        <v/>
      </c>
      <c r="BN1427" s="132" t="str">
        <f t="shared" si="861"/>
        <v/>
      </c>
      <c r="BO1427" s="132" t="str">
        <f t="shared" si="862"/>
        <v/>
      </c>
      <c r="BP1427" s="132" t="str">
        <f t="shared" si="863"/>
        <v/>
      </c>
      <c r="BQ1427" s="132" t="str">
        <f t="shared" si="864"/>
        <v/>
      </c>
      <c r="BR1427" s="132" t="str">
        <f t="shared" si="865"/>
        <v/>
      </c>
      <c r="BS1427" s="132" t="str">
        <f t="shared" si="866"/>
        <v/>
      </c>
      <c r="BT1427" s="132" t="str">
        <f t="shared" si="867"/>
        <v/>
      </c>
      <c r="BU1427" s="132" t="str">
        <f t="shared" si="868"/>
        <v/>
      </c>
      <c r="BV1427" s="132" t="str">
        <f t="shared" si="869"/>
        <v/>
      </c>
      <c r="BW1427" s="132" t="str">
        <f t="shared" si="870"/>
        <v/>
      </c>
      <c r="BX1427" s="132" t="str">
        <f t="shared" si="871"/>
        <v/>
      </c>
      <c r="BY1427" s="132" t="str">
        <f t="shared" si="872"/>
        <v/>
      </c>
      <c r="BZ1427" t="str">
        <f t="shared" si="873"/>
        <v/>
      </c>
      <c r="CA1427" t="str">
        <f t="shared" si="874"/>
        <v/>
      </c>
      <c r="CB1427" t="str">
        <f t="shared" si="875"/>
        <v/>
      </c>
      <c r="CC1427" t="str">
        <f t="shared" si="876"/>
        <v/>
      </c>
      <c r="CD1427" t="str">
        <f t="shared" si="877"/>
        <v/>
      </c>
      <c r="CE1427" t="str">
        <f t="shared" si="878"/>
        <v/>
      </c>
      <c r="CF1427" t="str">
        <f t="shared" si="879"/>
        <v/>
      </c>
      <c r="CG1427" t="str">
        <f t="shared" si="880"/>
        <v/>
      </c>
      <c r="CH1427" t="str">
        <f t="shared" si="881"/>
        <v/>
      </c>
      <c r="CI1427" t="str">
        <f t="shared" si="882"/>
        <v/>
      </c>
      <c r="CJ1427" t="str">
        <f t="shared" si="883"/>
        <v/>
      </c>
      <c r="CK1427" t="str">
        <f t="shared" si="884"/>
        <v/>
      </c>
      <c r="CL1427" t="str">
        <f t="shared" si="885"/>
        <v/>
      </c>
      <c r="CM1427" t="str">
        <f t="shared" si="886"/>
        <v/>
      </c>
      <c r="CN1427" t="str">
        <f t="shared" si="887"/>
        <v/>
      </c>
      <c r="CO1427" t="str">
        <f t="shared" si="888"/>
        <v/>
      </c>
    </row>
    <row r="1428" spans="1:93" ht="19.5" customHeight="1">
      <c r="A1428" t="s">
        <v>6272</v>
      </c>
      <c r="B1428" s="97" t="s">
        <v>5634</v>
      </c>
      <c r="C1428" s="26" t="s">
        <v>6271</v>
      </c>
      <c r="D1428" s="27"/>
      <c r="E1428" s="27" t="s">
        <v>6562</v>
      </c>
      <c r="F1428" t="s">
        <v>48</v>
      </c>
      <c r="G1428" s="30" t="s">
        <v>58</v>
      </c>
      <c r="H1428" t="s">
        <v>526</v>
      </c>
      <c r="K1428" s="28"/>
      <c r="M1428" t="s">
        <v>38</v>
      </c>
      <c r="R1428" t="str">
        <f>IF(COUNTIF(soi_input_variables!A:A,B1428)&gt;0,"yes","no")</f>
        <v>yes</v>
      </c>
      <c r="S1428" t="str">
        <f>IF(COUNTIF(midas_input_variables!A:A,B1428)&gt;0,"yes","no")</f>
        <v>no</v>
      </c>
      <c r="T1428" t="str">
        <f t="shared" si="846"/>
        <v>yes</v>
      </c>
      <c r="V1428" t="str">
        <f>IF(COUNTIF(eucalc_variables_proxies!A:A,B1428)&gt;0,"yes","no")</f>
        <v>yes</v>
      </c>
      <c r="X1428" t="s">
        <v>2966</v>
      </c>
      <c r="Y1428" t="s">
        <v>5616</v>
      </c>
      <c r="AO1428" s="29">
        <v>2205</v>
      </c>
      <c r="AP1428" s="103" t="s">
        <v>6571</v>
      </c>
      <c r="AQ1428" s="104" t="b">
        <v>1</v>
      </c>
      <c r="AR1428" s="105"/>
      <c r="AS1428" s="29">
        <v>2205</v>
      </c>
      <c r="AT1428" s="131" t="str" cm="1">
        <f t="array" ref="AT1428">IFERROR(_xlfn.TEXTSPLIT(AR1428,";",,FALSE),"")</f>
        <v/>
      </c>
      <c r="BJ1428" s="132" t="str">
        <f t="shared" si="857"/>
        <v/>
      </c>
      <c r="BK1428" s="132" t="str">
        <f t="shared" si="858"/>
        <v/>
      </c>
      <c r="BL1428" s="132" t="str">
        <f t="shared" si="859"/>
        <v/>
      </c>
      <c r="BM1428" s="132" t="str">
        <f t="shared" si="860"/>
        <v/>
      </c>
      <c r="BN1428" s="132" t="str">
        <f t="shared" si="861"/>
        <v/>
      </c>
      <c r="BO1428" s="132" t="str">
        <f t="shared" si="862"/>
        <v/>
      </c>
      <c r="BP1428" s="132" t="str">
        <f t="shared" si="863"/>
        <v/>
      </c>
      <c r="BQ1428" s="132" t="str">
        <f t="shared" si="864"/>
        <v/>
      </c>
      <c r="BR1428" s="132" t="str">
        <f t="shared" si="865"/>
        <v/>
      </c>
      <c r="BS1428" s="132" t="str">
        <f t="shared" si="866"/>
        <v/>
      </c>
      <c r="BT1428" s="132" t="str">
        <f t="shared" si="867"/>
        <v/>
      </c>
      <c r="BU1428" s="132" t="str">
        <f t="shared" si="868"/>
        <v/>
      </c>
      <c r="BV1428" s="132" t="str">
        <f t="shared" si="869"/>
        <v/>
      </c>
      <c r="BW1428" s="132" t="str">
        <f t="shared" si="870"/>
        <v/>
      </c>
      <c r="BX1428" s="132" t="str">
        <f t="shared" si="871"/>
        <v/>
      </c>
      <c r="BY1428" s="132" t="str">
        <f t="shared" si="872"/>
        <v/>
      </c>
      <c r="BZ1428" t="str">
        <f t="shared" si="873"/>
        <v/>
      </c>
      <c r="CA1428" t="str">
        <f t="shared" si="874"/>
        <v/>
      </c>
      <c r="CB1428" t="str">
        <f t="shared" si="875"/>
        <v/>
      </c>
      <c r="CC1428" t="str">
        <f t="shared" si="876"/>
        <v/>
      </c>
      <c r="CD1428" t="str">
        <f t="shared" si="877"/>
        <v/>
      </c>
      <c r="CE1428" t="str">
        <f t="shared" si="878"/>
        <v/>
      </c>
      <c r="CF1428" t="str">
        <f t="shared" si="879"/>
        <v/>
      </c>
      <c r="CG1428" t="str">
        <f t="shared" si="880"/>
        <v/>
      </c>
      <c r="CH1428" t="str">
        <f t="shared" si="881"/>
        <v/>
      </c>
      <c r="CI1428" t="str">
        <f t="shared" si="882"/>
        <v/>
      </c>
      <c r="CJ1428" t="str">
        <f t="shared" si="883"/>
        <v/>
      </c>
      <c r="CK1428" t="str">
        <f t="shared" si="884"/>
        <v/>
      </c>
      <c r="CL1428" t="str">
        <f t="shared" si="885"/>
        <v/>
      </c>
      <c r="CM1428" t="str">
        <f t="shared" si="886"/>
        <v/>
      </c>
      <c r="CN1428" t="str">
        <f t="shared" si="887"/>
        <v/>
      </c>
      <c r="CO1428" t="str">
        <f t="shared" si="888"/>
        <v/>
      </c>
    </row>
    <row r="1429" spans="1:93" ht="16.5" customHeight="1">
      <c r="A1429" t="s">
        <v>6275</v>
      </c>
      <c r="B1429" s="97" t="s">
        <v>5636</v>
      </c>
      <c r="C1429" s="26" t="s">
        <v>6572</v>
      </c>
      <c r="D1429" s="27"/>
      <c r="E1429" s="27" t="s">
        <v>6562</v>
      </c>
      <c r="F1429" t="s">
        <v>48</v>
      </c>
      <c r="G1429" s="30" t="s">
        <v>58</v>
      </c>
      <c r="H1429" t="s">
        <v>526</v>
      </c>
      <c r="K1429" s="28"/>
      <c r="M1429" t="s">
        <v>38</v>
      </c>
      <c r="R1429" t="str">
        <f>IF(COUNTIF(soi_input_variables!A:A,B1429)&gt;0,"yes","no")</f>
        <v>yes</v>
      </c>
      <c r="S1429" t="str">
        <f>IF(COUNTIF(midas_input_variables!A:A,B1429)&gt;0,"yes","no")</f>
        <v>yes</v>
      </c>
      <c r="T1429" t="str">
        <f t="shared" si="846"/>
        <v>yes</v>
      </c>
      <c r="U1429">
        <v>100000</v>
      </c>
      <c r="V1429" t="str">
        <f>IF(COUNTIF(eucalc_variables_proxies!A:A,B1429)&gt;0,"yes","no")</f>
        <v>yes</v>
      </c>
      <c r="X1429" t="s">
        <v>2966</v>
      </c>
      <c r="Y1429" t="s">
        <v>5616</v>
      </c>
      <c r="AO1429" s="29">
        <v>2201</v>
      </c>
      <c r="AP1429" s="103" t="s">
        <v>6573</v>
      </c>
      <c r="AQ1429" s="104" t="b">
        <v>1</v>
      </c>
      <c r="AR1429" s="105"/>
      <c r="AS1429" s="29">
        <v>2201</v>
      </c>
      <c r="AT1429" s="131" t="str" cm="1">
        <f t="array" ref="AT1429">IFERROR(_xlfn.TEXTSPLIT(AR1429,";",,FALSE),"")</f>
        <v/>
      </c>
      <c r="BJ1429" s="132" t="str">
        <f t="shared" si="857"/>
        <v/>
      </c>
      <c r="BK1429" s="132" t="str">
        <f t="shared" si="858"/>
        <v/>
      </c>
      <c r="BL1429" s="132" t="str">
        <f t="shared" si="859"/>
        <v/>
      </c>
      <c r="BM1429" s="132" t="str">
        <f t="shared" si="860"/>
        <v/>
      </c>
      <c r="BN1429" s="132" t="str">
        <f t="shared" si="861"/>
        <v/>
      </c>
      <c r="BO1429" s="132" t="str">
        <f t="shared" si="862"/>
        <v/>
      </c>
      <c r="BP1429" s="132" t="str">
        <f t="shared" si="863"/>
        <v/>
      </c>
      <c r="BQ1429" s="132" t="str">
        <f t="shared" si="864"/>
        <v/>
      </c>
      <c r="BR1429" s="132" t="str">
        <f t="shared" si="865"/>
        <v/>
      </c>
      <c r="BS1429" s="132" t="str">
        <f t="shared" si="866"/>
        <v/>
      </c>
      <c r="BT1429" s="132" t="str">
        <f t="shared" si="867"/>
        <v/>
      </c>
      <c r="BU1429" s="132" t="str">
        <f t="shared" si="868"/>
        <v/>
      </c>
      <c r="BV1429" s="132" t="str">
        <f t="shared" si="869"/>
        <v/>
      </c>
      <c r="BW1429" s="132" t="str">
        <f t="shared" si="870"/>
        <v/>
      </c>
      <c r="BX1429" s="132" t="str">
        <f t="shared" si="871"/>
        <v/>
      </c>
      <c r="BY1429" s="132" t="str">
        <f t="shared" si="872"/>
        <v/>
      </c>
      <c r="BZ1429" t="str">
        <f t="shared" si="873"/>
        <v/>
      </c>
      <c r="CA1429" t="str">
        <f t="shared" si="874"/>
        <v/>
      </c>
      <c r="CB1429" t="str">
        <f t="shared" si="875"/>
        <v/>
      </c>
      <c r="CC1429" t="str">
        <f t="shared" si="876"/>
        <v/>
      </c>
      <c r="CD1429" t="str">
        <f t="shared" si="877"/>
        <v/>
      </c>
      <c r="CE1429" t="str">
        <f t="shared" si="878"/>
        <v/>
      </c>
      <c r="CF1429" t="str">
        <f t="shared" si="879"/>
        <v/>
      </c>
      <c r="CG1429" t="str">
        <f t="shared" si="880"/>
        <v/>
      </c>
      <c r="CH1429" t="str">
        <f t="shared" si="881"/>
        <v/>
      </c>
      <c r="CI1429" t="str">
        <f t="shared" si="882"/>
        <v/>
      </c>
      <c r="CJ1429" t="str">
        <f t="shared" si="883"/>
        <v/>
      </c>
      <c r="CK1429" t="str">
        <f t="shared" si="884"/>
        <v/>
      </c>
      <c r="CL1429" t="str">
        <f t="shared" si="885"/>
        <v/>
      </c>
      <c r="CM1429" t="str">
        <f t="shared" si="886"/>
        <v/>
      </c>
      <c r="CN1429" t="str">
        <f t="shared" si="887"/>
        <v/>
      </c>
      <c r="CO1429" t="str">
        <f t="shared" si="888"/>
        <v/>
      </c>
    </row>
    <row r="1430" spans="1:93" ht="16.5" customHeight="1">
      <c r="A1430" t="s">
        <v>6250</v>
      </c>
      <c r="B1430" t="s">
        <v>6574</v>
      </c>
      <c r="C1430" s="26"/>
      <c r="D1430" s="27"/>
      <c r="E1430" s="27" t="s">
        <v>6575</v>
      </c>
      <c r="F1430" t="s">
        <v>48</v>
      </c>
      <c r="G1430" s="30" t="s">
        <v>58</v>
      </c>
      <c r="H1430" t="s">
        <v>526</v>
      </c>
      <c r="K1430" s="28"/>
      <c r="M1430" s="198" t="s">
        <v>1707</v>
      </c>
      <c r="R1430" t="str">
        <f>IF(COUNTIF(soi_input_variables!A:A,B1430)&gt;0,"yes","no")</f>
        <v>no</v>
      </c>
      <c r="S1430" t="str">
        <f>IF(COUNTIF(midas_input_variables!A:A,B1430)&gt;0,"yes","no")</f>
        <v>no</v>
      </c>
      <c r="T1430" t="str">
        <f t="shared" ref="T1430:T1437" si="889">IF(OR(R1430="yes",S1430="yes"),"yes","no")</f>
        <v>no</v>
      </c>
      <c r="U1430">
        <v>100000</v>
      </c>
      <c r="V1430" t="str">
        <f>IF(COUNTIF(eucalc_variables_proxies!A:A,B1430)&gt;0,"yes","no")</f>
        <v>no</v>
      </c>
      <c r="W1430" s="198" t="s">
        <v>38</v>
      </c>
      <c r="AO1430" s="29">
        <v>2201</v>
      </c>
      <c r="AP1430" s="103" t="s">
        <v>6576</v>
      </c>
      <c r="AQ1430" s="104" t="b">
        <v>1</v>
      </c>
      <c r="AR1430" s="105"/>
      <c r="AS1430" s="29">
        <v>2201</v>
      </c>
      <c r="AT1430" s="131" t="str" cm="1">
        <f t="array" ref="AT1430">IFERROR(_xlfn.TEXTSPLIT(AR1430,";",,FALSE),"")</f>
        <v/>
      </c>
      <c r="BJ1430" s="132" t="str">
        <f t="shared" si="857"/>
        <v/>
      </c>
      <c r="BK1430" s="132" t="str">
        <f t="shared" si="858"/>
        <v/>
      </c>
      <c r="BL1430" s="132" t="str">
        <f t="shared" si="859"/>
        <v/>
      </c>
      <c r="BM1430" s="132" t="str">
        <f t="shared" si="860"/>
        <v/>
      </c>
      <c r="BN1430" s="132" t="str">
        <f t="shared" si="861"/>
        <v/>
      </c>
      <c r="BO1430" s="132" t="str">
        <f t="shared" si="862"/>
        <v/>
      </c>
      <c r="BP1430" s="132" t="str">
        <f t="shared" si="863"/>
        <v/>
      </c>
      <c r="BQ1430" s="132" t="str">
        <f t="shared" si="864"/>
        <v/>
      </c>
      <c r="BR1430" s="132" t="str">
        <f t="shared" si="865"/>
        <v/>
      </c>
      <c r="BS1430" s="132" t="str">
        <f t="shared" si="866"/>
        <v/>
      </c>
      <c r="BT1430" s="132" t="str">
        <f t="shared" si="867"/>
        <v/>
      </c>
      <c r="BU1430" s="132" t="str">
        <f t="shared" si="868"/>
        <v/>
      </c>
      <c r="BV1430" s="132" t="str">
        <f t="shared" si="869"/>
        <v/>
      </c>
      <c r="BW1430" s="132" t="str">
        <f t="shared" si="870"/>
        <v/>
      </c>
      <c r="BX1430" s="132" t="str">
        <f t="shared" si="871"/>
        <v/>
      </c>
      <c r="BY1430" s="132" t="str">
        <f t="shared" si="872"/>
        <v/>
      </c>
      <c r="BZ1430" t="str">
        <f t="shared" si="873"/>
        <v/>
      </c>
      <c r="CA1430" t="str">
        <f t="shared" si="874"/>
        <v/>
      </c>
      <c r="CB1430" t="str">
        <f t="shared" si="875"/>
        <v/>
      </c>
      <c r="CC1430" t="str">
        <f t="shared" si="876"/>
        <v/>
      </c>
      <c r="CD1430" t="str">
        <f t="shared" si="877"/>
        <v/>
      </c>
      <c r="CE1430" t="str">
        <f t="shared" si="878"/>
        <v/>
      </c>
      <c r="CF1430" t="str">
        <f t="shared" si="879"/>
        <v/>
      </c>
      <c r="CG1430" t="str">
        <f t="shared" si="880"/>
        <v/>
      </c>
      <c r="CH1430" t="str">
        <f t="shared" si="881"/>
        <v/>
      </c>
      <c r="CI1430" t="str">
        <f t="shared" si="882"/>
        <v/>
      </c>
      <c r="CJ1430" t="str">
        <f t="shared" si="883"/>
        <v/>
      </c>
      <c r="CK1430" t="str">
        <f t="shared" si="884"/>
        <v/>
      </c>
      <c r="CL1430" t="str">
        <f t="shared" si="885"/>
        <v/>
      </c>
      <c r="CM1430" t="str">
        <f t="shared" si="886"/>
        <v/>
      </c>
      <c r="CN1430" t="str">
        <f t="shared" si="887"/>
        <v/>
      </c>
      <c r="CO1430" t="str">
        <f t="shared" si="888"/>
        <v/>
      </c>
    </row>
    <row r="1431" spans="1:93" ht="16.5" customHeight="1">
      <c r="A1431" t="s">
        <v>6251</v>
      </c>
      <c r="B1431" t="s">
        <v>6577</v>
      </c>
      <c r="C1431" s="26"/>
      <c r="D1431" s="27"/>
      <c r="E1431" s="27" t="s">
        <v>6575</v>
      </c>
      <c r="F1431" t="s">
        <v>48</v>
      </c>
      <c r="G1431" s="30" t="s">
        <v>58</v>
      </c>
      <c r="H1431" t="s">
        <v>526</v>
      </c>
      <c r="K1431" s="28"/>
      <c r="M1431" s="198" t="s">
        <v>1707</v>
      </c>
      <c r="R1431" t="str">
        <f>IF(COUNTIF(soi_input_variables!A:A,B1431)&gt;0,"yes","no")</f>
        <v>no</v>
      </c>
      <c r="S1431" t="str">
        <f>IF(COUNTIF(midas_input_variables!A:A,B1431)&gt;0,"yes","no")</f>
        <v>no</v>
      </c>
      <c r="T1431" t="str">
        <f t="shared" si="889"/>
        <v>no</v>
      </c>
      <c r="U1431">
        <v>100000</v>
      </c>
      <c r="V1431" t="str">
        <f>IF(COUNTIF(eucalc_variables_proxies!A:A,B1431)&gt;0,"yes","no")</f>
        <v>no</v>
      </c>
      <c r="W1431" s="198" t="s">
        <v>38</v>
      </c>
      <c r="AO1431" s="29">
        <v>2201</v>
      </c>
      <c r="AP1431" s="103" t="s">
        <v>6578</v>
      </c>
      <c r="AQ1431" s="104" t="b">
        <v>1</v>
      </c>
      <c r="AR1431" s="105"/>
      <c r="AS1431" s="29">
        <v>2201</v>
      </c>
      <c r="AT1431" s="131" t="str" cm="1">
        <f t="array" ref="AT1431">IFERROR(_xlfn.TEXTSPLIT(AR1431,";",,FALSE),"")</f>
        <v/>
      </c>
      <c r="BJ1431" s="132" t="str">
        <f t="shared" si="857"/>
        <v/>
      </c>
      <c r="BK1431" s="132" t="str">
        <f t="shared" si="858"/>
        <v/>
      </c>
      <c r="BL1431" s="132" t="str">
        <f t="shared" si="859"/>
        <v/>
      </c>
      <c r="BM1431" s="132" t="str">
        <f t="shared" si="860"/>
        <v/>
      </c>
      <c r="BN1431" s="132" t="str">
        <f t="shared" si="861"/>
        <v/>
      </c>
      <c r="BO1431" s="132" t="str">
        <f t="shared" si="862"/>
        <v/>
      </c>
      <c r="BP1431" s="132" t="str">
        <f t="shared" si="863"/>
        <v/>
      </c>
      <c r="BQ1431" s="132" t="str">
        <f t="shared" si="864"/>
        <v/>
      </c>
      <c r="BR1431" s="132" t="str">
        <f t="shared" si="865"/>
        <v/>
      </c>
      <c r="BS1431" s="132" t="str">
        <f t="shared" si="866"/>
        <v/>
      </c>
      <c r="BT1431" s="132" t="str">
        <f t="shared" si="867"/>
        <v/>
      </c>
      <c r="BU1431" s="132" t="str">
        <f t="shared" si="868"/>
        <v/>
      </c>
      <c r="BV1431" s="132" t="str">
        <f t="shared" si="869"/>
        <v/>
      </c>
      <c r="BW1431" s="132" t="str">
        <f t="shared" si="870"/>
        <v/>
      </c>
      <c r="BX1431" s="132" t="str">
        <f t="shared" si="871"/>
        <v/>
      </c>
      <c r="BY1431" s="132" t="str">
        <f t="shared" si="872"/>
        <v/>
      </c>
      <c r="BZ1431" t="str">
        <f t="shared" si="873"/>
        <v/>
      </c>
      <c r="CA1431" t="str">
        <f t="shared" si="874"/>
        <v/>
      </c>
      <c r="CB1431" t="str">
        <f t="shared" si="875"/>
        <v/>
      </c>
      <c r="CC1431" t="str">
        <f t="shared" si="876"/>
        <v/>
      </c>
      <c r="CD1431" t="str">
        <f t="shared" si="877"/>
        <v/>
      </c>
      <c r="CE1431" t="str">
        <f t="shared" si="878"/>
        <v/>
      </c>
      <c r="CF1431" t="str">
        <f t="shared" si="879"/>
        <v/>
      </c>
      <c r="CG1431" t="str">
        <f t="shared" si="880"/>
        <v/>
      </c>
      <c r="CH1431" t="str">
        <f t="shared" si="881"/>
        <v/>
      </c>
      <c r="CI1431" t="str">
        <f t="shared" si="882"/>
        <v/>
      </c>
      <c r="CJ1431" t="str">
        <f t="shared" si="883"/>
        <v/>
      </c>
      <c r="CK1431" t="str">
        <f t="shared" si="884"/>
        <v/>
      </c>
      <c r="CL1431" t="str">
        <f t="shared" si="885"/>
        <v/>
      </c>
      <c r="CM1431" t="str">
        <f t="shared" si="886"/>
        <v/>
      </c>
      <c r="CN1431" t="str">
        <f t="shared" si="887"/>
        <v/>
      </c>
      <c r="CO1431" t="str">
        <f t="shared" si="888"/>
        <v/>
      </c>
    </row>
    <row r="1432" spans="1:93" ht="16.5" customHeight="1">
      <c r="A1432" t="s">
        <v>6248</v>
      </c>
      <c r="B1432" t="s">
        <v>6579</v>
      </c>
      <c r="C1432" s="26"/>
      <c r="D1432" s="27"/>
      <c r="E1432" s="27" t="s">
        <v>6575</v>
      </c>
      <c r="F1432" t="s">
        <v>48</v>
      </c>
      <c r="G1432" s="30" t="s">
        <v>58</v>
      </c>
      <c r="H1432" t="s">
        <v>526</v>
      </c>
      <c r="K1432" s="28"/>
      <c r="M1432" s="198" t="s">
        <v>1707</v>
      </c>
      <c r="R1432" t="str">
        <f>IF(COUNTIF(soi_input_variables!A:A,B1432)&gt;0,"yes","no")</f>
        <v>no</v>
      </c>
      <c r="S1432" t="str">
        <f>IF(COUNTIF(midas_input_variables!A:A,B1432)&gt;0,"yes","no")</f>
        <v>no</v>
      </c>
      <c r="T1432" t="str">
        <f t="shared" si="889"/>
        <v>no</v>
      </c>
      <c r="U1432">
        <v>100000</v>
      </c>
      <c r="V1432" t="str">
        <f>IF(COUNTIF(eucalc_variables_proxies!A:A,B1432)&gt;0,"yes","no")</f>
        <v>no</v>
      </c>
      <c r="W1432" s="198" t="s">
        <v>38</v>
      </c>
      <c r="AO1432" s="29">
        <v>2201</v>
      </c>
      <c r="AP1432" s="103" t="s">
        <v>6580</v>
      </c>
      <c r="AQ1432" s="104" t="b">
        <v>1</v>
      </c>
      <c r="AR1432" s="105"/>
      <c r="AS1432" s="29">
        <v>2201</v>
      </c>
      <c r="AT1432" s="131" t="str" cm="1">
        <f t="array" ref="AT1432">IFERROR(_xlfn.TEXTSPLIT(AR1432,";",,FALSE),"")</f>
        <v/>
      </c>
      <c r="BJ1432" s="132" t="str">
        <f t="shared" si="857"/>
        <v/>
      </c>
      <c r="BK1432" s="132" t="str">
        <f t="shared" si="858"/>
        <v/>
      </c>
      <c r="BL1432" s="132" t="str">
        <f t="shared" si="859"/>
        <v/>
      </c>
      <c r="BM1432" s="132" t="str">
        <f t="shared" si="860"/>
        <v/>
      </c>
      <c r="BN1432" s="132" t="str">
        <f t="shared" si="861"/>
        <v/>
      </c>
      <c r="BO1432" s="132" t="str">
        <f t="shared" si="862"/>
        <v/>
      </c>
      <c r="BP1432" s="132" t="str">
        <f t="shared" si="863"/>
        <v/>
      </c>
      <c r="BQ1432" s="132" t="str">
        <f t="shared" si="864"/>
        <v/>
      </c>
      <c r="BR1432" s="132" t="str">
        <f t="shared" si="865"/>
        <v/>
      </c>
      <c r="BS1432" s="132" t="str">
        <f t="shared" si="866"/>
        <v/>
      </c>
      <c r="BT1432" s="132" t="str">
        <f t="shared" si="867"/>
        <v/>
      </c>
      <c r="BU1432" s="132" t="str">
        <f t="shared" si="868"/>
        <v/>
      </c>
      <c r="BV1432" s="132" t="str">
        <f t="shared" si="869"/>
        <v/>
      </c>
      <c r="BW1432" s="132" t="str">
        <f t="shared" si="870"/>
        <v/>
      </c>
      <c r="BX1432" s="132" t="str">
        <f t="shared" si="871"/>
        <v/>
      </c>
      <c r="BY1432" s="132" t="str">
        <f t="shared" si="872"/>
        <v/>
      </c>
      <c r="BZ1432" t="str">
        <f t="shared" si="873"/>
        <v/>
      </c>
      <c r="CA1432" t="str">
        <f t="shared" si="874"/>
        <v/>
      </c>
      <c r="CB1432" t="str">
        <f t="shared" si="875"/>
        <v/>
      </c>
      <c r="CC1432" t="str">
        <f t="shared" si="876"/>
        <v/>
      </c>
      <c r="CD1432" t="str">
        <f t="shared" si="877"/>
        <v/>
      </c>
      <c r="CE1432" t="str">
        <f t="shared" si="878"/>
        <v/>
      </c>
      <c r="CF1432" t="str">
        <f t="shared" si="879"/>
        <v/>
      </c>
      <c r="CG1432" t="str">
        <f t="shared" si="880"/>
        <v/>
      </c>
      <c r="CH1432" t="str">
        <f t="shared" si="881"/>
        <v/>
      </c>
      <c r="CI1432" t="str">
        <f t="shared" si="882"/>
        <v/>
      </c>
      <c r="CJ1432" t="str">
        <f t="shared" si="883"/>
        <v/>
      </c>
      <c r="CK1432" t="str">
        <f t="shared" si="884"/>
        <v/>
      </c>
      <c r="CL1432" t="str">
        <f t="shared" si="885"/>
        <v/>
      </c>
      <c r="CM1432" t="str">
        <f t="shared" si="886"/>
        <v/>
      </c>
      <c r="CN1432" t="str">
        <f t="shared" si="887"/>
        <v/>
      </c>
      <c r="CO1432" t="str">
        <f t="shared" si="888"/>
        <v/>
      </c>
    </row>
    <row r="1433" spans="1:93" ht="16.5" customHeight="1">
      <c r="A1433" t="s">
        <v>6254</v>
      </c>
      <c r="B1433" t="s">
        <v>6581</v>
      </c>
      <c r="C1433" s="26"/>
      <c r="D1433" s="27"/>
      <c r="E1433" s="27" t="s">
        <v>6575</v>
      </c>
      <c r="F1433" t="s">
        <v>48</v>
      </c>
      <c r="G1433" s="30" t="s">
        <v>58</v>
      </c>
      <c r="H1433" t="s">
        <v>526</v>
      </c>
      <c r="K1433" s="28"/>
      <c r="M1433" s="198" t="s">
        <v>1707</v>
      </c>
      <c r="R1433" t="str">
        <f>IF(COUNTIF(soi_input_variables!A:A,B1433)&gt;0,"yes","no")</f>
        <v>no</v>
      </c>
      <c r="S1433" t="str">
        <f>IF(COUNTIF(midas_input_variables!A:A,B1433)&gt;0,"yes","no")</f>
        <v>no</v>
      </c>
      <c r="T1433" t="str">
        <f t="shared" si="889"/>
        <v>no</v>
      </c>
      <c r="U1433">
        <v>100000</v>
      </c>
      <c r="V1433" t="str">
        <f>IF(COUNTIF(eucalc_variables_proxies!A:A,B1433)&gt;0,"yes","no")</f>
        <v>no</v>
      </c>
      <c r="W1433" s="198" t="s">
        <v>38</v>
      </c>
      <c r="AO1433" s="29">
        <v>2201</v>
      </c>
      <c r="AP1433" s="103" t="s">
        <v>6582</v>
      </c>
      <c r="AQ1433" s="104" t="b">
        <v>1</v>
      </c>
      <c r="AR1433" s="105"/>
      <c r="AS1433" s="29">
        <v>2201</v>
      </c>
      <c r="AT1433" s="131" t="str" cm="1">
        <f t="array" ref="AT1433">IFERROR(_xlfn.TEXTSPLIT(AR1433,";",,FALSE),"")</f>
        <v/>
      </c>
      <c r="BJ1433" s="132" t="str">
        <f t="shared" si="857"/>
        <v/>
      </c>
      <c r="BK1433" s="132" t="str">
        <f t="shared" si="858"/>
        <v/>
      </c>
      <c r="BL1433" s="132" t="str">
        <f t="shared" si="859"/>
        <v/>
      </c>
      <c r="BM1433" s="132" t="str">
        <f t="shared" si="860"/>
        <v/>
      </c>
      <c r="BN1433" s="132" t="str">
        <f t="shared" si="861"/>
        <v/>
      </c>
      <c r="BO1433" s="132" t="str">
        <f t="shared" si="862"/>
        <v/>
      </c>
      <c r="BP1433" s="132" t="str">
        <f t="shared" si="863"/>
        <v/>
      </c>
      <c r="BQ1433" s="132" t="str">
        <f t="shared" si="864"/>
        <v/>
      </c>
      <c r="BR1433" s="132" t="str">
        <f t="shared" si="865"/>
        <v/>
      </c>
      <c r="BS1433" s="132" t="str">
        <f t="shared" si="866"/>
        <v/>
      </c>
      <c r="BT1433" s="132" t="str">
        <f t="shared" si="867"/>
        <v/>
      </c>
      <c r="BU1433" s="132" t="str">
        <f t="shared" si="868"/>
        <v/>
      </c>
      <c r="BV1433" s="132" t="str">
        <f t="shared" si="869"/>
        <v/>
      </c>
      <c r="BW1433" s="132" t="str">
        <f t="shared" si="870"/>
        <v/>
      </c>
      <c r="BX1433" s="132" t="str">
        <f t="shared" si="871"/>
        <v/>
      </c>
      <c r="BY1433" s="132" t="str">
        <f t="shared" si="872"/>
        <v/>
      </c>
      <c r="BZ1433" t="str">
        <f t="shared" si="873"/>
        <v/>
      </c>
      <c r="CA1433" t="str">
        <f t="shared" si="874"/>
        <v/>
      </c>
      <c r="CB1433" t="str">
        <f t="shared" si="875"/>
        <v/>
      </c>
      <c r="CC1433" t="str">
        <f t="shared" si="876"/>
        <v/>
      </c>
      <c r="CD1433" t="str">
        <f t="shared" si="877"/>
        <v/>
      </c>
      <c r="CE1433" t="str">
        <f t="shared" si="878"/>
        <v/>
      </c>
      <c r="CF1433" t="str">
        <f t="shared" si="879"/>
        <v/>
      </c>
      <c r="CG1433" t="str">
        <f t="shared" si="880"/>
        <v/>
      </c>
      <c r="CH1433" t="str">
        <f t="shared" si="881"/>
        <v/>
      </c>
      <c r="CI1433" t="str">
        <f t="shared" si="882"/>
        <v/>
      </c>
      <c r="CJ1433" t="str">
        <f t="shared" si="883"/>
        <v/>
      </c>
      <c r="CK1433" t="str">
        <f t="shared" si="884"/>
        <v/>
      </c>
      <c r="CL1433" t="str">
        <f t="shared" si="885"/>
        <v/>
      </c>
      <c r="CM1433" t="str">
        <f t="shared" si="886"/>
        <v/>
      </c>
      <c r="CN1433" t="str">
        <f t="shared" si="887"/>
        <v/>
      </c>
      <c r="CO1433" t="str">
        <f t="shared" si="888"/>
        <v/>
      </c>
    </row>
    <row r="1434" spans="1:93" ht="16.5" customHeight="1">
      <c r="A1434" t="s">
        <v>6252</v>
      </c>
      <c r="B1434" t="s">
        <v>6583</v>
      </c>
      <c r="C1434" s="26"/>
      <c r="D1434" s="27"/>
      <c r="E1434" s="27" t="s">
        <v>6575</v>
      </c>
      <c r="F1434" t="s">
        <v>48</v>
      </c>
      <c r="G1434" s="30" t="s">
        <v>58</v>
      </c>
      <c r="H1434" t="s">
        <v>526</v>
      </c>
      <c r="K1434" s="28"/>
      <c r="M1434" s="198" t="s">
        <v>1707</v>
      </c>
      <c r="R1434" t="str">
        <f>IF(COUNTIF(soi_input_variables!A:A,B1434)&gt;0,"yes","no")</f>
        <v>no</v>
      </c>
      <c r="S1434" t="str">
        <f>IF(COUNTIF(midas_input_variables!A:A,B1434)&gt;0,"yes","no")</f>
        <v>no</v>
      </c>
      <c r="T1434" t="str">
        <f t="shared" si="889"/>
        <v>no</v>
      </c>
      <c r="U1434">
        <v>100000</v>
      </c>
      <c r="V1434" t="str">
        <f>IF(COUNTIF(eucalc_variables_proxies!A:A,B1434)&gt;0,"yes","no")</f>
        <v>no</v>
      </c>
      <c r="W1434" s="198" t="s">
        <v>38</v>
      </c>
      <c r="AO1434" s="29">
        <v>2201</v>
      </c>
      <c r="AP1434" s="103" t="s">
        <v>6584</v>
      </c>
      <c r="AQ1434" s="104" t="b">
        <v>1</v>
      </c>
      <c r="AR1434" s="105"/>
      <c r="AS1434" s="29">
        <v>2201</v>
      </c>
      <c r="AT1434" s="131" t="str" cm="1">
        <f t="array" ref="AT1434">IFERROR(_xlfn.TEXTSPLIT(AR1434,";",,FALSE),"")</f>
        <v/>
      </c>
      <c r="BJ1434" s="132" t="str">
        <f t="shared" si="857"/>
        <v/>
      </c>
      <c r="BK1434" s="132" t="str">
        <f t="shared" si="858"/>
        <v/>
      </c>
      <c r="BL1434" s="132" t="str">
        <f t="shared" si="859"/>
        <v/>
      </c>
      <c r="BM1434" s="132" t="str">
        <f t="shared" si="860"/>
        <v/>
      </c>
      <c r="BN1434" s="132" t="str">
        <f t="shared" si="861"/>
        <v/>
      </c>
      <c r="BO1434" s="132" t="str">
        <f t="shared" si="862"/>
        <v/>
      </c>
      <c r="BP1434" s="132" t="str">
        <f t="shared" si="863"/>
        <v/>
      </c>
      <c r="BQ1434" s="132" t="str">
        <f t="shared" si="864"/>
        <v/>
      </c>
      <c r="BR1434" s="132" t="str">
        <f t="shared" si="865"/>
        <v/>
      </c>
      <c r="BS1434" s="132" t="str">
        <f t="shared" si="866"/>
        <v/>
      </c>
      <c r="BT1434" s="132" t="str">
        <f t="shared" si="867"/>
        <v/>
      </c>
      <c r="BU1434" s="132" t="str">
        <f t="shared" si="868"/>
        <v/>
      </c>
      <c r="BV1434" s="132" t="str">
        <f t="shared" si="869"/>
        <v/>
      </c>
      <c r="BW1434" s="132" t="str">
        <f t="shared" si="870"/>
        <v/>
      </c>
      <c r="BX1434" s="132" t="str">
        <f t="shared" si="871"/>
        <v/>
      </c>
      <c r="BY1434" s="132" t="str">
        <f t="shared" si="872"/>
        <v/>
      </c>
      <c r="BZ1434" t="str">
        <f t="shared" si="873"/>
        <v/>
      </c>
      <c r="CA1434" t="str">
        <f t="shared" si="874"/>
        <v/>
      </c>
      <c r="CB1434" t="str">
        <f t="shared" si="875"/>
        <v/>
      </c>
      <c r="CC1434" t="str">
        <f t="shared" si="876"/>
        <v/>
      </c>
      <c r="CD1434" t="str">
        <f t="shared" si="877"/>
        <v/>
      </c>
      <c r="CE1434" t="str">
        <f t="shared" si="878"/>
        <v/>
      </c>
      <c r="CF1434" t="str">
        <f t="shared" si="879"/>
        <v/>
      </c>
      <c r="CG1434" t="str">
        <f t="shared" si="880"/>
        <v/>
      </c>
      <c r="CH1434" t="str">
        <f t="shared" si="881"/>
        <v/>
      </c>
      <c r="CI1434" t="str">
        <f t="shared" si="882"/>
        <v/>
      </c>
      <c r="CJ1434" t="str">
        <f t="shared" si="883"/>
        <v/>
      </c>
      <c r="CK1434" t="str">
        <f t="shared" si="884"/>
        <v/>
      </c>
      <c r="CL1434" t="str">
        <f t="shared" si="885"/>
        <v/>
      </c>
      <c r="CM1434" t="str">
        <f t="shared" si="886"/>
        <v/>
      </c>
      <c r="CN1434" t="str">
        <f t="shared" si="887"/>
        <v/>
      </c>
      <c r="CO1434" t="str">
        <f t="shared" si="888"/>
        <v/>
      </c>
    </row>
    <row r="1435" spans="1:93" ht="16.5" customHeight="1">
      <c r="A1435" t="s">
        <v>6253</v>
      </c>
      <c r="B1435" t="s">
        <v>6585</v>
      </c>
      <c r="C1435" s="26"/>
      <c r="D1435" s="27"/>
      <c r="E1435" s="27" t="s">
        <v>6575</v>
      </c>
      <c r="F1435" t="s">
        <v>48</v>
      </c>
      <c r="G1435" s="30" t="s">
        <v>58</v>
      </c>
      <c r="H1435" t="s">
        <v>526</v>
      </c>
      <c r="K1435" s="28"/>
      <c r="M1435" s="198" t="s">
        <v>1707</v>
      </c>
      <c r="R1435" t="str">
        <f>IF(COUNTIF(soi_input_variables!A:A,B1435)&gt;0,"yes","no")</f>
        <v>no</v>
      </c>
      <c r="S1435" t="str">
        <f>IF(COUNTIF(midas_input_variables!A:A,B1435)&gt;0,"yes","no")</f>
        <v>no</v>
      </c>
      <c r="T1435" t="str">
        <f t="shared" si="889"/>
        <v>no</v>
      </c>
      <c r="U1435">
        <v>100000</v>
      </c>
      <c r="V1435" t="str">
        <f>IF(COUNTIF(eucalc_variables_proxies!A:A,B1435)&gt;0,"yes","no")</f>
        <v>no</v>
      </c>
      <c r="W1435" s="198" t="s">
        <v>38</v>
      </c>
      <c r="AO1435" s="29">
        <v>2201</v>
      </c>
      <c r="AP1435" s="103" t="s">
        <v>6586</v>
      </c>
      <c r="AQ1435" s="104" t="b">
        <v>1</v>
      </c>
      <c r="AR1435" s="105"/>
      <c r="AS1435" s="29">
        <v>2201</v>
      </c>
      <c r="AT1435" s="131" t="str" cm="1">
        <f t="array" ref="AT1435">IFERROR(_xlfn.TEXTSPLIT(AR1435,";",,FALSE),"")</f>
        <v/>
      </c>
      <c r="BJ1435" s="132" t="str">
        <f t="shared" si="857"/>
        <v/>
      </c>
      <c r="BK1435" s="132" t="str">
        <f t="shared" si="858"/>
        <v/>
      </c>
      <c r="BL1435" s="132" t="str">
        <f t="shared" si="859"/>
        <v/>
      </c>
      <c r="BM1435" s="132" t="str">
        <f t="shared" si="860"/>
        <v/>
      </c>
      <c r="BN1435" s="132" t="str">
        <f t="shared" si="861"/>
        <v/>
      </c>
      <c r="BO1435" s="132" t="str">
        <f t="shared" si="862"/>
        <v/>
      </c>
      <c r="BP1435" s="132" t="str">
        <f t="shared" si="863"/>
        <v/>
      </c>
      <c r="BQ1435" s="132" t="str">
        <f t="shared" si="864"/>
        <v/>
      </c>
      <c r="BR1435" s="132" t="str">
        <f t="shared" si="865"/>
        <v/>
      </c>
      <c r="BS1435" s="132" t="str">
        <f t="shared" si="866"/>
        <v/>
      </c>
      <c r="BT1435" s="132" t="str">
        <f t="shared" si="867"/>
        <v/>
      </c>
      <c r="BU1435" s="132" t="str">
        <f t="shared" si="868"/>
        <v/>
      </c>
      <c r="BV1435" s="132" t="str">
        <f t="shared" si="869"/>
        <v/>
      </c>
      <c r="BW1435" s="132" t="str">
        <f t="shared" si="870"/>
        <v/>
      </c>
      <c r="BX1435" s="132" t="str">
        <f t="shared" si="871"/>
        <v/>
      </c>
      <c r="BY1435" s="132" t="str">
        <f t="shared" si="872"/>
        <v/>
      </c>
      <c r="BZ1435" t="str">
        <f t="shared" si="873"/>
        <v/>
      </c>
      <c r="CA1435" t="str">
        <f t="shared" si="874"/>
        <v/>
      </c>
      <c r="CB1435" t="str">
        <f t="shared" si="875"/>
        <v/>
      </c>
      <c r="CC1435" t="str">
        <f t="shared" si="876"/>
        <v/>
      </c>
      <c r="CD1435" t="str">
        <f t="shared" si="877"/>
        <v/>
      </c>
      <c r="CE1435" t="str">
        <f t="shared" si="878"/>
        <v/>
      </c>
      <c r="CF1435" t="str">
        <f t="shared" si="879"/>
        <v/>
      </c>
      <c r="CG1435" t="str">
        <f t="shared" si="880"/>
        <v/>
      </c>
      <c r="CH1435" t="str">
        <f t="shared" si="881"/>
        <v/>
      </c>
      <c r="CI1435" t="str">
        <f t="shared" si="882"/>
        <v/>
      </c>
      <c r="CJ1435" t="str">
        <f t="shared" si="883"/>
        <v/>
      </c>
      <c r="CK1435" t="str">
        <f t="shared" si="884"/>
        <v/>
      </c>
      <c r="CL1435" t="str">
        <f t="shared" si="885"/>
        <v/>
      </c>
      <c r="CM1435" t="str">
        <f t="shared" si="886"/>
        <v/>
      </c>
      <c r="CN1435" t="str">
        <f t="shared" si="887"/>
        <v/>
      </c>
      <c r="CO1435" t="str">
        <f t="shared" si="888"/>
        <v/>
      </c>
    </row>
    <row r="1436" spans="1:93" ht="16.5" customHeight="1">
      <c r="A1436" t="s">
        <v>6255</v>
      </c>
      <c r="B1436" t="s">
        <v>6587</v>
      </c>
      <c r="C1436" s="26"/>
      <c r="D1436" s="27"/>
      <c r="E1436" s="27" t="s">
        <v>6575</v>
      </c>
      <c r="F1436" t="s">
        <v>48</v>
      </c>
      <c r="G1436" s="30" t="s">
        <v>58</v>
      </c>
      <c r="H1436" t="s">
        <v>526</v>
      </c>
      <c r="K1436" s="28"/>
      <c r="M1436" s="198" t="s">
        <v>1707</v>
      </c>
      <c r="R1436" t="str">
        <f>IF(COUNTIF(soi_input_variables!A:A,B1436)&gt;0,"yes","no")</f>
        <v>no</v>
      </c>
      <c r="S1436" t="str">
        <f>IF(COUNTIF(midas_input_variables!A:A,B1436)&gt;0,"yes","no")</f>
        <v>no</v>
      </c>
      <c r="T1436" t="str">
        <f t="shared" si="889"/>
        <v>no</v>
      </c>
      <c r="U1436">
        <v>100000</v>
      </c>
      <c r="V1436" t="str">
        <f>IF(COUNTIF(eucalc_variables_proxies!A:A,B1436)&gt;0,"yes","no")</f>
        <v>no</v>
      </c>
      <c r="W1436" s="198" t="s">
        <v>38</v>
      </c>
      <c r="AO1436" s="29">
        <v>2206</v>
      </c>
      <c r="AP1436" s="103" t="s">
        <v>6588</v>
      </c>
      <c r="AQ1436" s="104" t="b">
        <v>1</v>
      </c>
      <c r="AR1436" s="105"/>
      <c r="AS1436" s="29">
        <v>2206</v>
      </c>
      <c r="AT1436" s="131" t="str" cm="1">
        <f t="array" ref="AT1436">IFERROR(_xlfn.TEXTSPLIT(AR1436,";",,FALSE),"")</f>
        <v/>
      </c>
      <c r="BJ1436" s="132" t="str">
        <f t="shared" si="857"/>
        <v/>
      </c>
      <c r="BK1436" s="132" t="str">
        <f t="shared" si="858"/>
        <v/>
      </c>
      <c r="BL1436" s="132" t="str">
        <f t="shared" si="859"/>
        <v/>
      </c>
      <c r="BM1436" s="132" t="str">
        <f t="shared" si="860"/>
        <v/>
      </c>
      <c r="BN1436" s="132" t="str">
        <f t="shared" si="861"/>
        <v/>
      </c>
      <c r="BO1436" s="132" t="str">
        <f t="shared" si="862"/>
        <v/>
      </c>
      <c r="BP1436" s="132" t="str">
        <f t="shared" si="863"/>
        <v/>
      </c>
      <c r="BQ1436" s="132" t="str">
        <f t="shared" si="864"/>
        <v/>
      </c>
      <c r="BR1436" s="132" t="str">
        <f t="shared" si="865"/>
        <v/>
      </c>
      <c r="BS1436" s="132" t="str">
        <f t="shared" si="866"/>
        <v/>
      </c>
      <c r="BT1436" s="132" t="str">
        <f t="shared" si="867"/>
        <v/>
      </c>
      <c r="BU1436" s="132" t="str">
        <f t="shared" si="868"/>
        <v/>
      </c>
      <c r="BV1436" s="132" t="str">
        <f t="shared" si="869"/>
        <v/>
      </c>
      <c r="BW1436" s="132" t="str">
        <f t="shared" si="870"/>
        <v/>
      </c>
      <c r="BX1436" s="132" t="str">
        <f t="shared" si="871"/>
        <v/>
      </c>
      <c r="BY1436" s="132" t="str">
        <f t="shared" si="872"/>
        <v/>
      </c>
      <c r="BZ1436" t="str">
        <f t="shared" si="873"/>
        <v/>
      </c>
      <c r="CA1436" t="str">
        <f t="shared" si="874"/>
        <v/>
      </c>
      <c r="CB1436" t="str">
        <f t="shared" si="875"/>
        <v/>
      </c>
      <c r="CC1436" t="str">
        <f t="shared" si="876"/>
        <v/>
      </c>
      <c r="CD1436" t="str">
        <f t="shared" si="877"/>
        <v/>
      </c>
      <c r="CE1436" t="str">
        <f t="shared" si="878"/>
        <v/>
      </c>
      <c r="CF1436" t="str">
        <f t="shared" si="879"/>
        <v/>
      </c>
      <c r="CG1436" t="str">
        <f t="shared" si="880"/>
        <v/>
      </c>
      <c r="CH1436" t="str">
        <f t="shared" si="881"/>
        <v/>
      </c>
      <c r="CI1436" t="str">
        <f t="shared" si="882"/>
        <v/>
      </c>
      <c r="CJ1436" t="str">
        <f t="shared" si="883"/>
        <v/>
      </c>
      <c r="CK1436" t="str">
        <f t="shared" si="884"/>
        <v/>
      </c>
      <c r="CL1436" t="str">
        <f t="shared" si="885"/>
        <v/>
      </c>
      <c r="CM1436" t="str">
        <f t="shared" si="886"/>
        <v/>
      </c>
      <c r="CN1436" t="str">
        <f t="shared" si="887"/>
        <v/>
      </c>
      <c r="CO1436" t="str">
        <f t="shared" si="888"/>
        <v/>
      </c>
    </row>
    <row r="1437" spans="1:93" ht="16.5" customHeight="1">
      <c r="A1437" t="s">
        <v>6083</v>
      </c>
      <c r="B1437" s="97" t="s">
        <v>5641</v>
      </c>
      <c r="C1437" s="26" t="s">
        <v>6589</v>
      </c>
      <c r="D1437" s="27"/>
      <c r="E1437" s="27" t="s">
        <v>2890</v>
      </c>
      <c r="F1437" t="s">
        <v>48</v>
      </c>
      <c r="G1437" s="30" t="s">
        <v>58</v>
      </c>
      <c r="H1437" t="s">
        <v>526</v>
      </c>
      <c r="I1437" t="s">
        <v>6590</v>
      </c>
      <c r="K1437" s="28"/>
      <c r="M1437" t="s">
        <v>38</v>
      </c>
      <c r="R1437" t="str">
        <f>IF(COUNTIF(soi_input_variables!A:A,B1437)&gt;0,"yes","no")</f>
        <v>yes</v>
      </c>
      <c r="S1437" t="str">
        <f>IF(COUNTIF(midas_input_variables!A:A,B1437)&gt;0,"yes","no")</f>
        <v>yes</v>
      </c>
      <c r="T1437" t="str">
        <f t="shared" si="889"/>
        <v>yes</v>
      </c>
      <c r="U1437">
        <f t="shared" ref="U1437:U1448" si="890">0.0005</f>
        <v>5.0000000000000001E-4</v>
      </c>
      <c r="V1437" t="str">
        <f>IF(COUNTIF(eucalc_variables_proxies!A:A,B1437)&gt;0,"yes","no")</f>
        <v>yes</v>
      </c>
      <c r="X1437" s="9" t="s">
        <v>2966</v>
      </c>
      <c r="Y1437" t="s">
        <v>5359</v>
      </c>
      <c r="AO1437" s="29">
        <v>2206</v>
      </c>
      <c r="AP1437" s="103" t="s">
        <v>6591</v>
      </c>
      <c r="AQ1437" s="104" t="b">
        <v>1</v>
      </c>
      <c r="AR1437" s="105"/>
      <c r="AS1437" s="29">
        <v>2206</v>
      </c>
      <c r="AT1437" s="131" t="str" cm="1">
        <f t="array" ref="AT1437">IFERROR(_xlfn.TEXTSPLIT(AR1437,";",,FALSE),"")</f>
        <v/>
      </c>
      <c r="BJ1437" s="132" t="str">
        <f t="shared" si="857"/>
        <v/>
      </c>
      <c r="BK1437" s="132" t="str">
        <f t="shared" si="858"/>
        <v/>
      </c>
      <c r="BL1437" s="132" t="str">
        <f t="shared" si="859"/>
        <v/>
      </c>
      <c r="BM1437" s="132" t="str">
        <f t="shared" si="860"/>
        <v/>
      </c>
      <c r="BN1437" s="132" t="str">
        <f t="shared" si="861"/>
        <v/>
      </c>
      <c r="BO1437" s="132" t="str">
        <f t="shared" si="862"/>
        <v/>
      </c>
      <c r="BP1437" s="132" t="str">
        <f t="shared" si="863"/>
        <v/>
      </c>
      <c r="BQ1437" s="132" t="str">
        <f t="shared" si="864"/>
        <v/>
      </c>
      <c r="BR1437" s="132" t="str">
        <f t="shared" si="865"/>
        <v/>
      </c>
      <c r="BS1437" s="132" t="str">
        <f t="shared" si="866"/>
        <v/>
      </c>
      <c r="BT1437" s="132" t="str">
        <f t="shared" si="867"/>
        <v/>
      </c>
      <c r="BU1437" s="132" t="str">
        <f t="shared" si="868"/>
        <v/>
      </c>
      <c r="BV1437" s="132" t="str">
        <f t="shared" si="869"/>
        <v/>
      </c>
      <c r="BW1437" s="132" t="str">
        <f t="shared" si="870"/>
        <v/>
      </c>
      <c r="BX1437" s="132" t="str">
        <f t="shared" si="871"/>
        <v/>
      </c>
      <c r="BY1437" s="132" t="str">
        <f t="shared" si="872"/>
        <v/>
      </c>
      <c r="BZ1437" t="str">
        <f t="shared" si="873"/>
        <v/>
      </c>
      <c r="CA1437" t="str">
        <f t="shared" si="874"/>
        <v/>
      </c>
      <c r="CB1437" t="str">
        <f t="shared" si="875"/>
        <v/>
      </c>
      <c r="CC1437" t="str">
        <f t="shared" si="876"/>
        <v/>
      </c>
      <c r="CD1437" t="str">
        <f t="shared" si="877"/>
        <v/>
      </c>
      <c r="CE1437" t="str">
        <f t="shared" si="878"/>
        <v/>
      </c>
      <c r="CF1437" t="str">
        <f t="shared" si="879"/>
        <v/>
      </c>
      <c r="CG1437" t="str">
        <f t="shared" si="880"/>
        <v/>
      </c>
      <c r="CH1437" t="str">
        <f t="shared" si="881"/>
        <v/>
      </c>
      <c r="CI1437" t="str">
        <f t="shared" si="882"/>
        <v/>
      </c>
      <c r="CJ1437" t="str">
        <f t="shared" si="883"/>
        <v/>
      </c>
      <c r="CK1437" t="str">
        <f t="shared" si="884"/>
        <v/>
      </c>
      <c r="CL1437" t="str">
        <f t="shared" si="885"/>
        <v/>
      </c>
      <c r="CM1437" t="str">
        <f t="shared" si="886"/>
        <v/>
      </c>
      <c r="CN1437" t="str">
        <f t="shared" si="887"/>
        <v/>
      </c>
      <c r="CO1437" t="str">
        <f t="shared" si="888"/>
        <v/>
      </c>
    </row>
    <row r="1438" spans="1:93" ht="15" customHeight="1">
      <c r="A1438" t="s">
        <v>6077</v>
      </c>
      <c r="B1438" s="97" t="s">
        <v>5644</v>
      </c>
      <c r="C1438" s="26" t="s">
        <v>4378</v>
      </c>
      <c r="D1438" s="27"/>
      <c r="E1438" s="27" t="s">
        <v>2890</v>
      </c>
      <c r="F1438" t="s">
        <v>48</v>
      </c>
      <c r="G1438" s="30" t="s">
        <v>58</v>
      </c>
      <c r="H1438" t="s">
        <v>526</v>
      </c>
      <c r="I1438" t="s">
        <v>6590</v>
      </c>
      <c r="K1438" s="28"/>
      <c r="M1438" t="s">
        <v>38</v>
      </c>
      <c r="R1438" t="str">
        <f>IF(COUNTIF(soi_input_variables!A:A,B1438)&gt;0,"yes","no")</f>
        <v>yes</v>
      </c>
      <c r="S1438" t="str">
        <f>IF(COUNTIF(midas_input_variables!A:A,B1438)&gt;0,"yes","no")</f>
        <v>yes</v>
      </c>
      <c r="T1438" t="str">
        <f t="shared" si="846"/>
        <v>yes</v>
      </c>
      <c r="U1438">
        <f t="shared" si="890"/>
        <v>5.0000000000000001E-4</v>
      </c>
      <c r="V1438" t="str">
        <f>IF(COUNTIF(eucalc_variables_proxies!A:A,B1438)&gt;0,"yes","no")</f>
        <v>yes</v>
      </c>
      <c r="X1438" s="9" t="s">
        <v>2966</v>
      </c>
      <c r="Y1438" t="s">
        <v>5359</v>
      </c>
      <c r="AO1438" s="29">
        <v>2203</v>
      </c>
      <c r="AP1438" s="103" t="s">
        <v>6592</v>
      </c>
      <c r="AQ1438" s="104" t="b">
        <v>1</v>
      </c>
      <c r="AR1438" s="105"/>
      <c r="AS1438" s="29">
        <v>2203</v>
      </c>
      <c r="AT1438" s="131" t="str" cm="1">
        <f t="array" ref="AT1438">IFERROR(_xlfn.TEXTSPLIT(AR1438,";",,FALSE),"")</f>
        <v/>
      </c>
      <c r="BJ1438" s="132" t="str">
        <f t="shared" si="857"/>
        <v/>
      </c>
      <c r="BK1438" s="132" t="str">
        <f t="shared" si="858"/>
        <v/>
      </c>
      <c r="BL1438" s="132" t="str">
        <f t="shared" si="859"/>
        <v/>
      </c>
      <c r="BM1438" s="132" t="str">
        <f t="shared" si="860"/>
        <v/>
      </c>
      <c r="BN1438" s="132" t="str">
        <f t="shared" si="861"/>
        <v/>
      </c>
      <c r="BO1438" s="132" t="str">
        <f t="shared" si="862"/>
        <v/>
      </c>
      <c r="BP1438" s="132" t="str">
        <f t="shared" si="863"/>
        <v/>
      </c>
      <c r="BQ1438" s="132" t="str">
        <f t="shared" si="864"/>
        <v/>
      </c>
      <c r="BR1438" s="132" t="str">
        <f t="shared" si="865"/>
        <v/>
      </c>
      <c r="BS1438" s="132" t="str">
        <f t="shared" si="866"/>
        <v/>
      </c>
      <c r="BT1438" s="132" t="str">
        <f t="shared" si="867"/>
        <v/>
      </c>
      <c r="BU1438" s="132" t="str">
        <f t="shared" si="868"/>
        <v/>
      </c>
      <c r="BV1438" s="132" t="str">
        <f t="shared" si="869"/>
        <v/>
      </c>
      <c r="BW1438" s="132" t="str">
        <f t="shared" si="870"/>
        <v/>
      </c>
      <c r="BX1438" s="132" t="str">
        <f t="shared" si="871"/>
        <v/>
      </c>
      <c r="BY1438" s="132" t="str">
        <f t="shared" si="872"/>
        <v/>
      </c>
      <c r="BZ1438" t="str">
        <f t="shared" si="873"/>
        <v/>
      </c>
      <c r="CA1438" t="str">
        <f t="shared" si="874"/>
        <v/>
      </c>
      <c r="CB1438" t="str">
        <f t="shared" si="875"/>
        <v/>
      </c>
      <c r="CC1438" t="str">
        <f t="shared" si="876"/>
        <v/>
      </c>
      <c r="CD1438" t="str">
        <f t="shared" si="877"/>
        <v/>
      </c>
      <c r="CE1438" t="str">
        <f t="shared" si="878"/>
        <v/>
      </c>
      <c r="CF1438" t="str">
        <f t="shared" si="879"/>
        <v/>
      </c>
      <c r="CG1438" t="str">
        <f t="shared" si="880"/>
        <v/>
      </c>
      <c r="CH1438" t="str">
        <f t="shared" si="881"/>
        <v/>
      </c>
      <c r="CI1438" t="str">
        <f t="shared" si="882"/>
        <v/>
      </c>
      <c r="CJ1438" t="str">
        <f t="shared" si="883"/>
        <v/>
      </c>
      <c r="CK1438" t="str">
        <f t="shared" si="884"/>
        <v/>
      </c>
      <c r="CL1438" t="str">
        <f t="shared" si="885"/>
        <v/>
      </c>
      <c r="CM1438" t="str">
        <f t="shared" si="886"/>
        <v/>
      </c>
      <c r="CN1438" t="str">
        <f t="shared" si="887"/>
        <v/>
      </c>
      <c r="CO1438" t="str">
        <f t="shared" si="888"/>
        <v/>
      </c>
    </row>
    <row r="1439" spans="1:93" ht="15" customHeight="1">
      <c r="A1439" t="s">
        <v>6079</v>
      </c>
      <c r="B1439" s="97" t="s">
        <v>5647</v>
      </c>
      <c r="C1439" s="26" t="s">
        <v>6593</v>
      </c>
      <c r="D1439" s="27"/>
      <c r="E1439" s="27" t="s">
        <v>2890</v>
      </c>
      <c r="F1439" t="s">
        <v>48</v>
      </c>
      <c r="G1439" s="30" t="s">
        <v>58</v>
      </c>
      <c r="H1439" t="s">
        <v>526</v>
      </c>
      <c r="I1439" t="s">
        <v>6590</v>
      </c>
      <c r="K1439" s="28"/>
      <c r="M1439" t="s">
        <v>38</v>
      </c>
      <c r="R1439" t="str">
        <f>IF(COUNTIF(soi_input_variables!A:A,B1439)&gt;0,"yes","no")</f>
        <v>yes</v>
      </c>
      <c r="S1439" t="str">
        <f>IF(COUNTIF(midas_input_variables!A:A,B1439)&gt;0,"yes","no")</f>
        <v>yes</v>
      </c>
      <c r="T1439" t="str">
        <f t="shared" si="846"/>
        <v>yes</v>
      </c>
      <c r="U1439">
        <f t="shared" si="890"/>
        <v>5.0000000000000001E-4</v>
      </c>
      <c r="V1439" t="str">
        <f>IF(COUNTIF(eucalc_variables_proxies!A:A,B1439)&gt;0,"yes","no")</f>
        <v>yes</v>
      </c>
      <c r="X1439" s="9" t="s">
        <v>2966</v>
      </c>
      <c r="Y1439" t="s">
        <v>5359</v>
      </c>
      <c r="AO1439" s="29">
        <v>2203</v>
      </c>
      <c r="AP1439" s="103" t="s">
        <v>6594</v>
      </c>
      <c r="AQ1439" s="104" t="b">
        <v>1</v>
      </c>
      <c r="AR1439" s="105"/>
      <c r="AS1439" s="29">
        <v>2203</v>
      </c>
      <c r="AT1439" s="131" t="str" cm="1">
        <f t="array" ref="AT1439">IFERROR(_xlfn.TEXTSPLIT(AR1439,";",,FALSE),"")</f>
        <v/>
      </c>
      <c r="BJ1439" s="132" t="str">
        <f t="shared" si="857"/>
        <v/>
      </c>
      <c r="BK1439" s="132" t="str">
        <f t="shared" si="858"/>
        <v/>
      </c>
      <c r="BL1439" s="132" t="str">
        <f t="shared" si="859"/>
        <v/>
      </c>
      <c r="BM1439" s="132" t="str">
        <f t="shared" si="860"/>
        <v/>
      </c>
      <c r="BN1439" s="132" t="str">
        <f t="shared" si="861"/>
        <v/>
      </c>
      <c r="BO1439" s="132" t="str">
        <f t="shared" si="862"/>
        <v/>
      </c>
      <c r="BP1439" s="132" t="str">
        <f t="shared" si="863"/>
        <v/>
      </c>
      <c r="BQ1439" s="132" t="str">
        <f t="shared" si="864"/>
        <v/>
      </c>
      <c r="BR1439" s="132" t="str">
        <f t="shared" si="865"/>
        <v/>
      </c>
      <c r="BS1439" s="132" t="str">
        <f t="shared" si="866"/>
        <v/>
      </c>
      <c r="BT1439" s="132" t="str">
        <f t="shared" si="867"/>
        <v/>
      </c>
      <c r="BU1439" s="132" t="str">
        <f t="shared" si="868"/>
        <v/>
      </c>
      <c r="BV1439" s="132" t="str">
        <f t="shared" si="869"/>
        <v/>
      </c>
      <c r="BW1439" s="132" t="str">
        <f t="shared" si="870"/>
        <v/>
      </c>
      <c r="BX1439" s="132" t="str">
        <f t="shared" si="871"/>
        <v/>
      </c>
      <c r="BY1439" s="132" t="str">
        <f t="shared" si="872"/>
        <v/>
      </c>
      <c r="BZ1439" t="str">
        <f t="shared" si="873"/>
        <v/>
      </c>
      <c r="CA1439" t="str">
        <f t="shared" si="874"/>
        <v/>
      </c>
      <c r="CB1439" t="str">
        <f t="shared" si="875"/>
        <v/>
      </c>
      <c r="CC1439" t="str">
        <f t="shared" si="876"/>
        <v/>
      </c>
      <c r="CD1439" t="str">
        <f t="shared" si="877"/>
        <v/>
      </c>
      <c r="CE1439" t="str">
        <f t="shared" si="878"/>
        <v/>
      </c>
      <c r="CF1439" t="str">
        <f t="shared" si="879"/>
        <v/>
      </c>
      <c r="CG1439" t="str">
        <f t="shared" si="880"/>
        <v/>
      </c>
      <c r="CH1439" t="str">
        <f t="shared" si="881"/>
        <v/>
      </c>
      <c r="CI1439" t="str">
        <f t="shared" si="882"/>
        <v/>
      </c>
      <c r="CJ1439" t="str">
        <f t="shared" si="883"/>
        <v/>
      </c>
      <c r="CK1439" t="str">
        <f t="shared" si="884"/>
        <v/>
      </c>
      <c r="CL1439" t="str">
        <f t="shared" si="885"/>
        <v/>
      </c>
      <c r="CM1439" t="str">
        <f t="shared" si="886"/>
        <v/>
      </c>
      <c r="CN1439" t="str">
        <f t="shared" si="887"/>
        <v/>
      </c>
      <c r="CO1439" t="str">
        <f t="shared" si="888"/>
        <v/>
      </c>
    </row>
    <row r="1440" spans="1:93" ht="17.100000000000001" customHeight="1">
      <c r="A1440" t="s">
        <v>6082</v>
      </c>
      <c r="B1440" s="97" t="s">
        <v>5649</v>
      </c>
      <c r="C1440" s="26" t="s">
        <v>6595</v>
      </c>
      <c r="D1440" s="27"/>
      <c r="E1440" s="27" t="s">
        <v>2890</v>
      </c>
      <c r="F1440" t="s">
        <v>48</v>
      </c>
      <c r="G1440" s="30" t="s">
        <v>58</v>
      </c>
      <c r="H1440" t="s">
        <v>526</v>
      </c>
      <c r="I1440" t="s">
        <v>6590</v>
      </c>
      <c r="K1440" s="28"/>
      <c r="M1440" t="s">
        <v>38</v>
      </c>
      <c r="R1440" t="str">
        <f>IF(COUNTIF(soi_input_variables!A:A,B1440)&gt;0,"yes","no")</f>
        <v>yes</v>
      </c>
      <c r="S1440" t="str">
        <f>IF(COUNTIF(midas_input_variables!A:A,B1440)&gt;0,"yes","no")</f>
        <v>yes</v>
      </c>
      <c r="T1440" t="str">
        <f t="shared" si="846"/>
        <v>yes</v>
      </c>
      <c r="U1440">
        <f t="shared" si="890"/>
        <v>5.0000000000000001E-4</v>
      </c>
      <c r="V1440" t="str">
        <f>IF(COUNTIF(eucalc_variables_proxies!A:A,B1440)&gt;0,"yes","no")</f>
        <v>yes</v>
      </c>
      <c r="X1440" s="9" t="s">
        <v>2966</v>
      </c>
      <c r="Y1440" t="s">
        <v>5359</v>
      </c>
      <c r="AO1440" s="29">
        <v>2203</v>
      </c>
      <c r="AP1440" s="103" t="s">
        <v>6596</v>
      </c>
      <c r="AQ1440" s="104" t="b">
        <v>1</v>
      </c>
      <c r="AR1440" s="105"/>
      <c r="AS1440" s="29">
        <v>2203</v>
      </c>
      <c r="AT1440" s="131" t="str" cm="1">
        <f t="array" ref="AT1440">IFERROR(_xlfn.TEXTSPLIT(AR1440,";",,FALSE),"")</f>
        <v/>
      </c>
      <c r="BJ1440" s="132" t="str">
        <f t="shared" si="857"/>
        <v/>
      </c>
      <c r="BK1440" s="132" t="str">
        <f t="shared" si="858"/>
        <v/>
      </c>
      <c r="BL1440" s="132" t="str">
        <f t="shared" si="859"/>
        <v/>
      </c>
      <c r="BM1440" s="132" t="str">
        <f t="shared" si="860"/>
        <v/>
      </c>
      <c r="BN1440" s="132" t="str">
        <f t="shared" si="861"/>
        <v/>
      </c>
      <c r="BO1440" s="132" t="str">
        <f t="shared" si="862"/>
        <v/>
      </c>
      <c r="BP1440" s="132" t="str">
        <f t="shared" si="863"/>
        <v/>
      </c>
      <c r="BQ1440" s="132" t="str">
        <f t="shared" si="864"/>
        <v/>
      </c>
      <c r="BR1440" s="132" t="str">
        <f t="shared" si="865"/>
        <v/>
      </c>
      <c r="BS1440" s="132" t="str">
        <f t="shared" si="866"/>
        <v/>
      </c>
      <c r="BT1440" s="132" t="str">
        <f t="shared" si="867"/>
        <v/>
      </c>
      <c r="BU1440" s="132" t="str">
        <f t="shared" si="868"/>
        <v/>
      </c>
      <c r="BV1440" s="132" t="str">
        <f t="shared" si="869"/>
        <v/>
      </c>
      <c r="BW1440" s="132" t="str">
        <f t="shared" si="870"/>
        <v/>
      </c>
      <c r="BX1440" s="132" t="str">
        <f t="shared" si="871"/>
        <v/>
      </c>
      <c r="BY1440" s="132" t="str">
        <f t="shared" si="872"/>
        <v/>
      </c>
      <c r="BZ1440" t="str">
        <f t="shared" si="873"/>
        <v/>
      </c>
      <c r="CA1440" t="str">
        <f t="shared" si="874"/>
        <v/>
      </c>
      <c r="CB1440" t="str">
        <f t="shared" si="875"/>
        <v/>
      </c>
      <c r="CC1440" t="str">
        <f t="shared" si="876"/>
        <v/>
      </c>
      <c r="CD1440" t="str">
        <f t="shared" si="877"/>
        <v/>
      </c>
      <c r="CE1440" t="str">
        <f t="shared" si="878"/>
        <v/>
      </c>
      <c r="CF1440" t="str">
        <f t="shared" si="879"/>
        <v/>
      </c>
      <c r="CG1440" t="str">
        <f t="shared" si="880"/>
        <v/>
      </c>
      <c r="CH1440" t="str">
        <f t="shared" si="881"/>
        <v/>
      </c>
      <c r="CI1440" t="str">
        <f t="shared" si="882"/>
        <v/>
      </c>
      <c r="CJ1440" t="str">
        <f t="shared" si="883"/>
        <v/>
      </c>
      <c r="CK1440" t="str">
        <f t="shared" si="884"/>
        <v/>
      </c>
      <c r="CL1440" t="str">
        <f t="shared" si="885"/>
        <v/>
      </c>
      <c r="CM1440" t="str">
        <f t="shared" si="886"/>
        <v/>
      </c>
      <c r="CN1440" t="str">
        <f t="shared" si="887"/>
        <v/>
      </c>
      <c r="CO1440" t="str">
        <f t="shared" si="888"/>
        <v/>
      </c>
    </row>
    <row r="1441" spans="1:93" ht="16.2" customHeight="1">
      <c r="A1441" t="s">
        <v>6080</v>
      </c>
      <c r="B1441" s="97" t="s">
        <v>5651</v>
      </c>
      <c r="C1441" s="26" t="s">
        <v>4360</v>
      </c>
      <c r="D1441" s="27"/>
      <c r="E1441" s="27" t="s">
        <v>2890</v>
      </c>
      <c r="F1441" t="s">
        <v>48</v>
      </c>
      <c r="G1441" s="30" t="s">
        <v>58</v>
      </c>
      <c r="H1441" t="s">
        <v>526</v>
      </c>
      <c r="I1441" t="s">
        <v>6597</v>
      </c>
      <c r="K1441" s="28"/>
      <c r="M1441" t="s">
        <v>38</v>
      </c>
      <c r="R1441" t="str">
        <f>IF(COUNTIF(soi_input_variables!A:A,B1441)&gt;0,"yes","no")</f>
        <v>yes</v>
      </c>
      <c r="S1441" t="str">
        <f>IF(COUNTIF(midas_input_variables!A:A,B1441)&gt;0,"yes","no")</f>
        <v>yes</v>
      </c>
      <c r="T1441" t="str">
        <f t="shared" si="846"/>
        <v>yes</v>
      </c>
      <c r="U1441">
        <f t="shared" si="890"/>
        <v>5.0000000000000001E-4</v>
      </c>
      <c r="V1441" t="str">
        <f>IF(COUNTIF(eucalc_variables_proxies!A:A,B1441)&gt;0,"yes","no")</f>
        <v>yes</v>
      </c>
      <c r="X1441" s="9" t="s">
        <v>2966</v>
      </c>
      <c r="Y1441" t="s">
        <v>5359</v>
      </c>
      <c r="AO1441" s="29">
        <v>2203</v>
      </c>
      <c r="AP1441" s="103" t="s">
        <v>6598</v>
      </c>
      <c r="AQ1441" s="104" t="b">
        <v>1</v>
      </c>
      <c r="AR1441" s="105"/>
      <c r="AS1441" s="29">
        <v>2203</v>
      </c>
      <c r="AT1441" s="131" t="str" cm="1">
        <f t="array" ref="AT1441">IFERROR(_xlfn.TEXTSPLIT(AR1441,";",,FALSE),"")</f>
        <v/>
      </c>
      <c r="BJ1441" s="132" t="str">
        <f t="shared" si="857"/>
        <v/>
      </c>
      <c r="BK1441" s="132" t="str">
        <f t="shared" si="858"/>
        <v/>
      </c>
      <c r="BL1441" s="132" t="str">
        <f t="shared" si="859"/>
        <v/>
      </c>
      <c r="BM1441" s="132" t="str">
        <f t="shared" si="860"/>
        <v/>
      </c>
      <c r="BN1441" s="132" t="str">
        <f t="shared" si="861"/>
        <v/>
      </c>
      <c r="BO1441" s="132" t="str">
        <f t="shared" si="862"/>
        <v/>
      </c>
      <c r="BP1441" s="132" t="str">
        <f t="shared" si="863"/>
        <v/>
      </c>
      <c r="BQ1441" s="132" t="str">
        <f t="shared" si="864"/>
        <v/>
      </c>
      <c r="BR1441" s="132" t="str">
        <f t="shared" si="865"/>
        <v/>
      </c>
      <c r="BS1441" s="132" t="str">
        <f t="shared" si="866"/>
        <v/>
      </c>
      <c r="BT1441" s="132" t="str">
        <f t="shared" si="867"/>
        <v/>
      </c>
      <c r="BU1441" s="132" t="str">
        <f t="shared" si="868"/>
        <v/>
      </c>
      <c r="BV1441" s="132" t="str">
        <f t="shared" si="869"/>
        <v/>
      </c>
      <c r="BW1441" s="132" t="str">
        <f t="shared" si="870"/>
        <v/>
      </c>
      <c r="BX1441" s="132" t="str">
        <f t="shared" si="871"/>
        <v/>
      </c>
      <c r="BY1441" s="132" t="str">
        <f t="shared" si="872"/>
        <v/>
      </c>
      <c r="BZ1441" t="str">
        <f t="shared" si="873"/>
        <v/>
      </c>
      <c r="CA1441" t="str">
        <f t="shared" si="874"/>
        <v/>
      </c>
      <c r="CB1441" t="str">
        <f t="shared" si="875"/>
        <v/>
      </c>
      <c r="CC1441" t="str">
        <f t="shared" si="876"/>
        <v/>
      </c>
      <c r="CD1441" t="str">
        <f t="shared" si="877"/>
        <v/>
      </c>
      <c r="CE1441" t="str">
        <f t="shared" si="878"/>
        <v/>
      </c>
      <c r="CF1441" t="str">
        <f t="shared" si="879"/>
        <v/>
      </c>
      <c r="CG1441" t="str">
        <f t="shared" si="880"/>
        <v/>
      </c>
      <c r="CH1441" t="str">
        <f t="shared" si="881"/>
        <v/>
      </c>
      <c r="CI1441" t="str">
        <f t="shared" si="882"/>
        <v/>
      </c>
      <c r="CJ1441" t="str">
        <f t="shared" si="883"/>
        <v/>
      </c>
      <c r="CK1441" t="str">
        <f t="shared" si="884"/>
        <v/>
      </c>
      <c r="CL1441" t="str">
        <f t="shared" si="885"/>
        <v/>
      </c>
      <c r="CM1441" t="str">
        <f t="shared" si="886"/>
        <v/>
      </c>
      <c r="CN1441" t="str">
        <f t="shared" si="887"/>
        <v/>
      </c>
      <c r="CO1441" t="str">
        <f t="shared" si="888"/>
        <v/>
      </c>
    </row>
    <row r="1442" spans="1:93" ht="16.2" customHeight="1">
      <c r="A1442" t="s">
        <v>6057</v>
      </c>
      <c r="B1442" s="97" t="s">
        <v>5654</v>
      </c>
      <c r="C1442" s="26" t="s">
        <v>3705</v>
      </c>
      <c r="D1442" s="27"/>
      <c r="E1442" s="27" t="s">
        <v>2890</v>
      </c>
      <c r="F1442" t="s">
        <v>48</v>
      </c>
      <c r="G1442" s="30" t="s">
        <v>58</v>
      </c>
      <c r="H1442" t="s">
        <v>526</v>
      </c>
      <c r="I1442" t="s">
        <v>5889</v>
      </c>
      <c r="K1442" s="28"/>
      <c r="M1442" t="s">
        <v>38</v>
      </c>
      <c r="R1442" t="str">
        <f>IF(COUNTIF(soi_input_variables!A:A,B1442)&gt;0,"yes","no")</f>
        <v>no</v>
      </c>
      <c r="S1442" t="str">
        <f>IF(COUNTIF(midas_input_variables!A:A,B1442)&gt;0,"yes","no")</f>
        <v>yes</v>
      </c>
      <c r="T1442" t="str">
        <f t="shared" si="846"/>
        <v>yes</v>
      </c>
      <c r="U1442">
        <f t="shared" si="890"/>
        <v>5.0000000000000001E-4</v>
      </c>
      <c r="V1442" t="str">
        <f>IF(COUNTIF(eucalc_variables_proxies!A:A,B1442)&gt;0,"yes","no")</f>
        <v>yes</v>
      </c>
      <c r="X1442" s="9" t="s">
        <v>2966</v>
      </c>
      <c r="Y1442" t="s">
        <v>5359</v>
      </c>
      <c r="AO1442" s="29">
        <v>2203</v>
      </c>
      <c r="AP1442" s="103" t="s">
        <v>6599</v>
      </c>
      <c r="AQ1442" s="104" t="b">
        <v>1</v>
      </c>
      <c r="AR1442" s="105"/>
      <c r="AS1442" s="29">
        <v>2203</v>
      </c>
      <c r="AT1442" s="131" t="str" cm="1">
        <f t="array" ref="AT1442">IFERROR(_xlfn.TEXTSPLIT(AR1442,";",,FALSE),"")</f>
        <v/>
      </c>
      <c r="BJ1442" s="132" t="str">
        <f t="shared" si="857"/>
        <v/>
      </c>
      <c r="BK1442" s="132" t="str">
        <f t="shared" si="858"/>
        <v/>
      </c>
      <c r="BL1442" s="132" t="str">
        <f t="shared" si="859"/>
        <v/>
      </c>
      <c r="BM1442" s="132" t="str">
        <f t="shared" si="860"/>
        <v/>
      </c>
      <c r="BN1442" s="132" t="str">
        <f t="shared" si="861"/>
        <v/>
      </c>
      <c r="BO1442" s="132" t="str">
        <f t="shared" si="862"/>
        <v/>
      </c>
      <c r="BP1442" s="132" t="str">
        <f t="shared" si="863"/>
        <v/>
      </c>
      <c r="BQ1442" s="132" t="str">
        <f t="shared" si="864"/>
        <v/>
      </c>
      <c r="BR1442" s="132" t="str">
        <f t="shared" si="865"/>
        <v/>
      </c>
      <c r="BS1442" s="132" t="str">
        <f t="shared" si="866"/>
        <v/>
      </c>
      <c r="BT1442" s="132" t="str">
        <f t="shared" si="867"/>
        <v/>
      </c>
      <c r="BU1442" s="132" t="str">
        <f t="shared" si="868"/>
        <v/>
      </c>
      <c r="BV1442" s="132" t="str">
        <f t="shared" si="869"/>
        <v/>
      </c>
      <c r="BW1442" s="132" t="str">
        <f t="shared" si="870"/>
        <v/>
      </c>
      <c r="BX1442" s="132" t="str">
        <f t="shared" si="871"/>
        <v/>
      </c>
      <c r="BY1442" s="132" t="str">
        <f t="shared" si="872"/>
        <v/>
      </c>
      <c r="BZ1442" t="str">
        <f t="shared" si="873"/>
        <v/>
      </c>
      <c r="CA1442" t="str">
        <f t="shared" si="874"/>
        <v/>
      </c>
      <c r="CB1442" t="str">
        <f t="shared" si="875"/>
        <v/>
      </c>
      <c r="CC1442" t="str">
        <f t="shared" si="876"/>
        <v/>
      </c>
      <c r="CD1442" t="str">
        <f t="shared" si="877"/>
        <v/>
      </c>
      <c r="CE1442" t="str">
        <f t="shared" si="878"/>
        <v/>
      </c>
      <c r="CF1442" t="str">
        <f t="shared" si="879"/>
        <v/>
      </c>
      <c r="CG1442" t="str">
        <f t="shared" si="880"/>
        <v/>
      </c>
      <c r="CH1442" t="str">
        <f t="shared" si="881"/>
        <v/>
      </c>
      <c r="CI1442" t="str">
        <f t="shared" si="882"/>
        <v/>
      </c>
      <c r="CJ1442" t="str">
        <f t="shared" si="883"/>
        <v/>
      </c>
      <c r="CK1442" t="str">
        <f t="shared" si="884"/>
        <v/>
      </c>
      <c r="CL1442" t="str">
        <f t="shared" si="885"/>
        <v/>
      </c>
      <c r="CM1442" t="str">
        <f t="shared" si="886"/>
        <v/>
      </c>
      <c r="CN1442" t="str">
        <f t="shared" si="887"/>
        <v/>
      </c>
      <c r="CO1442" t="str">
        <f t="shared" si="888"/>
        <v/>
      </c>
    </row>
    <row r="1443" spans="1:93" ht="18" customHeight="1">
      <c r="A1443" t="s">
        <v>6059</v>
      </c>
      <c r="B1443" s="97" t="s">
        <v>5656</v>
      </c>
      <c r="C1443" s="26" t="s">
        <v>3693</v>
      </c>
      <c r="D1443" s="27"/>
      <c r="E1443" s="27" t="s">
        <v>2890</v>
      </c>
      <c r="F1443" t="s">
        <v>48</v>
      </c>
      <c r="G1443" s="30" t="s">
        <v>58</v>
      </c>
      <c r="H1443" t="s">
        <v>526</v>
      </c>
      <c r="I1443" t="s">
        <v>4357</v>
      </c>
      <c r="K1443" s="28"/>
      <c r="M1443" t="s">
        <v>38</v>
      </c>
      <c r="R1443" t="str">
        <f>IF(COUNTIF(soi_input_variables!A:A,B1443)&gt;0,"yes","no")</f>
        <v>yes</v>
      </c>
      <c r="S1443" t="str">
        <f>IF(COUNTIF(midas_input_variables!A:A,B1443)&gt;0,"yes","no")</f>
        <v>yes</v>
      </c>
      <c r="T1443" t="str">
        <f t="shared" si="846"/>
        <v>yes</v>
      </c>
      <c r="U1443">
        <f t="shared" si="890"/>
        <v>5.0000000000000001E-4</v>
      </c>
      <c r="V1443" t="str">
        <f>IF(COUNTIF(eucalc_variables_proxies!A:A,B1443)&gt;0,"yes","no")</f>
        <v>yes</v>
      </c>
      <c r="X1443" s="9" t="s">
        <v>2966</v>
      </c>
      <c r="Y1443" t="s">
        <v>5359</v>
      </c>
      <c r="AO1443" s="29">
        <v>2203</v>
      </c>
      <c r="AP1443" s="103" t="s">
        <v>6600</v>
      </c>
      <c r="AQ1443" s="104" t="b">
        <v>1</v>
      </c>
      <c r="AR1443" s="105"/>
      <c r="AS1443" s="29">
        <v>2203</v>
      </c>
      <c r="AT1443" s="131" t="str" cm="1">
        <f t="array" ref="AT1443">IFERROR(_xlfn.TEXTSPLIT(AR1443,";",,FALSE),"")</f>
        <v/>
      </c>
      <c r="BJ1443" s="132" t="str">
        <f t="shared" si="857"/>
        <v/>
      </c>
      <c r="BK1443" s="132" t="str">
        <f t="shared" si="858"/>
        <v/>
      </c>
      <c r="BL1443" s="132" t="str">
        <f t="shared" si="859"/>
        <v/>
      </c>
      <c r="BM1443" s="132" t="str">
        <f t="shared" si="860"/>
        <v/>
      </c>
      <c r="BN1443" s="132" t="str">
        <f t="shared" si="861"/>
        <v/>
      </c>
      <c r="BO1443" s="132" t="str">
        <f t="shared" si="862"/>
        <v/>
      </c>
      <c r="BP1443" s="132" t="str">
        <f t="shared" si="863"/>
        <v/>
      </c>
      <c r="BQ1443" s="132" t="str">
        <f t="shared" si="864"/>
        <v/>
      </c>
      <c r="BR1443" s="132" t="str">
        <f t="shared" si="865"/>
        <v/>
      </c>
      <c r="BS1443" s="132" t="str">
        <f t="shared" si="866"/>
        <v/>
      </c>
      <c r="BT1443" s="132" t="str">
        <f t="shared" si="867"/>
        <v/>
      </c>
      <c r="BU1443" s="132" t="str">
        <f t="shared" si="868"/>
        <v/>
      </c>
      <c r="BV1443" s="132" t="str">
        <f t="shared" si="869"/>
        <v/>
      </c>
      <c r="BW1443" s="132" t="str">
        <f t="shared" si="870"/>
        <v/>
      </c>
      <c r="BX1443" s="132" t="str">
        <f t="shared" si="871"/>
        <v/>
      </c>
      <c r="BY1443" s="132" t="str">
        <f t="shared" si="872"/>
        <v/>
      </c>
      <c r="BZ1443" t="str">
        <f t="shared" si="873"/>
        <v/>
      </c>
      <c r="CA1443" t="str">
        <f t="shared" si="874"/>
        <v/>
      </c>
      <c r="CB1443" t="str">
        <f t="shared" si="875"/>
        <v/>
      </c>
      <c r="CC1443" t="str">
        <f t="shared" si="876"/>
        <v/>
      </c>
      <c r="CD1443" t="str">
        <f t="shared" si="877"/>
        <v/>
      </c>
      <c r="CE1443" t="str">
        <f t="shared" si="878"/>
        <v/>
      </c>
      <c r="CF1443" t="str">
        <f t="shared" si="879"/>
        <v/>
      </c>
      <c r="CG1443" t="str">
        <f t="shared" si="880"/>
        <v/>
      </c>
      <c r="CH1443" t="str">
        <f t="shared" si="881"/>
        <v/>
      </c>
      <c r="CI1443" t="str">
        <f t="shared" si="882"/>
        <v/>
      </c>
      <c r="CJ1443" t="str">
        <f t="shared" si="883"/>
        <v/>
      </c>
      <c r="CK1443" t="str">
        <f t="shared" si="884"/>
        <v/>
      </c>
      <c r="CL1443" t="str">
        <f t="shared" si="885"/>
        <v/>
      </c>
      <c r="CM1443" t="str">
        <f t="shared" si="886"/>
        <v/>
      </c>
      <c r="CN1443" t="str">
        <f t="shared" si="887"/>
        <v/>
      </c>
      <c r="CO1443" t="str">
        <f t="shared" si="888"/>
        <v/>
      </c>
    </row>
    <row r="1444" spans="1:93" ht="15" customHeight="1">
      <c r="A1444" t="s">
        <v>6062</v>
      </c>
      <c r="B1444" s="97" t="s">
        <v>5659</v>
      </c>
      <c r="C1444" s="26" t="s">
        <v>3713</v>
      </c>
      <c r="D1444" s="27"/>
      <c r="E1444" s="27" t="s">
        <v>2890</v>
      </c>
      <c r="F1444" t="s">
        <v>48</v>
      </c>
      <c r="G1444" s="30" t="s">
        <v>58</v>
      </c>
      <c r="H1444" t="s">
        <v>526</v>
      </c>
      <c r="I1444" t="s">
        <v>6601</v>
      </c>
      <c r="K1444" s="28"/>
      <c r="M1444" t="s">
        <v>38</v>
      </c>
      <c r="R1444" t="str">
        <f>IF(COUNTIF(soi_input_variables!A:A,B1444)&gt;0,"yes","no")</f>
        <v>no</v>
      </c>
      <c r="S1444" t="str">
        <f>IF(COUNTIF(midas_input_variables!A:A,B1444)&gt;0,"yes","no")</f>
        <v>yes</v>
      </c>
      <c r="T1444" t="str">
        <f t="shared" si="846"/>
        <v>yes</v>
      </c>
      <c r="U1444">
        <f t="shared" si="890"/>
        <v>5.0000000000000001E-4</v>
      </c>
      <c r="V1444" t="str">
        <f>IF(COUNTIF(eucalc_variables_proxies!A:A,B1444)&gt;0,"yes","no")</f>
        <v>yes</v>
      </c>
      <c r="X1444" s="9" t="s">
        <v>2966</v>
      </c>
      <c r="Y1444" t="s">
        <v>5359</v>
      </c>
      <c r="AO1444" s="29">
        <v>2205</v>
      </c>
      <c r="AP1444" s="103" t="s">
        <v>6602</v>
      </c>
      <c r="AQ1444" s="104" t="b">
        <v>1</v>
      </c>
      <c r="AR1444" s="105"/>
      <c r="AS1444" s="29">
        <v>2205</v>
      </c>
      <c r="AT1444" s="131" t="str" cm="1">
        <f t="array" ref="AT1444">IFERROR(_xlfn.TEXTSPLIT(AR1444,";",,FALSE),"")</f>
        <v/>
      </c>
      <c r="BJ1444" s="132" t="str">
        <f t="shared" si="857"/>
        <v/>
      </c>
      <c r="BK1444" s="132" t="str">
        <f t="shared" si="858"/>
        <v/>
      </c>
      <c r="BL1444" s="132" t="str">
        <f t="shared" si="859"/>
        <v/>
      </c>
      <c r="BM1444" s="132" t="str">
        <f t="shared" si="860"/>
        <v/>
      </c>
      <c r="BN1444" s="132" t="str">
        <f t="shared" si="861"/>
        <v/>
      </c>
      <c r="BO1444" s="132" t="str">
        <f t="shared" si="862"/>
        <v/>
      </c>
      <c r="BP1444" s="132" t="str">
        <f t="shared" si="863"/>
        <v/>
      </c>
      <c r="BQ1444" s="132" t="str">
        <f t="shared" si="864"/>
        <v/>
      </c>
      <c r="BR1444" s="132" t="str">
        <f t="shared" si="865"/>
        <v/>
      </c>
      <c r="BS1444" s="132" t="str">
        <f t="shared" si="866"/>
        <v/>
      </c>
      <c r="BT1444" s="132" t="str">
        <f t="shared" si="867"/>
        <v/>
      </c>
      <c r="BU1444" s="132" t="str">
        <f t="shared" si="868"/>
        <v/>
      </c>
      <c r="BV1444" s="132" t="str">
        <f t="shared" si="869"/>
        <v/>
      </c>
      <c r="BW1444" s="132" t="str">
        <f t="shared" si="870"/>
        <v/>
      </c>
      <c r="BX1444" s="132" t="str">
        <f t="shared" si="871"/>
        <v/>
      </c>
      <c r="BY1444" s="132" t="str">
        <f t="shared" si="872"/>
        <v/>
      </c>
      <c r="BZ1444" t="str">
        <f t="shared" si="873"/>
        <v/>
      </c>
      <c r="CA1444" t="str">
        <f t="shared" si="874"/>
        <v/>
      </c>
      <c r="CB1444" t="str">
        <f t="shared" si="875"/>
        <v/>
      </c>
      <c r="CC1444" t="str">
        <f t="shared" si="876"/>
        <v/>
      </c>
      <c r="CD1444" t="str">
        <f t="shared" si="877"/>
        <v/>
      </c>
      <c r="CE1444" t="str">
        <f t="shared" si="878"/>
        <v/>
      </c>
      <c r="CF1444" t="str">
        <f t="shared" si="879"/>
        <v/>
      </c>
      <c r="CG1444" t="str">
        <f t="shared" si="880"/>
        <v/>
      </c>
      <c r="CH1444" t="str">
        <f t="shared" si="881"/>
        <v/>
      </c>
      <c r="CI1444" t="str">
        <f t="shared" si="882"/>
        <v/>
      </c>
      <c r="CJ1444" t="str">
        <f t="shared" si="883"/>
        <v/>
      </c>
      <c r="CK1444" t="str">
        <f t="shared" si="884"/>
        <v/>
      </c>
      <c r="CL1444" t="str">
        <f t="shared" si="885"/>
        <v/>
      </c>
      <c r="CM1444" t="str">
        <f t="shared" si="886"/>
        <v/>
      </c>
      <c r="CN1444" t="str">
        <f t="shared" si="887"/>
        <v/>
      </c>
      <c r="CO1444" t="str">
        <f t="shared" si="888"/>
        <v/>
      </c>
    </row>
    <row r="1445" spans="1:93" ht="15" customHeight="1">
      <c r="A1445" t="s">
        <v>6066</v>
      </c>
      <c r="B1445" s="97" t="s">
        <v>5663</v>
      </c>
      <c r="C1445" s="26" t="s">
        <v>5469</v>
      </c>
      <c r="D1445" s="27"/>
      <c r="E1445" s="27" t="s">
        <v>2890</v>
      </c>
      <c r="F1445" t="s">
        <v>48</v>
      </c>
      <c r="G1445" s="30" t="s">
        <v>58</v>
      </c>
      <c r="H1445" t="s">
        <v>526</v>
      </c>
      <c r="I1445" t="s">
        <v>6603</v>
      </c>
      <c r="K1445" s="28"/>
      <c r="M1445" t="s">
        <v>38</v>
      </c>
      <c r="R1445" t="str">
        <f>IF(COUNTIF(soi_input_variables!A:A,B1445)&gt;0,"yes","no")</f>
        <v>no</v>
      </c>
      <c r="S1445" t="str">
        <f>IF(COUNTIF(midas_input_variables!A:A,B1445)&gt;0,"yes","no")</f>
        <v>yes</v>
      </c>
      <c r="T1445" t="str">
        <f t="shared" si="846"/>
        <v>yes</v>
      </c>
      <c r="U1445">
        <f t="shared" si="890"/>
        <v>5.0000000000000001E-4</v>
      </c>
      <c r="V1445" t="str">
        <f>IF(COUNTIF(eucalc_variables_proxies!A:A,B1445)&gt;0,"yes","no")</f>
        <v>yes</v>
      </c>
      <c r="X1445" s="9" t="s">
        <v>2966</v>
      </c>
      <c r="Y1445" t="s">
        <v>5359</v>
      </c>
      <c r="AO1445" s="29">
        <v>2205</v>
      </c>
      <c r="AP1445" s="103" t="s">
        <v>6604</v>
      </c>
      <c r="AQ1445" s="104" t="b">
        <v>1</v>
      </c>
      <c r="AR1445" s="105"/>
      <c r="AS1445" s="29">
        <v>2205</v>
      </c>
      <c r="AT1445" s="131" t="str" cm="1">
        <f t="array" ref="AT1445">IFERROR(_xlfn.TEXTSPLIT(AR1445,";",,FALSE),"")</f>
        <v/>
      </c>
      <c r="BJ1445" s="132" t="str">
        <f t="shared" si="857"/>
        <v/>
      </c>
      <c r="BK1445" s="132" t="str">
        <f t="shared" si="858"/>
        <v/>
      </c>
      <c r="BL1445" s="132" t="str">
        <f t="shared" si="859"/>
        <v/>
      </c>
      <c r="BM1445" s="132" t="str">
        <f t="shared" si="860"/>
        <v/>
      </c>
      <c r="BN1445" s="132" t="str">
        <f t="shared" si="861"/>
        <v/>
      </c>
      <c r="BO1445" s="132" t="str">
        <f t="shared" si="862"/>
        <v/>
      </c>
      <c r="BP1445" s="132" t="str">
        <f t="shared" si="863"/>
        <v/>
      </c>
      <c r="BQ1445" s="132" t="str">
        <f t="shared" si="864"/>
        <v/>
      </c>
      <c r="BR1445" s="132" t="str">
        <f t="shared" si="865"/>
        <v/>
      </c>
      <c r="BS1445" s="132" t="str">
        <f t="shared" si="866"/>
        <v/>
      </c>
      <c r="BT1445" s="132" t="str">
        <f t="shared" si="867"/>
        <v/>
      </c>
      <c r="BU1445" s="132" t="str">
        <f t="shared" si="868"/>
        <v/>
      </c>
      <c r="BV1445" s="132" t="str">
        <f t="shared" si="869"/>
        <v/>
      </c>
      <c r="BW1445" s="132" t="str">
        <f t="shared" si="870"/>
        <v/>
      </c>
      <c r="BX1445" s="132" t="str">
        <f t="shared" si="871"/>
        <v/>
      </c>
      <c r="BY1445" s="132" t="str">
        <f t="shared" si="872"/>
        <v/>
      </c>
      <c r="BZ1445" t="str">
        <f t="shared" si="873"/>
        <v/>
      </c>
      <c r="CA1445" t="str">
        <f t="shared" si="874"/>
        <v/>
      </c>
      <c r="CB1445" t="str">
        <f t="shared" si="875"/>
        <v/>
      </c>
      <c r="CC1445" t="str">
        <f t="shared" si="876"/>
        <v/>
      </c>
      <c r="CD1445" t="str">
        <f t="shared" si="877"/>
        <v/>
      </c>
      <c r="CE1445" t="str">
        <f t="shared" si="878"/>
        <v/>
      </c>
      <c r="CF1445" t="str">
        <f t="shared" si="879"/>
        <v/>
      </c>
      <c r="CG1445" t="str">
        <f t="shared" si="880"/>
        <v/>
      </c>
      <c r="CH1445" t="str">
        <f t="shared" si="881"/>
        <v/>
      </c>
      <c r="CI1445" t="str">
        <f t="shared" si="882"/>
        <v/>
      </c>
      <c r="CJ1445" t="str">
        <f t="shared" si="883"/>
        <v/>
      </c>
      <c r="CK1445" t="str">
        <f t="shared" si="884"/>
        <v/>
      </c>
      <c r="CL1445" t="str">
        <f t="shared" si="885"/>
        <v/>
      </c>
      <c r="CM1445" t="str">
        <f t="shared" si="886"/>
        <v/>
      </c>
      <c r="CN1445" t="str">
        <f t="shared" si="887"/>
        <v/>
      </c>
      <c r="CO1445" t="str">
        <f t="shared" si="888"/>
        <v/>
      </c>
    </row>
    <row r="1446" spans="1:93" ht="18.600000000000001" customHeight="1">
      <c r="A1446" t="s">
        <v>6070</v>
      </c>
      <c r="B1446" s="97" t="s">
        <v>5666</v>
      </c>
      <c r="C1446" s="26" t="s">
        <v>6605</v>
      </c>
      <c r="D1446" s="27"/>
      <c r="E1446" s="27" t="s">
        <v>2890</v>
      </c>
      <c r="F1446" t="s">
        <v>48</v>
      </c>
      <c r="G1446" s="30" t="s">
        <v>58</v>
      </c>
      <c r="H1446" t="s">
        <v>526</v>
      </c>
      <c r="I1446" t="s">
        <v>6606</v>
      </c>
      <c r="K1446" s="28"/>
      <c r="M1446" t="s">
        <v>38</v>
      </c>
      <c r="R1446" t="str">
        <f>IF(COUNTIF(soi_input_variables!A:A,B1446)&gt;0,"yes","no")</f>
        <v>no</v>
      </c>
      <c r="S1446" t="str">
        <f>IF(COUNTIF(midas_input_variables!A:A,B1446)&gt;0,"yes","no")</f>
        <v>yes</v>
      </c>
      <c r="T1446" t="str">
        <f t="shared" si="846"/>
        <v>yes</v>
      </c>
      <c r="U1446">
        <f t="shared" si="890"/>
        <v>5.0000000000000001E-4</v>
      </c>
      <c r="V1446" t="str">
        <f>IF(COUNTIF(eucalc_variables_proxies!A:A,B1446)&gt;0,"yes","no")</f>
        <v>yes</v>
      </c>
      <c r="X1446" s="9" t="s">
        <v>2966</v>
      </c>
      <c r="Y1446" t="s">
        <v>5359</v>
      </c>
      <c r="AO1446" s="29">
        <v>2205</v>
      </c>
      <c r="AP1446" s="103" t="s">
        <v>6607</v>
      </c>
      <c r="AQ1446" s="104" t="b">
        <v>1</v>
      </c>
      <c r="AR1446" s="105"/>
      <c r="AS1446" s="29">
        <v>2205</v>
      </c>
      <c r="AT1446" s="131" t="str" cm="1">
        <f t="array" ref="AT1446">IFERROR(_xlfn.TEXTSPLIT(AR1446,";",,FALSE),"")</f>
        <v/>
      </c>
      <c r="BJ1446" s="132" t="str">
        <f t="shared" si="857"/>
        <v/>
      </c>
      <c r="BK1446" s="132" t="str">
        <f t="shared" si="858"/>
        <v/>
      </c>
      <c r="BL1446" s="132" t="str">
        <f t="shared" si="859"/>
        <v/>
      </c>
      <c r="BM1446" s="132" t="str">
        <f t="shared" si="860"/>
        <v/>
      </c>
      <c r="BN1446" s="132" t="str">
        <f t="shared" si="861"/>
        <v/>
      </c>
      <c r="BO1446" s="132" t="str">
        <f t="shared" si="862"/>
        <v/>
      </c>
      <c r="BP1446" s="132" t="str">
        <f t="shared" si="863"/>
        <v/>
      </c>
      <c r="BQ1446" s="132" t="str">
        <f t="shared" si="864"/>
        <v/>
      </c>
      <c r="BR1446" s="132" t="str">
        <f t="shared" si="865"/>
        <v/>
      </c>
      <c r="BS1446" s="132" t="str">
        <f t="shared" si="866"/>
        <v/>
      </c>
      <c r="BT1446" s="132" t="str">
        <f t="shared" si="867"/>
        <v/>
      </c>
      <c r="BU1446" s="132" t="str">
        <f t="shared" si="868"/>
        <v/>
      </c>
      <c r="BV1446" s="132" t="str">
        <f t="shared" si="869"/>
        <v/>
      </c>
      <c r="BW1446" s="132" t="str">
        <f t="shared" si="870"/>
        <v/>
      </c>
      <c r="BX1446" s="132" t="str">
        <f t="shared" si="871"/>
        <v/>
      </c>
      <c r="BY1446" s="132" t="str">
        <f t="shared" si="872"/>
        <v/>
      </c>
      <c r="BZ1446" t="str">
        <f t="shared" si="873"/>
        <v/>
      </c>
      <c r="CA1446" t="str">
        <f t="shared" si="874"/>
        <v/>
      </c>
      <c r="CB1446" t="str">
        <f t="shared" si="875"/>
        <v/>
      </c>
      <c r="CC1446" t="str">
        <f t="shared" si="876"/>
        <v/>
      </c>
      <c r="CD1446" t="str">
        <f t="shared" si="877"/>
        <v/>
      </c>
      <c r="CE1446" t="str">
        <f t="shared" si="878"/>
        <v/>
      </c>
      <c r="CF1446" t="str">
        <f t="shared" si="879"/>
        <v/>
      </c>
      <c r="CG1446" t="str">
        <f t="shared" si="880"/>
        <v/>
      </c>
      <c r="CH1446" t="str">
        <f t="shared" si="881"/>
        <v/>
      </c>
      <c r="CI1446" t="str">
        <f t="shared" si="882"/>
        <v/>
      </c>
      <c r="CJ1446" t="str">
        <f t="shared" si="883"/>
        <v/>
      </c>
      <c r="CK1446" t="str">
        <f t="shared" si="884"/>
        <v/>
      </c>
      <c r="CL1446" t="str">
        <f t="shared" si="885"/>
        <v/>
      </c>
      <c r="CM1446" t="str">
        <f t="shared" si="886"/>
        <v/>
      </c>
      <c r="CN1446" t="str">
        <f t="shared" si="887"/>
        <v/>
      </c>
      <c r="CO1446" t="str">
        <f t="shared" si="888"/>
        <v/>
      </c>
    </row>
    <row r="1447" spans="1:93" ht="17.100000000000001" customHeight="1">
      <c r="A1447" t="s">
        <v>6072</v>
      </c>
      <c r="B1447" s="97" t="s">
        <v>5669</v>
      </c>
      <c r="C1447" s="26" t="s">
        <v>6608</v>
      </c>
      <c r="D1447" s="27"/>
      <c r="E1447" s="27" t="s">
        <v>2890</v>
      </c>
      <c r="F1447" t="s">
        <v>48</v>
      </c>
      <c r="G1447" s="30" t="s">
        <v>58</v>
      </c>
      <c r="H1447" t="s">
        <v>526</v>
      </c>
      <c r="I1447" t="s">
        <v>4339</v>
      </c>
      <c r="K1447" s="28"/>
      <c r="M1447" t="s">
        <v>38</v>
      </c>
      <c r="R1447" t="str">
        <f>IF(COUNTIF(soi_input_variables!A:A,B1447)&gt;0,"yes","no")</f>
        <v>no</v>
      </c>
      <c r="S1447" t="str">
        <f>IF(COUNTIF(midas_input_variables!A:A,B1447)&gt;0,"yes","no")</f>
        <v>yes</v>
      </c>
      <c r="T1447" t="str">
        <f t="shared" si="846"/>
        <v>yes</v>
      </c>
      <c r="U1447">
        <f t="shared" si="890"/>
        <v>5.0000000000000001E-4</v>
      </c>
      <c r="V1447" t="str">
        <f>IF(COUNTIF(eucalc_variables_proxies!A:A,B1447)&gt;0,"yes","no")</f>
        <v>yes</v>
      </c>
      <c r="X1447" s="9" t="s">
        <v>2966</v>
      </c>
      <c r="Y1447" t="s">
        <v>5359</v>
      </c>
      <c r="AO1447" s="29">
        <v>2202</v>
      </c>
      <c r="AP1447" s="103" t="s">
        <v>6609</v>
      </c>
      <c r="AQ1447" s="104" t="b">
        <v>1</v>
      </c>
      <c r="AR1447" s="105"/>
      <c r="AS1447" s="29">
        <v>2202</v>
      </c>
      <c r="AT1447" s="131" t="str" cm="1">
        <f t="array" ref="AT1447">IFERROR(_xlfn.TEXTSPLIT(AR1447,";",,FALSE),"")</f>
        <v/>
      </c>
      <c r="BJ1447" s="132" t="str">
        <f t="shared" si="857"/>
        <v/>
      </c>
      <c r="BK1447" s="132" t="str">
        <f t="shared" si="858"/>
        <v/>
      </c>
      <c r="BL1447" s="132" t="str">
        <f t="shared" si="859"/>
        <v/>
      </c>
      <c r="BM1447" s="132" t="str">
        <f t="shared" si="860"/>
        <v/>
      </c>
      <c r="BN1447" s="132" t="str">
        <f t="shared" si="861"/>
        <v/>
      </c>
      <c r="BO1447" s="132" t="str">
        <f t="shared" si="862"/>
        <v/>
      </c>
      <c r="BP1447" s="132" t="str">
        <f t="shared" si="863"/>
        <v/>
      </c>
      <c r="BQ1447" s="132" t="str">
        <f t="shared" si="864"/>
        <v/>
      </c>
      <c r="BR1447" s="132" t="str">
        <f t="shared" si="865"/>
        <v/>
      </c>
      <c r="BS1447" s="132" t="str">
        <f t="shared" si="866"/>
        <v/>
      </c>
      <c r="BT1447" s="132" t="str">
        <f t="shared" si="867"/>
        <v/>
      </c>
      <c r="BU1447" s="132" t="str">
        <f t="shared" si="868"/>
        <v/>
      </c>
      <c r="BV1447" s="132" t="str">
        <f t="shared" si="869"/>
        <v/>
      </c>
      <c r="BW1447" s="132" t="str">
        <f t="shared" si="870"/>
        <v/>
      </c>
      <c r="BX1447" s="132" t="str">
        <f t="shared" si="871"/>
        <v/>
      </c>
      <c r="BY1447" s="132" t="str">
        <f t="shared" si="872"/>
        <v/>
      </c>
      <c r="BZ1447" t="str">
        <f t="shared" si="873"/>
        <v/>
      </c>
      <c r="CA1447" t="str">
        <f t="shared" si="874"/>
        <v/>
      </c>
      <c r="CB1447" t="str">
        <f t="shared" si="875"/>
        <v/>
      </c>
      <c r="CC1447" t="str">
        <f t="shared" si="876"/>
        <v/>
      </c>
      <c r="CD1447" t="str">
        <f t="shared" si="877"/>
        <v/>
      </c>
      <c r="CE1447" t="str">
        <f t="shared" si="878"/>
        <v/>
      </c>
      <c r="CF1447" t="str">
        <f t="shared" si="879"/>
        <v/>
      </c>
      <c r="CG1447" t="str">
        <f t="shared" si="880"/>
        <v/>
      </c>
      <c r="CH1447" t="str">
        <f t="shared" si="881"/>
        <v/>
      </c>
      <c r="CI1447" t="str">
        <f t="shared" si="882"/>
        <v/>
      </c>
      <c r="CJ1447" t="str">
        <f t="shared" si="883"/>
        <v/>
      </c>
      <c r="CK1447" t="str">
        <f t="shared" si="884"/>
        <v/>
      </c>
      <c r="CL1447" t="str">
        <f t="shared" si="885"/>
        <v/>
      </c>
      <c r="CM1447" t="str">
        <f t="shared" si="886"/>
        <v/>
      </c>
      <c r="CN1447" t="str">
        <f t="shared" si="887"/>
        <v/>
      </c>
      <c r="CO1447" t="str">
        <f t="shared" si="888"/>
        <v/>
      </c>
    </row>
    <row r="1448" spans="1:93" ht="16.2" customHeight="1">
      <c r="A1448" t="s">
        <v>6076</v>
      </c>
      <c r="B1448" s="97" t="s">
        <v>5672</v>
      </c>
      <c r="C1448" s="26" t="s">
        <v>3859</v>
      </c>
      <c r="D1448" s="27"/>
      <c r="E1448" s="27" t="s">
        <v>2890</v>
      </c>
      <c r="F1448" t="s">
        <v>48</v>
      </c>
      <c r="G1448" s="30" t="s">
        <v>58</v>
      </c>
      <c r="H1448" t="s">
        <v>526</v>
      </c>
      <c r="I1448" t="s">
        <v>4366</v>
      </c>
      <c r="K1448" s="28"/>
      <c r="M1448" t="s">
        <v>38</v>
      </c>
      <c r="R1448" t="str">
        <f>IF(COUNTIF(soi_input_variables!A:A,B1448)&gt;0,"yes","no")</f>
        <v>no</v>
      </c>
      <c r="S1448" t="str">
        <f>IF(COUNTIF(midas_input_variables!A:A,B1448)&gt;0,"yes","no")</f>
        <v>yes</v>
      </c>
      <c r="T1448" t="str">
        <f t="shared" si="846"/>
        <v>yes</v>
      </c>
      <c r="U1448">
        <f t="shared" si="890"/>
        <v>5.0000000000000001E-4</v>
      </c>
      <c r="V1448" t="str">
        <f>IF(COUNTIF(eucalc_variables_proxies!A:A,B1448)&gt;0,"yes","no")</f>
        <v>yes</v>
      </c>
      <c r="X1448" s="9" t="s">
        <v>2966</v>
      </c>
      <c r="Y1448" t="s">
        <v>5359</v>
      </c>
      <c r="AO1448" s="29">
        <v>2202</v>
      </c>
      <c r="AP1448" s="103" t="s">
        <v>6610</v>
      </c>
      <c r="AQ1448" s="104" t="b">
        <v>1</v>
      </c>
      <c r="AR1448" s="105"/>
      <c r="AS1448" s="29">
        <v>2202</v>
      </c>
      <c r="AT1448" s="131" t="str" cm="1">
        <f t="array" ref="AT1448">IFERROR(_xlfn.TEXTSPLIT(AR1448,";",,FALSE),"")</f>
        <v/>
      </c>
      <c r="BJ1448" s="132" t="str">
        <f t="shared" si="857"/>
        <v/>
      </c>
      <c r="BK1448" s="132" t="str">
        <f t="shared" si="858"/>
        <v/>
      </c>
      <c r="BL1448" s="132" t="str">
        <f t="shared" si="859"/>
        <v/>
      </c>
      <c r="BM1448" s="132" t="str">
        <f t="shared" si="860"/>
        <v/>
      </c>
      <c r="BN1448" s="132" t="str">
        <f t="shared" si="861"/>
        <v/>
      </c>
      <c r="BO1448" s="132" t="str">
        <f t="shared" si="862"/>
        <v/>
      </c>
      <c r="BP1448" s="132" t="str">
        <f t="shared" si="863"/>
        <v/>
      </c>
      <c r="BQ1448" s="132" t="str">
        <f t="shared" si="864"/>
        <v/>
      </c>
      <c r="BR1448" s="132" t="str">
        <f t="shared" si="865"/>
        <v/>
      </c>
      <c r="BS1448" s="132" t="str">
        <f t="shared" si="866"/>
        <v/>
      </c>
      <c r="BT1448" s="132" t="str">
        <f t="shared" si="867"/>
        <v/>
      </c>
      <c r="BU1448" s="132" t="str">
        <f t="shared" si="868"/>
        <v/>
      </c>
      <c r="BV1448" s="132" t="str">
        <f t="shared" si="869"/>
        <v/>
      </c>
      <c r="BW1448" s="132" t="str">
        <f t="shared" si="870"/>
        <v/>
      </c>
      <c r="BX1448" s="132" t="str">
        <f t="shared" si="871"/>
        <v/>
      </c>
      <c r="BY1448" s="132" t="str">
        <f t="shared" si="872"/>
        <v/>
      </c>
      <c r="BZ1448" t="str">
        <f t="shared" si="873"/>
        <v/>
      </c>
      <c r="CA1448" t="str">
        <f t="shared" si="874"/>
        <v/>
      </c>
      <c r="CB1448" t="str">
        <f t="shared" si="875"/>
        <v/>
      </c>
      <c r="CC1448" t="str">
        <f t="shared" si="876"/>
        <v/>
      </c>
      <c r="CD1448" t="str">
        <f t="shared" si="877"/>
        <v/>
      </c>
      <c r="CE1448" t="str">
        <f t="shared" si="878"/>
        <v/>
      </c>
      <c r="CF1448" t="str">
        <f t="shared" si="879"/>
        <v/>
      </c>
      <c r="CG1448" t="str">
        <f t="shared" si="880"/>
        <v/>
      </c>
      <c r="CH1448" t="str">
        <f t="shared" si="881"/>
        <v/>
      </c>
      <c r="CI1448" t="str">
        <f t="shared" si="882"/>
        <v/>
      </c>
      <c r="CJ1448" t="str">
        <f t="shared" si="883"/>
        <v/>
      </c>
      <c r="CK1448" t="str">
        <f t="shared" si="884"/>
        <v/>
      </c>
      <c r="CL1448" t="str">
        <f t="shared" si="885"/>
        <v/>
      </c>
      <c r="CM1448" t="str">
        <f t="shared" si="886"/>
        <v/>
      </c>
      <c r="CN1448" t="str">
        <f t="shared" si="887"/>
        <v/>
      </c>
      <c r="CO1448" t="str">
        <f t="shared" si="888"/>
        <v/>
      </c>
    </row>
    <row r="1449" spans="1:93" ht="19.5" customHeight="1">
      <c r="A1449" s="98" t="s">
        <v>6087</v>
      </c>
      <c r="B1449" s="198" t="s">
        <v>6611</v>
      </c>
      <c r="C1449" s="26"/>
      <c r="D1449" s="27"/>
      <c r="E1449" s="27" t="s">
        <v>2890</v>
      </c>
      <c r="F1449" t="s">
        <v>48</v>
      </c>
      <c r="G1449" s="30" t="s">
        <v>58</v>
      </c>
      <c r="H1449" t="s">
        <v>526</v>
      </c>
      <c r="K1449" s="28"/>
      <c r="L1449" t="s">
        <v>472</v>
      </c>
      <c r="M1449" t="s">
        <v>38</v>
      </c>
      <c r="Q1449" s="202" t="s">
        <v>6612</v>
      </c>
      <c r="R1449" t="str">
        <f>IF(COUNTIF(soi_input_variables!A:A,B1449)&gt;0,"yes","no")</f>
        <v>yes</v>
      </c>
      <c r="S1449" t="str">
        <f>IF(COUNTIF(midas_input_variables!A:A,B1449)&gt;0,"yes","no")</f>
        <v>no</v>
      </c>
      <c r="T1449" t="str">
        <f>IF(OR(R1449="yes",S1449="yes"),"yes","no")</f>
        <v>yes</v>
      </c>
      <c r="V1449" t="str">
        <f>IF(COUNTIF(eucalc_variables_proxies!A:A,B1449)&gt;0,"yes","no")</f>
        <v>no</v>
      </c>
      <c r="W1449" s="198" t="s">
        <v>38</v>
      </c>
      <c r="X1449" s="9"/>
      <c r="AO1449" s="29">
        <v>2202</v>
      </c>
      <c r="AP1449" s="103" t="s">
        <v>6613</v>
      </c>
      <c r="AQ1449" s="104" t="b">
        <v>1</v>
      </c>
      <c r="AR1449" s="105"/>
      <c r="AS1449" s="29">
        <v>2202</v>
      </c>
      <c r="AT1449" s="131" t="str" cm="1">
        <f t="array" ref="AT1449">IFERROR(_xlfn.TEXTSPLIT(AR1449,";",,FALSE),"")</f>
        <v/>
      </c>
      <c r="BJ1449" s="132" t="str">
        <f t="shared" si="857"/>
        <v/>
      </c>
      <c r="BK1449" s="132" t="str">
        <f t="shared" si="858"/>
        <v/>
      </c>
      <c r="BL1449" s="132" t="str">
        <f t="shared" si="859"/>
        <v/>
      </c>
      <c r="BM1449" s="132" t="str">
        <f t="shared" si="860"/>
        <v/>
      </c>
      <c r="BN1449" s="132" t="str">
        <f t="shared" si="861"/>
        <v/>
      </c>
      <c r="BO1449" s="132" t="str">
        <f t="shared" si="862"/>
        <v/>
      </c>
      <c r="BP1449" s="132" t="str">
        <f t="shared" si="863"/>
        <v/>
      </c>
      <c r="BQ1449" s="132" t="str">
        <f t="shared" si="864"/>
        <v/>
      </c>
      <c r="BR1449" s="132" t="str">
        <f t="shared" si="865"/>
        <v/>
      </c>
      <c r="BS1449" s="132" t="str">
        <f t="shared" si="866"/>
        <v/>
      </c>
      <c r="BT1449" s="132" t="str">
        <f t="shared" si="867"/>
        <v/>
      </c>
      <c r="BU1449" s="132" t="str">
        <f t="shared" si="868"/>
        <v/>
      </c>
      <c r="BV1449" s="132" t="str">
        <f t="shared" si="869"/>
        <v/>
      </c>
      <c r="BW1449" s="132" t="str">
        <f t="shared" si="870"/>
        <v/>
      </c>
      <c r="BX1449" s="132" t="str">
        <f t="shared" si="871"/>
        <v/>
      </c>
      <c r="BY1449" s="132" t="str">
        <f t="shared" si="872"/>
        <v/>
      </c>
      <c r="BZ1449" t="str">
        <f t="shared" si="873"/>
        <v/>
      </c>
      <c r="CA1449" t="str">
        <f t="shared" si="874"/>
        <v/>
      </c>
      <c r="CB1449" t="str">
        <f t="shared" si="875"/>
        <v/>
      </c>
      <c r="CC1449" t="str">
        <f t="shared" si="876"/>
        <v/>
      </c>
      <c r="CD1449" t="str">
        <f t="shared" si="877"/>
        <v/>
      </c>
      <c r="CE1449" t="str">
        <f t="shared" si="878"/>
        <v/>
      </c>
      <c r="CF1449" t="str">
        <f t="shared" si="879"/>
        <v/>
      </c>
      <c r="CG1449" t="str">
        <f t="shared" si="880"/>
        <v/>
      </c>
      <c r="CH1449" t="str">
        <f t="shared" si="881"/>
        <v/>
      </c>
      <c r="CI1449" t="str">
        <f t="shared" si="882"/>
        <v/>
      </c>
      <c r="CJ1449" t="str">
        <f t="shared" si="883"/>
        <v/>
      </c>
      <c r="CK1449" t="str">
        <f t="shared" si="884"/>
        <v/>
      </c>
      <c r="CL1449" t="str">
        <f t="shared" si="885"/>
        <v/>
      </c>
      <c r="CM1449" t="str">
        <f t="shared" si="886"/>
        <v/>
      </c>
      <c r="CN1449" t="str">
        <f t="shared" si="887"/>
        <v/>
      </c>
      <c r="CO1449" t="str">
        <f t="shared" si="888"/>
        <v/>
      </c>
    </row>
    <row r="1450" spans="1:93" ht="13.2" customHeight="1">
      <c r="A1450" s="198" t="s">
        <v>6113</v>
      </c>
      <c r="B1450" s="97" t="s">
        <v>5687</v>
      </c>
      <c r="C1450" s="26" t="s">
        <v>4378</v>
      </c>
      <c r="D1450" s="27"/>
      <c r="E1450" s="27" t="s">
        <v>2890</v>
      </c>
      <c r="F1450" t="s">
        <v>48</v>
      </c>
      <c r="G1450" s="30" t="s">
        <v>58</v>
      </c>
      <c r="H1450" t="s">
        <v>526</v>
      </c>
      <c r="I1450" t="s">
        <v>6590</v>
      </c>
      <c r="K1450" s="28"/>
      <c r="M1450" t="s">
        <v>38</v>
      </c>
      <c r="R1450" t="str">
        <f>IF(COUNTIF(soi_input_variables!A:A,B1450)&gt;0,"yes","no")</f>
        <v>yes</v>
      </c>
      <c r="S1450" t="str">
        <f>IF(COUNTIF(midas_input_variables!A:A,B1450)&gt;0,"yes","no")</f>
        <v>yes</v>
      </c>
      <c r="T1450" t="str">
        <f t="shared" ref="T1450:T1459" si="891">IF(OR(R1450="yes",S1450="yes"),"yes","no")</f>
        <v>yes</v>
      </c>
      <c r="U1450">
        <f t="shared" ref="U1450:U1459" si="892">0.0005</f>
        <v>5.0000000000000001E-4</v>
      </c>
      <c r="V1450" t="str">
        <f>IF(COUNTIF(eucalc_variables_proxies!A:A,B1450)&gt;0,"yes","no")</f>
        <v>yes</v>
      </c>
      <c r="X1450" s="9" t="s">
        <v>2966</v>
      </c>
      <c r="Y1450" t="s">
        <v>5359</v>
      </c>
      <c r="AO1450" s="29">
        <v>2207</v>
      </c>
      <c r="AP1450" s="114" t="s">
        <v>6614</v>
      </c>
      <c r="AQ1450" s="104" t="b">
        <v>1</v>
      </c>
      <c r="AR1450" s="105"/>
      <c r="AS1450" s="29">
        <v>2207</v>
      </c>
      <c r="AT1450" s="131" t="str" cm="1">
        <f t="array" ref="AT1450">IFERROR(_xlfn.TEXTSPLIT(AR1450,";",,FALSE),"")</f>
        <v/>
      </c>
      <c r="BJ1450" s="132" t="str">
        <f t="shared" si="857"/>
        <v/>
      </c>
      <c r="BK1450" s="132" t="str">
        <f t="shared" si="858"/>
        <v/>
      </c>
      <c r="BL1450" s="132" t="str">
        <f t="shared" si="859"/>
        <v/>
      </c>
      <c r="BM1450" s="132" t="str">
        <f t="shared" si="860"/>
        <v/>
      </c>
      <c r="BN1450" s="132" t="str">
        <f t="shared" si="861"/>
        <v/>
      </c>
      <c r="BO1450" s="132" t="str">
        <f t="shared" si="862"/>
        <v/>
      </c>
      <c r="BP1450" s="132" t="str">
        <f t="shared" si="863"/>
        <v/>
      </c>
      <c r="BQ1450" s="132" t="str">
        <f t="shared" si="864"/>
        <v/>
      </c>
      <c r="BR1450" s="132" t="str">
        <f t="shared" si="865"/>
        <v/>
      </c>
      <c r="BS1450" s="132" t="str">
        <f t="shared" si="866"/>
        <v/>
      </c>
      <c r="BT1450" s="132" t="str">
        <f t="shared" si="867"/>
        <v/>
      </c>
      <c r="BU1450" s="132" t="str">
        <f t="shared" si="868"/>
        <v/>
      </c>
      <c r="BV1450" s="132" t="str">
        <f t="shared" si="869"/>
        <v/>
      </c>
      <c r="BW1450" s="132" t="str">
        <f t="shared" si="870"/>
        <v/>
      </c>
      <c r="BX1450" s="132" t="str">
        <f t="shared" si="871"/>
        <v/>
      </c>
      <c r="BY1450" s="132" t="str">
        <f t="shared" si="872"/>
        <v/>
      </c>
      <c r="BZ1450" t="str">
        <f t="shared" si="873"/>
        <v/>
      </c>
      <c r="CA1450" t="str">
        <f t="shared" si="874"/>
        <v/>
      </c>
      <c r="CB1450" t="str">
        <f t="shared" si="875"/>
        <v/>
      </c>
      <c r="CC1450" t="str">
        <f t="shared" si="876"/>
        <v/>
      </c>
      <c r="CD1450" t="str">
        <f t="shared" si="877"/>
        <v/>
      </c>
      <c r="CE1450" t="str">
        <f t="shared" si="878"/>
        <v/>
      </c>
      <c r="CF1450" t="str">
        <f t="shared" si="879"/>
        <v/>
      </c>
      <c r="CG1450" t="str">
        <f t="shared" si="880"/>
        <v/>
      </c>
      <c r="CH1450" t="str">
        <f t="shared" si="881"/>
        <v/>
      </c>
      <c r="CI1450" t="str">
        <f t="shared" si="882"/>
        <v/>
      </c>
      <c r="CJ1450" t="str">
        <f t="shared" si="883"/>
        <v/>
      </c>
      <c r="CK1450" t="str">
        <f t="shared" si="884"/>
        <v/>
      </c>
      <c r="CL1450" t="str">
        <f t="shared" si="885"/>
        <v/>
      </c>
      <c r="CM1450" t="str">
        <f t="shared" si="886"/>
        <v/>
      </c>
      <c r="CN1450" t="str">
        <f t="shared" si="887"/>
        <v/>
      </c>
      <c r="CO1450" t="str">
        <f t="shared" si="888"/>
        <v/>
      </c>
    </row>
    <row r="1451" spans="1:93" ht="14.1" customHeight="1">
      <c r="A1451" t="s">
        <v>6117</v>
      </c>
      <c r="B1451" s="97" t="s">
        <v>5690</v>
      </c>
      <c r="C1451" s="26" t="s">
        <v>6593</v>
      </c>
      <c r="D1451" s="27"/>
      <c r="E1451" s="27" t="s">
        <v>2890</v>
      </c>
      <c r="F1451" t="s">
        <v>48</v>
      </c>
      <c r="G1451" s="30" t="s">
        <v>58</v>
      </c>
      <c r="H1451" t="s">
        <v>526</v>
      </c>
      <c r="I1451" t="s">
        <v>6590</v>
      </c>
      <c r="K1451" s="28"/>
      <c r="M1451" t="s">
        <v>38</v>
      </c>
      <c r="R1451" t="str">
        <f>IF(COUNTIF(soi_input_variables!A:A,B1451)&gt;0,"yes","no")</f>
        <v>yes</v>
      </c>
      <c r="S1451" t="str">
        <f>IF(COUNTIF(midas_input_variables!A:A,B1451)&gt;0,"yes","no")</f>
        <v>yes</v>
      </c>
      <c r="T1451" t="str">
        <f t="shared" si="891"/>
        <v>yes</v>
      </c>
      <c r="U1451">
        <f t="shared" si="892"/>
        <v>5.0000000000000001E-4</v>
      </c>
      <c r="V1451" t="str">
        <f>IF(COUNTIF(eucalc_variables_proxies!A:A,B1451)&gt;0,"yes","no")</f>
        <v>yes</v>
      </c>
      <c r="X1451" s="9" t="s">
        <v>2966</v>
      </c>
      <c r="Y1451" t="s">
        <v>5359</v>
      </c>
      <c r="AO1451" s="29">
        <v>2207</v>
      </c>
      <c r="AP1451" s="114" t="s">
        <v>6615</v>
      </c>
      <c r="AQ1451" s="104" t="b">
        <v>1</v>
      </c>
      <c r="AR1451" s="105"/>
      <c r="AS1451" s="29">
        <v>2207</v>
      </c>
      <c r="AT1451" s="131" t="str" cm="1">
        <f t="array" ref="AT1451">IFERROR(_xlfn.TEXTSPLIT(AR1451,";",,FALSE),"")</f>
        <v/>
      </c>
      <c r="BJ1451" s="132" t="str">
        <f t="shared" si="857"/>
        <v/>
      </c>
      <c r="BK1451" s="132" t="str">
        <f t="shared" si="858"/>
        <v/>
      </c>
      <c r="BL1451" s="132" t="str">
        <f t="shared" si="859"/>
        <v/>
      </c>
      <c r="BM1451" s="132" t="str">
        <f t="shared" si="860"/>
        <v/>
      </c>
      <c r="BN1451" s="132" t="str">
        <f t="shared" si="861"/>
        <v/>
      </c>
      <c r="BO1451" s="132" t="str">
        <f t="shared" si="862"/>
        <v/>
      </c>
      <c r="BP1451" s="132" t="str">
        <f t="shared" si="863"/>
        <v/>
      </c>
      <c r="BQ1451" s="132" t="str">
        <f t="shared" si="864"/>
        <v/>
      </c>
      <c r="BR1451" s="132" t="str">
        <f t="shared" si="865"/>
        <v/>
      </c>
      <c r="BS1451" s="132" t="str">
        <f t="shared" si="866"/>
        <v/>
      </c>
      <c r="BT1451" s="132" t="str">
        <f t="shared" si="867"/>
        <v/>
      </c>
      <c r="BU1451" s="132" t="str">
        <f t="shared" si="868"/>
        <v/>
      </c>
      <c r="BV1451" s="132" t="str">
        <f t="shared" si="869"/>
        <v/>
      </c>
      <c r="BW1451" s="132" t="str">
        <f t="shared" si="870"/>
        <v/>
      </c>
      <c r="BX1451" s="132" t="str">
        <f t="shared" si="871"/>
        <v/>
      </c>
      <c r="BY1451" s="132" t="str">
        <f t="shared" si="872"/>
        <v/>
      </c>
      <c r="BZ1451" t="str">
        <f t="shared" si="873"/>
        <v/>
      </c>
      <c r="CA1451" t="str">
        <f t="shared" si="874"/>
        <v/>
      </c>
      <c r="CB1451" t="str">
        <f t="shared" si="875"/>
        <v/>
      </c>
      <c r="CC1451" t="str">
        <f t="shared" si="876"/>
        <v/>
      </c>
      <c r="CD1451" t="str">
        <f t="shared" si="877"/>
        <v/>
      </c>
      <c r="CE1451" t="str">
        <f t="shared" si="878"/>
        <v/>
      </c>
      <c r="CF1451" t="str">
        <f t="shared" si="879"/>
        <v/>
      </c>
      <c r="CG1451" t="str">
        <f t="shared" si="880"/>
        <v/>
      </c>
      <c r="CH1451" t="str">
        <f t="shared" si="881"/>
        <v/>
      </c>
      <c r="CI1451" t="str">
        <f t="shared" si="882"/>
        <v/>
      </c>
      <c r="CJ1451" t="str">
        <f t="shared" si="883"/>
        <v/>
      </c>
      <c r="CK1451" t="str">
        <f t="shared" si="884"/>
        <v/>
      </c>
      <c r="CL1451" t="str">
        <f t="shared" si="885"/>
        <v/>
      </c>
      <c r="CM1451" t="str">
        <f t="shared" si="886"/>
        <v/>
      </c>
      <c r="CN1451" t="str">
        <f t="shared" si="887"/>
        <v/>
      </c>
      <c r="CO1451" t="str">
        <f t="shared" si="888"/>
        <v/>
      </c>
    </row>
    <row r="1452" spans="1:93" ht="16.5" customHeight="1">
      <c r="A1452" t="s">
        <v>6121</v>
      </c>
      <c r="B1452" s="97" t="s">
        <v>5692</v>
      </c>
      <c r="C1452" s="26" t="s">
        <v>6595</v>
      </c>
      <c r="D1452" s="27"/>
      <c r="E1452" s="27" t="s">
        <v>2890</v>
      </c>
      <c r="F1452" t="s">
        <v>48</v>
      </c>
      <c r="G1452" s="30" t="s">
        <v>58</v>
      </c>
      <c r="H1452" t="s">
        <v>526</v>
      </c>
      <c r="I1452" t="s">
        <v>6590</v>
      </c>
      <c r="K1452" s="28"/>
      <c r="M1452" t="s">
        <v>38</v>
      </c>
      <c r="R1452" t="str">
        <f>IF(COUNTIF(soi_input_variables!A:A,B1452)&gt;0,"yes","no")</f>
        <v>yes</v>
      </c>
      <c r="S1452" t="str">
        <f>IF(COUNTIF(midas_input_variables!A:A,B1452)&gt;0,"yes","no")</f>
        <v>yes</v>
      </c>
      <c r="T1452" t="str">
        <f t="shared" si="891"/>
        <v>yes</v>
      </c>
      <c r="U1452">
        <f t="shared" si="892"/>
        <v>5.0000000000000001E-4</v>
      </c>
      <c r="V1452" t="str">
        <f>IF(COUNTIF(eucalc_variables_proxies!A:A,B1452)&gt;0,"yes","no")</f>
        <v>yes</v>
      </c>
      <c r="X1452" s="9" t="s">
        <v>2966</v>
      </c>
      <c r="Y1452" t="s">
        <v>5359</v>
      </c>
      <c r="AO1452" s="29">
        <v>2207</v>
      </c>
      <c r="AP1452" s="114" t="s">
        <v>6616</v>
      </c>
      <c r="AQ1452" s="104" t="b">
        <v>1</v>
      </c>
      <c r="AR1452" s="105"/>
      <c r="AS1452" s="29">
        <v>2207</v>
      </c>
      <c r="AT1452" s="131" t="str" cm="1">
        <f t="array" ref="AT1452">IFERROR(_xlfn.TEXTSPLIT(AR1452,";",,FALSE),"")</f>
        <v/>
      </c>
      <c r="BJ1452" s="132" t="str">
        <f t="shared" si="857"/>
        <v/>
      </c>
      <c r="BK1452" s="132" t="str">
        <f t="shared" si="858"/>
        <v/>
      </c>
      <c r="BL1452" s="132" t="str">
        <f t="shared" si="859"/>
        <v/>
      </c>
      <c r="BM1452" s="132" t="str">
        <f t="shared" si="860"/>
        <v/>
      </c>
      <c r="BN1452" s="132" t="str">
        <f t="shared" si="861"/>
        <v/>
      </c>
      <c r="BO1452" s="132" t="str">
        <f t="shared" si="862"/>
        <v/>
      </c>
      <c r="BP1452" s="132" t="str">
        <f t="shared" si="863"/>
        <v/>
      </c>
      <c r="BQ1452" s="132" t="str">
        <f t="shared" si="864"/>
        <v/>
      </c>
      <c r="BR1452" s="132" t="str">
        <f t="shared" si="865"/>
        <v/>
      </c>
      <c r="BS1452" s="132" t="str">
        <f t="shared" si="866"/>
        <v/>
      </c>
      <c r="BT1452" s="132" t="str">
        <f t="shared" si="867"/>
        <v/>
      </c>
      <c r="BU1452" s="132" t="str">
        <f t="shared" si="868"/>
        <v/>
      </c>
      <c r="BV1452" s="132" t="str">
        <f t="shared" si="869"/>
        <v/>
      </c>
      <c r="BW1452" s="132" t="str">
        <f t="shared" si="870"/>
        <v/>
      </c>
      <c r="BX1452" s="132" t="str">
        <f t="shared" si="871"/>
        <v/>
      </c>
      <c r="BY1452" s="132" t="str">
        <f t="shared" si="872"/>
        <v/>
      </c>
      <c r="BZ1452" t="str">
        <f t="shared" si="873"/>
        <v/>
      </c>
      <c r="CA1452" t="str">
        <f t="shared" si="874"/>
        <v/>
      </c>
      <c r="CB1452" t="str">
        <f t="shared" si="875"/>
        <v/>
      </c>
      <c r="CC1452" t="str">
        <f t="shared" si="876"/>
        <v/>
      </c>
      <c r="CD1452" t="str">
        <f t="shared" si="877"/>
        <v/>
      </c>
      <c r="CE1452" t="str">
        <f t="shared" si="878"/>
        <v/>
      </c>
      <c r="CF1452" t="str">
        <f t="shared" si="879"/>
        <v/>
      </c>
      <c r="CG1452" t="str">
        <f t="shared" si="880"/>
        <v/>
      </c>
      <c r="CH1452" t="str">
        <f t="shared" si="881"/>
        <v/>
      </c>
      <c r="CI1452" t="str">
        <f t="shared" si="882"/>
        <v/>
      </c>
      <c r="CJ1452" t="str">
        <f t="shared" si="883"/>
        <v/>
      </c>
      <c r="CK1452" t="str">
        <f t="shared" si="884"/>
        <v/>
      </c>
      <c r="CL1452" t="str">
        <f t="shared" si="885"/>
        <v/>
      </c>
      <c r="CM1452" t="str">
        <f t="shared" si="886"/>
        <v/>
      </c>
      <c r="CN1452" t="str">
        <f t="shared" si="887"/>
        <v/>
      </c>
      <c r="CO1452" t="str">
        <f t="shared" si="888"/>
        <v/>
      </c>
    </row>
    <row r="1453" spans="1:93" ht="15.6" customHeight="1">
      <c r="A1453" t="s">
        <v>6118</v>
      </c>
      <c r="B1453" s="97" t="s">
        <v>5695</v>
      </c>
      <c r="C1453" s="26" t="s">
        <v>4360</v>
      </c>
      <c r="D1453" s="27"/>
      <c r="E1453" s="27" t="s">
        <v>2890</v>
      </c>
      <c r="F1453" t="s">
        <v>48</v>
      </c>
      <c r="G1453" s="30" t="s">
        <v>58</v>
      </c>
      <c r="H1453" t="s">
        <v>526</v>
      </c>
      <c r="I1453" t="s">
        <v>6590</v>
      </c>
      <c r="K1453" s="28"/>
      <c r="M1453" t="s">
        <v>38</v>
      </c>
      <c r="R1453" t="str">
        <f>IF(COUNTIF(soi_input_variables!A:A,B1453)&gt;0,"yes","no")</f>
        <v>yes</v>
      </c>
      <c r="S1453" t="str">
        <f>IF(COUNTIF(midas_input_variables!A:A,B1453)&gt;0,"yes","no")</f>
        <v>yes</v>
      </c>
      <c r="T1453" t="str">
        <f t="shared" si="891"/>
        <v>yes</v>
      </c>
      <c r="U1453">
        <f t="shared" si="892"/>
        <v>5.0000000000000001E-4</v>
      </c>
      <c r="V1453" t="str">
        <f>IF(COUNTIF(eucalc_variables_proxies!A:A,B1453)&gt;0,"yes","no")</f>
        <v>yes</v>
      </c>
      <c r="X1453" s="9" t="s">
        <v>2966</v>
      </c>
      <c r="Y1453" t="s">
        <v>5359</v>
      </c>
      <c r="AO1453" s="29"/>
      <c r="AP1453" s="103" t="s">
        <v>6617</v>
      </c>
      <c r="AQ1453" s="104" t="b">
        <v>0</v>
      </c>
      <c r="AR1453" s="105">
        <v>2201</v>
      </c>
      <c r="AS1453" s="29"/>
      <c r="AT1453" s="131" t="str" cm="1">
        <f t="array" ref="AT1453">IFERROR(_xlfn.TEXTSPLIT(AR1453,";",,FALSE),"")</f>
        <v>2201</v>
      </c>
      <c r="BJ1453" s="132">
        <f t="shared" si="857"/>
        <v>2201</v>
      </c>
      <c r="BK1453" s="132" t="str">
        <f t="shared" si="858"/>
        <v/>
      </c>
      <c r="BL1453" s="132" t="str">
        <f t="shared" si="859"/>
        <v/>
      </c>
      <c r="BM1453" s="132" t="str">
        <f t="shared" si="860"/>
        <v/>
      </c>
      <c r="BN1453" s="132" t="str">
        <f t="shared" si="861"/>
        <v/>
      </c>
      <c r="BO1453" s="132" t="str">
        <f t="shared" si="862"/>
        <v/>
      </c>
      <c r="BP1453" s="132" t="str">
        <f t="shared" si="863"/>
        <v/>
      </c>
      <c r="BQ1453" s="132" t="str">
        <f t="shared" si="864"/>
        <v/>
      </c>
      <c r="BR1453" s="132" t="str">
        <f t="shared" si="865"/>
        <v/>
      </c>
      <c r="BS1453" s="132" t="str">
        <f t="shared" si="866"/>
        <v/>
      </c>
      <c r="BT1453" s="132" t="str">
        <f t="shared" si="867"/>
        <v/>
      </c>
      <c r="BU1453" s="132" t="str">
        <f t="shared" si="868"/>
        <v/>
      </c>
      <c r="BV1453" s="132" t="str">
        <f t="shared" si="869"/>
        <v/>
      </c>
      <c r="BW1453" s="132" t="str">
        <f t="shared" si="870"/>
        <v/>
      </c>
      <c r="BX1453" s="132" t="str">
        <f t="shared" si="871"/>
        <v/>
      </c>
      <c r="BY1453" s="132" t="str">
        <f t="shared" si="872"/>
        <v/>
      </c>
      <c r="BZ1453" t="str">
        <f t="shared" si="873"/>
        <v>tra_capex_2W_BEV[MEUR]</v>
      </c>
      <c r="CA1453" t="str">
        <f t="shared" si="874"/>
        <v/>
      </c>
      <c r="CB1453" t="str">
        <f t="shared" si="875"/>
        <v/>
      </c>
      <c r="CC1453" t="str">
        <f t="shared" si="876"/>
        <v/>
      </c>
      <c r="CD1453" t="str">
        <f t="shared" si="877"/>
        <v/>
      </c>
      <c r="CE1453" t="str">
        <f t="shared" si="878"/>
        <v/>
      </c>
      <c r="CF1453" t="str">
        <f t="shared" si="879"/>
        <v/>
      </c>
      <c r="CG1453" t="str">
        <f t="shared" si="880"/>
        <v/>
      </c>
      <c r="CH1453" t="str">
        <f t="shared" si="881"/>
        <v/>
      </c>
      <c r="CI1453" t="str">
        <f t="shared" si="882"/>
        <v/>
      </c>
      <c r="CJ1453" t="str">
        <f t="shared" si="883"/>
        <v/>
      </c>
      <c r="CK1453" t="str">
        <f t="shared" si="884"/>
        <v/>
      </c>
      <c r="CL1453" t="str">
        <f t="shared" si="885"/>
        <v/>
      </c>
      <c r="CM1453" t="str">
        <f t="shared" si="886"/>
        <v/>
      </c>
      <c r="CN1453" t="str">
        <f t="shared" si="887"/>
        <v/>
      </c>
      <c r="CO1453" t="str">
        <f t="shared" si="888"/>
        <v/>
      </c>
    </row>
    <row r="1454" spans="1:93" ht="13.5" customHeight="1">
      <c r="A1454" t="s">
        <v>6103</v>
      </c>
      <c r="B1454" s="97" t="s">
        <v>5699</v>
      </c>
      <c r="C1454" s="26" t="s">
        <v>3705</v>
      </c>
      <c r="D1454" s="27"/>
      <c r="E1454" s="27" t="s">
        <v>2890</v>
      </c>
      <c r="F1454" t="s">
        <v>48</v>
      </c>
      <c r="G1454" s="30" t="s">
        <v>58</v>
      </c>
      <c r="H1454" t="s">
        <v>526</v>
      </c>
      <c r="I1454" t="s">
        <v>5889</v>
      </c>
      <c r="K1454" s="28"/>
      <c r="M1454" t="s">
        <v>38</v>
      </c>
      <c r="R1454" t="str">
        <f>IF(COUNTIF(soi_input_variables!A:A,B1454)&gt;0,"yes","no")</f>
        <v>no</v>
      </c>
      <c r="S1454" t="str">
        <f>IF(COUNTIF(midas_input_variables!A:A,B1454)&gt;0,"yes","no")</f>
        <v>yes</v>
      </c>
      <c r="T1454" t="str">
        <f t="shared" si="891"/>
        <v>yes</v>
      </c>
      <c r="U1454">
        <f t="shared" si="892"/>
        <v>5.0000000000000001E-4</v>
      </c>
      <c r="V1454" t="str">
        <f>IF(COUNTIF(eucalc_variables_proxies!A:A,B1454)&gt;0,"yes","no")</f>
        <v>yes</v>
      </c>
      <c r="X1454" s="9" t="s">
        <v>2966</v>
      </c>
      <c r="Y1454" t="s">
        <v>5359</v>
      </c>
      <c r="AO1454" s="29"/>
      <c r="AP1454" s="103" t="s">
        <v>6618</v>
      </c>
      <c r="AQ1454" s="104" t="b">
        <v>0</v>
      </c>
      <c r="AR1454" s="105">
        <v>2202</v>
      </c>
      <c r="AS1454" s="29"/>
      <c r="AT1454" s="131" t="str" cm="1">
        <f t="array" ref="AT1454">IFERROR(_xlfn.TEXTSPLIT(AR1454,";",,FALSE),"")</f>
        <v>2202</v>
      </c>
      <c r="BJ1454" s="132">
        <f t="shared" si="857"/>
        <v>2202</v>
      </c>
      <c r="BK1454" s="132" t="str">
        <f t="shared" si="858"/>
        <v/>
      </c>
      <c r="BL1454" s="132" t="str">
        <f t="shared" si="859"/>
        <v/>
      </c>
      <c r="BM1454" s="132" t="str">
        <f t="shared" si="860"/>
        <v/>
      </c>
      <c r="BN1454" s="132" t="str">
        <f t="shared" si="861"/>
        <v/>
      </c>
      <c r="BO1454" s="132" t="str">
        <f t="shared" si="862"/>
        <v/>
      </c>
      <c r="BP1454" s="132" t="str">
        <f t="shared" si="863"/>
        <v/>
      </c>
      <c r="BQ1454" s="132" t="str">
        <f t="shared" si="864"/>
        <v/>
      </c>
      <c r="BR1454" s="132" t="str">
        <f t="shared" si="865"/>
        <v/>
      </c>
      <c r="BS1454" s="132" t="str">
        <f t="shared" si="866"/>
        <v/>
      </c>
      <c r="BT1454" s="132" t="str">
        <f t="shared" si="867"/>
        <v/>
      </c>
      <c r="BU1454" s="132" t="str">
        <f t="shared" si="868"/>
        <v/>
      </c>
      <c r="BV1454" s="132" t="str">
        <f t="shared" si="869"/>
        <v/>
      </c>
      <c r="BW1454" s="132" t="str">
        <f t="shared" si="870"/>
        <v/>
      </c>
      <c r="BX1454" s="132" t="str">
        <f t="shared" si="871"/>
        <v/>
      </c>
      <c r="BY1454" s="132" t="str">
        <f t="shared" si="872"/>
        <v/>
      </c>
      <c r="BZ1454" t="str">
        <f t="shared" si="873"/>
        <v>tra_capex_rail_CEV[MEUR]</v>
      </c>
      <c r="CA1454" t="str">
        <f t="shared" si="874"/>
        <v/>
      </c>
      <c r="CB1454" t="str">
        <f t="shared" si="875"/>
        <v/>
      </c>
      <c r="CC1454" t="str">
        <f t="shared" si="876"/>
        <v/>
      </c>
      <c r="CD1454" t="str">
        <f t="shared" si="877"/>
        <v/>
      </c>
      <c r="CE1454" t="str">
        <f t="shared" si="878"/>
        <v/>
      </c>
      <c r="CF1454" t="str">
        <f t="shared" si="879"/>
        <v/>
      </c>
      <c r="CG1454" t="str">
        <f t="shared" si="880"/>
        <v/>
      </c>
      <c r="CH1454" t="str">
        <f t="shared" si="881"/>
        <v/>
      </c>
      <c r="CI1454" t="str">
        <f t="shared" si="882"/>
        <v/>
      </c>
      <c r="CJ1454" t="str">
        <f t="shared" si="883"/>
        <v/>
      </c>
      <c r="CK1454" t="str">
        <f t="shared" si="884"/>
        <v/>
      </c>
      <c r="CL1454" t="str">
        <f t="shared" si="885"/>
        <v/>
      </c>
      <c r="CM1454" t="str">
        <f t="shared" si="886"/>
        <v/>
      </c>
      <c r="CN1454" t="str">
        <f t="shared" si="887"/>
        <v/>
      </c>
      <c r="CO1454" t="str">
        <f t="shared" si="888"/>
        <v/>
      </c>
    </row>
    <row r="1455" spans="1:93" ht="14.7" customHeight="1">
      <c r="A1455" t="s">
        <v>6105</v>
      </c>
      <c r="B1455" s="97" t="s">
        <v>5703</v>
      </c>
      <c r="C1455" s="26" t="s">
        <v>3693</v>
      </c>
      <c r="D1455" s="27"/>
      <c r="E1455" s="27" t="s">
        <v>2890</v>
      </c>
      <c r="F1455" t="s">
        <v>48</v>
      </c>
      <c r="G1455" s="30" t="s">
        <v>58</v>
      </c>
      <c r="H1455" t="s">
        <v>526</v>
      </c>
      <c r="I1455" t="s">
        <v>4357</v>
      </c>
      <c r="K1455" s="28"/>
      <c r="M1455" t="s">
        <v>38</v>
      </c>
      <c r="R1455" t="str">
        <f>IF(COUNTIF(soi_input_variables!A:A,B1455)&gt;0,"yes","no")</f>
        <v>yes</v>
      </c>
      <c r="S1455" t="str">
        <f>IF(COUNTIF(midas_input_variables!A:A,B1455)&gt;0,"yes","no")</f>
        <v>yes</v>
      </c>
      <c r="T1455" t="str">
        <f t="shared" si="891"/>
        <v>yes</v>
      </c>
      <c r="U1455">
        <f t="shared" si="892"/>
        <v>5.0000000000000001E-4</v>
      </c>
      <c r="V1455" t="str">
        <f>IF(COUNTIF(eucalc_variables_proxies!A:A,B1455)&gt;0,"yes","no")</f>
        <v>yes</v>
      </c>
      <c r="X1455" s="9" t="s">
        <v>2966</v>
      </c>
      <c r="Y1455" t="s">
        <v>5359</v>
      </c>
      <c r="AO1455" s="29"/>
      <c r="AP1455" s="103" t="s">
        <v>6619</v>
      </c>
      <c r="AQ1455" s="104" t="b">
        <v>0</v>
      </c>
      <c r="AR1455" s="105">
        <v>2203</v>
      </c>
      <c r="AS1455" s="29"/>
      <c r="AT1455" s="131" t="str" cm="1">
        <f t="array" ref="AT1455">IFERROR(_xlfn.TEXTSPLIT(AR1455,";",,FALSE),"")</f>
        <v>2203</v>
      </c>
      <c r="BJ1455" s="132">
        <f t="shared" si="857"/>
        <v>2203</v>
      </c>
      <c r="BK1455" s="132" t="str">
        <f t="shared" si="858"/>
        <v/>
      </c>
      <c r="BL1455" s="132" t="str">
        <f t="shared" si="859"/>
        <v/>
      </c>
      <c r="BM1455" s="132" t="str">
        <f t="shared" si="860"/>
        <v/>
      </c>
      <c r="BN1455" s="132" t="str">
        <f t="shared" si="861"/>
        <v/>
      </c>
      <c r="BO1455" s="132" t="str">
        <f t="shared" si="862"/>
        <v/>
      </c>
      <c r="BP1455" s="132" t="str">
        <f t="shared" si="863"/>
        <v/>
      </c>
      <c r="BQ1455" s="132" t="str">
        <f t="shared" si="864"/>
        <v/>
      </c>
      <c r="BR1455" s="132" t="str">
        <f t="shared" si="865"/>
        <v/>
      </c>
      <c r="BS1455" s="132" t="str">
        <f t="shared" si="866"/>
        <v/>
      </c>
      <c r="BT1455" s="132" t="str">
        <f t="shared" si="867"/>
        <v/>
      </c>
      <c r="BU1455" s="132" t="str">
        <f t="shared" si="868"/>
        <v/>
      </c>
      <c r="BV1455" s="132" t="str">
        <f t="shared" si="869"/>
        <v/>
      </c>
      <c r="BW1455" s="132" t="str">
        <f t="shared" si="870"/>
        <v/>
      </c>
      <c r="BX1455" s="132" t="str">
        <f t="shared" si="871"/>
        <v/>
      </c>
      <c r="BY1455" s="132" t="str">
        <f t="shared" si="872"/>
        <v/>
      </c>
      <c r="BZ1455" t="str">
        <f t="shared" si="873"/>
        <v>tra_capex_bus_BEV[MEUR]</v>
      </c>
      <c r="CA1455" t="str">
        <f t="shared" si="874"/>
        <v/>
      </c>
      <c r="CB1455" t="str">
        <f t="shared" si="875"/>
        <v/>
      </c>
      <c r="CC1455" t="str">
        <f t="shared" si="876"/>
        <v/>
      </c>
      <c r="CD1455" t="str">
        <f t="shared" si="877"/>
        <v/>
      </c>
      <c r="CE1455" t="str">
        <f t="shared" si="878"/>
        <v/>
      </c>
      <c r="CF1455" t="str">
        <f t="shared" si="879"/>
        <v/>
      </c>
      <c r="CG1455" t="str">
        <f t="shared" si="880"/>
        <v/>
      </c>
      <c r="CH1455" t="str">
        <f t="shared" si="881"/>
        <v/>
      </c>
      <c r="CI1455" t="str">
        <f t="shared" si="882"/>
        <v/>
      </c>
      <c r="CJ1455" t="str">
        <f t="shared" si="883"/>
        <v/>
      </c>
      <c r="CK1455" t="str">
        <f t="shared" si="884"/>
        <v/>
      </c>
      <c r="CL1455" t="str">
        <f t="shared" si="885"/>
        <v/>
      </c>
      <c r="CM1455" t="str">
        <f t="shared" si="886"/>
        <v/>
      </c>
      <c r="CN1455" t="str">
        <f t="shared" si="887"/>
        <v/>
      </c>
      <c r="CO1455" t="str">
        <f t="shared" si="888"/>
        <v/>
      </c>
    </row>
    <row r="1456" spans="1:93" ht="14.7" customHeight="1">
      <c r="A1456" t="s">
        <v>6107</v>
      </c>
      <c r="B1456" s="97" t="s">
        <v>5706</v>
      </c>
      <c r="C1456" s="26" t="s">
        <v>3713</v>
      </c>
      <c r="D1456" s="27"/>
      <c r="E1456" s="27" t="s">
        <v>2890</v>
      </c>
      <c r="F1456" t="s">
        <v>48</v>
      </c>
      <c r="G1456" s="30" t="s">
        <v>58</v>
      </c>
      <c r="H1456" t="s">
        <v>526</v>
      </c>
      <c r="I1456" t="s">
        <v>6601</v>
      </c>
      <c r="K1456" s="28"/>
      <c r="M1456" t="s">
        <v>38</v>
      </c>
      <c r="R1456" t="str">
        <f>IF(COUNTIF(soi_input_variables!A:A,B1456)&gt;0,"yes","no")</f>
        <v>no</v>
      </c>
      <c r="S1456" t="str">
        <f>IF(COUNTIF(midas_input_variables!A:A,B1456)&gt;0,"yes","no")</f>
        <v>yes</v>
      </c>
      <c r="T1456" t="str">
        <f t="shared" si="891"/>
        <v>yes</v>
      </c>
      <c r="U1456">
        <f t="shared" si="892"/>
        <v>5.0000000000000001E-4</v>
      </c>
      <c r="V1456" t="str">
        <f>IF(COUNTIF(eucalc_variables_proxies!A:A,B1456)&gt;0,"yes","no")</f>
        <v>yes</v>
      </c>
      <c r="X1456" s="9" t="s">
        <v>2966</v>
      </c>
      <c r="Y1456" t="s">
        <v>5359</v>
      </c>
      <c r="AO1456" s="29"/>
      <c r="AP1456" s="103" t="s">
        <v>6620</v>
      </c>
      <c r="AQ1456" s="104" t="b">
        <v>0</v>
      </c>
      <c r="AR1456" s="105">
        <v>2204</v>
      </c>
      <c r="AS1456" s="29"/>
      <c r="AT1456" s="131" t="str" cm="1">
        <f t="array" ref="AT1456">IFERROR(_xlfn.TEXTSPLIT(AR1456,";",,FALSE),"")</f>
        <v>2204</v>
      </c>
      <c r="BJ1456" s="132">
        <f t="shared" si="857"/>
        <v>2204</v>
      </c>
      <c r="BK1456" s="132" t="str">
        <f t="shared" si="858"/>
        <v/>
      </c>
      <c r="BL1456" s="132" t="str">
        <f t="shared" si="859"/>
        <v/>
      </c>
      <c r="BM1456" s="132" t="str">
        <f t="shared" si="860"/>
        <v/>
      </c>
      <c r="BN1456" s="132" t="str">
        <f t="shared" si="861"/>
        <v/>
      </c>
      <c r="BO1456" s="132" t="str">
        <f t="shared" si="862"/>
        <v/>
      </c>
      <c r="BP1456" s="132" t="str">
        <f t="shared" si="863"/>
        <v/>
      </c>
      <c r="BQ1456" s="132" t="str">
        <f t="shared" si="864"/>
        <v/>
      </c>
      <c r="BR1456" s="132" t="str">
        <f t="shared" si="865"/>
        <v/>
      </c>
      <c r="BS1456" s="132" t="str">
        <f t="shared" si="866"/>
        <v/>
      </c>
      <c r="BT1456" s="132" t="str">
        <f t="shared" si="867"/>
        <v/>
      </c>
      <c r="BU1456" s="132" t="str">
        <f t="shared" si="868"/>
        <v/>
      </c>
      <c r="BV1456" s="132" t="str">
        <f t="shared" si="869"/>
        <v/>
      </c>
      <c r="BW1456" s="132" t="str">
        <f t="shared" si="870"/>
        <v/>
      </c>
      <c r="BX1456" s="132" t="str">
        <f t="shared" si="871"/>
        <v/>
      </c>
      <c r="BY1456" s="132" t="str">
        <f t="shared" si="872"/>
        <v/>
      </c>
      <c r="BZ1456" t="str">
        <f t="shared" si="873"/>
        <v>tra_capex_HDVH_BEV[MEUR]</v>
      </c>
      <c r="CA1456" t="str">
        <f t="shared" si="874"/>
        <v/>
      </c>
      <c r="CB1456" t="str">
        <f t="shared" si="875"/>
        <v/>
      </c>
      <c r="CC1456" t="str">
        <f t="shared" si="876"/>
        <v/>
      </c>
      <c r="CD1456" t="str">
        <f t="shared" si="877"/>
        <v/>
      </c>
      <c r="CE1456" t="str">
        <f t="shared" si="878"/>
        <v/>
      </c>
      <c r="CF1456" t="str">
        <f t="shared" si="879"/>
        <v/>
      </c>
      <c r="CG1456" t="str">
        <f t="shared" si="880"/>
        <v/>
      </c>
      <c r="CH1456" t="str">
        <f t="shared" si="881"/>
        <v/>
      </c>
      <c r="CI1456" t="str">
        <f t="shared" si="882"/>
        <v/>
      </c>
      <c r="CJ1456" t="str">
        <f t="shared" si="883"/>
        <v/>
      </c>
      <c r="CK1456" t="str">
        <f t="shared" si="884"/>
        <v/>
      </c>
      <c r="CL1456" t="str">
        <f t="shared" si="885"/>
        <v/>
      </c>
      <c r="CM1456" t="str">
        <f t="shared" si="886"/>
        <v/>
      </c>
      <c r="CN1456" t="str">
        <f t="shared" si="887"/>
        <v/>
      </c>
      <c r="CO1456" t="str">
        <f t="shared" si="888"/>
        <v/>
      </c>
    </row>
    <row r="1457" spans="1:93" ht="16.2" customHeight="1">
      <c r="A1457" t="s">
        <v>6109</v>
      </c>
      <c r="B1457" s="97" t="s">
        <v>5709</v>
      </c>
      <c r="C1457" s="26" t="s">
        <v>5469</v>
      </c>
      <c r="D1457" s="27"/>
      <c r="E1457" s="27" t="s">
        <v>2890</v>
      </c>
      <c r="F1457" t="s">
        <v>48</v>
      </c>
      <c r="G1457" s="30" t="s">
        <v>58</v>
      </c>
      <c r="H1457" t="s">
        <v>526</v>
      </c>
      <c r="I1457" t="s">
        <v>6603</v>
      </c>
      <c r="K1457" s="28"/>
      <c r="M1457" t="s">
        <v>38</v>
      </c>
      <c r="R1457" t="str">
        <f>IF(COUNTIF(soi_input_variables!A:A,B1457)&gt;0,"yes","no")</f>
        <v>no</v>
      </c>
      <c r="S1457" t="str">
        <f>IF(COUNTIF(midas_input_variables!A:A,B1457)&gt;0,"yes","no")</f>
        <v>yes</v>
      </c>
      <c r="T1457" t="str">
        <f t="shared" si="891"/>
        <v>yes</v>
      </c>
      <c r="U1457">
        <f t="shared" si="892"/>
        <v>5.0000000000000001E-4</v>
      </c>
      <c r="V1457" t="str">
        <f>IF(COUNTIF(eucalc_variables_proxies!A:A,B1457)&gt;0,"yes","no")</f>
        <v>yes</v>
      </c>
      <c r="X1457" s="9" t="s">
        <v>2966</v>
      </c>
      <c r="Y1457" t="s">
        <v>5359</v>
      </c>
      <c r="AO1457" s="29"/>
      <c r="AP1457" s="103" t="s">
        <v>6621</v>
      </c>
      <c r="AQ1457" s="104" t="b">
        <v>0</v>
      </c>
      <c r="AR1457" s="105">
        <v>2205</v>
      </c>
      <c r="AS1457" s="29"/>
      <c r="AT1457" s="131" t="str" cm="1">
        <f t="array" ref="AT1457">IFERROR(_xlfn.TEXTSPLIT(AR1457,";",,FALSE),"")</f>
        <v>2205</v>
      </c>
      <c r="BJ1457" s="132">
        <f t="shared" si="857"/>
        <v>2205</v>
      </c>
      <c r="BK1457" s="132" t="str">
        <f t="shared" si="858"/>
        <v/>
      </c>
      <c r="BL1457" s="132" t="str">
        <f t="shared" si="859"/>
        <v/>
      </c>
      <c r="BM1457" s="132" t="str">
        <f t="shared" si="860"/>
        <v/>
      </c>
      <c r="BN1457" s="132" t="str">
        <f t="shared" si="861"/>
        <v/>
      </c>
      <c r="BO1457" s="132" t="str">
        <f t="shared" si="862"/>
        <v/>
      </c>
      <c r="BP1457" s="132" t="str">
        <f t="shared" si="863"/>
        <v/>
      </c>
      <c r="BQ1457" s="132" t="str">
        <f t="shared" si="864"/>
        <v/>
      </c>
      <c r="BR1457" s="132" t="str">
        <f t="shared" si="865"/>
        <v/>
      </c>
      <c r="BS1457" s="132" t="str">
        <f t="shared" si="866"/>
        <v/>
      </c>
      <c r="BT1457" s="132" t="str">
        <f t="shared" si="867"/>
        <v/>
      </c>
      <c r="BU1457" s="132" t="str">
        <f t="shared" si="868"/>
        <v/>
      </c>
      <c r="BV1457" s="132" t="str">
        <f t="shared" si="869"/>
        <v/>
      </c>
      <c r="BW1457" s="132" t="str">
        <f t="shared" si="870"/>
        <v/>
      </c>
      <c r="BX1457" s="132" t="str">
        <f t="shared" si="871"/>
        <v/>
      </c>
      <c r="BY1457" s="132" t="str">
        <f t="shared" si="872"/>
        <v/>
      </c>
      <c r="BZ1457" t="str">
        <f t="shared" si="873"/>
        <v>tra_capex_IWW_BEV[MEUR]</v>
      </c>
      <c r="CA1457" t="str">
        <f t="shared" si="874"/>
        <v/>
      </c>
      <c r="CB1457" t="str">
        <f t="shared" si="875"/>
        <v/>
      </c>
      <c r="CC1457" t="str">
        <f t="shared" si="876"/>
        <v/>
      </c>
      <c r="CD1457" t="str">
        <f t="shared" si="877"/>
        <v/>
      </c>
      <c r="CE1457" t="str">
        <f t="shared" si="878"/>
        <v/>
      </c>
      <c r="CF1457" t="str">
        <f t="shared" si="879"/>
        <v/>
      </c>
      <c r="CG1457" t="str">
        <f t="shared" si="880"/>
        <v/>
      </c>
      <c r="CH1457" t="str">
        <f t="shared" si="881"/>
        <v/>
      </c>
      <c r="CI1457" t="str">
        <f t="shared" si="882"/>
        <v/>
      </c>
      <c r="CJ1457" t="str">
        <f t="shared" si="883"/>
        <v/>
      </c>
      <c r="CK1457" t="str">
        <f t="shared" si="884"/>
        <v/>
      </c>
      <c r="CL1457" t="str">
        <f t="shared" si="885"/>
        <v/>
      </c>
      <c r="CM1457" t="str">
        <f t="shared" si="886"/>
        <v/>
      </c>
      <c r="CN1457" t="str">
        <f t="shared" si="887"/>
        <v/>
      </c>
      <c r="CO1457" t="str">
        <f t="shared" si="888"/>
        <v/>
      </c>
    </row>
    <row r="1458" spans="1:93" ht="15.6" customHeight="1">
      <c r="A1458" t="s">
        <v>6111</v>
      </c>
      <c r="B1458" s="97" t="s">
        <v>5712</v>
      </c>
      <c r="C1458" s="26" t="s">
        <v>6605</v>
      </c>
      <c r="D1458" s="27"/>
      <c r="E1458" s="27" t="s">
        <v>2890</v>
      </c>
      <c r="F1458" t="s">
        <v>48</v>
      </c>
      <c r="G1458" s="30" t="s">
        <v>58</v>
      </c>
      <c r="H1458" t="s">
        <v>526</v>
      </c>
      <c r="I1458" t="s">
        <v>6606</v>
      </c>
      <c r="K1458" s="28"/>
      <c r="M1458" t="s">
        <v>38</v>
      </c>
      <c r="R1458" t="str">
        <f>IF(COUNTIF(soi_input_variables!A:A,B1458)&gt;0,"yes","no")</f>
        <v>no</v>
      </c>
      <c r="S1458" t="str">
        <f>IF(COUNTIF(midas_input_variables!A:A,B1458)&gt;0,"yes","no")</f>
        <v>yes</v>
      </c>
      <c r="T1458" t="str">
        <f t="shared" si="891"/>
        <v>yes</v>
      </c>
      <c r="U1458">
        <f t="shared" si="892"/>
        <v>5.0000000000000001E-4</v>
      </c>
      <c r="V1458" t="str">
        <f>IF(COUNTIF(eucalc_variables_proxies!A:A,B1458)&gt;0,"yes","no")</f>
        <v>yes</v>
      </c>
      <c r="X1458" s="9" t="s">
        <v>2966</v>
      </c>
      <c r="Y1458" t="s">
        <v>5359</v>
      </c>
      <c r="AO1458" s="29"/>
      <c r="AP1458" s="103" t="s">
        <v>6622</v>
      </c>
      <c r="AQ1458" s="104" t="b">
        <v>0</v>
      </c>
      <c r="AR1458" s="105">
        <v>2206</v>
      </c>
      <c r="AS1458" s="29"/>
      <c r="AT1458" s="131" t="str" cm="1">
        <f t="array" ref="AT1458">IFERROR(_xlfn.TEXTSPLIT(AR1458,";",,FALSE),"")</f>
        <v>2206</v>
      </c>
      <c r="BJ1458" s="132">
        <f t="shared" si="857"/>
        <v>2206</v>
      </c>
      <c r="BK1458" s="132" t="str">
        <f t="shared" si="858"/>
        <v/>
      </c>
      <c r="BL1458" s="132" t="str">
        <f t="shared" si="859"/>
        <v/>
      </c>
      <c r="BM1458" s="132" t="str">
        <f t="shared" si="860"/>
        <v/>
      </c>
      <c r="BN1458" s="132" t="str">
        <f t="shared" si="861"/>
        <v/>
      </c>
      <c r="BO1458" s="132" t="str">
        <f t="shared" si="862"/>
        <v/>
      </c>
      <c r="BP1458" s="132" t="str">
        <f t="shared" si="863"/>
        <v/>
      </c>
      <c r="BQ1458" s="132" t="str">
        <f t="shared" si="864"/>
        <v/>
      </c>
      <c r="BR1458" s="132" t="str">
        <f t="shared" si="865"/>
        <v/>
      </c>
      <c r="BS1458" s="132" t="str">
        <f t="shared" si="866"/>
        <v/>
      </c>
      <c r="BT1458" s="132" t="str">
        <f t="shared" si="867"/>
        <v/>
      </c>
      <c r="BU1458" s="132" t="str">
        <f t="shared" si="868"/>
        <v/>
      </c>
      <c r="BV1458" s="132" t="str">
        <f t="shared" si="869"/>
        <v/>
      </c>
      <c r="BW1458" s="132" t="str">
        <f t="shared" si="870"/>
        <v/>
      </c>
      <c r="BX1458" s="132" t="str">
        <f t="shared" si="871"/>
        <v/>
      </c>
      <c r="BY1458" s="132" t="str">
        <f t="shared" si="872"/>
        <v/>
      </c>
      <c r="BZ1458" t="str">
        <f t="shared" si="873"/>
        <v>tra_capex_aviation_BEV[MEUR]</v>
      </c>
      <c r="CA1458" t="str">
        <f t="shared" si="874"/>
        <v/>
      </c>
      <c r="CB1458" t="str">
        <f t="shared" si="875"/>
        <v/>
      </c>
      <c r="CC1458" t="str">
        <f t="shared" si="876"/>
        <v/>
      </c>
      <c r="CD1458" t="str">
        <f t="shared" si="877"/>
        <v/>
      </c>
      <c r="CE1458" t="str">
        <f t="shared" si="878"/>
        <v/>
      </c>
      <c r="CF1458" t="str">
        <f t="shared" si="879"/>
        <v/>
      </c>
      <c r="CG1458" t="str">
        <f t="shared" si="880"/>
        <v/>
      </c>
      <c r="CH1458" t="str">
        <f t="shared" si="881"/>
        <v/>
      </c>
      <c r="CI1458" t="str">
        <f t="shared" si="882"/>
        <v/>
      </c>
      <c r="CJ1458" t="str">
        <f t="shared" si="883"/>
        <v/>
      </c>
      <c r="CK1458" t="str">
        <f t="shared" si="884"/>
        <v/>
      </c>
      <c r="CL1458" t="str">
        <f t="shared" si="885"/>
        <v/>
      </c>
      <c r="CM1458" t="str">
        <f t="shared" si="886"/>
        <v/>
      </c>
      <c r="CN1458" t="str">
        <f t="shared" si="887"/>
        <v/>
      </c>
      <c r="CO1458" t="str">
        <f t="shared" si="888"/>
        <v/>
      </c>
    </row>
    <row r="1459" spans="1:93" ht="14.7" customHeight="1">
      <c r="A1459" t="s">
        <v>6126</v>
      </c>
      <c r="B1459" s="97" t="s">
        <v>5715</v>
      </c>
      <c r="C1459" s="26" t="s">
        <v>3859</v>
      </c>
      <c r="D1459" s="27"/>
      <c r="E1459" s="27" t="s">
        <v>2890</v>
      </c>
      <c r="F1459" t="s">
        <v>48</v>
      </c>
      <c r="G1459" s="30" t="s">
        <v>58</v>
      </c>
      <c r="H1459" t="s">
        <v>526</v>
      </c>
      <c r="I1459" t="s">
        <v>337</v>
      </c>
      <c r="K1459" s="28"/>
      <c r="M1459" t="s">
        <v>38</v>
      </c>
      <c r="R1459" t="str">
        <f>IF(COUNTIF(soi_input_variables!A:A,B1459)&gt;0,"yes","no")</f>
        <v>no</v>
      </c>
      <c r="S1459" t="str">
        <f>IF(COUNTIF(midas_input_variables!A:A,B1459)&gt;0,"yes","no")</f>
        <v>yes</v>
      </c>
      <c r="T1459" t="str">
        <f t="shared" si="891"/>
        <v>yes</v>
      </c>
      <c r="U1459">
        <f t="shared" si="892"/>
        <v>5.0000000000000001E-4</v>
      </c>
      <c r="V1459" t="str">
        <f>IF(COUNTIF(eucalc_variables_proxies!A:A,B1459)&gt;0,"yes","no")</f>
        <v>yes</v>
      </c>
      <c r="X1459" s="9" t="s">
        <v>2966</v>
      </c>
      <c r="Y1459" t="s">
        <v>5359</v>
      </c>
      <c r="AO1459" s="106"/>
      <c r="AP1459" s="126" t="s">
        <v>6623</v>
      </c>
      <c r="AQ1459" s="127" t="b">
        <v>0</v>
      </c>
      <c r="AR1459" s="128">
        <v>2207</v>
      </c>
      <c r="AS1459" s="106"/>
      <c r="AT1459" s="131" t="str" cm="1">
        <f t="array" ref="AT1459">IFERROR(_xlfn.TEXTSPLIT(AR1459,";",,FALSE),"")</f>
        <v>2207</v>
      </c>
      <c r="BJ1459" s="132">
        <f t="shared" si="857"/>
        <v>2207</v>
      </c>
      <c r="BK1459" s="132" t="str">
        <f t="shared" si="858"/>
        <v/>
      </c>
      <c r="BL1459" s="132" t="str">
        <f t="shared" si="859"/>
        <v/>
      </c>
      <c r="BM1459" s="132" t="str">
        <f t="shared" si="860"/>
        <v/>
      </c>
      <c r="BN1459" s="132" t="str">
        <f t="shared" si="861"/>
        <v/>
      </c>
      <c r="BO1459" s="132" t="str">
        <f t="shared" si="862"/>
        <v/>
      </c>
      <c r="BP1459" s="132" t="str">
        <f t="shared" si="863"/>
        <v/>
      </c>
      <c r="BQ1459" s="132" t="str">
        <f t="shared" si="864"/>
        <v/>
      </c>
      <c r="BR1459" s="132" t="str">
        <f t="shared" si="865"/>
        <v/>
      </c>
      <c r="BS1459" s="132" t="str">
        <f t="shared" si="866"/>
        <v/>
      </c>
      <c r="BT1459" s="132" t="str">
        <f t="shared" si="867"/>
        <v/>
      </c>
      <c r="BU1459" s="132" t="str">
        <f t="shared" si="868"/>
        <v/>
      </c>
      <c r="BV1459" s="132" t="str">
        <f t="shared" si="869"/>
        <v/>
      </c>
      <c r="BW1459" s="132" t="str">
        <f t="shared" si="870"/>
        <v/>
      </c>
      <c r="BX1459" s="132" t="str">
        <f t="shared" si="871"/>
        <v/>
      </c>
      <c r="BY1459" s="132" t="str">
        <f t="shared" si="872"/>
        <v/>
      </c>
      <c r="BZ1459" t="str">
        <f t="shared" si="873"/>
        <v>tra_capex_rail[MEUR]</v>
      </c>
      <c r="CA1459" t="str">
        <f t="shared" si="874"/>
        <v/>
      </c>
      <c r="CB1459" t="str">
        <f t="shared" si="875"/>
        <v/>
      </c>
      <c r="CC1459" t="str">
        <f t="shared" si="876"/>
        <v/>
      </c>
      <c r="CD1459" t="str">
        <f t="shared" si="877"/>
        <v/>
      </c>
      <c r="CE1459" t="str">
        <f t="shared" si="878"/>
        <v/>
      </c>
      <c r="CF1459" t="str">
        <f t="shared" si="879"/>
        <v/>
      </c>
      <c r="CG1459" t="str">
        <f t="shared" si="880"/>
        <v/>
      </c>
      <c r="CH1459" t="str">
        <f t="shared" si="881"/>
        <v/>
      </c>
      <c r="CI1459" t="str">
        <f t="shared" si="882"/>
        <v/>
      </c>
      <c r="CJ1459" t="str">
        <f t="shared" si="883"/>
        <v/>
      </c>
      <c r="CK1459" t="str">
        <f t="shared" si="884"/>
        <v/>
      </c>
      <c r="CL1459" t="str">
        <f t="shared" si="885"/>
        <v/>
      </c>
      <c r="CM1459" t="str">
        <f t="shared" si="886"/>
        <v/>
      </c>
      <c r="CN1459" t="str">
        <f t="shared" si="887"/>
        <v/>
      </c>
      <c r="CO1459" t="str">
        <f t="shared" si="888"/>
        <v/>
      </c>
    </row>
    <row r="1460" spans="1:93" ht="19.5" customHeight="1">
      <c r="A1460" s="98" t="s">
        <v>6129</v>
      </c>
      <c r="B1460" s="198" t="s">
        <v>6624</v>
      </c>
      <c r="C1460" s="26"/>
      <c r="D1460" s="27"/>
      <c r="E1460" s="27" t="s">
        <v>2890</v>
      </c>
      <c r="F1460" t="s">
        <v>48</v>
      </c>
      <c r="G1460" s="30" t="s">
        <v>58</v>
      </c>
      <c r="H1460" t="s">
        <v>526</v>
      </c>
      <c r="K1460" s="28"/>
      <c r="L1460" t="s">
        <v>472</v>
      </c>
      <c r="M1460" t="s">
        <v>38</v>
      </c>
      <c r="Q1460" s="202" t="s">
        <v>6625</v>
      </c>
      <c r="R1460" t="str">
        <f>IF(COUNTIF(soi_input_variables!A:A,B1460)&gt;0,"yes","no")</f>
        <v>yes</v>
      </c>
      <c r="S1460" t="str">
        <f>IF(COUNTIF(midas_input_variables!A:A,B1460)&gt;0,"yes","no")</f>
        <v>no</v>
      </c>
      <c r="T1460" t="str">
        <f t="shared" ref="T1460:T1471" si="893">IF(OR(R1460="yes",S1460="yes"),"yes","no")</f>
        <v>yes</v>
      </c>
      <c r="V1460" t="str">
        <f>IF(COUNTIF(eucalc_variables_proxies!A:A,B1460)&gt;0,"yes","no")</f>
        <v>no</v>
      </c>
      <c r="W1460" s="198" t="s">
        <v>38</v>
      </c>
      <c r="X1460" s="9"/>
      <c r="AO1460" s="29"/>
      <c r="AP1460" s="103" t="s">
        <v>6626</v>
      </c>
      <c r="AQ1460" s="104" t="b">
        <v>0</v>
      </c>
      <c r="AR1460" s="105" t="s">
        <v>6627</v>
      </c>
      <c r="AS1460" s="29"/>
      <c r="AT1460" s="131" t="str" cm="1">
        <f t="array" ref="AT1460:AY1460">IFERROR(_xlfn.TEXTSPLIT(AR1460,";",,FALSE),"")</f>
        <v>2201</v>
      </c>
      <c r="AU1460" s="131" t="str">
        <v>2202</v>
      </c>
      <c r="AV1460" s="131" t="str">
        <v>2203</v>
      </c>
      <c r="AW1460" s="131" t="str">
        <v>2204</v>
      </c>
      <c r="AX1460" s="131" t="str">
        <v>2205</v>
      </c>
      <c r="AY1460" s="131" t="str">
        <v>2206</v>
      </c>
      <c r="BJ1460" s="132">
        <f t="shared" si="857"/>
        <v>2201</v>
      </c>
      <c r="BK1460" s="132">
        <f t="shared" si="858"/>
        <v>2202</v>
      </c>
      <c r="BL1460" s="132">
        <f t="shared" si="859"/>
        <v>2203</v>
      </c>
      <c r="BM1460" s="132">
        <f t="shared" si="860"/>
        <v>2204</v>
      </c>
      <c r="BN1460" s="132">
        <f t="shared" si="861"/>
        <v>2205</v>
      </c>
      <c r="BO1460" s="132">
        <f t="shared" si="862"/>
        <v>2206</v>
      </c>
      <c r="BP1460" s="132" t="str">
        <f t="shared" si="863"/>
        <v/>
      </c>
      <c r="BQ1460" s="132" t="str">
        <f t="shared" si="864"/>
        <v/>
      </c>
      <c r="BR1460" s="132" t="str">
        <f t="shared" si="865"/>
        <v/>
      </c>
      <c r="BS1460" s="132" t="str">
        <f t="shared" si="866"/>
        <v/>
      </c>
      <c r="BT1460" s="132" t="str">
        <f t="shared" si="867"/>
        <v/>
      </c>
      <c r="BU1460" s="132" t="str">
        <f t="shared" si="868"/>
        <v/>
      </c>
      <c r="BV1460" s="132" t="str">
        <f t="shared" si="869"/>
        <v/>
      </c>
      <c r="BW1460" s="132" t="str">
        <f t="shared" si="870"/>
        <v/>
      </c>
      <c r="BX1460" s="132" t="str">
        <f t="shared" si="871"/>
        <v/>
      </c>
      <c r="BY1460" s="132" t="str">
        <f t="shared" si="872"/>
        <v/>
      </c>
      <c r="BZ1460" t="str">
        <f t="shared" si="873"/>
        <v>tra_capex_2W_BEV[MEUR]</v>
      </c>
      <c r="CA1460" t="str">
        <f t="shared" si="874"/>
        <v>tra_capex_rail_CEV[MEUR]</v>
      </c>
      <c r="CB1460" t="str">
        <f t="shared" si="875"/>
        <v>tra_capex_bus_BEV[MEUR]</v>
      </c>
      <c r="CC1460" t="str">
        <f t="shared" si="876"/>
        <v>tra_capex_HDVH_BEV[MEUR]</v>
      </c>
      <c r="CD1460" t="str">
        <f t="shared" si="877"/>
        <v>tra_capex_IWW_BEV[MEUR]</v>
      </c>
      <c r="CE1460" t="str">
        <f t="shared" si="878"/>
        <v>tra_capex_aviation_BEV[MEUR]</v>
      </c>
      <c r="CF1460" t="str">
        <f t="shared" si="879"/>
        <v/>
      </c>
      <c r="CG1460" t="str">
        <f t="shared" si="880"/>
        <v/>
      </c>
      <c r="CH1460" t="str">
        <f t="shared" si="881"/>
        <v/>
      </c>
      <c r="CI1460" t="str">
        <f t="shared" si="882"/>
        <v/>
      </c>
      <c r="CJ1460" t="str">
        <f t="shared" si="883"/>
        <v/>
      </c>
      <c r="CK1460" t="str">
        <f t="shared" si="884"/>
        <v/>
      </c>
      <c r="CL1460" t="str">
        <f t="shared" si="885"/>
        <v/>
      </c>
      <c r="CM1460" t="str">
        <f t="shared" si="886"/>
        <v/>
      </c>
      <c r="CN1460" t="str">
        <f t="shared" si="887"/>
        <v/>
      </c>
      <c r="CO1460" t="str">
        <f t="shared" si="888"/>
        <v/>
      </c>
    </row>
    <row r="1461" spans="1:93" ht="18.600000000000001" customHeight="1">
      <c r="A1461" t="s">
        <v>6064</v>
      </c>
      <c r="B1461" s="97" t="s">
        <v>5358</v>
      </c>
      <c r="C1461" s="26" t="s">
        <v>6259</v>
      </c>
      <c r="D1461" s="27"/>
      <c r="E1461" s="27" t="s">
        <v>2890</v>
      </c>
      <c r="F1461" t="s">
        <v>48</v>
      </c>
      <c r="G1461" s="30" t="s">
        <v>58</v>
      </c>
      <c r="H1461" t="s">
        <v>526</v>
      </c>
      <c r="I1461" t="s">
        <v>337</v>
      </c>
      <c r="K1461" s="28"/>
      <c r="M1461" t="s">
        <v>38</v>
      </c>
      <c r="R1461" t="str">
        <f>IF(COUNTIF(soi_input_variables!A:A,B1461)&gt;0,"yes","no")</f>
        <v>no</v>
      </c>
      <c r="S1461" t="str">
        <f>IF(COUNTIF(midas_input_variables!A:A,B1461)&gt;0,"yes","no")</f>
        <v>no</v>
      </c>
      <c r="T1461" t="str">
        <f t="shared" si="893"/>
        <v>no</v>
      </c>
      <c r="V1461" t="str">
        <f>IF(COUNTIF(eucalc_variables_proxies!A:A,B1461)&gt;0,"yes","no")</f>
        <v>yes</v>
      </c>
      <c r="X1461" s="9" t="s">
        <v>2966</v>
      </c>
      <c r="Y1461" t="s">
        <v>5359</v>
      </c>
      <c r="AO1461" s="29">
        <v>1405</v>
      </c>
      <c r="AP1461" s="103" t="s">
        <v>6258</v>
      </c>
      <c r="AQ1461" s="104" t="b">
        <v>1</v>
      </c>
      <c r="AR1461" s="105"/>
      <c r="AS1461" s="29">
        <v>1405</v>
      </c>
      <c r="AT1461" s="131" t="str" cm="1">
        <f t="array" ref="AT1461">IFERROR(_xlfn.TEXTSPLIT(AR1461,";",,FALSE),"")</f>
        <v/>
      </c>
      <c r="BJ1461" s="132" t="str">
        <f t="shared" si="857"/>
        <v/>
      </c>
      <c r="BK1461" s="132" t="str">
        <f t="shared" si="858"/>
        <v/>
      </c>
      <c r="BL1461" s="132" t="str">
        <f t="shared" si="859"/>
        <v/>
      </c>
      <c r="BM1461" s="132" t="str">
        <f t="shared" si="860"/>
        <v/>
      </c>
      <c r="BN1461" s="132" t="str">
        <f t="shared" si="861"/>
        <v/>
      </c>
      <c r="BO1461" s="132" t="str">
        <f t="shared" si="862"/>
        <v/>
      </c>
      <c r="BP1461" s="132" t="str">
        <f t="shared" si="863"/>
        <v/>
      </c>
      <c r="BQ1461" s="132" t="str">
        <f t="shared" si="864"/>
        <v/>
      </c>
      <c r="BR1461" s="132" t="str">
        <f t="shared" si="865"/>
        <v/>
      </c>
      <c r="BS1461" s="132" t="str">
        <f t="shared" si="866"/>
        <v/>
      </c>
      <c r="BT1461" s="132" t="str">
        <f t="shared" si="867"/>
        <v/>
      </c>
      <c r="BU1461" s="132" t="str">
        <f t="shared" si="868"/>
        <v/>
      </c>
      <c r="BV1461" s="132" t="str">
        <f t="shared" si="869"/>
        <v/>
      </c>
      <c r="BW1461" s="132" t="str">
        <f t="shared" si="870"/>
        <v/>
      </c>
      <c r="BX1461" s="132" t="str">
        <f t="shared" si="871"/>
        <v/>
      </c>
      <c r="BY1461" s="132" t="str">
        <f t="shared" si="872"/>
        <v/>
      </c>
      <c r="BZ1461" t="str">
        <f t="shared" si="873"/>
        <v/>
      </c>
      <c r="CA1461" t="str">
        <f t="shared" si="874"/>
        <v/>
      </c>
      <c r="CB1461" t="str">
        <f t="shared" si="875"/>
        <v/>
      </c>
      <c r="CC1461" t="str">
        <f t="shared" si="876"/>
        <v/>
      </c>
      <c r="CD1461" t="str">
        <f t="shared" si="877"/>
        <v/>
      </c>
      <c r="CE1461" t="str">
        <f t="shared" si="878"/>
        <v/>
      </c>
      <c r="CF1461" t="str">
        <f t="shared" si="879"/>
        <v/>
      </c>
      <c r="CG1461" t="str">
        <f t="shared" si="880"/>
        <v/>
      </c>
      <c r="CH1461" t="str">
        <f t="shared" si="881"/>
        <v/>
      </c>
      <c r="CI1461" t="str">
        <f t="shared" si="882"/>
        <v/>
      </c>
      <c r="CJ1461" t="str">
        <f t="shared" si="883"/>
        <v/>
      </c>
      <c r="CK1461" t="str">
        <f t="shared" si="884"/>
        <v/>
      </c>
      <c r="CL1461" t="str">
        <f t="shared" si="885"/>
        <v/>
      </c>
      <c r="CM1461" t="str">
        <f t="shared" si="886"/>
        <v/>
      </c>
      <c r="CN1461" t="str">
        <f t="shared" si="887"/>
        <v/>
      </c>
      <c r="CO1461" t="str">
        <f t="shared" si="888"/>
        <v/>
      </c>
    </row>
    <row r="1462" spans="1:93" ht="16.2" customHeight="1">
      <c r="A1462" t="s">
        <v>6068</v>
      </c>
      <c r="B1462" s="97" t="s">
        <v>5363</v>
      </c>
      <c r="C1462" s="26" t="s">
        <v>6262</v>
      </c>
      <c r="D1462" s="27"/>
      <c r="E1462" s="27" t="s">
        <v>2890</v>
      </c>
      <c r="F1462" t="s">
        <v>48</v>
      </c>
      <c r="G1462" s="30" t="s">
        <v>58</v>
      </c>
      <c r="H1462" t="s">
        <v>526</v>
      </c>
      <c r="I1462" t="s">
        <v>337</v>
      </c>
      <c r="K1462" s="28"/>
      <c r="M1462" t="s">
        <v>38</v>
      </c>
      <c r="R1462" t="str">
        <f>IF(COUNTIF(soi_input_variables!A:A,B1462)&gt;0,"yes","no")</f>
        <v>no</v>
      </c>
      <c r="S1462" t="str">
        <f>IF(COUNTIF(midas_input_variables!A:A,B1462)&gt;0,"yes","no")</f>
        <v>no</v>
      </c>
      <c r="T1462" t="str">
        <f t="shared" si="893"/>
        <v>no</v>
      </c>
      <c r="V1462" t="str">
        <f>IF(COUNTIF(eucalc_variables_proxies!A:A,B1462)&gt;0,"yes","no")</f>
        <v>yes</v>
      </c>
      <c r="X1462" s="9" t="s">
        <v>2966</v>
      </c>
      <c r="Y1462" t="s">
        <v>5359</v>
      </c>
      <c r="AO1462" s="29">
        <v>1405</v>
      </c>
      <c r="AP1462" s="103" t="s">
        <v>6261</v>
      </c>
      <c r="AQ1462" s="104" t="b">
        <v>1</v>
      </c>
      <c r="AR1462" s="105"/>
      <c r="AS1462" s="29">
        <v>1405</v>
      </c>
      <c r="AT1462" s="131" t="str" cm="1">
        <f t="array" ref="AT1462">IFERROR(_xlfn.TEXTSPLIT(AR1462,";",,FALSE),"")</f>
        <v/>
      </c>
      <c r="BJ1462" s="132" t="str">
        <f t="shared" si="857"/>
        <v/>
      </c>
      <c r="BK1462" s="132" t="str">
        <f t="shared" si="858"/>
        <v/>
      </c>
      <c r="BL1462" s="132" t="str">
        <f t="shared" si="859"/>
        <v/>
      </c>
      <c r="BM1462" s="132" t="str">
        <f t="shared" si="860"/>
        <v/>
      </c>
      <c r="BN1462" s="132" t="str">
        <f t="shared" si="861"/>
        <v/>
      </c>
      <c r="BO1462" s="132" t="str">
        <f t="shared" si="862"/>
        <v/>
      </c>
      <c r="BP1462" s="132" t="str">
        <f t="shared" si="863"/>
        <v/>
      </c>
      <c r="BQ1462" s="132" t="str">
        <f t="shared" si="864"/>
        <v/>
      </c>
      <c r="BR1462" s="132" t="str">
        <f t="shared" si="865"/>
        <v/>
      </c>
      <c r="BS1462" s="132" t="str">
        <f t="shared" si="866"/>
        <v/>
      </c>
      <c r="BT1462" s="132" t="str">
        <f t="shared" si="867"/>
        <v/>
      </c>
      <c r="BU1462" s="132" t="str">
        <f t="shared" si="868"/>
        <v/>
      </c>
      <c r="BV1462" s="132" t="str">
        <f t="shared" si="869"/>
        <v/>
      </c>
      <c r="BW1462" s="132" t="str">
        <f t="shared" si="870"/>
        <v/>
      </c>
      <c r="BX1462" s="132" t="str">
        <f t="shared" si="871"/>
        <v/>
      </c>
      <c r="BY1462" s="132" t="str">
        <f t="shared" si="872"/>
        <v/>
      </c>
      <c r="BZ1462" t="str">
        <f t="shared" si="873"/>
        <v/>
      </c>
      <c r="CA1462" t="str">
        <f t="shared" si="874"/>
        <v/>
      </c>
      <c r="CB1462" t="str">
        <f t="shared" si="875"/>
        <v/>
      </c>
      <c r="CC1462" t="str">
        <f t="shared" si="876"/>
        <v/>
      </c>
      <c r="CD1462" t="str">
        <f t="shared" si="877"/>
        <v/>
      </c>
      <c r="CE1462" t="str">
        <f t="shared" si="878"/>
        <v/>
      </c>
      <c r="CF1462" t="str">
        <f t="shared" si="879"/>
        <v/>
      </c>
      <c r="CG1462" t="str">
        <f t="shared" si="880"/>
        <v/>
      </c>
      <c r="CH1462" t="str">
        <f t="shared" si="881"/>
        <v/>
      </c>
      <c r="CI1462" t="str">
        <f t="shared" si="882"/>
        <v/>
      </c>
      <c r="CJ1462" t="str">
        <f t="shared" si="883"/>
        <v/>
      </c>
      <c r="CK1462" t="str">
        <f t="shared" si="884"/>
        <v/>
      </c>
      <c r="CL1462" t="str">
        <f t="shared" si="885"/>
        <v/>
      </c>
      <c r="CM1462" t="str">
        <f t="shared" si="886"/>
        <v/>
      </c>
      <c r="CN1462" t="str">
        <f t="shared" si="887"/>
        <v/>
      </c>
      <c r="CO1462" t="str">
        <f t="shared" si="888"/>
        <v/>
      </c>
    </row>
    <row r="1463" spans="1:93" ht="15.6" customHeight="1">
      <c r="A1463" t="s">
        <v>6055</v>
      </c>
      <c r="B1463" s="97" t="s">
        <v>5367</v>
      </c>
      <c r="C1463" s="26" t="s">
        <v>6265</v>
      </c>
      <c r="D1463" s="27"/>
      <c r="E1463" s="27" t="s">
        <v>2890</v>
      </c>
      <c r="F1463" t="s">
        <v>48</v>
      </c>
      <c r="G1463" s="30" t="s">
        <v>58</v>
      </c>
      <c r="H1463" t="s">
        <v>526</v>
      </c>
      <c r="I1463" t="s">
        <v>337</v>
      </c>
      <c r="K1463" s="28"/>
      <c r="M1463" t="s">
        <v>38</v>
      </c>
      <c r="R1463" t="str">
        <f>IF(COUNTIF(soi_input_variables!A:A,B1463)&gt;0,"yes","no")</f>
        <v>no</v>
      </c>
      <c r="S1463" t="str">
        <f>IF(COUNTIF(midas_input_variables!A:A,B1463)&gt;0,"yes","no")</f>
        <v>no</v>
      </c>
      <c r="T1463" t="str">
        <f t="shared" si="893"/>
        <v>no</v>
      </c>
      <c r="V1463" t="str">
        <f>IF(COUNTIF(eucalc_variables_proxies!A:A,B1463)&gt;0,"yes","no")</f>
        <v>yes</v>
      </c>
      <c r="X1463" s="9" t="s">
        <v>2966</v>
      </c>
      <c r="Y1463" t="s">
        <v>5359</v>
      </c>
      <c r="AO1463" s="29">
        <v>1405</v>
      </c>
      <c r="AP1463" s="103" t="s">
        <v>6264</v>
      </c>
      <c r="AQ1463" s="104" t="b">
        <v>1</v>
      </c>
      <c r="AR1463" s="105"/>
      <c r="AS1463" s="29">
        <v>1405</v>
      </c>
      <c r="AT1463" s="131" t="str" cm="1">
        <f t="array" ref="AT1463">IFERROR(_xlfn.TEXTSPLIT(AR1463,";",,FALSE),"")</f>
        <v/>
      </c>
      <c r="BJ1463" s="132" t="str">
        <f t="shared" si="857"/>
        <v/>
      </c>
      <c r="BK1463" s="132" t="str">
        <f t="shared" si="858"/>
        <v/>
      </c>
      <c r="BL1463" s="132" t="str">
        <f t="shared" si="859"/>
        <v/>
      </c>
      <c r="BM1463" s="132" t="str">
        <f t="shared" si="860"/>
        <v/>
      </c>
      <c r="BN1463" s="132" t="str">
        <f t="shared" si="861"/>
        <v/>
      </c>
      <c r="BO1463" s="132" t="str">
        <f t="shared" si="862"/>
        <v/>
      </c>
      <c r="BP1463" s="132" t="str">
        <f t="shared" si="863"/>
        <v/>
      </c>
      <c r="BQ1463" s="132" t="str">
        <f t="shared" si="864"/>
        <v/>
      </c>
      <c r="BR1463" s="132" t="str">
        <f t="shared" si="865"/>
        <v/>
      </c>
      <c r="BS1463" s="132" t="str">
        <f t="shared" si="866"/>
        <v/>
      </c>
      <c r="BT1463" s="132" t="str">
        <f t="shared" si="867"/>
        <v/>
      </c>
      <c r="BU1463" s="132" t="str">
        <f t="shared" si="868"/>
        <v/>
      </c>
      <c r="BV1463" s="132" t="str">
        <f t="shared" si="869"/>
        <v/>
      </c>
      <c r="BW1463" s="132" t="str">
        <f t="shared" si="870"/>
        <v/>
      </c>
      <c r="BX1463" s="132" t="str">
        <f t="shared" si="871"/>
        <v/>
      </c>
      <c r="BY1463" s="132" t="str">
        <f t="shared" si="872"/>
        <v/>
      </c>
      <c r="BZ1463" t="str">
        <f t="shared" si="873"/>
        <v/>
      </c>
      <c r="CA1463" t="str">
        <f t="shared" si="874"/>
        <v/>
      </c>
      <c r="CB1463" t="str">
        <f t="shared" si="875"/>
        <v/>
      </c>
      <c r="CC1463" t="str">
        <f t="shared" si="876"/>
        <v/>
      </c>
      <c r="CD1463" t="str">
        <f t="shared" si="877"/>
        <v/>
      </c>
      <c r="CE1463" t="str">
        <f t="shared" si="878"/>
        <v/>
      </c>
      <c r="CF1463" t="str">
        <f t="shared" si="879"/>
        <v/>
      </c>
      <c r="CG1463" t="str">
        <f t="shared" si="880"/>
        <v/>
      </c>
      <c r="CH1463" t="str">
        <f t="shared" si="881"/>
        <v/>
      </c>
      <c r="CI1463" t="str">
        <f t="shared" si="882"/>
        <v/>
      </c>
      <c r="CJ1463" t="str">
        <f t="shared" si="883"/>
        <v/>
      </c>
      <c r="CK1463" t="str">
        <f t="shared" si="884"/>
        <v/>
      </c>
      <c r="CL1463" t="str">
        <f t="shared" si="885"/>
        <v/>
      </c>
      <c r="CM1463" t="str">
        <f t="shared" si="886"/>
        <v/>
      </c>
      <c r="CN1463" t="str">
        <f t="shared" si="887"/>
        <v/>
      </c>
      <c r="CO1463" t="str">
        <f t="shared" si="888"/>
        <v/>
      </c>
    </row>
    <row r="1464" spans="1:93" ht="16.2" customHeight="1">
      <c r="A1464" t="s">
        <v>6085</v>
      </c>
      <c r="B1464" s="97" t="s">
        <v>5372</v>
      </c>
      <c r="C1464" s="26" t="s">
        <v>6271</v>
      </c>
      <c r="D1464" s="27"/>
      <c r="E1464" s="27" t="s">
        <v>2890</v>
      </c>
      <c r="F1464" t="s">
        <v>48</v>
      </c>
      <c r="G1464" s="30" t="s">
        <v>58</v>
      </c>
      <c r="H1464" t="s">
        <v>526</v>
      </c>
      <c r="I1464" t="s">
        <v>337</v>
      </c>
      <c r="K1464" s="28"/>
      <c r="M1464" t="s">
        <v>38</v>
      </c>
      <c r="R1464" t="str">
        <f>IF(COUNTIF(soi_input_variables!A:A,B1464)&gt;0,"yes","no")</f>
        <v>no</v>
      </c>
      <c r="S1464" t="str">
        <f>IF(COUNTIF(midas_input_variables!A:A,B1464)&gt;0,"yes","no")</f>
        <v>no</v>
      </c>
      <c r="T1464" t="str">
        <f t="shared" si="893"/>
        <v>no</v>
      </c>
      <c r="V1464" t="str">
        <f>IF(COUNTIF(eucalc_variables_proxies!A:A,B1464)&gt;0,"yes","no")</f>
        <v>yes</v>
      </c>
      <c r="X1464" s="9" t="s">
        <v>2966</v>
      </c>
      <c r="Y1464" t="s">
        <v>5359</v>
      </c>
      <c r="AO1464" s="29">
        <v>1405</v>
      </c>
      <c r="AP1464" s="103" t="s">
        <v>6267</v>
      </c>
      <c r="AQ1464" s="104" t="b">
        <v>1</v>
      </c>
      <c r="AR1464" s="105"/>
      <c r="AS1464" s="29">
        <v>1405</v>
      </c>
      <c r="AT1464" s="131" t="str" cm="1">
        <f t="array" ref="AT1464">IFERROR(_xlfn.TEXTSPLIT(AR1464,";",,FALSE),"")</f>
        <v/>
      </c>
      <c r="BJ1464" s="132" t="str">
        <f t="shared" si="857"/>
        <v/>
      </c>
      <c r="BK1464" s="132" t="str">
        <f t="shared" si="858"/>
        <v/>
      </c>
      <c r="BL1464" s="132" t="str">
        <f t="shared" si="859"/>
        <v/>
      </c>
      <c r="BM1464" s="132" t="str">
        <f t="shared" si="860"/>
        <v/>
      </c>
      <c r="BN1464" s="132" t="str">
        <f t="shared" si="861"/>
        <v/>
      </c>
      <c r="BO1464" s="132" t="str">
        <f t="shared" si="862"/>
        <v/>
      </c>
      <c r="BP1464" s="132" t="str">
        <f t="shared" si="863"/>
        <v/>
      </c>
      <c r="BQ1464" s="132" t="str">
        <f t="shared" si="864"/>
        <v/>
      </c>
      <c r="BR1464" s="132" t="str">
        <f t="shared" si="865"/>
        <v/>
      </c>
      <c r="BS1464" s="132" t="str">
        <f t="shared" si="866"/>
        <v/>
      </c>
      <c r="BT1464" s="132" t="str">
        <f t="shared" si="867"/>
        <v/>
      </c>
      <c r="BU1464" s="132" t="str">
        <f t="shared" si="868"/>
        <v/>
      </c>
      <c r="BV1464" s="132" t="str">
        <f t="shared" si="869"/>
        <v/>
      </c>
      <c r="BW1464" s="132" t="str">
        <f t="shared" si="870"/>
        <v/>
      </c>
      <c r="BX1464" s="132" t="str">
        <f t="shared" si="871"/>
        <v/>
      </c>
      <c r="BY1464" s="132" t="str">
        <f t="shared" si="872"/>
        <v/>
      </c>
      <c r="BZ1464" t="str">
        <f t="shared" si="873"/>
        <v/>
      </c>
      <c r="CA1464" t="str">
        <f t="shared" si="874"/>
        <v/>
      </c>
      <c r="CB1464" t="str">
        <f t="shared" si="875"/>
        <v/>
      </c>
      <c r="CC1464" t="str">
        <f t="shared" si="876"/>
        <v/>
      </c>
      <c r="CD1464" t="str">
        <f t="shared" si="877"/>
        <v/>
      </c>
      <c r="CE1464" t="str">
        <f t="shared" si="878"/>
        <v/>
      </c>
      <c r="CF1464" t="str">
        <f t="shared" si="879"/>
        <v/>
      </c>
      <c r="CG1464" t="str">
        <f t="shared" si="880"/>
        <v/>
      </c>
      <c r="CH1464" t="str">
        <f t="shared" si="881"/>
        <v/>
      </c>
      <c r="CI1464" t="str">
        <f t="shared" si="882"/>
        <v/>
      </c>
      <c r="CJ1464" t="str">
        <f t="shared" si="883"/>
        <v/>
      </c>
      <c r="CK1464" t="str">
        <f t="shared" si="884"/>
        <v/>
      </c>
      <c r="CL1464" t="str">
        <f t="shared" si="885"/>
        <v/>
      </c>
      <c r="CM1464" t="str">
        <f t="shared" si="886"/>
        <v/>
      </c>
      <c r="CN1464" t="str">
        <f t="shared" si="887"/>
        <v/>
      </c>
      <c r="CO1464" t="str">
        <f t="shared" si="888"/>
        <v/>
      </c>
    </row>
    <row r="1465" spans="1:93" ht="16.2" customHeight="1">
      <c r="A1465" t="s">
        <v>6074</v>
      </c>
      <c r="B1465" s="97" t="s">
        <v>5377</v>
      </c>
      <c r="C1465" s="26" t="s">
        <v>6268</v>
      </c>
      <c r="D1465" s="27"/>
      <c r="E1465" s="27" t="s">
        <v>2890</v>
      </c>
      <c r="F1465" t="s">
        <v>48</v>
      </c>
      <c r="G1465" s="30" t="s">
        <v>58</v>
      </c>
      <c r="H1465" t="s">
        <v>526</v>
      </c>
      <c r="I1465" t="s">
        <v>337</v>
      </c>
      <c r="K1465" s="28"/>
      <c r="M1465" t="s">
        <v>38</v>
      </c>
      <c r="R1465" t="str">
        <f>IF(COUNTIF(soi_input_variables!A:A,B1465)&gt;0,"yes","no")</f>
        <v>no</v>
      </c>
      <c r="S1465" t="str">
        <f>IF(COUNTIF(midas_input_variables!A:A,B1465)&gt;0,"yes","no")</f>
        <v>no</v>
      </c>
      <c r="T1465" t="str">
        <f t="shared" si="893"/>
        <v>no</v>
      </c>
      <c r="V1465" t="str">
        <f>IF(COUNTIF(eucalc_variables_proxies!A:A,B1465)&gt;0,"yes","no")</f>
        <v>yes</v>
      </c>
      <c r="X1465" s="9" t="s">
        <v>2966</v>
      </c>
      <c r="Y1465" t="s">
        <v>5359</v>
      </c>
      <c r="AO1465" s="29">
        <v>1405</v>
      </c>
      <c r="AP1465" s="103" t="s">
        <v>6270</v>
      </c>
      <c r="AQ1465" s="104" t="b">
        <v>1</v>
      </c>
      <c r="AR1465" s="105"/>
      <c r="AS1465" s="29">
        <v>1405</v>
      </c>
      <c r="AT1465" s="131" t="str" cm="1">
        <f t="array" ref="AT1465">IFERROR(_xlfn.TEXTSPLIT(AR1465,";",,FALSE),"")</f>
        <v/>
      </c>
      <c r="BJ1465" s="132" t="str">
        <f t="shared" si="857"/>
        <v/>
      </c>
      <c r="BK1465" s="132" t="str">
        <f t="shared" si="858"/>
        <v/>
      </c>
      <c r="BL1465" s="132" t="str">
        <f t="shared" si="859"/>
        <v/>
      </c>
      <c r="BM1465" s="132" t="str">
        <f t="shared" si="860"/>
        <v/>
      </c>
      <c r="BN1465" s="132" t="str">
        <f t="shared" si="861"/>
        <v/>
      </c>
      <c r="BO1465" s="132" t="str">
        <f t="shared" si="862"/>
        <v/>
      </c>
      <c r="BP1465" s="132" t="str">
        <f t="shared" si="863"/>
        <v/>
      </c>
      <c r="BQ1465" s="132" t="str">
        <f t="shared" si="864"/>
        <v/>
      </c>
      <c r="BR1465" s="132" t="str">
        <f t="shared" si="865"/>
        <v/>
      </c>
      <c r="BS1465" s="132" t="str">
        <f t="shared" si="866"/>
        <v/>
      </c>
      <c r="BT1465" s="132" t="str">
        <f t="shared" si="867"/>
        <v/>
      </c>
      <c r="BU1465" s="132" t="str">
        <f t="shared" si="868"/>
        <v/>
      </c>
      <c r="BV1465" s="132" t="str">
        <f t="shared" si="869"/>
        <v/>
      </c>
      <c r="BW1465" s="132" t="str">
        <f t="shared" si="870"/>
        <v/>
      </c>
      <c r="BX1465" s="132" t="str">
        <f t="shared" si="871"/>
        <v/>
      </c>
      <c r="BY1465" s="132" t="str">
        <f t="shared" si="872"/>
        <v/>
      </c>
      <c r="BZ1465" t="str">
        <f t="shared" si="873"/>
        <v/>
      </c>
      <c r="CA1465" t="str">
        <f t="shared" si="874"/>
        <v/>
      </c>
      <c r="CB1465" t="str">
        <f t="shared" si="875"/>
        <v/>
      </c>
      <c r="CC1465" t="str">
        <f t="shared" si="876"/>
        <v/>
      </c>
      <c r="CD1465" t="str">
        <f t="shared" si="877"/>
        <v/>
      </c>
      <c r="CE1465" t="str">
        <f t="shared" si="878"/>
        <v/>
      </c>
      <c r="CF1465" t="str">
        <f t="shared" si="879"/>
        <v/>
      </c>
      <c r="CG1465" t="str">
        <f t="shared" si="880"/>
        <v/>
      </c>
      <c r="CH1465" t="str">
        <f t="shared" si="881"/>
        <v/>
      </c>
      <c r="CI1465" t="str">
        <f t="shared" si="882"/>
        <v/>
      </c>
      <c r="CJ1465" t="str">
        <f t="shared" si="883"/>
        <v/>
      </c>
      <c r="CK1465" t="str">
        <f t="shared" si="884"/>
        <v/>
      </c>
      <c r="CL1465" t="str">
        <f t="shared" si="885"/>
        <v/>
      </c>
      <c r="CM1465" t="str">
        <f t="shared" si="886"/>
        <v/>
      </c>
      <c r="CN1465" t="str">
        <f t="shared" si="887"/>
        <v/>
      </c>
      <c r="CO1465" t="str">
        <f t="shared" si="888"/>
        <v/>
      </c>
    </row>
    <row r="1466" spans="1:93" ht="16.2" customHeight="1">
      <c r="A1466" t="s">
        <v>6097</v>
      </c>
      <c r="B1466" s="97" t="s">
        <v>5381</v>
      </c>
      <c r="C1466" s="26" t="s">
        <v>6277</v>
      </c>
      <c r="D1466" s="27"/>
      <c r="E1466" s="27" t="s">
        <v>2890</v>
      </c>
      <c r="F1466" t="s">
        <v>48</v>
      </c>
      <c r="G1466" s="30" t="s">
        <v>58</v>
      </c>
      <c r="H1466" t="s">
        <v>526</v>
      </c>
      <c r="I1466" t="s">
        <v>337</v>
      </c>
      <c r="K1466" s="28"/>
      <c r="M1466" t="s">
        <v>38</v>
      </c>
      <c r="R1466" t="str">
        <f>IF(COUNTIF(soi_input_variables!A:A,B1466)&gt;0,"yes","no")</f>
        <v>yes</v>
      </c>
      <c r="S1466" t="str">
        <f>IF(COUNTIF(midas_input_variables!A:A,B1466)&gt;0,"yes","no")</f>
        <v>no</v>
      </c>
      <c r="T1466" t="str">
        <f t="shared" si="893"/>
        <v>yes</v>
      </c>
      <c r="V1466" t="str">
        <f>IF(COUNTIF(eucalc_variables_proxies!A:A,B1466)&gt;0,"yes","no")</f>
        <v>yes</v>
      </c>
      <c r="X1466" s="9" t="s">
        <v>2966</v>
      </c>
      <c r="Y1466" t="s">
        <v>5359</v>
      </c>
      <c r="AO1466" s="29">
        <v>1409</v>
      </c>
      <c r="AP1466" s="103" t="s">
        <v>6276</v>
      </c>
      <c r="AQ1466" s="104" t="b">
        <v>1</v>
      </c>
      <c r="AR1466" s="105"/>
      <c r="AS1466" s="29">
        <v>1409</v>
      </c>
      <c r="AT1466" s="131" t="str" cm="1">
        <f t="array" ref="AT1466">IFERROR(_xlfn.TEXTSPLIT(AR1466,";",,FALSE),"")</f>
        <v/>
      </c>
      <c r="BJ1466" s="132" t="str">
        <f t="shared" si="857"/>
        <v/>
      </c>
      <c r="BK1466" s="132" t="str">
        <f t="shared" si="858"/>
        <v/>
      </c>
      <c r="BL1466" s="132" t="str">
        <f t="shared" si="859"/>
        <v/>
      </c>
      <c r="BM1466" s="132" t="str">
        <f t="shared" si="860"/>
        <v/>
      </c>
      <c r="BN1466" s="132" t="str">
        <f t="shared" si="861"/>
        <v/>
      </c>
      <c r="BO1466" s="132" t="str">
        <f t="shared" si="862"/>
        <v/>
      </c>
      <c r="BP1466" s="132" t="str">
        <f t="shared" si="863"/>
        <v/>
      </c>
      <c r="BQ1466" s="132" t="str">
        <f t="shared" si="864"/>
        <v/>
      </c>
      <c r="BR1466" s="132" t="str">
        <f t="shared" si="865"/>
        <v/>
      </c>
      <c r="BS1466" s="132" t="str">
        <f t="shared" si="866"/>
        <v/>
      </c>
      <c r="BT1466" s="132" t="str">
        <f t="shared" si="867"/>
        <v/>
      </c>
      <c r="BU1466" s="132" t="str">
        <f t="shared" si="868"/>
        <v/>
      </c>
      <c r="BV1466" s="132" t="str">
        <f t="shared" si="869"/>
        <v/>
      </c>
      <c r="BW1466" s="132" t="str">
        <f t="shared" si="870"/>
        <v/>
      </c>
      <c r="BX1466" s="132" t="str">
        <f t="shared" si="871"/>
        <v/>
      </c>
      <c r="BY1466" s="132" t="str">
        <f t="shared" si="872"/>
        <v/>
      </c>
      <c r="BZ1466" t="str">
        <f t="shared" si="873"/>
        <v/>
      </c>
      <c r="CA1466" t="str">
        <f t="shared" si="874"/>
        <v/>
      </c>
      <c r="CB1466" t="str">
        <f t="shared" si="875"/>
        <v/>
      </c>
      <c r="CC1466" t="str">
        <f t="shared" si="876"/>
        <v/>
      </c>
      <c r="CD1466" t="str">
        <f t="shared" si="877"/>
        <v/>
      </c>
      <c r="CE1466" t="str">
        <f t="shared" si="878"/>
        <v/>
      </c>
      <c r="CF1466" t="str">
        <f t="shared" si="879"/>
        <v/>
      </c>
      <c r="CG1466" t="str">
        <f t="shared" si="880"/>
        <v/>
      </c>
      <c r="CH1466" t="str">
        <f t="shared" si="881"/>
        <v/>
      </c>
      <c r="CI1466" t="str">
        <f t="shared" si="882"/>
        <v/>
      </c>
      <c r="CJ1466" t="str">
        <f t="shared" si="883"/>
        <v/>
      </c>
      <c r="CK1466" t="str">
        <f t="shared" si="884"/>
        <v/>
      </c>
      <c r="CL1466" t="str">
        <f t="shared" si="885"/>
        <v/>
      </c>
      <c r="CM1466" t="str">
        <f t="shared" si="886"/>
        <v/>
      </c>
      <c r="CN1466" t="str">
        <f t="shared" si="887"/>
        <v/>
      </c>
      <c r="CO1466" t="str">
        <f t="shared" si="888"/>
        <v/>
      </c>
    </row>
    <row r="1467" spans="1:93" ht="18" customHeight="1">
      <c r="A1467" t="s">
        <v>6122</v>
      </c>
      <c r="B1467" s="97" t="s">
        <v>5384</v>
      </c>
      <c r="C1467" s="26" t="s">
        <v>6280</v>
      </c>
      <c r="D1467" s="27"/>
      <c r="E1467" s="27" t="s">
        <v>2890</v>
      </c>
      <c r="F1467" t="s">
        <v>48</v>
      </c>
      <c r="G1467" s="30" t="s">
        <v>58</v>
      </c>
      <c r="H1467" t="s">
        <v>526</v>
      </c>
      <c r="I1467" t="s">
        <v>337</v>
      </c>
      <c r="K1467" s="28"/>
      <c r="M1467" t="s">
        <v>38</v>
      </c>
      <c r="R1467" t="str">
        <f>IF(COUNTIF(soi_input_variables!A:A,B1467)&gt;0,"yes","no")</f>
        <v>yes</v>
      </c>
      <c r="S1467" t="str">
        <f>IF(COUNTIF(midas_input_variables!A:A,B1467)&gt;0,"yes","no")</f>
        <v>no</v>
      </c>
      <c r="T1467" t="str">
        <f t="shared" si="893"/>
        <v>yes</v>
      </c>
      <c r="V1467" t="str">
        <f>IF(COUNTIF(eucalc_variables_proxies!A:A,B1467)&gt;0,"yes","no")</f>
        <v>yes</v>
      </c>
      <c r="X1467" s="9" t="s">
        <v>2966</v>
      </c>
      <c r="Y1467" t="s">
        <v>5359</v>
      </c>
      <c r="AO1467" s="29">
        <v>1409</v>
      </c>
      <c r="AP1467" s="103" t="s">
        <v>6279</v>
      </c>
      <c r="AQ1467" s="104" t="b">
        <v>1</v>
      </c>
      <c r="AR1467" s="105"/>
      <c r="AS1467" s="29">
        <v>1409</v>
      </c>
      <c r="AT1467" s="131" t="str" cm="1">
        <f t="array" ref="AT1467">IFERROR(_xlfn.TEXTSPLIT(AR1467,";",,FALSE),"")</f>
        <v/>
      </c>
      <c r="BJ1467" s="132" t="str">
        <f t="shared" si="857"/>
        <v/>
      </c>
      <c r="BK1467" s="132" t="str">
        <f t="shared" si="858"/>
        <v/>
      </c>
      <c r="BL1467" s="132" t="str">
        <f t="shared" si="859"/>
        <v/>
      </c>
      <c r="BM1467" s="132" t="str">
        <f t="shared" si="860"/>
        <v/>
      </c>
      <c r="BN1467" s="132" t="str">
        <f t="shared" si="861"/>
        <v/>
      </c>
      <c r="BO1467" s="132" t="str">
        <f t="shared" si="862"/>
        <v/>
      </c>
      <c r="BP1467" s="132" t="str">
        <f t="shared" si="863"/>
        <v/>
      </c>
      <c r="BQ1467" s="132" t="str">
        <f t="shared" si="864"/>
        <v/>
      </c>
      <c r="BR1467" s="132" t="str">
        <f t="shared" si="865"/>
        <v/>
      </c>
      <c r="BS1467" s="132" t="str">
        <f t="shared" si="866"/>
        <v/>
      </c>
      <c r="BT1467" s="132" t="str">
        <f t="shared" si="867"/>
        <v/>
      </c>
      <c r="BU1467" s="132" t="str">
        <f t="shared" si="868"/>
        <v/>
      </c>
      <c r="BV1467" s="132" t="str">
        <f t="shared" si="869"/>
        <v/>
      </c>
      <c r="BW1467" s="132" t="str">
        <f t="shared" si="870"/>
        <v/>
      </c>
      <c r="BX1467" s="132" t="str">
        <f t="shared" si="871"/>
        <v/>
      </c>
      <c r="BY1467" s="132" t="str">
        <f t="shared" si="872"/>
        <v/>
      </c>
      <c r="BZ1467" t="str">
        <f t="shared" si="873"/>
        <v/>
      </c>
      <c r="CA1467" t="str">
        <f t="shared" si="874"/>
        <v/>
      </c>
      <c r="CB1467" t="str">
        <f t="shared" si="875"/>
        <v/>
      </c>
      <c r="CC1467" t="str">
        <f t="shared" si="876"/>
        <v/>
      </c>
      <c r="CD1467" t="str">
        <f t="shared" si="877"/>
        <v/>
      </c>
      <c r="CE1467" t="str">
        <f t="shared" si="878"/>
        <v/>
      </c>
      <c r="CF1467" t="str">
        <f t="shared" si="879"/>
        <v/>
      </c>
      <c r="CG1467" t="str">
        <f t="shared" si="880"/>
        <v/>
      </c>
      <c r="CH1467" t="str">
        <f t="shared" si="881"/>
        <v/>
      </c>
      <c r="CI1467" t="str">
        <f t="shared" si="882"/>
        <v/>
      </c>
      <c r="CJ1467" t="str">
        <f t="shared" si="883"/>
        <v/>
      </c>
      <c r="CK1467" t="str">
        <f t="shared" si="884"/>
        <v/>
      </c>
      <c r="CL1467" t="str">
        <f t="shared" si="885"/>
        <v/>
      </c>
      <c r="CM1467" t="str">
        <f t="shared" si="886"/>
        <v/>
      </c>
      <c r="CN1467" t="str">
        <f t="shared" si="887"/>
        <v/>
      </c>
      <c r="CO1467" t="str">
        <f t="shared" si="888"/>
        <v/>
      </c>
    </row>
    <row r="1468" spans="1:93" ht="15" customHeight="1">
      <c r="A1468" t="s">
        <v>6099</v>
      </c>
      <c r="B1468" s="97" t="s">
        <v>5387</v>
      </c>
      <c r="C1468" s="26" t="s">
        <v>6265</v>
      </c>
      <c r="D1468" s="27"/>
      <c r="E1468" s="27" t="s">
        <v>2890</v>
      </c>
      <c r="F1468" t="s">
        <v>48</v>
      </c>
      <c r="G1468" s="30" t="s">
        <v>58</v>
      </c>
      <c r="H1468" t="s">
        <v>526</v>
      </c>
      <c r="I1468" t="s">
        <v>337</v>
      </c>
      <c r="K1468" s="28"/>
      <c r="M1468" t="s">
        <v>38</v>
      </c>
      <c r="R1468" t="str">
        <f>IF(COUNTIF(soi_input_variables!A:A,B1468)&gt;0,"yes","no")</f>
        <v>yes</v>
      </c>
      <c r="S1468" t="str">
        <f>IF(COUNTIF(midas_input_variables!A:A,B1468)&gt;0,"yes","no")</f>
        <v>no</v>
      </c>
      <c r="T1468" t="str">
        <f t="shared" si="893"/>
        <v>yes</v>
      </c>
      <c r="V1468" t="str">
        <f>IF(COUNTIF(eucalc_variables_proxies!A:A,B1468)&gt;0,"yes","no")</f>
        <v>yes</v>
      </c>
      <c r="X1468" s="9" t="s">
        <v>2966</v>
      </c>
      <c r="Y1468" t="s">
        <v>5359</v>
      </c>
      <c r="AO1468" s="29">
        <v>1409</v>
      </c>
      <c r="AP1468" s="103" t="s">
        <v>6282</v>
      </c>
      <c r="AQ1468" s="104" t="b">
        <v>1</v>
      </c>
      <c r="AR1468" s="105"/>
      <c r="AS1468" s="29">
        <v>1409</v>
      </c>
      <c r="AT1468" s="131" t="str" cm="1">
        <f t="array" ref="AT1468">IFERROR(_xlfn.TEXTSPLIT(AR1468,";",,FALSE),"")</f>
        <v/>
      </c>
      <c r="BJ1468" s="132" t="str">
        <f t="shared" si="857"/>
        <v/>
      </c>
      <c r="BK1468" s="132" t="str">
        <f t="shared" si="858"/>
        <v/>
      </c>
      <c r="BL1468" s="132" t="str">
        <f t="shared" si="859"/>
        <v/>
      </c>
      <c r="BM1468" s="132" t="str">
        <f t="shared" si="860"/>
        <v/>
      </c>
      <c r="BN1468" s="132" t="str">
        <f t="shared" si="861"/>
        <v/>
      </c>
      <c r="BO1468" s="132" t="str">
        <f t="shared" si="862"/>
        <v/>
      </c>
      <c r="BP1468" s="132" t="str">
        <f t="shared" si="863"/>
        <v/>
      </c>
      <c r="BQ1468" s="132" t="str">
        <f t="shared" si="864"/>
        <v/>
      </c>
      <c r="BR1468" s="132" t="str">
        <f t="shared" si="865"/>
        <v/>
      </c>
      <c r="BS1468" s="132" t="str">
        <f t="shared" si="866"/>
        <v/>
      </c>
      <c r="BT1468" s="132" t="str">
        <f t="shared" si="867"/>
        <v/>
      </c>
      <c r="BU1468" s="132" t="str">
        <f t="shared" si="868"/>
        <v/>
      </c>
      <c r="BV1468" s="132" t="str">
        <f t="shared" si="869"/>
        <v/>
      </c>
      <c r="BW1468" s="132" t="str">
        <f t="shared" si="870"/>
        <v/>
      </c>
      <c r="BX1468" s="132" t="str">
        <f t="shared" si="871"/>
        <v/>
      </c>
      <c r="BY1468" s="132" t="str">
        <f t="shared" si="872"/>
        <v/>
      </c>
      <c r="BZ1468" t="str">
        <f t="shared" si="873"/>
        <v/>
      </c>
      <c r="CA1468" t="str">
        <f t="shared" si="874"/>
        <v/>
      </c>
      <c r="CB1468" t="str">
        <f t="shared" si="875"/>
        <v/>
      </c>
      <c r="CC1468" t="str">
        <f t="shared" si="876"/>
        <v/>
      </c>
      <c r="CD1468" t="str">
        <f t="shared" si="877"/>
        <v/>
      </c>
      <c r="CE1468" t="str">
        <f t="shared" si="878"/>
        <v/>
      </c>
      <c r="CF1468" t="str">
        <f t="shared" si="879"/>
        <v/>
      </c>
      <c r="CG1468" t="str">
        <f t="shared" si="880"/>
        <v/>
      </c>
      <c r="CH1468" t="str">
        <f t="shared" si="881"/>
        <v/>
      </c>
      <c r="CI1468" t="str">
        <f t="shared" si="882"/>
        <v/>
      </c>
      <c r="CJ1468" t="str">
        <f t="shared" si="883"/>
        <v/>
      </c>
      <c r="CK1468" t="str">
        <f t="shared" si="884"/>
        <v/>
      </c>
      <c r="CL1468" t="str">
        <f t="shared" si="885"/>
        <v/>
      </c>
      <c r="CM1468" t="str">
        <f t="shared" si="886"/>
        <v/>
      </c>
      <c r="CN1468" t="str">
        <f t="shared" si="887"/>
        <v/>
      </c>
      <c r="CO1468" t="str">
        <f t="shared" si="888"/>
        <v/>
      </c>
    </row>
    <row r="1469" spans="1:93" ht="16.5" customHeight="1">
      <c r="A1469" t="s">
        <v>6101</v>
      </c>
      <c r="B1469" s="97" t="s">
        <v>5392</v>
      </c>
      <c r="C1469" s="26" t="s">
        <v>6285</v>
      </c>
      <c r="D1469" s="27"/>
      <c r="E1469" s="27" t="s">
        <v>2890</v>
      </c>
      <c r="F1469" t="s">
        <v>48</v>
      </c>
      <c r="G1469" s="30" t="s">
        <v>58</v>
      </c>
      <c r="H1469" t="s">
        <v>526</v>
      </c>
      <c r="I1469" t="s">
        <v>337</v>
      </c>
      <c r="K1469" s="28"/>
      <c r="M1469" t="s">
        <v>38</v>
      </c>
      <c r="R1469" t="str">
        <f>IF(COUNTIF(soi_input_variables!A:A,B1469)&gt;0,"yes","no")</f>
        <v>yes</v>
      </c>
      <c r="S1469" t="str">
        <f>IF(COUNTIF(midas_input_variables!A:A,B1469)&gt;0,"yes","no")</f>
        <v>no</v>
      </c>
      <c r="T1469" t="str">
        <f t="shared" si="893"/>
        <v>yes</v>
      </c>
      <c r="V1469" t="str">
        <f>IF(COUNTIF(eucalc_variables_proxies!A:A,B1469)&gt;0,"yes","no")</f>
        <v>yes</v>
      </c>
      <c r="X1469" s="9" t="s">
        <v>2966</v>
      </c>
      <c r="Y1469" t="s">
        <v>5359</v>
      </c>
      <c r="AO1469" s="29">
        <v>1409</v>
      </c>
      <c r="AP1469" s="103" t="s">
        <v>6284</v>
      </c>
      <c r="AQ1469" s="104" t="b">
        <v>1</v>
      </c>
      <c r="AR1469" s="105"/>
      <c r="AS1469" s="29">
        <v>1409</v>
      </c>
      <c r="AT1469" s="131" t="str" cm="1">
        <f t="array" ref="AT1469">IFERROR(_xlfn.TEXTSPLIT(AR1469,";",,FALSE),"")</f>
        <v/>
      </c>
      <c r="BJ1469" s="132" t="str">
        <f t="shared" si="857"/>
        <v/>
      </c>
      <c r="BK1469" s="132" t="str">
        <f t="shared" si="858"/>
        <v/>
      </c>
      <c r="BL1469" s="132" t="str">
        <f t="shared" si="859"/>
        <v/>
      </c>
      <c r="BM1469" s="132" t="str">
        <f t="shared" si="860"/>
        <v/>
      </c>
      <c r="BN1469" s="132" t="str">
        <f t="shared" si="861"/>
        <v/>
      </c>
      <c r="BO1469" s="132" t="str">
        <f t="shared" si="862"/>
        <v/>
      </c>
      <c r="BP1469" s="132" t="str">
        <f t="shared" si="863"/>
        <v/>
      </c>
      <c r="BQ1469" s="132" t="str">
        <f t="shared" si="864"/>
        <v/>
      </c>
      <c r="BR1469" s="132" t="str">
        <f t="shared" si="865"/>
        <v/>
      </c>
      <c r="BS1469" s="132" t="str">
        <f t="shared" si="866"/>
        <v/>
      </c>
      <c r="BT1469" s="132" t="str">
        <f t="shared" si="867"/>
        <v/>
      </c>
      <c r="BU1469" s="132" t="str">
        <f t="shared" si="868"/>
        <v/>
      </c>
      <c r="BV1469" s="132" t="str">
        <f t="shared" si="869"/>
        <v/>
      </c>
      <c r="BW1469" s="132" t="str">
        <f t="shared" si="870"/>
        <v/>
      </c>
      <c r="BX1469" s="132" t="str">
        <f t="shared" si="871"/>
        <v/>
      </c>
      <c r="BY1469" s="132" t="str">
        <f t="shared" si="872"/>
        <v/>
      </c>
      <c r="BZ1469" t="str">
        <f t="shared" si="873"/>
        <v/>
      </c>
      <c r="CA1469" t="str">
        <f t="shared" si="874"/>
        <v/>
      </c>
      <c r="CB1469" t="str">
        <f t="shared" si="875"/>
        <v/>
      </c>
      <c r="CC1469" t="str">
        <f t="shared" si="876"/>
        <v/>
      </c>
      <c r="CD1469" t="str">
        <f t="shared" si="877"/>
        <v/>
      </c>
      <c r="CE1469" t="str">
        <f t="shared" si="878"/>
        <v/>
      </c>
      <c r="CF1469" t="str">
        <f t="shared" si="879"/>
        <v/>
      </c>
      <c r="CG1469" t="str">
        <f t="shared" si="880"/>
        <v/>
      </c>
      <c r="CH1469" t="str">
        <f t="shared" si="881"/>
        <v/>
      </c>
      <c r="CI1469" t="str">
        <f t="shared" si="882"/>
        <v/>
      </c>
      <c r="CJ1469" t="str">
        <f t="shared" si="883"/>
        <v/>
      </c>
      <c r="CK1469" t="str">
        <f t="shared" si="884"/>
        <v/>
      </c>
      <c r="CL1469" t="str">
        <f t="shared" si="885"/>
        <v/>
      </c>
      <c r="CM1469" t="str">
        <f t="shared" si="886"/>
        <v/>
      </c>
      <c r="CN1469" t="str">
        <f t="shared" si="887"/>
        <v/>
      </c>
      <c r="CO1469" t="str">
        <f t="shared" si="888"/>
        <v/>
      </c>
    </row>
    <row r="1470" spans="1:93" ht="17.100000000000001" customHeight="1">
      <c r="A1470" t="s">
        <v>6125</v>
      </c>
      <c r="B1470" s="97" t="s">
        <v>5397</v>
      </c>
      <c r="C1470" s="26" t="s">
        <v>6569</v>
      </c>
      <c r="D1470" s="27"/>
      <c r="E1470" s="27" t="s">
        <v>2890</v>
      </c>
      <c r="F1470" t="s">
        <v>48</v>
      </c>
      <c r="G1470" s="30" t="s">
        <v>58</v>
      </c>
      <c r="H1470" t="s">
        <v>526</v>
      </c>
      <c r="I1470" t="s">
        <v>337</v>
      </c>
      <c r="K1470" s="28"/>
      <c r="M1470" t="s">
        <v>38</v>
      </c>
      <c r="R1470" t="str">
        <f>IF(COUNTIF(soi_input_variables!A:A,B1470)&gt;0,"yes","no")</f>
        <v>no</v>
      </c>
      <c r="S1470" t="str">
        <f>IF(COUNTIF(midas_input_variables!A:A,B1470)&gt;0,"yes","no")</f>
        <v>no</v>
      </c>
      <c r="T1470" t="str">
        <f t="shared" si="893"/>
        <v>no</v>
      </c>
      <c r="V1470" t="str">
        <f>IF(COUNTIF(eucalc_variables_proxies!A:A,B1470)&gt;0,"yes","no")</f>
        <v>yes</v>
      </c>
      <c r="X1470" s="9" t="s">
        <v>2966</v>
      </c>
      <c r="Y1470" t="s">
        <v>5359</v>
      </c>
      <c r="AO1470" s="29">
        <v>1409</v>
      </c>
      <c r="AP1470" s="103" t="s">
        <v>6287</v>
      </c>
      <c r="AQ1470" s="104" t="b">
        <v>1</v>
      </c>
      <c r="AR1470" s="105"/>
      <c r="AS1470" s="29">
        <v>1409</v>
      </c>
      <c r="AT1470" s="131" t="str" cm="1">
        <f t="array" ref="AT1470">IFERROR(_xlfn.TEXTSPLIT(AR1470,";",,FALSE),"")</f>
        <v/>
      </c>
      <c r="BJ1470" s="132" t="str">
        <f t="shared" si="857"/>
        <v/>
      </c>
      <c r="BK1470" s="132" t="str">
        <f t="shared" si="858"/>
        <v/>
      </c>
      <c r="BL1470" s="132" t="str">
        <f t="shared" si="859"/>
        <v/>
      </c>
      <c r="BM1470" s="132" t="str">
        <f t="shared" si="860"/>
        <v/>
      </c>
      <c r="BN1470" s="132" t="str">
        <f t="shared" si="861"/>
        <v/>
      </c>
      <c r="BO1470" s="132" t="str">
        <f t="shared" si="862"/>
        <v/>
      </c>
      <c r="BP1470" s="132" t="str">
        <f t="shared" si="863"/>
        <v/>
      </c>
      <c r="BQ1470" s="132" t="str">
        <f t="shared" si="864"/>
        <v/>
      </c>
      <c r="BR1470" s="132" t="str">
        <f t="shared" si="865"/>
        <v/>
      </c>
      <c r="BS1470" s="132" t="str">
        <f t="shared" si="866"/>
        <v/>
      </c>
      <c r="BT1470" s="132" t="str">
        <f t="shared" si="867"/>
        <v/>
      </c>
      <c r="BU1470" s="132" t="str">
        <f t="shared" si="868"/>
        <v/>
      </c>
      <c r="BV1470" s="132" t="str">
        <f t="shared" si="869"/>
        <v/>
      </c>
      <c r="BW1470" s="132" t="str">
        <f t="shared" si="870"/>
        <v/>
      </c>
      <c r="BX1470" s="132" t="str">
        <f t="shared" si="871"/>
        <v/>
      </c>
      <c r="BY1470" s="132" t="str">
        <f t="shared" si="872"/>
        <v/>
      </c>
      <c r="BZ1470" t="str">
        <f t="shared" si="873"/>
        <v/>
      </c>
      <c r="CA1470" t="str">
        <f t="shared" si="874"/>
        <v/>
      </c>
      <c r="CB1470" t="str">
        <f t="shared" si="875"/>
        <v/>
      </c>
      <c r="CC1470" t="str">
        <f t="shared" si="876"/>
        <v/>
      </c>
      <c r="CD1470" t="str">
        <f t="shared" si="877"/>
        <v/>
      </c>
      <c r="CE1470" t="str">
        <f t="shared" si="878"/>
        <v/>
      </c>
      <c r="CF1470" t="str">
        <f t="shared" si="879"/>
        <v/>
      </c>
      <c r="CG1470" t="str">
        <f t="shared" si="880"/>
        <v/>
      </c>
      <c r="CH1470" t="str">
        <f t="shared" si="881"/>
        <v/>
      </c>
      <c r="CI1470" t="str">
        <f t="shared" si="882"/>
        <v/>
      </c>
      <c r="CJ1470" t="str">
        <f t="shared" si="883"/>
        <v/>
      </c>
      <c r="CK1470" t="str">
        <f t="shared" si="884"/>
        <v/>
      </c>
      <c r="CL1470" t="str">
        <f t="shared" si="885"/>
        <v/>
      </c>
      <c r="CM1470" t="str">
        <f t="shared" si="886"/>
        <v/>
      </c>
      <c r="CN1470" t="str">
        <f t="shared" si="887"/>
        <v/>
      </c>
      <c r="CO1470" t="str">
        <f t="shared" si="888"/>
        <v/>
      </c>
    </row>
    <row r="1471" spans="1:93" ht="14.1" customHeight="1">
      <c r="A1471" t="s">
        <v>6128</v>
      </c>
      <c r="B1471" s="97" t="s">
        <v>5401</v>
      </c>
      <c r="C1471" s="26" t="s">
        <v>6271</v>
      </c>
      <c r="D1471" s="27"/>
      <c r="E1471" s="27" t="s">
        <v>2890</v>
      </c>
      <c r="F1471" t="s">
        <v>48</v>
      </c>
      <c r="G1471" s="30" t="s">
        <v>58</v>
      </c>
      <c r="H1471" t="s">
        <v>526</v>
      </c>
      <c r="I1471" t="s">
        <v>337</v>
      </c>
      <c r="K1471" s="28"/>
      <c r="M1471" t="s">
        <v>38</v>
      </c>
      <c r="R1471" t="str">
        <f>IF(COUNTIF(soi_input_variables!A:A,B1471)&gt;0,"yes","no")</f>
        <v>yes</v>
      </c>
      <c r="S1471" t="str">
        <f>IF(COUNTIF(midas_input_variables!A:A,B1471)&gt;0,"yes","no")</f>
        <v>no</v>
      </c>
      <c r="T1471" t="str">
        <f t="shared" si="893"/>
        <v>yes</v>
      </c>
      <c r="V1471" t="str">
        <f>IF(COUNTIF(eucalc_variables_proxies!A:A,B1471)&gt;0,"yes","no")</f>
        <v>yes</v>
      </c>
      <c r="X1471" t="s">
        <v>3136</v>
      </c>
      <c r="Y1471" t="s">
        <v>3136</v>
      </c>
      <c r="AO1471" s="29">
        <v>1409</v>
      </c>
      <c r="AP1471" s="103" t="s">
        <v>6290</v>
      </c>
      <c r="AQ1471" s="104" t="b">
        <v>1</v>
      </c>
      <c r="AR1471" s="105"/>
      <c r="AS1471" s="29">
        <v>1409</v>
      </c>
      <c r="AT1471" s="131" t="str" cm="1">
        <f t="array" ref="AT1471">IFERROR(_xlfn.TEXTSPLIT(AR1471,";",,FALSE),"")</f>
        <v/>
      </c>
      <c r="BJ1471" s="132" t="str">
        <f t="shared" si="857"/>
        <v/>
      </c>
      <c r="BK1471" s="132" t="str">
        <f t="shared" si="858"/>
        <v/>
      </c>
      <c r="BL1471" s="132" t="str">
        <f t="shared" si="859"/>
        <v/>
      </c>
      <c r="BM1471" s="132" t="str">
        <f t="shared" si="860"/>
        <v/>
      </c>
      <c r="BN1471" s="132" t="str">
        <f t="shared" si="861"/>
        <v/>
      </c>
      <c r="BO1471" s="132" t="str">
        <f t="shared" si="862"/>
        <v/>
      </c>
      <c r="BP1471" s="132" t="str">
        <f t="shared" si="863"/>
        <v/>
      </c>
      <c r="BQ1471" s="132" t="str">
        <f t="shared" si="864"/>
        <v/>
      </c>
      <c r="BR1471" s="132" t="str">
        <f t="shared" si="865"/>
        <v/>
      </c>
      <c r="BS1471" s="132" t="str">
        <f t="shared" si="866"/>
        <v/>
      </c>
      <c r="BT1471" s="132" t="str">
        <f t="shared" si="867"/>
        <v/>
      </c>
      <c r="BU1471" s="132" t="str">
        <f t="shared" si="868"/>
        <v/>
      </c>
      <c r="BV1471" s="132" t="str">
        <f t="shared" si="869"/>
        <v/>
      </c>
      <c r="BW1471" s="132" t="str">
        <f t="shared" si="870"/>
        <v/>
      </c>
      <c r="BX1471" s="132" t="str">
        <f t="shared" si="871"/>
        <v/>
      </c>
      <c r="BY1471" s="132" t="str">
        <f t="shared" si="872"/>
        <v/>
      </c>
      <c r="BZ1471" t="str">
        <f t="shared" si="873"/>
        <v/>
      </c>
      <c r="CA1471" t="str">
        <f t="shared" si="874"/>
        <v/>
      </c>
      <c r="CB1471" t="str">
        <f t="shared" si="875"/>
        <v/>
      </c>
      <c r="CC1471" t="str">
        <f t="shared" si="876"/>
        <v/>
      </c>
      <c r="CD1471" t="str">
        <f t="shared" si="877"/>
        <v/>
      </c>
      <c r="CE1471" t="str">
        <f t="shared" si="878"/>
        <v/>
      </c>
      <c r="CF1471" t="str">
        <f t="shared" si="879"/>
        <v/>
      </c>
      <c r="CG1471" t="str">
        <f t="shared" si="880"/>
        <v/>
      </c>
      <c r="CH1471" t="str">
        <f t="shared" si="881"/>
        <v/>
      </c>
      <c r="CI1471" t="str">
        <f t="shared" si="882"/>
        <v/>
      </c>
      <c r="CJ1471" t="str">
        <f t="shared" si="883"/>
        <v/>
      </c>
      <c r="CK1471" t="str">
        <f t="shared" si="884"/>
        <v/>
      </c>
      <c r="CL1471" t="str">
        <f t="shared" si="885"/>
        <v/>
      </c>
      <c r="CM1471" t="str">
        <f t="shared" si="886"/>
        <v/>
      </c>
      <c r="CN1471" t="str">
        <f t="shared" si="887"/>
        <v/>
      </c>
      <c r="CO1471" t="str">
        <f t="shared" si="888"/>
        <v/>
      </c>
    </row>
    <row r="1472" spans="1:93" ht="16.2" customHeight="1">
      <c r="A1472" s="198" t="s">
        <v>6089</v>
      </c>
      <c r="B1472" s="27" t="s">
        <v>5674</v>
      </c>
      <c r="C1472" s="26" t="s">
        <v>3713</v>
      </c>
      <c r="D1472" s="27"/>
      <c r="E1472" s="27" t="s">
        <v>2890</v>
      </c>
      <c r="F1472" t="s">
        <v>48</v>
      </c>
      <c r="G1472" s="30" t="s">
        <v>58</v>
      </c>
      <c r="H1472" t="s">
        <v>526</v>
      </c>
      <c r="I1472" t="s">
        <v>6601</v>
      </c>
      <c r="K1472" s="28"/>
      <c r="M1472" t="s">
        <v>38</v>
      </c>
      <c r="R1472" t="str">
        <f>IF(COUNTIF(soi_input_variables!A:A,B1472)&gt;0,"yes","no")</f>
        <v>yes</v>
      </c>
      <c r="S1472" t="str">
        <f>IF(COUNTIF(midas_input_variables!A:A,B1472)&gt;0,"yes","no")</f>
        <v>no</v>
      </c>
      <c r="T1472" t="str">
        <f t="shared" si="846"/>
        <v>yes</v>
      </c>
      <c r="V1472" t="str">
        <f>IF(COUNTIF(eucalc_variables_proxies!A:A,B1472)&gt;0,"yes","no")</f>
        <v>yes</v>
      </c>
      <c r="X1472" s="9" t="s">
        <v>2966</v>
      </c>
      <c r="Y1472" t="s">
        <v>5359</v>
      </c>
      <c r="AO1472" s="29"/>
      <c r="AP1472" s="103" t="s">
        <v>6628</v>
      </c>
      <c r="AQ1472" s="104" t="b">
        <v>0</v>
      </c>
      <c r="AR1472" s="105">
        <v>1409</v>
      </c>
      <c r="AS1472" s="29"/>
      <c r="AT1472" s="131" t="str" cm="1">
        <f t="array" ref="AT1472">IFERROR(_xlfn.TEXTSPLIT(AR1472,";",,FALSE),"")</f>
        <v>1409</v>
      </c>
      <c r="BJ1472" s="132">
        <f t="shared" si="857"/>
        <v>1409</v>
      </c>
      <c r="BK1472" s="132" t="str">
        <f t="shared" si="858"/>
        <v/>
      </c>
      <c r="BL1472" s="132" t="str">
        <f t="shared" si="859"/>
        <v/>
      </c>
      <c r="BM1472" s="132" t="str">
        <f t="shared" si="860"/>
        <v/>
      </c>
      <c r="BN1472" s="132" t="str">
        <f t="shared" si="861"/>
        <v/>
      </c>
      <c r="BO1472" s="132" t="str">
        <f t="shared" si="862"/>
        <v/>
      </c>
      <c r="BP1472" s="132" t="str">
        <f t="shared" si="863"/>
        <v/>
      </c>
      <c r="BQ1472" s="132" t="str">
        <f t="shared" si="864"/>
        <v/>
      </c>
      <c r="BR1472" s="132" t="str">
        <f t="shared" si="865"/>
        <v/>
      </c>
      <c r="BS1472" s="132" t="str">
        <f t="shared" si="866"/>
        <v/>
      </c>
      <c r="BT1472" s="132" t="str">
        <f t="shared" si="867"/>
        <v/>
      </c>
      <c r="BU1472" s="132" t="str">
        <f t="shared" si="868"/>
        <v/>
      </c>
      <c r="BV1472" s="132" t="str">
        <f t="shared" si="869"/>
        <v/>
      </c>
      <c r="BW1472" s="132" t="str">
        <f t="shared" si="870"/>
        <v/>
      </c>
      <c r="BX1472" s="132" t="str">
        <f t="shared" si="871"/>
        <v/>
      </c>
      <c r="BY1472" s="132" t="str">
        <f t="shared" si="872"/>
        <v/>
      </c>
      <c r="BZ1472" t="str">
        <f t="shared" si="873"/>
        <v>tra_emissions-CO2e_passenger_2W[Mt]</v>
      </c>
      <c r="CA1472" t="str">
        <f t="shared" si="874"/>
        <v/>
      </c>
      <c r="CB1472" t="str">
        <f t="shared" si="875"/>
        <v/>
      </c>
      <c r="CC1472" t="str">
        <f t="shared" si="876"/>
        <v/>
      </c>
      <c r="CD1472" t="str">
        <f t="shared" si="877"/>
        <v/>
      </c>
      <c r="CE1472" t="str">
        <f t="shared" si="878"/>
        <v/>
      </c>
      <c r="CF1472" t="str">
        <f t="shared" si="879"/>
        <v/>
      </c>
      <c r="CG1472" t="str">
        <f t="shared" si="880"/>
        <v/>
      </c>
      <c r="CH1472" t="str">
        <f t="shared" si="881"/>
        <v/>
      </c>
      <c r="CI1472" t="str">
        <f t="shared" si="882"/>
        <v/>
      </c>
      <c r="CJ1472" t="str">
        <f t="shared" si="883"/>
        <v/>
      </c>
      <c r="CK1472" t="str">
        <f t="shared" si="884"/>
        <v/>
      </c>
      <c r="CL1472" t="str">
        <f t="shared" si="885"/>
        <v/>
      </c>
      <c r="CM1472" t="str">
        <f t="shared" si="886"/>
        <v/>
      </c>
      <c r="CN1472" t="str">
        <f t="shared" si="887"/>
        <v/>
      </c>
      <c r="CO1472" t="str">
        <f t="shared" si="888"/>
        <v/>
      </c>
    </row>
    <row r="1473" spans="1:93" ht="17.100000000000001" customHeight="1">
      <c r="A1473" t="s">
        <v>6091</v>
      </c>
      <c r="B1473" s="97" t="s">
        <v>5677</v>
      </c>
      <c r="C1473" s="26" t="s">
        <v>5469</v>
      </c>
      <c r="D1473" s="27"/>
      <c r="E1473" s="27" t="s">
        <v>2890</v>
      </c>
      <c r="F1473" t="s">
        <v>48</v>
      </c>
      <c r="G1473" s="30" t="s">
        <v>58</v>
      </c>
      <c r="H1473" t="s">
        <v>526</v>
      </c>
      <c r="I1473" t="s">
        <v>6603</v>
      </c>
      <c r="K1473" s="28"/>
      <c r="M1473" t="s">
        <v>1707</v>
      </c>
      <c r="R1473" t="str">
        <f>IF(COUNTIF(soi_input_variables!A:A,B1473)&gt;0,"yes","no")</f>
        <v>no</v>
      </c>
      <c r="S1473" t="str">
        <f>IF(COUNTIF(midas_input_variables!A:A,B1473)&gt;0,"yes","no")</f>
        <v>no</v>
      </c>
      <c r="T1473" t="str">
        <f t="shared" si="846"/>
        <v>no</v>
      </c>
      <c r="V1473" t="str">
        <f>IF(COUNTIF(eucalc_variables_proxies!A:A,B1473)&gt;0,"yes","no")</f>
        <v>no</v>
      </c>
      <c r="X1473" s="9" t="s">
        <v>2966</v>
      </c>
      <c r="Y1473" t="s">
        <v>5359</v>
      </c>
      <c r="AO1473" s="29"/>
      <c r="AP1473" s="103" t="s">
        <v>6629</v>
      </c>
      <c r="AQ1473" s="104" t="b">
        <v>0</v>
      </c>
      <c r="AR1473" s="105">
        <v>1405</v>
      </c>
      <c r="AS1473" s="29"/>
      <c r="AT1473" s="131" t="str" cm="1">
        <f t="array" ref="AT1473">IFERROR(_xlfn.TEXTSPLIT(AR1473,";",,FALSE),"")</f>
        <v>1405</v>
      </c>
      <c r="BJ1473" s="132">
        <f t="shared" si="857"/>
        <v>1405</v>
      </c>
      <c r="BK1473" s="132" t="str">
        <f t="shared" si="858"/>
        <v/>
      </c>
      <c r="BL1473" s="132" t="str">
        <f t="shared" si="859"/>
        <v/>
      </c>
      <c r="BM1473" s="132" t="str">
        <f t="shared" si="860"/>
        <v/>
      </c>
      <c r="BN1473" s="132" t="str">
        <f t="shared" si="861"/>
        <v/>
      </c>
      <c r="BO1473" s="132" t="str">
        <f t="shared" si="862"/>
        <v/>
      </c>
      <c r="BP1473" s="132" t="str">
        <f t="shared" si="863"/>
        <v/>
      </c>
      <c r="BQ1473" s="132" t="str">
        <f t="shared" si="864"/>
        <v/>
      </c>
      <c r="BR1473" s="132" t="str">
        <f t="shared" si="865"/>
        <v/>
      </c>
      <c r="BS1473" s="132" t="str">
        <f t="shared" si="866"/>
        <v/>
      </c>
      <c r="BT1473" s="132" t="str">
        <f t="shared" si="867"/>
        <v/>
      </c>
      <c r="BU1473" s="132" t="str">
        <f t="shared" si="868"/>
        <v/>
      </c>
      <c r="BV1473" s="132" t="str">
        <f t="shared" si="869"/>
        <v/>
      </c>
      <c r="BW1473" s="132" t="str">
        <f t="shared" si="870"/>
        <v/>
      </c>
      <c r="BX1473" s="132" t="str">
        <f t="shared" si="871"/>
        <v/>
      </c>
      <c r="BY1473" s="132" t="str">
        <f t="shared" si="872"/>
        <v/>
      </c>
      <c r="BZ1473" t="str">
        <f t="shared" si="873"/>
        <v>tra_emissions-CO2e_freight_HDV[Mt]</v>
      </c>
      <c r="CA1473" t="str">
        <f t="shared" si="874"/>
        <v/>
      </c>
      <c r="CB1473" t="str">
        <f t="shared" si="875"/>
        <v/>
      </c>
      <c r="CC1473" t="str">
        <f t="shared" si="876"/>
        <v/>
      </c>
      <c r="CD1473" t="str">
        <f t="shared" si="877"/>
        <v/>
      </c>
      <c r="CE1473" t="str">
        <f t="shared" si="878"/>
        <v/>
      </c>
      <c r="CF1473" t="str">
        <f t="shared" si="879"/>
        <v/>
      </c>
      <c r="CG1473" t="str">
        <f t="shared" si="880"/>
        <v/>
      </c>
      <c r="CH1473" t="str">
        <f t="shared" si="881"/>
        <v/>
      </c>
      <c r="CI1473" t="str">
        <f t="shared" si="882"/>
        <v/>
      </c>
      <c r="CJ1473" t="str">
        <f t="shared" si="883"/>
        <v/>
      </c>
      <c r="CK1473" t="str">
        <f t="shared" si="884"/>
        <v/>
      </c>
      <c r="CL1473" t="str">
        <f t="shared" si="885"/>
        <v/>
      </c>
      <c r="CM1473" t="str">
        <f t="shared" si="886"/>
        <v/>
      </c>
      <c r="CN1473" t="str">
        <f t="shared" si="887"/>
        <v/>
      </c>
      <c r="CO1473" t="str">
        <f t="shared" si="888"/>
        <v/>
      </c>
    </row>
    <row r="1474" spans="1:93" ht="17.100000000000001" customHeight="1">
      <c r="A1474" t="s">
        <v>6093</v>
      </c>
      <c r="B1474" s="97" t="s">
        <v>5680</v>
      </c>
      <c r="C1474" s="26" t="s">
        <v>6605</v>
      </c>
      <c r="D1474" s="27"/>
      <c r="E1474" s="27" t="s">
        <v>2890</v>
      </c>
      <c r="F1474" t="s">
        <v>48</v>
      </c>
      <c r="G1474" s="30" t="s">
        <v>58</v>
      </c>
      <c r="H1474" t="s">
        <v>526</v>
      </c>
      <c r="I1474" t="s">
        <v>6606</v>
      </c>
      <c r="K1474" s="28"/>
      <c r="M1474" t="s">
        <v>38</v>
      </c>
      <c r="R1474" t="str">
        <f>IF(COUNTIF(soi_input_variables!A:A,B1474)&gt;0,"yes","no")</f>
        <v>yes</v>
      </c>
      <c r="S1474" t="str">
        <f>IF(COUNTIF(midas_input_variables!A:A,B1474)&gt;0,"yes","no")</f>
        <v>no</v>
      </c>
      <c r="T1474" t="str">
        <f t="shared" si="846"/>
        <v>yes</v>
      </c>
      <c r="V1474" t="str">
        <f>IF(COUNTIF(eucalc_variables_proxies!A:A,B1474)&gt;0,"yes","no")</f>
        <v>yes</v>
      </c>
      <c r="X1474" s="9" t="s">
        <v>2966</v>
      </c>
      <c r="Y1474" t="s">
        <v>5359</v>
      </c>
      <c r="AO1474" s="29"/>
      <c r="AP1474" s="103" t="s">
        <v>6295</v>
      </c>
      <c r="AQ1474" s="104" t="b">
        <v>0</v>
      </c>
      <c r="AR1474" s="105" t="s">
        <v>6630</v>
      </c>
      <c r="AS1474" s="29"/>
      <c r="AT1474" s="131" t="str" cm="1">
        <f t="array" ref="AT1474:AU1474">IFERROR(_xlfn.TEXTSPLIT(AR1474,";",,FALSE),"")</f>
        <v>1405</v>
      </c>
      <c r="AU1474" s="131" t="str">
        <v>1409</v>
      </c>
      <c r="BJ1474" s="132">
        <f t="shared" si="857"/>
        <v>1405</v>
      </c>
      <c r="BK1474" s="132">
        <f t="shared" si="858"/>
        <v>1409</v>
      </c>
      <c r="BL1474" s="132" t="str">
        <f t="shared" si="859"/>
        <v/>
      </c>
      <c r="BM1474" s="132" t="str">
        <f t="shared" si="860"/>
        <v/>
      </c>
      <c r="BN1474" s="132" t="str">
        <f t="shared" si="861"/>
        <v/>
      </c>
      <c r="BO1474" s="132" t="str">
        <f t="shared" si="862"/>
        <v/>
      </c>
      <c r="BP1474" s="132" t="str">
        <f t="shared" si="863"/>
        <v/>
      </c>
      <c r="BQ1474" s="132" t="str">
        <f t="shared" si="864"/>
        <v/>
      </c>
      <c r="BR1474" s="132" t="str">
        <f t="shared" si="865"/>
        <v/>
      </c>
      <c r="BS1474" s="132" t="str">
        <f t="shared" si="866"/>
        <v/>
      </c>
      <c r="BT1474" s="132" t="str">
        <f t="shared" si="867"/>
        <v/>
      </c>
      <c r="BU1474" s="132" t="str">
        <f t="shared" si="868"/>
        <v/>
      </c>
      <c r="BV1474" s="132" t="str">
        <f t="shared" si="869"/>
        <v/>
      </c>
      <c r="BW1474" s="132" t="str">
        <f t="shared" si="870"/>
        <v/>
      </c>
      <c r="BX1474" s="132" t="str">
        <f t="shared" si="871"/>
        <v/>
      </c>
      <c r="BY1474" s="132" t="str">
        <f t="shared" si="872"/>
        <v/>
      </c>
      <c r="BZ1474" t="str">
        <f t="shared" si="873"/>
        <v>tra_emissions-CO2e_freight_HDV[Mt]</v>
      </c>
      <c r="CA1474" t="str">
        <f t="shared" si="874"/>
        <v>tra_emissions-CO2e_passenger_2W[Mt]</v>
      </c>
      <c r="CB1474" t="str">
        <f t="shared" si="875"/>
        <v/>
      </c>
      <c r="CC1474" t="str">
        <f t="shared" si="876"/>
        <v/>
      </c>
      <c r="CD1474" t="str">
        <f t="shared" si="877"/>
        <v/>
      </c>
      <c r="CE1474" t="str">
        <f t="shared" si="878"/>
        <v/>
      </c>
      <c r="CF1474" t="str">
        <f t="shared" si="879"/>
        <v/>
      </c>
      <c r="CG1474" t="str">
        <f t="shared" si="880"/>
        <v/>
      </c>
      <c r="CH1474" t="str">
        <f t="shared" si="881"/>
        <v/>
      </c>
      <c r="CI1474" t="str">
        <f t="shared" si="882"/>
        <v/>
      </c>
      <c r="CJ1474" t="str">
        <f t="shared" si="883"/>
        <v/>
      </c>
      <c r="CK1474" t="str">
        <f t="shared" si="884"/>
        <v/>
      </c>
      <c r="CL1474" t="str">
        <f t="shared" si="885"/>
        <v/>
      </c>
      <c r="CM1474" t="str">
        <f t="shared" si="886"/>
        <v/>
      </c>
      <c r="CN1474" t="str">
        <f t="shared" si="887"/>
        <v/>
      </c>
      <c r="CO1474" t="str">
        <f t="shared" si="888"/>
        <v/>
      </c>
    </row>
    <row r="1475" spans="1:93" ht="18" customHeight="1">
      <c r="A1475" t="s">
        <v>4700</v>
      </c>
      <c r="B1475" s="97" t="s">
        <v>5683</v>
      </c>
      <c r="C1475" s="26" t="s">
        <v>3863</v>
      </c>
      <c r="D1475" s="27"/>
      <c r="E1475" s="27" t="s">
        <v>2890</v>
      </c>
      <c r="F1475" t="s">
        <v>48</v>
      </c>
      <c r="G1475" s="30" t="s">
        <v>58</v>
      </c>
      <c r="H1475" t="s">
        <v>526</v>
      </c>
      <c r="I1475" t="s">
        <v>4339</v>
      </c>
      <c r="K1475" s="28"/>
      <c r="M1475" t="s">
        <v>38</v>
      </c>
      <c r="R1475" t="str">
        <f>IF(COUNTIF(soi_input_variables!A:A,B1475)&gt;0,"yes","no")</f>
        <v>yes</v>
      </c>
      <c r="S1475" t="str">
        <f>IF(COUNTIF(midas_input_variables!A:A,B1475)&gt;0,"yes","no")</f>
        <v>no</v>
      </c>
      <c r="T1475" t="str">
        <f t="shared" si="846"/>
        <v>yes</v>
      </c>
      <c r="V1475" t="str">
        <f>IF(COUNTIF(eucalc_variables_proxies!A:A,B1475)&gt;0,"yes","no")</f>
        <v>yes</v>
      </c>
      <c r="X1475" s="9" t="s">
        <v>2966</v>
      </c>
      <c r="Y1475" t="s">
        <v>5359</v>
      </c>
      <c r="AO1475" s="29"/>
      <c r="AP1475" s="103" t="s">
        <v>6631</v>
      </c>
      <c r="AQ1475" s="104" t="b">
        <v>1</v>
      </c>
      <c r="AR1475" s="105"/>
      <c r="AS1475" s="29"/>
      <c r="AT1475" s="131" t="str" cm="1">
        <f t="array" ref="AT1475">IFERROR(_xlfn.TEXTSPLIT(AR1475,";",,FALSE),"")</f>
        <v/>
      </c>
      <c r="BJ1475" s="132" t="str">
        <f t="shared" si="857"/>
        <v/>
      </c>
      <c r="BK1475" s="132" t="str">
        <f t="shared" si="858"/>
        <v/>
      </c>
      <c r="BL1475" s="132" t="str">
        <f t="shared" si="859"/>
        <v/>
      </c>
      <c r="BM1475" s="132" t="str">
        <f t="shared" si="860"/>
        <v/>
      </c>
      <c r="BN1475" s="132" t="str">
        <f t="shared" si="861"/>
        <v/>
      </c>
      <c r="BO1475" s="132" t="str">
        <f t="shared" si="862"/>
        <v/>
      </c>
      <c r="BP1475" s="132" t="str">
        <f t="shared" si="863"/>
        <v/>
      </c>
      <c r="BQ1475" s="132" t="str">
        <f t="shared" si="864"/>
        <v/>
      </c>
      <c r="BR1475" s="132" t="str">
        <f t="shared" si="865"/>
        <v/>
      </c>
      <c r="BS1475" s="132" t="str">
        <f t="shared" si="866"/>
        <v/>
      </c>
      <c r="BT1475" s="132" t="str">
        <f t="shared" si="867"/>
        <v/>
      </c>
      <c r="BU1475" s="132" t="str">
        <f t="shared" si="868"/>
        <v/>
      </c>
      <c r="BV1475" s="132" t="str">
        <f t="shared" si="869"/>
        <v/>
      </c>
      <c r="BW1475" s="132" t="str">
        <f t="shared" si="870"/>
        <v/>
      </c>
      <c r="BX1475" s="132" t="str">
        <f t="shared" si="871"/>
        <v/>
      </c>
      <c r="BY1475" s="132" t="str">
        <f t="shared" si="872"/>
        <v/>
      </c>
      <c r="BZ1475" t="str">
        <f t="shared" si="873"/>
        <v/>
      </c>
      <c r="CA1475" t="str">
        <f t="shared" si="874"/>
        <v/>
      </c>
      <c r="CB1475" t="str">
        <f t="shared" si="875"/>
        <v/>
      </c>
      <c r="CC1475" t="str">
        <f t="shared" si="876"/>
        <v/>
      </c>
      <c r="CD1475" t="str">
        <f t="shared" si="877"/>
        <v/>
      </c>
      <c r="CE1475" t="str">
        <f t="shared" si="878"/>
        <v/>
      </c>
      <c r="CF1475" t="str">
        <f t="shared" si="879"/>
        <v/>
      </c>
      <c r="CG1475" t="str">
        <f t="shared" si="880"/>
        <v/>
      </c>
      <c r="CH1475" t="str">
        <f t="shared" si="881"/>
        <v/>
      </c>
      <c r="CI1475" t="str">
        <f t="shared" si="882"/>
        <v/>
      </c>
      <c r="CJ1475" t="str">
        <f t="shared" si="883"/>
        <v/>
      </c>
      <c r="CK1475" t="str">
        <f t="shared" si="884"/>
        <v/>
      </c>
      <c r="CL1475" t="str">
        <f t="shared" si="885"/>
        <v/>
      </c>
      <c r="CM1475" t="str">
        <f t="shared" si="886"/>
        <v/>
      </c>
      <c r="CN1475" t="str">
        <f t="shared" si="887"/>
        <v/>
      </c>
      <c r="CO1475" t="str">
        <f t="shared" si="888"/>
        <v/>
      </c>
    </row>
    <row r="1476" spans="1:93" ht="15.6" customHeight="1">
      <c r="A1476" t="s">
        <v>6095</v>
      </c>
      <c r="B1476" s="97" t="s">
        <v>5685</v>
      </c>
      <c r="C1476" s="26" t="s">
        <v>3859</v>
      </c>
      <c r="D1476" s="27"/>
      <c r="E1476" s="27" t="s">
        <v>2890</v>
      </c>
      <c r="F1476" t="s">
        <v>48</v>
      </c>
      <c r="G1476" s="30" t="s">
        <v>58</v>
      </c>
      <c r="H1476" t="s">
        <v>526</v>
      </c>
      <c r="I1476" t="s">
        <v>4366</v>
      </c>
      <c r="K1476" s="28"/>
      <c r="M1476" t="s">
        <v>38</v>
      </c>
      <c r="R1476" t="str">
        <f>IF(COUNTIF(soi_input_variables!A:A,B1476)&gt;0,"yes","no")</f>
        <v>yes</v>
      </c>
      <c r="S1476" t="str">
        <f>IF(COUNTIF(midas_input_variables!A:A,B1476)&gt;0,"yes","no")</f>
        <v>no</v>
      </c>
      <c r="T1476" t="str">
        <f t="shared" si="846"/>
        <v>yes</v>
      </c>
      <c r="V1476" t="str">
        <f>IF(COUNTIF(eucalc_variables_proxies!A:A,B1476)&gt;0,"yes","no")</f>
        <v>yes</v>
      </c>
      <c r="X1476" s="9" t="s">
        <v>2966</v>
      </c>
      <c r="Y1476" t="s">
        <v>5359</v>
      </c>
      <c r="AO1476" s="29"/>
      <c r="AP1476" s="103" t="s">
        <v>6632</v>
      </c>
      <c r="AQ1476" s="104" t="b">
        <v>1</v>
      </c>
      <c r="AR1476" s="105"/>
      <c r="AS1476" s="29"/>
      <c r="AT1476" s="131" t="str" cm="1">
        <f t="array" ref="AT1476">IFERROR(_xlfn.TEXTSPLIT(AR1476,";",,FALSE),"")</f>
        <v/>
      </c>
      <c r="BJ1476" s="132" t="str">
        <f t="shared" si="857"/>
        <v/>
      </c>
      <c r="BK1476" s="132" t="str">
        <f t="shared" si="858"/>
        <v/>
      </c>
      <c r="BL1476" s="132" t="str">
        <f t="shared" si="859"/>
        <v/>
      </c>
      <c r="BM1476" s="132" t="str">
        <f t="shared" si="860"/>
        <v/>
      </c>
      <c r="BN1476" s="132" t="str">
        <f t="shared" si="861"/>
        <v/>
      </c>
      <c r="BO1476" s="132" t="str">
        <f t="shared" si="862"/>
        <v/>
      </c>
      <c r="BP1476" s="132" t="str">
        <f t="shared" si="863"/>
        <v/>
      </c>
      <c r="BQ1476" s="132" t="str">
        <f t="shared" si="864"/>
        <v/>
      </c>
      <c r="BR1476" s="132" t="str">
        <f t="shared" si="865"/>
        <v/>
      </c>
      <c r="BS1476" s="132" t="str">
        <f t="shared" si="866"/>
        <v/>
      </c>
      <c r="BT1476" s="132" t="str">
        <f t="shared" si="867"/>
        <v/>
      </c>
      <c r="BU1476" s="132" t="str">
        <f t="shared" si="868"/>
        <v/>
      </c>
      <c r="BV1476" s="132" t="str">
        <f t="shared" si="869"/>
        <v/>
      </c>
      <c r="BW1476" s="132" t="str">
        <f t="shared" si="870"/>
        <v/>
      </c>
      <c r="BX1476" s="132" t="str">
        <f t="shared" si="871"/>
        <v/>
      </c>
      <c r="BY1476" s="132" t="str">
        <f t="shared" si="872"/>
        <v/>
      </c>
      <c r="BZ1476" t="str">
        <f t="shared" si="873"/>
        <v/>
      </c>
      <c r="CA1476" t="str">
        <f t="shared" si="874"/>
        <v/>
      </c>
      <c r="CB1476" t="str">
        <f t="shared" si="875"/>
        <v/>
      </c>
      <c r="CC1476" t="str">
        <f t="shared" si="876"/>
        <v/>
      </c>
      <c r="CD1476" t="str">
        <f t="shared" si="877"/>
        <v/>
      </c>
      <c r="CE1476" t="str">
        <f t="shared" si="878"/>
        <v/>
      </c>
      <c r="CF1476" t="str">
        <f t="shared" si="879"/>
        <v/>
      </c>
      <c r="CG1476" t="str">
        <f t="shared" si="880"/>
        <v/>
      </c>
      <c r="CH1476" t="str">
        <f t="shared" si="881"/>
        <v/>
      </c>
      <c r="CI1476" t="str">
        <f t="shared" si="882"/>
        <v/>
      </c>
      <c r="CJ1476" t="str">
        <f t="shared" si="883"/>
        <v/>
      </c>
      <c r="CK1476" t="str">
        <f t="shared" si="884"/>
        <v/>
      </c>
      <c r="CL1476" t="str">
        <f t="shared" si="885"/>
        <v/>
      </c>
      <c r="CM1476" t="str">
        <f t="shared" si="886"/>
        <v/>
      </c>
      <c r="CN1476" t="str">
        <f t="shared" si="887"/>
        <v/>
      </c>
      <c r="CO1476" t="str">
        <f t="shared" si="888"/>
        <v/>
      </c>
    </row>
    <row r="1477" spans="1:93" ht="19.5" customHeight="1">
      <c r="A1477" t="s">
        <v>6051</v>
      </c>
      <c r="B1477" s="97" t="s">
        <v>5638</v>
      </c>
      <c r="C1477" s="26" t="s">
        <v>3705</v>
      </c>
      <c r="D1477" s="27"/>
      <c r="E1477" s="27" t="s">
        <v>2890</v>
      </c>
      <c r="F1477" t="s">
        <v>48</v>
      </c>
      <c r="G1477" s="30" t="s">
        <v>58</v>
      </c>
      <c r="H1477" t="s">
        <v>526</v>
      </c>
      <c r="I1477" t="s">
        <v>5889</v>
      </c>
      <c r="K1477" s="28"/>
      <c r="M1477" t="s">
        <v>38</v>
      </c>
      <c r="R1477" t="str">
        <f>IF(COUNTIF(soi_input_variables!A:A,B1477)&gt;0,"yes","no")</f>
        <v>yes</v>
      </c>
      <c r="S1477" t="str">
        <f>IF(COUNTIF(midas_input_variables!A:A,B1477)&gt;0,"yes","no")</f>
        <v>no</v>
      </c>
      <c r="T1477" t="str">
        <f>IF(OR(R1477="yes",S1477="yes"),"yes","no")</f>
        <v>yes</v>
      </c>
      <c r="V1477" t="str">
        <f>IF(COUNTIF(eucalc_variables_proxies!A:A,B1477)&gt;0,"yes","no")</f>
        <v>yes</v>
      </c>
      <c r="X1477" s="9" t="s">
        <v>2966</v>
      </c>
      <c r="Y1477" t="s">
        <v>5359</v>
      </c>
      <c r="AO1477" s="29"/>
      <c r="AP1477" s="103" t="s">
        <v>6633</v>
      </c>
      <c r="AQ1477" s="104" t="b">
        <v>1</v>
      </c>
      <c r="AR1477" s="105"/>
      <c r="AS1477" s="29"/>
      <c r="AT1477" s="131" t="str" cm="1">
        <f t="array" ref="AT1477">IFERROR(_xlfn.TEXTSPLIT(AR1477,";",,FALSE),"")</f>
        <v/>
      </c>
      <c r="BJ1477" s="132" t="str">
        <f t="shared" si="857"/>
        <v/>
      </c>
      <c r="BK1477" s="132" t="str">
        <f t="shared" si="858"/>
        <v/>
      </c>
      <c r="BL1477" s="132" t="str">
        <f t="shared" si="859"/>
        <v/>
      </c>
      <c r="BM1477" s="132" t="str">
        <f t="shared" si="860"/>
        <v/>
      </c>
      <c r="BN1477" s="132" t="str">
        <f t="shared" si="861"/>
        <v/>
      </c>
      <c r="BO1477" s="132" t="str">
        <f t="shared" si="862"/>
        <v/>
      </c>
      <c r="BP1477" s="132" t="str">
        <f t="shared" si="863"/>
        <v/>
      </c>
      <c r="BQ1477" s="132" t="str">
        <f t="shared" si="864"/>
        <v/>
      </c>
      <c r="BR1477" s="132" t="str">
        <f t="shared" si="865"/>
        <v/>
      </c>
      <c r="BS1477" s="132" t="str">
        <f t="shared" si="866"/>
        <v/>
      </c>
      <c r="BT1477" s="132" t="str">
        <f t="shared" si="867"/>
        <v/>
      </c>
      <c r="BU1477" s="132" t="str">
        <f t="shared" si="868"/>
        <v/>
      </c>
      <c r="BV1477" s="132" t="str">
        <f t="shared" si="869"/>
        <v/>
      </c>
      <c r="BW1477" s="132" t="str">
        <f t="shared" si="870"/>
        <v/>
      </c>
      <c r="BX1477" s="132" t="str">
        <f t="shared" si="871"/>
        <v/>
      </c>
      <c r="BY1477" s="132" t="str">
        <f t="shared" si="872"/>
        <v/>
      </c>
      <c r="BZ1477" t="str">
        <f t="shared" si="873"/>
        <v/>
      </c>
      <c r="CA1477" t="str">
        <f t="shared" si="874"/>
        <v/>
      </c>
      <c r="CB1477" t="str">
        <f t="shared" si="875"/>
        <v/>
      </c>
      <c r="CC1477" t="str">
        <f t="shared" si="876"/>
        <v/>
      </c>
      <c r="CD1477" t="str">
        <f t="shared" si="877"/>
        <v/>
      </c>
      <c r="CE1477" t="str">
        <f t="shared" si="878"/>
        <v/>
      </c>
      <c r="CF1477" t="str">
        <f t="shared" si="879"/>
        <v/>
      </c>
      <c r="CG1477" t="str">
        <f t="shared" si="880"/>
        <v/>
      </c>
      <c r="CH1477" t="str">
        <f t="shared" si="881"/>
        <v/>
      </c>
      <c r="CI1477" t="str">
        <f t="shared" si="882"/>
        <v/>
      </c>
      <c r="CJ1477" t="str">
        <f t="shared" si="883"/>
        <v/>
      </c>
      <c r="CK1477" t="str">
        <f t="shared" si="884"/>
        <v/>
      </c>
      <c r="CL1477" t="str">
        <f t="shared" si="885"/>
        <v/>
      </c>
      <c r="CM1477" t="str">
        <f t="shared" si="886"/>
        <v/>
      </c>
      <c r="CN1477" t="str">
        <f t="shared" si="887"/>
        <v/>
      </c>
      <c r="CO1477" t="str">
        <f t="shared" si="888"/>
        <v/>
      </c>
    </row>
    <row r="1478" spans="1:93" ht="19.5" customHeight="1">
      <c r="A1478" t="s">
        <v>6037</v>
      </c>
      <c r="B1478" t="s">
        <v>6634</v>
      </c>
      <c r="C1478" s="26"/>
      <c r="D1478" s="27"/>
      <c r="E1478" s="27" t="s">
        <v>2890</v>
      </c>
      <c r="F1478" t="s">
        <v>48</v>
      </c>
      <c r="G1478" s="30" t="s">
        <v>58</v>
      </c>
      <c r="H1478" t="s">
        <v>526</v>
      </c>
      <c r="K1478" s="28"/>
      <c r="M1478" s="198" t="s">
        <v>1707</v>
      </c>
      <c r="R1478" t="str">
        <f>IF(COUNTIF(soi_input_variables!A:A,B1478)&gt;0,"yes","no")</f>
        <v>no</v>
      </c>
      <c r="S1478" t="str">
        <f>IF(COUNTIF(midas_input_variables!A:A,B1478)&gt;0,"yes","no")</f>
        <v>no</v>
      </c>
      <c r="T1478" t="str">
        <f t="shared" ref="T1478:T1488" si="894">IF(OR(R1478="yes",S1478="yes"),"yes","no")</f>
        <v>no</v>
      </c>
      <c r="V1478" t="str">
        <f>IF(COUNTIF(eucalc_variables_proxies!A:A,B1478)&gt;0,"yes","no")</f>
        <v>no</v>
      </c>
      <c r="W1478" s="198" t="s">
        <v>38</v>
      </c>
      <c r="X1478" s="9"/>
      <c r="AO1478" s="29"/>
      <c r="AP1478" s="103" t="s">
        <v>6635</v>
      </c>
      <c r="AQ1478" s="104" t="b">
        <v>1</v>
      </c>
      <c r="AR1478" s="105"/>
      <c r="AS1478" s="29"/>
      <c r="AT1478" s="131" t="str" cm="1">
        <f t="array" ref="AT1478">IFERROR(_xlfn.TEXTSPLIT(AR1478,";",,FALSE),"")</f>
        <v/>
      </c>
      <c r="BJ1478" s="132" t="str">
        <f t="shared" si="857"/>
        <v/>
      </c>
      <c r="BK1478" s="132" t="str">
        <f t="shared" si="858"/>
        <v/>
      </c>
      <c r="BL1478" s="132" t="str">
        <f t="shared" si="859"/>
        <v/>
      </c>
      <c r="BM1478" s="132" t="str">
        <f t="shared" si="860"/>
        <v/>
      </c>
      <c r="BN1478" s="132" t="str">
        <f t="shared" si="861"/>
        <v/>
      </c>
      <c r="BO1478" s="132" t="str">
        <f t="shared" si="862"/>
        <v/>
      </c>
      <c r="BP1478" s="132" t="str">
        <f t="shared" si="863"/>
        <v/>
      </c>
      <c r="BQ1478" s="132" t="str">
        <f t="shared" si="864"/>
        <v/>
      </c>
      <c r="BR1478" s="132" t="str">
        <f t="shared" si="865"/>
        <v/>
      </c>
      <c r="BS1478" s="132" t="str">
        <f t="shared" si="866"/>
        <v/>
      </c>
      <c r="BT1478" s="132" t="str">
        <f t="shared" si="867"/>
        <v/>
      </c>
      <c r="BU1478" s="132" t="str">
        <f t="shared" si="868"/>
        <v/>
      </c>
      <c r="BV1478" s="132" t="str">
        <f t="shared" si="869"/>
        <v/>
      </c>
      <c r="BW1478" s="132" t="str">
        <f t="shared" si="870"/>
        <v/>
      </c>
      <c r="BX1478" s="132" t="str">
        <f t="shared" si="871"/>
        <v/>
      </c>
      <c r="BY1478" s="132" t="str">
        <f t="shared" si="872"/>
        <v/>
      </c>
      <c r="BZ1478" t="str">
        <f t="shared" si="873"/>
        <v/>
      </c>
      <c r="CA1478" t="str">
        <f t="shared" si="874"/>
        <v/>
      </c>
      <c r="CB1478" t="str">
        <f t="shared" si="875"/>
        <v/>
      </c>
      <c r="CC1478" t="str">
        <f t="shared" si="876"/>
        <v/>
      </c>
      <c r="CD1478" t="str">
        <f t="shared" si="877"/>
        <v/>
      </c>
      <c r="CE1478" t="str">
        <f t="shared" si="878"/>
        <v/>
      </c>
      <c r="CF1478" t="str">
        <f t="shared" si="879"/>
        <v/>
      </c>
      <c r="CG1478" t="str">
        <f t="shared" si="880"/>
        <v/>
      </c>
      <c r="CH1478" t="str">
        <f t="shared" si="881"/>
        <v/>
      </c>
      <c r="CI1478" t="str">
        <f t="shared" si="882"/>
        <v/>
      </c>
      <c r="CJ1478" t="str">
        <f t="shared" si="883"/>
        <v/>
      </c>
      <c r="CK1478" t="str">
        <f t="shared" si="884"/>
        <v/>
      </c>
      <c r="CL1478" t="str">
        <f t="shared" si="885"/>
        <v/>
      </c>
      <c r="CM1478" t="str">
        <f t="shared" si="886"/>
        <v/>
      </c>
      <c r="CN1478" t="str">
        <f t="shared" si="887"/>
        <v/>
      </c>
      <c r="CO1478" t="str">
        <f t="shared" si="888"/>
        <v/>
      </c>
    </row>
    <row r="1479" spans="1:93" ht="19.5" customHeight="1">
      <c r="A1479" t="s">
        <v>6039</v>
      </c>
      <c r="B1479" t="s">
        <v>6636</v>
      </c>
      <c r="C1479" s="26"/>
      <c r="D1479" s="27"/>
      <c r="E1479" s="27" t="s">
        <v>2890</v>
      </c>
      <c r="F1479" t="s">
        <v>48</v>
      </c>
      <c r="G1479" s="30" t="s">
        <v>58</v>
      </c>
      <c r="H1479" t="s">
        <v>526</v>
      </c>
      <c r="K1479" s="28"/>
      <c r="M1479" s="198" t="s">
        <v>1707</v>
      </c>
      <c r="R1479" t="str">
        <f>IF(COUNTIF(soi_input_variables!A:A,B1479)&gt;0,"yes","no")</f>
        <v>no</v>
      </c>
      <c r="S1479" t="str">
        <f>IF(COUNTIF(midas_input_variables!A:A,B1479)&gt;0,"yes","no")</f>
        <v>no</v>
      </c>
      <c r="T1479" t="str">
        <f t="shared" si="894"/>
        <v>no</v>
      </c>
      <c r="V1479" t="str">
        <f>IF(COUNTIF(eucalc_variables_proxies!A:A,B1479)&gt;0,"yes","no")</f>
        <v>no</v>
      </c>
      <c r="W1479" s="198" t="s">
        <v>38</v>
      </c>
      <c r="X1479" s="9"/>
      <c r="AO1479" s="29"/>
      <c r="AP1479" s="103" t="s">
        <v>6637</v>
      </c>
      <c r="AQ1479" s="104" t="b">
        <v>1</v>
      </c>
      <c r="AR1479" s="105"/>
      <c r="AS1479" s="29"/>
      <c r="AT1479" s="131" t="str" cm="1">
        <f t="array" ref="AT1479">IFERROR(_xlfn.TEXTSPLIT(AR1479,";",,FALSE),"")</f>
        <v/>
      </c>
      <c r="BJ1479" s="132" t="str">
        <f t="shared" si="857"/>
        <v/>
      </c>
      <c r="BK1479" s="132" t="str">
        <f t="shared" si="858"/>
        <v/>
      </c>
      <c r="BL1479" s="132" t="str">
        <f t="shared" si="859"/>
        <v/>
      </c>
      <c r="BM1479" s="132" t="str">
        <f t="shared" si="860"/>
        <v/>
      </c>
      <c r="BN1479" s="132" t="str">
        <f t="shared" si="861"/>
        <v/>
      </c>
      <c r="BO1479" s="132" t="str">
        <f t="shared" si="862"/>
        <v/>
      </c>
      <c r="BP1479" s="132" t="str">
        <f t="shared" si="863"/>
        <v/>
      </c>
      <c r="BQ1479" s="132" t="str">
        <f t="shared" si="864"/>
        <v/>
      </c>
      <c r="BR1479" s="132" t="str">
        <f t="shared" si="865"/>
        <v/>
      </c>
      <c r="BS1479" s="132" t="str">
        <f t="shared" si="866"/>
        <v/>
      </c>
      <c r="BT1479" s="132" t="str">
        <f t="shared" si="867"/>
        <v/>
      </c>
      <c r="BU1479" s="132" t="str">
        <f t="shared" si="868"/>
        <v/>
      </c>
      <c r="BV1479" s="132" t="str">
        <f t="shared" si="869"/>
        <v/>
      </c>
      <c r="BW1479" s="132" t="str">
        <f t="shared" si="870"/>
        <v/>
      </c>
      <c r="BX1479" s="132" t="str">
        <f t="shared" si="871"/>
        <v/>
      </c>
      <c r="BY1479" s="132" t="str">
        <f t="shared" si="872"/>
        <v/>
      </c>
      <c r="BZ1479" t="str">
        <f t="shared" si="873"/>
        <v/>
      </c>
      <c r="CA1479" t="str">
        <f t="shared" si="874"/>
        <v/>
      </c>
      <c r="CB1479" t="str">
        <f t="shared" si="875"/>
        <v/>
      </c>
      <c r="CC1479" t="str">
        <f t="shared" si="876"/>
        <v/>
      </c>
      <c r="CD1479" t="str">
        <f t="shared" si="877"/>
        <v/>
      </c>
      <c r="CE1479" t="str">
        <f t="shared" si="878"/>
        <v/>
      </c>
      <c r="CF1479" t="str">
        <f t="shared" si="879"/>
        <v/>
      </c>
      <c r="CG1479" t="str">
        <f t="shared" si="880"/>
        <v/>
      </c>
      <c r="CH1479" t="str">
        <f t="shared" si="881"/>
        <v/>
      </c>
      <c r="CI1479" t="str">
        <f t="shared" si="882"/>
        <v/>
      </c>
      <c r="CJ1479" t="str">
        <f t="shared" si="883"/>
        <v/>
      </c>
      <c r="CK1479" t="str">
        <f t="shared" si="884"/>
        <v/>
      </c>
      <c r="CL1479" t="str">
        <f t="shared" si="885"/>
        <v/>
      </c>
      <c r="CM1479" t="str">
        <f t="shared" si="886"/>
        <v/>
      </c>
      <c r="CN1479" t="str">
        <f t="shared" si="887"/>
        <v/>
      </c>
      <c r="CO1479" t="str">
        <f t="shared" si="888"/>
        <v/>
      </c>
    </row>
    <row r="1480" spans="1:93" ht="19.5" customHeight="1">
      <c r="A1480" t="s">
        <v>6043</v>
      </c>
      <c r="B1480" t="s">
        <v>6638</v>
      </c>
      <c r="C1480" s="26"/>
      <c r="D1480" s="27"/>
      <c r="E1480" s="27" t="s">
        <v>2890</v>
      </c>
      <c r="F1480" t="s">
        <v>48</v>
      </c>
      <c r="G1480" s="30" t="s">
        <v>58</v>
      </c>
      <c r="H1480" t="s">
        <v>526</v>
      </c>
      <c r="K1480" s="28"/>
      <c r="M1480" s="198" t="s">
        <v>1707</v>
      </c>
      <c r="R1480" t="str">
        <f>IF(COUNTIF(soi_input_variables!A:A,B1480)&gt;0,"yes","no")</f>
        <v>no</v>
      </c>
      <c r="S1480" t="str">
        <f>IF(COUNTIF(midas_input_variables!A:A,B1480)&gt;0,"yes","no")</f>
        <v>no</v>
      </c>
      <c r="T1480" t="str">
        <f t="shared" si="894"/>
        <v>no</v>
      </c>
      <c r="V1480" t="str">
        <f>IF(COUNTIF(eucalc_variables_proxies!A:A,B1480)&gt;0,"yes","no")</f>
        <v>no</v>
      </c>
      <c r="W1480" s="198" t="s">
        <v>38</v>
      </c>
      <c r="X1480" s="9"/>
      <c r="AO1480" s="29"/>
      <c r="AP1480" s="103" t="s">
        <v>6639</v>
      </c>
      <c r="AQ1480" s="104" t="b">
        <v>1</v>
      </c>
      <c r="AR1480" s="105"/>
      <c r="AS1480" s="29"/>
      <c r="AT1480" s="131" t="str" cm="1">
        <f t="array" ref="AT1480">IFERROR(_xlfn.TEXTSPLIT(AR1480,";",,FALSE),"")</f>
        <v/>
      </c>
      <c r="BJ1480" s="132" t="str">
        <f t="shared" si="857"/>
        <v/>
      </c>
      <c r="BK1480" s="132" t="str">
        <f t="shared" si="858"/>
        <v/>
      </c>
      <c r="BL1480" s="132" t="str">
        <f t="shared" si="859"/>
        <v/>
      </c>
      <c r="BM1480" s="132" t="str">
        <f t="shared" si="860"/>
        <v/>
      </c>
      <c r="BN1480" s="132" t="str">
        <f t="shared" si="861"/>
        <v/>
      </c>
      <c r="BO1480" s="132" t="str">
        <f t="shared" si="862"/>
        <v/>
      </c>
      <c r="BP1480" s="132" t="str">
        <f t="shared" si="863"/>
        <v/>
      </c>
      <c r="BQ1480" s="132" t="str">
        <f t="shared" si="864"/>
        <v/>
      </c>
      <c r="BR1480" s="132" t="str">
        <f t="shared" si="865"/>
        <v/>
      </c>
      <c r="BS1480" s="132" t="str">
        <f t="shared" si="866"/>
        <v/>
      </c>
      <c r="BT1480" s="132" t="str">
        <f t="shared" si="867"/>
        <v/>
      </c>
      <c r="BU1480" s="132" t="str">
        <f t="shared" si="868"/>
        <v/>
      </c>
      <c r="BV1480" s="132" t="str">
        <f t="shared" si="869"/>
        <v/>
      </c>
      <c r="BW1480" s="132" t="str">
        <f t="shared" si="870"/>
        <v/>
      </c>
      <c r="BX1480" s="132" t="str">
        <f t="shared" si="871"/>
        <v/>
      </c>
      <c r="BY1480" s="132" t="str">
        <f t="shared" si="872"/>
        <v/>
      </c>
      <c r="BZ1480" t="str">
        <f t="shared" si="873"/>
        <v/>
      </c>
      <c r="CA1480" t="str">
        <f t="shared" si="874"/>
        <v/>
      </c>
      <c r="CB1480" t="str">
        <f t="shared" si="875"/>
        <v/>
      </c>
      <c r="CC1480" t="str">
        <f t="shared" si="876"/>
        <v/>
      </c>
      <c r="CD1480" t="str">
        <f t="shared" si="877"/>
        <v/>
      </c>
      <c r="CE1480" t="str">
        <f t="shared" si="878"/>
        <v/>
      </c>
      <c r="CF1480" t="str">
        <f t="shared" si="879"/>
        <v/>
      </c>
      <c r="CG1480" t="str">
        <f t="shared" si="880"/>
        <v/>
      </c>
      <c r="CH1480" t="str">
        <f t="shared" si="881"/>
        <v/>
      </c>
      <c r="CI1480" t="str">
        <f t="shared" si="882"/>
        <v/>
      </c>
      <c r="CJ1480" t="str">
        <f t="shared" si="883"/>
        <v/>
      </c>
      <c r="CK1480" t="str">
        <f t="shared" si="884"/>
        <v/>
      </c>
      <c r="CL1480" t="str">
        <f t="shared" si="885"/>
        <v/>
      </c>
      <c r="CM1480" t="str">
        <f t="shared" si="886"/>
        <v/>
      </c>
      <c r="CN1480" t="str">
        <f t="shared" si="887"/>
        <v/>
      </c>
      <c r="CO1480" t="str">
        <f t="shared" si="888"/>
        <v/>
      </c>
    </row>
    <row r="1481" spans="1:93" ht="19.5" customHeight="1">
      <c r="A1481" t="s">
        <v>6041</v>
      </c>
      <c r="B1481" t="s">
        <v>6640</v>
      </c>
      <c r="C1481" s="26"/>
      <c r="D1481" s="27"/>
      <c r="E1481" s="27" t="s">
        <v>2890</v>
      </c>
      <c r="F1481" t="s">
        <v>48</v>
      </c>
      <c r="G1481" s="30" t="s">
        <v>58</v>
      </c>
      <c r="H1481" t="s">
        <v>526</v>
      </c>
      <c r="K1481" s="28"/>
      <c r="M1481" s="198" t="s">
        <v>1707</v>
      </c>
      <c r="R1481" t="str">
        <f>IF(COUNTIF(soi_input_variables!A:A,B1481)&gt;0,"yes","no")</f>
        <v>no</v>
      </c>
      <c r="S1481" t="str">
        <f>IF(COUNTIF(midas_input_variables!A:A,B1481)&gt;0,"yes","no")</f>
        <v>no</v>
      </c>
      <c r="T1481" t="str">
        <f t="shared" si="894"/>
        <v>no</v>
      </c>
      <c r="V1481" t="str">
        <f>IF(COUNTIF(eucalc_variables_proxies!A:A,B1481)&gt;0,"yes","no")</f>
        <v>no</v>
      </c>
      <c r="W1481" s="198" t="s">
        <v>38</v>
      </c>
      <c r="X1481" s="9"/>
      <c r="AO1481" s="29"/>
      <c r="AP1481" s="103" t="s">
        <v>6641</v>
      </c>
      <c r="AQ1481" s="104" t="b">
        <v>1</v>
      </c>
      <c r="AR1481" s="105"/>
      <c r="AS1481" s="29"/>
      <c r="AT1481" s="131" t="str" cm="1">
        <f t="array" ref="AT1481">IFERROR(_xlfn.TEXTSPLIT(AR1481,";",,FALSE),"")</f>
        <v/>
      </c>
      <c r="BJ1481" s="132" t="str">
        <f t="shared" si="857"/>
        <v/>
      </c>
      <c r="BK1481" s="132" t="str">
        <f t="shared" si="858"/>
        <v/>
      </c>
      <c r="BL1481" s="132" t="str">
        <f t="shared" si="859"/>
        <v/>
      </c>
      <c r="BM1481" s="132" t="str">
        <f t="shared" si="860"/>
        <v/>
      </c>
      <c r="BN1481" s="132" t="str">
        <f t="shared" si="861"/>
        <v/>
      </c>
      <c r="BO1481" s="132" t="str">
        <f t="shared" si="862"/>
        <v/>
      </c>
      <c r="BP1481" s="132" t="str">
        <f t="shared" si="863"/>
        <v/>
      </c>
      <c r="BQ1481" s="132" t="str">
        <f t="shared" si="864"/>
        <v/>
      </c>
      <c r="BR1481" s="132" t="str">
        <f t="shared" si="865"/>
        <v/>
      </c>
      <c r="BS1481" s="132" t="str">
        <f t="shared" si="866"/>
        <v/>
      </c>
      <c r="BT1481" s="132" t="str">
        <f t="shared" si="867"/>
        <v/>
      </c>
      <c r="BU1481" s="132" t="str">
        <f t="shared" si="868"/>
        <v/>
      </c>
      <c r="BV1481" s="132" t="str">
        <f t="shared" si="869"/>
        <v/>
      </c>
      <c r="BW1481" s="132" t="str">
        <f t="shared" si="870"/>
        <v/>
      </c>
      <c r="BX1481" s="132" t="str">
        <f t="shared" si="871"/>
        <v/>
      </c>
      <c r="BY1481" s="132" t="str">
        <f t="shared" si="872"/>
        <v/>
      </c>
      <c r="BZ1481" t="str">
        <f t="shared" si="873"/>
        <v/>
      </c>
      <c r="CA1481" t="str">
        <f t="shared" si="874"/>
        <v/>
      </c>
      <c r="CB1481" t="str">
        <f t="shared" si="875"/>
        <v/>
      </c>
      <c r="CC1481" t="str">
        <f t="shared" si="876"/>
        <v/>
      </c>
      <c r="CD1481" t="str">
        <f t="shared" si="877"/>
        <v/>
      </c>
      <c r="CE1481" t="str">
        <f t="shared" si="878"/>
        <v/>
      </c>
      <c r="CF1481" t="str">
        <f t="shared" si="879"/>
        <v/>
      </c>
      <c r="CG1481" t="str">
        <f t="shared" si="880"/>
        <v/>
      </c>
      <c r="CH1481" t="str">
        <f t="shared" si="881"/>
        <v/>
      </c>
      <c r="CI1481" t="str">
        <f t="shared" si="882"/>
        <v/>
      </c>
      <c r="CJ1481" t="str">
        <f t="shared" si="883"/>
        <v/>
      </c>
      <c r="CK1481" t="str">
        <f t="shared" si="884"/>
        <v/>
      </c>
      <c r="CL1481" t="str">
        <f t="shared" si="885"/>
        <v/>
      </c>
      <c r="CM1481" t="str">
        <f t="shared" si="886"/>
        <v/>
      </c>
      <c r="CN1481" t="str">
        <f t="shared" si="887"/>
        <v/>
      </c>
      <c r="CO1481" t="str">
        <f t="shared" si="888"/>
        <v/>
      </c>
    </row>
    <row r="1482" spans="1:93" ht="19.5" customHeight="1">
      <c r="A1482" t="s">
        <v>6053</v>
      </c>
      <c r="B1482" t="s">
        <v>6642</v>
      </c>
      <c r="C1482" s="26"/>
      <c r="D1482" s="27"/>
      <c r="E1482" s="27" t="s">
        <v>2890</v>
      </c>
      <c r="F1482" t="s">
        <v>48</v>
      </c>
      <c r="G1482" s="30" t="s">
        <v>58</v>
      </c>
      <c r="H1482" t="s">
        <v>526</v>
      </c>
      <c r="K1482" s="28"/>
      <c r="M1482" s="198" t="s">
        <v>1707</v>
      </c>
      <c r="R1482" t="str">
        <f>IF(COUNTIF(soi_input_variables!A:A,B1482)&gt;0,"yes","no")</f>
        <v>no</v>
      </c>
      <c r="S1482" t="str">
        <f>IF(COUNTIF(midas_input_variables!A:A,B1482)&gt;0,"yes","no")</f>
        <v>no</v>
      </c>
      <c r="T1482" t="str">
        <f t="shared" si="894"/>
        <v>no</v>
      </c>
      <c r="V1482" t="str">
        <f>IF(COUNTIF(eucalc_variables_proxies!A:A,B1482)&gt;0,"yes","no")</f>
        <v>no</v>
      </c>
      <c r="W1482" s="198" t="s">
        <v>38</v>
      </c>
      <c r="X1482" s="9"/>
      <c r="AO1482" s="29"/>
      <c r="AP1482" s="103" t="s">
        <v>6643</v>
      </c>
      <c r="AQ1482" s="104" t="b">
        <v>1</v>
      </c>
      <c r="AR1482" s="105"/>
      <c r="AS1482" s="29"/>
      <c r="AT1482" s="131" t="str" cm="1">
        <f t="array" ref="AT1482">IFERROR(_xlfn.TEXTSPLIT(AR1482,";",,FALSE),"")</f>
        <v/>
      </c>
      <c r="BJ1482" s="132" t="str">
        <f t="shared" si="857"/>
        <v/>
      </c>
      <c r="BK1482" s="132" t="str">
        <f t="shared" si="858"/>
        <v/>
      </c>
      <c r="BL1482" s="132" t="str">
        <f t="shared" si="859"/>
        <v/>
      </c>
      <c r="BM1482" s="132" t="str">
        <f t="shared" si="860"/>
        <v/>
      </c>
      <c r="BN1482" s="132" t="str">
        <f t="shared" si="861"/>
        <v/>
      </c>
      <c r="BO1482" s="132" t="str">
        <f t="shared" si="862"/>
        <v/>
      </c>
      <c r="BP1482" s="132" t="str">
        <f t="shared" si="863"/>
        <v/>
      </c>
      <c r="BQ1482" s="132" t="str">
        <f t="shared" si="864"/>
        <v/>
      </c>
      <c r="BR1482" s="132" t="str">
        <f t="shared" si="865"/>
        <v/>
      </c>
      <c r="BS1482" s="132" t="str">
        <f t="shared" si="866"/>
        <v/>
      </c>
      <c r="BT1482" s="132" t="str">
        <f t="shared" si="867"/>
        <v/>
      </c>
      <c r="BU1482" s="132" t="str">
        <f t="shared" si="868"/>
        <v/>
      </c>
      <c r="BV1482" s="132" t="str">
        <f t="shared" si="869"/>
        <v/>
      </c>
      <c r="BW1482" s="132" t="str">
        <f t="shared" si="870"/>
        <v/>
      </c>
      <c r="BX1482" s="132" t="str">
        <f t="shared" si="871"/>
        <v/>
      </c>
      <c r="BY1482" s="132" t="str">
        <f t="shared" si="872"/>
        <v/>
      </c>
      <c r="BZ1482" t="str">
        <f t="shared" si="873"/>
        <v/>
      </c>
      <c r="CA1482" t="str">
        <f t="shared" si="874"/>
        <v/>
      </c>
      <c r="CB1482" t="str">
        <f t="shared" si="875"/>
        <v/>
      </c>
      <c r="CC1482" t="str">
        <f t="shared" si="876"/>
        <v/>
      </c>
      <c r="CD1482" t="str">
        <f t="shared" si="877"/>
        <v/>
      </c>
      <c r="CE1482" t="str">
        <f t="shared" si="878"/>
        <v/>
      </c>
      <c r="CF1482" t="str">
        <f t="shared" si="879"/>
        <v/>
      </c>
      <c r="CG1482" t="str">
        <f t="shared" si="880"/>
        <v/>
      </c>
      <c r="CH1482" t="str">
        <f t="shared" si="881"/>
        <v/>
      </c>
      <c r="CI1482" t="str">
        <f t="shared" si="882"/>
        <v/>
      </c>
      <c r="CJ1482" t="str">
        <f t="shared" si="883"/>
        <v/>
      </c>
      <c r="CK1482" t="str">
        <f t="shared" si="884"/>
        <v/>
      </c>
      <c r="CL1482" t="str">
        <f t="shared" si="885"/>
        <v/>
      </c>
      <c r="CM1482" t="str">
        <f t="shared" si="886"/>
        <v/>
      </c>
      <c r="CN1482" t="str">
        <f t="shared" si="887"/>
        <v/>
      </c>
      <c r="CO1482" t="str">
        <f t="shared" si="888"/>
        <v/>
      </c>
    </row>
    <row r="1483" spans="1:93" ht="19.5" customHeight="1">
      <c r="A1483" t="s">
        <v>4704</v>
      </c>
      <c r="B1483" t="s">
        <v>6644</v>
      </c>
      <c r="C1483" s="26"/>
      <c r="D1483" s="27"/>
      <c r="E1483" s="27" t="s">
        <v>2890</v>
      </c>
      <c r="F1483" t="s">
        <v>48</v>
      </c>
      <c r="G1483" s="30" t="s">
        <v>58</v>
      </c>
      <c r="H1483" t="s">
        <v>526</v>
      </c>
      <c r="K1483" s="28"/>
      <c r="M1483" s="198" t="s">
        <v>1707</v>
      </c>
      <c r="R1483" t="str">
        <f>IF(COUNTIF(soi_input_variables!A:A,B1483)&gt;0,"yes","no")</f>
        <v>no</v>
      </c>
      <c r="S1483" t="str">
        <f>IF(COUNTIF(midas_input_variables!A:A,B1483)&gt;0,"yes","no")</f>
        <v>no</v>
      </c>
      <c r="T1483" t="str">
        <f t="shared" si="894"/>
        <v>no</v>
      </c>
      <c r="V1483" t="str">
        <f>IF(COUNTIF(eucalc_variables_proxies!A:A,B1483)&gt;0,"yes","no")</f>
        <v>no</v>
      </c>
      <c r="W1483" s="198" t="s">
        <v>38</v>
      </c>
      <c r="X1483" s="9"/>
      <c r="AO1483" s="29"/>
      <c r="AP1483" s="103" t="s">
        <v>6645</v>
      </c>
      <c r="AQ1483" s="104" t="b">
        <v>1</v>
      </c>
      <c r="AR1483" s="105"/>
      <c r="AS1483" s="29"/>
      <c r="AT1483" s="131" t="str" cm="1">
        <f t="array" ref="AT1483">IFERROR(_xlfn.TEXTSPLIT(AR1483,";",,FALSE),"")</f>
        <v/>
      </c>
      <c r="BJ1483" s="132" t="str">
        <f t="shared" si="857"/>
        <v/>
      </c>
      <c r="BK1483" s="132" t="str">
        <f t="shared" si="858"/>
        <v/>
      </c>
      <c r="BL1483" s="132" t="str">
        <f t="shared" si="859"/>
        <v/>
      </c>
      <c r="BM1483" s="132" t="str">
        <f t="shared" si="860"/>
        <v/>
      </c>
      <c r="BN1483" s="132" t="str">
        <f t="shared" si="861"/>
        <v/>
      </c>
      <c r="BO1483" s="132" t="str">
        <f t="shared" si="862"/>
        <v/>
      </c>
      <c r="BP1483" s="132" t="str">
        <f t="shared" si="863"/>
        <v/>
      </c>
      <c r="BQ1483" s="132" t="str">
        <f t="shared" si="864"/>
        <v/>
      </c>
      <c r="BR1483" s="132" t="str">
        <f t="shared" si="865"/>
        <v/>
      </c>
      <c r="BS1483" s="132" t="str">
        <f t="shared" si="866"/>
        <v/>
      </c>
      <c r="BT1483" s="132" t="str">
        <f t="shared" si="867"/>
        <v/>
      </c>
      <c r="BU1483" s="132" t="str">
        <f t="shared" si="868"/>
        <v/>
      </c>
      <c r="BV1483" s="132" t="str">
        <f t="shared" si="869"/>
        <v/>
      </c>
      <c r="BW1483" s="132" t="str">
        <f t="shared" si="870"/>
        <v/>
      </c>
      <c r="BX1483" s="132" t="str">
        <f t="shared" si="871"/>
        <v/>
      </c>
      <c r="BY1483" s="132" t="str">
        <f t="shared" si="872"/>
        <v/>
      </c>
      <c r="BZ1483" t="str">
        <f t="shared" si="873"/>
        <v/>
      </c>
      <c r="CA1483" t="str">
        <f t="shared" si="874"/>
        <v/>
      </c>
      <c r="CB1483" t="str">
        <f t="shared" si="875"/>
        <v/>
      </c>
      <c r="CC1483" t="str">
        <f t="shared" si="876"/>
        <v/>
      </c>
      <c r="CD1483" t="str">
        <f t="shared" si="877"/>
        <v/>
      </c>
      <c r="CE1483" t="str">
        <f t="shared" si="878"/>
        <v/>
      </c>
      <c r="CF1483" t="str">
        <f t="shared" si="879"/>
        <v/>
      </c>
      <c r="CG1483" t="str">
        <f t="shared" si="880"/>
        <v/>
      </c>
      <c r="CH1483" t="str">
        <f t="shared" si="881"/>
        <v/>
      </c>
      <c r="CI1483" t="str">
        <f t="shared" si="882"/>
        <v/>
      </c>
      <c r="CJ1483" t="str">
        <f t="shared" si="883"/>
        <v/>
      </c>
      <c r="CK1483" t="str">
        <f t="shared" si="884"/>
        <v/>
      </c>
      <c r="CL1483" t="str">
        <f t="shared" si="885"/>
        <v/>
      </c>
      <c r="CM1483" t="str">
        <f t="shared" si="886"/>
        <v/>
      </c>
      <c r="CN1483" t="str">
        <f t="shared" si="887"/>
        <v/>
      </c>
      <c r="CO1483" t="str">
        <f t="shared" si="888"/>
        <v/>
      </c>
    </row>
    <row r="1484" spans="1:93" ht="19.5" customHeight="1">
      <c r="A1484" t="s">
        <v>4698</v>
      </c>
      <c r="B1484" t="s">
        <v>6646</v>
      </c>
      <c r="C1484" s="26"/>
      <c r="D1484" s="27"/>
      <c r="E1484" s="27" t="s">
        <v>2890</v>
      </c>
      <c r="F1484" t="s">
        <v>48</v>
      </c>
      <c r="G1484" s="30" t="s">
        <v>58</v>
      </c>
      <c r="H1484" t="s">
        <v>526</v>
      </c>
      <c r="K1484" s="28"/>
      <c r="M1484" s="198" t="s">
        <v>1707</v>
      </c>
      <c r="R1484" t="str">
        <f>IF(COUNTIF(soi_input_variables!A:A,B1484)&gt;0,"yes","no")</f>
        <v>no</v>
      </c>
      <c r="S1484" t="str">
        <f>IF(COUNTIF(midas_input_variables!A:A,B1484)&gt;0,"yes","no")</f>
        <v>no</v>
      </c>
      <c r="T1484" t="str">
        <f t="shared" si="894"/>
        <v>no</v>
      </c>
      <c r="V1484" t="str">
        <f>IF(COUNTIF(eucalc_variables_proxies!A:A,B1484)&gt;0,"yes","no")</f>
        <v>no</v>
      </c>
      <c r="W1484" s="198" t="s">
        <v>38</v>
      </c>
      <c r="X1484" s="9"/>
      <c r="AO1484" s="29"/>
      <c r="AP1484" s="103" t="s">
        <v>6647</v>
      </c>
      <c r="AQ1484" s="104" t="b">
        <v>1</v>
      </c>
      <c r="AR1484" s="105"/>
      <c r="AS1484" s="29"/>
      <c r="AT1484" s="131" t="str" cm="1">
        <f t="array" ref="AT1484">IFERROR(_xlfn.TEXTSPLIT(AR1484,";",,FALSE),"")</f>
        <v/>
      </c>
      <c r="BJ1484" s="132" t="str">
        <f t="shared" ref="BJ1484:BJ1504" si="895">IF(LEN(AT1484)&gt;0,VALUE(AT1484),"")</f>
        <v/>
      </c>
      <c r="BK1484" s="132" t="str">
        <f t="shared" ref="BK1484:BK1504" si="896">IF(LEN(AU1484)&gt;0,VALUE(AU1484),"")</f>
        <v/>
      </c>
      <c r="BL1484" s="132" t="str">
        <f t="shared" ref="BL1484:BL1504" si="897">IF(LEN(AV1484)&gt;0,VALUE(AV1484),"")</f>
        <v/>
      </c>
      <c r="BM1484" s="132" t="str">
        <f t="shared" ref="BM1484:BM1504" si="898">IF(LEN(AW1484)&gt;0,VALUE(AW1484),"")</f>
        <v/>
      </c>
      <c r="BN1484" s="132" t="str">
        <f t="shared" ref="BN1484:BN1504" si="899">IF(LEN(AX1484)&gt;0,VALUE(AX1484),"")</f>
        <v/>
      </c>
      <c r="BO1484" s="132" t="str">
        <f t="shared" ref="BO1484:BO1504" si="900">IF(LEN(AY1484)&gt;0,VALUE(AY1484),"")</f>
        <v/>
      </c>
      <c r="BP1484" s="132" t="str">
        <f t="shared" ref="BP1484:BP1504" si="901">IF(LEN(AZ1484)&gt;0,VALUE(AZ1484),"")</f>
        <v/>
      </c>
      <c r="BQ1484" s="132" t="str">
        <f t="shared" ref="BQ1484:BQ1504" si="902">IF(LEN(BA1484)&gt;0,VALUE(BA1484),"")</f>
        <v/>
      </c>
      <c r="BR1484" s="132" t="str">
        <f t="shared" ref="BR1484:BR1504" si="903">IF(LEN(BB1484)&gt;0,VALUE(BB1484),"")</f>
        <v/>
      </c>
      <c r="BS1484" s="132" t="str">
        <f t="shared" ref="BS1484:BS1504" si="904">IF(LEN(BC1484)&gt;0,VALUE(BC1484),"")</f>
        <v/>
      </c>
      <c r="BT1484" s="132" t="str">
        <f t="shared" ref="BT1484:BT1504" si="905">IF(LEN(BD1484)&gt;0,VALUE(BD1484),"")</f>
        <v/>
      </c>
      <c r="BU1484" s="132" t="str">
        <f t="shared" ref="BU1484:BU1504" si="906">IF(LEN(BE1484)&gt;0,VALUE(BE1484),"")</f>
        <v/>
      </c>
      <c r="BV1484" s="132" t="str">
        <f t="shared" ref="BV1484:BV1504" si="907">IF(LEN(BF1484)&gt;0,VALUE(BF1484),"")</f>
        <v/>
      </c>
      <c r="BW1484" s="132" t="str">
        <f t="shared" ref="BW1484:BW1504" si="908">IF(LEN(BG1484)&gt;0,VALUE(BG1484),"")</f>
        <v/>
      </c>
      <c r="BX1484" s="132" t="str">
        <f t="shared" ref="BX1484:BX1504" si="909">IF(LEN(BH1484)&gt;0,VALUE(BH1484),"")</f>
        <v/>
      </c>
      <c r="BY1484" s="132" t="str">
        <f t="shared" ref="BY1484:BY1504" si="910">IF(LEN(BI1484)&gt;0,VALUE(BI1484),"")</f>
        <v/>
      </c>
      <c r="BZ1484" t="str">
        <f t="shared" si="873"/>
        <v/>
      </c>
      <c r="CA1484" t="str">
        <f t="shared" si="874"/>
        <v/>
      </c>
      <c r="CB1484" t="str">
        <f t="shared" si="875"/>
        <v/>
      </c>
      <c r="CC1484" t="str">
        <f t="shared" si="876"/>
        <v/>
      </c>
      <c r="CD1484" t="str">
        <f t="shared" si="877"/>
        <v/>
      </c>
      <c r="CE1484" t="str">
        <f t="shared" si="878"/>
        <v/>
      </c>
      <c r="CF1484" t="str">
        <f t="shared" si="879"/>
        <v/>
      </c>
      <c r="CG1484" t="str">
        <f t="shared" si="880"/>
        <v/>
      </c>
      <c r="CH1484" t="str">
        <f t="shared" si="881"/>
        <v/>
      </c>
      <c r="CI1484" t="str">
        <f t="shared" si="882"/>
        <v/>
      </c>
      <c r="CJ1484" t="str">
        <f t="shared" si="883"/>
        <v/>
      </c>
      <c r="CK1484" t="str">
        <f t="shared" si="884"/>
        <v/>
      </c>
      <c r="CL1484" t="str">
        <f t="shared" si="885"/>
        <v/>
      </c>
      <c r="CM1484" t="str">
        <f t="shared" si="886"/>
        <v/>
      </c>
      <c r="CN1484" t="str">
        <f t="shared" si="887"/>
        <v/>
      </c>
      <c r="CO1484" t="str">
        <f t="shared" si="888"/>
        <v/>
      </c>
    </row>
    <row r="1485" spans="1:93" ht="19.5" customHeight="1">
      <c r="A1485" t="s">
        <v>4702</v>
      </c>
      <c r="B1485" t="s">
        <v>6648</v>
      </c>
      <c r="C1485" s="26"/>
      <c r="D1485" s="27"/>
      <c r="E1485" s="27" t="s">
        <v>2890</v>
      </c>
      <c r="F1485" t="s">
        <v>48</v>
      </c>
      <c r="G1485" s="30" t="s">
        <v>58</v>
      </c>
      <c r="H1485" t="s">
        <v>526</v>
      </c>
      <c r="K1485" s="28"/>
      <c r="M1485" s="198" t="s">
        <v>1707</v>
      </c>
      <c r="R1485" t="str">
        <f>IF(COUNTIF(soi_input_variables!A:A,B1485)&gt;0,"yes","no")</f>
        <v>no</v>
      </c>
      <c r="S1485" t="str">
        <f>IF(COUNTIF(midas_input_variables!A:A,B1485)&gt;0,"yes","no")</f>
        <v>no</v>
      </c>
      <c r="T1485" t="str">
        <f t="shared" si="894"/>
        <v>no</v>
      </c>
      <c r="V1485" t="str">
        <f>IF(COUNTIF(eucalc_variables_proxies!A:A,B1485)&gt;0,"yes","no")</f>
        <v>no</v>
      </c>
      <c r="W1485" s="198" t="s">
        <v>38</v>
      </c>
      <c r="X1485" s="9"/>
      <c r="AO1485" s="29"/>
      <c r="AP1485" s="103" t="s">
        <v>6649</v>
      </c>
      <c r="AQ1485" s="104" t="b">
        <v>1</v>
      </c>
      <c r="AR1485" s="105"/>
      <c r="AS1485" s="29"/>
      <c r="AT1485" s="131" t="str" cm="1">
        <f t="array" ref="AT1485">IFERROR(_xlfn.TEXTSPLIT(AR1485,";",,FALSE),"")</f>
        <v/>
      </c>
      <c r="BJ1485" s="132" t="str">
        <f t="shared" si="895"/>
        <v/>
      </c>
      <c r="BK1485" s="132" t="str">
        <f t="shared" si="896"/>
        <v/>
      </c>
      <c r="BL1485" s="132" t="str">
        <f t="shared" si="897"/>
        <v/>
      </c>
      <c r="BM1485" s="132" t="str">
        <f t="shared" si="898"/>
        <v/>
      </c>
      <c r="BN1485" s="132" t="str">
        <f t="shared" si="899"/>
        <v/>
      </c>
      <c r="BO1485" s="132" t="str">
        <f t="shared" si="900"/>
        <v/>
      </c>
      <c r="BP1485" s="132" t="str">
        <f t="shared" si="901"/>
        <v/>
      </c>
      <c r="BQ1485" s="132" t="str">
        <f t="shared" si="902"/>
        <v/>
      </c>
      <c r="BR1485" s="132" t="str">
        <f t="shared" si="903"/>
        <v/>
      </c>
      <c r="BS1485" s="132" t="str">
        <f t="shared" si="904"/>
        <v/>
      </c>
      <c r="BT1485" s="132" t="str">
        <f t="shared" si="905"/>
        <v/>
      </c>
      <c r="BU1485" s="132" t="str">
        <f t="shared" si="906"/>
        <v/>
      </c>
      <c r="BV1485" s="132" t="str">
        <f t="shared" si="907"/>
        <v/>
      </c>
      <c r="BW1485" s="132" t="str">
        <f t="shared" si="908"/>
        <v/>
      </c>
      <c r="BX1485" s="132" t="str">
        <f t="shared" si="909"/>
        <v/>
      </c>
      <c r="BY1485" s="132" t="str">
        <f t="shared" si="910"/>
        <v/>
      </c>
      <c r="BZ1485" t="str">
        <f t="shared" si="873"/>
        <v/>
      </c>
      <c r="CA1485" t="str">
        <f t="shared" si="874"/>
        <v/>
      </c>
      <c r="CB1485" t="str">
        <f t="shared" si="875"/>
        <v/>
      </c>
      <c r="CC1485" t="str">
        <f t="shared" si="876"/>
        <v/>
      </c>
      <c r="CD1485" t="str">
        <f t="shared" si="877"/>
        <v/>
      </c>
      <c r="CE1485" t="str">
        <f t="shared" si="878"/>
        <v/>
      </c>
      <c r="CF1485" t="str">
        <f t="shared" si="879"/>
        <v/>
      </c>
      <c r="CG1485" t="str">
        <f t="shared" si="880"/>
        <v/>
      </c>
      <c r="CH1485" t="str">
        <f t="shared" si="881"/>
        <v/>
      </c>
      <c r="CI1485" t="str">
        <f t="shared" si="882"/>
        <v/>
      </c>
      <c r="CJ1485" t="str">
        <f t="shared" si="883"/>
        <v/>
      </c>
      <c r="CK1485" t="str">
        <f t="shared" si="884"/>
        <v/>
      </c>
      <c r="CL1485" t="str">
        <f t="shared" si="885"/>
        <v/>
      </c>
      <c r="CM1485" t="str">
        <f t="shared" si="886"/>
        <v/>
      </c>
      <c r="CN1485" t="str">
        <f t="shared" si="887"/>
        <v/>
      </c>
      <c r="CO1485" t="str">
        <f t="shared" si="888"/>
        <v/>
      </c>
    </row>
    <row r="1486" spans="1:93" ht="19.5" customHeight="1">
      <c r="A1486" t="s">
        <v>4707</v>
      </c>
      <c r="B1486" t="s">
        <v>6650</v>
      </c>
      <c r="C1486" s="26"/>
      <c r="D1486" s="27"/>
      <c r="E1486" s="27" t="s">
        <v>2890</v>
      </c>
      <c r="F1486" t="s">
        <v>48</v>
      </c>
      <c r="G1486" s="30" t="s">
        <v>58</v>
      </c>
      <c r="H1486" t="s">
        <v>526</v>
      </c>
      <c r="K1486" s="28"/>
      <c r="M1486" s="198" t="s">
        <v>1707</v>
      </c>
      <c r="R1486" t="str">
        <f>IF(COUNTIF(soi_input_variables!A:A,B1486)&gt;0,"yes","no")</f>
        <v>no</v>
      </c>
      <c r="S1486" t="str">
        <f>IF(COUNTIF(midas_input_variables!A:A,B1486)&gt;0,"yes","no")</f>
        <v>no</v>
      </c>
      <c r="T1486" t="str">
        <f t="shared" si="894"/>
        <v>no</v>
      </c>
      <c r="V1486" t="str">
        <f>IF(COUNTIF(eucalc_variables_proxies!A:A,B1486)&gt;0,"yes","no")</f>
        <v>no</v>
      </c>
      <c r="W1486" s="198" t="s">
        <v>38</v>
      </c>
      <c r="X1486" s="9"/>
      <c r="AO1486" s="29"/>
      <c r="AP1486" s="103" t="s">
        <v>6651</v>
      </c>
      <c r="AQ1486" s="104" t="b">
        <v>1</v>
      </c>
      <c r="AR1486" s="105"/>
      <c r="AS1486" s="29"/>
      <c r="AT1486" s="131" t="str" cm="1">
        <f t="array" ref="AT1486">IFERROR(_xlfn.TEXTSPLIT(AR1486,";",,FALSE),"")</f>
        <v/>
      </c>
      <c r="BJ1486" s="132" t="str">
        <f t="shared" si="895"/>
        <v/>
      </c>
      <c r="BK1486" s="132" t="str">
        <f t="shared" si="896"/>
        <v/>
      </c>
      <c r="BL1486" s="132" t="str">
        <f t="shared" si="897"/>
        <v/>
      </c>
      <c r="BM1486" s="132" t="str">
        <f t="shared" si="898"/>
        <v/>
      </c>
      <c r="BN1486" s="132" t="str">
        <f t="shared" si="899"/>
        <v/>
      </c>
      <c r="BO1486" s="132" t="str">
        <f t="shared" si="900"/>
        <v/>
      </c>
      <c r="BP1486" s="132" t="str">
        <f t="shared" si="901"/>
        <v/>
      </c>
      <c r="BQ1486" s="132" t="str">
        <f t="shared" si="902"/>
        <v/>
      </c>
      <c r="BR1486" s="132" t="str">
        <f t="shared" si="903"/>
        <v/>
      </c>
      <c r="BS1486" s="132" t="str">
        <f t="shared" si="904"/>
        <v/>
      </c>
      <c r="BT1486" s="132" t="str">
        <f t="shared" si="905"/>
        <v/>
      </c>
      <c r="BU1486" s="132" t="str">
        <f t="shared" si="906"/>
        <v/>
      </c>
      <c r="BV1486" s="132" t="str">
        <f t="shared" si="907"/>
        <v/>
      </c>
      <c r="BW1486" s="132" t="str">
        <f t="shared" si="908"/>
        <v/>
      </c>
      <c r="BX1486" s="132" t="str">
        <f t="shared" si="909"/>
        <v/>
      </c>
      <c r="BY1486" s="132" t="str">
        <f t="shared" si="910"/>
        <v/>
      </c>
      <c r="BZ1486" t="str">
        <f t="shared" si="873"/>
        <v/>
      </c>
      <c r="CA1486" t="str">
        <f t="shared" si="874"/>
        <v/>
      </c>
      <c r="CB1486" t="str">
        <f t="shared" si="875"/>
        <v/>
      </c>
      <c r="CC1486" t="str">
        <f t="shared" si="876"/>
        <v/>
      </c>
      <c r="CD1486" t="str">
        <f t="shared" si="877"/>
        <v/>
      </c>
      <c r="CE1486" t="str">
        <f t="shared" si="878"/>
        <v/>
      </c>
      <c r="CF1486" t="str">
        <f t="shared" si="879"/>
        <v/>
      </c>
      <c r="CG1486" t="str">
        <f t="shared" si="880"/>
        <v/>
      </c>
      <c r="CH1486" t="str">
        <f t="shared" si="881"/>
        <v/>
      </c>
      <c r="CI1486" t="str">
        <f t="shared" si="882"/>
        <v/>
      </c>
      <c r="CJ1486" t="str">
        <f t="shared" si="883"/>
        <v/>
      </c>
      <c r="CK1486" t="str">
        <f t="shared" si="884"/>
        <v/>
      </c>
      <c r="CL1486" t="str">
        <f t="shared" si="885"/>
        <v/>
      </c>
      <c r="CM1486" t="str">
        <f t="shared" si="886"/>
        <v/>
      </c>
      <c r="CN1486" t="str">
        <f t="shared" si="887"/>
        <v/>
      </c>
      <c r="CO1486" t="str">
        <f t="shared" si="888"/>
        <v/>
      </c>
    </row>
    <row r="1487" spans="1:93" ht="15.6" customHeight="1">
      <c r="A1487" s="205" t="s">
        <v>6132</v>
      </c>
      <c r="B1487" s="193" t="s">
        <v>5354</v>
      </c>
      <c r="C1487" s="26" t="s">
        <v>6249</v>
      </c>
      <c r="D1487" s="27"/>
      <c r="E1487" s="27" t="s">
        <v>2890</v>
      </c>
      <c r="F1487" t="s">
        <v>48</v>
      </c>
      <c r="G1487" s="30" t="s">
        <v>58</v>
      </c>
      <c r="H1487" t="s">
        <v>526</v>
      </c>
      <c r="I1487" t="s">
        <v>337</v>
      </c>
      <c r="K1487" s="28"/>
      <c r="L1487" t="s">
        <v>472</v>
      </c>
      <c r="M1487" t="s">
        <v>38</v>
      </c>
      <c r="P1487" s="1" t="str">
        <f>_xlfn.CONCAT(A1461,"+",A1462,"+",A1463,"+",A1464,"+", A1465, "+", A1466,"+",A1467,"+",A1468,"+",A1469,"+",A1470,"+",A1471)</f>
        <v>tra_energy-demand_freight_HDV[TWh]+tra_energy-demand_freight_IWW[TWh]+tra_energy-demand_freight_aviation[TWh]+tra_energy-demand_freight_rail[TWh]+tra_energy-demand_freight_marine[TWh]+tra_energy-demand_passenger_2W[TWh]+tra_energy-demand_passenger_LDV[TWh]+tra_energy-demand_passenger_aviation[TWh]+tra_energy-demand_passenger_bus[TWh]+tra_energy-demand_passenger_metro-tram[TWh]+tra_energy-demand_passenger_rail[TWh]</v>
      </c>
      <c r="Q1487" s="1" t="s">
        <v>6652</v>
      </c>
      <c r="R1487" t="str">
        <f>IF(COUNTIF(soi_input_variables!A:A,B1487)&gt;0,"yes","no")</f>
        <v>no</v>
      </c>
      <c r="S1487" t="str">
        <f>IF(COUNTIF(midas_input_variables!A:A,B1487)&gt;0,"yes","no")</f>
        <v>no</v>
      </c>
      <c r="T1487" t="str">
        <f>IF(OR(R1487="yes",S1487="yes"),"yes","no")</f>
        <v>no</v>
      </c>
      <c r="V1487" t="str">
        <f>IF(COUNTIF(eucalc_variables_proxies!A:A,B1487)&gt;0,"yes","no")</f>
        <v>no</v>
      </c>
      <c r="X1487" t="s">
        <v>2966</v>
      </c>
      <c r="Y1487" t="s">
        <v>2966</v>
      </c>
      <c r="AO1487" s="29"/>
      <c r="AP1487" s="29" t="s">
        <v>6653</v>
      </c>
      <c r="AQ1487" s="104" t="b">
        <v>1</v>
      </c>
      <c r="AR1487" s="105"/>
      <c r="AS1487" s="29"/>
      <c r="AT1487" s="131" t="str" cm="1">
        <f t="array" ref="AT1487">IFERROR(_xlfn.TEXTSPLIT(AR1487,";",,FALSE),"")</f>
        <v/>
      </c>
      <c r="BJ1487" s="132" t="str">
        <f t="shared" si="895"/>
        <v/>
      </c>
      <c r="BK1487" s="132" t="str">
        <f t="shared" si="896"/>
        <v/>
      </c>
      <c r="BL1487" s="132" t="str">
        <f t="shared" si="897"/>
        <v/>
      </c>
      <c r="BM1487" s="132" t="str">
        <f t="shared" si="898"/>
        <v/>
      </c>
      <c r="BN1487" s="132" t="str">
        <f t="shared" si="899"/>
        <v/>
      </c>
      <c r="BO1487" s="132" t="str">
        <f t="shared" si="900"/>
        <v/>
      </c>
      <c r="BP1487" s="132" t="str">
        <f t="shared" si="901"/>
        <v/>
      </c>
      <c r="BQ1487" s="132" t="str">
        <f t="shared" si="902"/>
        <v/>
      </c>
      <c r="BR1487" s="132" t="str">
        <f t="shared" si="903"/>
        <v/>
      </c>
      <c r="BS1487" s="132" t="str">
        <f t="shared" si="904"/>
        <v/>
      </c>
      <c r="BT1487" s="132" t="str">
        <f t="shared" si="905"/>
        <v/>
      </c>
      <c r="BU1487" s="132" t="str">
        <f t="shared" si="906"/>
        <v/>
      </c>
      <c r="BV1487" s="132" t="str">
        <f t="shared" si="907"/>
        <v/>
      </c>
      <c r="BW1487" s="132" t="str">
        <f t="shared" si="908"/>
        <v/>
      </c>
      <c r="BX1487" s="132" t="str">
        <f t="shared" si="909"/>
        <v/>
      </c>
      <c r="BY1487" s="132" t="str">
        <f t="shared" si="910"/>
        <v/>
      </c>
      <c r="BZ1487" t="str">
        <f t="shared" si="873"/>
        <v/>
      </c>
      <c r="CA1487" t="str">
        <f t="shared" si="874"/>
        <v/>
      </c>
      <c r="CB1487" t="str">
        <f t="shared" si="875"/>
        <v/>
      </c>
      <c r="CC1487" t="str">
        <f t="shared" si="876"/>
        <v/>
      </c>
      <c r="CD1487" t="str">
        <f t="shared" si="877"/>
        <v/>
      </c>
      <c r="CE1487" t="str">
        <f t="shared" si="878"/>
        <v/>
      </c>
      <c r="CF1487" t="str">
        <f t="shared" si="879"/>
        <v/>
      </c>
      <c r="CG1487" t="str">
        <f t="shared" si="880"/>
        <v/>
      </c>
      <c r="CH1487" t="str">
        <f t="shared" si="881"/>
        <v/>
      </c>
      <c r="CI1487" t="str">
        <f t="shared" si="882"/>
        <v/>
      </c>
      <c r="CJ1487" t="str">
        <f t="shared" si="883"/>
        <v/>
      </c>
      <c r="CK1487" t="str">
        <f t="shared" si="884"/>
        <v/>
      </c>
      <c r="CL1487" t="str">
        <f t="shared" si="885"/>
        <v/>
      </c>
      <c r="CM1487" t="str">
        <f t="shared" si="886"/>
        <v/>
      </c>
      <c r="CN1487" t="str">
        <f t="shared" si="887"/>
        <v/>
      </c>
      <c r="CO1487" t="str">
        <f t="shared" si="888"/>
        <v/>
      </c>
    </row>
    <row r="1488" spans="1:93" ht="19.5" customHeight="1">
      <c r="A1488" t="s">
        <v>6047</v>
      </c>
      <c r="B1488" t="s">
        <v>6654</v>
      </c>
      <c r="C1488" s="26"/>
      <c r="D1488" s="27"/>
      <c r="E1488" s="27" t="s">
        <v>2890</v>
      </c>
      <c r="F1488" t="s">
        <v>48</v>
      </c>
      <c r="G1488" s="30" t="s">
        <v>58</v>
      </c>
      <c r="H1488" t="s">
        <v>526</v>
      </c>
      <c r="K1488" s="28"/>
      <c r="L1488" s="198" t="s">
        <v>472</v>
      </c>
      <c r="M1488" s="198" t="s">
        <v>1707</v>
      </c>
      <c r="R1488" t="str">
        <f>IF(COUNTIF(soi_input_variables!A:A,B1488)&gt;0,"yes","no")</f>
        <v>no</v>
      </c>
      <c r="S1488" t="str">
        <f>IF(COUNTIF(midas_input_variables!A:A,B1488)&gt;0,"yes","no")</f>
        <v>no</v>
      </c>
      <c r="T1488" t="str">
        <f t="shared" si="894"/>
        <v>no</v>
      </c>
      <c r="V1488" t="str">
        <f>IF(COUNTIF(eucalc_variables_proxies!A:A,B1488)&gt;0,"yes","no")</f>
        <v>no</v>
      </c>
      <c r="W1488" s="198" t="s">
        <v>38</v>
      </c>
      <c r="X1488" s="9"/>
      <c r="AO1488" s="29"/>
      <c r="AP1488" s="29" t="s">
        <v>6655</v>
      </c>
      <c r="AQ1488" s="104" t="b">
        <v>1</v>
      </c>
      <c r="AR1488" s="105"/>
      <c r="AS1488" s="29"/>
      <c r="AT1488" s="131" t="str" cm="1">
        <f t="array" ref="AT1488">IFERROR(_xlfn.TEXTSPLIT(AR1488,";",,FALSE),"")</f>
        <v/>
      </c>
      <c r="BJ1488" s="132" t="str">
        <f t="shared" si="895"/>
        <v/>
      </c>
      <c r="BK1488" s="132" t="str">
        <f t="shared" si="896"/>
        <v/>
      </c>
      <c r="BL1488" s="132" t="str">
        <f t="shared" si="897"/>
        <v/>
      </c>
      <c r="BM1488" s="132" t="str">
        <f t="shared" si="898"/>
        <v/>
      </c>
      <c r="BN1488" s="132" t="str">
        <f t="shared" si="899"/>
        <v/>
      </c>
      <c r="BO1488" s="132" t="str">
        <f t="shared" si="900"/>
        <v/>
      </c>
      <c r="BP1488" s="132" t="str">
        <f t="shared" si="901"/>
        <v/>
      </c>
      <c r="BQ1488" s="132" t="str">
        <f t="shared" si="902"/>
        <v/>
      </c>
      <c r="BR1488" s="132" t="str">
        <f t="shared" si="903"/>
        <v/>
      </c>
      <c r="BS1488" s="132" t="str">
        <f t="shared" si="904"/>
        <v/>
      </c>
      <c r="BT1488" s="132" t="str">
        <f t="shared" si="905"/>
        <v/>
      </c>
      <c r="BU1488" s="132" t="str">
        <f t="shared" si="906"/>
        <v/>
      </c>
      <c r="BV1488" s="132" t="str">
        <f t="shared" si="907"/>
        <v/>
      </c>
      <c r="BW1488" s="132" t="str">
        <f t="shared" si="908"/>
        <v/>
      </c>
      <c r="BX1488" s="132" t="str">
        <f t="shared" si="909"/>
        <v/>
      </c>
      <c r="BY1488" s="132" t="str">
        <f t="shared" si="910"/>
        <v/>
      </c>
      <c r="BZ1488" t="str">
        <f t="shared" si="873"/>
        <v/>
      </c>
      <c r="CA1488" t="str">
        <f t="shared" si="874"/>
        <v/>
      </c>
      <c r="CB1488" t="str">
        <f t="shared" si="875"/>
        <v/>
      </c>
      <c r="CC1488" t="str">
        <f t="shared" si="876"/>
        <v/>
      </c>
      <c r="CD1488" t="str">
        <f t="shared" si="877"/>
        <v/>
      </c>
      <c r="CE1488" t="str">
        <f t="shared" si="878"/>
        <v/>
      </c>
      <c r="CF1488" t="str">
        <f t="shared" si="879"/>
        <v/>
      </c>
      <c r="CG1488" t="str">
        <f t="shared" si="880"/>
        <v/>
      </c>
      <c r="CH1488" t="str">
        <f t="shared" si="881"/>
        <v/>
      </c>
      <c r="CI1488" t="str">
        <f t="shared" si="882"/>
        <v/>
      </c>
      <c r="CJ1488" t="str">
        <f t="shared" si="883"/>
        <v/>
      </c>
      <c r="CK1488" t="str">
        <f t="shared" si="884"/>
        <v/>
      </c>
      <c r="CL1488" t="str">
        <f t="shared" si="885"/>
        <v/>
      </c>
      <c r="CM1488" t="str">
        <f t="shared" si="886"/>
        <v/>
      </c>
      <c r="CN1488" t="str">
        <f t="shared" si="887"/>
        <v/>
      </c>
      <c r="CO1488" t="str">
        <f t="shared" si="888"/>
        <v/>
      </c>
    </row>
    <row r="1489" spans="1:93" ht="19.5" customHeight="1">
      <c r="A1489" s="198" t="s">
        <v>6278</v>
      </c>
      <c r="B1489" t="s">
        <v>6656</v>
      </c>
      <c r="C1489" s="26"/>
      <c r="D1489" s="27"/>
      <c r="E1489" s="27" t="s">
        <v>6657</v>
      </c>
      <c r="F1489" t="s">
        <v>48</v>
      </c>
      <c r="G1489" s="30" t="s">
        <v>58</v>
      </c>
      <c r="K1489" s="28"/>
      <c r="L1489" s="198"/>
      <c r="M1489" s="198" t="s">
        <v>1707</v>
      </c>
      <c r="R1489" t="str">
        <f>IF(COUNTIF(soi_input_variables!A:A,B1489)&gt;0,"yes","no")</f>
        <v>no</v>
      </c>
      <c r="S1489" t="str">
        <f>IF(COUNTIF(midas_input_variables!A:A,B1489)&gt;0,"yes","no")</f>
        <v>no</v>
      </c>
      <c r="T1489" t="str">
        <f t="shared" ref="T1489:T1491" si="911">IF(OR(R1489="yes",S1489="yes"),"yes","no")</f>
        <v>no</v>
      </c>
      <c r="V1489" t="str">
        <f>IF(COUNTIF(eucalc_variables_proxies!A:A,B1489)&gt;0,"yes","no")</f>
        <v>no</v>
      </c>
      <c r="W1489" s="198" t="s">
        <v>38</v>
      </c>
      <c r="X1489" s="9"/>
      <c r="AO1489" s="29"/>
      <c r="AP1489" s="103" t="s">
        <v>6658</v>
      </c>
      <c r="AQ1489" s="104" t="b">
        <v>1</v>
      </c>
      <c r="AR1489" s="105"/>
      <c r="AS1489" s="29"/>
      <c r="AT1489" s="131" t="str" cm="1">
        <f t="array" ref="AT1489">IFERROR(_xlfn.TEXTSPLIT(AR1489,";",,FALSE),"")</f>
        <v/>
      </c>
      <c r="BJ1489" s="132" t="str">
        <f t="shared" si="895"/>
        <v/>
      </c>
      <c r="BK1489" s="132" t="str">
        <f t="shared" si="896"/>
        <v/>
      </c>
      <c r="BL1489" s="132" t="str">
        <f t="shared" si="897"/>
        <v/>
      </c>
      <c r="BM1489" s="132" t="str">
        <f t="shared" si="898"/>
        <v/>
      </c>
      <c r="BN1489" s="132" t="str">
        <f t="shared" si="899"/>
        <v/>
      </c>
      <c r="BO1489" s="132" t="str">
        <f t="shared" si="900"/>
        <v/>
      </c>
      <c r="BP1489" s="132" t="str">
        <f t="shared" si="901"/>
        <v/>
      </c>
      <c r="BQ1489" s="132" t="str">
        <f t="shared" si="902"/>
        <v/>
      </c>
      <c r="BR1489" s="132" t="str">
        <f t="shared" si="903"/>
        <v/>
      </c>
      <c r="BS1489" s="132" t="str">
        <f t="shared" si="904"/>
        <v/>
      </c>
      <c r="BT1489" s="132" t="str">
        <f t="shared" si="905"/>
        <v/>
      </c>
      <c r="BU1489" s="132" t="str">
        <f t="shared" si="906"/>
        <v/>
      </c>
      <c r="BV1489" s="132" t="str">
        <f t="shared" si="907"/>
        <v/>
      </c>
      <c r="BW1489" s="132" t="str">
        <f t="shared" si="908"/>
        <v/>
      </c>
      <c r="BX1489" s="132" t="str">
        <f t="shared" si="909"/>
        <v/>
      </c>
      <c r="BY1489" s="132" t="str">
        <f t="shared" si="910"/>
        <v/>
      </c>
      <c r="BZ1489" t="str">
        <f t="shared" ref="BZ1489:BZ1504" si="912" xml:space="preserve"> IF(LEN(BJ1489)&gt;0,VLOOKUP(BJ1489,$AO:$AP,2,FALSE),"")</f>
        <v/>
      </c>
      <c r="CA1489" t="str">
        <f t="shared" ref="CA1489:CA1504" si="913" xml:space="preserve"> IF(LEN(BK1489)&gt;0,VLOOKUP(BK1489,$AO:$AP,2,FALSE),"")</f>
        <v/>
      </c>
      <c r="CB1489" t="str">
        <f t="shared" ref="CB1489:CB1504" si="914" xml:space="preserve"> IF(LEN(BL1489)&gt;0,VLOOKUP(BL1489,$AO:$AP,2,FALSE),"")</f>
        <v/>
      </c>
      <c r="CC1489" t="str">
        <f t="shared" ref="CC1489:CC1504" si="915" xml:space="preserve"> IF(LEN(BM1489)&gt;0,VLOOKUP(BM1489,$AO:$AP,2,FALSE),"")</f>
        <v/>
      </c>
      <c r="CD1489" t="str">
        <f t="shared" ref="CD1489:CD1504" si="916" xml:space="preserve"> IF(LEN(BN1489)&gt;0,VLOOKUP(BN1489,$AO:$AP,2,FALSE),"")</f>
        <v/>
      </c>
      <c r="CE1489" t="str">
        <f t="shared" ref="CE1489:CE1504" si="917" xml:space="preserve"> IF(LEN(BO1489)&gt;0,VLOOKUP(BO1489,$AO:$AP,2,FALSE),"")</f>
        <v/>
      </c>
      <c r="CF1489" t="str">
        <f t="shared" ref="CF1489:CF1504" si="918" xml:space="preserve"> IF(LEN(BP1489)&gt;0,VLOOKUP(BP1489,$AO:$AP,2,FALSE),"")</f>
        <v/>
      </c>
      <c r="CG1489" t="str">
        <f t="shared" ref="CG1489:CG1504" si="919" xml:space="preserve"> IF(LEN(BQ1489)&gt;0,VLOOKUP(BQ1489,$AO:$AP,2,FALSE),"")</f>
        <v/>
      </c>
      <c r="CH1489" t="str">
        <f t="shared" ref="CH1489:CH1504" si="920" xml:space="preserve"> IF(LEN(BR1489)&gt;0,VLOOKUP(BR1489,$AO:$AP,2,FALSE),"")</f>
        <v/>
      </c>
      <c r="CI1489" t="str">
        <f t="shared" ref="CI1489:CI1504" si="921" xml:space="preserve"> IF(LEN(BS1489)&gt;0,VLOOKUP(BS1489,$AO:$AP,2,FALSE),"")</f>
        <v/>
      </c>
      <c r="CJ1489" t="str">
        <f t="shared" ref="CJ1489:CJ1504" si="922" xml:space="preserve"> IF(LEN(BT1489)&gt;0,VLOOKUP(BT1489,$AO:$AP,2,FALSE),"")</f>
        <v/>
      </c>
      <c r="CK1489" t="str">
        <f t="shared" ref="CK1489:CK1504" si="923" xml:space="preserve"> IF(LEN(BU1489)&gt;0,VLOOKUP(BU1489,$AO:$AP,2,FALSE),"")</f>
        <v/>
      </c>
      <c r="CL1489" t="str">
        <f t="shared" ref="CL1489:CL1504" si="924" xml:space="preserve"> IF(LEN(BV1489)&gt;0,VLOOKUP(BV1489,$AO:$AP,2,FALSE),"")</f>
        <v/>
      </c>
      <c r="CM1489" t="str">
        <f t="shared" ref="CM1489:CM1504" si="925" xml:space="preserve"> IF(LEN(BW1489)&gt;0,VLOOKUP(BW1489,$AO:$AP,2,FALSE),"")</f>
        <v/>
      </c>
      <c r="CN1489" t="str">
        <f t="shared" ref="CN1489:CN1504" si="926" xml:space="preserve"> IF(LEN(BX1489)&gt;0,VLOOKUP(BX1489,$AO:$AP,2,FALSE),"")</f>
        <v/>
      </c>
      <c r="CO1489" t="str">
        <f t="shared" ref="CO1489:CO1504" si="927" xml:space="preserve"> IF(LEN(BY1489)&gt;0,VLOOKUP(BY1489,$AO:$AP,2,FALSE),"")</f>
        <v/>
      </c>
    </row>
    <row r="1490" spans="1:93" ht="18.600000000000001" customHeight="1">
      <c r="A1490" s="192" t="s">
        <v>4781</v>
      </c>
      <c r="B1490" s="193" t="s">
        <v>5718</v>
      </c>
      <c r="C1490" s="26" t="s">
        <v>6659</v>
      </c>
      <c r="D1490" s="27"/>
      <c r="E1490" s="27" t="s">
        <v>1163</v>
      </c>
      <c r="F1490" t="s">
        <v>36</v>
      </c>
      <c r="G1490" s="30" t="s">
        <v>58</v>
      </c>
      <c r="H1490" t="s">
        <v>150</v>
      </c>
      <c r="I1490" t="s">
        <v>337</v>
      </c>
      <c r="K1490" s="28"/>
      <c r="L1490" t="s">
        <v>472</v>
      </c>
      <c r="M1490" t="s">
        <v>1707</v>
      </c>
      <c r="Q1490" s="1" t="s">
        <v>6660</v>
      </c>
      <c r="R1490" t="str">
        <f>IF(COUNTIF(soi_input_variables!A:A,B1490)&gt;0,"yes","no")</f>
        <v>no</v>
      </c>
      <c r="S1490" t="str">
        <f>IF(COUNTIF(midas_input_variables!A:A,B1490)&gt;0,"yes","no")</f>
        <v>no</v>
      </c>
      <c r="T1490" t="str">
        <f t="shared" si="911"/>
        <v>no</v>
      </c>
      <c r="V1490" t="str">
        <f>IF(COUNTIF(eucalc_variables_proxies!A:A,B1490)&gt;0,"yes","no")</f>
        <v>yes</v>
      </c>
      <c r="X1490" t="s">
        <v>3138</v>
      </c>
      <c r="Y1490" t="s">
        <v>3138</v>
      </c>
      <c r="AO1490" s="29"/>
      <c r="AP1490" s="103" t="s">
        <v>6661</v>
      </c>
      <c r="AQ1490" s="104" t="b">
        <v>0</v>
      </c>
      <c r="AR1490" s="105"/>
      <c r="AS1490" s="29"/>
      <c r="AT1490" s="131" t="str" cm="1">
        <f t="array" ref="AT1490">IFERROR(_xlfn.TEXTSPLIT(AR1490,";",,FALSE),"")</f>
        <v/>
      </c>
      <c r="BJ1490" s="132" t="str">
        <f t="shared" si="895"/>
        <v/>
      </c>
      <c r="BK1490" s="132" t="str">
        <f t="shared" si="896"/>
        <v/>
      </c>
      <c r="BL1490" s="132" t="str">
        <f t="shared" si="897"/>
        <v/>
      </c>
      <c r="BM1490" s="132" t="str">
        <f t="shared" si="898"/>
        <v/>
      </c>
      <c r="BN1490" s="132" t="str">
        <f t="shared" si="899"/>
        <v/>
      </c>
      <c r="BO1490" s="132" t="str">
        <f t="shared" si="900"/>
        <v/>
      </c>
      <c r="BP1490" s="132" t="str">
        <f t="shared" si="901"/>
        <v/>
      </c>
      <c r="BQ1490" s="132" t="str">
        <f t="shared" si="902"/>
        <v/>
      </c>
      <c r="BR1490" s="132" t="str">
        <f t="shared" si="903"/>
        <v/>
      </c>
      <c r="BS1490" s="132" t="str">
        <f t="shared" si="904"/>
        <v/>
      </c>
      <c r="BT1490" s="132" t="str">
        <f t="shared" si="905"/>
        <v/>
      </c>
      <c r="BU1490" s="132" t="str">
        <f t="shared" si="906"/>
        <v/>
      </c>
      <c r="BV1490" s="132" t="str">
        <f t="shared" si="907"/>
        <v/>
      </c>
      <c r="BW1490" s="132" t="str">
        <f t="shared" si="908"/>
        <v/>
      </c>
      <c r="BX1490" s="132" t="str">
        <f t="shared" si="909"/>
        <v/>
      </c>
      <c r="BY1490" s="132" t="str">
        <f t="shared" si="910"/>
        <v/>
      </c>
      <c r="BZ1490" t="str">
        <f t="shared" si="912"/>
        <v/>
      </c>
      <c r="CA1490" t="str">
        <f t="shared" si="913"/>
        <v/>
      </c>
      <c r="CB1490" t="str">
        <f t="shared" si="914"/>
        <v/>
      </c>
      <c r="CC1490" t="str">
        <f t="shared" si="915"/>
        <v/>
      </c>
      <c r="CD1490" t="str">
        <f t="shared" si="916"/>
        <v/>
      </c>
      <c r="CE1490" t="str">
        <f t="shared" si="917"/>
        <v/>
      </c>
      <c r="CF1490" t="str">
        <f t="shared" si="918"/>
        <v/>
      </c>
      <c r="CG1490" t="str">
        <f t="shared" si="919"/>
        <v/>
      </c>
      <c r="CH1490" t="str">
        <f t="shared" si="920"/>
        <v/>
      </c>
      <c r="CI1490" t="str">
        <f t="shared" si="921"/>
        <v/>
      </c>
      <c r="CJ1490" t="str">
        <f t="shared" si="922"/>
        <v/>
      </c>
      <c r="CK1490" t="str">
        <f t="shared" si="923"/>
        <v/>
      </c>
      <c r="CL1490" t="str">
        <f t="shared" si="924"/>
        <v/>
      </c>
      <c r="CM1490" t="str">
        <f t="shared" si="925"/>
        <v/>
      </c>
      <c r="CN1490" t="str">
        <f t="shared" si="926"/>
        <v/>
      </c>
      <c r="CO1490" t="str">
        <f t="shared" si="927"/>
        <v/>
      </c>
    </row>
    <row r="1491" spans="1:93" ht="16.5" customHeight="1">
      <c r="A1491" t="s">
        <v>6592</v>
      </c>
      <c r="B1491" t="s">
        <v>6662</v>
      </c>
      <c r="C1491" s="26"/>
      <c r="D1491" s="30"/>
      <c r="E1491" s="27" t="s">
        <v>1163</v>
      </c>
      <c r="F1491" t="s">
        <v>36</v>
      </c>
      <c r="G1491" s="30" t="s">
        <v>58</v>
      </c>
      <c r="H1491" t="s">
        <v>150</v>
      </c>
      <c r="K1491" s="28"/>
      <c r="M1491" s="198" t="s">
        <v>1707</v>
      </c>
      <c r="R1491" t="str">
        <f>IF(COUNTIF(soi_input_variables!A:A,B1491)&gt;0,"yes","no")</f>
        <v>no</v>
      </c>
      <c r="S1491" t="str">
        <f>IF(COUNTIF(midas_input_variables!A:A,B1491)&gt;0,"yes","no")</f>
        <v>no</v>
      </c>
      <c r="T1491" t="str">
        <f t="shared" si="911"/>
        <v>no</v>
      </c>
      <c r="V1491" t="str">
        <f>IF(COUNTIF(eucalc_variables_proxies!A:A,B1491)&gt;0,"yes","no")</f>
        <v>no</v>
      </c>
      <c r="W1491" s="198" t="s">
        <v>38</v>
      </c>
      <c r="AO1491" s="29"/>
      <c r="AP1491" s="103" t="s">
        <v>5229</v>
      </c>
      <c r="AQ1491" s="104" t="b">
        <v>0</v>
      </c>
      <c r="AR1491" s="105" t="s">
        <v>6663</v>
      </c>
      <c r="AS1491" s="29"/>
      <c r="AT1491" s="131" t="str" cm="1">
        <f t="array" ref="AT1491:BI1491">IFERROR(_xlfn.TEXTSPLIT(AR1491,";",,FALSE),"")</f>
        <v>1401</v>
      </c>
      <c r="AU1491" s="131" t="str">
        <v>1408</v>
      </c>
      <c r="AV1491" s="131" t="str">
        <v>1415</v>
      </c>
      <c r="AW1491" s="131" t="str">
        <v>1403</v>
      </c>
      <c r="AX1491" s="131" t="str">
        <v>2303</v>
      </c>
      <c r="AY1491" s="131" t="str">
        <v>2304</v>
      </c>
      <c r="AZ1491" s="131" t="str">
        <v>1404</v>
      </c>
      <c r="BA1491" s="131" t="str">
        <v>1402</v>
      </c>
      <c r="BB1491" s="131" t="str">
        <v>1405</v>
      </c>
      <c r="BC1491" s="131" t="str">
        <v>1409</v>
      </c>
      <c r="BD1491" s="131" t="str">
        <v>3</v>
      </c>
      <c r="BE1491" s="131" t="str">
        <v>2101</v>
      </c>
      <c r="BF1491" s="131" t="str">
        <v>1407</v>
      </c>
      <c r="BG1491" s="131" t="str">
        <v>3000</v>
      </c>
      <c r="BH1491" s="131" t="str">
        <v>3001</v>
      </c>
      <c r="BI1491" s="131" t="str">
        <v>1406</v>
      </c>
      <c r="BJ1491" s="132">
        <f t="shared" si="895"/>
        <v>1401</v>
      </c>
      <c r="BK1491" s="132">
        <f t="shared" si="896"/>
        <v>1408</v>
      </c>
      <c r="BL1491" s="132">
        <f t="shared" si="897"/>
        <v>1415</v>
      </c>
      <c r="BM1491" s="132">
        <f t="shared" si="898"/>
        <v>1403</v>
      </c>
      <c r="BN1491" s="132">
        <f t="shared" si="899"/>
        <v>2303</v>
      </c>
      <c r="BO1491" s="132">
        <f t="shared" si="900"/>
        <v>2304</v>
      </c>
      <c r="BP1491" s="132">
        <f t="shared" si="901"/>
        <v>1404</v>
      </c>
      <c r="BQ1491" s="132">
        <f t="shared" si="902"/>
        <v>1402</v>
      </c>
      <c r="BR1491" s="132">
        <f t="shared" si="903"/>
        <v>1405</v>
      </c>
      <c r="BS1491" s="132">
        <f t="shared" si="904"/>
        <v>1409</v>
      </c>
      <c r="BT1491" s="132">
        <f t="shared" si="905"/>
        <v>3</v>
      </c>
      <c r="BU1491" s="132">
        <f t="shared" si="906"/>
        <v>2101</v>
      </c>
      <c r="BV1491" s="132">
        <f t="shared" si="907"/>
        <v>1407</v>
      </c>
      <c r="BW1491" s="132">
        <f t="shared" si="908"/>
        <v>3000</v>
      </c>
      <c r="BX1491" s="132">
        <f t="shared" si="909"/>
        <v>3001</v>
      </c>
      <c r="BY1491" s="132">
        <f t="shared" si="910"/>
        <v>1406</v>
      </c>
      <c r="BZ1491" t="str">
        <f t="shared" si="912"/>
        <v>lus_emissions-CO2e_forest-rem-forest[Mt]</v>
      </c>
      <c r="CA1491" t="str">
        <f t="shared" si="913"/>
        <v>bdy_emissions-CO2e[Mt]</v>
      </c>
      <c r="CB1491" t="str">
        <f t="shared" si="914"/>
        <v>fos_emissions-CO2e[Mt]</v>
      </c>
      <c r="CC1491" t="str">
        <f t="shared" si="915"/>
        <v>elc_emissions-CO2e_fossil_coal[Mt]</v>
      </c>
      <c r="CD1491" t="str">
        <f t="shared" si="916"/>
        <v>dhg_emissions-CO2e_gas-ff-natural[Mt]</v>
      </c>
      <c r="CE1491" t="str">
        <f t="shared" si="917"/>
        <v>dhg_emissions-CO2e_heat-ambient[Mt]</v>
      </c>
      <c r="CF1491" t="str">
        <f t="shared" si="918"/>
        <v>ind_emissions-CO2e_fbt[Mt]</v>
      </c>
      <c r="CG1491" t="str">
        <f t="shared" si="919"/>
        <v>amm_emissions-CO2e[Mt]</v>
      </c>
      <c r="CH1491" t="str">
        <f t="shared" si="920"/>
        <v>tra_emissions-CO2e_freight_HDV[Mt]</v>
      </c>
      <c r="CI1491" t="str">
        <f t="shared" si="921"/>
        <v>tra_emissions-CO2e_passenger_2W[Mt]</v>
      </c>
      <c r="CJ1491" t="str">
        <f t="shared" si="922"/>
        <v>bld_emissions-CO2e_non-residential_appliances[Mt]</v>
      </c>
      <c r="CK1491" t="str">
        <f t="shared" si="923"/>
        <v>bld_emissions-CO2e_gas-ff-natural[Mt]</v>
      </c>
      <c r="CL1491" t="str">
        <f t="shared" si="924"/>
        <v>agr_emissions-CO2e_crop_burnt-residues[Mt]</v>
      </c>
      <c r="CM1491" t="str">
        <f t="shared" si="925"/>
        <v>ind_emissions-CO2e_biogenic_cement[Mt]</v>
      </c>
      <c r="CN1491" t="str">
        <f t="shared" si="926"/>
        <v>elc_emissions-CO2e_RES_bio[Mt]</v>
      </c>
      <c r="CO1491" t="str">
        <f t="shared" si="927"/>
        <v>ind_emissions-CO2e_chem[Mt]</v>
      </c>
    </row>
    <row r="1492" spans="1:93" ht="16.5" customHeight="1">
      <c r="A1492" t="s">
        <v>6594</v>
      </c>
      <c r="B1492" t="s">
        <v>6664</v>
      </c>
      <c r="C1492" s="26"/>
      <c r="D1492" s="30"/>
      <c r="E1492" s="27" t="s">
        <v>1163</v>
      </c>
      <c r="F1492" t="s">
        <v>36</v>
      </c>
      <c r="G1492" s="30" t="s">
        <v>58</v>
      </c>
      <c r="H1492" t="s">
        <v>150</v>
      </c>
      <c r="K1492" s="28"/>
      <c r="M1492" s="198" t="s">
        <v>1707</v>
      </c>
      <c r="R1492" t="str">
        <f>IF(COUNTIF(soi_input_variables!A:A,B1492)&gt;0,"yes","no")</f>
        <v>no</v>
      </c>
      <c r="S1492" t="str">
        <f>IF(COUNTIF(midas_input_variables!A:A,B1492)&gt;0,"yes","no")</f>
        <v>no</v>
      </c>
      <c r="T1492" t="str">
        <f t="shared" ref="T1492:T1496" si="928">IF(OR(R1492="yes",S1492="yes"),"yes","no")</f>
        <v>no</v>
      </c>
      <c r="V1492" t="str">
        <f>IF(COUNTIF(eucalc_variables_proxies!A:A,B1492)&gt;0,"yes","no")</f>
        <v>no</v>
      </c>
      <c r="W1492" s="198" t="s">
        <v>38</v>
      </c>
      <c r="AO1492" s="29"/>
      <c r="AP1492" s="103" t="s">
        <v>6665</v>
      </c>
      <c r="AQ1492" s="104" t="b">
        <v>1</v>
      </c>
      <c r="AR1492" s="105"/>
      <c r="AS1492" s="29"/>
      <c r="AT1492" s="131" t="str" cm="1">
        <f t="array" ref="AT1492">IFERROR(_xlfn.TEXTSPLIT(AR1492,";",,FALSE),"")</f>
        <v/>
      </c>
      <c r="BJ1492" s="132" t="str">
        <f t="shared" si="895"/>
        <v/>
      </c>
      <c r="BK1492" s="132" t="str">
        <f t="shared" si="896"/>
        <v/>
      </c>
      <c r="BL1492" s="132" t="str">
        <f t="shared" si="897"/>
        <v/>
      </c>
      <c r="BM1492" s="132" t="str">
        <f t="shared" si="898"/>
        <v/>
      </c>
      <c r="BN1492" s="132" t="str">
        <f t="shared" si="899"/>
        <v/>
      </c>
      <c r="BO1492" s="132" t="str">
        <f t="shared" si="900"/>
        <v/>
      </c>
      <c r="BP1492" s="132" t="str">
        <f t="shared" si="901"/>
        <v/>
      </c>
      <c r="BQ1492" s="132" t="str">
        <f t="shared" si="902"/>
        <v/>
      </c>
      <c r="BR1492" s="132" t="str">
        <f t="shared" si="903"/>
        <v/>
      </c>
      <c r="BS1492" s="132" t="str">
        <f t="shared" si="904"/>
        <v/>
      </c>
      <c r="BT1492" s="132" t="str">
        <f t="shared" si="905"/>
        <v/>
      </c>
      <c r="BU1492" s="132" t="str">
        <f t="shared" si="906"/>
        <v/>
      </c>
      <c r="BV1492" s="132" t="str">
        <f t="shared" si="907"/>
        <v/>
      </c>
      <c r="BW1492" s="132" t="str">
        <f t="shared" si="908"/>
        <v/>
      </c>
      <c r="BX1492" s="132" t="str">
        <f t="shared" si="909"/>
        <v/>
      </c>
      <c r="BY1492" s="132" t="str">
        <f t="shared" si="910"/>
        <v/>
      </c>
      <c r="BZ1492" t="str">
        <f t="shared" si="912"/>
        <v/>
      </c>
      <c r="CA1492" t="str">
        <f t="shared" si="913"/>
        <v/>
      </c>
      <c r="CB1492" t="str">
        <f t="shared" si="914"/>
        <v/>
      </c>
      <c r="CC1492" t="str">
        <f t="shared" si="915"/>
        <v/>
      </c>
      <c r="CD1492" t="str">
        <f t="shared" si="916"/>
        <v/>
      </c>
      <c r="CE1492" t="str">
        <f t="shared" si="917"/>
        <v/>
      </c>
      <c r="CF1492" t="str">
        <f t="shared" si="918"/>
        <v/>
      </c>
      <c r="CG1492" t="str">
        <f t="shared" si="919"/>
        <v/>
      </c>
      <c r="CH1492" t="str">
        <f t="shared" si="920"/>
        <v/>
      </c>
      <c r="CI1492" t="str">
        <f t="shared" si="921"/>
        <v/>
      </c>
      <c r="CJ1492" t="str">
        <f t="shared" si="922"/>
        <v/>
      </c>
      <c r="CK1492" t="str">
        <f t="shared" si="923"/>
        <v/>
      </c>
      <c r="CL1492" t="str">
        <f t="shared" si="924"/>
        <v/>
      </c>
      <c r="CM1492" t="str">
        <f t="shared" si="925"/>
        <v/>
      </c>
      <c r="CN1492" t="str">
        <f t="shared" si="926"/>
        <v/>
      </c>
      <c r="CO1492" t="str">
        <f t="shared" si="927"/>
        <v/>
      </c>
    </row>
    <row r="1493" spans="1:93" ht="16.5" customHeight="1">
      <c r="A1493" t="s">
        <v>6596</v>
      </c>
      <c r="B1493" t="s">
        <v>6666</v>
      </c>
      <c r="C1493" s="26"/>
      <c r="D1493" s="30"/>
      <c r="E1493" s="27" t="s">
        <v>1163</v>
      </c>
      <c r="F1493" t="s">
        <v>36</v>
      </c>
      <c r="G1493" s="30" t="s">
        <v>58</v>
      </c>
      <c r="H1493" t="s">
        <v>150</v>
      </c>
      <c r="K1493" s="28"/>
      <c r="M1493" s="198" t="s">
        <v>1707</v>
      </c>
      <c r="R1493" t="str">
        <f>IF(COUNTIF(soi_input_variables!A:A,B1493)&gt;0,"yes","no")</f>
        <v>no</v>
      </c>
      <c r="S1493" t="str">
        <f>IF(COUNTIF(midas_input_variables!A:A,B1493)&gt;0,"yes","no")</f>
        <v>no</v>
      </c>
      <c r="T1493" t="str">
        <f t="shared" si="928"/>
        <v>no</v>
      </c>
      <c r="V1493" t="str">
        <f>IF(COUNTIF(eucalc_variables_proxies!A:A,B1493)&gt;0,"yes","no")</f>
        <v>no</v>
      </c>
      <c r="W1493" s="198" t="s">
        <v>38</v>
      </c>
      <c r="AO1493" s="29"/>
      <c r="AP1493" s="103" t="s">
        <v>6667</v>
      </c>
      <c r="AQ1493" s="104" t="b">
        <v>1</v>
      </c>
      <c r="AR1493" s="105"/>
      <c r="AS1493" s="29"/>
      <c r="AT1493" s="131" t="str" cm="1">
        <f t="array" ref="AT1493">IFERROR(_xlfn.TEXTSPLIT(AR1493,";",,FALSE),"")</f>
        <v/>
      </c>
      <c r="BJ1493" s="132" t="str">
        <f t="shared" si="895"/>
        <v/>
      </c>
      <c r="BK1493" s="132" t="str">
        <f t="shared" si="896"/>
        <v/>
      </c>
      <c r="BL1493" s="132" t="str">
        <f t="shared" si="897"/>
        <v/>
      </c>
      <c r="BM1493" s="132" t="str">
        <f t="shared" si="898"/>
        <v/>
      </c>
      <c r="BN1493" s="132" t="str">
        <f t="shared" si="899"/>
        <v/>
      </c>
      <c r="BO1493" s="132" t="str">
        <f t="shared" si="900"/>
        <v/>
      </c>
      <c r="BP1493" s="132" t="str">
        <f t="shared" si="901"/>
        <v/>
      </c>
      <c r="BQ1493" s="132" t="str">
        <f t="shared" si="902"/>
        <v/>
      </c>
      <c r="BR1493" s="132" t="str">
        <f t="shared" si="903"/>
        <v/>
      </c>
      <c r="BS1493" s="132" t="str">
        <f t="shared" si="904"/>
        <v/>
      </c>
      <c r="BT1493" s="132" t="str">
        <f t="shared" si="905"/>
        <v/>
      </c>
      <c r="BU1493" s="132" t="str">
        <f t="shared" si="906"/>
        <v/>
      </c>
      <c r="BV1493" s="132" t="str">
        <f t="shared" si="907"/>
        <v/>
      </c>
      <c r="BW1493" s="132" t="str">
        <f t="shared" si="908"/>
        <v/>
      </c>
      <c r="BX1493" s="132" t="str">
        <f t="shared" si="909"/>
        <v/>
      </c>
      <c r="BY1493" s="132" t="str">
        <f t="shared" si="910"/>
        <v/>
      </c>
      <c r="BZ1493" t="str">
        <f t="shared" si="912"/>
        <v/>
      </c>
      <c r="CA1493" t="str">
        <f t="shared" si="913"/>
        <v/>
      </c>
      <c r="CB1493" t="str">
        <f t="shared" si="914"/>
        <v/>
      </c>
      <c r="CC1493" t="str">
        <f t="shared" si="915"/>
        <v/>
      </c>
      <c r="CD1493" t="str">
        <f t="shared" si="916"/>
        <v/>
      </c>
      <c r="CE1493" t="str">
        <f t="shared" si="917"/>
        <v/>
      </c>
      <c r="CF1493" t="str">
        <f t="shared" si="918"/>
        <v/>
      </c>
      <c r="CG1493" t="str">
        <f t="shared" si="919"/>
        <v/>
      </c>
      <c r="CH1493" t="str">
        <f t="shared" si="920"/>
        <v/>
      </c>
      <c r="CI1493" t="str">
        <f t="shared" si="921"/>
        <v/>
      </c>
      <c r="CJ1493" t="str">
        <f t="shared" si="922"/>
        <v/>
      </c>
      <c r="CK1493" t="str">
        <f t="shared" si="923"/>
        <v/>
      </c>
      <c r="CL1493" t="str">
        <f t="shared" si="924"/>
        <v/>
      </c>
      <c r="CM1493" t="str">
        <f t="shared" si="925"/>
        <v/>
      </c>
      <c r="CN1493" t="str">
        <f t="shared" si="926"/>
        <v/>
      </c>
      <c r="CO1493" t="str">
        <f t="shared" si="927"/>
        <v/>
      </c>
    </row>
    <row r="1494" spans="1:93" ht="16.5" customHeight="1">
      <c r="A1494" t="s">
        <v>6598</v>
      </c>
      <c r="B1494" t="s">
        <v>6668</v>
      </c>
      <c r="C1494" s="26"/>
      <c r="D1494" s="30"/>
      <c r="E1494" s="27" t="s">
        <v>1163</v>
      </c>
      <c r="F1494" t="s">
        <v>36</v>
      </c>
      <c r="G1494" s="30" t="s">
        <v>58</v>
      </c>
      <c r="H1494" t="s">
        <v>150</v>
      </c>
      <c r="K1494" s="28"/>
      <c r="M1494" s="198" t="s">
        <v>1707</v>
      </c>
      <c r="R1494" t="str">
        <f>IF(COUNTIF(soi_input_variables!A:A,B1494)&gt;0,"yes","no")</f>
        <v>no</v>
      </c>
      <c r="S1494" t="str">
        <f>IF(COUNTIF(midas_input_variables!A:A,B1494)&gt;0,"yes","no")</f>
        <v>no</v>
      </c>
      <c r="T1494" t="str">
        <f t="shared" si="928"/>
        <v>no</v>
      </c>
      <c r="V1494" t="str">
        <f>IF(COUNTIF(eucalc_variables_proxies!A:A,B1494)&gt;0,"yes","no")</f>
        <v>no</v>
      </c>
      <c r="W1494" s="198" t="s">
        <v>38</v>
      </c>
      <c r="AO1494" s="29"/>
      <c r="AP1494" s="103" t="s">
        <v>6669</v>
      </c>
      <c r="AQ1494" s="104" t="b">
        <v>1</v>
      </c>
      <c r="AR1494" s="105"/>
      <c r="AS1494" s="29"/>
      <c r="AT1494" s="131" t="str" cm="1">
        <f t="array" ref="AT1494">IFERROR(_xlfn.TEXTSPLIT(AR1494,";",,FALSE),"")</f>
        <v/>
      </c>
      <c r="BJ1494" s="132" t="str">
        <f t="shared" si="895"/>
        <v/>
      </c>
      <c r="BK1494" s="132" t="str">
        <f t="shared" si="896"/>
        <v/>
      </c>
      <c r="BL1494" s="132" t="str">
        <f t="shared" si="897"/>
        <v/>
      </c>
      <c r="BM1494" s="132" t="str">
        <f t="shared" si="898"/>
        <v/>
      </c>
      <c r="BN1494" s="132" t="str">
        <f t="shared" si="899"/>
        <v/>
      </c>
      <c r="BO1494" s="132" t="str">
        <f t="shared" si="900"/>
        <v/>
      </c>
      <c r="BP1494" s="132" t="str">
        <f t="shared" si="901"/>
        <v/>
      </c>
      <c r="BQ1494" s="132" t="str">
        <f t="shared" si="902"/>
        <v/>
      </c>
      <c r="BR1494" s="132" t="str">
        <f t="shared" si="903"/>
        <v/>
      </c>
      <c r="BS1494" s="132" t="str">
        <f t="shared" si="904"/>
        <v/>
      </c>
      <c r="BT1494" s="132" t="str">
        <f t="shared" si="905"/>
        <v/>
      </c>
      <c r="BU1494" s="132" t="str">
        <f t="shared" si="906"/>
        <v/>
      </c>
      <c r="BV1494" s="132" t="str">
        <f t="shared" si="907"/>
        <v/>
      </c>
      <c r="BW1494" s="132" t="str">
        <f t="shared" si="908"/>
        <v/>
      </c>
      <c r="BX1494" s="132" t="str">
        <f t="shared" si="909"/>
        <v/>
      </c>
      <c r="BY1494" s="132" t="str">
        <f t="shared" si="910"/>
        <v/>
      </c>
      <c r="BZ1494" t="str">
        <f t="shared" si="912"/>
        <v/>
      </c>
      <c r="CA1494" t="str">
        <f t="shared" si="913"/>
        <v/>
      </c>
      <c r="CB1494" t="str">
        <f t="shared" si="914"/>
        <v/>
      </c>
      <c r="CC1494" t="str">
        <f t="shared" si="915"/>
        <v/>
      </c>
      <c r="CD1494" t="str">
        <f t="shared" si="916"/>
        <v/>
      </c>
      <c r="CE1494" t="str">
        <f t="shared" si="917"/>
        <v/>
      </c>
      <c r="CF1494" t="str">
        <f t="shared" si="918"/>
        <v/>
      </c>
      <c r="CG1494" t="str">
        <f t="shared" si="919"/>
        <v/>
      </c>
      <c r="CH1494" t="str">
        <f t="shared" si="920"/>
        <v/>
      </c>
      <c r="CI1494" t="str">
        <f t="shared" si="921"/>
        <v/>
      </c>
      <c r="CJ1494" t="str">
        <f t="shared" si="922"/>
        <v/>
      </c>
      <c r="CK1494" t="str">
        <f t="shared" si="923"/>
        <v/>
      </c>
      <c r="CL1494" t="str">
        <f t="shared" si="924"/>
        <v/>
      </c>
      <c r="CM1494" t="str">
        <f t="shared" si="925"/>
        <v/>
      </c>
      <c r="CN1494" t="str">
        <f t="shared" si="926"/>
        <v/>
      </c>
      <c r="CO1494" t="str">
        <f t="shared" si="927"/>
        <v/>
      </c>
    </row>
    <row r="1495" spans="1:93" ht="16.5" customHeight="1">
      <c r="A1495" t="s">
        <v>6599</v>
      </c>
      <c r="B1495" t="s">
        <v>6670</v>
      </c>
      <c r="C1495" s="26"/>
      <c r="D1495" s="30"/>
      <c r="E1495" s="27" t="s">
        <v>1163</v>
      </c>
      <c r="F1495" t="s">
        <v>36</v>
      </c>
      <c r="G1495" s="30" t="s">
        <v>58</v>
      </c>
      <c r="H1495" t="s">
        <v>150</v>
      </c>
      <c r="K1495" s="28"/>
      <c r="M1495" s="198" t="s">
        <v>1707</v>
      </c>
      <c r="R1495" t="str">
        <f>IF(COUNTIF(soi_input_variables!A:A,B1495)&gt;0,"yes","no")</f>
        <v>no</v>
      </c>
      <c r="S1495" t="str">
        <f>IF(COUNTIF(midas_input_variables!A:A,B1495)&gt;0,"yes","no")</f>
        <v>no</v>
      </c>
      <c r="T1495" t="str">
        <f t="shared" si="928"/>
        <v>no</v>
      </c>
      <c r="V1495" t="str">
        <f>IF(COUNTIF(eucalc_variables_proxies!A:A,B1495)&gt;0,"yes","no")</f>
        <v>no</v>
      </c>
      <c r="W1495" s="198" t="s">
        <v>38</v>
      </c>
      <c r="AO1495" s="29"/>
      <c r="AP1495" s="103" t="s">
        <v>6671</v>
      </c>
      <c r="AQ1495" s="104" t="b">
        <v>0</v>
      </c>
      <c r="AR1495" s="105"/>
      <c r="AS1495" s="29"/>
      <c r="AT1495" s="131" t="str" cm="1">
        <f t="array" ref="AT1495">IFERROR(_xlfn.TEXTSPLIT(AR1495,";",,FALSE),"")</f>
        <v/>
      </c>
      <c r="BJ1495" s="132" t="str">
        <f t="shared" si="895"/>
        <v/>
      </c>
      <c r="BK1495" s="132" t="str">
        <f t="shared" si="896"/>
        <v/>
      </c>
      <c r="BL1495" s="132" t="str">
        <f t="shared" si="897"/>
        <v/>
      </c>
      <c r="BM1495" s="132" t="str">
        <f t="shared" si="898"/>
        <v/>
      </c>
      <c r="BN1495" s="132" t="str">
        <f t="shared" si="899"/>
        <v/>
      </c>
      <c r="BO1495" s="132" t="str">
        <f t="shared" si="900"/>
        <v/>
      </c>
      <c r="BP1495" s="132" t="str">
        <f t="shared" si="901"/>
        <v/>
      </c>
      <c r="BQ1495" s="132" t="str">
        <f t="shared" si="902"/>
        <v/>
      </c>
      <c r="BR1495" s="132" t="str">
        <f t="shared" si="903"/>
        <v/>
      </c>
      <c r="BS1495" s="132" t="str">
        <f t="shared" si="904"/>
        <v/>
      </c>
      <c r="BT1495" s="132" t="str">
        <f t="shared" si="905"/>
        <v/>
      </c>
      <c r="BU1495" s="132" t="str">
        <f t="shared" si="906"/>
        <v/>
      </c>
      <c r="BV1495" s="132" t="str">
        <f t="shared" si="907"/>
        <v/>
      </c>
      <c r="BW1495" s="132" t="str">
        <f t="shared" si="908"/>
        <v/>
      </c>
      <c r="BX1495" s="132" t="str">
        <f t="shared" si="909"/>
        <v/>
      </c>
      <c r="BY1495" s="132" t="str">
        <f t="shared" si="910"/>
        <v/>
      </c>
      <c r="BZ1495" t="str">
        <f t="shared" si="912"/>
        <v/>
      </c>
      <c r="CA1495" t="str">
        <f t="shared" si="913"/>
        <v/>
      </c>
      <c r="CB1495" t="str">
        <f t="shared" si="914"/>
        <v/>
      </c>
      <c r="CC1495" t="str">
        <f t="shared" si="915"/>
        <v/>
      </c>
      <c r="CD1495" t="str">
        <f t="shared" si="916"/>
        <v/>
      </c>
      <c r="CE1495" t="str">
        <f t="shared" si="917"/>
        <v/>
      </c>
      <c r="CF1495" t="str">
        <f t="shared" si="918"/>
        <v/>
      </c>
      <c r="CG1495" t="str">
        <f t="shared" si="919"/>
        <v/>
      </c>
      <c r="CH1495" t="str">
        <f t="shared" si="920"/>
        <v/>
      </c>
      <c r="CI1495" t="str">
        <f t="shared" si="921"/>
        <v/>
      </c>
      <c r="CJ1495" t="str">
        <f t="shared" si="922"/>
        <v/>
      </c>
      <c r="CK1495" t="str">
        <f t="shared" si="923"/>
        <v/>
      </c>
      <c r="CL1495" t="str">
        <f t="shared" si="924"/>
        <v/>
      </c>
      <c r="CM1495" t="str">
        <f t="shared" si="925"/>
        <v/>
      </c>
      <c r="CN1495" t="str">
        <f t="shared" si="926"/>
        <v/>
      </c>
      <c r="CO1495" t="str">
        <f t="shared" si="927"/>
        <v/>
      </c>
    </row>
    <row r="1496" spans="1:93" ht="16.5" customHeight="1">
      <c r="A1496" t="s">
        <v>6600</v>
      </c>
      <c r="B1496" t="s">
        <v>6672</v>
      </c>
      <c r="C1496" s="26"/>
      <c r="D1496" s="30"/>
      <c r="E1496" s="27" t="s">
        <v>1163</v>
      </c>
      <c r="F1496" t="s">
        <v>36</v>
      </c>
      <c r="G1496" s="30" t="s">
        <v>58</v>
      </c>
      <c r="H1496" t="s">
        <v>150</v>
      </c>
      <c r="K1496" s="28"/>
      <c r="M1496" s="198" t="s">
        <v>1707</v>
      </c>
      <c r="R1496" t="str">
        <f>IF(COUNTIF(soi_input_variables!A:A,B1496)&gt;0,"yes","no")</f>
        <v>no</v>
      </c>
      <c r="S1496" t="str">
        <f>IF(COUNTIF(midas_input_variables!A:A,B1496)&gt;0,"yes","no")</f>
        <v>no</v>
      </c>
      <c r="T1496" t="str">
        <f t="shared" si="928"/>
        <v>no</v>
      </c>
      <c r="V1496" t="str">
        <f>IF(COUNTIF(eucalc_variables_proxies!A:A,B1496)&gt;0,"yes","no")</f>
        <v>no</v>
      </c>
      <c r="W1496" s="198" t="s">
        <v>38</v>
      </c>
      <c r="AO1496" s="29"/>
      <c r="AP1496" s="103" t="s">
        <v>6673</v>
      </c>
      <c r="AQ1496" s="104" t="b">
        <v>1</v>
      </c>
      <c r="AR1496" s="105"/>
      <c r="AS1496" s="29"/>
      <c r="AT1496" s="131" t="str" cm="1">
        <f t="array" ref="AT1496">IFERROR(_xlfn.TEXTSPLIT(AR1496,";",,FALSE),"")</f>
        <v/>
      </c>
      <c r="BJ1496" s="132" t="str">
        <f t="shared" si="895"/>
        <v/>
      </c>
      <c r="BK1496" s="132" t="str">
        <f t="shared" si="896"/>
        <v/>
      </c>
      <c r="BL1496" s="132" t="str">
        <f t="shared" si="897"/>
        <v/>
      </c>
      <c r="BM1496" s="132" t="str">
        <f t="shared" si="898"/>
        <v/>
      </c>
      <c r="BN1496" s="132" t="str">
        <f t="shared" si="899"/>
        <v/>
      </c>
      <c r="BO1496" s="132" t="str">
        <f t="shared" si="900"/>
        <v/>
      </c>
      <c r="BP1496" s="132" t="str">
        <f t="shared" si="901"/>
        <v/>
      </c>
      <c r="BQ1496" s="132" t="str">
        <f t="shared" si="902"/>
        <v/>
      </c>
      <c r="BR1496" s="132" t="str">
        <f t="shared" si="903"/>
        <v/>
      </c>
      <c r="BS1496" s="132" t="str">
        <f t="shared" si="904"/>
        <v/>
      </c>
      <c r="BT1496" s="132" t="str">
        <f t="shared" si="905"/>
        <v/>
      </c>
      <c r="BU1496" s="132" t="str">
        <f t="shared" si="906"/>
        <v/>
      </c>
      <c r="BV1496" s="132" t="str">
        <f t="shared" si="907"/>
        <v/>
      </c>
      <c r="BW1496" s="132" t="str">
        <f t="shared" si="908"/>
        <v/>
      </c>
      <c r="BX1496" s="132" t="str">
        <f t="shared" si="909"/>
        <v/>
      </c>
      <c r="BY1496" s="132" t="str">
        <f t="shared" si="910"/>
        <v/>
      </c>
      <c r="BZ1496" t="str">
        <f t="shared" si="912"/>
        <v/>
      </c>
      <c r="CA1496" t="str">
        <f t="shared" si="913"/>
        <v/>
      </c>
      <c r="CB1496" t="str">
        <f t="shared" si="914"/>
        <v/>
      </c>
      <c r="CC1496" t="str">
        <f t="shared" si="915"/>
        <v/>
      </c>
      <c r="CD1496" t="str">
        <f t="shared" si="916"/>
        <v/>
      </c>
      <c r="CE1496" t="str">
        <f t="shared" si="917"/>
        <v/>
      </c>
      <c r="CF1496" t="str">
        <f t="shared" si="918"/>
        <v/>
      </c>
      <c r="CG1496" t="str">
        <f t="shared" si="919"/>
        <v/>
      </c>
      <c r="CH1496" t="str">
        <f t="shared" si="920"/>
        <v/>
      </c>
      <c r="CI1496" t="str">
        <f t="shared" si="921"/>
        <v/>
      </c>
      <c r="CJ1496" t="str">
        <f t="shared" si="922"/>
        <v/>
      </c>
      <c r="CK1496" t="str">
        <f t="shared" si="923"/>
        <v/>
      </c>
      <c r="CL1496" t="str">
        <f t="shared" si="924"/>
        <v/>
      </c>
      <c r="CM1496" t="str">
        <f t="shared" si="925"/>
        <v/>
      </c>
      <c r="CN1496" t="str">
        <f t="shared" si="926"/>
        <v/>
      </c>
      <c r="CO1496" t="str">
        <f t="shared" si="927"/>
        <v/>
      </c>
    </row>
    <row r="1497" spans="1:93" ht="16.5" customHeight="1">
      <c r="A1497" s="208" t="s">
        <v>6674</v>
      </c>
      <c r="B1497" s="97" t="s">
        <v>5721</v>
      </c>
      <c r="C1497" s="26" t="s">
        <v>6285</v>
      </c>
      <c r="D1497" s="30"/>
      <c r="E1497" s="27" t="s">
        <v>1163</v>
      </c>
      <c r="F1497" t="s">
        <v>36</v>
      </c>
      <c r="G1497" s="30" t="s">
        <v>58</v>
      </c>
      <c r="H1497" t="s">
        <v>150</v>
      </c>
      <c r="K1497" s="28"/>
      <c r="L1497" t="s">
        <v>472</v>
      </c>
      <c r="M1497" t="s">
        <v>38</v>
      </c>
      <c r="R1497" t="str">
        <f>IF(COUNTIF(soi_input_variables!A:A,B1497)&gt;0,"yes","no")</f>
        <v>no</v>
      </c>
      <c r="S1497" t="str">
        <f>IF(COUNTIF(midas_input_variables!A:A,B1497)&gt;0,"yes","no")</f>
        <v>yes</v>
      </c>
      <c r="T1497" t="str">
        <f>IF(OR(R1497="yes",S1497="yes"),"yes","no")</f>
        <v>yes</v>
      </c>
      <c r="V1497" t="str">
        <f>IF(COUNTIF(eucalc_variables_proxies!A:A,B1497)&gt;0,"yes","no")</f>
        <v>yes</v>
      </c>
      <c r="X1497" t="s">
        <v>3144</v>
      </c>
      <c r="Y1497" t="s">
        <v>5722</v>
      </c>
      <c r="AO1497" s="29"/>
      <c r="AP1497" s="103" t="s">
        <v>4791</v>
      </c>
      <c r="AQ1497" s="104" t="b">
        <v>0</v>
      </c>
      <c r="AR1497" s="29" t="s">
        <v>6675</v>
      </c>
      <c r="AS1497" s="29"/>
      <c r="AT1497" s="131" t="str" cm="1">
        <f t="array" ref="AT1497:AU1497">IFERROR(_xlfn.TEXTSPLIT(AR1497,";",,FALSE),"")</f>
        <v>3000</v>
      </c>
      <c r="AU1497" s="131" t="str">
        <v>3001</v>
      </c>
      <c r="BJ1497" s="132">
        <f t="shared" si="895"/>
        <v>3000</v>
      </c>
      <c r="BK1497" s="132">
        <f t="shared" si="896"/>
        <v>3001</v>
      </c>
      <c r="BL1497" s="132" t="str">
        <f t="shared" si="897"/>
        <v/>
      </c>
      <c r="BM1497" s="132" t="str">
        <f t="shared" si="898"/>
        <v/>
      </c>
      <c r="BN1497" s="132" t="str">
        <f t="shared" si="899"/>
        <v/>
      </c>
      <c r="BO1497" s="132" t="str">
        <f t="shared" si="900"/>
        <v/>
      </c>
      <c r="BP1497" s="132" t="str">
        <f t="shared" si="901"/>
        <v/>
      </c>
      <c r="BQ1497" s="132" t="str">
        <f t="shared" si="902"/>
        <v/>
      </c>
      <c r="BR1497" s="132" t="str">
        <f t="shared" si="903"/>
        <v/>
      </c>
      <c r="BS1497" s="132" t="str">
        <f t="shared" si="904"/>
        <v/>
      </c>
      <c r="BT1497" s="132" t="str">
        <f t="shared" si="905"/>
        <v/>
      </c>
      <c r="BU1497" s="132" t="str">
        <f t="shared" si="906"/>
        <v/>
      </c>
      <c r="BV1497" s="132" t="str">
        <f t="shared" si="907"/>
        <v/>
      </c>
      <c r="BW1497" s="132" t="str">
        <f t="shared" si="908"/>
        <v/>
      </c>
      <c r="BX1497" s="132" t="str">
        <f t="shared" si="909"/>
        <v/>
      </c>
      <c r="BY1497" s="132" t="str">
        <f t="shared" si="910"/>
        <v/>
      </c>
      <c r="BZ1497" t="str">
        <f t="shared" si="912"/>
        <v>ind_emissions-CO2e_biogenic_cement[Mt]</v>
      </c>
      <c r="CA1497" t="str">
        <f t="shared" si="913"/>
        <v>elc_emissions-CO2e_RES_bio[Mt]</v>
      </c>
      <c r="CB1497" t="str">
        <f t="shared" si="914"/>
        <v/>
      </c>
      <c r="CC1497" t="str">
        <f t="shared" si="915"/>
        <v/>
      </c>
      <c r="CD1497" t="str">
        <f t="shared" si="916"/>
        <v/>
      </c>
      <c r="CE1497" t="str">
        <f t="shared" si="917"/>
        <v/>
      </c>
      <c r="CF1497" t="str">
        <f t="shared" si="918"/>
        <v/>
      </c>
      <c r="CG1497" t="str">
        <f t="shared" si="919"/>
        <v/>
      </c>
      <c r="CH1497" t="str">
        <f t="shared" si="920"/>
        <v/>
      </c>
      <c r="CI1497" t="str">
        <f t="shared" si="921"/>
        <v/>
      </c>
      <c r="CJ1497" t="str">
        <f t="shared" si="922"/>
        <v/>
      </c>
      <c r="CK1497" t="str">
        <f t="shared" si="923"/>
        <v/>
      </c>
      <c r="CL1497" t="str">
        <f t="shared" si="924"/>
        <v/>
      </c>
      <c r="CM1497" t="str">
        <f t="shared" si="925"/>
        <v/>
      </c>
      <c r="CN1497" t="str">
        <f t="shared" si="926"/>
        <v/>
      </c>
      <c r="CO1497" t="str">
        <f t="shared" si="927"/>
        <v/>
      </c>
    </row>
    <row r="1498" spans="1:93" ht="17.100000000000001" customHeight="1">
      <c r="A1498" t="s">
        <v>6573</v>
      </c>
      <c r="B1498" t="s">
        <v>6676</v>
      </c>
      <c r="C1498" s="26"/>
      <c r="D1498" s="30"/>
      <c r="E1498" s="27" t="s">
        <v>1163</v>
      </c>
      <c r="F1498" t="s">
        <v>36</v>
      </c>
      <c r="G1498" s="30" t="s">
        <v>58</v>
      </c>
      <c r="H1498" t="s">
        <v>150</v>
      </c>
      <c r="K1498" s="28"/>
      <c r="M1498" s="198" t="s">
        <v>1707</v>
      </c>
      <c r="R1498" t="str">
        <f>IF(COUNTIF(soi_input_variables!A:A,B1498)&gt;0,"yes","no")</f>
        <v>no</v>
      </c>
      <c r="S1498" t="str">
        <f>IF(COUNTIF(midas_input_variables!A:A,B1498)&gt;0,"yes","no")</f>
        <v>no</v>
      </c>
      <c r="T1498" t="str">
        <f t="shared" ref="T1498:T1504" si="929">IF(OR(R1498="yes",S1498="yes"),"yes","no")</f>
        <v>no</v>
      </c>
      <c r="V1498" t="str">
        <f>IF(COUNTIF(eucalc_variables_proxies!A:A,B1498)&gt;0,"yes","no")</f>
        <v>no</v>
      </c>
      <c r="W1498" s="198" t="s">
        <v>38</v>
      </c>
      <c r="AO1498" s="29">
        <v>3000</v>
      </c>
      <c r="AP1498" s="129" t="s">
        <v>5350</v>
      </c>
      <c r="AQ1498" s="104" t="b">
        <v>1</v>
      </c>
      <c r="AS1498" s="29">
        <v>3000</v>
      </c>
      <c r="AT1498" s="131" t="str" cm="1">
        <f t="array" ref="AT1498">IFERROR(_xlfn.TEXTSPLIT(AR1498,";",,FALSE),"")</f>
        <v/>
      </c>
      <c r="BJ1498" s="132" t="str">
        <f t="shared" si="895"/>
        <v/>
      </c>
      <c r="BK1498" s="132" t="str">
        <f t="shared" si="896"/>
        <v/>
      </c>
      <c r="BL1498" s="132" t="str">
        <f t="shared" si="897"/>
        <v/>
      </c>
      <c r="BM1498" s="132" t="str">
        <f t="shared" si="898"/>
        <v/>
      </c>
      <c r="BN1498" s="132" t="str">
        <f t="shared" si="899"/>
        <v/>
      </c>
      <c r="BO1498" s="132" t="str">
        <f t="shared" si="900"/>
        <v/>
      </c>
      <c r="BP1498" s="132" t="str">
        <f t="shared" si="901"/>
        <v/>
      </c>
      <c r="BQ1498" s="132" t="str">
        <f t="shared" si="902"/>
        <v/>
      </c>
      <c r="BR1498" s="132" t="str">
        <f t="shared" si="903"/>
        <v/>
      </c>
      <c r="BS1498" s="132" t="str">
        <f t="shared" si="904"/>
        <v/>
      </c>
      <c r="BT1498" s="132" t="str">
        <f t="shared" si="905"/>
        <v/>
      </c>
      <c r="BU1498" s="132" t="str">
        <f t="shared" si="906"/>
        <v/>
      </c>
      <c r="BV1498" s="132" t="str">
        <f t="shared" si="907"/>
        <v/>
      </c>
      <c r="BW1498" s="132" t="str">
        <f t="shared" si="908"/>
        <v/>
      </c>
      <c r="BX1498" s="132" t="str">
        <f t="shared" si="909"/>
        <v/>
      </c>
      <c r="BY1498" s="132" t="str">
        <f t="shared" si="910"/>
        <v/>
      </c>
      <c r="BZ1498" t="str">
        <f t="shared" si="912"/>
        <v/>
      </c>
      <c r="CA1498" t="str">
        <f t="shared" si="913"/>
        <v/>
      </c>
      <c r="CB1498" t="str">
        <f t="shared" si="914"/>
        <v/>
      </c>
      <c r="CC1498" t="str">
        <f t="shared" si="915"/>
        <v/>
      </c>
      <c r="CD1498" t="str">
        <f t="shared" si="916"/>
        <v/>
      </c>
      <c r="CE1498" t="str">
        <f t="shared" si="917"/>
        <v/>
      </c>
      <c r="CF1498" t="str">
        <f t="shared" si="918"/>
        <v/>
      </c>
      <c r="CG1498" t="str">
        <f t="shared" si="919"/>
        <v/>
      </c>
      <c r="CH1498" t="str">
        <f t="shared" si="920"/>
        <v/>
      </c>
      <c r="CI1498" t="str">
        <f t="shared" si="921"/>
        <v/>
      </c>
      <c r="CJ1498" t="str">
        <f t="shared" si="922"/>
        <v/>
      </c>
      <c r="CK1498" t="str">
        <f t="shared" si="923"/>
        <v/>
      </c>
      <c r="CL1498" t="str">
        <f t="shared" si="924"/>
        <v/>
      </c>
      <c r="CM1498" t="str">
        <f t="shared" si="925"/>
        <v/>
      </c>
      <c r="CN1498" t="str">
        <f t="shared" si="926"/>
        <v/>
      </c>
      <c r="CO1498" t="str">
        <f t="shared" si="927"/>
        <v/>
      </c>
    </row>
    <row r="1499" spans="1:93" ht="17.100000000000001" customHeight="1">
      <c r="A1499" t="s">
        <v>6576</v>
      </c>
      <c r="B1499" t="s">
        <v>6677</v>
      </c>
      <c r="C1499" s="26"/>
      <c r="D1499" s="30"/>
      <c r="E1499" s="27" t="s">
        <v>1163</v>
      </c>
      <c r="F1499" t="s">
        <v>36</v>
      </c>
      <c r="G1499" s="30" t="s">
        <v>58</v>
      </c>
      <c r="H1499" t="s">
        <v>150</v>
      </c>
      <c r="K1499" s="28"/>
      <c r="M1499" s="198" t="s">
        <v>1707</v>
      </c>
      <c r="R1499" t="str">
        <f>IF(COUNTIF(soi_input_variables!A:A,B1499)&gt;0,"yes","no")</f>
        <v>no</v>
      </c>
      <c r="S1499" t="str">
        <f>IF(COUNTIF(midas_input_variables!A:A,B1499)&gt;0,"yes","no")</f>
        <v>no</v>
      </c>
      <c r="T1499" t="str">
        <f t="shared" si="929"/>
        <v>no</v>
      </c>
      <c r="V1499" t="str">
        <f>IF(COUNTIF(eucalc_variables_proxies!A:A,B1499)&gt;0,"yes","no")</f>
        <v>no</v>
      </c>
      <c r="W1499" s="198" t="s">
        <v>38</v>
      </c>
      <c r="AO1499" s="29">
        <v>3000</v>
      </c>
      <c r="AP1499" s="129" t="s">
        <v>6678</v>
      </c>
      <c r="AQ1499" s="104" t="b">
        <v>1</v>
      </c>
      <c r="AR1499" s="105"/>
      <c r="AS1499" s="29">
        <v>3000</v>
      </c>
      <c r="AT1499" s="131" t="str" cm="1">
        <f t="array" ref="AT1499">IFERROR(_xlfn.TEXTSPLIT(AR1499,";",,FALSE),"")</f>
        <v/>
      </c>
      <c r="BJ1499" s="132" t="str">
        <f t="shared" si="895"/>
        <v/>
      </c>
      <c r="BK1499" s="132" t="str">
        <f t="shared" si="896"/>
        <v/>
      </c>
      <c r="BL1499" s="132" t="str">
        <f t="shared" si="897"/>
        <v/>
      </c>
      <c r="BM1499" s="132" t="str">
        <f t="shared" si="898"/>
        <v/>
      </c>
      <c r="BN1499" s="132" t="str">
        <f t="shared" si="899"/>
        <v/>
      </c>
      <c r="BO1499" s="132" t="str">
        <f t="shared" si="900"/>
        <v/>
      </c>
      <c r="BP1499" s="132" t="str">
        <f t="shared" si="901"/>
        <v/>
      </c>
      <c r="BQ1499" s="132" t="str">
        <f t="shared" si="902"/>
        <v/>
      </c>
      <c r="BR1499" s="132" t="str">
        <f t="shared" si="903"/>
        <v/>
      </c>
      <c r="BS1499" s="132" t="str">
        <f t="shared" si="904"/>
        <v/>
      </c>
      <c r="BT1499" s="132" t="str">
        <f t="shared" si="905"/>
        <v/>
      </c>
      <c r="BU1499" s="132" t="str">
        <f t="shared" si="906"/>
        <v/>
      </c>
      <c r="BV1499" s="132" t="str">
        <f t="shared" si="907"/>
        <v/>
      </c>
      <c r="BW1499" s="132" t="str">
        <f t="shared" si="908"/>
        <v/>
      </c>
      <c r="BX1499" s="132" t="str">
        <f t="shared" si="909"/>
        <v/>
      </c>
      <c r="BY1499" s="132" t="str">
        <f t="shared" si="910"/>
        <v/>
      </c>
      <c r="BZ1499" t="str">
        <f t="shared" si="912"/>
        <v/>
      </c>
      <c r="CA1499" t="str">
        <f t="shared" si="913"/>
        <v/>
      </c>
      <c r="CB1499" t="str">
        <f t="shared" si="914"/>
        <v/>
      </c>
      <c r="CC1499" t="str">
        <f t="shared" si="915"/>
        <v/>
      </c>
      <c r="CD1499" t="str">
        <f t="shared" si="916"/>
        <v/>
      </c>
      <c r="CE1499" t="str">
        <f t="shared" si="917"/>
        <v/>
      </c>
      <c r="CF1499" t="str">
        <f t="shared" si="918"/>
        <v/>
      </c>
      <c r="CG1499" t="str">
        <f t="shared" si="919"/>
        <v/>
      </c>
      <c r="CH1499" t="str">
        <f t="shared" si="920"/>
        <v/>
      </c>
      <c r="CI1499" t="str">
        <f t="shared" si="921"/>
        <v/>
      </c>
      <c r="CJ1499" t="str">
        <f t="shared" si="922"/>
        <v/>
      </c>
      <c r="CK1499" t="str">
        <f t="shared" si="923"/>
        <v/>
      </c>
      <c r="CL1499" t="str">
        <f t="shared" si="924"/>
        <v/>
      </c>
      <c r="CM1499" t="str">
        <f t="shared" si="925"/>
        <v/>
      </c>
      <c r="CN1499" t="str">
        <f t="shared" si="926"/>
        <v/>
      </c>
      <c r="CO1499" t="str">
        <f t="shared" si="927"/>
        <v/>
      </c>
    </row>
    <row r="1500" spans="1:93" ht="17.100000000000001" customHeight="1">
      <c r="A1500" t="s">
        <v>6578</v>
      </c>
      <c r="B1500" t="s">
        <v>6679</v>
      </c>
      <c r="C1500" s="26"/>
      <c r="D1500" s="30"/>
      <c r="E1500" s="27" t="s">
        <v>1163</v>
      </c>
      <c r="F1500" t="s">
        <v>36</v>
      </c>
      <c r="G1500" s="30" t="s">
        <v>58</v>
      </c>
      <c r="H1500" t="s">
        <v>150</v>
      </c>
      <c r="K1500" s="28"/>
      <c r="M1500" s="198" t="s">
        <v>1707</v>
      </c>
      <c r="R1500" t="str">
        <f>IF(COUNTIF(soi_input_variables!A:A,B1500)&gt;0,"yes","no")</f>
        <v>no</v>
      </c>
      <c r="S1500" t="str">
        <f>IF(COUNTIF(midas_input_variables!A:A,B1500)&gt;0,"yes","no")</f>
        <v>no</v>
      </c>
      <c r="T1500" t="str">
        <f t="shared" si="929"/>
        <v>no</v>
      </c>
      <c r="V1500" t="str">
        <f>IF(COUNTIF(eucalc_variables_proxies!A:A,B1500)&gt;0,"yes","no")</f>
        <v>no</v>
      </c>
      <c r="W1500" s="198" t="s">
        <v>38</v>
      </c>
      <c r="AO1500" s="29">
        <v>3000</v>
      </c>
      <c r="AP1500" s="103" t="s">
        <v>5361</v>
      </c>
      <c r="AQ1500" s="104" t="b">
        <v>1</v>
      </c>
      <c r="AR1500" s="105"/>
      <c r="AS1500" s="29">
        <v>3000</v>
      </c>
      <c r="AT1500" s="131" t="str" cm="1">
        <f t="array" ref="AT1500">IFERROR(_xlfn.TEXTSPLIT(AR1500,";",,FALSE),"")</f>
        <v/>
      </c>
      <c r="BJ1500" s="132" t="str">
        <f t="shared" si="895"/>
        <v/>
      </c>
      <c r="BK1500" s="132" t="str">
        <f t="shared" si="896"/>
        <v/>
      </c>
      <c r="BL1500" s="132" t="str">
        <f t="shared" si="897"/>
        <v/>
      </c>
      <c r="BM1500" s="132" t="str">
        <f t="shared" si="898"/>
        <v/>
      </c>
      <c r="BN1500" s="132" t="str">
        <f t="shared" si="899"/>
        <v/>
      </c>
      <c r="BO1500" s="132" t="str">
        <f t="shared" si="900"/>
        <v/>
      </c>
      <c r="BP1500" s="132" t="str">
        <f t="shared" si="901"/>
        <v/>
      </c>
      <c r="BQ1500" s="132" t="str">
        <f t="shared" si="902"/>
        <v/>
      </c>
      <c r="BR1500" s="132" t="str">
        <f t="shared" si="903"/>
        <v/>
      </c>
      <c r="BS1500" s="132" t="str">
        <f t="shared" si="904"/>
        <v/>
      </c>
      <c r="BT1500" s="132" t="str">
        <f t="shared" si="905"/>
        <v/>
      </c>
      <c r="BU1500" s="132" t="str">
        <f t="shared" si="906"/>
        <v/>
      </c>
      <c r="BV1500" s="132" t="str">
        <f t="shared" si="907"/>
        <v/>
      </c>
      <c r="BW1500" s="132" t="str">
        <f t="shared" si="908"/>
        <v/>
      </c>
      <c r="BX1500" s="132" t="str">
        <f t="shared" si="909"/>
        <v/>
      </c>
      <c r="BY1500" s="132" t="str">
        <f t="shared" si="910"/>
        <v/>
      </c>
      <c r="BZ1500" t="str">
        <f t="shared" si="912"/>
        <v/>
      </c>
      <c r="CA1500" t="str">
        <f t="shared" si="913"/>
        <v/>
      </c>
      <c r="CB1500" t="str">
        <f t="shared" si="914"/>
        <v/>
      </c>
      <c r="CC1500" t="str">
        <f t="shared" si="915"/>
        <v/>
      </c>
      <c r="CD1500" t="str">
        <f t="shared" si="916"/>
        <v/>
      </c>
      <c r="CE1500" t="str">
        <f t="shared" si="917"/>
        <v/>
      </c>
      <c r="CF1500" t="str">
        <f t="shared" si="918"/>
        <v/>
      </c>
      <c r="CG1500" t="str">
        <f t="shared" si="919"/>
        <v/>
      </c>
      <c r="CH1500" t="str">
        <f t="shared" si="920"/>
        <v/>
      </c>
      <c r="CI1500" t="str">
        <f t="shared" si="921"/>
        <v/>
      </c>
      <c r="CJ1500" t="str">
        <f t="shared" si="922"/>
        <v/>
      </c>
      <c r="CK1500" t="str">
        <f t="shared" si="923"/>
        <v/>
      </c>
      <c r="CL1500" t="str">
        <f t="shared" si="924"/>
        <v/>
      </c>
      <c r="CM1500" t="str">
        <f t="shared" si="925"/>
        <v/>
      </c>
      <c r="CN1500" t="str">
        <f t="shared" si="926"/>
        <v/>
      </c>
      <c r="CO1500" t="str">
        <f t="shared" si="927"/>
        <v/>
      </c>
    </row>
    <row r="1501" spans="1:93" ht="17.100000000000001" customHeight="1">
      <c r="A1501" t="s">
        <v>6580</v>
      </c>
      <c r="B1501" t="s">
        <v>6680</v>
      </c>
      <c r="C1501" s="26"/>
      <c r="D1501" s="30"/>
      <c r="E1501" s="27" t="s">
        <v>1163</v>
      </c>
      <c r="F1501" t="s">
        <v>36</v>
      </c>
      <c r="G1501" s="30" t="s">
        <v>58</v>
      </c>
      <c r="H1501" t="s">
        <v>150</v>
      </c>
      <c r="K1501" s="28"/>
      <c r="M1501" s="198" t="s">
        <v>1707</v>
      </c>
      <c r="R1501" t="str">
        <f>IF(COUNTIF(soi_input_variables!A:A,B1501)&gt;0,"yes","no")</f>
        <v>no</v>
      </c>
      <c r="S1501" t="str">
        <f>IF(COUNTIF(midas_input_variables!A:A,B1501)&gt;0,"yes","no")</f>
        <v>no</v>
      </c>
      <c r="T1501" t="str">
        <f t="shared" si="929"/>
        <v>no</v>
      </c>
      <c r="V1501" t="str">
        <f>IF(COUNTIF(eucalc_variables_proxies!A:A,B1501)&gt;0,"yes","no")</f>
        <v>no</v>
      </c>
      <c r="W1501" s="198" t="s">
        <v>38</v>
      </c>
      <c r="AO1501" s="29">
        <v>3000</v>
      </c>
      <c r="AP1501" s="103" t="s">
        <v>5365</v>
      </c>
      <c r="AQ1501" s="104" t="b">
        <v>1</v>
      </c>
      <c r="AR1501" s="105"/>
      <c r="AS1501" s="29">
        <v>3000</v>
      </c>
      <c r="AT1501" s="131" t="str" cm="1">
        <f t="array" ref="AT1501">IFERROR(_xlfn.TEXTSPLIT(AR1501,";",,FALSE),"")</f>
        <v/>
      </c>
      <c r="BJ1501" s="132" t="str">
        <f t="shared" si="895"/>
        <v/>
      </c>
      <c r="BK1501" s="132" t="str">
        <f t="shared" si="896"/>
        <v/>
      </c>
      <c r="BL1501" s="132" t="str">
        <f t="shared" si="897"/>
        <v/>
      </c>
      <c r="BM1501" s="132" t="str">
        <f t="shared" si="898"/>
        <v/>
      </c>
      <c r="BN1501" s="132" t="str">
        <f t="shared" si="899"/>
        <v/>
      </c>
      <c r="BO1501" s="132" t="str">
        <f t="shared" si="900"/>
        <v/>
      </c>
      <c r="BP1501" s="132" t="str">
        <f t="shared" si="901"/>
        <v/>
      </c>
      <c r="BQ1501" s="132" t="str">
        <f t="shared" si="902"/>
        <v/>
      </c>
      <c r="BR1501" s="132" t="str">
        <f t="shared" si="903"/>
        <v/>
      </c>
      <c r="BS1501" s="132" t="str">
        <f t="shared" si="904"/>
        <v/>
      </c>
      <c r="BT1501" s="132" t="str">
        <f t="shared" si="905"/>
        <v/>
      </c>
      <c r="BU1501" s="132" t="str">
        <f t="shared" si="906"/>
        <v/>
      </c>
      <c r="BV1501" s="132" t="str">
        <f t="shared" si="907"/>
        <v/>
      </c>
      <c r="BW1501" s="132" t="str">
        <f t="shared" si="908"/>
        <v/>
      </c>
      <c r="BX1501" s="132" t="str">
        <f t="shared" si="909"/>
        <v/>
      </c>
      <c r="BY1501" s="132" t="str">
        <f t="shared" si="910"/>
        <v/>
      </c>
      <c r="BZ1501" t="str">
        <f t="shared" si="912"/>
        <v/>
      </c>
      <c r="CA1501" t="str">
        <f t="shared" si="913"/>
        <v/>
      </c>
      <c r="CB1501" t="str">
        <f t="shared" si="914"/>
        <v/>
      </c>
      <c r="CC1501" t="str">
        <f t="shared" si="915"/>
        <v/>
      </c>
      <c r="CD1501" t="str">
        <f t="shared" si="916"/>
        <v/>
      </c>
      <c r="CE1501" t="str">
        <f t="shared" si="917"/>
        <v/>
      </c>
      <c r="CF1501" t="str">
        <f t="shared" si="918"/>
        <v/>
      </c>
      <c r="CG1501" t="str">
        <f t="shared" si="919"/>
        <v/>
      </c>
      <c r="CH1501" t="str">
        <f t="shared" si="920"/>
        <v/>
      </c>
      <c r="CI1501" t="str">
        <f t="shared" si="921"/>
        <v/>
      </c>
      <c r="CJ1501" t="str">
        <f t="shared" si="922"/>
        <v/>
      </c>
      <c r="CK1501" t="str">
        <f t="shared" si="923"/>
        <v/>
      </c>
      <c r="CL1501" t="str">
        <f t="shared" si="924"/>
        <v/>
      </c>
      <c r="CM1501" t="str">
        <f t="shared" si="925"/>
        <v/>
      </c>
      <c r="CN1501" t="str">
        <f t="shared" si="926"/>
        <v/>
      </c>
      <c r="CO1501" t="str">
        <f t="shared" si="927"/>
        <v/>
      </c>
    </row>
    <row r="1502" spans="1:93" ht="17.100000000000001" customHeight="1">
      <c r="A1502" t="s">
        <v>6582</v>
      </c>
      <c r="B1502" t="s">
        <v>6681</v>
      </c>
      <c r="C1502" s="26"/>
      <c r="D1502" s="30"/>
      <c r="E1502" s="27" t="s">
        <v>1163</v>
      </c>
      <c r="F1502" t="s">
        <v>36</v>
      </c>
      <c r="G1502" s="30" t="s">
        <v>58</v>
      </c>
      <c r="H1502" t="s">
        <v>150</v>
      </c>
      <c r="K1502" s="28"/>
      <c r="M1502" s="198" t="s">
        <v>1707</v>
      </c>
      <c r="R1502" t="str">
        <f>IF(COUNTIF(soi_input_variables!A:A,B1502)&gt;0,"yes","no")</f>
        <v>no</v>
      </c>
      <c r="S1502" t="str">
        <f>IF(COUNTIF(midas_input_variables!A:A,B1502)&gt;0,"yes","no")</f>
        <v>no</v>
      </c>
      <c r="T1502" t="str">
        <f t="shared" si="929"/>
        <v>no</v>
      </c>
      <c r="V1502" t="str">
        <f>IF(COUNTIF(eucalc_variables_proxies!A:A,B1502)&gt;0,"yes","no")</f>
        <v>no</v>
      </c>
      <c r="W1502" s="198" t="s">
        <v>38</v>
      </c>
      <c r="AO1502" s="29">
        <v>3000</v>
      </c>
      <c r="AP1502" s="103" t="s">
        <v>5369</v>
      </c>
      <c r="AQ1502" s="104" t="b">
        <v>1</v>
      </c>
      <c r="AR1502" s="105"/>
      <c r="AS1502" s="29">
        <v>3000</v>
      </c>
      <c r="AT1502" s="131" t="str" cm="1">
        <f t="array" ref="AT1502">IFERROR(_xlfn.TEXTSPLIT(AR1502,";",,FALSE),"")</f>
        <v/>
      </c>
      <c r="BJ1502" s="132" t="str">
        <f t="shared" si="895"/>
        <v/>
      </c>
      <c r="BK1502" s="132" t="str">
        <f t="shared" si="896"/>
        <v/>
      </c>
      <c r="BL1502" s="132" t="str">
        <f t="shared" si="897"/>
        <v/>
      </c>
      <c r="BM1502" s="132" t="str">
        <f t="shared" si="898"/>
        <v/>
      </c>
      <c r="BN1502" s="132" t="str">
        <f t="shared" si="899"/>
        <v/>
      </c>
      <c r="BO1502" s="132" t="str">
        <f t="shared" si="900"/>
        <v/>
      </c>
      <c r="BP1502" s="132" t="str">
        <f t="shared" si="901"/>
        <v/>
      </c>
      <c r="BQ1502" s="132" t="str">
        <f t="shared" si="902"/>
        <v/>
      </c>
      <c r="BR1502" s="132" t="str">
        <f t="shared" si="903"/>
        <v/>
      </c>
      <c r="BS1502" s="132" t="str">
        <f t="shared" si="904"/>
        <v/>
      </c>
      <c r="BT1502" s="132" t="str">
        <f t="shared" si="905"/>
        <v/>
      </c>
      <c r="BU1502" s="132" t="str">
        <f t="shared" si="906"/>
        <v/>
      </c>
      <c r="BV1502" s="132" t="str">
        <f t="shared" si="907"/>
        <v/>
      </c>
      <c r="BW1502" s="132" t="str">
        <f t="shared" si="908"/>
        <v/>
      </c>
      <c r="BX1502" s="132" t="str">
        <f t="shared" si="909"/>
        <v/>
      </c>
      <c r="BY1502" s="132" t="str">
        <f t="shared" si="910"/>
        <v/>
      </c>
      <c r="BZ1502" t="str">
        <f t="shared" si="912"/>
        <v/>
      </c>
      <c r="CA1502" t="str">
        <f t="shared" si="913"/>
        <v/>
      </c>
      <c r="CB1502" t="str">
        <f t="shared" si="914"/>
        <v/>
      </c>
      <c r="CC1502" t="str">
        <f t="shared" si="915"/>
        <v/>
      </c>
      <c r="CD1502" t="str">
        <f t="shared" si="916"/>
        <v/>
      </c>
      <c r="CE1502" t="str">
        <f t="shared" si="917"/>
        <v/>
      </c>
      <c r="CF1502" t="str">
        <f t="shared" si="918"/>
        <v/>
      </c>
      <c r="CG1502" t="str">
        <f t="shared" si="919"/>
        <v/>
      </c>
      <c r="CH1502" t="str">
        <f t="shared" si="920"/>
        <v/>
      </c>
      <c r="CI1502" t="str">
        <f t="shared" si="921"/>
        <v/>
      </c>
      <c r="CJ1502" t="str">
        <f t="shared" si="922"/>
        <v/>
      </c>
      <c r="CK1502" t="str">
        <f t="shared" si="923"/>
        <v/>
      </c>
      <c r="CL1502" t="str">
        <f t="shared" si="924"/>
        <v/>
      </c>
      <c r="CM1502" t="str">
        <f t="shared" si="925"/>
        <v/>
      </c>
      <c r="CN1502" t="str">
        <f t="shared" si="926"/>
        <v/>
      </c>
      <c r="CO1502" t="str">
        <f t="shared" si="927"/>
        <v/>
      </c>
    </row>
    <row r="1503" spans="1:93" ht="17.100000000000001" customHeight="1">
      <c r="A1503" t="s">
        <v>6584</v>
      </c>
      <c r="B1503" t="s">
        <v>6682</v>
      </c>
      <c r="C1503" s="26"/>
      <c r="D1503" s="30"/>
      <c r="E1503" s="27" t="s">
        <v>1163</v>
      </c>
      <c r="F1503" t="s">
        <v>36</v>
      </c>
      <c r="G1503" s="30" t="s">
        <v>58</v>
      </c>
      <c r="H1503" t="s">
        <v>150</v>
      </c>
      <c r="K1503" s="28"/>
      <c r="M1503" s="198" t="s">
        <v>1707</v>
      </c>
      <c r="R1503" t="str">
        <f>IF(COUNTIF(soi_input_variables!A:A,B1503)&gt;0,"yes","no")</f>
        <v>no</v>
      </c>
      <c r="S1503" t="str">
        <f>IF(COUNTIF(midas_input_variables!A:A,B1503)&gt;0,"yes","no")</f>
        <v>no</v>
      </c>
      <c r="T1503" t="str">
        <f t="shared" si="929"/>
        <v>no</v>
      </c>
      <c r="V1503" t="str">
        <f>IF(COUNTIF(eucalc_variables_proxies!A:A,B1503)&gt;0,"yes","no")</f>
        <v>no</v>
      </c>
      <c r="W1503" s="198" t="s">
        <v>38</v>
      </c>
      <c r="AO1503" s="29">
        <v>3001</v>
      </c>
      <c r="AP1503" s="103" t="s">
        <v>4941</v>
      </c>
      <c r="AQ1503" s="104" t="b">
        <v>1</v>
      </c>
      <c r="AR1503" s="105"/>
      <c r="AS1503" s="29">
        <v>3001</v>
      </c>
      <c r="AT1503" s="131" t="str" cm="1">
        <f t="array" ref="AT1503">IFERROR(_xlfn.TEXTSPLIT(AR1503,";",,FALSE),"")</f>
        <v/>
      </c>
      <c r="BJ1503" s="132" t="str">
        <f t="shared" si="895"/>
        <v/>
      </c>
      <c r="BK1503" s="132" t="str">
        <f t="shared" si="896"/>
        <v/>
      </c>
      <c r="BL1503" s="132" t="str">
        <f t="shared" si="897"/>
        <v/>
      </c>
      <c r="BM1503" s="132" t="str">
        <f t="shared" si="898"/>
        <v/>
      </c>
      <c r="BN1503" s="132" t="str">
        <f t="shared" si="899"/>
        <v/>
      </c>
      <c r="BO1503" s="132" t="str">
        <f t="shared" si="900"/>
        <v/>
      </c>
      <c r="BP1503" s="132" t="str">
        <f t="shared" si="901"/>
        <v/>
      </c>
      <c r="BQ1503" s="132" t="str">
        <f t="shared" si="902"/>
        <v/>
      </c>
      <c r="BR1503" s="132" t="str">
        <f t="shared" si="903"/>
        <v/>
      </c>
      <c r="BS1503" s="132" t="str">
        <f t="shared" si="904"/>
        <v/>
      </c>
      <c r="BT1503" s="132" t="str">
        <f t="shared" si="905"/>
        <v/>
      </c>
      <c r="BU1503" s="132" t="str">
        <f t="shared" si="906"/>
        <v/>
      </c>
      <c r="BV1503" s="132" t="str">
        <f t="shared" si="907"/>
        <v/>
      </c>
      <c r="BW1503" s="132" t="str">
        <f t="shared" si="908"/>
        <v/>
      </c>
      <c r="BX1503" s="132" t="str">
        <f t="shared" si="909"/>
        <v/>
      </c>
      <c r="BY1503" s="132" t="str">
        <f t="shared" si="910"/>
        <v/>
      </c>
      <c r="BZ1503" t="str">
        <f t="shared" si="912"/>
        <v/>
      </c>
      <c r="CA1503" t="str">
        <f t="shared" si="913"/>
        <v/>
      </c>
      <c r="CB1503" t="str">
        <f t="shared" si="914"/>
        <v/>
      </c>
      <c r="CC1503" t="str">
        <f t="shared" si="915"/>
        <v/>
      </c>
      <c r="CD1503" t="str">
        <f t="shared" si="916"/>
        <v/>
      </c>
      <c r="CE1503" t="str">
        <f t="shared" si="917"/>
        <v/>
      </c>
      <c r="CF1503" t="str">
        <f t="shared" si="918"/>
        <v/>
      </c>
      <c r="CG1503" t="str">
        <f t="shared" si="919"/>
        <v/>
      </c>
      <c r="CH1503" t="str">
        <f t="shared" si="920"/>
        <v/>
      </c>
      <c r="CI1503" t="str">
        <f t="shared" si="921"/>
        <v/>
      </c>
      <c r="CJ1503" t="str">
        <f t="shared" si="922"/>
        <v/>
      </c>
      <c r="CK1503" t="str">
        <f t="shared" si="923"/>
        <v/>
      </c>
      <c r="CL1503" t="str">
        <f t="shared" si="924"/>
        <v/>
      </c>
      <c r="CM1503" t="str">
        <f t="shared" si="925"/>
        <v/>
      </c>
      <c r="CN1503" t="str">
        <f t="shared" si="926"/>
        <v/>
      </c>
      <c r="CO1503" t="str">
        <f t="shared" si="927"/>
        <v/>
      </c>
    </row>
    <row r="1504" spans="1:93" ht="17.100000000000001" customHeight="1">
      <c r="A1504" t="s">
        <v>6586</v>
      </c>
      <c r="B1504" t="s">
        <v>6683</v>
      </c>
      <c r="C1504" s="26"/>
      <c r="D1504" s="30"/>
      <c r="E1504" s="27" t="s">
        <v>1163</v>
      </c>
      <c r="F1504" t="s">
        <v>36</v>
      </c>
      <c r="G1504" s="30" t="s">
        <v>58</v>
      </c>
      <c r="H1504" t="s">
        <v>150</v>
      </c>
      <c r="K1504" s="28"/>
      <c r="M1504" s="198" t="s">
        <v>1707</v>
      </c>
      <c r="R1504" t="str">
        <f>IF(COUNTIF(soi_input_variables!A:A,B1504)&gt;0,"yes","no")</f>
        <v>no</v>
      </c>
      <c r="S1504" t="str">
        <f>IF(COUNTIF(midas_input_variables!A:A,B1504)&gt;0,"yes","no")</f>
        <v>no</v>
      </c>
      <c r="T1504" t="str">
        <f t="shared" si="929"/>
        <v>no</v>
      </c>
      <c r="V1504" t="str">
        <f>IF(COUNTIF(eucalc_variables_proxies!A:A,B1504)&gt;0,"yes","no")</f>
        <v>no</v>
      </c>
      <c r="W1504" s="198" t="s">
        <v>38</v>
      </c>
      <c r="AO1504" s="29"/>
      <c r="AP1504" s="130" t="s">
        <v>5234</v>
      </c>
      <c r="AQ1504" s="104" t="b">
        <v>0</v>
      </c>
      <c r="AR1504" s="105" t="s">
        <v>6684</v>
      </c>
      <c r="AS1504" s="29"/>
      <c r="AT1504" s="131" t="str" cm="1">
        <f t="array" ref="AT1504:BI1504">IFERROR(_xlfn.TEXTSPLIT(AR1504,";",,FALSE),"")</f>
        <v>1401</v>
      </c>
      <c r="AU1504" s="131" t="str">
        <v>1415</v>
      </c>
      <c r="AV1504" s="131" t="str">
        <v>1403</v>
      </c>
      <c r="AW1504" s="131" t="str">
        <v>2303</v>
      </c>
      <c r="AX1504" s="131" t="str">
        <v>2304</v>
      </c>
      <c r="AY1504" s="131" t="str">
        <v>1404</v>
      </c>
      <c r="AZ1504" s="131" t="str">
        <v>1402</v>
      </c>
      <c r="BA1504" s="131" t="str">
        <v>1405</v>
      </c>
      <c r="BB1504" s="131" t="str">
        <v>1409</v>
      </c>
      <c r="BC1504" s="131" t="str">
        <v>3</v>
      </c>
      <c r="BD1504" s="131" t="str">
        <v>2101</v>
      </c>
      <c r="BE1504" s="131" t="str">
        <v>1408</v>
      </c>
      <c r="BF1504" s="131" t="str">
        <v>1407</v>
      </c>
      <c r="BG1504" s="131" t="str">
        <v>3000</v>
      </c>
      <c r="BH1504" s="131" t="str">
        <v>3001</v>
      </c>
      <c r="BI1504" s="131" t="str">
        <v>1406</v>
      </c>
      <c r="BJ1504" s="132">
        <f t="shared" si="895"/>
        <v>1401</v>
      </c>
      <c r="BK1504" s="132">
        <f t="shared" si="896"/>
        <v>1415</v>
      </c>
      <c r="BL1504" s="132">
        <f t="shared" si="897"/>
        <v>1403</v>
      </c>
      <c r="BM1504" s="132">
        <f t="shared" si="898"/>
        <v>2303</v>
      </c>
      <c r="BN1504" s="132">
        <f t="shared" si="899"/>
        <v>2304</v>
      </c>
      <c r="BO1504" s="132">
        <f t="shared" si="900"/>
        <v>1404</v>
      </c>
      <c r="BP1504" s="132">
        <f t="shared" si="901"/>
        <v>1402</v>
      </c>
      <c r="BQ1504" s="132">
        <f t="shared" si="902"/>
        <v>1405</v>
      </c>
      <c r="BR1504" s="132">
        <f t="shared" si="903"/>
        <v>1409</v>
      </c>
      <c r="BS1504" s="132">
        <f t="shared" si="904"/>
        <v>3</v>
      </c>
      <c r="BT1504" s="132">
        <f t="shared" si="905"/>
        <v>2101</v>
      </c>
      <c r="BU1504" s="132">
        <f t="shared" si="906"/>
        <v>1408</v>
      </c>
      <c r="BV1504" s="132">
        <f t="shared" si="907"/>
        <v>1407</v>
      </c>
      <c r="BW1504" s="132">
        <f t="shared" si="908"/>
        <v>3000</v>
      </c>
      <c r="BX1504" s="132">
        <f t="shared" si="909"/>
        <v>3001</v>
      </c>
      <c r="BY1504" s="132">
        <f t="shared" si="910"/>
        <v>1406</v>
      </c>
      <c r="BZ1504" t="str">
        <f t="shared" si="912"/>
        <v>lus_emissions-CO2e_forest-rem-forest[Mt]</v>
      </c>
      <c r="CA1504" t="str">
        <f t="shared" si="913"/>
        <v>fos_emissions-CO2e[Mt]</v>
      </c>
      <c r="CB1504" t="str">
        <f t="shared" si="914"/>
        <v>elc_emissions-CO2e_fossil_coal[Mt]</v>
      </c>
      <c r="CC1504" t="str">
        <f t="shared" si="915"/>
        <v>dhg_emissions-CO2e_gas-ff-natural[Mt]</v>
      </c>
      <c r="CD1504" t="str">
        <f t="shared" si="916"/>
        <v>dhg_emissions-CO2e_heat-ambient[Mt]</v>
      </c>
      <c r="CE1504" t="str">
        <f t="shared" si="917"/>
        <v>ind_emissions-CO2e_fbt[Mt]</v>
      </c>
      <c r="CF1504" t="str">
        <f t="shared" si="918"/>
        <v>amm_emissions-CO2e[Mt]</v>
      </c>
      <c r="CG1504" t="str">
        <f t="shared" si="919"/>
        <v>tra_emissions-CO2e_freight_HDV[Mt]</v>
      </c>
      <c r="CH1504" t="str">
        <f t="shared" si="920"/>
        <v>tra_emissions-CO2e_passenger_2W[Mt]</v>
      </c>
      <c r="CI1504" t="str">
        <f t="shared" si="921"/>
        <v>bld_emissions-CO2e_non-residential_appliances[Mt]</v>
      </c>
      <c r="CJ1504" t="str">
        <f t="shared" si="922"/>
        <v>bld_emissions-CO2e_gas-ff-natural[Mt]</v>
      </c>
      <c r="CK1504" t="str">
        <f t="shared" si="923"/>
        <v>bdy_emissions-CO2e[Mt]</v>
      </c>
      <c r="CL1504" t="str">
        <f t="shared" si="924"/>
        <v>agr_emissions-CO2e_crop_burnt-residues[Mt]</v>
      </c>
      <c r="CM1504" t="str">
        <f t="shared" si="925"/>
        <v>ind_emissions-CO2e_biogenic_cement[Mt]</v>
      </c>
      <c r="CN1504" t="str">
        <f t="shared" si="926"/>
        <v>elc_emissions-CO2e_RES_bio[Mt]</v>
      </c>
      <c r="CO1504" t="str">
        <f t="shared" si="927"/>
        <v>ind_emissions-CO2e_chem[Mt]</v>
      </c>
    </row>
    <row r="1505" spans="1:96" ht="17.100000000000001" customHeight="1">
      <c r="A1505" s="98" t="s">
        <v>6685</v>
      </c>
      <c r="B1505" s="97" t="s">
        <v>5725</v>
      </c>
      <c r="C1505" s="26" t="s">
        <v>6686</v>
      </c>
      <c r="D1505" s="30"/>
      <c r="E1505" s="27" t="s">
        <v>1163</v>
      </c>
      <c r="F1505" t="s">
        <v>36</v>
      </c>
      <c r="G1505" s="30" t="s">
        <v>58</v>
      </c>
      <c r="H1505" t="s">
        <v>150</v>
      </c>
      <c r="K1505" s="28"/>
      <c r="M1505" t="s">
        <v>38</v>
      </c>
      <c r="R1505" t="str">
        <f>IF(COUNTIF(soi_input_variables!A:A,B1505)&gt;0,"yes","no")</f>
        <v>no</v>
      </c>
      <c r="S1505" t="str">
        <f>IF(COUNTIF(midas_input_variables!A:A,B1505)&gt;0,"yes","no")</f>
        <v>no</v>
      </c>
      <c r="T1505" t="str">
        <f>IF(OR(R1505="yes",S1505="yes"),"yes","no")</f>
        <v>no</v>
      </c>
      <c r="V1505" t="str">
        <f>IF(COUNTIF(eucalc_variables_proxies!A:A,B1505)&gt;0,"yes","no")</f>
        <v>yes</v>
      </c>
      <c r="W1505" s="198"/>
      <c r="X1505" t="s">
        <v>3144</v>
      </c>
      <c r="Y1505" t="s">
        <v>5722</v>
      </c>
      <c r="AO1505" s="133" t="s">
        <v>6687</v>
      </c>
      <c r="AP1505" s="133" t="s">
        <v>6687</v>
      </c>
      <c r="AQ1505" s="133" t="s">
        <v>6687</v>
      </c>
      <c r="AR1505" s="133" t="s">
        <v>6687</v>
      </c>
      <c r="AS1505" s="133" t="s">
        <v>6687</v>
      </c>
      <c r="AT1505" s="133" t="s">
        <v>6687</v>
      </c>
      <c r="AU1505" s="133" t="s">
        <v>6687</v>
      </c>
      <c r="AV1505" s="133" t="s">
        <v>6687</v>
      </c>
      <c r="AW1505" s="133" t="s">
        <v>6687</v>
      </c>
      <c r="AX1505" s="133" t="s">
        <v>6687</v>
      </c>
      <c r="AY1505" s="133" t="s">
        <v>6687</v>
      </c>
      <c r="AZ1505" s="133" t="s">
        <v>6687</v>
      </c>
      <c r="BA1505" s="133" t="s">
        <v>6687</v>
      </c>
      <c r="BB1505" s="133" t="s">
        <v>6687</v>
      </c>
      <c r="BC1505" s="133" t="s">
        <v>6687</v>
      </c>
      <c r="BD1505" s="133" t="s">
        <v>6687</v>
      </c>
      <c r="BE1505" s="133" t="s">
        <v>6687</v>
      </c>
      <c r="BF1505" s="133" t="s">
        <v>6687</v>
      </c>
      <c r="BG1505" s="133" t="s">
        <v>6687</v>
      </c>
      <c r="BH1505" s="133" t="s">
        <v>6687</v>
      </c>
      <c r="BI1505" s="133" t="s">
        <v>6687</v>
      </c>
      <c r="BJ1505" s="133" t="s">
        <v>6687</v>
      </c>
      <c r="BK1505" s="133" t="s">
        <v>6687</v>
      </c>
      <c r="BL1505" s="133" t="s">
        <v>6687</v>
      </c>
      <c r="BM1505" s="133" t="s">
        <v>6687</v>
      </c>
      <c r="BN1505" s="133" t="s">
        <v>6687</v>
      </c>
      <c r="BO1505" s="133" t="s">
        <v>6687</v>
      </c>
      <c r="BP1505" s="133" t="s">
        <v>6687</v>
      </c>
      <c r="BQ1505" s="133" t="s">
        <v>6687</v>
      </c>
      <c r="BR1505" s="133" t="s">
        <v>6687</v>
      </c>
      <c r="BS1505" s="133" t="s">
        <v>6687</v>
      </c>
      <c r="BT1505" s="133" t="s">
        <v>6687</v>
      </c>
      <c r="BU1505" s="133" t="s">
        <v>6687</v>
      </c>
      <c r="BV1505" s="133" t="s">
        <v>6687</v>
      </c>
      <c r="BW1505" s="133" t="s">
        <v>6687</v>
      </c>
      <c r="BX1505" s="133" t="s">
        <v>6687</v>
      </c>
      <c r="BY1505" s="133" t="s">
        <v>6687</v>
      </c>
      <c r="BZ1505" s="133" t="s">
        <v>6687</v>
      </c>
      <c r="CA1505" s="133" t="s">
        <v>6687</v>
      </c>
      <c r="CB1505" s="133" t="s">
        <v>6687</v>
      </c>
      <c r="CC1505" s="133" t="s">
        <v>6687</v>
      </c>
      <c r="CD1505" s="133" t="s">
        <v>6687</v>
      </c>
      <c r="CE1505" s="133" t="s">
        <v>6687</v>
      </c>
      <c r="CF1505" s="133" t="s">
        <v>6687</v>
      </c>
      <c r="CG1505" s="133" t="s">
        <v>6687</v>
      </c>
      <c r="CH1505" s="133" t="s">
        <v>6687</v>
      </c>
      <c r="CI1505" s="133" t="s">
        <v>6687</v>
      </c>
      <c r="CJ1505" s="133" t="s">
        <v>6687</v>
      </c>
      <c r="CK1505" s="133" t="s">
        <v>6687</v>
      </c>
      <c r="CL1505" s="133" t="s">
        <v>6687</v>
      </c>
      <c r="CM1505" s="133" t="s">
        <v>6687</v>
      </c>
      <c r="CN1505" s="133" t="s">
        <v>6687</v>
      </c>
      <c r="CO1505" s="133" t="s">
        <v>6687</v>
      </c>
      <c r="CP1505" s="133"/>
      <c r="CQ1505" s="134"/>
      <c r="CR1505" s="134"/>
    </row>
    <row r="1506" spans="1:96" ht="16.2" customHeight="1">
      <c r="A1506" s="198" t="s">
        <v>6520</v>
      </c>
      <c r="B1506" t="s">
        <v>6688</v>
      </c>
      <c r="C1506" s="26"/>
      <c r="D1506" s="30"/>
      <c r="E1506" s="27" t="s">
        <v>1163</v>
      </c>
      <c r="F1506" t="s">
        <v>36</v>
      </c>
      <c r="G1506" s="30" t="s">
        <v>58</v>
      </c>
      <c r="H1506" t="s">
        <v>150</v>
      </c>
      <c r="K1506" s="28"/>
      <c r="M1506" s="198" t="s">
        <v>1707</v>
      </c>
      <c r="R1506" t="str">
        <f>IF(COUNTIF(soi_input_variables!A:A,B1506)&gt;0,"yes","no")</f>
        <v>no</v>
      </c>
      <c r="S1506" t="str">
        <f>IF(COUNTIF(midas_input_variables!A:A,B1506)&gt;0,"yes","no")</f>
        <v>no</v>
      </c>
      <c r="T1506" t="str">
        <f t="shared" ref="T1506:T1511" si="930">IF(OR(R1506="yes",S1506="yes"),"yes","no")</f>
        <v>no</v>
      </c>
      <c r="V1506" t="str">
        <f>IF(COUNTIF(eucalc_variables_proxies!A:A,B1506)&gt;0,"yes","no")</f>
        <v>no</v>
      </c>
      <c r="W1506" s="198" t="s">
        <v>38</v>
      </c>
      <c r="AO1506" s="29"/>
      <c r="AP1506" s="103">
        <v>1</v>
      </c>
      <c r="AQ1506" s="29">
        <f>AP1506+1</f>
        <v>2</v>
      </c>
      <c r="AR1506" s="29">
        <f t="shared" ref="AR1506:CO1506" si="931">AQ1506+1</f>
        <v>3</v>
      </c>
      <c r="AS1506" s="29">
        <f t="shared" si="931"/>
        <v>4</v>
      </c>
      <c r="AT1506" s="29">
        <f t="shared" si="931"/>
        <v>5</v>
      </c>
      <c r="AU1506" s="29">
        <f t="shared" si="931"/>
        <v>6</v>
      </c>
      <c r="AV1506" s="29">
        <f t="shared" si="931"/>
        <v>7</v>
      </c>
      <c r="AW1506" s="29">
        <f t="shared" si="931"/>
        <v>8</v>
      </c>
      <c r="AX1506" s="29">
        <f t="shared" si="931"/>
        <v>9</v>
      </c>
      <c r="AY1506" s="29">
        <f t="shared" si="931"/>
        <v>10</v>
      </c>
      <c r="AZ1506" s="29">
        <f t="shared" si="931"/>
        <v>11</v>
      </c>
      <c r="BA1506" s="29">
        <f t="shared" si="931"/>
        <v>12</v>
      </c>
      <c r="BB1506" s="29">
        <f t="shared" si="931"/>
        <v>13</v>
      </c>
      <c r="BC1506" s="29">
        <f t="shared" si="931"/>
        <v>14</v>
      </c>
      <c r="BD1506" s="29">
        <f t="shared" si="931"/>
        <v>15</v>
      </c>
      <c r="BE1506" s="29">
        <f t="shared" si="931"/>
        <v>16</v>
      </c>
      <c r="BF1506" s="29">
        <f t="shared" si="931"/>
        <v>17</v>
      </c>
      <c r="BG1506" s="29">
        <f t="shared" si="931"/>
        <v>18</v>
      </c>
      <c r="BH1506" s="29">
        <f t="shared" si="931"/>
        <v>19</v>
      </c>
      <c r="BI1506" s="29">
        <f t="shared" si="931"/>
        <v>20</v>
      </c>
      <c r="BJ1506" s="29">
        <f t="shared" si="931"/>
        <v>21</v>
      </c>
      <c r="BK1506" s="29">
        <f t="shared" si="931"/>
        <v>22</v>
      </c>
      <c r="BL1506" s="29">
        <f t="shared" si="931"/>
        <v>23</v>
      </c>
      <c r="BM1506" s="29">
        <f t="shared" si="931"/>
        <v>24</v>
      </c>
      <c r="BN1506" s="29">
        <f t="shared" si="931"/>
        <v>25</v>
      </c>
      <c r="BO1506" s="29">
        <f t="shared" si="931"/>
        <v>26</v>
      </c>
      <c r="BP1506" s="29">
        <f t="shared" si="931"/>
        <v>27</v>
      </c>
      <c r="BQ1506" s="29">
        <f t="shared" si="931"/>
        <v>28</v>
      </c>
      <c r="BR1506" s="29">
        <f t="shared" si="931"/>
        <v>29</v>
      </c>
      <c r="BS1506" s="29">
        <f t="shared" si="931"/>
        <v>30</v>
      </c>
      <c r="BT1506" s="29">
        <f t="shared" si="931"/>
        <v>31</v>
      </c>
      <c r="BU1506" s="29">
        <f t="shared" si="931"/>
        <v>32</v>
      </c>
      <c r="BV1506" s="29">
        <f t="shared" si="931"/>
        <v>33</v>
      </c>
      <c r="BW1506" s="29">
        <f t="shared" si="931"/>
        <v>34</v>
      </c>
      <c r="BX1506" s="29">
        <f t="shared" si="931"/>
        <v>35</v>
      </c>
      <c r="BY1506" s="29">
        <f t="shared" si="931"/>
        <v>36</v>
      </c>
      <c r="BZ1506" s="29">
        <f t="shared" si="931"/>
        <v>37</v>
      </c>
      <c r="CA1506" s="29">
        <f t="shared" si="931"/>
        <v>38</v>
      </c>
      <c r="CB1506" s="29">
        <f t="shared" si="931"/>
        <v>39</v>
      </c>
      <c r="CC1506" s="29">
        <f t="shared" si="931"/>
        <v>40</v>
      </c>
      <c r="CD1506" s="29">
        <f t="shared" si="931"/>
        <v>41</v>
      </c>
      <c r="CE1506" s="29">
        <f t="shared" si="931"/>
        <v>42</v>
      </c>
      <c r="CF1506" s="29">
        <f t="shared" si="931"/>
        <v>43</v>
      </c>
      <c r="CG1506" s="29">
        <f t="shared" si="931"/>
        <v>44</v>
      </c>
      <c r="CH1506" s="29">
        <f t="shared" si="931"/>
        <v>45</v>
      </c>
      <c r="CI1506" s="29">
        <f t="shared" si="931"/>
        <v>46</v>
      </c>
      <c r="CJ1506" s="29">
        <f t="shared" si="931"/>
        <v>47</v>
      </c>
      <c r="CK1506" s="29">
        <f t="shared" si="931"/>
        <v>48</v>
      </c>
      <c r="CL1506" s="29">
        <f t="shared" si="931"/>
        <v>49</v>
      </c>
      <c r="CM1506" s="29">
        <f t="shared" si="931"/>
        <v>50</v>
      </c>
      <c r="CN1506" s="29">
        <f t="shared" si="931"/>
        <v>51</v>
      </c>
      <c r="CO1506" s="29">
        <f t="shared" si="931"/>
        <v>52</v>
      </c>
    </row>
    <row r="1507" spans="1:96" ht="16.2" customHeight="1">
      <c r="A1507" t="s">
        <v>6522</v>
      </c>
      <c r="B1507" t="s">
        <v>6689</v>
      </c>
      <c r="C1507" s="26"/>
      <c r="D1507" s="30"/>
      <c r="E1507" s="27" t="s">
        <v>1163</v>
      </c>
      <c r="F1507" t="s">
        <v>36</v>
      </c>
      <c r="G1507" s="30" t="s">
        <v>58</v>
      </c>
      <c r="H1507" t="s">
        <v>150</v>
      </c>
      <c r="K1507" s="28"/>
      <c r="M1507" s="198" t="s">
        <v>1707</v>
      </c>
      <c r="R1507" t="str">
        <f>IF(COUNTIF(soi_input_variables!A:A,B1507)&gt;0,"yes","no")</f>
        <v>no</v>
      </c>
      <c r="S1507" t="str">
        <f>IF(COUNTIF(midas_input_variables!A:A,B1507)&gt;0,"yes","no")</f>
        <v>no</v>
      </c>
      <c r="T1507" t="str">
        <f t="shared" si="930"/>
        <v>no</v>
      </c>
      <c r="V1507" t="str">
        <f>IF(COUNTIF(eucalc_variables_proxies!A:A,B1507)&gt;0,"yes","no")</f>
        <v>no</v>
      </c>
      <c r="W1507" s="198" t="s">
        <v>38</v>
      </c>
      <c r="AO1507" s="29"/>
      <c r="AP1507" s="103"/>
      <c r="AQ1507" s="29"/>
      <c r="AR1507" s="105"/>
      <c r="AS1507" s="29"/>
    </row>
    <row r="1508" spans="1:96" ht="16.2" customHeight="1">
      <c r="A1508" t="s">
        <v>6524</v>
      </c>
      <c r="B1508" t="s">
        <v>6690</v>
      </c>
      <c r="C1508" s="26"/>
      <c r="D1508" s="30"/>
      <c r="E1508" s="27" t="s">
        <v>1163</v>
      </c>
      <c r="F1508" t="s">
        <v>36</v>
      </c>
      <c r="G1508" s="30" t="s">
        <v>58</v>
      </c>
      <c r="H1508" t="s">
        <v>150</v>
      </c>
      <c r="K1508" s="28"/>
      <c r="M1508" s="198" t="s">
        <v>1707</v>
      </c>
      <c r="R1508" t="str">
        <f>IF(COUNTIF(soi_input_variables!A:A,B1508)&gt;0,"yes","no")</f>
        <v>no</v>
      </c>
      <c r="S1508" t="str">
        <f>IF(COUNTIF(midas_input_variables!A:A,B1508)&gt;0,"yes","no")</f>
        <v>no</v>
      </c>
      <c r="T1508" t="str">
        <f t="shared" si="930"/>
        <v>no</v>
      </c>
      <c r="V1508" t="str">
        <f>IF(COUNTIF(eucalc_variables_proxies!A:A,B1508)&gt;0,"yes","no")</f>
        <v>no</v>
      </c>
      <c r="W1508" s="198" t="s">
        <v>38</v>
      </c>
      <c r="AO1508" s="29"/>
      <c r="AP1508" s="103"/>
      <c r="AQ1508" s="29"/>
      <c r="AR1508" s="105"/>
      <c r="AS1508" s="29"/>
    </row>
    <row r="1509" spans="1:96" ht="16.2" customHeight="1">
      <c r="A1509" t="s">
        <v>6526</v>
      </c>
      <c r="B1509" t="s">
        <v>6691</v>
      </c>
      <c r="C1509" s="26"/>
      <c r="D1509" s="30"/>
      <c r="E1509" s="27" t="s">
        <v>1163</v>
      </c>
      <c r="F1509" t="s">
        <v>36</v>
      </c>
      <c r="G1509" s="30" t="s">
        <v>58</v>
      </c>
      <c r="H1509" t="s">
        <v>150</v>
      </c>
      <c r="K1509" s="28"/>
      <c r="M1509" s="198" t="s">
        <v>1707</v>
      </c>
      <c r="R1509" t="str">
        <f>IF(COUNTIF(soi_input_variables!A:A,B1509)&gt;0,"yes","no")</f>
        <v>no</v>
      </c>
      <c r="S1509" t="str">
        <f>IF(COUNTIF(midas_input_variables!A:A,B1509)&gt;0,"yes","no")</f>
        <v>no</v>
      </c>
      <c r="T1509" t="str">
        <f t="shared" si="930"/>
        <v>no</v>
      </c>
      <c r="V1509" t="str">
        <f>IF(COUNTIF(eucalc_variables_proxies!A:A,B1509)&gt;0,"yes","no")</f>
        <v>no</v>
      </c>
      <c r="W1509" s="198" t="s">
        <v>38</v>
      </c>
      <c r="AO1509" s="29"/>
      <c r="AP1509" s="103"/>
      <c r="AQ1509" s="29"/>
      <c r="AR1509" s="105"/>
      <c r="AS1509" s="29"/>
    </row>
    <row r="1510" spans="1:96" ht="16.2" customHeight="1">
      <c r="A1510" t="s">
        <v>6529</v>
      </c>
      <c r="B1510" t="s">
        <v>6692</v>
      </c>
      <c r="C1510" s="26"/>
      <c r="D1510" s="30"/>
      <c r="E1510" s="27" t="s">
        <v>1163</v>
      </c>
      <c r="F1510" t="s">
        <v>36</v>
      </c>
      <c r="G1510" s="30" t="s">
        <v>58</v>
      </c>
      <c r="H1510" t="s">
        <v>150</v>
      </c>
      <c r="K1510" s="28"/>
      <c r="M1510" s="198" t="s">
        <v>1707</v>
      </c>
      <c r="R1510" t="str">
        <f>IF(COUNTIF(soi_input_variables!A:A,B1510)&gt;0,"yes","no")</f>
        <v>no</v>
      </c>
      <c r="S1510" t="str">
        <f>IF(COUNTIF(midas_input_variables!A:A,B1510)&gt;0,"yes","no")</f>
        <v>no</v>
      </c>
      <c r="T1510" t="str">
        <f t="shared" si="930"/>
        <v>no</v>
      </c>
      <c r="V1510" t="str">
        <f>IF(COUNTIF(eucalc_variables_proxies!A:A,B1510)&gt;0,"yes","no")</f>
        <v>no</v>
      </c>
      <c r="W1510" s="198" t="s">
        <v>38</v>
      </c>
      <c r="AO1510" s="29"/>
      <c r="AP1510" s="103"/>
      <c r="AQ1510" s="29"/>
      <c r="AR1510" s="105"/>
      <c r="AS1510" s="29"/>
    </row>
    <row r="1511" spans="1:96" ht="16.2" customHeight="1">
      <c r="A1511" t="s">
        <v>6530</v>
      </c>
      <c r="B1511" t="s">
        <v>6693</v>
      </c>
      <c r="C1511" s="26"/>
      <c r="D1511" s="30"/>
      <c r="E1511" s="27" t="s">
        <v>1163</v>
      </c>
      <c r="F1511" t="s">
        <v>36</v>
      </c>
      <c r="G1511" s="30" t="s">
        <v>58</v>
      </c>
      <c r="H1511" t="s">
        <v>150</v>
      </c>
      <c r="K1511" s="28"/>
      <c r="M1511" s="198" t="s">
        <v>1707</v>
      </c>
      <c r="R1511" t="str">
        <f>IF(COUNTIF(soi_input_variables!A:A,B1511)&gt;0,"yes","no")</f>
        <v>no</v>
      </c>
      <c r="S1511" t="str">
        <f>IF(COUNTIF(midas_input_variables!A:A,B1511)&gt;0,"yes","no")</f>
        <v>no</v>
      </c>
      <c r="T1511" t="str">
        <f t="shared" si="930"/>
        <v>no</v>
      </c>
      <c r="V1511" t="str">
        <f>IF(COUNTIF(eucalc_variables_proxies!A:A,B1511)&gt;0,"yes","no")</f>
        <v>no</v>
      </c>
      <c r="W1511" s="198" t="s">
        <v>38</v>
      </c>
      <c r="AO1511" s="29"/>
      <c r="AP1511" s="103"/>
      <c r="AQ1511" s="29"/>
      <c r="AR1511" s="105"/>
      <c r="AS1511" s="29"/>
    </row>
    <row r="1512" spans="1:96" ht="16.2" customHeight="1">
      <c r="A1512" t="s">
        <v>6532</v>
      </c>
      <c r="B1512" t="s">
        <v>6694</v>
      </c>
      <c r="C1512" s="26"/>
      <c r="D1512" s="30"/>
      <c r="E1512" s="27" t="s">
        <v>1163</v>
      </c>
      <c r="F1512" t="s">
        <v>36</v>
      </c>
      <c r="G1512" s="30" t="s">
        <v>58</v>
      </c>
      <c r="H1512" t="s">
        <v>150</v>
      </c>
      <c r="K1512" s="28"/>
      <c r="M1512" s="198" t="s">
        <v>1707</v>
      </c>
      <c r="R1512" t="str">
        <f>IF(COUNTIF(soi_input_variables!A:A,B1512)&gt;0,"yes","no")</f>
        <v>no</v>
      </c>
      <c r="S1512" t="str">
        <f>IF(COUNTIF(midas_input_variables!A:A,B1512)&gt;0,"yes","no")</f>
        <v>no</v>
      </c>
      <c r="T1512" t="str">
        <f t="shared" ref="T1512:T1538" si="932">IF(OR(R1512="yes",S1512="yes"),"yes","no")</f>
        <v>no</v>
      </c>
      <c r="V1512" t="str">
        <f>IF(COUNTIF(eucalc_variables_proxies!A:A,B1512)&gt;0,"yes","no")</f>
        <v>no</v>
      </c>
      <c r="W1512" s="198" t="s">
        <v>38</v>
      </c>
      <c r="AO1512" s="29"/>
      <c r="AP1512" s="103"/>
      <c r="AQ1512" s="29"/>
      <c r="AR1512" s="105"/>
      <c r="AS1512" s="29"/>
    </row>
    <row r="1513" spans="1:96" ht="16.2" customHeight="1">
      <c r="A1513" t="s">
        <v>6534</v>
      </c>
      <c r="B1513" t="s">
        <v>6695</v>
      </c>
      <c r="C1513" s="26"/>
      <c r="D1513" s="30"/>
      <c r="E1513" s="27" t="s">
        <v>1163</v>
      </c>
      <c r="F1513" t="s">
        <v>36</v>
      </c>
      <c r="G1513" s="30" t="s">
        <v>58</v>
      </c>
      <c r="H1513" t="s">
        <v>150</v>
      </c>
      <c r="K1513" s="28"/>
      <c r="M1513" s="198" t="s">
        <v>1707</v>
      </c>
      <c r="R1513" t="str">
        <f>IF(COUNTIF(soi_input_variables!A:A,B1513)&gt;0,"yes","no")</f>
        <v>no</v>
      </c>
      <c r="S1513" t="str">
        <f>IF(COUNTIF(midas_input_variables!A:A,B1513)&gt;0,"yes","no")</f>
        <v>no</v>
      </c>
      <c r="T1513" t="str">
        <f t="shared" si="932"/>
        <v>no</v>
      </c>
      <c r="V1513" t="str">
        <f>IF(COUNTIF(eucalc_variables_proxies!A:A,B1513)&gt;0,"yes","no")</f>
        <v>no</v>
      </c>
      <c r="W1513" s="198" t="s">
        <v>38</v>
      </c>
      <c r="AO1513" s="29"/>
      <c r="AP1513" s="103"/>
      <c r="AQ1513" s="29"/>
      <c r="AR1513" s="105"/>
      <c r="AS1513" s="29"/>
    </row>
    <row r="1514" spans="1:96" ht="16.2" customHeight="1">
      <c r="A1514" t="s">
        <v>6535</v>
      </c>
      <c r="B1514" t="s">
        <v>6696</v>
      </c>
      <c r="C1514" s="26"/>
      <c r="D1514" s="30"/>
      <c r="E1514" s="27" t="s">
        <v>1163</v>
      </c>
      <c r="F1514" t="s">
        <v>36</v>
      </c>
      <c r="G1514" s="30" t="s">
        <v>58</v>
      </c>
      <c r="H1514" t="s">
        <v>150</v>
      </c>
      <c r="K1514" s="28"/>
      <c r="M1514" s="198" t="s">
        <v>1707</v>
      </c>
      <c r="R1514" t="str">
        <f>IF(COUNTIF(soi_input_variables!A:A,B1514)&gt;0,"yes","no")</f>
        <v>no</v>
      </c>
      <c r="S1514" t="str">
        <f>IF(COUNTIF(midas_input_variables!A:A,B1514)&gt;0,"yes","no")</f>
        <v>no</v>
      </c>
      <c r="T1514" t="str">
        <f t="shared" si="932"/>
        <v>no</v>
      </c>
      <c r="V1514" t="str">
        <f>IF(COUNTIF(eucalc_variables_proxies!A:A,B1514)&gt;0,"yes","no")</f>
        <v>no</v>
      </c>
      <c r="W1514" s="198" t="s">
        <v>38</v>
      </c>
      <c r="AO1514" s="29"/>
      <c r="AP1514" s="103"/>
      <c r="AQ1514" s="29"/>
      <c r="AR1514" s="105"/>
      <c r="AS1514" s="29"/>
    </row>
    <row r="1515" spans="1:96" ht="16.2" customHeight="1">
      <c r="A1515" t="s">
        <v>6537</v>
      </c>
      <c r="B1515" t="s">
        <v>6697</v>
      </c>
      <c r="C1515" s="26"/>
      <c r="D1515" s="30"/>
      <c r="E1515" s="27" t="s">
        <v>1163</v>
      </c>
      <c r="F1515" t="s">
        <v>36</v>
      </c>
      <c r="G1515" s="30" t="s">
        <v>58</v>
      </c>
      <c r="H1515" t="s">
        <v>150</v>
      </c>
      <c r="K1515" s="28"/>
      <c r="M1515" s="198" t="s">
        <v>1707</v>
      </c>
      <c r="R1515" t="str">
        <f>IF(COUNTIF(soi_input_variables!A:A,B1515)&gt;0,"yes","no")</f>
        <v>no</v>
      </c>
      <c r="S1515" t="str">
        <f>IF(COUNTIF(midas_input_variables!A:A,B1515)&gt;0,"yes","no")</f>
        <v>no</v>
      </c>
      <c r="T1515" t="str">
        <f t="shared" si="932"/>
        <v>no</v>
      </c>
      <c r="V1515" t="str">
        <f>IF(COUNTIF(eucalc_variables_proxies!A:A,B1515)&gt;0,"yes","no")</f>
        <v>no</v>
      </c>
      <c r="W1515" s="198" t="s">
        <v>38</v>
      </c>
      <c r="AO1515" s="29"/>
      <c r="AP1515" s="103"/>
      <c r="AQ1515" s="29"/>
      <c r="AR1515" s="105"/>
      <c r="AS1515" s="29"/>
    </row>
    <row r="1516" spans="1:96" ht="16.2" customHeight="1">
      <c r="A1516" t="s">
        <v>6538</v>
      </c>
      <c r="B1516" t="s">
        <v>6698</v>
      </c>
      <c r="C1516" s="26"/>
      <c r="D1516" s="30"/>
      <c r="E1516" s="27" t="s">
        <v>1163</v>
      </c>
      <c r="F1516" t="s">
        <v>36</v>
      </c>
      <c r="G1516" s="30" t="s">
        <v>58</v>
      </c>
      <c r="H1516" t="s">
        <v>150</v>
      </c>
      <c r="K1516" s="28"/>
      <c r="M1516" s="198" t="s">
        <v>1707</v>
      </c>
      <c r="R1516" t="str">
        <f>IF(COUNTIF(soi_input_variables!A:A,B1516)&gt;0,"yes","no")</f>
        <v>no</v>
      </c>
      <c r="S1516" t="str">
        <f>IF(COUNTIF(midas_input_variables!A:A,B1516)&gt;0,"yes","no")</f>
        <v>no</v>
      </c>
      <c r="T1516" t="str">
        <f t="shared" si="932"/>
        <v>no</v>
      </c>
      <c r="V1516" t="str">
        <f>IF(COUNTIF(eucalc_variables_proxies!A:A,B1516)&gt;0,"yes","no")</f>
        <v>no</v>
      </c>
      <c r="W1516" s="198" t="s">
        <v>38</v>
      </c>
      <c r="AO1516" s="29"/>
      <c r="AP1516" s="103"/>
      <c r="AQ1516" s="29"/>
      <c r="AR1516" s="105"/>
      <c r="AS1516" s="29"/>
    </row>
    <row r="1517" spans="1:96" ht="16.2" customHeight="1">
      <c r="A1517" t="s">
        <v>6540</v>
      </c>
      <c r="B1517" t="s">
        <v>6699</v>
      </c>
      <c r="C1517" s="26"/>
      <c r="D1517" s="30"/>
      <c r="E1517" s="27" t="s">
        <v>1163</v>
      </c>
      <c r="F1517" t="s">
        <v>36</v>
      </c>
      <c r="G1517" s="30" t="s">
        <v>58</v>
      </c>
      <c r="H1517" t="s">
        <v>150</v>
      </c>
      <c r="K1517" s="28"/>
      <c r="M1517" s="198" t="s">
        <v>1707</v>
      </c>
      <c r="R1517" t="str">
        <f>IF(COUNTIF(soi_input_variables!A:A,B1517)&gt;0,"yes","no")</f>
        <v>no</v>
      </c>
      <c r="S1517" t="str">
        <f>IF(COUNTIF(midas_input_variables!A:A,B1517)&gt;0,"yes","no")</f>
        <v>no</v>
      </c>
      <c r="T1517" t="str">
        <f t="shared" si="932"/>
        <v>no</v>
      </c>
      <c r="V1517" t="str">
        <f>IF(COUNTIF(eucalc_variables_proxies!A:A,B1517)&gt;0,"yes","no")</f>
        <v>no</v>
      </c>
      <c r="W1517" s="198" t="s">
        <v>38</v>
      </c>
      <c r="AO1517" s="29"/>
      <c r="AP1517" s="103"/>
      <c r="AQ1517" s="29"/>
      <c r="AR1517" s="105"/>
      <c r="AS1517" s="29"/>
    </row>
    <row r="1518" spans="1:96" ht="16.2" customHeight="1">
      <c r="A1518" t="s">
        <v>6542</v>
      </c>
      <c r="B1518" t="s">
        <v>6700</v>
      </c>
      <c r="C1518" s="26"/>
      <c r="D1518" s="30"/>
      <c r="E1518" s="27" t="s">
        <v>1163</v>
      </c>
      <c r="F1518" t="s">
        <v>36</v>
      </c>
      <c r="G1518" s="30" t="s">
        <v>58</v>
      </c>
      <c r="H1518" t="s">
        <v>150</v>
      </c>
      <c r="K1518" s="28"/>
      <c r="M1518" s="198" t="s">
        <v>1707</v>
      </c>
      <c r="R1518" t="str">
        <f>IF(COUNTIF(soi_input_variables!A:A,B1518)&gt;0,"yes","no")</f>
        <v>no</v>
      </c>
      <c r="S1518" t="str">
        <f>IF(COUNTIF(midas_input_variables!A:A,B1518)&gt;0,"yes","no")</f>
        <v>no</v>
      </c>
      <c r="T1518" t="str">
        <f t="shared" si="932"/>
        <v>no</v>
      </c>
      <c r="V1518" t="str">
        <f>IF(COUNTIF(eucalc_variables_proxies!A:A,B1518)&gt;0,"yes","no")</f>
        <v>no</v>
      </c>
      <c r="W1518" s="198" t="s">
        <v>38</v>
      </c>
      <c r="AO1518" s="29"/>
      <c r="AP1518" s="103"/>
      <c r="AQ1518" s="29"/>
      <c r="AR1518" s="105"/>
      <c r="AS1518" s="29"/>
    </row>
    <row r="1519" spans="1:96" ht="16.2" customHeight="1">
      <c r="A1519" t="s">
        <v>6544</v>
      </c>
      <c r="B1519" t="s">
        <v>6701</v>
      </c>
      <c r="C1519" s="26"/>
      <c r="D1519" s="30"/>
      <c r="E1519" s="27" t="s">
        <v>1163</v>
      </c>
      <c r="F1519" t="s">
        <v>36</v>
      </c>
      <c r="G1519" s="30" t="s">
        <v>58</v>
      </c>
      <c r="H1519" t="s">
        <v>150</v>
      </c>
      <c r="K1519" s="28"/>
      <c r="M1519" s="198" t="s">
        <v>1707</v>
      </c>
      <c r="R1519" t="str">
        <f>IF(COUNTIF(soi_input_variables!A:A,B1519)&gt;0,"yes","no")</f>
        <v>no</v>
      </c>
      <c r="S1519" t="str">
        <f>IF(COUNTIF(midas_input_variables!A:A,B1519)&gt;0,"yes","no")</f>
        <v>no</v>
      </c>
      <c r="T1519" t="str">
        <f t="shared" si="932"/>
        <v>no</v>
      </c>
      <c r="V1519" t="str">
        <f>IF(COUNTIF(eucalc_variables_proxies!A:A,B1519)&gt;0,"yes","no")</f>
        <v>no</v>
      </c>
      <c r="W1519" s="198" t="s">
        <v>38</v>
      </c>
      <c r="AO1519" s="29"/>
      <c r="AP1519" s="103"/>
      <c r="AQ1519" s="29"/>
      <c r="AR1519" s="105"/>
      <c r="AS1519" s="29"/>
    </row>
    <row r="1520" spans="1:96" ht="16.2" customHeight="1">
      <c r="A1520" t="s">
        <v>6546</v>
      </c>
      <c r="B1520" t="s">
        <v>6702</v>
      </c>
      <c r="C1520" s="26"/>
      <c r="D1520" s="30"/>
      <c r="E1520" s="27" t="s">
        <v>1163</v>
      </c>
      <c r="F1520" t="s">
        <v>36</v>
      </c>
      <c r="G1520" s="30" t="s">
        <v>58</v>
      </c>
      <c r="H1520" t="s">
        <v>150</v>
      </c>
      <c r="K1520" s="28"/>
      <c r="M1520" s="198" t="s">
        <v>1707</v>
      </c>
      <c r="R1520" t="str">
        <f>IF(COUNTIF(soi_input_variables!A:A,B1520)&gt;0,"yes","no")</f>
        <v>no</v>
      </c>
      <c r="S1520" t="str">
        <f>IF(COUNTIF(midas_input_variables!A:A,B1520)&gt;0,"yes","no")</f>
        <v>no</v>
      </c>
      <c r="T1520" t="str">
        <f t="shared" ref="T1520:T1536" si="933">IF(OR(R1520="yes",S1520="yes"),"yes","no")</f>
        <v>no</v>
      </c>
      <c r="V1520" t="str">
        <f>IF(COUNTIF(eucalc_variables_proxies!A:A,B1520)&gt;0,"yes","no")</f>
        <v>no</v>
      </c>
      <c r="W1520" s="198" t="s">
        <v>38</v>
      </c>
      <c r="AO1520" s="29"/>
      <c r="AP1520" s="103"/>
      <c r="AQ1520" s="29"/>
      <c r="AR1520" s="105"/>
      <c r="AS1520" s="29"/>
    </row>
    <row r="1521" spans="1:45" ht="16.2" customHeight="1">
      <c r="A1521" t="s">
        <v>6547</v>
      </c>
      <c r="B1521" t="s">
        <v>6703</v>
      </c>
      <c r="C1521" s="26"/>
      <c r="D1521" s="30"/>
      <c r="E1521" s="27" t="s">
        <v>1163</v>
      </c>
      <c r="F1521" t="s">
        <v>36</v>
      </c>
      <c r="G1521" s="30" t="s">
        <v>58</v>
      </c>
      <c r="H1521" t="s">
        <v>150</v>
      </c>
      <c r="K1521" s="28"/>
      <c r="M1521" s="198" t="s">
        <v>1707</v>
      </c>
      <c r="R1521" t="str">
        <f>IF(COUNTIF(soi_input_variables!A:A,B1521)&gt;0,"yes","no")</f>
        <v>no</v>
      </c>
      <c r="S1521" t="str">
        <f>IF(COUNTIF(midas_input_variables!A:A,B1521)&gt;0,"yes","no")</f>
        <v>no</v>
      </c>
      <c r="T1521" t="str">
        <f t="shared" si="933"/>
        <v>no</v>
      </c>
      <c r="V1521" t="str">
        <f>IF(COUNTIF(eucalc_variables_proxies!A:A,B1521)&gt;0,"yes","no")</f>
        <v>no</v>
      </c>
      <c r="W1521" s="198" t="s">
        <v>38</v>
      </c>
      <c r="AO1521" s="29"/>
      <c r="AP1521" s="103"/>
      <c r="AQ1521" s="29"/>
      <c r="AR1521" s="105"/>
      <c r="AS1521" s="29"/>
    </row>
    <row r="1522" spans="1:45" ht="16.2" customHeight="1">
      <c r="A1522" t="s">
        <v>6548</v>
      </c>
      <c r="B1522" t="s">
        <v>6704</v>
      </c>
      <c r="C1522" s="26"/>
      <c r="D1522" s="30"/>
      <c r="E1522" s="27" t="s">
        <v>1163</v>
      </c>
      <c r="F1522" t="s">
        <v>36</v>
      </c>
      <c r="G1522" s="30" t="s">
        <v>58</v>
      </c>
      <c r="H1522" t="s">
        <v>150</v>
      </c>
      <c r="K1522" s="28"/>
      <c r="M1522" s="198" t="s">
        <v>1707</v>
      </c>
      <c r="R1522" t="str">
        <f>IF(COUNTIF(soi_input_variables!A:A,B1522)&gt;0,"yes","no")</f>
        <v>no</v>
      </c>
      <c r="S1522" t="str">
        <f>IF(COUNTIF(midas_input_variables!A:A,B1522)&gt;0,"yes","no")</f>
        <v>no</v>
      </c>
      <c r="T1522" t="str">
        <f t="shared" si="933"/>
        <v>no</v>
      </c>
      <c r="V1522" t="str">
        <f>IF(COUNTIF(eucalc_variables_proxies!A:A,B1522)&gt;0,"yes","no")</f>
        <v>no</v>
      </c>
      <c r="W1522" s="198" t="s">
        <v>38</v>
      </c>
      <c r="AO1522" s="29"/>
      <c r="AP1522" s="103"/>
      <c r="AQ1522" s="29"/>
      <c r="AR1522" s="105"/>
      <c r="AS1522" s="29"/>
    </row>
    <row r="1523" spans="1:45" ht="16.2" customHeight="1">
      <c r="A1523" t="s">
        <v>6550</v>
      </c>
      <c r="B1523" t="s">
        <v>6705</v>
      </c>
      <c r="C1523" s="26"/>
      <c r="D1523" s="30"/>
      <c r="E1523" s="27" t="s">
        <v>1163</v>
      </c>
      <c r="F1523" t="s">
        <v>36</v>
      </c>
      <c r="G1523" s="30" t="s">
        <v>58</v>
      </c>
      <c r="H1523" t="s">
        <v>150</v>
      </c>
      <c r="K1523" s="28"/>
      <c r="M1523" s="198" t="s">
        <v>1707</v>
      </c>
      <c r="R1523" t="str">
        <f>IF(COUNTIF(soi_input_variables!A:A,B1523)&gt;0,"yes","no")</f>
        <v>no</v>
      </c>
      <c r="S1523" t="str">
        <f>IF(COUNTIF(midas_input_variables!A:A,B1523)&gt;0,"yes","no")</f>
        <v>no</v>
      </c>
      <c r="T1523" t="str">
        <f t="shared" si="933"/>
        <v>no</v>
      </c>
      <c r="V1523" t="str">
        <f>IF(COUNTIF(eucalc_variables_proxies!A:A,B1523)&gt;0,"yes","no")</f>
        <v>no</v>
      </c>
      <c r="W1523" s="198" t="s">
        <v>38</v>
      </c>
      <c r="AO1523" s="29"/>
      <c r="AP1523" s="103"/>
      <c r="AQ1523" s="29"/>
      <c r="AR1523" s="105"/>
      <c r="AS1523" s="29"/>
    </row>
    <row r="1524" spans="1:45" ht="16.2" customHeight="1">
      <c r="A1524" t="s">
        <v>6551</v>
      </c>
      <c r="B1524" t="s">
        <v>6706</v>
      </c>
      <c r="C1524" s="26"/>
      <c r="D1524" s="30"/>
      <c r="E1524" s="27" t="s">
        <v>1163</v>
      </c>
      <c r="F1524" t="s">
        <v>36</v>
      </c>
      <c r="G1524" s="30" t="s">
        <v>58</v>
      </c>
      <c r="H1524" t="s">
        <v>150</v>
      </c>
      <c r="K1524" s="28"/>
      <c r="M1524" s="198" t="s">
        <v>1707</v>
      </c>
      <c r="R1524" t="str">
        <f>IF(COUNTIF(soi_input_variables!A:A,B1524)&gt;0,"yes","no")</f>
        <v>no</v>
      </c>
      <c r="S1524" t="str">
        <f>IF(COUNTIF(midas_input_variables!A:A,B1524)&gt;0,"yes","no")</f>
        <v>no</v>
      </c>
      <c r="T1524" t="str">
        <f t="shared" si="933"/>
        <v>no</v>
      </c>
      <c r="V1524" t="str">
        <f>IF(COUNTIF(eucalc_variables_proxies!A:A,B1524)&gt;0,"yes","no")</f>
        <v>no</v>
      </c>
      <c r="W1524" s="198" t="s">
        <v>38</v>
      </c>
      <c r="AO1524" s="29"/>
      <c r="AP1524" s="103"/>
      <c r="AQ1524" s="29"/>
      <c r="AR1524" s="105"/>
      <c r="AS1524" s="29"/>
    </row>
    <row r="1525" spans="1:45" ht="16.2" customHeight="1">
      <c r="A1525" t="s">
        <v>6552</v>
      </c>
      <c r="B1525" t="s">
        <v>6707</v>
      </c>
      <c r="C1525" s="26"/>
      <c r="D1525" s="30"/>
      <c r="E1525" s="27" t="s">
        <v>1163</v>
      </c>
      <c r="F1525" t="s">
        <v>36</v>
      </c>
      <c r="G1525" s="30" t="s">
        <v>58</v>
      </c>
      <c r="H1525" t="s">
        <v>150</v>
      </c>
      <c r="K1525" s="28"/>
      <c r="M1525" s="198" t="s">
        <v>1707</v>
      </c>
      <c r="R1525" t="str">
        <f>IF(COUNTIF(soi_input_variables!A:A,B1525)&gt;0,"yes","no")</f>
        <v>no</v>
      </c>
      <c r="S1525" t="str">
        <f>IF(COUNTIF(midas_input_variables!A:A,B1525)&gt;0,"yes","no")</f>
        <v>no</v>
      </c>
      <c r="T1525" t="str">
        <f t="shared" si="933"/>
        <v>no</v>
      </c>
      <c r="V1525" t="str">
        <f>IF(COUNTIF(eucalc_variables_proxies!A:A,B1525)&gt;0,"yes","no")</f>
        <v>no</v>
      </c>
      <c r="W1525" s="198" t="s">
        <v>38</v>
      </c>
      <c r="AO1525" s="29"/>
      <c r="AP1525" s="103"/>
      <c r="AQ1525" s="29"/>
      <c r="AR1525" s="105"/>
      <c r="AS1525" s="29"/>
    </row>
    <row r="1526" spans="1:45" ht="16.2" customHeight="1">
      <c r="A1526" t="s">
        <v>6553</v>
      </c>
      <c r="B1526" t="s">
        <v>6708</v>
      </c>
      <c r="C1526" s="26"/>
      <c r="D1526" s="30"/>
      <c r="E1526" s="27" t="s">
        <v>1163</v>
      </c>
      <c r="F1526" t="s">
        <v>36</v>
      </c>
      <c r="G1526" s="30" t="s">
        <v>58</v>
      </c>
      <c r="H1526" t="s">
        <v>150</v>
      </c>
      <c r="K1526" s="28"/>
      <c r="M1526" s="198" t="s">
        <v>1707</v>
      </c>
      <c r="R1526" t="str">
        <f>IF(COUNTIF(soi_input_variables!A:A,B1526)&gt;0,"yes","no")</f>
        <v>no</v>
      </c>
      <c r="S1526" t="str">
        <f>IF(COUNTIF(midas_input_variables!A:A,B1526)&gt;0,"yes","no")</f>
        <v>no</v>
      </c>
      <c r="T1526" t="str">
        <f t="shared" si="933"/>
        <v>no</v>
      </c>
      <c r="V1526" t="str">
        <f>IF(COUNTIF(eucalc_variables_proxies!A:A,B1526)&gt;0,"yes","no")</f>
        <v>no</v>
      </c>
      <c r="W1526" s="198" t="s">
        <v>38</v>
      </c>
      <c r="AO1526" s="29"/>
      <c r="AP1526" s="103"/>
      <c r="AQ1526" s="29"/>
      <c r="AR1526" s="105"/>
      <c r="AS1526" s="29"/>
    </row>
    <row r="1527" spans="1:45" ht="16.2" customHeight="1">
      <c r="A1527" t="s">
        <v>6554</v>
      </c>
      <c r="B1527" t="s">
        <v>6709</v>
      </c>
      <c r="C1527" s="26"/>
      <c r="D1527" s="30"/>
      <c r="E1527" s="27" t="s">
        <v>1163</v>
      </c>
      <c r="F1527" t="s">
        <v>36</v>
      </c>
      <c r="G1527" s="30" t="s">
        <v>58</v>
      </c>
      <c r="H1527" t="s">
        <v>150</v>
      </c>
      <c r="K1527" s="28"/>
      <c r="M1527" s="198" t="s">
        <v>1707</v>
      </c>
      <c r="R1527" t="str">
        <f>IF(COUNTIF(soi_input_variables!A:A,B1527)&gt;0,"yes","no")</f>
        <v>no</v>
      </c>
      <c r="S1527" t="str">
        <f>IF(COUNTIF(midas_input_variables!A:A,B1527)&gt;0,"yes","no")</f>
        <v>no</v>
      </c>
      <c r="T1527" t="str">
        <f t="shared" si="933"/>
        <v>no</v>
      </c>
      <c r="V1527" t="str">
        <f>IF(COUNTIF(eucalc_variables_proxies!A:A,B1527)&gt;0,"yes","no")</f>
        <v>no</v>
      </c>
      <c r="W1527" s="198" t="s">
        <v>38</v>
      </c>
      <c r="AO1527" s="29"/>
      <c r="AP1527" s="103"/>
      <c r="AQ1527" s="29"/>
      <c r="AR1527" s="105"/>
      <c r="AS1527" s="29"/>
    </row>
    <row r="1528" spans="1:45" ht="16.2" customHeight="1">
      <c r="A1528" t="s">
        <v>6555</v>
      </c>
      <c r="B1528" t="s">
        <v>6710</v>
      </c>
      <c r="C1528" s="26"/>
      <c r="D1528" s="30"/>
      <c r="E1528" s="27" t="s">
        <v>1163</v>
      </c>
      <c r="F1528" t="s">
        <v>36</v>
      </c>
      <c r="G1528" s="30" t="s">
        <v>58</v>
      </c>
      <c r="H1528" t="s">
        <v>150</v>
      </c>
      <c r="K1528" s="28"/>
      <c r="M1528" s="198" t="s">
        <v>1707</v>
      </c>
      <c r="R1528" t="str">
        <f>IF(COUNTIF(soi_input_variables!A:A,B1528)&gt;0,"yes","no")</f>
        <v>no</v>
      </c>
      <c r="S1528" t="str">
        <f>IF(COUNTIF(midas_input_variables!A:A,B1528)&gt;0,"yes","no")</f>
        <v>no</v>
      </c>
      <c r="T1528" t="str">
        <f t="shared" si="933"/>
        <v>no</v>
      </c>
      <c r="V1528" t="str">
        <f>IF(COUNTIF(eucalc_variables_proxies!A:A,B1528)&gt;0,"yes","no")</f>
        <v>no</v>
      </c>
      <c r="W1528" s="198" t="s">
        <v>38</v>
      </c>
      <c r="AO1528" s="29"/>
      <c r="AP1528" s="103"/>
      <c r="AQ1528" s="29"/>
      <c r="AR1528" s="105"/>
      <c r="AS1528" s="29"/>
    </row>
    <row r="1529" spans="1:45" ht="16.2" customHeight="1">
      <c r="A1529" t="s">
        <v>6557</v>
      </c>
      <c r="B1529" t="s">
        <v>6711</v>
      </c>
      <c r="C1529" s="26"/>
      <c r="D1529" s="30"/>
      <c r="E1529" s="27" t="s">
        <v>1163</v>
      </c>
      <c r="F1529" t="s">
        <v>36</v>
      </c>
      <c r="G1529" s="30" t="s">
        <v>58</v>
      </c>
      <c r="H1529" t="s">
        <v>150</v>
      </c>
      <c r="K1529" s="28"/>
      <c r="M1529" s="198" t="s">
        <v>1707</v>
      </c>
      <c r="R1529" t="str">
        <f>IF(COUNTIF(soi_input_variables!A:A,B1529)&gt;0,"yes","no")</f>
        <v>no</v>
      </c>
      <c r="S1529" t="str">
        <f>IF(COUNTIF(midas_input_variables!A:A,B1529)&gt;0,"yes","no")</f>
        <v>no</v>
      </c>
      <c r="T1529" t="str">
        <f t="shared" si="933"/>
        <v>no</v>
      </c>
      <c r="V1529" t="str">
        <f>IF(COUNTIF(eucalc_variables_proxies!A:A,B1529)&gt;0,"yes","no")</f>
        <v>no</v>
      </c>
      <c r="W1529" s="198" t="s">
        <v>38</v>
      </c>
      <c r="AO1529" s="29"/>
      <c r="AP1529" s="103"/>
      <c r="AQ1529" s="29"/>
      <c r="AR1529" s="105"/>
      <c r="AS1529" s="29"/>
    </row>
    <row r="1530" spans="1:45" ht="16.2" customHeight="1">
      <c r="A1530" t="s">
        <v>6559</v>
      </c>
      <c r="B1530" t="s">
        <v>6712</v>
      </c>
      <c r="C1530" s="26"/>
      <c r="D1530" s="30"/>
      <c r="E1530" s="27" t="s">
        <v>1163</v>
      </c>
      <c r="F1530" t="s">
        <v>36</v>
      </c>
      <c r="G1530" s="30" t="s">
        <v>58</v>
      </c>
      <c r="H1530" t="s">
        <v>150</v>
      </c>
      <c r="K1530" s="28"/>
      <c r="M1530" s="198" t="s">
        <v>1707</v>
      </c>
      <c r="R1530" t="str">
        <f>IF(COUNTIF(soi_input_variables!A:A,B1530)&gt;0,"yes","no")</f>
        <v>no</v>
      </c>
      <c r="S1530" t="str">
        <f>IF(COUNTIF(midas_input_variables!A:A,B1530)&gt;0,"yes","no")</f>
        <v>no</v>
      </c>
      <c r="T1530" t="str">
        <f t="shared" si="933"/>
        <v>no</v>
      </c>
      <c r="V1530" t="str">
        <f>IF(COUNTIF(eucalc_variables_proxies!A:A,B1530)&gt;0,"yes","no")</f>
        <v>no</v>
      </c>
      <c r="W1530" s="198" t="s">
        <v>38</v>
      </c>
      <c r="AO1530" s="29"/>
      <c r="AP1530" s="103"/>
      <c r="AQ1530" s="29"/>
      <c r="AR1530" s="105"/>
      <c r="AS1530" s="29"/>
    </row>
    <row r="1531" spans="1:45" ht="16.2" customHeight="1">
      <c r="A1531" t="s">
        <v>6561</v>
      </c>
      <c r="B1531" t="s">
        <v>6713</v>
      </c>
      <c r="C1531" s="26"/>
      <c r="D1531" s="30"/>
      <c r="E1531" s="27" t="s">
        <v>1163</v>
      </c>
      <c r="F1531" t="s">
        <v>36</v>
      </c>
      <c r="G1531" s="30" t="s">
        <v>58</v>
      </c>
      <c r="H1531" t="s">
        <v>150</v>
      </c>
      <c r="K1531" s="28"/>
      <c r="M1531" s="198" t="s">
        <v>1707</v>
      </c>
      <c r="R1531" t="str">
        <f>IF(COUNTIF(soi_input_variables!A:A,B1531)&gt;0,"yes","no")</f>
        <v>no</v>
      </c>
      <c r="S1531" t="str">
        <f>IF(COUNTIF(midas_input_variables!A:A,B1531)&gt;0,"yes","no")</f>
        <v>no</v>
      </c>
      <c r="T1531" t="str">
        <f t="shared" si="933"/>
        <v>no</v>
      </c>
      <c r="V1531" t="str">
        <f>IF(COUNTIF(eucalc_variables_proxies!A:A,B1531)&gt;0,"yes","no")</f>
        <v>no</v>
      </c>
      <c r="W1531" s="198" t="s">
        <v>38</v>
      </c>
      <c r="AO1531" s="29"/>
      <c r="AP1531" s="103"/>
      <c r="AQ1531" s="29"/>
      <c r="AR1531" s="105"/>
      <c r="AS1531" s="29"/>
    </row>
    <row r="1532" spans="1:45" ht="16.2" customHeight="1">
      <c r="A1532" t="s">
        <v>6563</v>
      </c>
      <c r="B1532" t="s">
        <v>6714</v>
      </c>
      <c r="C1532" s="26"/>
      <c r="D1532" s="30"/>
      <c r="E1532" s="27" t="s">
        <v>1163</v>
      </c>
      <c r="F1532" t="s">
        <v>36</v>
      </c>
      <c r="G1532" s="30" t="s">
        <v>58</v>
      </c>
      <c r="H1532" t="s">
        <v>150</v>
      </c>
      <c r="K1532" s="28"/>
      <c r="M1532" s="198" t="s">
        <v>1707</v>
      </c>
      <c r="R1532" t="str">
        <f>IF(COUNTIF(soi_input_variables!A:A,B1532)&gt;0,"yes","no")</f>
        <v>no</v>
      </c>
      <c r="S1532" t="str">
        <f>IF(COUNTIF(midas_input_variables!A:A,B1532)&gt;0,"yes","no")</f>
        <v>no</v>
      </c>
      <c r="T1532" t="str">
        <f t="shared" si="933"/>
        <v>no</v>
      </c>
      <c r="V1532" t="str">
        <f>IF(COUNTIF(eucalc_variables_proxies!A:A,B1532)&gt;0,"yes","no")</f>
        <v>no</v>
      </c>
      <c r="W1532" s="198" t="s">
        <v>38</v>
      </c>
      <c r="AO1532" s="29"/>
      <c r="AP1532" s="103"/>
      <c r="AQ1532" s="29"/>
      <c r="AR1532" s="105"/>
      <c r="AS1532" s="29"/>
    </row>
    <row r="1533" spans="1:45" ht="16.2" customHeight="1">
      <c r="A1533" t="s">
        <v>6564</v>
      </c>
      <c r="B1533" t="s">
        <v>6715</v>
      </c>
      <c r="C1533" s="26"/>
      <c r="D1533" s="30"/>
      <c r="E1533" s="27" t="s">
        <v>1163</v>
      </c>
      <c r="F1533" t="s">
        <v>36</v>
      </c>
      <c r="G1533" s="30" t="s">
        <v>58</v>
      </c>
      <c r="H1533" t="s">
        <v>150</v>
      </c>
      <c r="K1533" s="28"/>
      <c r="M1533" s="198" t="s">
        <v>1707</v>
      </c>
      <c r="R1533" t="str">
        <f>IF(COUNTIF(soi_input_variables!A:A,B1533)&gt;0,"yes","no")</f>
        <v>no</v>
      </c>
      <c r="S1533" t="str">
        <f>IF(COUNTIF(midas_input_variables!A:A,B1533)&gt;0,"yes","no")</f>
        <v>no</v>
      </c>
      <c r="T1533" t="str">
        <f t="shared" si="933"/>
        <v>no</v>
      </c>
      <c r="V1533" t="str">
        <f>IF(COUNTIF(eucalc_variables_proxies!A:A,B1533)&gt;0,"yes","no")</f>
        <v>no</v>
      </c>
      <c r="W1533" s="198" t="s">
        <v>38</v>
      </c>
      <c r="AO1533" s="29"/>
      <c r="AP1533" s="103"/>
      <c r="AQ1533" s="29"/>
      <c r="AR1533" s="105"/>
      <c r="AS1533" s="29"/>
    </row>
    <row r="1534" spans="1:45" ht="16.2" customHeight="1">
      <c r="A1534" t="s">
        <v>6565</v>
      </c>
      <c r="B1534" t="s">
        <v>6716</v>
      </c>
      <c r="C1534" s="26"/>
      <c r="D1534" s="30"/>
      <c r="E1534" s="27" t="s">
        <v>1163</v>
      </c>
      <c r="F1534" t="s">
        <v>36</v>
      </c>
      <c r="G1534" s="30" t="s">
        <v>58</v>
      </c>
      <c r="H1534" t="s">
        <v>150</v>
      </c>
      <c r="K1534" s="28"/>
      <c r="M1534" s="198" t="s">
        <v>1707</v>
      </c>
      <c r="R1534" t="str">
        <f>IF(COUNTIF(soi_input_variables!A:A,B1534)&gt;0,"yes","no")</f>
        <v>no</v>
      </c>
      <c r="S1534" t="str">
        <f>IF(COUNTIF(midas_input_variables!A:A,B1534)&gt;0,"yes","no")</f>
        <v>no</v>
      </c>
      <c r="T1534" t="str">
        <f t="shared" si="933"/>
        <v>no</v>
      </c>
      <c r="V1534" t="str">
        <f>IF(COUNTIF(eucalc_variables_proxies!A:A,B1534)&gt;0,"yes","no")</f>
        <v>no</v>
      </c>
      <c r="W1534" s="198" t="s">
        <v>38</v>
      </c>
      <c r="AO1534" s="29"/>
      <c r="AP1534" s="103"/>
      <c r="AQ1534" s="29"/>
      <c r="AR1534" s="105"/>
      <c r="AS1534" s="29"/>
    </row>
    <row r="1535" spans="1:45" ht="16.2" customHeight="1">
      <c r="A1535" t="s">
        <v>6567</v>
      </c>
      <c r="B1535" t="s">
        <v>6717</v>
      </c>
      <c r="C1535" s="26"/>
      <c r="D1535" s="30"/>
      <c r="E1535" s="27" t="s">
        <v>1163</v>
      </c>
      <c r="F1535" t="s">
        <v>36</v>
      </c>
      <c r="G1535" s="30" t="s">
        <v>58</v>
      </c>
      <c r="H1535" t="s">
        <v>150</v>
      </c>
      <c r="K1535" s="28"/>
      <c r="M1535" s="198" t="s">
        <v>1707</v>
      </c>
      <c r="R1535" t="str">
        <f>IF(COUNTIF(soi_input_variables!A:A,B1535)&gt;0,"yes","no")</f>
        <v>no</v>
      </c>
      <c r="S1535" t="str">
        <f>IF(COUNTIF(midas_input_variables!A:A,B1535)&gt;0,"yes","no")</f>
        <v>no</v>
      </c>
      <c r="T1535" t="str">
        <f t="shared" si="933"/>
        <v>no</v>
      </c>
      <c r="V1535" t="str">
        <f>IF(COUNTIF(eucalc_variables_proxies!A:A,B1535)&gt;0,"yes","no")</f>
        <v>no</v>
      </c>
      <c r="W1535" s="198" t="s">
        <v>38</v>
      </c>
      <c r="AO1535" s="29"/>
      <c r="AP1535" s="103"/>
      <c r="AQ1535" s="29"/>
      <c r="AR1535" s="105"/>
      <c r="AS1535" s="29"/>
    </row>
    <row r="1536" spans="1:45" ht="16.2" customHeight="1">
      <c r="A1536" t="s">
        <v>6718</v>
      </c>
      <c r="B1536" s="97" t="s">
        <v>5730</v>
      </c>
      <c r="C1536" s="26" t="s">
        <v>6719</v>
      </c>
      <c r="D1536" s="30"/>
      <c r="E1536" s="27" t="s">
        <v>1163</v>
      </c>
      <c r="F1536" t="s">
        <v>36</v>
      </c>
      <c r="G1536" s="30" t="s">
        <v>58</v>
      </c>
      <c r="H1536" t="s">
        <v>150</v>
      </c>
      <c r="K1536" s="28"/>
      <c r="M1536" t="s">
        <v>38</v>
      </c>
      <c r="R1536" t="str">
        <f>IF(COUNTIF(soi_input_variables!A:A,B1536)&gt;0,"yes","no")</f>
        <v>no</v>
      </c>
      <c r="S1536" t="str">
        <f>IF(COUNTIF(midas_input_variables!A:A,B1536)&gt;0,"yes","no")</f>
        <v>no</v>
      </c>
      <c r="T1536" t="str">
        <f t="shared" si="933"/>
        <v>no</v>
      </c>
      <c r="V1536" t="str">
        <f>IF(COUNTIF(eucalc_variables_proxies!A:A,B1536)&gt;0,"yes","no")</f>
        <v>yes</v>
      </c>
      <c r="X1536" t="s">
        <v>3144</v>
      </c>
      <c r="Y1536" t="s">
        <v>5722</v>
      </c>
      <c r="AO1536" s="29"/>
      <c r="AP1536" s="103"/>
      <c r="AQ1536" s="29"/>
      <c r="AR1536" s="105"/>
      <c r="AS1536" s="29"/>
    </row>
    <row r="1537" spans="1:45" ht="18" customHeight="1">
      <c r="A1537" t="s">
        <v>6720</v>
      </c>
      <c r="B1537" s="97" t="s">
        <v>5734</v>
      </c>
      <c r="C1537" s="26" t="s">
        <v>6721</v>
      </c>
      <c r="D1537" s="30"/>
      <c r="E1537" s="27" t="s">
        <v>1163</v>
      </c>
      <c r="F1537" t="s">
        <v>36</v>
      </c>
      <c r="G1537" s="30" t="s">
        <v>58</v>
      </c>
      <c r="H1537" t="s">
        <v>150</v>
      </c>
      <c r="K1537" s="28"/>
      <c r="M1537" t="s">
        <v>38</v>
      </c>
      <c r="R1537" t="str">
        <f>IF(COUNTIF(soi_input_variables!A:A,B1537)&gt;0,"yes","no")</f>
        <v>no</v>
      </c>
      <c r="S1537" t="str">
        <f>IF(COUNTIF(midas_input_variables!A:A,B1537)&gt;0,"yes","no")</f>
        <v>no</v>
      </c>
      <c r="T1537" t="str">
        <f t="shared" si="932"/>
        <v>no</v>
      </c>
      <c r="V1537" t="str">
        <f>IF(COUNTIF(eucalc_variables_proxies!A:A,B1537)&gt;0,"yes","no")</f>
        <v>yes</v>
      </c>
      <c r="X1537" t="s">
        <v>3144</v>
      </c>
      <c r="Y1537" t="s">
        <v>5722</v>
      </c>
      <c r="AO1537" s="29"/>
      <c r="AP1537" s="103"/>
      <c r="AQ1537" s="29"/>
      <c r="AR1537" s="105"/>
      <c r="AS1537" s="29"/>
    </row>
    <row r="1538" spans="1:45" ht="17.100000000000001" customHeight="1">
      <c r="A1538" t="s">
        <v>6722</v>
      </c>
      <c r="B1538" s="97" t="s">
        <v>5737</v>
      </c>
      <c r="C1538" s="26" t="s">
        <v>6723</v>
      </c>
      <c r="D1538" s="30"/>
      <c r="E1538" s="27" t="s">
        <v>1163</v>
      </c>
      <c r="F1538" t="s">
        <v>36</v>
      </c>
      <c r="G1538" s="30" t="s">
        <v>58</v>
      </c>
      <c r="H1538" t="s">
        <v>150</v>
      </c>
      <c r="K1538" s="28"/>
      <c r="M1538" t="s">
        <v>38</v>
      </c>
      <c r="R1538" t="str">
        <f>IF(COUNTIF(soi_input_variables!A:A,B1538)&gt;0,"yes","no")</f>
        <v>no</v>
      </c>
      <c r="S1538" t="str">
        <f>IF(COUNTIF(midas_input_variables!A:A,B1538)&gt;0,"yes","no")</f>
        <v>no</v>
      </c>
      <c r="T1538" t="str">
        <f t="shared" si="932"/>
        <v>no</v>
      </c>
      <c r="V1538" t="str">
        <f>IF(COUNTIF(eucalc_variables_proxies!A:A,B1538)&gt;0,"yes","no")</f>
        <v>yes</v>
      </c>
      <c r="X1538" t="s">
        <v>3144</v>
      </c>
      <c r="Y1538" t="s">
        <v>5722</v>
      </c>
      <c r="AO1538" s="29"/>
      <c r="AP1538" s="103"/>
      <c r="AQ1538" s="29"/>
      <c r="AR1538" s="105"/>
      <c r="AS1538" s="29"/>
    </row>
    <row r="1539" spans="1:45" ht="17.7" customHeight="1">
      <c r="A1539" t="s">
        <v>6724</v>
      </c>
      <c r="B1539" s="97" t="s">
        <v>5740</v>
      </c>
      <c r="C1539" s="26" t="s">
        <v>6259</v>
      </c>
      <c r="D1539" s="30"/>
      <c r="E1539" s="27" t="s">
        <v>1163</v>
      </c>
      <c r="F1539" t="s">
        <v>36</v>
      </c>
      <c r="G1539" s="30" t="s">
        <v>58</v>
      </c>
      <c r="H1539" t="s">
        <v>150</v>
      </c>
      <c r="K1539" s="28"/>
      <c r="M1539" t="s">
        <v>38</v>
      </c>
      <c r="R1539" t="str">
        <f>IF(COUNTIF(soi_input_variables!A:A,B1539)&gt;0,"yes","no")</f>
        <v>no</v>
      </c>
      <c r="S1539" t="str">
        <f>IF(COUNTIF(midas_input_variables!A:A,B1539)&gt;0,"yes","no")</f>
        <v>no</v>
      </c>
      <c r="T1539" t="str">
        <f t="shared" ref="T1539:T1681" si="934">IF(OR(R1539="yes",S1539="yes"),"yes","no")</f>
        <v>no</v>
      </c>
      <c r="V1539" t="str">
        <f>IF(COUNTIF(eucalc_variables_proxies!A:A,B1539)&gt;0,"yes","no")</f>
        <v>yes</v>
      </c>
      <c r="X1539" t="s">
        <v>3144</v>
      </c>
      <c r="Y1539" t="s">
        <v>5722</v>
      </c>
      <c r="AO1539" s="29"/>
      <c r="AP1539" s="103"/>
      <c r="AQ1539" s="29"/>
      <c r="AR1539" s="105"/>
      <c r="AS1539" s="29"/>
    </row>
    <row r="1540" spans="1:45" ht="17.7" customHeight="1">
      <c r="A1540" t="s">
        <v>6568</v>
      </c>
      <c r="B1540" t="s">
        <v>6725</v>
      </c>
      <c r="C1540" s="26"/>
      <c r="D1540" s="30"/>
      <c r="E1540" s="27" t="s">
        <v>1163</v>
      </c>
      <c r="F1540" t="s">
        <v>36</v>
      </c>
      <c r="G1540" s="30" t="s">
        <v>58</v>
      </c>
      <c r="H1540" t="s">
        <v>150</v>
      </c>
      <c r="K1540" s="28"/>
      <c r="M1540" s="198" t="s">
        <v>1707</v>
      </c>
      <c r="R1540" t="str">
        <f>IF(COUNTIF(soi_input_variables!A:A,B1540)&gt;0,"yes","no")</f>
        <v>no</v>
      </c>
      <c r="S1540" t="str">
        <f>IF(COUNTIF(midas_input_variables!A:A,B1540)&gt;0,"yes","no")</f>
        <v>no</v>
      </c>
      <c r="T1540" t="str">
        <f t="shared" ref="T1540:T1553" si="935">IF(OR(R1540="yes",S1540="yes"),"yes","no")</f>
        <v>no</v>
      </c>
      <c r="V1540" t="str">
        <f>IF(COUNTIF(eucalc_variables_proxies!A:A,B1540)&gt;0,"yes","no")</f>
        <v>no</v>
      </c>
      <c r="W1540" s="198" t="s">
        <v>38</v>
      </c>
      <c r="AO1540" s="29"/>
      <c r="AP1540" s="103"/>
      <c r="AQ1540" s="29"/>
      <c r="AR1540" s="105"/>
      <c r="AS1540" s="29"/>
    </row>
    <row r="1541" spans="1:45" ht="17.7" customHeight="1">
      <c r="A1541" t="s">
        <v>6570</v>
      </c>
      <c r="B1541" t="s">
        <v>6726</v>
      </c>
      <c r="C1541" s="26"/>
      <c r="D1541" s="30"/>
      <c r="E1541" s="27" t="s">
        <v>1163</v>
      </c>
      <c r="F1541" t="s">
        <v>36</v>
      </c>
      <c r="G1541" s="30" t="s">
        <v>58</v>
      </c>
      <c r="H1541" t="s">
        <v>150</v>
      </c>
      <c r="K1541" s="28"/>
      <c r="M1541" s="198" t="s">
        <v>1707</v>
      </c>
      <c r="R1541" t="str">
        <f>IF(COUNTIF(soi_input_variables!A:A,B1541)&gt;0,"yes","no")</f>
        <v>no</v>
      </c>
      <c r="S1541" t="str">
        <f>IF(COUNTIF(midas_input_variables!A:A,B1541)&gt;0,"yes","no")</f>
        <v>no</v>
      </c>
      <c r="T1541" t="str">
        <f t="shared" si="935"/>
        <v>no</v>
      </c>
      <c r="V1541" t="str">
        <f>IF(COUNTIF(eucalc_variables_proxies!A:A,B1541)&gt;0,"yes","no")</f>
        <v>no</v>
      </c>
      <c r="W1541" s="198" t="s">
        <v>38</v>
      </c>
      <c r="AO1541" s="29"/>
      <c r="AP1541" s="103"/>
      <c r="AQ1541" s="29"/>
      <c r="AR1541" s="105"/>
      <c r="AS1541" s="29"/>
    </row>
    <row r="1542" spans="1:45" ht="17.7" customHeight="1">
      <c r="A1542" t="s">
        <v>6571</v>
      </c>
      <c r="B1542" t="s">
        <v>6727</v>
      </c>
      <c r="C1542" s="26"/>
      <c r="D1542" s="30"/>
      <c r="E1542" s="27" t="s">
        <v>1163</v>
      </c>
      <c r="F1542" t="s">
        <v>36</v>
      </c>
      <c r="G1542" s="30" t="s">
        <v>58</v>
      </c>
      <c r="H1542" t="s">
        <v>150</v>
      </c>
      <c r="K1542" s="28"/>
      <c r="M1542" s="198" t="s">
        <v>1707</v>
      </c>
      <c r="R1542" t="str">
        <f>IF(COUNTIF(soi_input_variables!A:A,B1542)&gt;0,"yes","no")</f>
        <v>no</v>
      </c>
      <c r="S1542" t="str">
        <f>IF(COUNTIF(midas_input_variables!A:A,B1542)&gt;0,"yes","no")</f>
        <v>no</v>
      </c>
      <c r="T1542" t="str">
        <f t="shared" si="935"/>
        <v>no</v>
      </c>
      <c r="V1542" t="str">
        <f>IF(COUNTIF(eucalc_variables_proxies!A:A,B1542)&gt;0,"yes","no")</f>
        <v>no</v>
      </c>
      <c r="W1542" s="198" t="s">
        <v>38</v>
      </c>
      <c r="AO1542" s="29"/>
      <c r="AP1542" s="103"/>
      <c r="AQ1542" s="29"/>
      <c r="AR1542" s="105"/>
      <c r="AS1542" s="29"/>
    </row>
    <row r="1543" spans="1:45" ht="17.7" customHeight="1">
      <c r="A1543" t="s">
        <v>6588</v>
      </c>
      <c r="B1543" t="s">
        <v>6728</v>
      </c>
      <c r="C1543" s="26"/>
      <c r="D1543" s="30"/>
      <c r="E1543" s="27" t="s">
        <v>1163</v>
      </c>
      <c r="F1543" t="s">
        <v>36</v>
      </c>
      <c r="G1543" s="30" t="s">
        <v>58</v>
      </c>
      <c r="H1543" t="s">
        <v>150</v>
      </c>
      <c r="K1543" s="28"/>
      <c r="M1543" s="198" t="s">
        <v>1707</v>
      </c>
      <c r="R1543" t="str">
        <f>IF(COUNTIF(soi_input_variables!A:A,B1543)&gt;0,"yes","no")</f>
        <v>no</v>
      </c>
      <c r="S1543" t="str">
        <f>IF(COUNTIF(midas_input_variables!A:A,B1543)&gt;0,"yes","no")</f>
        <v>no</v>
      </c>
      <c r="T1543" t="str">
        <f t="shared" si="935"/>
        <v>no</v>
      </c>
      <c r="V1543" t="str">
        <f>IF(COUNTIF(eucalc_variables_proxies!A:A,B1543)&gt;0,"yes","no")</f>
        <v>no</v>
      </c>
      <c r="W1543" s="198" t="s">
        <v>38</v>
      </c>
      <c r="AO1543" s="29"/>
      <c r="AP1543" s="103"/>
      <c r="AQ1543" s="29"/>
      <c r="AR1543" s="105"/>
      <c r="AS1543" s="29"/>
    </row>
    <row r="1544" spans="1:45" ht="17.7" customHeight="1">
      <c r="A1544" t="s">
        <v>6591</v>
      </c>
      <c r="B1544" t="s">
        <v>6729</v>
      </c>
      <c r="C1544" s="26"/>
      <c r="D1544" s="30"/>
      <c r="E1544" s="27" t="s">
        <v>1163</v>
      </c>
      <c r="F1544" t="s">
        <v>36</v>
      </c>
      <c r="G1544" s="30" t="s">
        <v>58</v>
      </c>
      <c r="H1544" t="s">
        <v>150</v>
      </c>
      <c r="K1544" s="28"/>
      <c r="M1544" s="198" t="s">
        <v>1707</v>
      </c>
      <c r="R1544" t="str">
        <f>IF(COUNTIF(soi_input_variables!A:A,B1544)&gt;0,"yes","no")</f>
        <v>no</v>
      </c>
      <c r="S1544" t="str">
        <f>IF(COUNTIF(midas_input_variables!A:A,B1544)&gt;0,"yes","no")</f>
        <v>no</v>
      </c>
      <c r="T1544" t="str">
        <f t="shared" si="935"/>
        <v>no</v>
      </c>
      <c r="V1544" t="str">
        <f>IF(COUNTIF(eucalc_variables_proxies!A:A,B1544)&gt;0,"yes","no")</f>
        <v>no</v>
      </c>
      <c r="W1544" s="198" t="s">
        <v>38</v>
      </c>
      <c r="AO1544" s="29"/>
      <c r="AP1544" s="103"/>
      <c r="AQ1544" s="29"/>
      <c r="AR1544" s="105"/>
      <c r="AS1544" s="29"/>
    </row>
    <row r="1545" spans="1:45" ht="17.7" customHeight="1">
      <c r="A1545" t="s">
        <v>6602</v>
      </c>
      <c r="B1545" t="s">
        <v>6730</v>
      </c>
      <c r="C1545" s="26"/>
      <c r="D1545" s="30"/>
      <c r="E1545" s="27" t="s">
        <v>1163</v>
      </c>
      <c r="F1545" t="s">
        <v>36</v>
      </c>
      <c r="G1545" s="30" t="s">
        <v>58</v>
      </c>
      <c r="H1545" t="s">
        <v>150</v>
      </c>
      <c r="K1545" s="28"/>
      <c r="M1545" s="198" t="s">
        <v>1707</v>
      </c>
      <c r="R1545" t="str">
        <f>IF(COUNTIF(soi_input_variables!A:A,B1545)&gt;0,"yes","no")</f>
        <v>no</v>
      </c>
      <c r="S1545" t="str">
        <f>IF(COUNTIF(midas_input_variables!A:A,B1545)&gt;0,"yes","no")</f>
        <v>no</v>
      </c>
      <c r="T1545" t="str">
        <f t="shared" si="935"/>
        <v>no</v>
      </c>
      <c r="V1545" t="str">
        <f>IF(COUNTIF(eucalc_variables_proxies!A:A,B1545)&gt;0,"yes","no")</f>
        <v>no</v>
      </c>
      <c r="W1545" s="198" t="s">
        <v>38</v>
      </c>
      <c r="AO1545" s="29"/>
      <c r="AP1545" s="103"/>
      <c r="AQ1545" s="29"/>
      <c r="AR1545" s="105"/>
      <c r="AS1545" s="29"/>
    </row>
    <row r="1546" spans="1:45" ht="17.7" customHeight="1">
      <c r="A1546" t="s">
        <v>6604</v>
      </c>
      <c r="B1546" t="s">
        <v>6731</v>
      </c>
      <c r="C1546" s="26"/>
      <c r="D1546" s="30"/>
      <c r="E1546" s="27" t="s">
        <v>1163</v>
      </c>
      <c r="F1546" t="s">
        <v>36</v>
      </c>
      <c r="G1546" s="30" t="s">
        <v>58</v>
      </c>
      <c r="H1546" t="s">
        <v>150</v>
      </c>
      <c r="K1546" s="28"/>
      <c r="M1546" s="198" t="s">
        <v>1707</v>
      </c>
      <c r="R1546" t="str">
        <f>IF(COUNTIF(soi_input_variables!A:A,B1546)&gt;0,"yes","no")</f>
        <v>no</v>
      </c>
      <c r="S1546" t="str">
        <f>IF(COUNTIF(midas_input_variables!A:A,B1546)&gt;0,"yes","no")</f>
        <v>no</v>
      </c>
      <c r="T1546" t="str">
        <f t="shared" si="935"/>
        <v>no</v>
      </c>
      <c r="V1546" t="str">
        <f>IF(COUNTIF(eucalc_variables_proxies!A:A,B1546)&gt;0,"yes","no")</f>
        <v>no</v>
      </c>
      <c r="W1546" s="198" t="s">
        <v>38</v>
      </c>
      <c r="AO1546" s="29"/>
      <c r="AP1546" s="103"/>
      <c r="AQ1546" s="29"/>
      <c r="AR1546" s="105"/>
      <c r="AS1546" s="29"/>
    </row>
    <row r="1547" spans="1:45" ht="17.7" customHeight="1">
      <c r="A1547" t="s">
        <v>6607</v>
      </c>
      <c r="B1547" t="s">
        <v>6732</v>
      </c>
      <c r="C1547" s="26"/>
      <c r="D1547" s="30"/>
      <c r="E1547" s="27" t="s">
        <v>1163</v>
      </c>
      <c r="F1547" t="s">
        <v>36</v>
      </c>
      <c r="G1547" s="30" t="s">
        <v>58</v>
      </c>
      <c r="H1547" t="s">
        <v>150</v>
      </c>
      <c r="K1547" s="28"/>
      <c r="M1547" s="198" t="s">
        <v>1707</v>
      </c>
      <c r="R1547" t="str">
        <f>IF(COUNTIF(soi_input_variables!A:A,B1547)&gt;0,"yes","no")</f>
        <v>no</v>
      </c>
      <c r="S1547" t="str">
        <f>IF(COUNTIF(midas_input_variables!A:A,B1547)&gt;0,"yes","no")</f>
        <v>no</v>
      </c>
      <c r="T1547" t="str">
        <f t="shared" si="935"/>
        <v>no</v>
      </c>
      <c r="V1547" t="str">
        <f>IF(COUNTIF(eucalc_variables_proxies!A:A,B1547)&gt;0,"yes","no")</f>
        <v>no</v>
      </c>
      <c r="W1547" s="198" t="s">
        <v>38</v>
      </c>
      <c r="AO1547" s="29"/>
      <c r="AP1547" s="103"/>
      <c r="AQ1547" s="29"/>
      <c r="AR1547" s="105"/>
      <c r="AS1547" s="29"/>
    </row>
    <row r="1548" spans="1:45" ht="17.7" customHeight="1">
      <c r="A1548" t="s">
        <v>6614</v>
      </c>
      <c r="B1548" t="s">
        <v>6733</v>
      </c>
      <c r="C1548" s="26"/>
      <c r="D1548" s="30"/>
      <c r="E1548" s="27" t="s">
        <v>1163</v>
      </c>
      <c r="F1548" t="s">
        <v>36</v>
      </c>
      <c r="G1548" s="30" t="s">
        <v>58</v>
      </c>
      <c r="H1548" t="s">
        <v>150</v>
      </c>
      <c r="K1548" s="28"/>
      <c r="M1548" s="198" t="s">
        <v>1707</v>
      </c>
      <c r="R1548" t="str">
        <f>IF(COUNTIF(soi_input_variables!A:A,B1548)&gt;0,"yes","no")</f>
        <v>no</v>
      </c>
      <c r="S1548" t="str">
        <f>IF(COUNTIF(midas_input_variables!A:A,B1548)&gt;0,"yes","no")</f>
        <v>no</v>
      </c>
      <c r="T1548" t="str">
        <f t="shared" si="935"/>
        <v>no</v>
      </c>
      <c r="V1548" t="str">
        <f>IF(COUNTIF(eucalc_variables_proxies!A:A,B1548)&gt;0,"yes","no")</f>
        <v>no</v>
      </c>
      <c r="W1548" s="198" t="s">
        <v>38</v>
      </c>
      <c r="AO1548" s="29"/>
      <c r="AP1548" s="103"/>
      <c r="AQ1548" s="29"/>
      <c r="AR1548" s="105"/>
      <c r="AS1548" s="29"/>
    </row>
    <row r="1549" spans="1:45" ht="17.7" customHeight="1">
      <c r="A1549" t="s">
        <v>6609</v>
      </c>
      <c r="B1549" t="s">
        <v>6734</v>
      </c>
      <c r="C1549" s="26"/>
      <c r="D1549" s="30"/>
      <c r="E1549" s="27" t="s">
        <v>1163</v>
      </c>
      <c r="F1549" t="s">
        <v>36</v>
      </c>
      <c r="G1549" s="30" t="s">
        <v>58</v>
      </c>
      <c r="H1549" t="s">
        <v>150</v>
      </c>
      <c r="K1549" s="28"/>
      <c r="M1549" s="198" t="s">
        <v>1707</v>
      </c>
      <c r="R1549" t="str">
        <f>IF(COUNTIF(soi_input_variables!A:A,B1549)&gt;0,"yes","no")</f>
        <v>no</v>
      </c>
      <c r="S1549" t="str">
        <f>IF(COUNTIF(midas_input_variables!A:A,B1549)&gt;0,"yes","no")</f>
        <v>no</v>
      </c>
      <c r="T1549" t="str">
        <f t="shared" si="935"/>
        <v>no</v>
      </c>
      <c r="V1549" t="str">
        <f>IF(COUNTIF(eucalc_variables_proxies!A:A,B1549)&gt;0,"yes","no")</f>
        <v>no</v>
      </c>
      <c r="W1549" s="198" t="s">
        <v>38</v>
      </c>
      <c r="AO1549" s="29"/>
      <c r="AP1549" s="103"/>
      <c r="AQ1549" s="29"/>
      <c r="AR1549" s="105"/>
      <c r="AS1549" s="29"/>
    </row>
    <row r="1550" spans="1:45" ht="17.7" customHeight="1">
      <c r="A1550" t="s">
        <v>6610</v>
      </c>
      <c r="B1550" t="s">
        <v>6735</v>
      </c>
      <c r="C1550" s="26"/>
      <c r="D1550" s="30"/>
      <c r="E1550" s="27" t="s">
        <v>1163</v>
      </c>
      <c r="F1550" t="s">
        <v>36</v>
      </c>
      <c r="G1550" s="30" t="s">
        <v>58</v>
      </c>
      <c r="H1550" t="s">
        <v>150</v>
      </c>
      <c r="K1550" s="28"/>
      <c r="M1550" s="198" t="s">
        <v>1707</v>
      </c>
      <c r="R1550" t="str">
        <f>IF(COUNTIF(soi_input_variables!A:A,B1550)&gt;0,"yes","no")</f>
        <v>no</v>
      </c>
      <c r="S1550" t="str">
        <f>IF(COUNTIF(midas_input_variables!A:A,B1550)&gt;0,"yes","no")</f>
        <v>no</v>
      </c>
      <c r="T1550" t="str">
        <f t="shared" si="935"/>
        <v>no</v>
      </c>
      <c r="V1550" t="str">
        <f>IF(COUNTIF(eucalc_variables_proxies!A:A,B1550)&gt;0,"yes","no")</f>
        <v>no</v>
      </c>
      <c r="W1550" s="198" t="s">
        <v>38</v>
      </c>
      <c r="AO1550" s="29"/>
      <c r="AP1550" s="103"/>
      <c r="AQ1550" s="29"/>
      <c r="AR1550" s="105"/>
      <c r="AS1550" s="29"/>
    </row>
    <row r="1551" spans="1:45" ht="17.7" customHeight="1">
      <c r="A1551" t="s">
        <v>6613</v>
      </c>
      <c r="B1551" t="s">
        <v>6736</v>
      </c>
      <c r="C1551" s="26"/>
      <c r="D1551" s="30"/>
      <c r="E1551" s="27" t="s">
        <v>1163</v>
      </c>
      <c r="F1551" t="s">
        <v>36</v>
      </c>
      <c r="G1551" s="30" t="s">
        <v>58</v>
      </c>
      <c r="H1551" t="s">
        <v>150</v>
      </c>
      <c r="K1551" s="28"/>
      <c r="M1551" s="198" t="s">
        <v>1707</v>
      </c>
      <c r="R1551" t="str">
        <f>IF(COUNTIF(soi_input_variables!A:A,B1551)&gt;0,"yes","no")</f>
        <v>no</v>
      </c>
      <c r="S1551" t="str">
        <f>IF(COUNTIF(midas_input_variables!A:A,B1551)&gt;0,"yes","no")</f>
        <v>no</v>
      </c>
      <c r="T1551" t="str">
        <f t="shared" si="935"/>
        <v>no</v>
      </c>
      <c r="V1551" t="str">
        <f>IF(COUNTIF(eucalc_variables_proxies!A:A,B1551)&gt;0,"yes","no")</f>
        <v>no</v>
      </c>
      <c r="W1551" s="198" t="s">
        <v>38</v>
      </c>
      <c r="AO1551" s="29"/>
      <c r="AP1551" s="103"/>
      <c r="AQ1551" s="29"/>
      <c r="AR1551" s="105"/>
      <c r="AS1551" s="29"/>
    </row>
    <row r="1552" spans="1:45" ht="17.7" customHeight="1">
      <c r="A1552" t="s">
        <v>6615</v>
      </c>
      <c r="B1552" t="s">
        <v>6737</v>
      </c>
      <c r="C1552" s="26"/>
      <c r="D1552" s="30"/>
      <c r="E1552" s="27" t="s">
        <v>1163</v>
      </c>
      <c r="F1552" t="s">
        <v>36</v>
      </c>
      <c r="G1552" s="30" t="s">
        <v>58</v>
      </c>
      <c r="H1552" t="s">
        <v>150</v>
      </c>
      <c r="K1552" s="28"/>
      <c r="M1552" s="198" t="s">
        <v>1707</v>
      </c>
      <c r="R1552" t="str">
        <f>IF(COUNTIF(soi_input_variables!A:A,B1552)&gt;0,"yes","no")</f>
        <v>no</v>
      </c>
      <c r="S1552" t="str">
        <f>IF(COUNTIF(midas_input_variables!A:A,B1552)&gt;0,"yes","no")</f>
        <v>no</v>
      </c>
      <c r="T1552" t="str">
        <f t="shared" si="935"/>
        <v>no</v>
      </c>
      <c r="V1552" t="str">
        <f>IF(COUNTIF(eucalc_variables_proxies!A:A,B1552)&gt;0,"yes","no")</f>
        <v>no</v>
      </c>
      <c r="W1552" s="198" t="s">
        <v>38</v>
      </c>
      <c r="AO1552" s="29"/>
      <c r="AP1552" s="103"/>
      <c r="AQ1552" s="29"/>
      <c r="AR1552" s="105"/>
      <c r="AS1552" s="29"/>
    </row>
    <row r="1553" spans="1:45" ht="17.7" customHeight="1">
      <c r="A1553" t="s">
        <v>6616</v>
      </c>
      <c r="B1553" t="s">
        <v>6738</v>
      </c>
      <c r="C1553" s="26"/>
      <c r="D1553" s="30"/>
      <c r="E1553" s="27" t="s">
        <v>1163</v>
      </c>
      <c r="F1553" t="s">
        <v>36</v>
      </c>
      <c r="G1553" s="30" t="s">
        <v>58</v>
      </c>
      <c r="H1553" t="s">
        <v>150</v>
      </c>
      <c r="K1553" s="28"/>
      <c r="M1553" s="198" t="s">
        <v>1707</v>
      </c>
      <c r="R1553" t="str">
        <f>IF(COUNTIF(soi_input_variables!A:A,B1553)&gt;0,"yes","no")</f>
        <v>no</v>
      </c>
      <c r="S1553" t="str">
        <f>IF(COUNTIF(midas_input_variables!A:A,B1553)&gt;0,"yes","no")</f>
        <v>no</v>
      </c>
      <c r="T1553" t="str">
        <f t="shared" si="935"/>
        <v>no</v>
      </c>
      <c r="V1553" t="str">
        <f>IF(COUNTIF(eucalc_variables_proxies!A:A,B1553)&gt;0,"yes","no")</f>
        <v>no</v>
      </c>
      <c r="W1553" s="198" t="s">
        <v>38</v>
      </c>
      <c r="AO1553" s="29"/>
      <c r="AP1553" s="103"/>
      <c r="AQ1553" s="29"/>
      <c r="AR1553" s="105"/>
      <c r="AS1553" s="29"/>
    </row>
    <row r="1554" spans="1:45" ht="16.2" customHeight="1">
      <c r="A1554" t="s">
        <v>6739</v>
      </c>
      <c r="B1554" s="97" t="s">
        <v>5728</v>
      </c>
      <c r="C1554" s="26" t="s">
        <v>6740</v>
      </c>
      <c r="D1554" s="30"/>
      <c r="E1554" s="27" t="s">
        <v>1163</v>
      </c>
      <c r="F1554" t="s">
        <v>36</v>
      </c>
      <c r="G1554" s="30" t="s">
        <v>58</v>
      </c>
      <c r="H1554" t="s">
        <v>150</v>
      </c>
      <c r="K1554" s="28"/>
      <c r="M1554" t="s">
        <v>38</v>
      </c>
      <c r="R1554" t="str">
        <f>IF(COUNTIF(soi_input_variables!A:A,B1554)&gt;0,"yes","no")</f>
        <v>no</v>
      </c>
      <c r="S1554" t="str">
        <f>IF(COUNTIF(midas_input_variables!A:A,B1554)&gt;0,"yes","no")</f>
        <v>no</v>
      </c>
      <c r="T1554" t="str">
        <f>IF(OR(R1554="yes",S1554="yes"),"yes","no")</f>
        <v>no</v>
      </c>
      <c r="V1554" t="str">
        <f>IF(COUNTIF(eucalc_variables_proxies!A:A,B1554)&gt;0,"yes","no")</f>
        <v>yes</v>
      </c>
      <c r="X1554" t="s">
        <v>3144</v>
      </c>
      <c r="Y1554" t="s">
        <v>5722</v>
      </c>
      <c r="AO1554" s="29"/>
      <c r="AP1554" s="103"/>
      <c r="AQ1554" s="29"/>
      <c r="AR1554" s="105"/>
      <c r="AS1554" s="29"/>
    </row>
    <row r="1555" spans="1:45" ht="17.7" customHeight="1">
      <c r="A1555" t="s">
        <v>6006</v>
      </c>
      <c r="B1555" s="97" t="s">
        <v>5743</v>
      </c>
      <c r="C1555" s="26" t="s">
        <v>6741</v>
      </c>
      <c r="D1555" s="27"/>
      <c r="E1555" s="27" t="s">
        <v>2890</v>
      </c>
      <c r="F1555" t="s">
        <v>48</v>
      </c>
      <c r="G1555" s="30" t="s">
        <v>58</v>
      </c>
      <c r="H1555" t="s">
        <v>526</v>
      </c>
      <c r="I1555" t="s">
        <v>2151</v>
      </c>
      <c r="K1555" s="28"/>
      <c r="M1555" t="s">
        <v>38</v>
      </c>
      <c r="R1555" t="str">
        <f>IF(COUNTIF(soi_input_variables!A:A,B1555)&gt;0,"yes","no")</f>
        <v>no</v>
      </c>
      <c r="S1555" t="str">
        <f>IF(COUNTIF(midas_input_variables!A:A,B1555)&gt;0,"yes","no")</f>
        <v>no</v>
      </c>
      <c r="T1555" t="str">
        <f t="shared" si="934"/>
        <v>no</v>
      </c>
      <c r="V1555" t="str">
        <f>IF(COUNTIF(eucalc_variables_proxies!A:A,B1555)&gt;0,"yes","no")</f>
        <v>yes</v>
      </c>
      <c r="AO1555" s="29"/>
      <c r="AP1555" s="103"/>
      <c r="AQ1555" s="29"/>
      <c r="AR1555" s="105"/>
      <c r="AS1555" s="29"/>
    </row>
    <row r="1556" spans="1:45" ht="16.2" customHeight="1">
      <c r="A1556" t="s">
        <v>6005</v>
      </c>
      <c r="B1556" s="97" t="s">
        <v>5746</v>
      </c>
      <c r="C1556" s="26" t="s">
        <v>6742</v>
      </c>
      <c r="D1556" s="27"/>
      <c r="E1556" s="27" t="s">
        <v>2890</v>
      </c>
      <c r="F1556" t="s">
        <v>48</v>
      </c>
      <c r="G1556" s="30" t="s">
        <v>58</v>
      </c>
      <c r="H1556" t="s">
        <v>526</v>
      </c>
      <c r="I1556" t="s">
        <v>2151</v>
      </c>
      <c r="K1556" s="28"/>
      <c r="M1556" t="s">
        <v>38</v>
      </c>
      <c r="R1556" t="str">
        <f>IF(COUNTIF(soi_input_variables!A:A,B1556)&gt;0,"yes","no")</f>
        <v>no</v>
      </c>
      <c r="S1556" t="str">
        <f>IF(COUNTIF(midas_input_variables!A:A,B1556)&gt;0,"yes","no")</f>
        <v>no</v>
      </c>
      <c r="T1556" t="str">
        <f t="shared" si="934"/>
        <v>no</v>
      </c>
      <c r="V1556" t="str">
        <f>IF(COUNTIF(eucalc_variables_proxies!A:A,B1556)&gt;0,"yes","no")</f>
        <v>yes</v>
      </c>
      <c r="AO1556" s="29"/>
      <c r="AP1556" s="103"/>
      <c r="AQ1556" s="29"/>
      <c r="AR1556" s="105"/>
      <c r="AS1556" s="29"/>
    </row>
    <row r="1557" spans="1:45" ht="19.5" customHeight="1">
      <c r="A1557" t="s">
        <v>6008</v>
      </c>
      <c r="B1557" s="97" t="s">
        <v>5749</v>
      </c>
      <c r="C1557" s="26" t="s">
        <v>6743</v>
      </c>
      <c r="D1557" s="27"/>
      <c r="E1557" s="27" t="s">
        <v>2890</v>
      </c>
      <c r="F1557" t="s">
        <v>48</v>
      </c>
      <c r="G1557" s="30" t="s">
        <v>58</v>
      </c>
      <c r="H1557" t="s">
        <v>526</v>
      </c>
      <c r="I1557" t="s">
        <v>2151</v>
      </c>
      <c r="K1557" s="28"/>
      <c r="M1557" t="s">
        <v>38</v>
      </c>
      <c r="R1557" t="str">
        <f>IF(COUNTIF(soi_input_variables!A:A,B1557)&gt;0,"yes","no")</f>
        <v>no</v>
      </c>
      <c r="S1557" t="str">
        <f>IF(COUNTIF(midas_input_variables!A:A,B1557)&gt;0,"yes","no")</f>
        <v>no</v>
      </c>
      <c r="T1557" t="str">
        <f t="shared" si="934"/>
        <v>no</v>
      </c>
      <c r="V1557" t="str">
        <f>IF(COUNTIF(eucalc_variables_proxies!A:A,B1557)&gt;0,"yes","no")</f>
        <v>yes</v>
      </c>
      <c r="AO1557" s="29"/>
      <c r="AP1557" s="103"/>
      <c r="AQ1557" s="29"/>
      <c r="AR1557" s="105"/>
      <c r="AS1557" s="29"/>
    </row>
    <row r="1558" spans="1:45" ht="19.5" customHeight="1">
      <c r="A1558" t="s">
        <v>6049</v>
      </c>
      <c r="B1558" t="s">
        <v>6744</v>
      </c>
      <c r="C1558" s="26"/>
      <c r="D1558" s="27"/>
      <c r="E1558" s="27" t="s">
        <v>256</v>
      </c>
      <c r="F1558" t="s">
        <v>48</v>
      </c>
      <c r="G1558" s="30" t="s">
        <v>58</v>
      </c>
      <c r="K1558" s="28"/>
      <c r="M1558" s="198" t="s">
        <v>1707</v>
      </c>
      <c r="R1558" t="str">
        <f>IF(COUNTIF(soi_input_variables!A:A,B1558)&gt;0,"yes","no")</f>
        <v>no</v>
      </c>
      <c r="S1558" t="str">
        <f>IF(COUNTIF(midas_input_variables!A:A,B1558)&gt;0,"yes","no")</f>
        <v>no</v>
      </c>
      <c r="T1558" t="str">
        <f t="shared" ref="T1558:T1644" si="936">IF(OR(R1558="yes",S1558="yes"),"yes","no")</f>
        <v>no</v>
      </c>
      <c r="V1558" t="str">
        <f>IF(COUNTIF(eucalc_variables_proxies!A:A,B1558)&gt;0,"yes","no")</f>
        <v>no</v>
      </c>
      <c r="W1558" s="198" t="s">
        <v>38</v>
      </c>
      <c r="AO1558" s="29"/>
      <c r="AP1558" s="103"/>
      <c r="AQ1558" s="29"/>
      <c r="AR1558" s="105"/>
      <c r="AS1558" s="29"/>
    </row>
    <row r="1559" spans="1:45" ht="19.5" customHeight="1">
      <c r="A1559" t="s">
        <v>6013</v>
      </c>
      <c r="B1559" t="s">
        <v>6745</v>
      </c>
      <c r="C1559" s="26"/>
      <c r="D1559" s="27"/>
      <c r="E1559" s="27" t="s">
        <v>2890</v>
      </c>
      <c r="F1559" t="s">
        <v>48</v>
      </c>
      <c r="G1559" s="30" t="s">
        <v>58</v>
      </c>
      <c r="K1559" s="28"/>
      <c r="M1559" s="198" t="s">
        <v>1707</v>
      </c>
      <c r="R1559" t="str">
        <f>IF(COUNTIF(soi_input_variables!A:A,B1559)&gt;0,"yes","no")</f>
        <v>no</v>
      </c>
      <c r="S1559" t="str">
        <f>IF(COUNTIF(midas_input_variables!A:A,B1559)&gt;0,"yes","no")</f>
        <v>no</v>
      </c>
      <c r="T1559" t="str">
        <f t="shared" si="936"/>
        <v>no</v>
      </c>
      <c r="V1559" t="str">
        <f>IF(COUNTIF(eucalc_variables_proxies!A:A,B1559)&gt;0,"yes","no")</f>
        <v>no</v>
      </c>
      <c r="W1559" s="198" t="s">
        <v>38</v>
      </c>
      <c r="AO1559" s="29"/>
      <c r="AP1559" s="103"/>
      <c r="AQ1559" s="29"/>
      <c r="AR1559" s="105"/>
      <c r="AS1559" s="29"/>
    </row>
    <row r="1560" spans="1:45" ht="19.5" customHeight="1">
      <c r="A1560" t="s">
        <v>6030</v>
      </c>
      <c r="B1560" t="s">
        <v>6746</v>
      </c>
      <c r="C1560" s="26"/>
      <c r="D1560" s="27"/>
      <c r="E1560" s="27" t="s">
        <v>1163</v>
      </c>
      <c r="F1560" t="s">
        <v>48</v>
      </c>
      <c r="G1560" s="30" t="s">
        <v>58</v>
      </c>
      <c r="K1560" s="28"/>
      <c r="M1560" s="198" t="s">
        <v>1707</v>
      </c>
      <c r="R1560" t="str">
        <f>IF(COUNTIF(soi_input_variables!A:A,B1560)&gt;0,"yes","no")</f>
        <v>no</v>
      </c>
      <c r="S1560" t="str">
        <f>IF(COUNTIF(midas_input_variables!A:A,B1560)&gt;0,"yes","no")</f>
        <v>no</v>
      </c>
      <c r="T1560" t="str">
        <f t="shared" si="936"/>
        <v>no</v>
      </c>
      <c r="V1560" t="str">
        <f>IF(COUNTIF(eucalc_variables_proxies!A:A,B1560)&gt;0,"yes","no")</f>
        <v>no</v>
      </c>
      <c r="W1560" s="198" t="s">
        <v>38</v>
      </c>
      <c r="AO1560" s="29"/>
      <c r="AP1560" s="103"/>
      <c r="AQ1560" s="29"/>
      <c r="AR1560" s="105"/>
      <c r="AS1560" s="29"/>
    </row>
    <row r="1561" spans="1:45" ht="19.5" customHeight="1">
      <c r="A1561" t="s">
        <v>6017</v>
      </c>
      <c r="B1561" t="s">
        <v>6747</v>
      </c>
      <c r="C1561" s="26"/>
      <c r="D1561" s="27"/>
      <c r="E1561" s="27" t="s">
        <v>1163</v>
      </c>
      <c r="F1561" t="s">
        <v>48</v>
      </c>
      <c r="G1561" s="30" t="s">
        <v>58</v>
      </c>
      <c r="K1561" s="28"/>
      <c r="M1561" s="198" t="s">
        <v>1707</v>
      </c>
      <c r="R1561" t="str">
        <f>IF(COUNTIF(soi_input_variables!A:A,B1561)&gt;0,"yes","no")</f>
        <v>no</v>
      </c>
      <c r="S1561" t="str">
        <f>IF(COUNTIF(midas_input_variables!A:A,B1561)&gt;0,"yes","no")</f>
        <v>no</v>
      </c>
      <c r="T1561" t="str">
        <f t="shared" si="936"/>
        <v>no</v>
      </c>
      <c r="V1561" t="str">
        <f>IF(COUNTIF(eucalc_variables_proxies!A:A,B1561)&gt;0,"yes","no")</f>
        <v>no</v>
      </c>
      <c r="W1561" s="198" t="s">
        <v>38</v>
      </c>
      <c r="AO1561" s="29"/>
      <c r="AP1561" s="103"/>
      <c r="AQ1561" s="29"/>
      <c r="AR1561" s="105"/>
      <c r="AS1561" s="29"/>
    </row>
    <row r="1562" spans="1:45" ht="19.5" customHeight="1">
      <c r="A1562" t="s">
        <v>6015</v>
      </c>
      <c r="B1562" t="s">
        <v>6748</v>
      </c>
      <c r="C1562" s="26"/>
      <c r="D1562" s="27"/>
      <c r="E1562" s="27" t="s">
        <v>1163</v>
      </c>
      <c r="F1562" t="s">
        <v>48</v>
      </c>
      <c r="G1562" s="30" t="s">
        <v>58</v>
      </c>
      <c r="K1562" s="28"/>
      <c r="M1562" s="198" t="s">
        <v>1707</v>
      </c>
      <c r="R1562" t="str">
        <f>IF(COUNTIF(soi_input_variables!A:A,B1562)&gt;0,"yes","no")</f>
        <v>no</v>
      </c>
      <c r="S1562" t="str">
        <f>IF(COUNTIF(midas_input_variables!A:A,B1562)&gt;0,"yes","no")</f>
        <v>no</v>
      </c>
      <c r="T1562" t="str">
        <f t="shared" si="936"/>
        <v>no</v>
      </c>
      <c r="V1562" t="str">
        <f>IF(COUNTIF(eucalc_variables_proxies!A:A,B1562)&gt;0,"yes","no")</f>
        <v>no</v>
      </c>
      <c r="W1562" s="198" t="s">
        <v>38</v>
      </c>
      <c r="AO1562" s="29"/>
      <c r="AP1562" s="103"/>
      <c r="AQ1562" s="29"/>
      <c r="AR1562" s="105"/>
      <c r="AS1562" s="29"/>
    </row>
    <row r="1563" spans="1:45" ht="19.5" customHeight="1">
      <c r="A1563" t="s">
        <v>6018</v>
      </c>
      <c r="B1563" t="s">
        <v>6749</v>
      </c>
      <c r="C1563" s="26"/>
      <c r="D1563" s="27"/>
      <c r="E1563" s="27" t="s">
        <v>1163</v>
      </c>
      <c r="F1563" t="s">
        <v>48</v>
      </c>
      <c r="G1563" s="30" t="s">
        <v>58</v>
      </c>
      <c r="K1563" s="28"/>
      <c r="M1563" s="198" t="s">
        <v>1707</v>
      </c>
      <c r="R1563" t="str">
        <f>IF(COUNTIF(soi_input_variables!A:A,B1563)&gt;0,"yes","no")</f>
        <v>no</v>
      </c>
      <c r="S1563" t="str">
        <f>IF(COUNTIF(midas_input_variables!A:A,B1563)&gt;0,"yes","no")</f>
        <v>no</v>
      </c>
      <c r="T1563" t="str">
        <f t="shared" si="936"/>
        <v>no</v>
      </c>
      <c r="V1563" t="str">
        <f>IF(COUNTIF(eucalc_variables_proxies!A:A,B1563)&gt;0,"yes","no")</f>
        <v>no</v>
      </c>
      <c r="W1563" s="198" t="s">
        <v>38</v>
      </c>
      <c r="AO1563" s="29"/>
      <c r="AP1563" s="103"/>
      <c r="AQ1563" s="29"/>
      <c r="AR1563" s="105"/>
      <c r="AS1563" s="29"/>
    </row>
    <row r="1564" spans="1:45" ht="19.5" customHeight="1">
      <c r="A1564" t="s">
        <v>4778</v>
      </c>
      <c r="B1564" t="s">
        <v>6750</v>
      </c>
      <c r="C1564" s="26"/>
      <c r="D1564" s="27"/>
      <c r="E1564" s="27" t="s">
        <v>1163</v>
      </c>
      <c r="F1564" s="198" t="s">
        <v>36</v>
      </c>
      <c r="G1564" s="30" t="s">
        <v>58</v>
      </c>
      <c r="K1564" s="28"/>
      <c r="M1564" s="198" t="s">
        <v>1707</v>
      </c>
      <c r="R1564" t="str">
        <f>IF(COUNTIF(soi_input_variables!A:A,B1564)&gt;0,"yes","no")</f>
        <v>no</v>
      </c>
      <c r="S1564" t="str">
        <f>IF(COUNTIF(midas_input_variables!A:A,B1564)&gt;0,"yes","no")</f>
        <v>no</v>
      </c>
      <c r="T1564" t="str">
        <f t="shared" ref="T1564:T1567" si="937">IF(OR(R1564="yes",S1564="yes"),"yes","no")</f>
        <v>no</v>
      </c>
      <c r="V1564" t="str">
        <f>IF(COUNTIF(eucalc_variables_proxies!A:A,B1564)&gt;0,"yes","no")</f>
        <v>no</v>
      </c>
      <c r="W1564" s="198" t="s">
        <v>38</v>
      </c>
      <c r="AO1564" s="29"/>
      <c r="AP1564" s="103"/>
      <c r="AQ1564" s="29"/>
      <c r="AR1564" s="105"/>
      <c r="AS1564" s="29"/>
    </row>
    <row r="1565" spans="1:45" ht="19.5" customHeight="1">
      <c r="A1565" t="s">
        <v>6045</v>
      </c>
      <c r="B1565" t="s">
        <v>6751</v>
      </c>
      <c r="C1565" s="26"/>
      <c r="D1565" s="27"/>
      <c r="E1565" s="27" t="s">
        <v>1163</v>
      </c>
      <c r="F1565" s="198" t="s">
        <v>36</v>
      </c>
      <c r="G1565" s="30" t="s">
        <v>58</v>
      </c>
      <c r="K1565" s="28"/>
      <c r="M1565" s="198" t="s">
        <v>1707</v>
      </c>
      <c r="R1565" t="str">
        <f>IF(COUNTIF(soi_input_variables!A:A,B1565)&gt;0,"yes","no")</f>
        <v>no</v>
      </c>
      <c r="S1565" t="str">
        <f>IF(COUNTIF(midas_input_variables!A:A,B1565)&gt;0,"yes","no")</f>
        <v>no</v>
      </c>
      <c r="T1565" t="str">
        <f t="shared" si="937"/>
        <v>no</v>
      </c>
      <c r="V1565" t="str">
        <f>IF(COUNTIF(eucalc_variables_proxies!A:A,B1565)&gt;0,"yes","no")</f>
        <v>no</v>
      </c>
      <c r="W1565" s="198" t="s">
        <v>38</v>
      </c>
      <c r="AO1565" s="29"/>
      <c r="AP1565" s="103"/>
      <c r="AQ1565" s="29"/>
      <c r="AR1565" s="105"/>
      <c r="AS1565" s="29"/>
    </row>
    <row r="1566" spans="1:45" ht="19.5" customHeight="1">
      <c r="A1566" t="s">
        <v>4775</v>
      </c>
      <c r="B1566" t="s">
        <v>6752</v>
      </c>
      <c r="C1566" s="26"/>
      <c r="D1566" s="27"/>
      <c r="E1566" s="27" t="s">
        <v>1163</v>
      </c>
      <c r="F1566" s="198" t="s">
        <v>36</v>
      </c>
      <c r="G1566" s="30" t="s">
        <v>58</v>
      </c>
      <c r="K1566" s="28"/>
      <c r="M1566" s="198" t="s">
        <v>1707</v>
      </c>
      <c r="R1566" t="str">
        <f>IF(COUNTIF(soi_input_variables!A:A,B1566)&gt;0,"yes","no")</f>
        <v>no</v>
      </c>
      <c r="S1566" t="str">
        <f>IF(COUNTIF(midas_input_variables!A:A,B1566)&gt;0,"yes","no")</f>
        <v>no</v>
      </c>
      <c r="T1566" t="str">
        <f t="shared" si="937"/>
        <v>no</v>
      </c>
      <c r="V1566" t="str">
        <f>IF(COUNTIF(eucalc_variables_proxies!A:A,B1566)&gt;0,"yes","no")</f>
        <v>no</v>
      </c>
      <c r="W1566" s="198" t="s">
        <v>38</v>
      </c>
      <c r="AO1566" s="29"/>
      <c r="AP1566" s="103"/>
      <c r="AQ1566" s="29"/>
      <c r="AR1566" s="105"/>
      <c r="AS1566" s="29"/>
    </row>
    <row r="1567" spans="1:45" ht="19.5" customHeight="1">
      <c r="A1567" s="192" t="s">
        <v>6626</v>
      </c>
      <c r="B1567" s="192" t="s">
        <v>6753</v>
      </c>
      <c r="C1567" s="26"/>
      <c r="D1567" s="27"/>
      <c r="E1567" s="27" t="s">
        <v>1163</v>
      </c>
      <c r="F1567" s="198" t="s">
        <v>36</v>
      </c>
      <c r="G1567" s="30" t="s">
        <v>58</v>
      </c>
      <c r="K1567" s="28"/>
      <c r="L1567" t="s">
        <v>472</v>
      </c>
      <c r="M1567" s="198" t="s">
        <v>1707</v>
      </c>
      <c r="Q1567" s="1" t="s">
        <v>6754</v>
      </c>
      <c r="R1567" t="str">
        <f>IF(COUNTIF(soi_input_variables!A:A,B1567)&gt;0,"yes","no")</f>
        <v>no</v>
      </c>
      <c r="S1567" t="str">
        <f>IF(COUNTIF(midas_input_variables!A:A,B1567)&gt;0,"yes","no")</f>
        <v>no</v>
      </c>
      <c r="T1567" t="str">
        <f t="shared" si="937"/>
        <v>no</v>
      </c>
      <c r="V1567" t="str">
        <f>IF(COUNTIF(eucalc_variables_proxies!A:A,B1567)&gt;0,"yes","no")</f>
        <v>no</v>
      </c>
      <c r="W1567" s="198" t="s">
        <v>38</v>
      </c>
      <c r="AO1567" s="29"/>
      <c r="AP1567" s="103"/>
      <c r="AQ1567" s="29"/>
      <c r="AR1567" s="105"/>
      <c r="AS1567" s="29"/>
    </row>
    <row r="1568" spans="1:45" ht="19.5" customHeight="1">
      <c r="A1568" t="s">
        <v>6137</v>
      </c>
      <c r="B1568" t="s">
        <v>6755</v>
      </c>
      <c r="C1568" s="26"/>
      <c r="D1568" s="27"/>
      <c r="E1568" s="27" t="s">
        <v>35</v>
      </c>
      <c r="F1568" s="198" t="s">
        <v>36</v>
      </c>
      <c r="G1568" s="30" t="s">
        <v>58</v>
      </c>
      <c r="K1568" s="28"/>
      <c r="M1568" s="198" t="s">
        <v>1707</v>
      </c>
      <c r="R1568" t="str">
        <f>IF(COUNTIF(soi_input_variables!A:A,B1568)&gt;0,"yes","no")</f>
        <v>no</v>
      </c>
      <c r="S1568" t="str">
        <f>IF(COUNTIF(midas_input_variables!A:A,B1568)&gt;0,"yes","no")</f>
        <v>no</v>
      </c>
      <c r="T1568" t="str">
        <f t="shared" ref="T1568:T1643" si="938">IF(OR(R1568="yes",S1568="yes"),"yes","no")</f>
        <v>no</v>
      </c>
      <c r="V1568" t="str">
        <f>IF(COUNTIF(eucalc_variables_proxies!A:A,B1568)&gt;0,"yes","no")</f>
        <v>no</v>
      </c>
      <c r="W1568" s="198" t="s">
        <v>38</v>
      </c>
      <c r="AO1568" s="29"/>
      <c r="AP1568" s="103"/>
      <c r="AQ1568" s="29"/>
      <c r="AR1568" s="105"/>
      <c r="AS1568" s="29"/>
    </row>
    <row r="1569" spans="1:45" ht="19.5" customHeight="1">
      <c r="A1569" t="s">
        <v>6138</v>
      </c>
      <c r="B1569" t="s">
        <v>6756</v>
      </c>
      <c r="C1569" s="26"/>
      <c r="D1569" s="27"/>
      <c r="E1569" s="27" t="s">
        <v>35</v>
      </c>
      <c r="F1569" s="198" t="s">
        <v>36</v>
      </c>
      <c r="G1569" s="30" t="s">
        <v>58</v>
      </c>
      <c r="K1569" s="28"/>
      <c r="M1569" s="198" t="s">
        <v>1707</v>
      </c>
      <c r="R1569" t="str">
        <f>IF(COUNTIF(soi_input_variables!A:A,B1569)&gt;0,"yes","no")</f>
        <v>no</v>
      </c>
      <c r="S1569" t="str">
        <f>IF(COUNTIF(midas_input_variables!A:A,B1569)&gt;0,"yes","no")</f>
        <v>no</v>
      </c>
      <c r="T1569" t="str">
        <f t="shared" si="938"/>
        <v>no</v>
      </c>
      <c r="V1569" t="str">
        <f>IF(COUNTIF(eucalc_variables_proxies!A:A,B1569)&gt;0,"yes","no")</f>
        <v>no</v>
      </c>
      <c r="W1569" s="198" t="s">
        <v>38</v>
      </c>
      <c r="AO1569" s="29"/>
      <c r="AP1569" s="103"/>
      <c r="AQ1569" s="29"/>
      <c r="AR1569" s="105"/>
      <c r="AS1569" s="29"/>
    </row>
    <row r="1570" spans="1:45" ht="19.5" customHeight="1">
      <c r="A1570" t="s">
        <v>6140</v>
      </c>
      <c r="B1570" t="s">
        <v>6757</v>
      </c>
      <c r="C1570" s="26"/>
      <c r="D1570" s="27"/>
      <c r="E1570" s="27" t="s">
        <v>35</v>
      </c>
      <c r="F1570" s="198" t="s">
        <v>36</v>
      </c>
      <c r="G1570" s="30" t="s">
        <v>58</v>
      </c>
      <c r="K1570" s="28"/>
      <c r="M1570" s="198" t="s">
        <v>1707</v>
      </c>
      <c r="R1570" t="str">
        <f>IF(COUNTIF(soi_input_variables!A:A,B1570)&gt;0,"yes","no")</f>
        <v>no</v>
      </c>
      <c r="S1570" t="str">
        <f>IF(COUNTIF(midas_input_variables!A:A,B1570)&gt;0,"yes","no")</f>
        <v>no</v>
      </c>
      <c r="T1570" t="str">
        <f t="shared" si="938"/>
        <v>no</v>
      </c>
      <c r="V1570" t="str">
        <f>IF(COUNTIF(eucalc_variables_proxies!A:A,B1570)&gt;0,"yes","no")</f>
        <v>no</v>
      </c>
      <c r="W1570" s="198" t="s">
        <v>38</v>
      </c>
      <c r="AO1570" s="29"/>
      <c r="AP1570" s="103"/>
      <c r="AQ1570" s="29"/>
      <c r="AR1570" s="105"/>
      <c r="AS1570" s="29"/>
    </row>
    <row r="1571" spans="1:45" ht="19.5" customHeight="1">
      <c r="A1571" t="s">
        <v>6142</v>
      </c>
      <c r="B1571" t="s">
        <v>6758</v>
      </c>
      <c r="C1571" s="26"/>
      <c r="D1571" s="27"/>
      <c r="E1571" s="27" t="s">
        <v>35</v>
      </c>
      <c r="F1571" s="198" t="s">
        <v>36</v>
      </c>
      <c r="G1571" s="30" t="s">
        <v>58</v>
      </c>
      <c r="K1571" s="28"/>
      <c r="M1571" s="198" t="s">
        <v>1707</v>
      </c>
      <c r="R1571" t="str">
        <f>IF(COUNTIF(soi_input_variables!A:A,B1571)&gt;0,"yes","no")</f>
        <v>no</v>
      </c>
      <c r="S1571" t="str">
        <f>IF(COUNTIF(midas_input_variables!A:A,B1571)&gt;0,"yes","no")</f>
        <v>no</v>
      </c>
      <c r="T1571" t="str">
        <f t="shared" si="938"/>
        <v>no</v>
      </c>
      <c r="V1571" t="str">
        <f>IF(COUNTIF(eucalc_variables_proxies!A:A,B1571)&gt;0,"yes","no")</f>
        <v>no</v>
      </c>
      <c r="W1571" s="198" t="s">
        <v>38</v>
      </c>
      <c r="AO1571" s="29"/>
      <c r="AP1571" s="103"/>
      <c r="AQ1571" s="29"/>
      <c r="AR1571" s="105"/>
      <c r="AS1571" s="29"/>
    </row>
    <row r="1572" spans="1:45" ht="19.5" customHeight="1">
      <c r="A1572" t="s">
        <v>6134</v>
      </c>
      <c r="B1572" t="s">
        <v>6759</v>
      </c>
      <c r="C1572" s="26"/>
      <c r="D1572" s="27"/>
      <c r="E1572" s="27" t="s">
        <v>35</v>
      </c>
      <c r="F1572" s="198" t="s">
        <v>36</v>
      </c>
      <c r="G1572" s="30" t="s">
        <v>58</v>
      </c>
      <c r="K1572" s="28"/>
      <c r="M1572" s="198" t="s">
        <v>1707</v>
      </c>
      <c r="R1572" t="str">
        <f>IF(COUNTIF(soi_input_variables!A:A,B1572)&gt;0,"yes","no")</f>
        <v>no</v>
      </c>
      <c r="S1572" t="str">
        <f>IF(COUNTIF(midas_input_variables!A:A,B1572)&gt;0,"yes","no")</f>
        <v>no</v>
      </c>
      <c r="T1572" t="str">
        <f t="shared" si="938"/>
        <v>no</v>
      </c>
      <c r="V1572" t="str">
        <f>IF(COUNTIF(eucalc_variables_proxies!A:A,B1572)&gt;0,"yes","no")</f>
        <v>no</v>
      </c>
      <c r="W1572" s="198" t="s">
        <v>38</v>
      </c>
      <c r="AO1572" s="29"/>
      <c r="AP1572" s="103"/>
      <c r="AQ1572" s="29"/>
      <c r="AR1572" s="105"/>
      <c r="AS1572" s="29"/>
    </row>
    <row r="1573" spans="1:45" ht="19.5" customHeight="1">
      <c r="A1573" t="s">
        <v>6148</v>
      </c>
      <c r="B1573" t="s">
        <v>6760</v>
      </c>
      <c r="C1573" s="26"/>
      <c r="D1573" s="27"/>
      <c r="E1573" s="27" t="s">
        <v>35</v>
      </c>
      <c r="F1573" s="198" t="s">
        <v>36</v>
      </c>
      <c r="G1573" s="30" t="s">
        <v>58</v>
      </c>
      <c r="K1573" s="28"/>
      <c r="M1573" s="198" t="s">
        <v>1707</v>
      </c>
      <c r="R1573" t="str">
        <f>IF(COUNTIF(soi_input_variables!A:A,B1573)&gt;0,"yes","no")</f>
        <v>no</v>
      </c>
      <c r="S1573" t="str">
        <f>IF(COUNTIF(midas_input_variables!A:A,B1573)&gt;0,"yes","no")</f>
        <v>no</v>
      </c>
      <c r="T1573" t="str">
        <f t="shared" si="938"/>
        <v>no</v>
      </c>
      <c r="V1573" t="str">
        <f>IF(COUNTIF(eucalc_variables_proxies!A:A,B1573)&gt;0,"yes","no")</f>
        <v>no</v>
      </c>
      <c r="W1573" s="198" t="s">
        <v>38</v>
      </c>
      <c r="AO1573" s="29"/>
      <c r="AP1573" s="103"/>
      <c r="AQ1573" s="29"/>
      <c r="AR1573" s="105"/>
      <c r="AS1573" s="29"/>
    </row>
    <row r="1574" spans="1:45" ht="19.5" customHeight="1">
      <c r="A1574" t="s">
        <v>6144</v>
      </c>
      <c r="B1574" t="s">
        <v>6761</v>
      </c>
      <c r="C1574" s="26"/>
      <c r="D1574" s="27"/>
      <c r="E1574" s="27" t="s">
        <v>35</v>
      </c>
      <c r="F1574" s="198" t="s">
        <v>36</v>
      </c>
      <c r="G1574" s="30" t="s">
        <v>58</v>
      </c>
      <c r="K1574" s="28"/>
      <c r="M1574" s="198" t="s">
        <v>1707</v>
      </c>
      <c r="R1574" t="str">
        <f>IF(COUNTIF(soi_input_variables!A:A,B1574)&gt;0,"yes","no")</f>
        <v>no</v>
      </c>
      <c r="S1574" t="str">
        <f>IF(COUNTIF(midas_input_variables!A:A,B1574)&gt;0,"yes","no")</f>
        <v>no</v>
      </c>
      <c r="T1574" t="str">
        <f t="shared" si="938"/>
        <v>no</v>
      </c>
      <c r="V1574" t="str">
        <f>IF(COUNTIF(eucalc_variables_proxies!A:A,B1574)&gt;0,"yes","no")</f>
        <v>no</v>
      </c>
      <c r="W1574" s="198" t="s">
        <v>38</v>
      </c>
      <c r="AO1574" s="29"/>
      <c r="AP1574" s="103"/>
      <c r="AQ1574" s="29"/>
      <c r="AR1574" s="105"/>
      <c r="AS1574" s="29"/>
    </row>
    <row r="1575" spans="1:45" ht="19.5" customHeight="1">
      <c r="A1575" t="s">
        <v>6146</v>
      </c>
      <c r="B1575" t="s">
        <v>6762</v>
      </c>
      <c r="C1575" s="26"/>
      <c r="D1575" s="27"/>
      <c r="E1575" s="27" t="s">
        <v>35</v>
      </c>
      <c r="F1575" s="198" t="s">
        <v>36</v>
      </c>
      <c r="G1575" s="30" t="s">
        <v>58</v>
      </c>
      <c r="K1575" s="28"/>
      <c r="M1575" s="198" t="s">
        <v>1707</v>
      </c>
      <c r="R1575" t="str">
        <f>IF(COUNTIF(soi_input_variables!A:A,B1575)&gt;0,"yes","no")</f>
        <v>no</v>
      </c>
      <c r="S1575" t="str">
        <f>IF(COUNTIF(midas_input_variables!A:A,B1575)&gt;0,"yes","no")</f>
        <v>no</v>
      </c>
      <c r="T1575" t="str">
        <f t="shared" si="938"/>
        <v>no</v>
      </c>
      <c r="V1575" t="str">
        <f>IF(COUNTIF(eucalc_variables_proxies!A:A,B1575)&gt;0,"yes","no")</f>
        <v>no</v>
      </c>
      <c r="W1575" s="198" t="s">
        <v>38</v>
      </c>
      <c r="AO1575" s="29"/>
      <c r="AP1575" s="103"/>
      <c r="AQ1575" s="29"/>
      <c r="AR1575" s="105"/>
      <c r="AS1575" s="29"/>
    </row>
    <row r="1576" spans="1:45" ht="19.5" customHeight="1">
      <c r="A1576" t="s">
        <v>6150</v>
      </c>
      <c r="B1576" t="s">
        <v>6763</v>
      </c>
      <c r="C1576" s="26"/>
      <c r="D1576" s="27"/>
      <c r="E1576" s="27" t="s">
        <v>35</v>
      </c>
      <c r="F1576" s="198" t="s">
        <v>36</v>
      </c>
      <c r="G1576" s="30" t="s">
        <v>58</v>
      </c>
      <c r="K1576" s="28"/>
      <c r="M1576" s="198" t="s">
        <v>1707</v>
      </c>
      <c r="R1576" t="str">
        <f>IF(COUNTIF(soi_input_variables!A:A,B1576)&gt;0,"yes","no")</f>
        <v>no</v>
      </c>
      <c r="S1576" t="str">
        <f>IF(COUNTIF(midas_input_variables!A:A,B1576)&gt;0,"yes","no")</f>
        <v>no</v>
      </c>
      <c r="T1576" t="str">
        <f t="shared" si="938"/>
        <v>no</v>
      </c>
      <c r="V1576" t="str">
        <f>IF(COUNTIF(eucalc_variables_proxies!A:A,B1576)&gt;0,"yes","no")</f>
        <v>no</v>
      </c>
      <c r="W1576" s="198" t="s">
        <v>38</v>
      </c>
      <c r="AO1576" s="29"/>
      <c r="AP1576" s="103"/>
      <c r="AQ1576" s="29"/>
      <c r="AR1576" s="105"/>
      <c r="AS1576" s="29"/>
    </row>
    <row r="1577" spans="1:45" ht="19.5" customHeight="1">
      <c r="A1577" t="s">
        <v>6152</v>
      </c>
      <c r="B1577" t="s">
        <v>6764</v>
      </c>
      <c r="C1577" s="26"/>
      <c r="D1577" s="27"/>
      <c r="E1577" s="27" t="s">
        <v>35</v>
      </c>
      <c r="F1577" s="198" t="s">
        <v>36</v>
      </c>
      <c r="G1577" s="30" t="s">
        <v>58</v>
      </c>
      <c r="K1577" s="28"/>
      <c r="M1577" s="198" t="s">
        <v>1707</v>
      </c>
      <c r="R1577" t="str">
        <f>IF(COUNTIF(soi_input_variables!A:A,B1577)&gt;0,"yes","no")</f>
        <v>no</v>
      </c>
      <c r="S1577" t="str">
        <f>IF(COUNTIF(midas_input_variables!A:A,B1577)&gt;0,"yes","no")</f>
        <v>no</v>
      </c>
      <c r="T1577" t="str">
        <f t="shared" si="938"/>
        <v>no</v>
      </c>
      <c r="V1577" t="str">
        <f>IF(COUNTIF(eucalc_variables_proxies!A:A,B1577)&gt;0,"yes","no")</f>
        <v>no</v>
      </c>
      <c r="W1577" s="198" t="s">
        <v>38</v>
      </c>
      <c r="AO1577" s="29"/>
      <c r="AP1577" s="103"/>
      <c r="AQ1577" s="29"/>
      <c r="AR1577" s="105"/>
      <c r="AS1577" s="29"/>
    </row>
    <row r="1578" spans="1:45" ht="19.5" customHeight="1">
      <c r="A1578" t="s">
        <v>6156</v>
      </c>
      <c r="B1578" t="s">
        <v>6765</v>
      </c>
      <c r="C1578" s="26"/>
      <c r="D1578" s="27"/>
      <c r="E1578" s="27" t="s">
        <v>35</v>
      </c>
      <c r="F1578" s="198" t="s">
        <v>36</v>
      </c>
      <c r="G1578" s="30" t="s">
        <v>58</v>
      </c>
      <c r="K1578" s="28"/>
      <c r="M1578" s="198" t="s">
        <v>1707</v>
      </c>
      <c r="R1578" t="str">
        <f>IF(COUNTIF(soi_input_variables!A:A,B1578)&gt;0,"yes","no")</f>
        <v>no</v>
      </c>
      <c r="S1578" t="str">
        <f>IF(COUNTIF(midas_input_variables!A:A,B1578)&gt;0,"yes","no")</f>
        <v>no</v>
      </c>
      <c r="T1578" t="str">
        <f t="shared" si="938"/>
        <v>no</v>
      </c>
      <c r="V1578" t="str">
        <f>IF(COUNTIF(eucalc_variables_proxies!A:A,B1578)&gt;0,"yes","no")</f>
        <v>no</v>
      </c>
      <c r="W1578" s="198" t="s">
        <v>38</v>
      </c>
      <c r="AO1578" s="29"/>
      <c r="AP1578" s="103"/>
      <c r="AQ1578" s="29"/>
      <c r="AR1578" s="105"/>
      <c r="AS1578" s="29"/>
    </row>
    <row r="1579" spans="1:45" ht="19.5" customHeight="1">
      <c r="A1579" t="s">
        <v>6166</v>
      </c>
      <c r="B1579" t="s">
        <v>6766</v>
      </c>
      <c r="C1579" s="26"/>
      <c r="D1579" s="27"/>
      <c r="E1579" s="27" t="s">
        <v>35</v>
      </c>
      <c r="F1579" s="198" t="s">
        <v>36</v>
      </c>
      <c r="G1579" s="30" t="s">
        <v>58</v>
      </c>
      <c r="K1579" s="28"/>
      <c r="M1579" s="198" t="s">
        <v>1707</v>
      </c>
      <c r="R1579" t="str">
        <f>IF(COUNTIF(soi_input_variables!A:A,B1579)&gt;0,"yes","no")</f>
        <v>no</v>
      </c>
      <c r="S1579" t="str">
        <f>IF(COUNTIF(midas_input_variables!A:A,B1579)&gt;0,"yes","no")</f>
        <v>no</v>
      </c>
      <c r="T1579" t="str">
        <f t="shared" si="938"/>
        <v>no</v>
      </c>
      <c r="V1579" t="str">
        <f>IF(COUNTIF(eucalc_variables_proxies!A:A,B1579)&gt;0,"yes","no")</f>
        <v>no</v>
      </c>
      <c r="W1579" s="198" t="s">
        <v>38</v>
      </c>
      <c r="AO1579" s="29"/>
      <c r="AP1579" s="103"/>
      <c r="AQ1579" s="29"/>
      <c r="AR1579" s="105"/>
      <c r="AS1579" s="29"/>
    </row>
    <row r="1580" spans="1:45" ht="19.5" customHeight="1">
      <c r="A1580" t="s">
        <v>6162</v>
      </c>
      <c r="B1580" t="s">
        <v>6767</v>
      </c>
      <c r="C1580" s="26"/>
      <c r="D1580" s="27"/>
      <c r="E1580" s="27" t="s">
        <v>35</v>
      </c>
      <c r="F1580" s="198" t="s">
        <v>36</v>
      </c>
      <c r="G1580" s="30" t="s">
        <v>58</v>
      </c>
      <c r="K1580" s="28"/>
      <c r="M1580" s="198" t="s">
        <v>1707</v>
      </c>
      <c r="R1580" t="str">
        <f>IF(COUNTIF(soi_input_variables!A:A,B1580)&gt;0,"yes","no")</f>
        <v>no</v>
      </c>
      <c r="S1580" t="str">
        <f>IF(COUNTIF(midas_input_variables!A:A,B1580)&gt;0,"yes","no")</f>
        <v>no</v>
      </c>
      <c r="T1580" t="str">
        <f t="shared" si="938"/>
        <v>no</v>
      </c>
      <c r="V1580" t="str">
        <f>IF(COUNTIF(eucalc_variables_proxies!A:A,B1580)&gt;0,"yes","no")</f>
        <v>no</v>
      </c>
      <c r="W1580" s="198" t="s">
        <v>38</v>
      </c>
      <c r="AO1580" s="29"/>
      <c r="AP1580" s="103"/>
      <c r="AQ1580" s="29"/>
      <c r="AR1580" s="105"/>
      <c r="AS1580" s="29"/>
    </row>
    <row r="1581" spans="1:45" ht="19.5" customHeight="1">
      <c r="A1581" t="s">
        <v>6154</v>
      </c>
      <c r="B1581" t="s">
        <v>6768</v>
      </c>
      <c r="C1581" s="26"/>
      <c r="D1581" s="27"/>
      <c r="E1581" s="27" t="s">
        <v>35</v>
      </c>
      <c r="F1581" s="198" t="s">
        <v>36</v>
      </c>
      <c r="G1581" s="30" t="s">
        <v>58</v>
      </c>
      <c r="K1581" s="28"/>
      <c r="M1581" s="198" t="s">
        <v>1707</v>
      </c>
      <c r="R1581" t="str">
        <f>IF(COUNTIF(soi_input_variables!A:A,B1581)&gt;0,"yes","no")</f>
        <v>no</v>
      </c>
      <c r="S1581" t="str">
        <f>IF(COUNTIF(midas_input_variables!A:A,B1581)&gt;0,"yes","no")</f>
        <v>no</v>
      </c>
      <c r="T1581" t="str">
        <f t="shared" si="938"/>
        <v>no</v>
      </c>
      <c r="V1581" t="str">
        <f>IF(COUNTIF(eucalc_variables_proxies!A:A,B1581)&gt;0,"yes","no")</f>
        <v>no</v>
      </c>
      <c r="W1581" s="198" t="s">
        <v>38</v>
      </c>
      <c r="AO1581" s="29"/>
      <c r="AP1581" s="103"/>
      <c r="AQ1581" s="29"/>
      <c r="AR1581" s="105"/>
      <c r="AS1581" s="29"/>
    </row>
    <row r="1582" spans="1:45" ht="19.5" customHeight="1">
      <c r="A1582" t="s">
        <v>6158</v>
      </c>
      <c r="B1582" t="s">
        <v>6769</v>
      </c>
      <c r="C1582" s="26"/>
      <c r="D1582" s="27"/>
      <c r="E1582" s="27" t="s">
        <v>35</v>
      </c>
      <c r="F1582" s="198" t="s">
        <v>36</v>
      </c>
      <c r="G1582" s="30" t="s">
        <v>58</v>
      </c>
      <c r="K1582" s="28"/>
      <c r="M1582" s="198" t="s">
        <v>1707</v>
      </c>
      <c r="R1582" t="str">
        <f>IF(COUNTIF(soi_input_variables!A:A,B1582)&gt;0,"yes","no")</f>
        <v>no</v>
      </c>
      <c r="S1582" t="str">
        <f>IF(COUNTIF(midas_input_variables!A:A,B1582)&gt;0,"yes","no")</f>
        <v>no</v>
      </c>
      <c r="T1582" t="str">
        <f t="shared" si="938"/>
        <v>no</v>
      </c>
      <c r="V1582" t="str">
        <f>IF(COUNTIF(eucalc_variables_proxies!A:A,B1582)&gt;0,"yes","no")</f>
        <v>no</v>
      </c>
      <c r="W1582" s="198" t="s">
        <v>38</v>
      </c>
      <c r="AO1582" s="29"/>
      <c r="AP1582" s="103"/>
      <c r="AQ1582" s="29"/>
      <c r="AR1582" s="105"/>
      <c r="AS1582" s="29"/>
    </row>
    <row r="1583" spans="1:45" ht="19.5" customHeight="1">
      <c r="A1583" t="s">
        <v>6160</v>
      </c>
      <c r="B1583" t="s">
        <v>6770</v>
      </c>
      <c r="C1583" s="26"/>
      <c r="D1583" s="27"/>
      <c r="E1583" s="27" t="s">
        <v>35</v>
      </c>
      <c r="F1583" s="198" t="s">
        <v>36</v>
      </c>
      <c r="G1583" s="30" t="s">
        <v>58</v>
      </c>
      <c r="K1583" s="28"/>
      <c r="M1583" s="198" t="s">
        <v>1707</v>
      </c>
      <c r="R1583" t="str">
        <f>IF(COUNTIF(soi_input_variables!A:A,B1583)&gt;0,"yes","no")</f>
        <v>no</v>
      </c>
      <c r="S1583" t="str">
        <f>IF(COUNTIF(midas_input_variables!A:A,B1583)&gt;0,"yes","no")</f>
        <v>no</v>
      </c>
      <c r="T1583" t="str">
        <f t="shared" si="938"/>
        <v>no</v>
      </c>
      <c r="V1583" t="str">
        <f>IF(COUNTIF(eucalc_variables_proxies!A:A,B1583)&gt;0,"yes","no")</f>
        <v>no</v>
      </c>
      <c r="W1583" s="198" t="s">
        <v>38</v>
      </c>
      <c r="AO1583" s="29"/>
      <c r="AP1583" s="103"/>
      <c r="AQ1583" s="29"/>
      <c r="AR1583" s="105"/>
      <c r="AS1583" s="29"/>
    </row>
    <row r="1584" spans="1:45" ht="19.5" customHeight="1">
      <c r="A1584" t="s">
        <v>6164</v>
      </c>
      <c r="B1584" t="s">
        <v>6771</v>
      </c>
      <c r="C1584" s="26"/>
      <c r="D1584" s="27"/>
      <c r="E1584" s="27" t="s">
        <v>35</v>
      </c>
      <c r="F1584" s="198" t="s">
        <v>36</v>
      </c>
      <c r="G1584" s="30" t="s">
        <v>58</v>
      </c>
      <c r="K1584" s="28"/>
      <c r="M1584" s="198" t="s">
        <v>1707</v>
      </c>
      <c r="R1584" t="str">
        <f>IF(COUNTIF(soi_input_variables!A:A,B1584)&gt;0,"yes","no")</f>
        <v>no</v>
      </c>
      <c r="S1584" t="str">
        <f>IF(COUNTIF(midas_input_variables!A:A,B1584)&gt;0,"yes","no")</f>
        <v>no</v>
      </c>
      <c r="T1584" t="str">
        <f t="shared" si="938"/>
        <v>no</v>
      </c>
      <c r="V1584" t="str">
        <f>IF(COUNTIF(eucalc_variables_proxies!A:A,B1584)&gt;0,"yes","no")</f>
        <v>no</v>
      </c>
      <c r="W1584" s="198" t="s">
        <v>38</v>
      </c>
      <c r="AO1584" s="29"/>
      <c r="AP1584" s="103"/>
      <c r="AQ1584" s="29"/>
      <c r="AR1584" s="105"/>
      <c r="AS1584" s="29"/>
    </row>
    <row r="1585" spans="1:45" ht="19.5" customHeight="1">
      <c r="A1585" t="s">
        <v>6173</v>
      </c>
      <c r="B1585" t="s">
        <v>6772</v>
      </c>
      <c r="C1585" s="26"/>
      <c r="D1585" s="27"/>
      <c r="E1585" s="27" t="s">
        <v>35</v>
      </c>
      <c r="F1585" s="198" t="s">
        <v>36</v>
      </c>
      <c r="G1585" s="30" t="s">
        <v>58</v>
      </c>
      <c r="K1585" s="28"/>
      <c r="M1585" s="198" t="s">
        <v>1707</v>
      </c>
      <c r="R1585" t="str">
        <f>IF(COUNTIF(soi_input_variables!A:A,B1585)&gt;0,"yes","no")</f>
        <v>no</v>
      </c>
      <c r="S1585" t="str">
        <f>IF(COUNTIF(midas_input_variables!A:A,B1585)&gt;0,"yes","no")</f>
        <v>no</v>
      </c>
      <c r="T1585" t="str">
        <f t="shared" ref="T1585:T1642" si="939">IF(OR(R1585="yes",S1585="yes"),"yes","no")</f>
        <v>no</v>
      </c>
      <c r="V1585" t="str">
        <f>IF(COUNTIF(eucalc_variables_proxies!A:A,B1585)&gt;0,"yes","no")</f>
        <v>no</v>
      </c>
      <c r="W1585" s="198" t="s">
        <v>38</v>
      </c>
      <c r="AO1585" s="29"/>
      <c r="AP1585" s="103"/>
      <c r="AQ1585" s="29"/>
      <c r="AR1585" s="105"/>
      <c r="AS1585" s="29"/>
    </row>
    <row r="1586" spans="1:45" ht="19.5" customHeight="1">
      <c r="A1586" t="s">
        <v>6175</v>
      </c>
      <c r="B1586" t="s">
        <v>6773</v>
      </c>
      <c r="C1586" s="26"/>
      <c r="D1586" s="27"/>
      <c r="E1586" s="27" t="s">
        <v>35</v>
      </c>
      <c r="F1586" s="198" t="s">
        <v>36</v>
      </c>
      <c r="G1586" s="30" t="s">
        <v>58</v>
      </c>
      <c r="K1586" s="28"/>
      <c r="M1586" s="198" t="s">
        <v>1707</v>
      </c>
      <c r="R1586" t="str">
        <f>IF(COUNTIF(soi_input_variables!A:A,B1586)&gt;0,"yes","no")</f>
        <v>no</v>
      </c>
      <c r="S1586" t="str">
        <f>IF(COUNTIF(midas_input_variables!A:A,B1586)&gt;0,"yes","no")</f>
        <v>no</v>
      </c>
      <c r="T1586" t="str">
        <f t="shared" si="939"/>
        <v>no</v>
      </c>
      <c r="V1586" t="str">
        <f>IF(COUNTIF(eucalc_variables_proxies!A:A,B1586)&gt;0,"yes","no")</f>
        <v>no</v>
      </c>
      <c r="W1586" s="198" t="s">
        <v>38</v>
      </c>
      <c r="AO1586" s="29"/>
      <c r="AP1586" s="103"/>
      <c r="AQ1586" s="29"/>
      <c r="AR1586" s="105"/>
      <c r="AS1586" s="29"/>
    </row>
    <row r="1587" spans="1:45" ht="19.5" customHeight="1">
      <c r="A1587" t="s">
        <v>6177</v>
      </c>
      <c r="B1587" t="s">
        <v>6774</v>
      </c>
      <c r="C1587" s="26"/>
      <c r="D1587" s="27"/>
      <c r="E1587" s="27" t="s">
        <v>35</v>
      </c>
      <c r="F1587" s="198" t="s">
        <v>36</v>
      </c>
      <c r="G1587" s="30" t="s">
        <v>58</v>
      </c>
      <c r="K1587" s="28"/>
      <c r="M1587" s="198" t="s">
        <v>1707</v>
      </c>
      <c r="R1587" t="str">
        <f>IF(COUNTIF(soi_input_variables!A:A,B1587)&gt;0,"yes","no")</f>
        <v>no</v>
      </c>
      <c r="S1587" t="str">
        <f>IF(COUNTIF(midas_input_variables!A:A,B1587)&gt;0,"yes","no")</f>
        <v>no</v>
      </c>
      <c r="T1587" t="str">
        <f t="shared" si="939"/>
        <v>no</v>
      </c>
      <c r="V1587" t="str">
        <f>IF(COUNTIF(eucalc_variables_proxies!A:A,B1587)&gt;0,"yes","no")</f>
        <v>no</v>
      </c>
      <c r="W1587" s="198" t="s">
        <v>38</v>
      </c>
      <c r="AO1587" s="29"/>
      <c r="AP1587" s="103"/>
      <c r="AQ1587" s="29"/>
      <c r="AR1587" s="105"/>
      <c r="AS1587" s="29"/>
    </row>
    <row r="1588" spans="1:45" ht="19.5" customHeight="1">
      <c r="A1588" t="s">
        <v>6179</v>
      </c>
      <c r="B1588" t="s">
        <v>6775</v>
      </c>
      <c r="C1588" s="26"/>
      <c r="D1588" s="27"/>
      <c r="E1588" s="27" t="s">
        <v>35</v>
      </c>
      <c r="F1588" s="198" t="s">
        <v>36</v>
      </c>
      <c r="G1588" s="30" t="s">
        <v>58</v>
      </c>
      <c r="K1588" s="28"/>
      <c r="M1588" s="198" t="s">
        <v>1707</v>
      </c>
      <c r="R1588" t="str">
        <f>IF(COUNTIF(soi_input_variables!A:A,B1588)&gt;0,"yes","no")</f>
        <v>no</v>
      </c>
      <c r="S1588" t="str">
        <f>IF(COUNTIF(midas_input_variables!A:A,B1588)&gt;0,"yes","no")</f>
        <v>no</v>
      </c>
      <c r="T1588" t="str">
        <f t="shared" si="939"/>
        <v>no</v>
      </c>
      <c r="V1588" t="str">
        <f>IF(COUNTIF(eucalc_variables_proxies!A:A,B1588)&gt;0,"yes","no")</f>
        <v>no</v>
      </c>
      <c r="W1588" s="198" t="s">
        <v>38</v>
      </c>
      <c r="AO1588" s="29"/>
      <c r="AP1588" s="103"/>
      <c r="AQ1588" s="29"/>
      <c r="AR1588" s="105"/>
      <c r="AS1588" s="29"/>
    </row>
    <row r="1589" spans="1:45" ht="19.5" customHeight="1">
      <c r="A1589" t="s">
        <v>6181</v>
      </c>
      <c r="B1589" t="s">
        <v>6776</v>
      </c>
      <c r="C1589" s="26"/>
      <c r="D1589" s="27"/>
      <c r="E1589" s="27" t="s">
        <v>35</v>
      </c>
      <c r="F1589" s="198" t="s">
        <v>36</v>
      </c>
      <c r="G1589" s="30" t="s">
        <v>58</v>
      </c>
      <c r="K1589" s="28"/>
      <c r="M1589" s="198" t="s">
        <v>1707</v>
      </c>
      <c r="R1589" t="str">
        <f>IF(COUNTIF(soi_input_variables!A:A,B1589)&gt;0,"yes","no")</f>
        <v>no</v>
      </c>
      <c r="S1589" t="str">
        <f>IF(COUNTIF(midas_input_variables!A:A,B1589)&gt;0,"yes","no")</f>
        <v>no</v>
      </c>
      <c r="T1589" t="str">
        <f t="shared" si="939"/>
        <v>no</v>
      </c>
      <c r="V1589" t="str">
        <f>IF(COUNTIF(eucalc_variables_proxies!A:A,B1589)&gt;0,"yes","no")</f>
        <v>no</v>
      </c>
      <c r="W1589" s="198" t="s">
        <v>38</v>
      </c>
      <c r="AO1589" s="29"/>
      <c r="AP1589" s="103"/>
      <c r="AQ1589" s="29"/>
      <c r="AR1589" s="105"/>
      <c r="AS1589" s="29"/>
    </row>
    <row r="1590" spans="1:45" ht="19.5" customHeight="1">
      <c r="A1590" t="s">
        <v>6183</v>
      </c>
      <c r="B1590" t="s">
        <v>6777</v>
      </c>
      <c r="C1590" s="26"/>
      <c r="D1590" s="27"/>
      <c r="E1590" s="27" t="s">
        <v>35</v>
      </c>
      <c r="F1590" s="198" t="s">
        <v>36</v>
      </c>
      <c r="G1590" s="30" t="s">
        <v>58</v>
      </c>
      <c r="K1590" s="28"/>
      <c r="M1590" s="198" t="s">
        <v>1707</v>
      </c>
      <c r="R1590" t="str">
        <f>IF(COUNTIF(soi_input_variables!A:A,B1590)&gt;0,"yes","no")</f>
        <v>no</v>
      </c>
      <c r="S1590" t="str">
        <f>IF(COUNTIF(midas_input_variables!A:A,B1590)&gt;0,"yes","no")</f>
        <v>no</v>
      </c>
      <c r="T1590" t="str">
        <f t="shared" si="939"/>
        <v>no</v>
      </c>
      <c r="V1590" t="str">
        <f>IF(COUNTIF(eucalc_variables_proxies!A:A,B1590)&gt;0,"yes","no")</f>
        <v>no</v>
      </c>
      <c r="W1590" s="198" t="s">
        <v>38</v>
      </c>
      <c r="AO1590" s="29"/>
      <c r="AP1590" s="103"/>
      <c r="AQ1590" s="29"/>
      <c r="AR1590" s="105"/>
      <c r="AS1590" s="29"/>
    </row>
    <row r="1591" spans="1:45" ht="19.5" customHeight="1">
      <c r="A1591" t="s">
        <v>6185</v>
      </c>
      <c r="B1591" t="s">
        <v>6778</v>
      </c>
      <c r="C1591" s="26"/>
      <c r="D1591" s="27"/>
      <c r="E1591" s="27" t="s">
        <v>35</v>
      </c>
      <c r="F1591" s="198" t="s">
        <v>36</v>
      </c>
      <c r="G1591" s="30" t="s">
        <v>58</v>
      </c>
      <c r="K1591" s="28"/>
      <c r="M1591" s="198" t="s">
        <v>1707</v>
      </c>
      <c r="R1591" t="str">
        <f>IF(COUNTIF(soi_input_variables!A:A,B1591)&gt;0,"yes","no")</f>
        <v>no</v>
      </c>
      <c r="S1591" t="str">
        <f>IF(COUNTIF(midas_input_variables!A:A,B1591)&gt;0,"yes","no")</f>
        <v>no</v>
      </c>
      <c r="T1591" t="str">
        <f t="shared" si="939"/>
        <v>no</v>
      </c>
      <c r="V1591" t="str">
        <f>IF(COUNTIF(eucalc_variables_proxies!A:A,B1591)&gt;0,"yes","no")</f>
        <v>no</v>
      </c>
      <c r="W1591" s="198" t="s">
        <v>38</v>
      </c>
      <c r="AO1591" s="29"/>
      <c r="AP1591" s="103"/>
      <c r="AQ1591" s="29"/>
      <c r="AR1591" s="105"/>
      <c r="AS1591" s="29"/>
    </row>
    <row r="1592" spans="1:45" ht="19.5" customHeight="1">
      <c r="A1592" t="s">
        <v>6187</v>
      </c>
      <c r="B1592" t="s">
        <v>6779</v>
      </c>
      <c r="C1592" s="26"/>
      <c r="D1592" s="27"/>
      <c r="E1592" s="27" t="s">
        <v>35</v>
      </c>
      <c r="F1592" s="198" t="s">
        <v>36</v>
      </c>
      <c r="G1592" s="30" t="s">
        <v>58</v>
      </c>
      <c r="K1592" s="28"/>
      <c r="M1592" s="198" t="s">
        <v>1707</v>
      </c>
      <c r="R1592" t="str">
        <f>IF(COUNTIF(soi_input_variables!A:A,B1592)&gt;0,"yes","no")</f>
        <v>no</v>
      </c>
      <c r="S1592" t="str">
        <f>IF(COUNTIF(midas_input_variables!A:A,B1592)&gt;0,"yes","no")</f>
        <v>no</v>
      </c>
      <c r="T1592" t="str">
        <f t="shared" si="939"/>
        <v>no</v>
      </c>
      <c r="V1592" t="str">
        <f>IF(COUNTIF(eucalc_variables_proxies!A:A,B1592)&gt;0,"yes","no")</f>
        <v>no</v>
      </c>
      <c r="W1592" s="198" t="s">
        <v>38</v>
      </c>
      <c r="AO1592" s="29"/>
      <c r="AP1592" s="103"/>
      <c r="AQ1592" s="29"/>
      <c r="AR1592" s="105"/>
      <c r="AS1592" s="29"/>
    </row>
    <row r="1593" spans="1:45" ht="19.5" customHeight="1">
      <c r="A1593" t="s">
        <v>6189</v>
      </c>
      <c r="B1593" t="s">
        <v>6780</v>
      </c>
      <c r="C1593" s="26"/>
      <c r="D1593" s="27"/>
      <c r="E1593" s="27" t="s">
        <v>35</v>
      </c>
      <c r="F1593" s="198" t="s">
        <v>36</v>
      </c>
      <c r="G1593" s="30" t="s">
        <v>58</v>
      </c>
      <c r="K1593" s="28"/>
      <c r="M1593" s="198" t="s">
        <v>1707</v>
      </c>
      <c r="R1593" t="str">
        <f>IF(COUNTIF(soi_input_variables!A:A,B1593)&gt;0,"yes","no")</f>
        <v>no</v>
      </c>
      <c r="S1593" t="str">
        <f>IF(COUNTIF(midas_input_variables!A:A,B1593)&gt;0,"yes","no")</f>
        <v>no</v>
      </c>
      <c r="T1593" t="str">
        <f t="shared" si="939"/>
        <v>no</v>
      </c>
      <c r="V1593" t="str">
        <f>IF(COUNTIF(eucalc_variables_proxies!A:A,B1593)&gt;0,"yes","no")</f>
        <v>no</v>
      </c>
      <c r="W1593" s="198" t="s">
        <v>38</v>
      </c>
      <c r="AO1593" s="29"/>
      <c r="AP1593" s="103"/>
      <c r="AQ1593" s="29"/>
      <c r="AR1593" s="105"/>
      <c r="AS1593" s="29"/>
    </row>
    <row r="1594" spans="1:45" ht="19.5" customHeight="1">
      <c r="A1594" t="s">
        <v>6190</v>
      </c>
      <c r="B1594" t="s">
        <v>6781</v>
      </c>
      <c r="C1594" s="26"/>
      <c r="D1594" s="27"/>
      <c r="E1594" s="27" t="s">
        <v>35</v>
      </c>
      <c r="F1594" s="198" t="s">
        <v>36</v>
      </c>
      <c r="G1594" s="30" t="s">
        <v>58</v>
      </c>
      <c r="K1594" s="28"/>
      <c r="M1594" s="198" t="s">
        <v>1707</v>
      </c>
      <c r="R1594" t="str">
        <f>IF(COUNTIF(soi_input_variables!A:A,B1594)&gt;0,"yes","no")</f>
        <v>no</v>
      </c>
      <c r="S1594" t="str">
        <f>IF(COUNTIF(midas_input_variables!A:A,B1594)&gt;0,"yes","no")</f>
        <v>no</v>
      </c>
      <c r="T1594" t="str">
        <f t="shared" si="939"/>
        <v>no</v>
      </c>
      <c r="V1594" t="str">
        <f>IF(COUNTIF(eucalc_variables_proxies!A:A,B1594)&gt;0,"yes","no")</f>
        <v>no</v>
      </c>
      <c r="W1594" s="198" t="s">
        <v>38</v>
      </c>
      <c r="AO1594" s="29"/>
      <c r="AP1594" s="103"/>
      <c r="AQ1594" s="29"/>
      <c r="AR1594" s="105"/>
      <c r="AS1594" s="29"/>
    </row>
    <row r="1595" spans="1:45" ht="19.5" customHeight="1">
      <c r="A1595" t="s">
        <v>6191</v>
      </c>
      <c r="B1595" t="s">
        <v>6782</v>
      </c>
      <c r="C1595" s="26"/>
      <c r="D1595" s="27"/>
      <c r="E1595" s="27" t="s">
        <v>35</v>
      </c>
      <c r="F1595" s="198" t="s">
        <v>36</v>
      </c>
      <c r="G1595" s="30" t="s">
        <v>58</v>
      </c>
      <c r="K1595" s="28"/>
      <c r="M1595" s="198" t="s">
        <v>1707</v>
      </c>
      <c r="R1595" t="str">
        <f>IF(COUNTIF(soi_input_variables!A:A,B1595)&gt;0,"yes","no")</f>
        <v>no</v>
      </c>
      <c r="S1595" t="str">
        <f>IF(COUNTIF(midas_input_variables!A:A,B1595)&gt;0,"yes","no")</f>
        <v>no</v>
      </c>
      <c r="T1595" t="str">
        <f t="shared" si="939"/>
        <v>no</v>
      </c>
      <c r="V1595" t="str">
        <f>IF(COUNTIF(eucalc_variables_proxies!A:A,B1595)&gt;0,"yes","no")</f>
        <v>no</v>
      </c>
      <c r="W1595" s="198" t="s">
        <v>38</v>
      </c>
      <c r="AO1595" s="29"/>
      <c r="AP1595" s="103"/>
      <c r="AQ1595" s="29"/>
      <c r="AR1595" s="105"/>
      <c r="AS1595" s="29"/>
    </row>
    <row r="1596" spans="1:45" ht="19.5" customHeight="1">
      <c r="A1596" t="s">
        <v>6193</v>
      </c>
      <c r="B1596" t="s">
        <v>6783</v>
      </c>
      <c r="C1596" s="26"/>
      <c r="D1596" s="27"/>
      <c r="E1596" s="27" t="s">
        <v>35</v>
      </c>
      <c r="F1596" s="198" t="s">
        <v>36</v>
      </c>
      <c r="G1596" s="30" t="s">
        <v>58</v>
      </c>
      <c r="K1596" s="28"/>
      <c r="M1596" s="198" t="s">
        <v>1707</v>
      </c>
      <c r="R1596" t="str">
        <f>IF(COUNTIF(soi_input_variables!A:A,B1596)&gt;0,"yes","no")</f>
        <v>no</v>
      </c>
      <c r="S1596" t="str">
        <f>IF(COUNTIF(midas_input_variables!A:A,B1596)&gt;0,"yes","no")</f>
        <v>no</v>
      </c>
      <c r="T1596" t="str">
        <f t="shared" si="939"/>
        <v>no</v>
      </c>
      <c r="V1596" t="str">
        <f>IF(COUNTIF(eucalc_variables_proxies!A:A,B1596)&gt;0,"yes","no")</f>
        <v>no</v>
      </c>
      <c r="W1596" s="198" t="s">
        <v>38</v>
      </c>
      <c r="AO1596" s="29"/>
      <c r="AP1596" s="103"/>
      <c r="AQ1596" s="29"/>
      <c r="AR1596" s="105"/>
      <c r="AS1596" s="29"/>
    </row>
    <row r="1597" spans="1:45" ht="19.5" customHeight="1">
      <c r="A1597" t="s">
        <v>6194</v>
      </c>
      <c r="B1597" t="s">
        <v>6784</v>
      </c>
      <c r="C1597" s="26"/>
      <c r="D1597" s="27"/>
      <c r="E1597" s="27" t="s">
        <v>35</v>
      </c>
      <c r="F1597" s="198" t="s">
        <v>36</v>
      </c>
      <c r="G1597" s="30" t="s">
        <v>58</v>
      </c>
      <c r="K1597" s="28"/>
      <c r="M1597" s="198" t="s">
        <v>1707</v>
      </c>
      <c r="R1597" t="str">
        <f>IF(COUNTIF(soi_input_variables!A:A,B1597)&gt;0,"yes","no")</f>
        <v>no</v>
      </c>
      <c r="S1597" t="str">
        <f>IF(COUNTIF(midas_input_variables!A:A,B1597)&gt;0,"yes","no")</f>
        <v>no</v>
      </c>
      <c r="T1597" t="str">
        <f t="shared" si="939"/>
        <v>no</v>
      </c>
      <c r="V1597" t="str">
        <f>IF(COUNTIF(eucalc_variables_proxies!A:A,B1597)&gt;0,"yes","no")</f>
        <v>no</v>
      </c>
      <c r="W1597" s="198" t="s">
        <v>38</v>
      </c>
      <c r="AO1597" s="29"/>
      <c r="AP1597" s="103"/>
      <c r="AQ1597" s="29"/>
      <c r="AR1597" s="105"/>
      <c r="AS1597" s="29"/>
    </row>
    <row r="1598" spans="1:45" ht="19.5" customHeight="1">
      <c r="A1598" t="s">
        <v>6195</v>
      </c>
      <c r="B1598" t="s">
        <v>6785</v>
      </c>
      <c r="C1598" s="26"/>
      <c r="D1598" s="27"/>
      <c r="E1598" s="27" t="s">
        <v>35</v>
      </c>
      <c r="F1598" s="198" t="s">
        <v>36</v>
      </c>
      <c r="G1598" s="30" t="s">
        <v>58</v>
      </c>
      <c r="K1598" s="28"/>
      <c r="M1598" s="198" t="s">
        <v>1707</v>
      </c>
      <c r="R1598" t="str">
        <f>IF(COUNTIF(soi_input_variables!A:A,B1598)&gt;0,"yes","no")</f>
        <v>no</v>
      </c>
      <c r="S1598" t="str">
        <f>IF(COUNTIF(midas_input_variables!A:A,B1598)&gt;0,"yes","no")</f>
        <v>no</v>
      </c>
      <c r="T1598" t="str">
        <f t="shared" si="939"/>
        <v>no</v>
      </c>
      <c r="V1598" t="str">
        <f>IF(COUNTIF(eucalc_variables_proxies!A:A,B1598)&gt;0,"yes","no")</f>
        <v>no</v>
      </c>
      <c r="W1598" s="198" t="s">
        <v>38</v>
      </c>
      <c r="AO1598" s="29"/>
      <c r="AP1598" s="103"/>
      <c r="AQ1598" s="29"/>
      <c r="AR1598" s="105"/>
      <c r="AS1598" s="29"/>
    </row>
    <row r="1599" spans="1:45" ht="19.5" customHeight="1">
      <c r="A1599" t="s">
        <v>6196</v>
      </c>
      <c r="B1599" t="s">
        <v>6786</v>
      </c>
      <c r="C1599" s="26"/>
      <c r="D1599" s="27"/>
      <c r="E1599" s="27" t="s">
        <v>35</v>
      </c>
      <c r="F1599" s="198" t="s">
        <v>36</v>
      </c>
      <c r="G1599" s="30" t="s">
        <v>58</v>
      </c>
      <c r="K1599" s="28"/>
      <c r="M1599" s="198" t="s">
        <v>1707</v>
      </c>
      <c r="R1599" t="str">
        <f>IF(COUNTIF(soi_input_variables!A:A,B1599)&gt;0,"yes","no")</f>
        <v>no</v>
      </c>
      <c r="S1599" t="str">
        <f>IF(COUNTIF(midas_input_variables!A:A,B1599)&gt;0,"yes","no")</f>
        <v>no</v>
      </c>
      <c r="T1599" t="str">
        <f t="shared" si="939"/>
        <v>no</v>
      </c>
      <c r="V1599" t="str">
        <f>IF(COUNTIF(eucalc_variables_proxies!A:A,B1599)&gt;0,"yes","no")</f>
        <v>no</v>
      </c>
      <c r="W1599" s="198" t="s">
        <v>38</v>
      </c>
      <c r="AO1599" s="29"/>
      <c r="AP1599" s="103"/>
      <c r="AQ1599" s="29"/>
      <c r="AR1599" s="105"/>
      <c r="AS1599" s="29"/>
    </row>
    <row r="1600" spans="1:45" ht="19.5" customHeight="1">
      <c r="A1600" t="s">
        <v>6197</v>
      </c>
      <c r="B1600" t="s">
        <v>6787</v>
      </c>
      <c r="C1600" s="26"/>
      <c r="D1600" s="27"/>
      <c r="E1600" s="27" t="s">
        <v>35</v>
      </c>
      <c r="F1600" s="198" t="s">
        <v>36</v>
      </c>
      <c r="G1600" s="30" t="s">
        <v>58</v>
      </c>
      <c r="K1600" s="28"/>
      <c r="M1600" s="198" t="s">
        <v>1707</v>
      </c>
      <c r="R1600" t="str">
        <f>IF(COUNTIF(soi_input_variables!A:A,B1600)&gt;0,"yes","no")</f>
        <v>no</v>
      </c>
      <c r="S1600" t="str">
        <f>IF(COUNTIF(midas_input_variables!A:A,B1600)&gt;0,"yes","no")</f>
        <v>no</v>
      </c>
      <c r="T1600" t="str">
        <f t="shared" si="939"/>
        <v>no</v>
      </c>
      <c r="V1600" t="str">
        <f>IF(COUNTIF(eucalc_variables_proxies!A:A,B1600)&gt;0,"yes","no")</f>
        <v>no</v>
      </c>
      <c r="W1600" s="198" t="s">
        <v>38</v>
      </c>
      <c r="AO1600" s="29"/>
      <c r="AP1600" s="103"/>
      <c r="AQ1600" s="29"/>
      <c r="AR1600" s="105"/>
      <c r="AS1600" s="29"/>
    </row>
    <row r="1601" spans="1:45" ht="19.5" customHeight="1">
      <c r="A1601" t="s">
        <v>6199</v>
      </c>
      <c r="B1601" t="s">
        <v>6788</v>
      </c>
      <c r="C1601" s="26"/>
      <c r="D1601" s="27"/>
      <c r="E1601" s="27" t="s">
        <v>35</v>
      </c>
      <c r="F1601" s="198" t="s">
        <v>36</v>
      </c>
      <c r="G1601" s="30" t="s">
        <v>58</v>
      </c>
      <c r="K1601" s="28"/>
      <c r="M1601" s="198" t="s">
        <v>1707</v>
      </c>
      <c r="R1601" t="str">
        <f>IF(COUNTIF(soi_input_variables!A:A,B1601)&gt;0,"yes","no")</f>
        <v>no</v>
      </c>
      <c r="S1601" t="str">
        <f>IF(COUNTIF(midas_input_variables!A:A,B1601)&gt;0,"yes","no")</f>
        <v>no</v>
      </c>
      <c r="T1601" t="str">
        <f t="shared" si="939"/>
        <v>no</v>
      </c>
      <c r="V1601" t="str">
        <f>IF(COUNTIF(eucalc_variables_proxies!A:A,B1601)&gt;0,"yes","no")</f>
        <v>no</v>
      </c>
      <c r="W1601" s="198" t="s">
        <v>38</v>
      </c>
      <c r="AO1601" s="29"/>
      <c r="AP1601" s="103"/>
      <c r="AQ1601" s="29"/>
      <c r="AR1601" s="105"/>
      <c r="AS1601" s="29"/>
    </row>
    <row r="1602" spans="1:45" ht="19.5" customHeight="1">
      <c r="A1602" t="s">
        <v>6200</v>
      </c>
      <c r="B1602" t="s">
        <v>6789</v>
      </c>
      <c r="C1602" s="26"/>
      <c r="D1602" s="27"/>
      <c r="E1602" s="27" t="s">
        <v>35</v>
      </c>
      <c r="F1602" s="198" t="s">
        <v>36</v>
      </c>
      <c r="G1602" s="30" t="s">
        <v>58</v>
      </c>
      <c r="K1602" s="28"/>
      <c r="M1602" s="198" t="s">
        <v>1707</v>
      </c>
      <c r="R1602" t="str">
        <f>IF(COUNTIF(soi_input_variables!A:A,B1602)&gt;0,"yes","no")</f>
        <v>no</v>
      </c>
      <c r="S1602" t="str">
        <f>IF(COUNTIF(midas_input_variables!A:A,B1602)&gt;0,"yes","no")</f>
        <v>no</v>
      </c>
      <c r="T1602" t="str">
        <f t="shared" si="939"/>
        <v>no</v>
      </c>
      <c r="V1602" t="str">
        <f>IF(COUNTIF(eucalc_variables_proxies!A:A,B1602)&gt;0,"yes","no")</f>
        <v>no</v>
      </c>
      <c r="W1602" s="198" t="s">
        <v>38</v>
      </c>
      <c r="AO1602" s="29"/>
      <c r="AP1602" s="103"/>
      <c r="AQ1602" s="29"/>
      <c r="AR1602" s="105"/>
      <c r="AS1602" s="29"/>
    </row>
    <row r="1603" spans="1:45" ht="19.5" customHeight="1">
      <c r="A1603" t="s">
        <v>6201</v>
      </c>
      <c r="B1603" t="s">
        <v>6790</v>
      </c>
      <c r="C1603" s="26"/>
      <c r="D1603" s="27"/>
      <c r="E1603" s="27" t="s">
        <v>35</v>
      </c>
      <c r="F1603" s="198" t="s">
        <v>36</v>
      </c>
      <c r="G1603" s="30" t="s">
        <v>58</v>
      </c>
      <c r="K1603" s="28"/>
      <c r="M1603" s="198" t="s">
        <v>1707</v>
      </c>
      <c r="R1603" t="str">
        <f>IF(COUNTIF(soi_input_variables!A:A,B1603)&gt;0,"yes","no")</f>
        <v>no</v>
      </c>
      <c r="S1603" t="str">
        <f>IF(COUNTIF(midas_input_variables!A:A,B1603)&gt;0,"yes","no")</f>
        <v>no</v>
      </c>
      <c r="T1603" t="str">
        <f t="shared" si="939"/>
        <v>no</v>
      </c>
      <c r="V1603" t="str">
        <f>IF(COUNTIF(eucalc_variables_proxies!A:A,B1603)&gt;0,"yes","no")</f>
        <v>no</v>
      </c>
      <c r="W1603" s="198" t="s">
        <v>38</v>
      </c>
      <c r="AO1603" s="29"/>
      <c r="AP1603" s="103"/>
      <c r="AQ1603" s="29"/>
      <c r="AR1603" s="105"/>
      <c r="AS1603" s="29"/>
    </row>
    <row r="1604" spans="1:45" ht="19.5" customHeight="1">
      <c r="A1604" t="s">
        <v>6203</v>
      </c>
      <c r="B1604" t="s">
        <v>6791</v>
      </c>
      <c r="C1604" s="26"/>
      <c r="D1604" s="27"/>
      <c r="E1604" s="27" t="s">
        <v>35</v>
      </c>
      <c r="F1604" s="198" t="s">
        <v>36</v>
      </c>
      <c r="G1604" s="30" t="s">
        <v>58</v>
      </c>
      <c r="K1604" s="28"/>
      <c r="M1604" s="198" t="s">
        <v>1707</v>
      </c>
      <c r="R1604" t="str">
        <f>IF(COUNTIF(soi_input_variables!A:A,B1604)&gt;0,"yes","no")</f>
        <v>no</v>
      </c>
      <c r="S1604" t="str">
        <f>IF(COUNTIF(midas_input_variables!A:A,B1604)&gt;0,"yes","no")</f>
        <v>no</v>
      </c>
      <c r="T1604" t="str">
        <f t="shared" si="939"/>
        <v>no</v>
      </c>
      <c r="V1604" t="str">
        <f>IF(COUNTIF(eucalc_variables_proxies!A:A,B1604)&gt;0,"yes","no")</f>
        <v>no</v>
      </c>
      <c r="W1604" s="198" t="s">
        <v>38</v>
      </c>
      <c r="AO1604" s="29"/>
      <c r="AP1604" s="103"/>
      <c r="AQ1604" s="29"/>
      <c r="AR1604" s="105"/>
      <c r="AS1604" s="29"/>
    </row>
    <row r="1605" spans="1:45" ht="19.5" customHeight="1">
      <c r="A1605" t="s">
        <v>6205</v>
      </c>
      <c r="B1605" t="s">
        <v>6792</v>
      </c>
      <c r="C1605" s="26"/>
      <c r="D1605" s="27"/>
      <c r="E1605" s="27" t="s">
        <v>35</v>
      </c>
      <c r="F1605" s="198" t="s">
        <v>36</v>
      </c>
      <c r="G1605" s="30" t="s">
        <v>58</v>
      </c>
      <c r="K1605" s="28"/>
      <c r="M1605" s="198" t="s">
        <v>1707</v>
      </c>
      <c r="R1605" t="str">
        <f>IF(COUNTIF(soi_input_variables!A:A,B1605)&gt;0,"yes","no")</f>
        <v>no</v>
      </c>
      <c r="S1605" t="str">
        <f>IF(COUNTIF(midas_input_variables!A:A,B1605)&gt;0,"yes","no")</f>
        <v>no</v>
      </c>
      <c r="T1605" t="str">
        <f t="shared" si="939"/>
        <v>no</v>
      </c>
      <c r="V1605" t="str">
        <f>IF(COUNTIF(eucalc_variables_proxies!A:A,B1605)&gt;0,"yes","no")</f>
        <v>no</v>
      </c>
      <c r="W1605" s="198" t="s">
        <v>38</v>
      </c>
      <c r="AO1605" s="29"/>
      <c r="AP1605" s="103"/>
      <c r="AQ1605" s="29"/>
      <c r="AR1605" s="105"/>
      <c r="AS1605" s="29"/>
    </row>
    <row r="1606" spans="1:45" ht="19.5" customHeight="1">
      <c r="A1606" t="s">
        <v>6206</v>
      </c>
      <c r="B1606" t="s">
        <v>6793</v>
      </c>
      <c r="C1606" s="26"/>
      <c r="D1606" s="27"/>
      <c r="E1606" s="27" t="s">
        <v>35</v>
      </c>
      <c r="F1606" s="198" t="s">
        <v>36</v>
      </c>
      <c r="G1606" s="30" t="s">
        <v>58</v>
      </c>
      <c r="K1606" s="28"/>
      <c r="M1606" s="198" t="s">
        <v>1707</v>
      </c>
      <c r="R1606" t="str">
        <f>IF(COUNTIF(soi_input_variables!A:A,B1606)&gt;0,"yes","no")</f>
        <v>no</v>
      </c>
      <c r="S1606" t="str">
        <f>IF(COUNTIF(midas_input_variables!A:A,B1606)&gt;0,"yes","no")</f>
        <v>no</v>
      </c>
      <c r="T1606" t="str">
        <f t="shared" si="939"/>
        <v>no</v>
      </c>
      <c r="V1606" t="str">
        <f>IF(COUNTIF(eucalc_variables_proxies!A:A,B1606)&gt;0,"yes","no")</f>
        <v>no</v>
      </c>
      <c r="W1606" s="198" t="s">
        <v>38</v>
      </c>
      <c r="AO1606" s="29"/>
      <c r="AP1606" s="103"/>
      <c r="AQ1606" s="29"/>
      <c r="AR1606" s="105"/>
      <c r="AS1606" s="29"/>
    </row>
    <row r="1607" spans="1:45" ht="19.5" customHeight="1">
      <c r="A1607" t="s">
        <v>6209</v>
      </c>
      <c r="B1607" t="s">
        <v>6794</v>
      </c>
      <c r="C1607" s="26"/>
      <c r="D1607" s="27"/>
      <c r="E1607" s="27" t="s">
        <v>35</v>
      </c>
      <c r="F1607" s="198" t="s">
        <v>36</v>
      </c>
      <c r="G1607" s="30" t="s">
        <v>58</v>
      </c>
      <c r="K1607" s="28"/>
      <c r="M1607" s="198" t="s">
        <v>1707</v>
      </c>
      <c r="R1607" t="str">
        <f>IF(COUNTIF(soi_input_variables!A:A,B1607)&gt;0,"yes","no")</f>
        <v>no</v>
      </c>
      <c r="S1607" t="str">
        <f>IF(COUNTIF(midas_input_variables!A:A,B1607)&gt;0,"yes","no")</f>
        <v>no</v>
      </c>
      <c r="T1607" t="str">
        <f t="shared" si="939"/>
        <v>no</v>
      </c>
      <c r="V1607" t="str">
        <f>IF(COUNTIF(eucalc_variables_proxies!A:A,B1607)&gt;0,"yes","no")</f>
        <v>no</v>
      </c>
      <c r="W1607" s="198" t="s">
        <v>38</v>
      </c>
      <c r="AO1607" s="29"/>
      <c r="AP1607" s="103"/>
      <c r="AQ1607" s="29"/>
      <c r="AR1607" s="105"/>
      <c r="AS1607" s="29"/>
    </row>
    <row r="1608" spans="1:45" ht="19.5" customHeight="1">
      <c r="A1608" t="s">
        <v>6210</v>
      </c>
      <c r="B1608" t="s">
        <v>6795</v>
      </c>
      <c r="C1608" s="26"/>
      <c r="D1608" s="27"/>
      <c r="E1608" s="27" t="s">
        <v>35</v>
      </c>
      <c r="F1608" s="198" t="s">
        <v>36</v>
      </c>
      <c r="G1608" s="30" t="s">
        <v>58</v>
      </c>
      <c r="K1608" s="28"/>
      <c r="M1608" s="198" t="s">
        <v>1707</v>
      </c>
      <c r="R1608" t="str">
        <f>IF(COUNTIF(soi_input_variables!A:A,B1608)&gt;0,"yes","no")</f>
        <v>no</v>
      </c>
      <c r="S1608" t="str">
        <f>IF(COUNTIF(midas_input_variables!A:A,B1608)&gt;0,"yes","no")</f>
        <v>no</v>
      </c>
      <c r="T1608" t="str">
        <f t="shared" si="939"/>
        <v>no</v>
      </c>
      <c r="V1608" t="str">
        <f>IF(COUNTIF(eucalc_variables_proxies!A:A,B1608)&gt;0,"yes","no")</f>
        <v>no</v>
      </c>
      <c r="W1608" s="198" t="s">
        <v>38</v>
      </c>
      <c r="AO1608" s="29"/>
      <c r="AP1608" s="103"/>
      <c r="AQ1608" s="29"/>
      <c r="AR1608" s="105"/>
      <c r="AS1608" s="29"/>
    </row>
    <row r="1609" spans="1:45" ht="19.5" customHeight="1">
      <c r="A1609" t="s">
        <v>6211</v>
      </c>
      <c r="B1609" t="s">
        <v>6796</v>
      </c>
      <c r="C1609" s="26"/>
      <c r="D1609" s="27"/>
      <c r="E1609" s="27" t="s">
        <v>35</v>
      </c>
      <c r="F1609" s="198" t="s">
        <v>36</v>
      </c>
      <c r="G1609" s="30" t="s">
        <v>58</v>
      </c>
      <c r="K1609" s="28"/>
      <c r="M1609" s="198" t="s">
        <v>1707</v>
      </c>
      <c r="R1609" t="str">
        <f>IF(COUNTIF(soi_input_variables!A:A,B1609)&gt;0,"yes","no")</f>
        <v>no</v>
      </c>
      <c r="S1609" t="str">
        <f>IF(COUNTIF(midas_input_variables!A:A,B1609)&gt;0,"yes","no")</f>
        <v>no</v>
      </c>
      <c r="T1609" t="str">
        <f t="shared" si="939"/>
        <v>no</v>
      </c>
      <c r="V1609" t="str">
        <f>IF(COUNTIF(eucalc_variables_proxies!A:A,B1609)&gt;0,"yes","no")</f>
        <v>no</v>
      </c>
      <c r="W1609" s="198" t="s">
        <v>38</v>
      </c>
      <c r="AO1609" s="29"/>
      <c r="AP1609" s="103"/>
      <c r="AQ1609" s="29"/>
      <c r="AR1609" s="105"/>
      <c r="AS1609" s="29"/>
    </row>
    <row r="1610" spans="1:45" ht="19.5" customHeight="1">
      <c r="A1610" t="s">
        <v>6212</v>
      </c>
      <c r="B1610" t="s">
        <v>6797</v>
      </c>
      <c r="C1610" s="26"/>
      <c r="D1610" s="27"/>
      <c r="E1610" s="27" t="s">
        <v>35</v>
      </c>
      <c r="F1610" s="198" t="s">
        <v>36</v>
      </c>
      <c r="G1610" s="30" t="s">
        <v>58</v>
      </c>
      <c r="K1610" s="28"/>
      <c r="M1610" s="198" t="s">
        <v>1707</v>
      </c>
      <c r="R1610" t="str">
        <f>IF(COUNTIF(soi_input_variables!A:A,B1610)&gt;0,"yes","no")</f>
        <v>no</v>
      </c>
      <c r="S1610" t="str">
        <f>IF(COUNTIF(midas_input_variables!A:A,B1610)&gt;0,"yes","no")</f>
        <v>no</v>
      </c>
      <c r="T1610" t="str">
        <f t="shared" si="939"/>
        <v>no</v>
      </c>
      <c r="V1610" t="str">
        <f>IF(COUNTIF(eucalc_variables_proxies!A:A,B1610)&gt;0,"yes","no")</f>
        <v>no</v>
      </c>
      <c r="W1610" s="198" t="s">
        <v>38</v>
      </c>
      <c r="AO1610" s="29"/>
      <c r="AP1610" s="103"/>
      <c r="AQ1610" s="29"/>
      <c r="AR1610" s="105"/>
      <c r="AS1610" s="29"/>
    </row>
    <row r="1611" spans="1:45" ht="19.5" customHeight="1">
      <c r="A1611" t="s">
        <v>6213</v>
      </c>
      <c r="B1611" t="s">
        <v>6798</v>
      </c>
      <c r="C1611" s="26"/>
      <c r="D1611" s="27"/>
      <c r="E1611" s="27" t="s">
        <v>35</v>
      </c>
      <c r="F1611" s="198" t="s">
        <v>36</v>
      </c>
      <c r="G1611" s="30" t="s">
        <v>58</v>
      </c>
      <c r="K1611" s="28"/>
      <c r="M1611" s="198" t="s">
        <v>1707</v>
      </c>
      <c r="R1611" t="str">
        <f>IF(COUNTIF(soi_input_variables!A:A,B1611)&gt;0,"yes","no")</f>
        <v>no</v>
      </c>
      <c r="S1611" t="str">
        <f>IF(COUNTIF(midas_input_variables!A:A,B1611)&gt;0,"yes","no")</f>
        <v>no</v>
      </c>
      <c r="T1611" t="str">
        <f t="shared" si="939"/>
        <v>no</v>
      </c>
      <c r="V1611" t="str">
        <f>IF(COUNTIF(eucalc_variables_proxies!A:A,B1611)&gt;0,"yes","no")</f>
        <v>no</v>
      </c>
      <c r="W1611" s="198" t="s">
        <v>38</v>
      </c>
      <c r="AO1611" s="29"/>
      <c r="AP1611" s="103"/>
      <c r="AQ1611" s="29"/>
      <c r="AR1611" s="105"/>
      <c r="AS1611" s="29"/>
    </row>
    <row r="1612" spans="1:45" ht="19.5" customHeight="1">
      <c r="A1612" t="s">
        <v>6170</v>
      </c>
      <c r="B1612" t="s">
        <v>6799</v>
      </c>
      <c r="C1612" s="26"/>
      <c r="D1612" s="27"/>
      <c r="E1612" s="27" t="s">
        <v>35</v>
      </c>
      <c r="F1612" s="198" t="s">
        <v>36</v>
      </c>
      <c r="G1612" s="30" t="s">
        <v>58</v>
      </c>
      <c r="K1612" s="28"/>
      <c r="M1612" s="198" t="s">
        <v>1707</v>
      </c>
      <c r="R1612" t="str">
        <f>IF(COUNTIF(soi_input_variables!A:A,B1612)&gt;0,"yes","no")</f>
        <v>no</v>
      </c>
      <c r="S1612" t="str">
        <f>IF(COUNTIF(midas_input_variables!A:A,B1612)&gt;0,"yes","no")</f>
        <v>no</v>
      </c>
      <c r="T1612" t="str">
        <f t="shared" si="939"/>
        <v>no</v>
      </c>
      <c r="V1612" t="str">
        <f>IF(COUNTIF(eucalc_variables_proxies!A:A,B1612)&gt;0,"yes","no")</f>
        <v>no</v>
      </c>
      <c r="W1612" s="198" t="s">
        <v>38</v>
      </c>
      <c r="AO1612" s="29"/>
      <c r="AP1612" s="103"/>
      <c r="AQ1612" s="29"/>
      <c r="AR1612" s="105"/>
      <c r="AS1612" s="29"/>
    </row>
    <row r="1613" spans="1:45" ht="19.5" customHeight="1">
      <c r="A1613" t="s">
        <v>6172</v>
      </c>
      <c r="B1613" t="s">
        <v>6800</v>
      </c>
      <c r="C1613" s="26"/>
      <c r="D1613" s="27"/>
      <c r="E1613" s="27" t="s">
        <v>35</v>
      </c>
      <c r="F1613" s="198" t="s">
        <v>36</v>
      </c>
      <c r="G1613" s="30" t="s">
        <v>58</v>
      </c>
      <c r="K1613" s="28"/>
      <c r="M1613" s="198" t="s">
        <v>1707</v>
      </c>
      <c r="R1613" t="str">
        <f>IF(COUNTIF(soi_input_variables!A:A,B1613)&gt;0,"yes","no")</f>
        <v>no</v>
      </c>
      <c r="S1613" t="str">
        <f>IF(COUNTIF(midas_input_variables!A:A,B1613)&gt;0,"yes","no")</f>
        <v>no</v>
      </c>
      <c r="T1613" t="str">
        <f t="shared" si="939"/>
        <v>no</v>
      </c>
      <c r="V1613" t="str">
        <f>IF(COUNTIF(eucalc_variables_proxies!A:A,B1613)&gt;0,"yes","no")</f>
        <v>no</v>
      </c>
      <c r="W1613" s="198" t="s">
        <v>38</v>
      </c>
      <c r="AO1613" s="29"/>
      <c r="AP1613" s="103"/>
      <c r="AQ1613" s="29"/>
      <c r="AR1613" s="105"/>
      <c r="AS1613" s="29"/>
    </row>
    <row r="1614" spans="1:45" ht="19.5" customHeight="1">
      <c r="A1614" t="s">
        <v>6214</v>
      </c>
      <c r="B1614" t="s">
        <v>6801</v>
      </c>
      <c r="C1614" s="26"/>
      <c r="D1614" s="27"/>
      <c r="E1614" s="27" t="s">
        <v>35</v>
      </c>
      <c r="F1614" s="198" t="s">
        <v>36</v>
      </c>
      <c r="G1614" s="30" t="s">
        <v>58</v>
      </c>
      <c r="K1614" s="28"/>
      <c r="M1614" s="198" t="s">
        <v>1707</v>
      </c>
      <c r="R1614" t="str">
        <f>IF(COUNTIF(soi_input_variables!A:A,B1614)&gt;0,"yes","no")</f>
        <v>no</v>
      </c>
      <c r="S1614" t="str">
        <f>IF(COUNTIF(midas_input_variables!A:A,B1614)&gt;0,"yes","no")</f>
        <v>no</v>
      </c>
      <c r="T1614" t="str">
        <f t="shared" si="939"/>
        <v>no</v>
      </c>
      <c r="V1614" t="str">
        <f>IF(COUNTIF(eucalc_variables_proxies!A:A,B1614)&gt;0,"yes","no")</f>
        <v>no</v>
      </c>
      <c r="W1614" s="198" t="s">
        <v>38</v>
      </c>
      <c r="AO1614" s="29"/>
      <c r="AP1614" s="103"/>
      <c r="AQ1614" s="29"/>
      <c r="AR1614" s="105"/>
      <c r="AS1614" s="29"/>
    </row>
    <row r="1615" spans="1:45" ht="19.5" customHeight="1">
      <c r="A1615" t="s">
        <v>6215</v>
      </c>
      <c r="B1615" t="s">
        <v>6802</v>
      </c>
      <c r="C1615" s="26"/>
      <c r="D1615" s="27"/>
      <c r="E1615" s="27" t="s">
        <v>35</v>
      </c>
      <c r="F1615" s="198" t="s">
        <v>36</v>
      </c>
      <c r="G1615" s="30" t="s">
        <v>58</v>
      </c>
      <c r="K1615" s="28"/>
      <c r="M1615" s="198" t="s">
        <v>1707</v>
      </c>
      <c r="R1615" t="str">
        <f>IF(COUNTIF(soi_input_variables!A:A,B1615)&gt;0,"yes","no")</f>
        <v>no</v>
      </c>
      <c r="S1615" t="str">
        <f>IF(COUNTIF(midas_input_variables!A:A,B1615)&gt;0,"yes","no")</f>
        <v>no</v>
      </c>
      <c r="T1615" t="str">
        <f t="shared" si="939"/>
        <v>no</v>
      </c>
      <c r="V1615" t="str">
        <f>IF(COUNTIF(eucalc_variables_proxies!A:A,B1615)&gt;0,"yes","no")</f>
        <v>no</v>
      </c>
      <c r="W1615" s="198" t="s">
        <v>38</v>
      </c>
      <c r="AO1615" s="29"/>
      <c r="AP1615" s="103"/>
      <c r="AQ1615" s="29"/>
      <c r="AR1615" s="105"/>
      <c r="AS1615" s="29"/>
    </row>
    <row r="1616" spans="1:45" ht="19.5" customHeight="1">
      <c r="A1616" t="s">
        <v>6217</v>
      </c>
      <c r="B1616" t="s">
        <v>6803</v>
      </c>
      <c r="C1616" s="26"/>
      <c r="D1616" s="27"/>
      <c r="E1616" s="27" t="s">
        <v>35</v>
      </c>
      <c r="F1616" s="198" t="s">
        <v>36</v>
      </c>
      <c r="G1616" s="30" t="s">
        <v>58</v>
      </c>
      <c r="K1616" s="28"/>
      <c r="M1616" s="198" t="s">
        <v>1707</v>
      </c>
      <c r="R1616" t="str">
        <f>IF(COUNTIF(soi_input_variables!A:A,B1616)&gt;0,"yes","no")</f>
        <v>no</v>
      </c>
      <c r="S1616" t="str">
        <f>IF(COUNTIF(midas_input_variables!A:A,B1616)&gt;0,"yes","no")</f>
        <v>no</v>
      </c>
      <c r="T1616" t="str">
        <f t="shared" si="939"/>
        <v>no</v>
      </c>
      <c r="V1616" t="str">
        <f>IF(COUNTIF(eucalc_variables_proxies!A:A,B1616)&gt;0,"yes","no")</f>
        <v>no</v>
      </c>
      <c r="W1616" s="198" t="s">
        <v>38</v>
      </c>
      <c r="AO1616" s="29"/>
      <c r="AP1616" s="103"/>
      <c r="AQ1616" s="29"/>
      <c r="AR1616" s="105"/>
      <c r="AS1616" s="29"/>
    </row>
    <row r="1617" spans="1:45" ht="19.5" customHeight="1">
      <c r="A1617" t="s">
        <v>6219</v>
      </c>
      <c r="B1617" t="s">
        <v>6804</v>
      </c>
      <c r="C1617" s="26"/>
      <c r="D1617" s="27"/>
      <c r="E1617" s="27" t="s">
        <v>35</v>
      </c>
      <c r="F1617" s="198" t="s">
        <v>36</v>
      </c>
      <c r="G1617" s="30" t="s">
        <v>58</v>
      </c>
      <c r="K1617" s="28"/>
      <c r="M1617" s="198" t="s">
        <v>1707</v>
      </c>
      <c r="R1617" t="str">
        <f>IF(COUNTIF(soi_input_variables!A:A,B1617)&gt;0,"yes","no")</f>
        <v>no</v>
      </c>
      <c r="S1617" t="str">
        <f>IF(COUNTIF(midas_input_variables!A:A,B1617)&gt;0,"yes","no")</f>
        <v>no</v>
      </c>
      <c r="T1617" t="str">
        <f t="shared" si="939"/>
        <v>no</v>
      </c>
      <c r="V1617" t="str">
        <f>IF(COUNTIF(eucalc_variables_proxies!A:A,B1617)&gt;0,"yes","no")</f>
        <v>no</v>
      </c>
      <c r="W1617" s="198" t="s">
        <v>38</v>
      </c>
      <c r="AO1617" s="29"/>
      <c r="AP1617" s="103"/>
      <c r="AQ1617" s="29"/>
      <c r="AR1617" s="105"/>
      <c r="AS1617" s="29"/>
    </row>
    <row r="1618" spans="1:45" ht="19.5" customHeight="1">
      <c r="A1618" t="s">
        <v>6246</v>
      </c>
      <c r="B1618" t="s">
        <v>6805</v>
      </c>
      <c r="C1618" s="26"/>
      <c r="D1618" s="27"/>
      <c r="E1618" s="27" t="s">
        <v>35</v>
      </c>
      <c r="F1618" s="198" t="s">
        <v>36</v>
      </c>
      <c r="G1618" s="30" t="s">
        <v>58</v>
      </c>
      <c r="K1618" s="28"/>
      <c r="M1618" s="198" t="s">
        <v>1707</v>
      </c>
      <c r="R1618" t="str">
        <f>IF(COUNTIF(soi_input_variables!A:A,B1618)&gt;0,"yes","no")</f>
        <v>no</v>
      </c>
      <c r="S1618" t="str">
        <f>IF(COUNTIF(midas_input_variables!A:A,B1618)&gt;0,"yes","no")</f>
        <v>no</v>
      </c>
      <c r="T1618" t="str">
        <f t="shared" si="939"/>
        <v>no</v>
      </c>
      <c r="V1618" t="str">
        <f>IF(COUNTIF(eucalc_variables_proxies!A:A,B1618)&gt;0,"yes","no")</f>
        <v>no</v>
      </c>
      <c r="W1618" s="198" t="s">
        <v>38</v>
      </c>
      <c r="AO1618" s="29"/>
      <c r="AP1618" s="103"/>
      <c r="AQ1618" s="29"/>
      <c r="AR1618" s="105"/>
      <c r="AS1618" s="29"/>
    </row>
    <row r="1619" spans="1:45" ht="19.5" customHeight="1">
      <c r="A1619" t="s">
        <v>6229</v>
      </c>
      <c r="B1619" t="s">
        <v>6806</v>
      </c>
      <c r="C1619" s="26"/>
      <c r="D1619" s="27"/>
      <c r="E1619" s="27" t="s">
        <v>35</v>
      </c>
      <c r="F1619" s="198" t="s">
        <v>36</v>
      </c>
      <c r="G1619" s="30" t="s">
        <v>58</v>
      </c>
      <c r="K1619" s="28"/>
      <c r="M1619" s="198" t="s">
        <v>1707</v>
      </c>
      <c r="R1619" t="str">
        <f>IF(COUNTIF(soi_input_variables!A:A,B1619)&gt;0,"yes","no")</f>
        <v>no</v>
      </c>
      <c r="S1619" t="str">
        <f>IF(COUNTIF(midas_input_variables!A:A,B1619)&gt;0,"yes","no")</f>
        <v>no</v>
      </c>
      <c r="T1619" t="str">
        <f t="shared" si="939"/>
        <v>no</v>
      </c>
      <c r="V1619" t="str">
        <f>IF(COUNTIF(eucalc_variables_proxies!A:A,B1619)&gt;0,"yes","no")</f>
        <v>no</v>
      </c>
      <c r="W1619" s="198" t="s">
        <v>38</v>
      </c>
      <c r="AO1619" s="29"/>
      <c r="AP1619" s="103"/>
      <c r="AQ1619" s="29"/>
      <c r="AR1619" s="105"/>
      <c r="AS1619" s="29"/>
    </row>
    <row r="1620" spans="1:45" ht="19.5" customHeight="1">
      <c r="A1620" t="s">
        <v>6230</v>
      </c>
      <c r="B1620" t="s">
        <v>6807</v>
      </c>
      <c r="C1620" s="26"/>
      <c r="D1620" s="27"/>
      <c r="E1620" s="27" t="s">
        <v>35</v>
      </c>
      <c r="F1620" s="198" t="s">
        <v>36</v>
      </c>
      <c r="G1620" s="30" t="s">
        <v>58</v>
      </c>
      <c r="K1620" s="28"/>
      <c r="M1620" s="198" t="s">
        <v>1707</v>
      </c>
      <c r="R1620" t="str">
        <f>IF(COUNTIF(soi_input_variables!A:A,B1620)&gt;0,"yes","no")</f>
        <v>no</v>
      </c>
      <c r="S1620" t="str">
        <f>IF(COUNTIF(midas_input_variables!A:A,B1620)&gt;0,"yes","no")</f>
        <v>no</v>
      </c>
      <c r="T1620" t="str">
        <f t="shared" si="939"/>
        <v>no</v>
      </c>
      <c r="V1620" t="str">
        <f>IF(COUNTIF(eucalc_variables_proxies!A:A,B1620)&gt;0,"yes","no")</f>
        <v>no</v>
      </c>
      <c r="W1620" s="198" t="s">
        <v>38</v>
      </c>
      <c r="AO1620" s="29"/>
      <c r="AP1620" s="103"/>
      <c r="AQ1620" s="29"/>
      <c r="AR1620" s="105"/>
      <c r="AS1620" s="29"/>
    </row>
    <row r="1621" spans="1:45" ht="19.5" customHeight="1">
      <c r="A1621" t="s">
        <v>6231</v>
      </c>
      <c r="B1621" t="s">
        <v>6808</v>
      </c>
      <c r="C1621" s="26"/>
      <c r="D1621" s="27"/>
      <c r="E1621" s="27" t="s">
        <v>35</v>
      </c>
      <c r="F1621" s="198" t="s">
        <v>36</v>
      </c>
      <c r="G1621" s="30" t="s">
        <v>58</v>
      </c>
      <c r="K1621" s="28"/>
      <c r="M1621" s="198" t="s">
        <v>1707</v>
      </c>
      <c r="R1621" t="str">
        <f>IF(COUNTIF(soi_input_variables!A:A,B1621)&gt;0,"yes","no")</f>
        <v>no</v>
      </c>
      <c r="S1621" t="str">
        <f>IF(COUNTIF(midas_input_variables!A:A,B1621)&gt;0,"yes","no")</f>
        <v>no</v>
      </c>
      <c r="T1621" t="str">
        <f t="shared" si="939"/>
        <v>no</v>
      </c>
      <c r="V1621" t="str">
        <f>IF(COUNTIF(eucalc_variables_proxies!A:A,B1621)&gt;0,"yes","no")</f>
        <v>no</v>
      </c>
      <c r="W1621" s="198" t="s">
        <v>38</v>
      </c>
      <c r="AO1621" s="29"/>
      <c r="AP1621" s="103"/>
      <c r="AQ1621" s="29"/>
      <c r="AR1621" s="105"/>
      <c r="AS1621" s="29"/>
    </row>
    <row r="1622" spans="1:45" ht="19.5" customHeight="1">
      <c r="A1622" t="s">
        <v>6232</v>
      </c>
      <c r="B1622" t="s">
        <v>6809</v>
      </c>
      <c r="C1622" s="26"/>
      <c r="D1622" s="27"/>
      <c r="E1622" s="27" t="s">
        <v>35</v>
      </c>
      <c r="F1622" s="198" t="s">
        <v>36</v>
      </c>
      <c r="G1622" s="30" t="s">
        <v>58</v>
      </c>
      <c r="K1622" s="28"/>
      <c r="M1622" s="198" t="s">
        <v>1707</v>
      </c>
      <c r="R1622" t="str">
        <f>IF(COUNTIF(soi_input_variables!A:A,B1622)&gt;0,"yes","no")</f>
        <v>no</v>
      </c>
      <c r="S1622" t="str">
        <f>IF(COUNTIF(midas_input_variables!A:A,B1622)&gt;0,"yes","no")</f>
        <v>no</v>
      </c>
      <c r="T1622" t="str">
        <f t="shared" si="939"/>
        <v>no</v>
      </c>
      <c r="V1622" t="str">
        <f>IF(COUNTIF(eucalc_variables_proxies!A:A,B1622)&gt;0,"yes","no")</f>
        <v>no</v>
      </c>
      <c r="W1622" s="198" t="s">
        <v>38</v>
      </c>
      <c r="AO1622" s="29"/>
      <c r="AP1622" s="103"/>
      <c r="AQ1622" s="29"/>
      <c r="AR1622" s="105"/>
      <c r="AS1622" s="29"/>
    </row>
    <row r="1623" spans="1:45" ht="19.5" customHeight="1">
      <c r="A1623" t="s">
        <v>6234</v>
      </c>
      <c r="B1623" t="s">
        <v>6810</v>
      </c>
      <c r="C1623" s="26"/>
      <c r="D1623" s="27"/>
      <c r="E1623" s="27" t="s">
        <v>35</v>
      </c>
      <c r="F1623" s="198" t="s">
        <v>36</v>
      </c>
      <c r="G1623" s="30" t="s">
        <v>58</v>
      </c>
      <c r="K1623" s="28"/>
      <c r="M1623" s="198" t="s">
        <v>1707</v>
      </c>
      <c r="R1623" t="str">
        <f>IF(COUNTIF(soi_input_variables!A:A,B1623)&gt;0,"yes","no")</f>
        <v>no</v>
      </c>
      <c r="S1623" t="str">
        <f>IF(COUNTIF(midas_input_variables!A:A,B1623)&gt;0,"yes","no")</f>
        <v>no</v>
      </c>
      <c r="T1623" t="str">
        <f t="shared" si="939"/>
        <v>no</v>
      </c>
      <c r="V1623" t="str">
        <f>IF(COUNTIF(eucalc_variables_proxies!A:A,B1623)&gt;0,"yes","no")</f>
        <v>no</v>
      </c>
      <c r="W1623" s="198" t="s">
        <v>38</v>
      </c>
      <c r="AO1623" s="29"/>
      <c r="AP1623" s="103"/>
      <c r="AQ1623" s="29"/>
      <c r="AR1623" s="105"/>
      <c r="AS1623" s="29"/>
    </row>
    <row r="1624" spans="1:45" ht="19.5" customHeight="1">
      <c r="A1624" t="s">
        <v>6235</v>
      </c>
      <c r="B1624" t="s">
        <v>6811</v>
      </c>
      <c r="C1624" s="26"/>
      <c r="D1624" s="27"/>
      <c r="E1624" s="27" t="s">
        <v>35</v>
      </c>
      <c r="F1624" s="198" t="s">
        <v>36</v>
      </c>
      <c r="G1624" s="30" t="s">
        <v>58</v>
      </c>
      <c r="K1624" s="28"/>
      <c r="M1624" s="198" t="s">
        <v>1707</v>
      </c>
      <c r="R1624" t="str">
        <f>IF(COUNTIF(soi_input_variables!A:A,B1624)&gt;0,"yes","no")</f>
        <v>no</v>
      </c>
      <c r="S1624" t="str">
        <f>IF(COUNTIF(midas_input_variables!A:A,B1624)&gt;0,"yes","no")</f>
        <v>no</v>
      </c>
      <c r="T1624" t="str">
        <f t="shared" si="939"/>
        <v>no</v>
      </c>
      <c r="V1624" t="str">
        <f>IF(COUNTIF(eucalc_variables_proxies!A:A,B1624)&gt;0,"yes","no")</f>
        <v>no</v>
      </c>
      <c r="W1624" s="198" t="s">
        <v>38</v>
      </c>
      <c r="AO1624" s="29"/>
      <c r="AP1624" s="103"/>
      <c r="AQ1624" s="29"/>
      <c r="AR1624" s="105"/>
      <c r="AS1624" s="29"/>
    </row>
    <row r="1625" spans="1:45" ht="19.5" customHeight="1">
      <c r="A1625" t="s">
        <v>6224</v>
      </c>
      <c r="B1625" t="s">
        <v>6812</v>
      </c>
      <c r="C1625" s="26"/>
      <c r="D1625" s="27"/>
      <c r="E1625" s="27" t="s">
        <v>35</v>
      </c>
      <c r="F1625" s="198" t="s">
        <v>36</v>
      </c>
      <c r="G1625" s="30" t="s">
        <v>58</v>
      </c>
      <c r="K1625" s="28"/>
      <c r="M1625" s="198" t="s">
        <v>1707</v>
      </c>
      <c r="R1625" t="str">
        <f>IF(COUNTIF(soi_input_variables!A:A,B1625)&gt;0,"yes","no")</f>
        <v>no</v>
      </c>
      <c r="S1625" t="str">
        <f>IF(COUNTIF(midas_input_variables!A:A,B1625)&gt;0,"yes","no")</f>
        <v>no</v>
      </c>
      <c r="T1625" t="str">
        <f t="shared" si="939"/>
        <v>no</v>
      </c>
      <c r="V1625" t="str">
        <f>IF(COUNTIF(eucalc_variables_proxies!A:A,B1625)&gt;0,"yes","no")</f>
        <v>no</v>
      </c>
      <c r="W1625" s="198" t="s">
        <v>38</v>
      </c>
      <c r="AO1625" s="29"/>
      <c r="AP1625" s="103"/>
      <c r="AQ1625" s="29"/>
      <c r="AR1625" s="105"/>
      <c r="AS1625" s="29"/>
    </row>
    <row r="1626" spans="1:45" ht="19.5" customHeight="1">
      <c r="A1626" t="s">
        <v>6228</v>
      </c>
      <c r="B1626" t="s">
        <v>6813</v>
      </c>
      <c r="C1626" s="26"/>
      <c r="D1626" s="27"/>
      <c r="E1626" s="27" t="s">
        <v>35</v>
      </c>
      <c r="F1626" s="198" t="s">
        <v>36</v>
      </c>
      <c r="G1626" s="30" t="s">
        <v>58</v>
      </c>
      <c r="K1626" s="28"/>
      <c r="M1626" s="198" t="s">
        <v>1707</v>
      </c>
      <c r="R1626" t="str">
        <f>IF(COUNTIF(soi_input_variables!A:A,B1626)&gt;0,"yes","no")</f>
        <v>no</v>
      </c>
      <c r="S1626" t="str">
        <f>IF(COUNTIF(midas_input_variables!A:A,B1626)&gt;0,"yes","no")</f>
        <v>no</v>
      </c>
      <c r="T1626" t="str">
        <f t="shared" si="939"/>
        <v>no</v>
      </c>
      <c r="V1626" t="str">
        <f>IF(COUNTIF(eucalc_variables_proxies!A:A,B1626)&gt;0,"yes","no")</f>
        <v>no</v>
      </c>
      <c r="W1626" s="198" t="s">
        <v>38</v>
      </c>
      <c r="AO1626" s="29"/>
      <c r="AP1626" s="103"/>
      <c r="AQ1626" s="29"/>
      <c r="AR1626" s="105"/>
      <c r="AS1626" s="29"/>
    </row>
    <row r="1627" spans="1:45" ht="19.5" customHeight="1">
      <c r="A1627" t="s">
        <v>6222</v>
      </c>
      <c r="B1627" t="s">
        <v>6814</v>
      </c>
      <c r="C1627" s="26"/>
      <c r="D1627" s="27"/>
      <c r="E1627" s="27" t="s">
        <v>35</v>
      </c>
      <c r="F1627" s="198" t="s">
        <v>36</v>
      </c>
      <c r="G1627" s="30" t="s">
        <v>58</v>
      </c>
      <c r="K1627" s="28"/>
      <c r="M1627" s="198" t="s">
        <v>1707</v>
      </c>
      <c r="R1627" t="str">
        <f>IF(COUNTIF(soi_input_variables!A:A,B1627)&gt;0,"yes","no")</f>
        <v>no</v>
      </c>
      <c r="S1627" t="str">
        <f>IF(COUNTIF(midas_input_variables!A:A,B1627)&gt;0,"yes","no")</f>
        <v>no</v>
      </c>
      <c r="T1627" t="str">
        <f t="shared" si="939"/>
        <v>no</v>
      </c>
      <c r="V1627" t="str">
        <f>IF(COUNTIF(eucalc_variables_proxies!A:A,B1627)&gt;0,"yes","no")</f>
        <v>no</v>
      </c>
      <c r="W1627" s="198" t="s">
        <v>38</v>
      </c>
      <c r="AO1627" s="29"/>
      <c r="AP1627" s="103"/>
      <c r="AQ1627" s="29"/>
      <c r="AR1627" s="105"/>
      <c r="AS1627" s="29"/>
    </row>
    <row r="1628" spans="1:45" ht="19.5" customHeight="1">
      <c r="A1628" t="s">
        <v>6227</v>
      </c>
      <c r="B1628" t="s">
        <v>6815</v>
      </c>
      <c r="C1628" s="26"/>
      <c r="D1628" s="27"/>
      <c r="E1628" s="27" t="s">
        <v>35</v>
      </c>
      <c r="F1628" s="198" t="s">
        <v>36</v>
      </c>
      <c r="G1628" s="30" t="s">
        <v>58</v>
      </c>
      <c r="K1628" s="28"/>
      <c r="M1628" s="198" t="s">
        <v>1707</v>
      </c>
      <c r="R1628" t="str">
        <f>IF(COUNTIF(soi_input_variables!A:A,B1628)&gt;0,"yes","no")</f>
        <v>no</v>
      </c>
      <c r="S1628" t="str">
        <f>IF(COUNTIF(midas_input_variables!A:A,B1628)&gt;0,"yes","no")</f>
        <v>no</v>
      </c>
      <c r="T1628" t="str">
        <f t="shared" si="939"/>
        <v>no</v>
      </c>
      <c r="V1628" t="str">
        <f>IF(COUNTIF(eucalc_variables_proxies!A:A,B1628)&gt;0,"yes","no")</f>
        <v>no</v>
      </c>
      <c r="W1628" s="198" t="s">
        <v>38</v>
      </c>
      <c r="AO1628" s="29"/>
      <c r="AP1628" s="103"/>
      <c r="AQ1628" s="29"/>
      <c r="AR1628" s="105"/>
      <c r="AS1628" s="29"/>
    </row>
    <row r="1629" spans="1:45" ht="19.5" customHeight="1">
      <c r="A1629" t="s">
        <v>6223</v>
      </c>
      <c r="B1629" t="s">
        <v>6816</v>
      </c>
      <c r="C1629" s="26"/>
      <c r="D1629" s="27"/>
      <c r="E1629" s="27" t="s">
        <v>35</v>
      </c>
      <c r="F1629" s="198" t="s">
        <v>36</v>
      </c>
      <c r="G1629" s="30" t="s">
        <v>58</v>
      </c>
      <c r="K1629" s="28"/>
      <c r="M1629" s="198" t="s">
        <v>1707</v>
      </c>
      <c r="R1629" t="str">
        <f>IF(COUNTIF(soi_input_variables!A:A,B1629)&gt;0,"yes","no")</f>
        <v>no</v>
      </c>
      <c r="S1629" t="str">
        <f>IF(COUNTIF(midas_input_variables!A:A,B1629)&gt;0,"yes","no")</f>
        <v>no</v>
      </c>
      <c r="T1629" t="str">
        <f t="shared" si="939"/>
        <v>no</v>
      </c>
      <c r="V1629" t="str">
        <f>IF(COUNTIF(eucalc_variables_proxies!A:A,B1629)&gt;0,"yes","no")</f>
        <v>no</v>
      </c>
      <c r="W1629" s="198" t="s">
        <v>38</v>
      </c>
      <c r="AO1629" s="29"/>
      <c r="AP1629" s="103"/>
      <c r="AQ1629" s="29"/>
      <c r="AR1629" s="105"/>
      <c r="AS1629" s="29"/>
    </row>
    <row r="1630" spans="1:45" ht="19.5" customHeight="1">
      <c r="A1630" t="s">
        <v>6226</v>
      </c>
      <c r="B1630" t="s">
        <v>6817</v>
      </c>
      <c r="C1630" s="26"/>
      <c r="D1630" s="27"/>
      <c r="E1630" s="27" t="s">
        <v>35</v>
      </c>
      <c r="F1630" s="198" t="s">
        <v>36</v>
      </c>
      <c r="G1630" s="30" t="s">
        <v>58</v>
      </c>
      <c r="K1630" s="28"/>
      <c r="M1630" s="198" t="s">
        <v>1707</v>
      </c>
      <c r="R1630" t="str">
        <f>IF(COUNTIF(soi_input_variables!A:A,B1630)&gt;0,"yes","no")</f>
        <v>no</v>
      </c>
      <c r="S1630" t="str">
        <f>IF(COUNTIF(midas_input_variables!A:A,B1630)&gt;0,"yes","no")</f>
        <v>no</v>
      </c>
      <c r="T1630" t="str">
        <f t="shared" si="939"/>
        <v>no</v>
      </c>
      <c r="V1630" t="str">
        <f>IF(COUNTIF(eucalc_variables_proxies!A:A,B1630)&gt;0,"yes","no")</f>
        <v>no</v>
      </c>
      <c r="W1630" s="198" t="s">
        <v>38</v>
      </c>
      <c r="AO1630" s="29"/>
      <c r="AP1630" s="103"/>
      <c r="AQ1630" s="29"/>
      <c r="AR1630" s="105"/>
      <c r="AS1630" s="29"/>
    </row>
    <row r="1631" spans="1:45" ht="19.5" customHeight="1">
      <c r="A1631" t="s">
        <v>6225</v>
      </c>
      <c r="B1631" t="s">
        <v>6818</v>
      </c>
      <c r="C1631" s="26"/>
      <c r="D1631" s="27"/>
      <c r="E1631" s="27" t="s">
        <v>35</v>
      </c>
      <c r="F1631" s="198" t="s">
        <v>36</v>
      </c>
      <c r="G1631" s="30" t="s">
        <v>58</v>
      </c>
      <c r="K1631" s="28"/>
      <c r="M1631" s="198" t="s">
        <v>1707</v>
      </c>
      <c r="R1631" t="str">
        <f>IF(COUNTIF(soi_input_variables!A:A,B1631)&gt;0,"yes","no")</f>
        <v>no</v>
      </c>
      <c r="S1631" t="str">
        <f>IF(COUNTIF(midas_input_variables!A:A,B1631)&gt;0,"yes","no")</f>
        <v>no</v>
      </c>
      <c r="T1631" t="str">
        <f t="shared" si="939"/>
        <v>no</v>
      </c>
      <c r="V1631" t="str">
        <f>IF(COUNTIF(eucalc_variables_proxies!A:A,B1631)&gt;0,"yes","no")</f>
        <v>no</v>
      </c>
      <c r="W1631" s="198" t="s">
        <v>38</v>
      </c>
      <c r="AO1631" s="29"/>
      <c r="AP1631" s="103"/>
      <c r="AQ1631" s="29"/>
      <c r="AR1631" s="105"/>
      <c r="AS1631" s="29"/>
    </row>
    <row r="1632" spans="1:45" ht="19.5" customHeight="1">
      <c r="A1632" t="s">
        <v>6236</v>
      </c>
      <c r="B1632" t="s">
        <v>6819</v>
      </c>
      <c r="C1632" s="26"/>
      <c r="D1632" s="27"/>
      <c r="E1632" s="27" t="s">
        <v>35</v>
      </c>
      <c r="F1632" s="198" t="s">
        <v>36</v>
      </c>
      <c r="G1632" s="30" t="s">
        <v>58</v>
      </c>
      <c r="K1632" s="28"/>
      <c r="M1632" s="198" t="s">
        <v>1707</v>
      </c>
      <c r="R1632" t="str">
        <f>IF(COUNTIF(soi_input_variables!A:A,B1632)&gt;0,"yes","no")</f>
        <v>no</v>
      </c>
      <c r="S1632" t="str">
        <f>IF(COUNTIF(midas_input_variables!A:A,B1632)&gt;0,"yes","no")</f>
        <v>no</v>
      </c>
      <c r="T1632" t="str">
        <f t="shared" si="939"/>
        <v>no</v>
      </c>
      <c r="V1632" t="str">
        <f>IF(COUNTIF(eucalc_variables_proxies!A:A,B1632)&gt;0,"yes","no")</f>
        <v>no</v>
      </c>
      <c r="W1632" s="198" t="s">
        <v>38</v>
      </c>
      <c r="AO1632" s="29"/>
      <c r="AP1632" s="103"/>
      <c r="AQ1632" s="29"/>
      <c r="AR1632" s="105"/>
      <c r="AS1632" s="29"/>
    </row>
    <row r="1633" spans="1:45" ht="19.5" customHeight="1">
      <c r="A1633" t="s">
        <v>6237</v>
      </c>
      <c r="B1633" t="s">
        <v>6820</v>
      </c>
      <c r="C1633" s="26"/>
      <c r="D1633" s="27"/>
      <c r="E1633" s="27" t="s">
        <v>35</v>
      </c>
      <c r="F1633" s="198" t="s">
        <v>36</v>
      </c>
      <c r="G1633" s="30" t="s">
        <v>58</v>
      </c>
      <c r="K1633" s="28"/>
      <c r="M1633" s="198" t="s">
        <v>1707</v>
      </c>
      <c r="R1633" t="str">
        <f>IF(COUNTIF(soi_input_variables!A:A,B1633)&gt;0,"yes","no")</f>
        <v>no</v>
      </c>
      <c r="S1633" t="str">
        <f>IF(COUNTIF(midas_input_variables!A:A,B1633)&gt;0,"yes","no")</f>
        <v>no</v>
      </c>
      <c r="T1633" t="str">
        <f t="shared" si="939"/>
        <v>no</v>
      </c>
      <c r="V1633" t="str">
        <f>IF(COUNTIF(eucalc_variables_proxies!A:A,B1633)&gt;0,"yes","no")</f>
        <v>no</v>
      </c>
      <c r="W1633" s="198" t="s">
        <v>38</v>
      </c>
      <c r="AO1633" s="29"/>
      <c r="AP1633" s="103"/>
      <c r="AQ1633" s="29"/>
      <c r="AR1633" s="105"/>
      <c r="AS1633" s="29"/>
    </row>
    <row r="1634" spans="1:45" ht="19.5" customHeight="1">
      <c r="A1634" t="s">
        <v>6238</v>
      </c>
      <c r="B1634" t="s">
        <v>6821</v>
      </c>
      <c r="C1634" s="26"/>
      <c r="D1634" s="27"/>
      <c r="E1634" s="27" t="s">
        <v>35</v>
      </c>
      <c r="F1634" s="198" t="s">
        <v>36</v>
      </c>
      <c r="G1634" s="30" t="s">
        <v>58</v>
      </c>
      <c r="K1634" s="28"/>
      <c r="M1634" s="198" t="s">
        <v>1707</v>
      </c>
      <c r="R1634" t="str">
        <f>IF(COUNTIF(soi_input_variables!A:A,B1634)&gt;0,"yes","no")</f>
        <v>no</v>
      </c>
      <c r="S1634" t="str">
        <f>IF(COUNTIF(midas_input_variables!A:A,B1634)&gt;0,"yes","no")</f>
        <v>no</v>
      </c>
      <c r="T1634" t="str">
        <f t="shared" si="939"/>
        <v>no</v>
      </c>
      <c r="V1634" t="str">
        <f>IF(COUNTIF(eucalc_variables_proxies!A:A,B1634)&gt;0,"yes","no")</f>
        <v>no</v>
      </c>
      <c r="W1634" s="198" t="s">
        <v>38</v>
      </c>
      <c r="AO1634" s="29"/>
      <c r="AP1634" s="103"/>
      <c r="AQ1634" s="29"/>
      <c r="AR1634" s="105"/>
      <c r="AS1634" s="29"/>
    </row>
    <row r="1635" spans="1:45" ht="19.5" customHeight="1">
      <c r="A1635" t="s">
        <v>6239</v>
      </c>
      <c r="B1635" t="s">
        <v>6822</v>
      </c>
      <c r="C1635" s="26"/>
      <c r="D1635" s="27"/>
      <c r="E1635" s="27" t="s">
        <v>35</v>
      </c>
      <c r="F1635" s="198" t="s">
        <v>36</v>
      </c>
      <c r="G1635" s="30" t="s">
        <v>58</v>
      </c>
      <c r="K1635" s="28"/>
      <c r="M1635" s="198" t="s">
        <v>1707</v>
      </c>
      <c r="R1635" t="str">
        <f>IF(COUNTIF(soi_input_variables!A:A,B1635)&gt;0,"yes","no")</f>
        <v>no</v>
      </c>
      <c r="S1635" t="str">
        <f>IF(COUNTIF(midas_input_variables!A:A,B1635)&gt;0,"yes","no")</f>
        <v>no</v>
      </c>
      <c r="T1635" t="str">
        <f t="shared" si="939"/>
        <v>no</v>
      </c>
      <c r="V1635" t="str">
        <f>IF(COUNTIF(eucalc_variables_proxies!A:A,B1635)&gt;0,"yes","no")</f>
        <v>no</v>
      </c>
      <c r="W1635" s="198" t="s">
        <v>38</v>
      </c>
      <c r="AO1635" s="29"/>
      <c r="AP1635" s="103"/>
      <c r="AQ1635" s="29"/>
      <c r="AR1635" s="105"/>
      <c r="AS1635" s="29"/>
    </row>
    <row r="1636" spans="1:45" ht="19.5" customHeight="1">
      <c r="A1636" t="s">
        <v>6240</v>
      </c>
      <c r="B1636" t="s">
        <v>6823</v>
      </c>
      <c r="C1636" s="26"/>
      <c r="D1636" s="27"/>
      <c r="E1636" s="27" t="s">
        <v>35</v>
      </c>
      <c r="F1636" s="198" t="s">
        <v>36</v>
      </c>
      <c r="G1636" s="30" t="s">
        <v>58</v>
      </c>
      <c r="K1636" s="28"/>
      <c r="M1636" s="198" t="s">
        <v>1707</v>
      </c>
      <c r="R1636" t="str">
        <f>IF(COUNTIF(soi_input_variables!A:A,B1636)&gt;0,"yes","no")</f>
        <v>no</v>
      </c>
      <c r="S1636" t="str">
        <f>IF(COUNTIF(midas_input_variables!A:A,B1636)&gt;0,"yes","no")</f>
        <v>no</v>
      </c>
      <c r="T1636" t="str">
        <f t="shared" si="939"/>
        <v>no</v>
      </c>
      <c r="V1636" t="str">
        <f>IF(COUNTIF(eucalc_variables_proxies!A:A,B1636)&gt;0,"yes","no")</f>
        <v>no</v>
      </c>
      <c r="W1636" s="198" t="s">
        <v>38</v>
      </c>
      <c r="AO1636" s="29"/>
      <c r="AP1636" s="103"/>
      <c r="AQ1636" s="29"/>
      <c r="AR1636" s="105"/>
      <c r="AS1636" s="29"/>
    </row>
    <row r="1637" spans="1:45" ht="19.5" customHeight="1">
      <c r="A1637" t="s">
        <v>6241</v>
      </c>
      <c r="B1637" t="s">
        <v>6824</v>
      </c>
      <c r="C1637" s="26"/>
      <c r="D1637" s="27"/>
      <c r="E1637" s="27" t="s">
        <v>35</v>
      </c>
      <c r="F1637" s="198" t="s">
        <v>36</v>
      </c>
      <c r="G1637" s="30" t="s">
        <v>58</v>
      </c>
      <c r="K1637" s="28"/>
      <c r="M1637" s="198" t="s">
        <v>1707</v>
      </c>
      <c r="R1637" t="str">
        <f>IF(COUNTIF(soi_input_variables!A:A,B1637)&gt;0,"yes","no")</f>
        <v>no</v>
      </c>
      <c r="S1637" t="str">
        <f>IF(COUNTIF(midas_input_variables!A:A,B1637)&gt;0,"yes","no")</f>
        <v>no</v>
      </c>
      <c r="T1637" t="str">
        <f t="shared" si="939"/>
        <v>no</v>
      </c>
      <c r="V1637" t="str">
        <f>IF(COUNTIF(eucalc_variables_proxies!A:A,B1637)&gt;0,"yes","no")</f>
        <v>no</v>
      </c>
      <c r="W1637" s="198" t="s">
        <v>38</v>
      </c>
      <c r="AO1637" s="29"/>
      <c r="AP1637" s="103"/>
      <c r="AQ1637" s="29"/>
      <c r="AR1637" s="105"/>
      <c r="AS1637" s="29"/>
    </row>
    <row r="1638" spans="1:45" ht="19.5" customHeight="1">
      <c r="A1638" t="s">
        <v>6242</v>
      </c>
      <c r="B1638" t="s">
        <v>6825</v>
      </c>
      <c r="C1638" s="26"/>
      <c r="D1638" s="27"/>
      <c r="E1638" s="27" t="s">
        <v>35</v>
      </c>
      <c r="F1638" s="198" t="s">
        <v>36</v>
      </c>
      <c r="G1638" s="30" t="s">
        <v>58</v>
      </c>
      <c r="K1638" s="28"/>
      <c r="M1638" s="198" t="s">
        <v>1707</v>
      </c>
      <c r="R1638" t="str">
        <f>IF(COUNTIF(soi_input_variables!A:A,B1638)&gt;0,"yes","no")</f>
        <v>no</v>
      </c>
      <c r="S1638" t="str">
        <f>IF(COUNTIF(midas_input_variables!A:A,B1638)&gt;0,"yes","no")</f>
        <v>no</v>
      </c>
      <c r="T1638" t="str">
        <f t="shared" si="939"/>
        <v>no</v>
      </c>
      <c r="V1638" t="str">
        <f>IF(COUNTIF(eucalc_variables_proxies!A:A,B1638)&gt;0,"yes","no")</f>
        <v>no</v>
      </c>
      <c r="W1638" s="198" t="s">
        <v>38</v>
      </c>
      <c r="AO1638" s="29"/>
      <c r="AP1638" s="103"/>
      <c r="AQ1638" s="29"/>
      <c r="AR1638" s="105"/>
      <c r="AS1638" s="29"/>
    </row>
    <row r="1639" spans="1:45" ht="19.5" customHeight="1">
      <c r="A1639" t="s">
        <v>6243</v>
      </c>
      <c r="B1639" t="s">
        <v>6826</v>
      </c>
      <c r="C1639" s="26"/>
      <c r="D1639" s="27"/>
      <c r="E1639" s="27" t="s">
        <v>35</v>
      </c>
      <c r="F1639" s="198" t="s">
        <v>36</v>
      </c>
      <c r="G1639" s="30" t="s">
        <v>58</v>
      </c>
      <c r="K1639" s="28"/>
      <c r="M1639" s="198" t="s">
        <v>1707</v>
      </c>
      <c r="R1639" t="str">
        <f>IF(COUNTIF(soi_input_variables!A:A,B1639)&gt;0,"yes","no")</f>
        <v>no</v>
      </c>
      <c r="S1639" t="str">
        <f>IF(COUNTIF(midas_input_variables!A:A,B1639)&gt;0,"yes","no")</f>
        <v>no</v>
      </c>
      <c r="T1639" t="str">
        <f t="shared" si="939"/>
        <v>no</v>
      </c>
      <c r="V1639" t="str">
        <f>IF(COUNTIF(eucalc_variables_proxies!A:A,B1639)&gt;0,"yes","no")</f>
        <v>no</v>
      </c>
      <c r="W1639" s="198" t="s">
        <v>38</v>
      </c>
      <c r="AO1639" s="29"/>
      <c r="AP1639" s="103"/>
      <c r="AQ1639" s="29"/>
      <c r="AR1639" s="105"/>
      <c r="AS1639" s="29"/>
    </row>
    <row r="1640" spans="1:45" ht="19.5" customHeight="1">
      <c r="A1640" t="s">
        <v>6244</v>
      </c>
      <c r="B1640" t="s">
        <v>6827</v>
      </c>
      <c r="C1640" s="26"/>
      <c r="D1640" s="27"/>
      <c r="E1640" s="27" t="s">
        <v>35</v>
      </c>
      <c r="F1640" s="198" t="s">
        <v>36</v>
      </c>
      <c r="G1640" s="30" t="s">
        <v>58</v>
      </c>
      <c r="K1640" s="28"/>
      <c r="M1640" s="198" t="s">
        <v>1707</v>
      </c>
      <c r="R1640" t="str">
        <f>IF(COUNTIF(soi_input_variables!A:A,B1640)&gt;0,"yes","no")</f>
        <v>no</v>
      </c>
      <c r="S1640" t="str">
        <f>IF(COUNTIF(midas_input_variables!A:A,B1640)&gt;0,"yes","no")</f>
        <v>no</v>
      </c>
      <c r="T1640" t="str">
        <f t="shared" si="939"/>
        <v>no</v>
      </c>
      <c r="V1640" t="str">
        <f>IF(COUNTIF(eucalc_variables_proxies!A:A,B1640)&gt;0,"yes","no")</f>
        <v>no</v>
      </c>
      <c r="W1640" s="198" t="s">
        <v>38</v>
      </c>
      <c r="AO1640" s="29"/>
      <c r="AP1640" s="103"/>
      <c r="AQ1640" s="29"/>
      <c r="AR1640" s="105"/>
      <c r="AS1640" s="29"/>
    </row>
    <row r="1641" spans="1:45" ht="19.5" customHeight="1">
      <c r="A1641" t="s">
        <v>6245</v>
      </c>
      <c r="B1641" t="s">
        <v>6828</v>
      </c>
      <c r="C1641" s="26"/>
      <c r="D1641" s="27"/>
      <c r="E1641" s="27" t="s">
        <v>35</v>
      </c>
      <c r="F1641" s="198" t="s">
        <v>36</v>
      </c>
      <c r="G1641" s="30" t="s">
        <v>58</v>
      </c>
      <c r="K1641" s="28"/>
      <c r="M1641" s="198" t="s">
        <v>1707</v>
      </c>
      <c r="R1641" t="str">
        <f>IF(COUNTIF(soi_input_variables!A:A,B1641)&gt;0,"yes","no")</f>
        <v>no</v>
      </c>
      <c r="S1641" t="str">
        <f>IF(COUNTIF(midas_input_variables!A:A,B1641)&gt;0,"yes","no")</f>
        <v>no</v>
      </c>
      <c r="T1641" t="str">
        <f t="shared" si="939"/>
        <v>no</v>
      </c>
      <c r="V1641" t="str">
        <f>IF(COUNTIF(eucalc_variables_proxies!A:A,B1641)&gt;0,"yes","no")</f>
        <v>no</v>
      </c>
      <c r="W1641" s="198" t="s">
        <v>38</v>
      </c>
      <c r="AO1641" s="29"/>
      <c r="AP1641" s="103"/>
      <c r="AQ1641" s="29"/>
      <c r="AR1641" s="105"/>
      <c r="AS1641" s="29"/>
    </row>
    <row r="1642" spans="1:45" ht="19.5" customHeight="1">
      <c r="A1642" t="s">
        <v>6221</v>
      </c>
      <c r="B1642" t="s">
        <v>6829</v>
      </c>
      <c r="C1642" s="26"/>
      <c r="D1642" s="27"/>
      <c r="E1642" s="27" t="s">
        <v>35</v>
      </c>
      <c r="F1642" s="198" t="s">
        <v>36</v>
      </c>
      <c r="G1642" s="30" t="s">
        <v>58</v>
      </c>
      <c r="K1642" s="28"/>
      <c r="M1642" s="198" t="s">
        <v>1707</v>
      </c>
      <c r="R1642" t="str">
        <f>IF(COUNTIF(soi_input_variables!A:A,B1642)&gt;0,"yes","no")</f>
        <v>no</v>
      </c>
      <c r="S1642" t="str">
        <f>IF(COUNTIF(midas_input_variables!A:A,B1642)&gt;0,"yes","no")</f>
        <v>no</v>
      </c>
      <c r="T1642" t="str">
        <f t="shared" si="939"/>
        <v>no</v>
      </c>
      <c r="V1642" t="str">
        <f>IF(COUNTIF(eucalc_variables_proxies!A:A,B1642)&gt;0,"yes","no")</f>
        <v>no</v>
      </c>
      <c r="W1642" s="198" t="s">
        <v>38</v>
      </c>
      <c r="AO1642" s="29"/>
      <c r="AP1642" s="103"/>
      <c r="AQ1642" s="29"/>
      <c r="AR1642" s="105"/>
      <c r="AS1642" s="29"/>
    </row>
    <row r="1643" spans="1:45" ht="19.5" customHeight="1">
      <c r="A1643" t="s">
        <v>6168</v>
      </c>
      <c r="B1643" t="s">
        <v>6830</v>
      </c>
      <c r="C1643" s="26"/>
      <c r="D1643" s="27"/>
      <c r="E1643" s="27" t="s">
        <v>70</v>
      </c>
      <c r="F1643" s="198" t="s">
        <v>36</v>
      </c>
      <c r="G1643" s="30" t="s">
        <v>58</v>
      </c>
      <c r="K1643" s="28"/>
      <c r="M1643" s="198" t="s">
        <v>1707</v>
      </c>
      <c r="R1643" t="str">
        <f>IF(COUNTIF(soi_input_variables!A:A,B1643)&gt;0,"yes","no")</f>
        <v>no</v>
      </c>
      <c r="S1643" t="str">
        <f>IF(COUNTIF(midas_input_variables!A:A,B1643)&gt;0,"yes","no")</f>
        <v>no</v>
      </c>
      <c r="T1643" t="str">
        <f t="shared" si="938"/>
        <v>no</v>
      </c>
      <c r="V1643" t="str">
        <f>IF(COUNTIF(eucalc_variables_proxies!A:A,B1643)&gt;0,"yes","no")</f>
        <v>no</v>
      </c>
      <c r="W1643" s="198" t="s">
        <v>38</v>
      </c>
      <c r="AO1643" s="29"/>
      <c r="AP1643" s="103"/>
      <c r="AQ1643" s="29"/>
      <c r="AR1643" s="105"/>
      <c r="AS1643" s="29"/>
    </row>
    <row r="1644" spans="1:45" ht="19.2" customHeight="1">
      <c r="A1644" t="s">
        <v>6632</v>
      </c>
      <c r="B1644" s="97"/>
      <c r="C1644" s="26" t="s">
        <v>6202</v>
      </c>
      <c r="D1644" s="27"/>
      <c r="E1644" s="27" t="s">
        <v>6831</v>
      </c>
      <c r="F1644" t="s">
        <v>48</v>
      </c>
      <c r="G1644" s="30" t="s">
        <v>6832</v>
      </c>
      <c r="H1644" t="s">
        <v>526</v>
      </c>
      <c r="I1644" t="s">
        <v>2023</v>
      </c>
      <c r="K1644" s="28"/>
      <c r="L1644" t="s">
        <v>2702</v>
      </c>
      <c r="M1644" t="s">
        <v>1707</v>
      </c>
      <c r="O1644" s="1" t="s">
        <v>6833</v>
      </c>
      <c r="R1644" t="str">
        <f>IF(COUNTIF(soi_input_variables!A:A,B1644)&gt;0,"yes","no")</f>
        <v>no</v>
      </c>
      <c r="S1644" t="str">
        <f>IF(COUNTIF(midas_input_variables!A:A,B1644)&gt;0,"yes","no")</f>
        <v>no</v>
      </c>
      <c r="T1644" t="str">
        <f t="shared" si="936"/>
        <v>no</v>
      </c>
      <c r="V1644" t="str">
        <f>IF(COUNTIF(eucalc_variables_proxies!A:A,B1644)&gt;0,"yes","no")</f>
        <v>no</v>
      </c>
      <c r="AO1644" s="29"/>
      <c r="AP1644" s="103"/>
      <c r="AQ1644" s="29"/>
      <c r="AR1644" s="105"/>
      <c r="AS1644" s="29"/>
    </row>
    <row r="1645" spans="1:45" ht="19.2" customHeight="1">
      <c r="B1645" s="97" t="s">
        <v>5754</v>
      </c>
      <c r="C1645" s="26" t="s">
        <v>6202</v>
      </c>
      <c r="D1645" s="27"/>
      <c r="E1645" s="27" t="s">
        <v>6061</v>
      </c>
      <c r="F1645" t="s">
        <v>48</v>
      </c>
      <c r="G1645" s="30" t="s">
        <v>6832</v>
      </c>
      <c r="H1645" t="s">
        <v>526</v>
      </c>
      <c r="I1645" t="s">
        <v>2023</v>
      </c>
      <c r="K1645" s="28"/>
      <c r="L1645" t="s">
        <v>2702</v>
      </c>
      <c r="M1645" t="s">
        <v>38</v>
      </c>
      <c r="N1645" s="1" t="str">
        <f>_xlfn.CONCAT("1000000*", A1644)</f>
        <v>1000000*wat_water-consumption_energy[million m3]</v>
      </c>
      <c r="O1645" s="1" t="s">
        <v>6833</v>
      </c>
      <c r="R1645" t="str">
        <f>IF(COUNTIF(soi_input_variables!A:A,B1645)&gt;0,"yes","no")</f>
        <v>no</v>
      </c>
      <c r="S1645" t="str">
        <f>IF(COUNTIF(midas_input_variables!A:A,B1645)&gt;0,"yes","no")</f>
        <v>yes</v>
      </c>
      <c r="T1645" t="str">
        <f t="shared" si="934"/>
        <v>yes</v>
      </c>
      <c r="V1645" t="str">
        <f>IF(COUNTIF(eucalc_variables_proxies!A:A,B1645)&gt;0,"yes","no")</f>
        <v>yes</v>
      </c>
      <c r="AO1645" s="29"/>
      <c r="AP1645" s="103"/>
      <c r="AQ1645" s="29"/>
      <c r="AR1645" s="105"/>
      <c r="AS1645" s="29"/>
    </row>
    <row r="1646" spans="1:45" ht="14.7" customHeight="1">
      <c r="A1646" t="s">
        <v>6633</v>
      </c>
      <c r="B1646" s="97"/>
      <c r="C1646" s="26" t="s">
        <v>6834</v>
      </c>
      <c r="D1646" s="27"/>
      <c r="E1646" s="27" t="s">
        <v>6831</v>
      </c>
      <c r="F1646" t="s">
        <v>48</v>
      </c>
      <c r="G1646" s="30" t="s">
        <v>6835</v>
      </c>
      <c r="H1646" t="s">
        <v>526</v>
      </c>
      <c r="I1646" t="s">
        <v>2023</v>
      </c>
      <c r="K1646" s="28"/>
      <c r="L1646" t="s">
        <v>2702</v>
      </c>
      <c r="M1646" t="s">
        <v>1707</v>
      </c>
      <c r="R1646" t="str">
        <f>IF(COUNTIF(soi_input_variables!A:A,B1646)&gt;0,"yes","no")</f>
        <v>no</v>
      </c>
      <c r="S1646" t="str">
        <f>IF(COUNTIF(midas_input_variables!A:A,B1646)&gt;0,"yes","no")</f>
        <v>no</v>
      </c>
      <c r="T1646" t="str">
        <f t="shared" si="934"/>
        <v>no</v>
      </c>
      <c r="V1646" t="str">
        <f>IF(COUNTIF(eucalc_variables_proxies!A:A,B1646)&gt;0,"yes","no")</f>
        <v>no</v>
      </c>
      <c r="AO1646" s="29"/>
      <c r="AP1646" s="103"/>
      <c r="AQ1646" s="29"/>
      <c r="AR1646" s="105"/>
      <c r="AS1646" s="29"/>
    </row>
    <row r="1647" spans="1:45" ht="14.7" customHeight="1">
      <c r="B1647" s="97" t="s">
        <v>5758</v>
      </c>
      <c r="C1647" s="26" t="s">
        <v>6834</v>
      </c>
      <c r="D1647" s="27"/>
      <c r="E1647" s="27" t="s">
        <v>6061</v>
      </c>
      <c r="F1647" t="s">
        <v>48</v>
      </c>
      <c r="G1647" s="30" t="s">
        <v>6835</v>
      </c>
      <c r="H1647" t="s">
        <v>526</v>
      </c>
      <c r="I1647" t="s">
        <v>2023</v>
      </c>
      <c r="K1647" s="28"/>
      <c r="L1647" t="s">
        <v>2702</v>
      </c>
      <c r="M1647" t="s">
        <v>38</v>
      </c>
      <c r="N1647" s="1" t="str">
        <f>_xlfn.CONCAT("1000000*", A1646)</f>
        <v>1000000*wat_water-consumption_household[million m3]</v>
      </c>
      <c r="R1647" t="str">
        <f>IF(COUNTIF(soi_input_variables!A:A,B1647)&gt;0,"yes","no")</f>
        <v>no</v>
      </c>
      <c r="S1647" t="str">
        <f>IF(COUNTIF(midas_input_variables!A:A,B1647)&gt;0,"yes","no")</f>
        <v>yes</v>
      </c>
      <c r="T1647" t="str">
        <f t="shared" si="934"/>
        <v>yes</v>
      </c>
      <c r="V1647" t="str">
        <f>IF(COUNTIF(eucalc_variables_proxies!A:A,B1647)&gt;0,"yes","no")</f>
        <v>yes</v>
      </c>
      <c r="AO1647" s="29"/>
      <c r="AP1647" s="103"/>
      <c r="AQ1647" s="29"/>
      <c r="AR1647" s="105"/>
      <c r="AS1647" s="29"/>
    </row>
    <row r="1648" spans="1:45" ht="13.5" customHeight="1">
      <c r="A1648" t="s">
        <v>6635</v>
      </c>
      <c r="B1648" s="97"/>
      <c r="C1648" s="26" t="s">
        <v>5437</v>
      </c>
      <c r="D1648" s="27"/>
      <c r="E1648" s="27" t="s">
        <v>6831</v>
      </c>
      <c r="F1648" t="s">
        <v>48</v>
      </c>
      <c r="G1648" s="30" t="s">
        <v>6836</v>
      </c>
      <c r="H1648" t="s">
        <v>526</v>
      </c>
      <c r="I1648" t="s">
        <v>2023</v>
      </c>
      <c r="K1648" s="28"/>
      <c r="L1648" t="s">
        <v>2702</v>
      </c>
      <c r="M1648" t="s">
        <v>1707</v>
      </c>
      <c r="R1648" t="str">
        <f>IF(COUNTIF(soi_input_variables!A:A,B1648)&gt;0,"yes","no")</f>
        <v>no</v>
      </c>
      <c r="S1648" t="str">
        <f>IF(COUNTIF(midas_input_variables!A:A,B1648)&gt;0,"yes","no")</f>
        <v>no</v>
      </c>
      <c r="T1648" t="str">
        <f t="shared" si="934"/>
        <v>no</v>
      </c>
      <c r="V1648" t="str">
        <f>IF(COUNTIF(eucalc_variables_proxies!A:A,B1648)&gt;0,"yes","no")</f>
        <v>no</v>
      </c>
      <c r="AO1648" s="29"/>
      <c r="AP1648" s="103"/>
      <c r="AQ1648" s="29"/>
      <c r="AR1648" s="105"/>
      <c r="AS1648" s="29"/>
    </row>
    <row r="1649" spans="1:45" ht="13.5" customHeight="1">
      <c r="B1649" s="97" t="s">
        <v>5764</v>
      </c>
      <c r="C1649" s="26" t="s">
        <v>5437</v>
      </c>
      <c r="D1649" s="27"/>
      <c r="E1649" s="27" t="s">
        <v>6061</v>
      </c>
      <c r="F1649" t="s">
        <v>48</v>
      </c>
      <c r="G1649" s="30" t="s">
        <v>6836</v>
      </c>
      <c r="H1649" t="s">
        <v>526</v>
      </c>
      <c r="I1649" t="s">
        <v>2023</v>
      </c>
      <c r="K1649" s="28"/>
      <c r="L1649" t="s">
        <v>2702</v>
      </c>
      <c r="M1649" t="s">
        <v>38</v>
      </c>
      <c r="N1649" s="1" t="str">
        <f>_xlfn.CONCAT("1000000*", A1648)</f>
        <v>1000000*wat_water-consumption_industry[million m3]</v>
      </c>
      <c r="R1649" t="str">
        <f>IF(COUNTIF(soi_input_variables!A:A,B1649)&gt;0,"yes","no")</f>
        <v>no</v>
      </c>
      <c r="S1649" t="str">
        <f>IF(COUNTIF(midas_input_variables!A:A,B1649)&gt;0,"yes","no")</f>
        <v>yes</v>
      </c>
      <c r="T1649" t="str">
        <f t="shared" si="934"/>
        <v>yes</v>
      </c>
      <c r="V1649" t="str">
        <f>IF(COUNTIF(eucalc_variables_proxies!A:A,B1649)&gt;0,"yes","no")</f>
        <v>yes</v>
      </c>
      <c r="AO1649" s="29"/>
      <c r="AP1649" s="103"/>
      <c r="AQ1649" s="29"/>
      <c r="AR1649" s="105"/>
      <c r="AS1649" s="29"/>
    </row>
    <row r="1650" spans="1:45" ht="13.5" customHeight="1">
      <c r="A1650" t="s">
        <v>6637</v>
      </c>
      <c r="B1650" s="97"/>
      <c r="C1650" s="26" t="s">
        <v>6837</v>
      </c>
      <c r="D1650" s="27"/>
      <c r="E1650" s="27" t="s">
        <v>6831</v>
      </c>
      <c r="F1650" t="s">
        <v>48</v>
      </c>
      <c r="G1650" s="30" t="s">
        <v>6838</v>
      </c>
      <c r="H1650" t="s">
        <v>526</v>
      </c>
      <c r="I1650" t="s">
        <v>2023</v>
      </c>
      <c r="K1650" s="28"/>
      <c r="L1650" t="s">
        <v>2702</v>
      </c>
      <c r="M1650" t="s">
        <v>1707</v>
      </c>
      <c r="R1650" t="str">
        <f>IF(COUNTIF(soi_input_variables!A:A,B1650)&gt;0,"yes","no")</f>
        <v>no</v>
      </c>
      <c r="S1650" t="str">
        <f>IF(COUNTIF(midas_input_variables!A:A,B1650)&gt;0,"yes","no")</f>
        <v>no</v>
      </c>
      <c r="T1650" t="str">
        <f t="shared" si="934"/>
        <v>no</v>
      </c>
      <c r="V1650" t="str">
        <f>IF(COUNTIF(eucalc_variables_proxies!A:A,B1650)&gt;0,"yes","no")</f>
        <v>no</v>
      </c>
      <c r="AO1650" s="29"/>
      <c r="AP1650" s="103"/>
      <c r="AQ1650" s="29"/>
      <c r="AR1650" s="105"/>
      <c r="AS1650" s="29"/>
    </row>
    <row r="1651" spans="1:45" ht="13.5" customHeight="1">
      <c r="B1651" s="97" t="s">
        <v>5769</v>
      </c>
      <c r="C1651" s="26" t="s">
        <v>6837</v>
      </c>
      <c r="D1651" s="27"/>
      <c r="E1651" s="27" t="s">
        <v>6061</v>
      </c>
      <c r="F1651" t="s">
        <v>48</v>
      </c>
      <c r="G1651" s="30" t="s">
        <v>6838</v>
      </c>
      <c r="H1651" t="s">
        <v>526</v>
      </c>
      <c r="I1651" t="s">
        <v>2023</v>
      </c>
      <c r="K1651" s="28"/>
      <c r="L1651" t="s">
        <v>2702</v>
      </c>
      <c r="M1651" t="s">
        <v>38</v>
      </c>
      <c r="N1651" s="1" t="str">
        <f>_xlfn.CONCAT("1000000*", A1650)</f>
        <v>1000000*wat_water-consumption_irrigation[million m3]</v>
      </c>
      <c r="R1651" t="str">
        <f>IF(COUNTIF(soi_input_variables!A:A,B1651)&gt;0,"yes","no")</f>
        <v>no</v>
      </c>
      <c r="S1651" t="str">
        <f>IF(COUNTIF(midas_input_variables!A:A,B1651)&gt;0,"yes","no")</f>
        <v>yes</v>
      </c>
      <c r="T1651" t="str">
        <f t="shared" si="934"/>
        <v>yes</v>
      </c>
      <c r="V1651" t="str">
        <f>IF(COUNTIF(eucalc_variables_proxies!A:A,B1651)&gt;0,"yes","no")</f>
        <v>yes</v>
      </c>
      <c r="AO1651" s="29"/>
      <c r="AP1651" s="103"/>
      <c r="AQ1651" s="29"/>
      <c r="AR1651" s="105"/>
      <c r="AS1651" s="29"/>
    </row>
    <row r="1652" spans="1:45" ht="15.45" customHeight="1">
      <c r="A1652" t="s">
        <v>6639</v>
      </c>
      <c r="B1652" s="97"/>
      <c r="C1652" s="26" t="s">
        <v>6839</v>
      </c>
      <c r="D1652" s="27"/>
      <c r="E1652" s="27" t="s">
        <v>6831</v>
      </c>
      <c r="F1652" t="s">
        <v>48</v>
      </c>
      <c r="G1652" s="30" t="s">
        <v>6838</v>
      </c>
      <c r="H1652" t="s">
        <v>526</v>
      </c>
      <c r="I1652" t="s">
        <v>2023</v>
      </c>
      <c r="K1652" s="28"/>
      <c r="L1652" t="s">
        <v>2702</v>
      </c>
      <c r="M1652" t="s">
        <v>1707</v>
      </c>
      <c r="R1652" t="str">
        <f>IF(COUNTIF(soi_input_variables!A:A,B1652)&gt;0,"yes","no")</f>
        <v>no</v>
      </c>
      <c r="S1652" t="str">
        <f>IF(COUNTIF(midas_input_variables!A:A,B1652)&gt;0,"yes","no")</f>
        <v>no</v>
      </c>
      <c r="T1652" t="str">
        <f t="shared" si="934"/>
        <v>no</v>
      </c>
      <c r="V1652" t="str">
        <f>IF(COUNTIF(eucalc_variables_proxies!A:A,B1652)&gt;0,"yes","no")</f>
        <v>no</v>
      </c>
      <c r="AO1652" s="29"/>
      <c r="AP1652" s="103"/>
      <c r="AQ1652" s="29"/>
      <c r="AR1652" s="105"/>
      <c r="AS1652" s="29"/>
    </row>
    <row r="1653" spans="1:45" ht="14.7" customHeight="1">
      <c r="B1653" s="97" t="s">
        <v>5774</v>
      </c>
      <c r="C1653" s="26" t="s">
        <v>6839</v>
      </c>
      <c r="D1653" s="27"/>
      <c r="E1653" s="27" t="s">
        <v>6061</v>
      </c>
      <c r="F1653" t="s">
        <v>48</v>
      </c>
      <c r="G1653" s="30" t="s">
        <v>6838</v>
      </c>
      <c r="H1653" t="s">
        <v>526</v>
      </c>
      <c r="I1653" t="s">
        <v>2023</v>
      </c>
      <c r="K1653" s="28"/>
      <c r="L1653" t="s">
        <v>2702</v>
      </c>
      <c r="M1653" t="s">
        <v>38</v>
      </c>
      <c r="N1653" s="1" t="str">
        <f>_xlfn.CONCAT("1000000*", A1652)</f>
        <v>1000000*wat_water-consumption_livestock[million m3]</v>
      </c>
      <c r="R1653" t="str">
        <f>IF(COUNTIF(soi_input_variables!A:A,B1653)&gt;0,"yes","no")</f>
        <v>no</v>
      </c>
      <c r="S1653" t="str">
        <f>IF(COUNTIF(midas_input_variables!A:A,B1653)&gt;0,"yes","no")</f>
        <v>yes</v>
      </c>
      <c r="T1653" t="str">
        <f t="shared" si="934"/>
        <v>yes</v>
      </c>
      <c r="V1653" t="str">
        <f>IF(COUNTIF(eucalc_variables_proxies!A:A,B1653)&gt;0,"yes","no")</f>
        <v>yes</v>
      </c>
      <c r="AO1653" s="29"/>
      <c r="AP1653" s="103"/>
      <c r="AQ1653" s="29"/>
      <c r="AR1653" s="105"/>
      <c r="AS1653" s="29"/>
    </row>
    <row r="1654" spans="1:45" ht="17.100000000000001" customHeight="1">
      <c r="A1654" t="s">
        <v>6641</v>
      </c>
      <c r="B1654" s="97"/>
      <c r="C1654" s="26" t="s">
        <v>6202</v>
      </c>
      <c r="E1654" t="s">
        <v>6831</v>
      </c>
      <c r="F1654" t="s">
        <v>48</v>
      </c>
      <c r="G1654" s="30" t="s">
        <v>6832</v>
      </c>
      <c r="H1654" t="s">
        <v>526</v>
      </c>
      <c r="I1654" t="s">
        <v>2023</v>
      </c>
      <c r="K1654" s="28"/>
      <c r="M1654" t="s">
        <v>1707</v>
      </c>
      <c r="R1654" t="str">
        <f>IF(COUNTIF(soi_input_variables!A:A,B1654)&gt;0,"yes","no")</f>
        <v>no</v>
      </c>
      <c r="S1654" t="str">
        <f>IF(COUNTIF(midas_input_variables!A:A,B1654)&gt;0,"yes","no")</f>
        <v>no</v>
      </c>
      <c r="T1654" t="str">
        <f t="shared" si="934"/>
        <v>no</v>
      </c>
      <c r="V1654" t="str">
        <f>IF(COUNTIF(eucalc_variables_proxies!A:A,B1654)&gt;0,"yes","no")</f>
        <v>no</v>
      </c>
      <c r="AO1654" s="29"/>
      <c r="AP1654" s="103"/>
      <c r="AQ1654" s="29"/>
      <c r="AR1654" s="105"/>
      <c r="AS1654" s="29"/>
    </row>
    <row r="1655" spans="1:45" ht="17.100000000000001" customHeight="1">
      <c r="B1655" s="97" t="s">
        <v>5779</v>
      </c>
      <c r="C1655" s="26" t="s">
        <v>6202</v>
      </c>
      <c r="E1655" s="27" t="s">
        <v>6061</v>
      </c>
      <c r="F1655" t="s">
        <v>48</v>
      </c>
      <c r="G1655" s="30" t="s">
        <v>6832</v>
      </c>
      <c r="H1655" t="s">
        <v>526</v>
      </c>
      <c r="I1655" t="s">
        <v>2023</v>
      </c>
      <c r="K1655" s="28"/>
      <c r="M1655" t="s">
        <v>38</v>
      </c>
      <c r="N1655" s="1" t="str">
        <f>_xlfn.CONCAT("1000000*", A1654)</f>
        <v>1000000*wat_water-withdrawal_energy[million m3]</v>
      </c>
      <c r="R1655" t="str">
        <f>IF(COUNTIF(soi_input_variables!A:A,B1655)&gt;0,"yes","no")</f>
        <v>no</v>
      </c>
      <c r="S1655" t="str">
        <f>IF(COUNTIF(midas_input_variables!A:A,B1655)&gt;0,"yes","no")</f>
        <v>yes</v>
      </c>
      <c r="T1655" t="str">
        <f t="shared" si="934"/>
        <v>yes</v>
      </c>
      <c r="V1655" t="str">
        <f>IF(COUNTIF(eucalc_variables_proxies!A:A,B1655)&gt;0,"yes","no")</f>
        <v>yes</v>
      </c>
      <c r="AO1655" s="29"/>
      <c r="AP1655" s="103"/>
      <c r="AQ1655" s="29"/>
      <c r="AR1655" s="105"/>
      <c r="AS1655" s="29"/>
    </row>
    <row r="1656" spans="1:45" ht="13.5" customHeight="1">
      <c r="A1656" t="s">
        <v>6643</v>
      </c>
      <c r="B1656" s="97"/>
      <c r="C1656" s="26" t="s">
        <v>6834</v>
      </c>
      <c r="E1656" t="s">
        <v>6831</v>
      </c>
      <c r="F1656" t="s">
        <v>48</v>
      </c>
      <c r="G1656" s="30" t="s">
        <v>6835</v>
      </c>
      <c r="H1656" t="s">
        <v>526</v>
      </c>
      <c r="I1656" t="s">
        <v>2023</v>
      </c>
      <c r="K1656" s="28"/>
      <c r="M1656" t="s">
        <v>1707</v>
      </c>
      <c r="R1656" t="str">
        <f>IF(COUNTIF(soi_input_variables!A:A,B1656)&gt;0,"yes","no")</f>
        <v>no</v>
      </c>
      <c r="S1656" t="str">
        <f>IF(COUNTIF(midas_input_variables!A:A,B1656)&gt;0,"yes","no")</f>
        <v>no</v>
      </c>
      <c r="T1656" t="str">
        <f t="shared" si="934"/>
        <v>no</v>
      </c>
      <c r="V1656" t="str">
        <f>IF(COUNTIF(eucalc_variables_proxies!A:A,B1656)&gt;0,"yes","no")</f>
        <v>no</v>
      </c>
      <c r="AO1656" s="29"/>
      <c r="AP1656" s="103"/>
      <c r="AQ1656" s="29"/>
      <c r="AR1656" s="105"/>
      <c r="AS1656" s="29"/>
    </row>
    <row r="1657" spans="1:45" ht="13.5" customHeight="1">
      <c r="B1657" s="97" t="s">
        <v>5783</v>
      </c>
      <c r="C1657" s="26" t="s">
        <v>6834</v>
      </c>
      <c r="E1657" s="27" t="s">
        <v>6061</v>
      </c>
      <c r="F1657" t="s">
        <v>48</v>
      </c>
      <c r="G1657" s="30" t="s">
        <v>6835</v>
      </c>
      <c r="H1657" t="s">
        <v>526</v>
      </c>
      <c r="I1657" t="s">
        <v>2023</v>
      </c>
      <c r="K1657" s="28"/>
      <c r="M1657" t="s">
        <v>38</v>
      </c>
      <c r="N1657" s="1" t="str">
        <f>_xlfn.CONCAT("1000000*", A1656)</f>
        <v>1000000*wat_water-withdrawal_household[million m3]</v>
      </c>
      <c r="R1657" t="str">
        <f>IF(COUNTIF(soi_input_variables!A:A,B1657)&gt;0,"yes","no")</f>
        <v>no</v>
      </c>
      <c r="S1657" t="str">
        <f>IF(COUNTIF(midas_input_variables!A:A,B1657)&gt;0,"yes","no")</f>
        <v>yes</v>
      </c>
      <c r="T1657" t="str">
        <f t="shared" si="934"/>
        <v>yes</v>
      </c>
      <c r="V1657" t="str">
        <f>IF(COUNTIF(eucalc_variables_proxies!A:A,B1657)&gt;0,"yes","no")</f>
        <v>yes</v>
      </c>
      <c r="AO1657" s="29"/>
      <c r="AP1657" s="103"/>
      <c r="AQ1657" s="29"/>
      <c r="AR1657" s="105"/>
      <c r="AS1657" s="29"/>
    </row>
    <row r="1658" spans="1:45" ht="13.5" customHeight="1">
      <c r="A1658" t="s">
        <v>6645</v>
      </c>
      <c r="B1658" s="97"/>
      <c r="C1658" s="26" t="s">
        <v>5437</v>
      </c>
      <c r="E1658" t="s">
        <v>6831</v>
      </c>
      <c r="F1658" t="s">
        <v>48</v>
      </c>
      <c r="G1658" s="30" t="s">
        <v>6836</v>
      </c>
      <c r="H1658" t="s">
        <v>526</v>
      </c>
      <c r="I1658" t="s">
        <v>2023</v>
      </c>
      <c r="K1658" s="28"/>
      <c r="M1658" t="s">
        <v>1707</v>
      </c>
      <c r="R1658" t="str">
        <f>IF(COUNTIF(soi_input_variables!A:A,B1658)&gt;0,"yes","no")</f>
        <v>no</v>
      </c>
      <c r="S1658" t="str">
        <f>IF(COUNTIF(midas_input_variables!A:A,B1658)&gt;0,"yes","no")</f>
        <v>no</v>
      </c>
      <c r="T1658" t="str">
        <f t="shared" si="934"/>
        <v>no</v>
      </c>
      <c r="V1658" t="str">
        <f>IF(COUNTIF(eucalc_variables_proxies!A:A,B1658)&gt;0,"yes","no")</f>
        <v>no</v>
      </c>
      <c r="AO1658" s="29"/>
      <c r="AP1658" s="103"/>
      <c r="AQ1658" s="29"/>
      <c r="AR1658" s="105"/>
      <c r="AS1658" s="29"/>
    </row>
    <row r="1659" spans="1:45" ht="13.5" customHeight="1">
      <c r="B1659" s="97" t="s">
        <v>5789</v>
      </c>
      <c r="C1659" s="26" t="s">
        <v>5437</v>
      </c>
      <c r="E1659" s="27" t="s">
        <v>6061</v>
      </c>
      <c r="F1659" t="s">
        <v>48</v>
      </c>
      <c r="G1659" s="30" t="s">
        <v>6836</v>
      </c>
      <c r="H1659" t="s">
        <v>526</v>
      </c>
      <c r="I1659" t="s">
        <v>2023</v>
      </c>
      <c r="K1659" s="28"/>
      <c r="M1659" t="s">
        <v>38</v>
      </c>
      <c r="N1659" s="1" t="str">
        <f>_xlfn.CONCAT("1000000*", A1658)</f>
        <v>1000000*wat_water-withdrawal_industry[million m3]</v>
      </c>
      <c r="R1659" t="str">
        <f>IF(COUNTIF(soi_input_variables!A:A,B1659)&gt;0,"yes","no")</f>
        <v>no</v>
      </c>
      <c r="S1659" t="str">
        <f>IF(COUNTIF(midas_input_variables!A:A,B1659)&gt;0,"yes","no")</f>
        <v>yes</v>
      </c>
      <c r="T1659" t="str">
        <f t="shared" si="934"/>
        <v>yes</v>
      </c>
      <c r="V1659" t="str">
        <f>IF(COUNTIF(eucalc_variables_proxies!A:A,B1659)&gt;0,"yes","no")</f>
        <v>yes</v>
      </c>
      <c r="AO1659" s="29"/>
      <c r="AP1659" s="103"/>
      <c r="AQ1659" s="29"/>
      <c r="AR1659" s="105"/>
      <c r="AS1659" s="29"/>
    </row>
    <row r="1660" spans="1:45" ht="14.7" customHeight="1">
      <c r="A1660" t="s">
        <v>6647</v>
      </c>
      <c r="B1660" s="97"/>
      <c r="C1660" s="26" t="s">
        <v>6837</v>
      </c>
      <c r="E1660" t="s">
        <v>6831</v>
      </c>
      <c r="F1660" t="s">
        <v>48</v>
      </c>
      <c r="G1660" s="30" t="s">
        <v>6838</v>
      </c>
      <c r="H1660" t="s">
        <v>526</v>
      </c>
      <c r="I1660" t="s">
        <v>2023</v>
      </c>
      <c r="K1660" s="28"/>
      <c r="M1660" t="s">
        <v>1707</v>
      </c>
      <c r="R1660" t="str">
        <f>IF(COUNTIF(soi_input_variables!A:A,B1660)&gt;0,"yes","no")</f>
        <v>no</v>
      </c>
      <c r="S1660" t="str">
        <f>IF(COUNTIF(midas_input_variables!A:A,B1660)&gt;0,"yes","no")</f>
        <v>no</v>
      </c>
      <c r="T1660" t="str">
        <f t="shared" si="934"/>
        <v>no</v>
      </c>
      <c r="V1660" t="str">
        <f>IF(COUNTIF(eucalc_variables_proxies!A:A,B1660)&gt;0,"yes","no")</f>
        <v>no</v>
      </c>
      <c r="AO1660" s="29"/>
      <c r="AP1660" s="103"/>
      <c r="AQ1660" s="29"/>
      <c r="AR1660" s="105"/>
      <c r="AS1660" s="29"/>
    </row>
    <row r="1661" spans="1:45" ht="14.7" customHeight="1">
      <c r="B1661" s="97" t="s">
        <v>5794</v>
      </c>
      <c r="C1661" s="26" t="s">
        <v>6837</v>
      </c>
      <c r="E1661" s="27" t="s">
        <v>6061</v>
      </c>
      <c r="F1661" t="s">
        <v>48</v>
      </c>
      <c r="G1661" s="30" t="s">
        <v>6838</v>
      </c>
      <c r="H1661" t="s">
        <v>526</v>
      </c>
      <c r="I1661" t="s">
        <v>2023</v>
      </c>
      <c r="K1661" s="28"/>
      <c r="M1661" t="s">
        <v>38</v>
      </c>
      <c r="N1661" s="1" t="str">
        <f>_xlfn.CONCAT("1000000*", A1660)</f>
        <v>1000000*wat_water-withdrawal_irrigation[million m3]</v>
      </c>
      <c r="R1661" t="str">
        <f>IF(COUNTIF(soi_input_variables!A:A,B1661)&gt;0,"yes","no")</f>
        <v>no</v>
      </c>
      <c r="S1661" t="str">
        <f>IF(COUNTIF(midas_input_variables!A:A,B1661)&gt;0,"yes","no")</f>
        <v>yes</v>
      </c>
      <c r="T1661" t="str">
        <f t="shared" si="934"/>
        <v>yes</v>
      </c>
      <c r="V1661" t="str">
        <f>IF(COUNTIF(eucalc_variables_proxies!A:A,B1661)&gt;0,"yes","no")</f>
        <v>yes</v>
      </c>
      <c r="AO1661" s="29"/>
      <c r="AP1661" s="103"/>
      <c r="AQ1661" s="29"/>
      <c r="AR1661" s="105"/>
      <c r="AS1661" s="29"/>
    </row>
    <row r="1662" spans="1:45" ht="13.2" customHeight="1">
      <c r="A1662" t="s">
        <v>6649</v>
      </c>
      <c r="B1662" s="97"/>
      <c r="C1662" s="26" t="s">
        <v>6839</v>
      </c>
      <c r="E1662" t="s">
        <v>6831</v>
      </c>
      <c r="F1662" t="s">
        <v>48</v>
      </c>
      <c r="G1662" s="30" t="s">
        <v>6838</v>
      </c>
      <c r="H1662" t="s">
        <v>526</v>
      </c>
      <c r="I1662" t="s">
        <v>2023</v>
      </c>
      <c r="K1662" s="28"/>
      <c r="M1662" t="s">
        <v>1707</v>
      </c>
      <c r="R1662" t="str">
        <f>IF(COUNTIF(soi_input_variables!A:A,B1662)&gt;0,"yes","no")</f>
        <v>no</v>
      </c>
      <c r="S1662" t="str">
        <f>IF(COUNTIF(midas_input_variables!A:A,B1662)&gt;0,"yes","no")</f>
        <v>no</v>
      </c>
      <c r="T1662" t="str">
        <f t="shared" si="934"/>
        <v>no</v>
      </c>
      <c r="V1662" t="str">
        <f>IF(COUNTIF(eucalc_variables_proxies!A:A,B1662)&gt;0,"yes","no")</f>
        <v>no</v>
      </c>
      <c r="AO1662" s="29"/>
      <c r="AP1662" s="103"/>
      <c r="AQ1662" s="29"/>
      <c r="AR1662" s="105"/>
      <c r="AS1662" s="29"/>
    </row>
    <row r="1663" spans="1:45" ht="13.2" customHeight="1">
      <c r="B1663" s="97" t="s">
        <v>5799</v>
      </c>
      <c r="C1663" s="26" t="s">
        <v>6839</v>
      </c>
      <c r="E1663" s="27" t="s">
        <v>6061</v>
      </c>
      <c r="F1663" t="s">
        <v>48</v>
      </c>
      <c r="G1663" s="30" t="s">
        <v>6838</v>
      </c>
      <c r="H1663" t="s">
        <v>526</v>
      </c>
      <c r="I1663" t="s">
        <v>2023</v>
      </c>
      <c r="K1663" s="28"/>
      <c r="M1663" t="s">
        <v>38</v>
      </c>
      <c r="N1663" s="1" t="str">
        <f>_xlfn.CONCAT("1000000*", A1662)</f>
        <v>1000000*wat_water-withdrawal_livestock[million m3]</v>
      </c>
      <c r="R1663" t="str">
        <f>IF(COUNTIF(soi_input_variables!A:A,B1663)&gt;0,"yes","no")</f>
        <v>no</v>
      </c>
      <c r="S1663" t="str">
        <f>IF(COUNTIF(midas_input_variables!A:A,B1663)&gt;0,"yes","no")</f>
        <v>yes</v>
      </c>
      <c r="T1663" t="str">
        <f t="shared" si="934"/>
        <v>yes</v>
      </c>
      <c r="V1663" t="str">
        <f>IF(COUNTIF(eucalc_variables_proxies!A:A,B1663)&gt;0,"yes","no")</f>
        <v>yes</v>
      </c>
      <c r="AO1663" s="29"/>
      <c r="AP1663" s="103"/>
      <c r="AQ1663" s="29"/>
      <c r="AR1663" s="105"/>
      <c r="AS1663" s="29"/>
    </row>
    <row r="1664" spans="1:45" ht="14.4">
      <c r="A1664" t="s">
        <v>5947</v>
      </c>
      <c r="B1664" s="97" t="s">
        <v>5802</v>
      </c>
      <c r="C1664" s="26" t="s">
        <v>6840</v>
      </c>
      <c r="D1664" s="27"/>
      <c r="E1664" s="27" t="s">
        <v>61</v>
      </c>
      <c r="F1664" t="s">
        <v>48</v>
      </c>
      <c r="G1664" s="30"/>
      <c r="K1664" s="28"/>
      <c r="M1664" t="s">
        <v>38</v>
      </c>
      <c r="R1664" t="str">
        <f>IF(COUNTIF(soi_input_variables!A:A,B1664)&gt;0,"yes","no")</f>
        <v>no</v>
      </c>
      <c r="S1664" t="str">
        <f>IF(COUNTIF(midas_input_variables!A:A,B1664)&gt;0,"yes","no")</f>
        <v>no</v>
      </c>
      <c r="T1664" t="str">
        <f t="shared" si="934"/>
        <v>no</v>
      </c>
      <c r="U1664">
        <v>0.02</v>
      </c>
      <c r="V1664" t="str">
        <f>IF(COUNTIF(eucalc_variables_proxies!A:A,B1664)&gt;0,"yes","no")</f>
        <v>yes</v>
      </c>
      <c r="AO1664" s="29"/>
      <c r="AP1664" s="103"/>
      <c r="AQ1664" s="29"/>
      <c r="AR1664" s="105"/>
      <c r="AS1664" s="29"/>
    </row>
    <row r="1665" spans="1:45" ht="18" customHeight="1">
      <c r="A1665" t="s">
        <v>4467</v>
      </c>
      <c r="B1665" s="97" t="s">
        <v>5805</v>
      </c>
      <c r="C1665" s="26" t="s">
        <v>3863</v>
      </c>
      <c r="D1665" s="27"/>
      <c r="E1665" s="27" t="s">
        <v>2890</v>
      </c>
      <c r="F1665" t="s">
        <v>48</v>
      </c>
      <c r="G1665" s="30"/>
      <c r="K1665" s="28"/>
      <c r="M1665" t="s">
        <v>38</v>
      </c>
      <c r="R1665" t="str">
        <f>IF(COUNTIF(soi_input_variables!A:A,B1665)&gt;0,"yes","no")</f>
        <v>no</v>
      </c>
      <c r="S1665" t="str">
        <f>IF(COUNTIF(midas_input_variables!A:A,B1665)&gt;0,"yes","no")</f>
        <v>no</v>
      </c>
      <c r="T1665" t="str">
        <f t="shared" si="934"/>
        <v>no</v>
      </c>
      <c r="V1665" t="str">
        <f>IF(COUNTIF(eucalc_variables_proxies!A:A,B1665)&gt;0,"yes","no")</f>
        <v>yes</v>
      </c>
      <c r="AO1665" s="29"/>
      <c r="AP1665" s="103"/>
      <c r="AQ1665" s="29"/>
      <c r="AR1665" s="105"/>
      <c r="AS1665" s="29"/>
    </row>
    <row r="1666" spans="1:45" ht="14.4">
      <c r="A1666" t="s">
        <v>5976</v>
      </c>
      <c r="B1666" s="97" t="s">
        <v>5808</v>
      </c>
      <c r="C1666" s="26" t="s">
        <v>6841</v>
      </c>
      <c r="D1666" s="27"/>
      <c r="E1666" s="27" t="s">
        <v>2890</v>
      </c>
      <c r="F1666" t="s">
        <v>48</v>
      </c>
      <c r="G1666" s="30" t="s">
        <v>337</v>
      </c>
      <c r="H1666" t="s">
        <v>6842</v>
      </c>
      <c r="I1666" t="s">
        <v>337</v>
      </c>
      <c r="K1666" s="28"/>
      <c r="M1666" t="s">
        <v>38</v>
      </c>
      <c r="R1666" t="str">
        <f>IF(COUNTIF(soi_input_variables!A:A,B1666)&gt;0,"yes","no")</f>
        <v>no</v>
      </c>
      <c r="S1666" t="str">
        <f>IF(COUNTIF(midas_input_variables!A:A,B1666)&gt;0,"yes","no")</f>
        <v>yes</v>
      </c>
      <c r="T1666" t="str">
        <f t="shared" si="934"/>
        <v>yes</v>
      </c>
      <c r="U1666">
        <f t="shared" ref="U1666:U1669" si="940">0.0005</f>
        <v>5.0000000000000001E-4</v>
      </c>
      <c r="V1666" t="str">
        <f>IF(COUNTIF(eucalc_variables_proxies!A:A,B1666)&gt;0,"yes","no")</f>
        <v>yes</v>
      </c>
      <c r="X1666" t="s">
        <v>3147</v>
      </c>
      <c r="Y1666" t="s">
        <v>3147</v>
      </c>
      <c r="AO1666" s="29"/>
      <c r="AP1666" s="103"/>
      <c r="AQ1666" s="29"/>
      <c r="AR1666" s="105"/>
      <c r="AS1666" s="29"/>
    </row>
    <row r="1667" spans="1:45" ht="14.4">
      <c r="A1667" t="s">
        <v>5974</v>
      </c>
      <c r="B1667" s="97" t="s">
        <v>5810</v>
      </c>
      <c r="C1667" s="26" t="s">
        <v>6843</v>
      </c>
      <c r="D1667" s="27"/>
      <c r="E1667" s="27" t="s">
        <v>2890</v>
      </c>
      <c r="F1667" t="s">
        <v>48</v>
      </c>
      <c r="G1667" s="30" t="s">
        <v>337</v>
      </c>
      <c r="H1667" t="s">
        <v>6842</v>
      </c>
      <c r="I1667" t="s">
        <v>337</v>
      </c>
      <c r="K1667" s="28"/>
      <c r="M1667" t="s">
        <v>38</v>
      </c>
      <c r="R1667" t="str">
        <f>IF(COUNTIF(soi_input_variables!A:A,B1667)&gt;0,"yes","no")</f>
        <v>no</v>
      </c>
      <c r="S1667" t="str">
        <f>IF(COUNTIF(midas_input_variables!A:A,B1667)&gt;0,"yes","no")</f>
        <v>yes</v>
      </c>
      <c r="T1667" t="str">
        <f t="shared" si="934"/>
        <v>yes</v>
      </c>
      <c r="U1667">
        <f t="shared" si="940"/>
        <v>5.0000000000000001E-4</v>
      </c>
      <c r="V1667" t="str">
        <f>IF(COUNTIF(eucalc_variables_proxies!A:A,B1667)&gt;0,"yes","no")</f>
        <v>yes</v>
      </c>
      <c r="X1667" t="s">
        <v>3147</v>
      </c>
      <c r="Y1667" t="s">
        <v>3147</v>
      </c>
      <c r="AO1667" s="29"/>
      <c r="AP1667" s="103"/>
      <c r="AQ1667" s="29"/>
      <c r="AR1667" s="105"/>
      <c r="AS1667" s="29"/>
    </row>
    <row r="1668" spans="1:45" ht="14.4">
      <c r="A1668" t="s">
        <v>5972</v>
      </c>
      <c r="B1668" s="97" t="s">
        <v>5813</v>
      </c>
      <c r="C1668" s="26" t="s">
        <v>6844</v>
      </c>
      <c r="D1668" s="27"/>
      <c r="E1668" s="27" t="s">
        <v>2890</v>
      </c>
      <c r="F1668" t="s">
        <v>48</v>
      </c>
      <c r="G1668" s="30" t="s">
        <v>337</v>
      </c>
      <c r="H1668" t="s">
        <v>6845</v>
      </c>
      <c r="I1668" t="s">
        <v>337</v>
      </c>
      <c r="K1668" s="28"/>
      <c r="M1668" t="s">
        <v>38</v>
      </c>
      <c r="R1668" t="str">
        <f>IF(COUNTIF(soi_input_variables!A:A,B1668)&gt;0,"yes","no")</f>
        <v>no</v>
      </c>
      <c r="S1668" t="str">
        <f>IF(COUNTIF(midas_input_variables!A:A,B1668)&gt;0,"yes","no")</f>
        <v>yes</v>
      </c>
      <c r="T1668" t="str">
        <f t="shared" si="934"/>
        <v>yes</v>
      </c>
      <c r="U1668">
        <f t="shared" si="940"/>
        <v>5.0000000000000001E-4</v>
      </c>
      <c r="V1668" t="str">
        <f>IF(COUNTIF(eucalc_variables_proxies!A:A,B1668)&gt;0,"yes","no")</f>
        <v>yes</v>
      </c>
      <c r="X1668" t="s">
        <v>3147</v>
      </c>
      <c r="Y1668" t="s">
        <v>3147</v>
      </c>
      <c r="AO1668" s="29"/>
      <c r="AP1668" s="103"/>
      <c r="AQ1668" s="29"/>
      <c r="AR1668" s="105"/>
      <c r="AS1668" s="29"/>
    </row>
    <row r="1669" spans="1:45" ht="14.4">
      <c r="A1669" t="s">
        <v>5978</v>
      </c>
      <c r="B1669" s="97" t="s">
        <v>5816</v>
      </c>
      <c r="C1669" s="26" t="s">
        <v>6846</v>
      </c>
      <c r="D1669" s="27"/>
      <c r="E1669" s="27" t="s">
        <v>2890</v>
      </c>
      <c r="F1669" t="s">
        <v>48</v>
      </c>
      <c r="G1669" s="30" t="s">
        <v>337</v>
      </c>
      <c r="H1669" t="s">
        <v>6842</v>
      </c>
      <c r="I1669" t="s">
        <v>337</v>
      </c>
      <c r="K1669" s="28"/>
      <c r="M1669" t="s">
        <v>38</v>
      </c>
      <c r="R1669" t="str">
        <f>IF(COUNTIF(soi_input_variables!A:A,B1669)&gt;0,"yes","no")</f>
        <v>no</v>
      </c>
      <c r="S1669" t="str">
        <f>IF(COUNTIF(midas_input_variables!A:A,B1669)&gt;0,"yes","no")</f>
        <v>yes</v>
      </c>
      <c r="T1669" t="str">
        <f t="shared" si="934"/>
        <v>yes</v>
      </c>
      <c r="U1669">
        <f t="shared" si="940"/>
        <v>5.0000000000000001E-4</v>
      </c>
      <c r="V1669" t="str">
        <f>IF(COUNTIF(eucalc_variables_proxies!A:A,B1669)&gt;0,"yes","no")</f>
        <v>yes</v>
      </c>
      <c r="X1669" t="s">
        <v>3147</v>
      </c>
      <c r="Y1669" t="s">
        <v>3147</v>
      </c>
      <c r="AO1669" s="29"/>
      <c r="AP1669" s="103"/>
      <c r="AQ1669" s="29"/>
      <c r="AR1669" s="105"/>
      <c r="AS1669" s="29"/>
    </row>
    <row r="1670" spans="1:45" ht="14.4">
      <c r="A1670" t="s">
        <v>5992</v>
      </c>
      <c r="B1670" s="97" t="s">
        <v>5819</v>
      </c>
      <c r="C1670" s="26" t="s">
        <v>6847</v>
      </c>
      <c r="D1670" s="27"/>
      <c r="E1670" s="27" t="s">
        <v>35</v>
      </c>
      <c r="F1670" t="s">
        <v>48</v>
      </c>
      <c r="G1670" s="30" t="s">
        <v>337</v>
      </c>
      <c r="H1670" t="s">
        <v>6842</v>
      </c>
      <c r="I1670" t="s">
        <v>337</v>
      </c>
      <c r="K1670" s="28"/>
      <c r="M1670" t="s">
        <v>38</v>
      </c>
      <c r="R1670" t="str">
        <f>IF(COUNTIF(soi_input_variables!A:A,B1670)&gt;0,"yes","no")</f>
        <v>no</v>
      </c>
      <c r="S1670" t="str">
        <f>IF(COUNTIF(midas_input_variables!A:A,B1670)&gt;0,"yes","no")</f>
        <v>no</v>
      </c>
      <c r="T1670" t="str">
        <f t="shared" si="934"/>
        <v>no</v>
      </c>
      <c r="V1670" t="str">
        <f>IF(COUNTIF(eucalc_variables_proxies!A:A,B1670)&gt;0,"yes","no")</f>
        <v>yes</v>
      </c>
      <c r="X1670" t="s">
        <v>3147</v>
      </c>
      <c r="Y1670" t="s">
        <v>3147</v>
      </c>
      <c r="AO1670" s="29"/>
      <c r="AP1670" s="103"/>
      <c r="AQ1670" s="29"/>
      <c r="AR1670" s="105"/>
      <c r="AS1670" s="29"/>
    </row>
    <row r="1671" spans="1:45" ht="14.4">
      <c r="A1671" t="s">
        <v>5990</v>
      </c>
      <c r="B1671" s="97" t="s">
        <v>5822</v>
      </c>
      <c r="C1671" s="26" t="s">
        <v>6848</v>
      </c>
      <c r="D1671" s="27"/>
      <c r="E1671" s="27" t="s">
        <v>35</v>
      </c>
      <c r="F1671" t="s">
        <v>48</v>
      </c>
      <c r="G1671" s="30" t="s">
        <v>337</v>
      </c>
      <c r="H1671" t="s">
        <v>6842</v>
      </c>
      <c r="I1671" t="s">
        <v>337</v>
      </c>
      <c r="K1671" s="28"/>
      <c r="M1671" t="s">
        <v>38</v>
      </c>
      <c r="R1671" t="str">
        <f>IF(COUNTIF(soi_input_variables!A:A,B1671)&gt;0,"yes","no")</f>
        <v>no</v>
      </c>
      <c r="S1671" t="str">
        <f>IF(COUNTIF(midas_input_variables!A:A,B1671)&gt;0,"yes","no")</f>
        <v>no</v>
      </c>
      <c r="T1671" t="str">
        <f t="shared" si="934"/>
        <v>no</v>
      </c>
      <c r="V1671" t="str">
        <f>IF(COUNTIF(eucalc_variables_proxies!A:A,B1671)&gt;0,"yes","no")</f>
        <v>yes</v>
      </c>
      <c r="X1671" t="s">
        <v>3147</v>
      </c>
      <c r="Y1671" t="s">
        <v>3147</v>
      </c>
      <c r="AO1671" s="29"/>
      <c r="AP1671" s="103"/>
      <c r="AQ1671" s="29"/>
      <c r="AR1671" s="105"/>
      <c r="AS1671" s="29"/>
    </row>
    <row r="1672" spans="1:45" ht="13.5" customHeight="1">
      <c r="A1672" t="s">
        <v>5994</v>
      </c>
      <c r="B1672" s="97" t="s">
        <v>5825</v>
      </c>
      <c r="C1672" s="26" t="s">
        <v>6849</v>
      </c>
      <c r="D1672" s="27"/>
      <c r="E1672" s="27" t="s">
        <v>35</v>
      </c>
      <c r="F1672" t="s">
        <v>48</v>
      </c>
      <c r="G1672" s="30" t="s">
        <v>337</v>
      </c>
      <c r="H1672" t="s">
        <v>6842</v>
      </c>
      <c r="I1672" t="s">
        <v>4366</v>
      </c>
      <c r="K1672" s="28"/>
      <c r="M1672" t="s">
        <v>38</v>
      </c>
      <c r="R1672" t="str">
        <f>IF(COUNTIF(soi_input_variables!A:A,B1672)&gt;0,"yes","no")</f>
        <v>no</v>
      </c>
      <c r="S1672" t="str">
        <f>IF(COUNTIF(midas_input_variables!A:A,B1672)&gt;0,"yes","no")</f>
        <v>no</v>
      </c>
      <c r="T1672" t="str">
        <f t="shared" si="934"/>
        <v>no</v>
      </c>
      <c r="V1672" t="str">
        <f>IF(COUNTIF(eucalc_variables_proxies!A:A,B1672)&gt;0,"yes","no")</f>
        <v>yes</v>
      </c>
      <c r="X1672" t="s">
        <v>3147</v>
      </c>
      <c r="Y1672" t="s">
        <v>3147</v>
      </c>
      <c r="AO1672" s="29"/>
      <c r="AP1672" s="103"/>
      <c r="AQ1672" s="29"/>
      <c r="AR1672" s="105"/>
      <c r="AS1672" s="29"/>
    </row>
    <row r="1673" spans="1:45" ht="14.4">
      <c r="A1673" t="s">
        <v>5970</v>
      </c>
      <c r="B1673" s="97" t="s">
        <v>5828</v>
      </c>
      <c r="C1673" s="26" t="s">
        <v>6850</v>
      </c>
      <c r="D1673" s="27"/>
      <c r="E1673" s="27" t="s">
        <v>2890</v>
      </c>
      <c r="F1673" t="s">
        <v>48</v>
      </c>
      <c r="G1673" s="30" t="s">
        <v>337</v>
      </c>
      <c r="H1673" t="s">
        <v>6842</v>
      </c>
      <c r="I1673" t="s">
        <v>337</v>
      </c>
      <c r="K1673" s="28"/>
      <c r="M1673" t="s">
        <v>38</v>
      </c>
      <c r="R1673" t="str">
        <f>IF(COUNTIF(soi_input_variables!A:A,B1673)&gt;0,"yes","no")</f>
        <v>no</v>
      </c>
      <c r="S1673" t="str">
        <f>IF(COUNTIF(midas_input_variables!A:A,B1673)&gt;0,"yes","no")</f>
        <v>no</v>
      </c>
      <c r="T1673" t="str">
        <f t="shared" si="934"/>
        <v>no</v>
      </c>
      <c r="V1673" t="str">
        <f>IF(COUNTIF(eucalc_variables_proxies!A:A,B1673)&gt;0,"yes","no")</f>
        <v>yes</v>
      </c>
      <c r="X1673" t="s">
        <v>3147</v>
      </c>
      <c r="Y1673" t="s">
        <v>3147</v>
      </c>
      <c r="AO1673" s="29"/>
      <c r="AP1673" s="103"/>
      <c r="AQ1673" s="29"/>
      <c r="AR1673" s="105"/>
      <c r="AS1673" s="29"/>
    </row>
    <row r="1674" spans="1:45" ht="14.4">
      <c r="A1674" t="s">
        <v>5980</v>
      </c>
      <c r="B1674" s="97" t="s">
        <v>5831</v>
      </c>
      <c r="C1674" s="26" t="s">
        <v>6851</v>
      </c>
      <c r="D1674" s="27"/>
      <c r="E1674" s="27" t="s">
        <v>2890</v>
      </c>
      <c r="F1674" t="s">
        <v>48</v>
      </c>
      <c r="G1674" s="30" t="s">
        <v>337</v>
      </c>
      <c r="H1674" t="s">
        <v>6842</v>
      </c>
      <c r="I1674" t="s">
        <v>337</v>
      </c>
      <c r="K1674" s="28"/>
      <c r="M1674" t="s">
        <v>38</v>
      </c>
      <c r="R1674" t="str">
        <f>IF(COUNTIF(soi_input_variables!A:A,B1674)&gt;0,"yes","no")</f>
        <v>no</v>
      </c>
      <c r="S1674" t="str">
        <f>IF(COUNTIF(midas_input_variables!A:A,B1674)&gt;0,"yes","no")</f>
        <v>no</v>
      </c>
      <c r="T1674" t="str">
        <f t="shared" si="934"/>
        <v>no</v>
      </c>
      <c r="V1674" t="str">
        <f>IF(COUNTIF(eucalc_variables_proxies!A:A,B1674)&gt;0,"yes","no")</f>
        <v>yes</v>
      </c>
      <c r="X1674" t="s">
        <v>3147</v>
      </c>
      <c r="Y1674" t="s">
        <v>3147</v>
      </c>
      <c r="AO1674" s="29"/>
      <c r="AP1674" s="103"/>
      <c r="AQ1674" s="29"/>
      <c r="AR1674" s="105"/>
      <c r="AS1674" s="29"/>
    </row>
    <row r="1675" spans="1:45" ht="14.4">
      <c r="A1675" t="s">
        <v>5982</v>
      </c>
      <c r="B1675" s="97" t="s">
        <v>5834</v>
      </c>
      <c r="C1675" s="26" t="s">
        <v>6852</v>
      </c>
      <c r="D1675" s="27"/>
      <c r="E1675" s="27" t="s">
        <v>2890</v>
      </c>
      <c r="F1675" t="s">
        <v>48</v>
      </c>
      <c r="G1675" s="30" t="s">
        <v>337</v>
      </c>
      <c r="H1675" t="s">
        <v>6842</v>
      </c>
      <c r="I1675" t="s">
        <v>4366</v>
      </c>
      <c r="K1675" s="28"/>
      <c r="M1675" t="s">
        <v>38</v>
      </c>
      <c r="R1675" t="str">
        <f>IF(COUNTIF(soi_input_variables!A:A,B1675)&gt;0,"yes","no")</f>
        <v>no</v>
      </c>
      <c r="S1675" t="str">
        <f>IF(COUNTIF(midas_input_variables!A:A,B1675)&gt;0,"yes","no")</f>
        <v>no</v>
      </c>
      <c r="T1675" t="str">
        <f t="shared" si="934"/>
        <v>no</v>
      </c>
      <c r="V1675" t="str">
        <f>IF(COUNTIF(eucalc_variables_proxies!A:A,B1675)&gt;0,"yes","no")</f>
        <v>yes</v>
      </c>
      <c r="X1675" t="s">
        <v>3147</v>
      </c>
      <c r="Y1675" t="s">
        <v>3147</v>
      </c>
      <c r="AO1675" s="29"/>
      <c r="AP1675" s="103"/>
      <c r="AQ1675" s="29"/>
      <c r="AR1675" s="105"/>
      <c r="AS1675" s="29"/>
    </row>
    <row r="1676" spans="1:45" ht="14.4">
      <c r="A1676" t="s">
        <v>5996</v>
      </c>
      <c r="B1676" s="97" t="s">
        <v>5837</v>
      </c>
      <c r="C1676" s="26" t="s">
        <v>6853</v>
      </c>
      <c r="D1676" s="27"/>
      <c r="E1676" s="27" t="s">
        <v>35</v>
      </c>
      <c r="F1676" t="s">
        <v>48</v>
      </c>
      <c r="G1676" s="30" t="s">
        <v>337</v>
      </c>
      <c r="H1676" t="s">
        <v>6842</v>
      </c>
      <c r="I1676" t="s">
        <v>337</v>
      </c>
      <c r="K1676" s="28"/>
      <c r="M1676" t="s">
        <v>38</v>
      </c>
      <c r="R1676" t="str">
        <f>IF(COUNTIF(soi_input_variables!A:A,B1676)&gt;0,"yes","no")</f>
        <v>no</v>
      </c>
      <c r="S1676" t="str">
        <f>IF(COUNTIF(midas_input_variables!A:A,B1676)&gt;0,"yes","no")</f>
        <v>no</v>
      </c>
      <c r="T1676" t="str">
        <f t="shared" si="934"/>
        <v>no</v>
      </c>
      <c r="V1676" t="str">
        <f>IF(COUNTIF(eucalc_variables_proxies!A:A,B1676)&gt;0,"yes","no")</f>
        <v>yes</v>
      </c>
      <c r="X1676" t="s">
        <v>3147</v>
      </c>
      <c r="Y1676" t="s">
        <v>3147</v>
      </c>
      <c r="AO1676" s="29"/>
      <c r="AP1676" s="103"/>
      <c r="AQ1676" s="29"/>
      <c r="AR1676" s="105"/>
      <c r="AS1676" s="29"/>
    </row>
    <row r="1677" spans="1:45" ht="14.4">
      <c r="A1677" t="s">
        <v>5998</v>
      </c>
      <c r="B1677" s="97" t="s">
        <v>5839</v>
      </c>
      <c r="C1677" s="26" t="s">
        <v>6854</v>
      </c>
      <c r="D1677" s="27"/>
      <c r="E1677" s="27" t="s">
        <v>35</v>
      </c>
      <c r="F1677" t="s">
        <v>48</v>
      </c>
      <c r="G1677" s="30" t="s">
        <v>337</v>
      </c>
      <c r="H1677" t="s">
        <v>6842</v>
      </c>
      <c r="I1677" t="s">
        <v>337</v>
      </c>
      <c r="K1677" s="28"/>
      <c r="M1677" t="s">
        <v>38</v>
      </c>
      <c r="R1677" t="str">
        <f>IF(COUNTIF(soi_input_variables!A:A,B1677)&gt;0,"yes","no")</f>
        <v>no</v>
      </c>
      <c r="S1677" t="str">
        <f>IF(COUNTIF(midas_input_variables!A:A,B1677)&gt;0,"yes","no")</f>
        <v>no</v>
      </c>
      <c r="T1677" t="str">
        <f t="shared" si="934"/>
        <v>no</v>
      </c>
      <c r="V1677" t="str">
        <f>IF(COUNTIF(eucalc_variables_proxies!A:A,B1677)&gt;0,"yes","no")</f>
        <v>yes</v>
      </c>
      <c r="X1677" t="s">
        <v>3147</v>
      </c>
      <c r="Y1677" t="s">
        <v>3147</v>
      </c>
      <c r="AO1677" s="29"/>
      <c r="AP1677" s="103"/>
      <c r="AQ1677" s="29"/>
      <c r="AR1677" s="105"/>
      <c r="AS1677" s="29"/>
    </row>
    <row r="1678" spans="1:45" ht="18" customHeight="1">
      <c r="A1678" t="s">
        <v>6000</v>
      </c>
      <c r="B1678" s="97" t="s">
        <v>5843</v>
      </c>
      <c r="C1678" s="26" t="s">
        <v>6855</v>
      </c>
      <c r="D1678" s="27"/>
      <c r="E1678" s="27" t="s">
        <v>35</v>
      </c>
      <c r="F1678" t="s">
        <v>48</v>
      </c>
      <c r="G1678" s="30" t="s">
        <v>337</v>
      </c>
      <c r="H1678" t="s">
        <v>6842</v>
      </c>
      <c r="I1678" t="s">
        <v>4366</v>
      </c>
      <c r="K1678" s="28"/>
      <c r="M1678" t="s">
        <v>38</v>
      </c>
      <c r="R1678" t="str">
        <f>IF(COUNTIF(soi_input_variables!A:A,B1678)&gt;0,"yes","no")</f>
        <v>no</v>
      </c>
      <c r="S1678" t="str">
        <f>IF(COUNTIF(midas_input_variables!A:A,B1678)&gt;0,"yes","no")</f>
        <v>no</v>
      </c>
      <c r="T1678" t="str">
        <f t="shared" si="934"/>
        <v>no</v>
      </c>
      <c r="V1678" t="str">
        <f>IF(COUNTIF(eucalc_variables_proxies!A:A,B1678)&gt;0,"yes","no")</f>
        <v>yes</v>
      </c>
      <c r="X1678" t="s">
        <v>3147</v>
      </c>
      <c r="Y1678" t="s">
        <v>3147</v>
      </c>
      <c r="AO1678" s="29"/>
      <c r="AP1678" s="103"/>
      <c r="AQ1678" s="29"/>
      <c r="AR1678" s="105"/>
      <c r="AS1678" s="29"/>
    </row>
    <row r="1679" spans="1:45" ht="16.2" customHeight="1">
      <c r="A1679" t="s">
        <v>5986</v>
      </c>
      <c r="B1679" s="97" t="s">
        <v>5846</v>
      </c>
      <c r="C1679" s="26" t="s">
        <v>6856</v>
      </c>
      <c r="D1679" s="27"/>
      <c r="E1679" s="27" t="s">
        <v>35</v>
      </c>
      <c r="F1679" t="s">
        <v>48</v>
      </c>
      <c r="G1679" s="30" t="s">
        <v>337</v>
      </c>
      <c r="H1679" t="s">
        <v>6842</v>
      </c>
      <c r="I1679" t="s">
        <v>337</v>
      </c>
      <c r="K1679" s="28"/>
      <c r="M1679" t="s">
        <v>38</v>
      </c>
      <c r="R1679" t="str">
        <f>IF(COUNTIF(soi_input_variables!A:A,B1679)&gt;0,"yes","no")</f>
        <v>no</v>
      </c>
      <c r="S1679" t="str">
        <f>IF(COUNTIF(midas_input_variables!A:A,B1679)&gt;0,"yes","no")</f>
        <v>no</v>
      </c>
      <c r="T1679" t="str">
        <f t="shared" si="934"/>
        <v>no</v>
      </c>
      <c r="V1679" t="str">
        <f>IF(COUNTIF(eucalc_variables_proxies!A:A,B1679)&gt;0,"yes","no")</f>
        <v>yes</v>
      </c>
      <c r="X1679" t="s">
        <v>3147</v>
      </c>
      <c r="Y1679" t="s">
        <v>3147</v>
      </c>
      <c r="AO1679" s="29"/>
      <c r="AP1679" s="103"/>
      <c r="AQ1679" s="29"/>
      <c r="AR1679" s="105"/>
      <c r="AS1679" s="29"/>
    </row>
    <row r="1680" spans="1:45" ht="15" customHeight="1">
      <c r="A1680" t="s">
        <v>5984</v>
      </c>
      <c r="B1680" s="97" t="s">
        <v>5849</v>
      </c>
      <c r="C1680" s="26" t="s">
        <v>6857</v>
      </c>
      <c r="D1680" s="27"/>
      <c r="E1680" s="27" t="s">
        <v>35</v>
      </c>
      <c r="F1680" t="s">
        <v>48</v>
      </c>
      <c r="G1680" s="30" t="s">
        <v>337</v>
      </c>
      <c r="H1680" t="s">
        <v>6845</v>
      </c>
      <c r="I1680" t="s">
        <v>337</v>
      </c>
      <c r="K1680" s="28"/>
      <c r="M1680" t="s">
        <v>38</v>
      </c>
      <c r="R1680" t="str">
        <f>IF(COUNTIF(soi_input_variables!A:A,B1680)&gt;0,"yes","no")</f>
        <v>no</v>
      </c>
      <c r="S1680" t="str">
        <f>IF(COUNTIF(midas_input_variables!A:A,B1680)&gt;0,"yes","no")</f>
        <v>no</v>
      </c>
      <c r="T1680" t="str">
        <f t="shared" si="934"/>
        <v>no</v>
      </c>
      <c r="V1680" t="str">
        <f>IF(COUNTIF(eucalc_variables_proxies!A:A,B1680)&gt;0,"yes","no")</f>
        <v>yes</v>
      </c>
      <c r="X1680" t="s">
        <v>3147</v>
      </c>
      <c r="Y1680" t="s">
        <v>3147</v>
      </c>
      <c r="AO1680" s="29"/>
      <c r="AP1680" s="103"/>
      <c r="AQ1680" s="29"/>
      <c r="AR1680" s="105"/>
      <c r="AS1680" s="29"/>
    </row>
    <row r="1681" spans="1:45" ht="12.6" customHeight="1">
      <c r="A1681" t="s">
        <v>5988</v>
      </c>
      <c r="B1681" s="97" t="s">
        <v>5852</v>
      </c>
      <c r="C1681" s="26" t="s">
        <v>6855</v>
      </c>
      <c r="D1681" s="27"/>
      <c r="E1681" s="27" t="s">
        <v>35</v>
      </c>
      <c r="F1681" t="s">
        <v>48</v>
      </c>
      <c r="G1681" s="30" t="s">
        <v>337</v>
      </c>
      <c r="H1681" t="s">
        <v>6842</v>
      </c>
      <c r="I1681" t="s">
        <v>4366</v>
      </c>
      <c r="K1681" s="28"/>
      <c r="M1681" t="s">
        <v>38</v>
      </c>
      <c r="R1681" t="str">
        <f>IF(COUNTIF(soi_input_variables!A:A,B1681)&gt;0,"yes","no")</f>
        <v>no</v>
      </c>
      <c r="S1681" t="str">
        <f>IF(COUNTIF(midas_input_variables!A:A,B1681)&gt;0,"yes","no")</f>
        <v>no</v>
      </c>
      <c r="T1681" t="str">
        <f t="shared" si="934"/>
        <v>no</v>
      </c>
      <c r="V1681" t="str">
        <f>IF(COUNTIF(eucalc_variables_proxies!A:A,B1681)&gt;0,"yes","no")</f>
        <v>yes</v>
      </c>
      <c r="X1681" t="s">
        <v>3147</v>
      </c>
      <c r="Y1681" t="s">
        <v>3147</v>
      </c>
      <c r="AO1681" s="29"/>
      <c r="AP1681" s="103"/>
      <c r="AQ1681" s="29"/>
      <c r="AR1681" s="105"/>
      <c r="AS1681" s="29"/>
    </row>
    <row r="1682" spans="1:45" ht="12.6" customHeight="1">
      <c r="A1682" t="s">
        <v>5949</v>
      </c>
      <c r="B1682" t="s">
        <v>6858</v>
      </c>
      <c r="C1682" s="26"/>
      <c r="D1682" s="27"/>
      <c r="E1682" s="27" t="s">
        <v>1163</v>
      </c>
      <c r="F1682" t="s">
        <v>48</v>
      </c>
      <c r="G1682" s="30" t="s">
        <v>337</v>
      </c>
      <c r="K1682" s="28"/>
      <c r="M1682" s="198" t="s">
        <v>1707</v>
      </c>
      <c r="R1682" t="str">
        <f>IF(COUNTIF(soi_input_variables!A:A,B1682)&gt;0,"yes","no")</f>
        <v>no</v>
      </c>
      <c r="S1682" t="str">
        <f>IF(COUNTIF(midas_input_variables!A:A,B1682)&gt;0,"yes","no")</f>
        <v>no</v>
      </c>
      <c r="T1682" t="str">
        <f t="shared" ref="T1682:T1691" si="941">IF(OR(R1682="yes",S1682="yes"),"yes","no")</f>
        <v>no</v>
      </c>
      <c r="V1682" t="str">
        <f>IF(COUNTIF(eucalc_variables_proxies!A:A,B1682)&gt;0,"yes","no")</f>
        <v>no</v>
      </c>
      <c r="W1682" s="198" t="s">
        <v>38</v>
      </c>
      <c r="AO1682" s="29"/>
      <c r="AP1682" s="103"/>
      <c r="AQ1682" s="29"/>
      <c r="AR1682" s="105"/>
      <c r="AS1682" s="29"/>
    </row>
    <row r="1683" spans="1:45" ht="12.6" customHeight="1">
      <c r="A1683" t="s">
        <v>5951</v>
      </c>
      <c r="B1683" t="s">
        <v>6859</v>
      </c>
      <c r="C1683" s="26"/>
      <c r="D1683" s="27"/>
      <c r="E1683" s="27" t="s">
        <v>1163</v>
      </c>
      <c r="F1683" t="s">
        <v>48</v>
      </c>
      <c r="G1683" s="30" t="s">
        <v>337</v>
      </c>
      <c r="K1683" s="28"/>
      <c r="M1683" s="198" t="s">
        <v>1707</v>
      </c>
      <c r="R1683" t="str">
        <f>IF(COUNTIF(soi_input_variables!A:A,B1683)&gt;0,"yes","no")</f>
        <v>no</v>
      </c>
      <c r="S1683" t="str">
        <f>IF(COUNTIF(midas_input_variables!A:A,B1683)&gt;0,"yes","no")</f>
        <v>no</v>
      </c>
      <c r="T1683" t="str">
        <f t="shared" si="941"/>
        <v>no</v>
      </c>
      <c r="V1683" t="str">
        <f>IF(COUNTIF(eucalc_variables_proxies!A:A,B1683)&gt;0,"yes","no")</f>
        <v>no</v>
      </c>
      <c r="W1683" s="198" t="s">
        <v>38</v>
      </c>
      <c r="AO1683" s="29"/>
      <c r="AP1683" s="103"/>
      <c r="AQ1683" s="29"/>
      <c r="AR1683" s="105"/>
      <c r="AS1683" s="29"/>
    </row>
    <row r="1684" spans="1:45" ht="12.6" customHeight="1">
      <c r="A1684" t="s">
        <v>5953</v>
      </c>
      <c r="B1684" t="s">
        <v>6860</v>
      </c>
      <c r="C1684" s="26"/>
      <c r="D1684" s="27"/>
      <c r="E1684" s="27" t="s">
        <v>1163</v>
      </c>
      <c r="F1684" t="s">
        <v>48</v>
      </c>
      <c r="G1684" s="30" t="s">
        <v>337</v>
      </c>
      <c r="K1684" s="28"/>
      <c r="M1684" s="198" t="s">
        <v>1707</v>
      </c>
      <c r="R1684" t="str">
        <f>IF(COUNTIF(soi_input_variables!A:A,B1684)&gt;0,"yes","no")</f>
        <v>no</v>
      </c>
      <c r="S1684" t="str">
        <f>IF(COUNTIF(midas_input_variables!A:A,B1684)&gt;0,"yes","no")</f>
        <v>no</v>
      </c>
      <c r="T1684" t="str">
        <f t="shared" si="941"/>
        <v>no</v>
      </c>
      <c r="V1684" t="str">
        <f>IF(COUNTIF(eucalc_variables_proxies!A:A,B1684)&gt;0,"yes","no")</f>
        <v>no</v>
      </c>
      <c r="W1684" s="198" t="s">
        <v>38</v>
      </c>
      <c r="AO1684" s="29"/>
      <c r="AP1684" s="103"/>
      <c r="AQ1684" s="29"/>
      <c r="AR1684" s="105"/>
      <c r="AS1684" s="29"/>
    </row>
    <row r="1685" spans="1:45" ht="12.6" customHeight="1">
      <c r="A1685" t="s">
        <v>5955</v>
      </c>
      <c r="B1685" t="s">
        <v>6861</v>
      </c>
      <c r="C1685" s="26"/>
      <c r="D1685" s="27"/>
      <c r="E1685" s="27" t="s">
        <v>1163</v>
      </c>
      <c r="F1685" t="s">
        <v>48</v>
      </c>
      <c r="G1685" s="30" t="s">
        <v>337</v>
      </c>
      <c r="K1685" s="28"/>
      <c r="M1685" s="198" t="s">
        <v>1707</v>
      </c>
      <c r="R1685" t="str">
        <f>IF(COUNTIF(soi_input_variables!A:A,B1685)&gt;0,"yes","no")</f>
        <v>no</v>
      </c>
      <c r="S1685" t="str">
        <f>IF(COUNTIF(midas_input_variables!A:A,B1685)&gt;0,"yes","no")</f>
        <v>no</v>
      </c>
      <c r="T1685" t="str">
        <f t="shared" si="941"/>
        <v>no</v>
      </c>
      <c r="V1685" t="str">
        <f>IF(COUNTIF(eucalc_variables_proxies!A:A,B1685)&gt;0,"yes","no")</f>
        <v>no</v>
      </c>
      <c r="W1685" s="198" t="s">
        <v>38</v>
      </c>
      <c r="AO1685" s="29"/>
      <c r="AP1685" s="103"/>
      <c r="AQ1685" s="29"/>
      <c r="AR1685" s="105"/>
      <c r="AS1685" s="29"/>
    </row>
    <row r="1686" spans="1:45" ht="12.6" customHeight="1">
      <c r="A1686" t="s">
        <v>5957</v>
      </c>
      <c r="B1686" t="s">
        <v>6862</v>
      </c>
      <c r="C1686" s="26"/>
      <c r="D1686" s="27"/>
      <c r="E1686" s="27" t="s">
        <v>1163</v>
      </c>
      <c r="F1686" t="s">
        <v>48</v>
      </c>
      <c r="G1686" s="30" t="s">
        <v>337</v>
      </c>
      <c r="K1686" s="28"/>
      <c r="M1686" s="198" t="s">
        <v>1707</v>
      </c>
      <c r="R1686" t="str">
        <f>IF(COUNTIF(soi_input_variables!A:A,B1686)&gt;0,"yes","no")</f>
        <v>no</v>
      </c>
      <c r="S1686" t="str">
        <f>IF(COUNTIF(midas_input_variables!A:A,B1686)&gt;0,"yes","no")</f>
        <v>no</v>
      </c>
      <c r="T1686" t="str">
        <f t="shared" si="941"/>
        <v>no</v>
      </c>
      <c r="V1686" t="str">
        <f>IF(COUNTIF(eucalc_variables_proxies!A:A,B1686)&gt;0,"yes","no")</f>
        <v>no</v>
      </c>
      <c r="W1686" s="198" t="s">
        <v>38</v>
      </c>
      <c r="AO1686" s="29"/>
      <c r="AP1686" s="103"/>
      <c r="AQ1686" s="29"/>
      <c r="AR1686" s="105"/>
      <c r="AS1686" s="29"/>
    </row>
    <row r="1687" spans="1:45" ht="12.6" customHeight="1">
      <c r="A1687" t="s">
        <v>5959</v>
      </c>
      <c r="B1687" t="s">
        <v>6863</v>
      </c>
      <c r="C1687" s="26"/>
      <c r="D1687" s="27"/>
      <c r="E1687" s="27" t="s">
        <v>1163</v>
      </c>
      <c r="F1687" t="s">
        <v>48</v>
      </c>
      <c r="G1687" s="30" t="s">
        <v>337</v>
      </c>
      <c r="K1687" s="28"/>
      <c r="M1687" s="198" t="s">
        <v>1707</v>
      </c>
      <c r="R1687" t="str">
        <f>IF(COUNTIF(soi_input_variables!A:A,B1687)&gt;0,"yes","no")</f>
        <v>no</v>
      </c>
      <c r="S1687" t="str">
        <f>IF(COUNTIF(midas_input_variables!A:A,B1687)&gt;0,"yes","no")</f>
        <v>no</v>
      </c>
      <c r="T1687" t="str">
        <f t="shared" si="941"/>
        <v>no</v>
      </c>
      <c r="V1687" t="str">
        <f>IF(COUNTIF(eucalc_variables_proxies!A:A,B1687)&gt;0,"yes","no")</f>
        <v>no</v>
      </c>
      <c r="W1687" s="198" t="s">
        <v>38</v>
      </c>
      <c r="AO1687" s="29"/>
      <c r="AP1687" s="103"/>
      <c r="AQ1687" s="29"/>
      <c r="AR1687" s="105"/>
      <c r="AS1687" s="29"/>
    </row>
    <row r="1688" spans="1:45" ht="12.6" customHeight="1">
      <c r="A1688" t="s">
        <v>5961</v>
      </c>
      <c r="B1688" t="s">
        <v>6864</v>
      </c>
      <c r="C1688" s="26"/>
      <c r="D1688" s="27"/>
      <c r="E1688" s="27" t="s">
        <v>1163</v>
      </c>
      <c r="F1688" t="s">
        <v>48</v>
      </c>
      <c r="G1688" s="30" t="s">
        <v>337</v>
      </c>
      <c r="K1688" s="28"/>
      <c r="M1688" s="198" t="s">
        <v>1707</v>
      </c>
      <c r="R1688" t="str">
        <f>IF(COUNTIF(soi_input_variables!A:A,B1688)&gt;0,"yes","no")</f>
        <v>no</v>
      </c>
      <c r="S1688" t="str">
        <f>IF(COUNTIF(midas_input_variables!A:A,B1688)&gt;0,"yes","no")</f>
        <v>no</v>
      </c>
      <c r="T1688" t="str">
        <f t="shared" si="941"/>
        <v>no</v>
      </c>
      <c r="V1688" t="str">
        <f>IF(COUNTIF(eucalc_variables_proxies!A:A,B1688)&gt;0,"yes","no")</f>
        <v>no</v>
      </c>
      <c r="W1688" s="198" t="s">
        <v>38</v>
      </c>
      <c r="AO1688" s="29"/>
      <c r="AP1688" s="103"/>
      <c r="AQ1688" s="29"/>
      <c r="AR1688" s="105"/>
      <c r="AS1688" s="29"/>
    </row>
    <row r="1689" spans="1:45" ht="12.6" customHeight="1">
      <c r="A1689" t="s">
        <v>5963</v>
      </c>
      <c r="B1689" t="s">
        <v>6865</v>
      </c>
      <c r="C1689" s="26"/>
      <c r="D1689" s="27"/>
      <c r="E1689" s="27" t="s">
        <v>1163</v>
      </c>
      <c r="F1689" t="s">
        <v>48</v>
      </c>
      <c r="G1689" s="30" t="s">
        <v>337</v>
      </c>
      <c r="K1689" s="28"/>
      <c r="M1689" s="198" t="s">
        <v>1707</v>
      </c>
      <c r="R1689" t="str">
        <f>IF(COUNTIF(soi_input_variables!A:A,B1689)&gt;0,"yes","no")</f>
        <v>no</v>
      </c>
      <c r="S1689" t="str">
        <f>IF(COUNTIF(midas_input_variables!A:A,B1689)&gt;0,"yes","no")</f>
        <v>no</v>
      </c>
      <c r="T1689" t="str">
        <f t="shared" si="941"/>
        <v>no</v>
      </c>
      <c r="V1689" t="str">
        <f>IF(COUNTIF(eucalc_variables_proxies!A:A,B1689)&gt;0,"yes","no")</f>
        <v>no</v>
      </c>
      <c r="W1689" s="198" t="s">
        <v>38</v>
      </c>
      <c r="AO1689" s="29"/>
      <c r="AP1689" s="103"/>
      <c r="AQ1689" s="29"/>
      <c r="AR1689" s="105"/>
      <c r="AS1689" s="29"/>
    </row>
    <row r="1690" spans="1:45" ht="12.6" customHeight="1">
      <c r="A1690" t="s">
        <v>5965</v>
      </c>
      <c r="B1690" t="s">
        <v>6866</v>
      </c>
      <c r="C1690" s="26"/>
      <c r="D1690" s="27"/>
      <c r="E1690" s="27" t="s">
        <v>1163</v>
      </c>
      <c r="F1690" t="s">
        <v>48</v>
      </c>
      <c r="G1690" s="30" t="s">
        <v>337</v>
      </c>
      <c r="K1690" s="28"/>
      <c r="M1690" s="198" t="s">
        <v>1707</v>
      </c>
      <c r="R1690" t="str">
        <f>IF(COUNTIF(soi_input_variables!A:A,B1690)&gt;0,"yes","no")</f>
        <v>no</v>
      </c>
      <c r="S1690" t="str">
        <f>IF(COUNTIF(midas_input_variables!A:A,B1690)&gt;0,"yes","no")</f>
        <v>no</v>
      </c>
      <c r="T1690" t="str">
        <f t="shared" si="941"/>
        <v>no</v>
      </c>
      <c r="V1690" t="str">
        <f>IF(COUNTIF(eucalc_variables_proxies!A:A,B1690)&gt;0,"yes","no")</f>
        <v>no</v>
      </c>
      <c r="W1690" s="198" t="s">
        <v>38</v>
      </c>
      <c r="AO1690" s="29"/>
      <c r="AP1690" s="103"/>
      <c r="AQ1690" s="29"/>
      <c r="AR1690" s="105"/>
      <c r="AS1690" s="29"/>
    </row>
    <row r="1691" spans="1:45" ht="12.6" customHeight="1">
      <c r="A1691" t="s">
        <v>5967</v>
      </c>
      <c r="B1691" t="s">
        <v>6867</v>
      </c>
      <c r="C1691" s="26"/>
      <c r="D1691" s="27"/>
      <c r="E1691" s="27" t="s">
        <v>1163</v>
      </c>
      <c r="F1691" t="s">
        <v>48</v>
      </c>
      <c r="G1691" s="30" t="s">
        <v>337</v>
      </c>
      <c r="K1691" s="28"/>
      <c r="M1691" s="198" t="s">
        <v>1707</v>
      </c>
      <c r="R1691" t="str">
        <f>IF(COUNTIF(soi_input_variables!A:A,B1691)&gt;0,"yes","no")</f>
        <v>no</v>
      </c>
      <c r="S1691" t="str">
        <f>IF(COUNTIF(midas_input_variables!A:A,B1691)&gt;0,"yes","no")</f>
        <v>no</v>
      </c>
      <c r="T1691" t="str">
        <f t="shared" si="941"/>
        <v>no</v>
      </c>
      <c r="V1691" t="str">
        <f>IF(COUNTIF(eucalc_variables_proxies!A:A,B1691)&gt;0,"yes","no")</f>
        <v>no</v>
      </c>
      <c r="W1691" s="198" t="s">
        <v>38</v>
      </c>
      <c r="AO1691" s="29"/>
      <c r="AP1691" s="103"/>
      <c r="AQ1691" s="29"/>
      <c r="AR1691" s="105"/>
      <c r="AS1691" s="29"/>
    </row>
    <row r="1692" spans="1:45" ht="12.6" customHeight="1">
      <c r="A1692" s="198" t="s">
        <v>4421</v>
      </c>
      <c r="B1692" t="s">
        <v>6868</v>
      </c>
      <c r="C1692" s="26"/>
      <c r="D1692" s="27"/>
      <c r="E1692" s="27" t="s">
        <v>2890</v>
      </c>
      <c r="F1692" t="s">
        <v>48</v>
      </c>
      <c r="G1692" s="30"/>
      <c r="K1692" s="28"/>
      <c r="M1692" s="198" t="s">
        <v>1707</v>
      </c>
      <c r="R1692" t="str">
        <f>IF(COUNTIF(soi_input_variables!A:A,B1692)&gt;0,"yes","no")</f>
        <v>no</v>
      </c>
      <c r="S1692" t="str">
        <f>IF(COUNTIF(midas_input_variables!A:A,B1692)&gt;0,"yes","no")</f>
        <v>no</v>
      </c>
      <c r="T1692" t="str">
        <f t="shared" ref="T1692:T1720" si="942">IF(OR(R1692="yes",S1692="yes"),"yes","no")</f>
        <v>no</v>
      </c>
      <c r="V1692" t="str">
        <f>IF(COUNTIF(eucalc_variables_proxies!A:A,B1692)&gt;0,"yes","no")</f>
        <v>no</v>
      </c>
      <c r="W1692" s="198" t="s">
        <v>38</v>
      </c>
      <c r="AO1692" s="29"/>
      <c r="AP1692" s="103"/>
      <c r="AQ1692" s="29"/>
      <c r="AR1692" s="105"/>
      <c r="AS1692" s="29"/>
    </row>
    <row r="1693" spans="1:45" ht="12.6" customHeight="1">
      <c r="A1693" t="s">
        <v>4434</v>
      </c>
      <c r="B1693" t="s">
        <v>6869</v>
      </c>
      <c r="C1693" s="26"/>
      <c r="D1693" s="27"/>
      <c r="E1693" s="27" t="s">
        <v>2890</v>
      </c>
      <c r="F1693" t="s">
        <v>48</v>
      </c>
      <c r="G1693" s="30"/>
      <c r="K1693" s="28"/>
      <c r="M1693" s="198" t="s">
        <v>1707</v>
      </c>
      <c r="R1693" t="str">
        <f>IF(COUNTIF(soi_input_variables!A:A,B1693)&gt;0,"yes","no")</f>
        <v>no</v>
      </c>
      <c r="S1693" t="str">
        <f>IF(COUNTIF(midas_input_variables!A:A,B1693)&gt;0,"yes","no")</f>
        <v>no</v>
      </c>
      <c r="T1693" t="str">
        <f t="shared" si="942"/>
        <v>no</v>
      </c>
      <c r="V1693" t="str">
        <f>IF(COUNTIF(eucalc_variables_proxies!A:A,B1693)&gt;0,"yes","no")</f>
        <v>no</v>
      </c>
      <c r="W1693" s="198" t="s">
        <v>38</v>
      </c>
      <c r="AO1693" s="29"/>
      <c r="AP1693" s="103"/>
      <c r="AQ1693" s="29"/>
      <c r="AR1693" s="105"/>
      <c r="AS1693" s="29"/>
    </row>
    <row r="1694" spans="1:45" ht="12.6" customHeight="1">
      <c r="A1694" t="s">
        <v>4449</v>
      </c>
      <c r="B1694" t="s">
        <v>6870</v>
      </c>
      <c r="C1694" s="26"/>
      <c r="D1694" s="27"/>
      <c r="E1694" s="27" t="s">
        <v>2890</v>
      </c>
      <c r="F1694" t="s">
        <v>48</v>
      </c>
      <c r="G1694" s="30"/>
      <c r="K1694" s="28"/>
      <c r="M1694" s="198" t="s">
        <v>1707</v>
      </c>
      <c r="R1694" t="str">
        <f>IF(COUNTIF(soi_input_variables!A:A,B1694)&gt;0,"yes","no")</f>
        <v>no</v>
      </c>
      <c r="S1694" t="str">
        <f>IF(COUNTIF(midas_input_variables!A:A,B1694)&gt;0,"yes","no")</f>
        <v>no</v>
      </c>
      <c r="T1694" t="str">
        <f t="shared" si="942"/>
        <v>no</v>
      </c>
      <c r="V1694" t="str">
        <f>IF(COUNTIF(eucalc_variables_proxies!A:A,B1694)&gt;0,"yes","no")</f>
        <v>no</v>
      </c>
      <c r="W1694" s="198" t="s">
        <v>38</v>
      </c>
      <c r="AO1694" s="29"/>
      <c r="AP1694" s="103"/>
      <c r="AQ1694" s="29"/>
      <c r="AR1694" s="105"/>
      <c r="AS1694" s="29"/>
    </row>
    <row r="1695" spans="1:45" ht="12.6" customHeight="1">
      <c r="A1695" t="s">
        <v>4400</v>
      </c>
      <c r="B1695" t="s">
        <v>6871</v>
      </c>
      <c r="C1695" s="26"/>
      <c r="D1695" s="27"/>
      <c r="E1695" s="27" t="s">
        <v>2890</v>
      </c>
      <c r="F1695" t="s">
        <v>48</v>
      </c>
      <c r="G1695" s="30"/>
      <c r="K1695" s="28"/>
      <c r="M1695" s="198" t="s">
        <v>1707</v>
      </c>
      <c r="R1695" t="str">
        <f>IF(COUNTIF(soi_input_variables!A:A,B1695)&gt;0,"yes","no")</f>
        <v>no</v>
      </c>
      <c r="S1695" t="str">
        <f>IF(COUNTIF(midas_input_variables!A:A,B1695)&gt;0,"yes","no")</f>
        <v>no</v>
      </c>
      <c r="T1695" t="str">
        <f t="shared" si="942"/>
        <v>no</v>
      </c>
      <c r="V1695" t="str">
        <f>IF(COUNTIF(eucalc_variables_proxies!A:A,B1695)&gt;0,"yes","no")</f>
        <v>no</v>
      </c>
      <c r="W1695" s="198" t="s">
        <v>38</v>
      </c>
      <c r="AO1695" s="29"/>
      <c r="AP1695" s="103"/>
      <c r="AQ1695" s="29"/>
      <c r="AR1695" s="105"/>
      <c r="AS1695" s="29"/>
    </row>
    <row r="1696" spans="1:45" ht="12.6" customHeight="1">
      <c r="A1696" t="s">
        <v>4404</v>
      </c>
      <c r="B1696" t="s">
        <v>6872</v>
      </c>
      <c r="C1696" s="26"/>
      <c r="D1696" s="27"/>
      <c r="E1696" s="27" t="s">
        <v>2890</v>
      </c>
      <c r="F1696" t="s">
        <v>48</v>
      </c>
      <c r="G1696" s="30"/>
      <c r="K1696" s="28"/>
      <c r="M1696" s="198" t="s">
        <v>1707</v>
      </c>
      <c r="R1696" t="str">
        <f>IF(COUNTIF(soi_input_variables!A:A,B1696)&gt;0,"yes","no")</f>
        <v>no</v>
      </c>
      <c r="S1696" t="str">
        <f>IF(COUNTIF(midas_input_variables!A:A,B1696)&gt;0,"yes","no")</f>
        <v>no</v>
      </c>
      <c r="T1696" t="str">
        <f t="shared" si="942"/>
        <v>no</v>
      </c>
      <c r="V1696" t="str">
        <f>IF(COUNTIF(eucalc_variables_proxies!A:A,B1696)&gt;0,"yes","no")</f>
        <v>no</v>
      </c>
      <c r="W1696" s="198" t="s">
        <v>38</v>
      </c>
      <c r="AO1696" s="29"/>
      <c r="AP1696" s="103"/>
      <c r="AQ1696" s="29"/>
      <c r="AR1696" s="105"/>
      <c r="AS1696" s="29"/>
    </row>
    <row r="1697" spans="1:45" ht="12.6" customHeight="1">
      <c r="A1697" t="s">
        <v>4445</v>
      </c>
      <c r="B1697" t="s">
        <v>6873</v>
      </c>
      <c r="C1697" s="26"/>
      <c r="D1697" s="27"/>
      <c r="E1697" s="27" t="s">
        <v>2890</v>
      </c>
      <c r="F1697" t="s">
        <v>48</v>
      </c>
      <c r="G1697" s="30"/>
      <c r="K1697" s="28"/>
      <c r="M1697" s="198" t="s">
        <v>1707</v>
      </c>
      <c r="R1697" t="str">
        <f>IF(COUNTIF(soi_input_variables!A:A,B1697)&gt;0,"yes","no")</f>
        <v>no</v>
      </c>
      <c r="S1697" t="str">
        <f>IF(COUNTIF(midas_input_variables!A:A,B1697)&gt;0,"yes","no")</f>
        <v>no</v>
      </c>
      <c r="T1697" t="str">
        <f t="shared" si="942"/>
        <v>no</v>
      </c>
      <c r="V1697" t="str">
        <f>IF(COUNTIF(eucalc_variables_proxies!A:A,B1697)&gt;0,"yes","no")</f>
        <v>no</v>
      </c>
      <c r="W1697" s="198" t="s">
        <v>38</v>
      </c>
      <c r="AO1697" s="29"/>
      <c r="AP1697" s="103"/>
      <c r="AQ1697" s="29"/>
      <c r="AR1697" s="105"/>
      <c r="AS1697" s="29"/>
    </row>
    <row r="1698" spans="1:45" ht="12.6" customHeight="1">
      <c r="A1698" t="s">
        <v>4417</v>
      </c>
      <c r="B1698" t="s">
        <v>6874</v>
      </c>
      <c r="C1698" s="26"/>
      <c r="D1698" s="27"/>
      <c r="E1698" s="27" t="s">
        <v>2890</v>
      </c>
      <c r="F1698" t="s">
        <v>48</v>
      </c>
      <c r="G1698" s="30"/>
      <c r="K1698" s="28"/>
      <c r="M1698" s="198" t="s">
        <v>1707</v>
      </c>
      <c r="R1698" t="str">
        <f>IF(COUNTIF(soi_input_variables!A:A,B1698)&gt;0,"yes","no")</f>
        <v>no</v>
      </c>
      <c r="S1698" t="str">
        <f>IF(COUNTIF(midas_input_variables!A:A,B1698)&gt;0,"yes","no")</f>
        <v>no</v>
      </c>
      <c r="T1698" t="str">
        <f t="shared" si="942"/>
        <v>no</v>
      </c>
      <c r="V1698" t="str">
        <f>IF(COUNTIF(eucalc_variables_proxies!A:A,B1698)&gt;0,"yes","no")</f>
        <v>no</v>
      </c>
      <c r="W1698" s="198" t="s">
        <v>38</v>
      </c>
      <c r="AO1698" s="29"/>
      <c r="AP1698" s="103"/>
      <c r="AQ1698" s="29"/>
      <c r="AR1698" s="105"/>
      <c r="AS1698" s="29"/>
    </row>
    <row r="1699" spans="1:45" ht="12.6" customHeight="1">
      <c r="A1699" t="s">
        <v>4391</v>
      </c>
      <c r="B1699" t="s">
        <v>6875</v>
      </c>
      <c r="C1699" s="26"/>
      <c r="D1699" s="27"/>
      <c r="E1699" s="27" t="s">
        <v>2890</v>
      </c>
      <c r="F1699" t="s">
        <v>48</v>
      </c>
      <c r="G1699" s="30"/>
      <c r="K1699" s="28"/>
      <c r="M1699" s="198" t="s">
        <v>1707</v>
      </c>
      <c r="R1699" t="str">
        <f>IF(COUNTIF(soi_input_variables!A:A,B1699)&gt;0,"yes","no")</f>
        <v>no</v>
      </c>
      <c r="S1699" t="str">
        <f>IF(COUNTIF(midas_input_variables!A:A,B1699)&gt;0,"yes","no")</f>
        <v>no</v>
      </c>
      <c r="T1699" t="str">
        <f t="shared" si="942"/>
        <v>no</v>
      </c>
      <c r="V1699" t="str">
        <f>IF(COUNTIF(eucalc_variables_proxies!A:A,B1699)&gt;0,"yes","no")</f>
        <v>no</v>
      </c>
      <c r="W1699" s="198" t="s">
        <v>38</v>
      </c>
      <c r="AO1699" s="29"/>
      <c r="AP1699" s="103"/>
      <c r="AQ1699" s="29"/>
      <c r="AR1699" s="105"/>
      <c r="AS1699" s="29"/>
    </row>
    <row r="1700" spans="1:45" ht="12.6" customHeight="1">
      <c r="A1700" t="s">
        <v>4427</v>
      </c>
      <c r="B1700" t="s">
        <v>6876</v>
      </c>
      <c r="C1700" s="26"/>
      <c r="D1700" s="27"/>
      <c r="E1700" s="27" t="s">
        <v>2890</v>
      </c>
      <c r="F1700" t="s">
        <v>48</v>
      </c>
      <c r="G1700" s="30"/>
      <c r="K1700" s="28"/>
      <c r="M1700" s="198" t="s">
        <v>1707</v>
      </c>
      <c r="R1700" t="str">
        <f>IF(COUNTIF(soi_input_variables!A:A,B1700)&gt;0,"yes","no")</f>
        <v>no</v>
      </c>
      <c r="S1700" t="str">
        <f>IF(COUNTIF(midas_input_variables!A:A,B1700)&gt;0,"yes","no")</f>
        <v>no</v>
      </c>
      <c r="T1700" t="str">
        <f t="shared" si="942"/>
        <v>no</v>
      </c>
      <c r="V1700" t="str">
        <f>IF(COUNTIF(eucalc_variables_proxies!A:A,B1700)&gt;0,"yes","no")</f>
        <v>no</v>
      </c>
      <c r="W1700" s="198" t="s">
        <v>38</v>
      </c>
      <c r="AO1700" s="29"/>
      <c r="AP1700" s="103"/>
      <c r="AQ1700" s="29"/>
      <c r="AR1700" s="105"/>
      <c r="AS1700" s="29"/>
    </row>
    <row r="1701" spans="1:45" ht="12.6" customHeight="1">
      <c r="A1701" t="s">
        <v>4442</v>
      </c>
      <c r="B1701" t="s">
        <v>6877</v>
      </c>
      <c r="C1701" s="26"/>
      <c r="D1701" s="27"/>
      <c r="E1701" s="27" t="s">
        <v>2890</v>
      </c>
      <c r="F1701" t="s">
        <v>48</v>
      </c>
      <c r="G1701" s="30"/>
      <c r="K1701" s="28"/>
      <c r="M1701" s="198" t="s">
        <v>1707</v>
      </c>
      <c r="R1701" t="str">
        <f>IF(COUNTIF(soi_input_variables!A:A,B1701)&gt;0,"yes","no")</f>
        <v>no</v>
      </c>
      <c r="S1701" t="str">
        <f>IF(COUNTIF(midas_input_variables!A:A,B1701)&gt;0,"yes","no")</f>
        <v>no</v>
      </c>
      <c r="T1701" t="str">
        <f t="shared" si="942"/>
        <v>no</v>
      </c>
      <c r="V1701" t="str">
        <f>IF(COUNTIF(eucalc_variables_proxies!A:A,B1701)&gt;0,"yes","no")</f>
        <v>no</v>
      </c>
      <c r="W1701" s="198" t="s">
        <v>38</v>
      </c>
      <c r="AO1701" s="29"/>
      <c r="AP1701" s="103"/>
      <c r="AQ1701" s="29"/>
      <c r="AR1701" s="105"/>
      <c r="AS1701" s="29"/>
    </row>
    <row r="1702" spans="1:45" ht="12.6" customHeight="1">
      <c r="A1702" t="s">
        <v>4410</v>
      </c>
      <c r="B1702" t="s">
        <v>6878</v>
      </c>
      <c r="C1702" s="26"/>
      <c r="D1702" s="27"/>
      <c r="E1702" s="27" t="s">
        <v>2890</v>
      </c>
      <c r="F1702" t="s">
        <v>48</v>
      </c>
      <c r="G1702" s="30"/>
      <c r="K1702" s="28"/>
      <c r="M1702" s="198" t="s">
        <v>1707</v>
      </c>
      <c r="R1702" t="str">
        <f>IF(COUNTIF(soi_input_variables!A:A,B1702)&gt;0,"yes","no")</f>
        <v>no</v>
      </c>
      <c r="S1702" t="str">
        <f>IF(COUNTIF(midas_input_variables!A:A,B1702)&gt;0,"yes","no")</f>
        <v>no</v>
      </c>
      <c r="T1702" t="str">
        <f t="shared" si="942"/>
        <v>no</v>
      </c>
      <c r="V1702" t="str">
        <f>IF(COUNTIF(eucalc_variables_proxies!A:A,B1702)&gt;0,"yes","no")</f>
        <v>no</v>
      </c>
      <c r="W1702" s="198" t="s">
        <v>38</v>
      </c>
      <c r="AO1702" s="29"/>
      <c r="AP1702" s="103"/>
      <c r="AQ1702" s="29"/>
      <c r="AR1702" s="105"/>
      <c r="AS1702" s="29"/>
    </row>
    <row r="1703" spans="1:45" ht="12.6" customHeight="1">
      <c r="A1703" t="s">
        <v>4413</v>
      </c>
      <c r="B1703" t="s">
        <v>6879</v>
      </c>
      <c r="C1703" s="26"/>
      <c r="D1703" s="27"/>
      <c r="E1703" s="27" t="s">
        <v>2890</v>
      </c>
      <c r="F1703" t="s">
        <v>48</v>
      </c>
      <c r="G1703" s="30"/>
      <c r="K1703" s="28"/>
      <c r="M1703" s="198" t="s">
        <v>1707</v>
      </c>
      <c r="R1703" t="str">
        <f>IF(COUNTIF(soi_input_variables!A:A,B1703)&gt;0,"yes","no")</f>
        <v>no</v>
      </c>
      <c r="S1703" t="str">
        <f>IF(COUNTIF(midas_input_variables!A:A,B1703)&gt;0,"yes","no")</f>
        <v>no</v>
      </c>
      <c r="T1703" t="str">
        <f t="shared" si="942"/>
        <v>no</v>
      </c>
      <c r="V1703" t="str">
        <f>IF(COUNTIF(eucalc_variables_proxies!A:A,B1703)&gt;0,"yes","no")</f>
        <v>no</v>
      </c>
      <c r="W1703" s="198" t="s">
        <v>38</v>
      </c>
      <c r="AO1703" s="29"/>
      <c r="AP1703" s="103"/>
      <c r="AQ1703" s="29"/>
      <c r="AR1703" s="105"/>
      <c r="AS1703" s="29"/>
    </row>
    <row r="1704" spans="1:45" ht="12.6" customHeight="1">
      <c r="A1704" t="s">
        <v>4387</v>
      </c>
      <c r="B1704" t="s">
        <v>6880</v>
      </c>
      <c r="C1704" s="26"/>
      <c r="D1704" s="27"/>
      <c r="E1704" s="27" t="s">
        <v>2890</v>
      </c>
      <c r="F1704" t="s">
        <v>48</v>
      </c>
      <c r="G1704" s="30"/>
      <c r="K1704" s="28"/>
      <c r="M1704" s="198" t="s">
        <v>1707</v>
      </c>
      <c r="R1704" t="str">
        <f>IF(COUNTIF(soi_input_variables!A:A,B1704)&gt;0,"yes","no")</f>
        <v>no</v>
      </c>
      <c r="S1704" t="str">
        <f>IF(COUNTIF(midas_input_variables!A:A,B1704)&gt;0,"yes","no")</f>
        <v>no</v>
      </c>
      <c r="T1704" t="str">
        <f t="shared" si="942"/>
        <v>no</v>
      </c>
      <c r="V1704" t="str">
        <f>IF(COUNTIF(eucalc_variables_proxies!A:A,B1704)&gt;0,"yes","no")</f>
        <v>no</v>
      </c>
      <c r="W1704" s="198" t="s">
        <v>38</v>
      </c>
      <c r="AO1704" s="29"/>
      <c r="AP1704" s="103"/>
      <c r="AQ1704" s="29"/>
      <c r="AR1704" s="105"/>
      <c r="AS1704" s="29"/>
    </row>
    <row r="1705" spans="1:45" ht="12.6" customHeight="1">
      <c r="A1705" t="s">
        <v>4440</v>
      </c>
      <c r="B1705" t="s">
        <v>6881</v>
      </c>
      <c r="C1705" s="26"/>
      <c r="D1705" s="27"/>
      <c r="E1705" s="27" t="s">
        <v>2890</v>
      </c>
      <c r="F1705" t="s">
        <v>48</v>
      </c>
      <c r="G1705" s="30"/>
      <c r="K1705" s="28"/>
      <c r="M1705" s="198" t="s">
        <v>1707</v>
      </c>
      <c r="R1705" t="str">
        <f>IF(COUNTIF(soi_input_variables!A:A,B1705)&gt;0,"yes","no")</f>
        <v>no</v>
      </c>
      <c r="S1705" t="str">
        <f>IF(COUNTIF(midas_input_variables!A:A,B1705)&gt;0,"yes","no")</f>
        <v>no</v>
      </c>
      <c r="T1705" t="str">
        <f t="shared" si="942"/>
        <v>no</v>
      </c>
      <c r="V1705" t="str">
        <f>IF(COUNTIF(eucalc_variables_proxies!A:A,B1705)&gt;0,"yes","no")</f>
        <v>no</v>
      </c>
      <c r="W1705" s="198" t="s">
        <v>38</v>
      </c>
      <c r="AO1705" s="29"/>
      <c r="AP1705" s="103"/>
      <c r="AQ1705" s="29"/>
      <c r="AR1705" s="105"/>
      <c r="AS1705" s="29"/>
    </row>
    <row r="1706" spans="1:45" ht="12.6" customHeight="1">
      <c r="A1706" t="s">
        <v>4458</v>
      </c>
      <c r="B1706" t="s">
        <v>6882</v>
      </c>
      <c r="C1706" s="26"/>
      <c r="D1706" s="27"/>
      <c r="E1706" s="27" t="s">
        <v>2890</v>
      </c>
      <c r="F1706" t="s">
        <v>48</v>
      </c>
      <c r="G1706" s="30"/>
      <c r="K1706" s="28"/>
      <c r="M1706" s="198" t="s">
        <v>1707</v>
      </c>
      <c r="R1706" t="str">
        <f>IF(COUNTIF(soi_input_variables!A:A,B1706)&gt;0,"yes","no")</f>
        <v>no</v>
      </c>
      <c r="S1706" t="str">
        <f>IF(COUNTIF(midas_input_variables!A:A,B1706)&gt;0,"yes","no")</f>
        <v>no</v>
      </c>
      <c r="T1706" t="str">
        <f t="shared" si="942"/>
        <v>no</v>
      </c>
      <c r="V1706" t="str">
        <f>IF(COUNTIF(eucalc_variables_proxies!A:A,B1706)&gt;0,"yes","no")</f>
        <v>no</v>
      </c>
      <c r="W1706" s="198" t="s">
        <v>38</v>
      </c>
      <c r="AO1706" s="29"/>
      <c r="AP1706" s="103"/>
      <c r="AQ1706" s="29"/>
      <c r="AR1706" s="105"/>
      <c r="AS1706" s="29"/>
    </row>
    <row r="1707" spans="1:45" ht="12.6" customHeight="1">
      <c r="A1707" t="s">
        <v>4423</v>
      </c>
      <c r="B1707" t="s">
        <v>6883</v>
      </c>
      <c r="C1707" s="26"/>
      <c r="D1707" s="27"/>
      <c r="E1707" s="27" t="s">
        <v>2890</v>
      </c>
      <c r="F1707" t="s">
        <v>48</v>
      </c>
      <c r="G1707" s="30"/>
      <c r="K1707" s="28"/>
      <c r="M1707" s="198" t="s">
        <v>1707</v>
      </c>
      <c r="R1707" t="str">
        <f>IF(COUNTIF(soi_input_variables!A:A,B1707)&gt;0,"yes","no")</f>
        <v>no</v>
      </c>
      <c r="S1707" t="str">
        <f>IF(COUNTIF(midas_input_variables!A:A,B1707)&gt;0,"yes","no")</f>
        <v>no</v>
      </c>
      <c r="T1707" t="str">
        <f t="shared" si="942"/>
        <v>no</v>
      </c>
      <c r="V1707" t="str">
        <f>IF(COUNTIF(eucalc_variables_proxies!A:A,B1707)&gt;0,"yes","no")</f>
        <v>no</v>
      </c>
      <c r="W1707" s="198" t="s">
        <v>38</v>
      </c>
      <c r="AO1707" s="29"/>
      <c r="AP1707" s="103"/>
      <c r="AQ1707" s="29"/>
      <c r="AR1707" s="105"/>
      <c r="AS1707" s="29"/>
    </row>
    <row r="1708" spans="1:45" ht="12.6" customHeight="1">
      <c r="A1708" t="s">
        <v>4419</v>
      </c>
      <c r="B1708" t="s">
        <v>6884</v>
      </c>
      <c r="C1708" s="26"/>
      <c r="D1708" s="27"/>
      <c r="E1708" s="27" t="s">
        <v>2890</v>
      </c>
      <c r="F1708" t="s">
        <v>48</v>
      </c>
      <c r="G1708" s="30"/>
      <c r="K1708" s="28"/>
      <c r="M1708" s="198" t="s">
        <v>1707</v>
      </c>
      <c r="R1708" t="str">
        <f>IF(COUNTIF(soi_input_variables!A:A,B1708)&gt;0,"yes","no")</f>
        <v>no</v>
      </c>
      <c r="S1708" t="str">
        <f>IF(COUNTIF(midas_input_variables!A:A,B1708)&gt;0,"yes","no")</f>
        <v>no</v>
      </c>
      <c r="T1708" t="str">
        <f t="shared" si="942"/>
        <v>no</v>
      </c>
      <c r="V1708" t="str">
        <f>IF(COUNTIF(eucalc_variables_proxies!A:A,B1708)&gt;0,"yes","no")</f>
        <v>no</v>
      </c>
      <c r="W1708" s="198" t="s">
        <v>38</v>
      </c>
      <c r="AO1708" s="29"/>
      <c r="AP1708" s="103"/>
      <c r="AQ1708" s="29"/>
      <c r="AR1708" s="105"/>
      <c r="AS1708" s="29"/>
    </row>
    <row r="1709" spans="1:45" ht="12.6" customHeight="1">
      <c r="A1709" t="s">
        <v>4396</v>
      </c>
      <c r="B1709" t="s">
        <v>6885</v>
      </c>
      <c r="C1709" s="26"/>
      <c r="D1709" s="27"/>
      <c r="E1709" s="27" t="s">
        <v>2890</v>
      </c>
      <c r="F1709" t="s">
        <v>48</v>
      </c>
      <c r="G1709" s="30"/>
      <c r="K1709" s="28"/>
      <c r="M1709" s="198" t="s">
        <v>1707</v>
      </c>
      <c r="R1709" t="str">
        <f>IF(COUNTIF(soi_input_variables!A:A,B1709)&gt;0,"yes","no")</f>
        <v>no</v>
      </c>
      <c r="S1709" t="str">
        <f>IF(COUNTIF(midas_input_variables!A:A,B1709)&gt;0,"yes","no")</f>
        <v>no</v>
      </c>
      <c r="T1709" t="str">
        <f t="shared" si="942"/>
        <v>no</v>
      </c>
      <c r="V1709" t="str">
        <f>IF(COUNTIF(eucalc_variables_proxies!A:A,B1709)&gt;0,"yes","no")</f>
        <v>no</v>
      </c>
      <c r="W1709" s="198" t="s">
        <v>38</v>
      </c>
      <c r="AO1709" s="29"/>
      <c r="AP1709" s="103"/>
      <c r="AQ1709" s="29"/>
      <c r="AR1709" s="105"/>
      <c r="AS1709" s="29"/>
    </row>
    <row r="1710" spans="1:45" ht="12.6" customHeight="1">
      <c r="A1710" t="s">
        <v>4407</v>
      </c>
      <c r="B1710" t="s">
        <v>6886</v>
      </c>
      <c r="C1710" s="26"/>
      <c r="D1710" s="27"/>
      <c r="E1710" s="27" t="s">
        <v>2890</v>
      </c>
      <c r="F1710" t="s">
        <v>48</v>
      </c>
      <c r="G1710" s="30"/>
      <c r="K1710" s="28"/>
      <c r="M1710" s="198" t="s">
        <v>1707</v>
      </c>
      <c r="R1710" t="str">
        <f>IF(COUNTIF(soi_input_variables!A:A,B1710)&gt;0,"yes","no")</f>
        <v>no</v>
      </c>
      <c r="S1710" t="str">
        <f>IF(COUNTIF(midas_input_variables!A:A,B1710)&gt;0,"yes","no")</f>
        <v>no</v>
      </c>
      <c r="T1710" t="str">
        <f t="shared" si="942"/>
        <v>no</v>
      </c>
      <c r="V1710" t="str">
        <f>IF(COUNTIF(eucalc_variables_proxies!A:A,B1710)&gt;0,"yes","no")</f>
        <v>no</v>
      </c>
      <c r="W1710" s="198" t="s">
        <v>38</v>
      </c>
      <c r="AO1710" s="29"/>
      <c r="AP1710" s="103"/>
      <c r="AQ1710" s="29"/>
      <c r="AR1710" s="105"/>
      <c r="AS1710" s="29"/>
    </row>
    <row r="1711" spans="1:45" ht="12.6" customHeight="1">
      <c r="A1711" t="s">
        <v>4452</v>
      </c>
      <c r="B1711" t="s">
        <v>6887</v>
      </c>
      <c r="C1711" s="26"/>
      <c r="D1711" s="27"/>
      <c r="E1711" s="27" t="s">
        <v>2890</v>
      </c>
      <c r="F1711" t="s">
        <v>48</v>
      </c>
      <c r="G1711" s="30"/>
      <c r="K1711" s="28"/>
      <c r="M1711" s="198" t="s">
        <v>1707</v>
      </c>
      <c r="R1711" t="str">
        <f>IF(COUNTIF(soi_input_variables!A:A,B1711)&gt;0,"yes","no")</f>
        <v>no</v>
      </c>
      <c r="S1711" t="str">
        <f>IF(COUNTIF(midas_input_variables!A:A,B1711)&gt;0,"yes","no")</f>
        <v>no</v>
      </c>
      <c r="T1711" t="str">
        <f t="shared" si="942"/>
        <v>no</v>
      </c>
      <c r="V1711" t="str">
        <f>IF(COUNTIF(eucalc_variables_proxies!A:A,B1711)&gt;0,"yes","no")</f>
        <v>no</v>
      </c>
      <c r="W1711" s="198" t="s">
        <v>38</v>
      </c>
      <c r="AO1711" s="29"/>
      <c r="AP1711" s="103"/>
      <c r="AQ1711" s="29"/>
      <c r="AR1711" s="105"/>
      <c r="AS1711" s="29"/>
    </row>
    <row r="1712" spans="1:45" ht="12.6" customHeight="1">
      <c r="A1712" t="s">
        <v>4431</v>
      </c>
      <c r="B1712" t="s">
        <v>6888</v>
      </c>
      <c r="C1712" s="26"/>
      <c r="D1712" s="27"/>
      <c r="E1712" s="27" t="s">
        <v>2890</v>
      </c>
      <c r="F1712" t="s">
        <v>48</v>
      </c>
      <c r="G1712" s="30"/>
      <c r="K1712" s="28"/>
      <c r="M1712" s="198" t="s">
        <v>1707</v>
      </c>
      <c r="R1712" t="str">
        <f>IF(COUNTIF(soi_input_variables!A:A,B1712)&gt;0,"yes","no")</f>
        <v>no</v>
      </c>
      <c r="S1712" t="str">
        <f>IF(COUNTIF(midas_input_variables!A:A,B1712)&gt;0,"yes","no")</f>
        <v>no</v>
      </c>
      <c r="T1712" t="str">
        <f t="shared" si="942"/>
        <v>no</v>
      </c>
      <c r="V1712" t="str">
        <f>IF(COUNTIF(eucalc_variables_proxies!A:A,B1712)&gt;0,"yes","no")</f>
        <v>no</v>
      </c>
      <c r="W1712" s="198" t="s">
        <v>38</v>
      </c>
      <c r="AO1712" s="29"/>
      <c r="AP1712" s="103"/>
      <c r="AQ1712" s="29"/>
      <c r="AR1712" s="105"/>
      <c r="AS1712" s="29"/>
    </row>
    <row r="1713" spans="1:45" ht="12.6" customHeight="1">
      <c r="A1713" t="s">
        <v>4455</v>
      </c>
      <c r="B1713" t="s">
        <v>6889</v>
      </c>
      <c r="C1713" s="26"/>
      <c r="D1713" s="27"/>
      <c r="E1713" s="27" t="s">
        <v>2890</v>
      </c>
      <c r="F1713" t="s">
        <v>48</v>
      </c>
      <c r="G1713" s="30"/>
      <c r="K1713" s="28"/>
      <c r="M1713" s="198" t="s">
        <v>1707</v>
      </c>
      <c r="R1713" t="str">
        <f>IF(COUNTIF(soi_input_variables!A:A,B1713)&gt;0,"yes","no")</f>
        <v>no</v>
      </c>
      <c r="S1713" t="str">
        <f>IF(COUNTIF(midas_input_variables!A:A,B1713)&gt;0,"yes","no")</f>
        <v>no</v>
      </c>
      <c r="T1713" t="str">
        <f t="shared" si="942"/>
        <v>no</v>
      </c>
      <c r="V1713" t="str">
        <f>IF(COUNTIF(eucalc_variables_proxies!A:A,B1713)&gt;0,"yes","no")</f>
        <v>no</v>
      </c>
      <c r="W1713" s="198" t="s">
        <v>38</v>
      </c>
      <c r="AO1713" s="29"/>
      <c r="AP1713" s="103"/>
      <c r="AQ1713" s="29"/>
      <c r="AR1713" s="105"/>
      <c r="AS1713" s="29"/>
    </row>
    <row r="1714" spans="1:45" ht="12.6" customHeight="1">
      <c r="A1714" t="s">
        <v>4461</v>
      </c>
      <c r="B1714" t="s">
        <v>6890</v>
      </c>
      <c r="C1714" s="26"/>
      <c r="D1714" s="27"/>
      <c r="E1714" s="27" t="s">
        <v>2890</v>
      </c>
      <c r="F1714" t="s">
        <v>48</v>
      </c>
      <c r="G1714" s="30"/>
      <c r="K1714" s="28"/>
      <c r="M1714" s="198" t="s">
        <v>1707</v>
      </c>
      <c r="R1714" t="str">
        <f>IF(COUNTIF(soi_input_variables!A:A,B1714)&gt;0,"yes","no")</f>
        <v>no</v>
      </c>
      <c r="S1714" t="str">
        <f>IF(COUNTIF(midas_input_variables!A:A,B1714)&gt;0,"yes","no")</f>
        <v>no</v>
      </c>
      <c r="T1714" t="str">
        <f t="shared" si="942"/>
        <v>no</v>
      </c>
      <c r="V1714" t="str">
        <f>IF(COUNTIF(eucalc_variables_proxies!A:A,B1714)&gt;0,"yes","no")</f>
        <v>no</v>
      </c>
      <c r="W1714" s="198" t="s">
        <v>38</v>
      </c>
      <c r="AO1714" s="29"/>
      <c r="AP1714" s="103"/>
      <c r="AQ1714" s="29"/>
      <c r="AR1714" s="105"/>
      <c r="AS1714" s="29"/>
    </row>
    <row r="1715" spans="1:45" ht="12.6" customHeight="1">
      <c r="A1715" t="s">
        <v>4447</v>
      </c>
      <c r="B1715" t="s">
        <v>6891</v>
      </c>
      <c r="C1715" s="26"/>
      <c r="D1715" s="27"/>
      <c r="E1715" s="27" t="s">
        <v>2890</v>
      </c>
      <c r="F1715" t="s">
        <v>48</v>
      </c>
      <c r="G1715" s="30"/>
      <c r="K1715" s="28"/>
      <c r="M1715" s="198" t="s">
        <v>1707</v>
      </c>
      <c r="R1715" t="str">
        <f>IF(COUNTIF(soi_input_variables!A:A,B1715)&gt;0,"yes","no")</f>
        <v>no</v>
      </c>
      <c r="S1715" t="str">
        <f>IF(COUNTIF(midas_input_variables!A:A,B1715)&gt;0,"yes","no")</f>
        <v>no</v>
      </c>
      <c r="T1715" t="str">
        <f t="shared" si="942"/>
        <v>no</v>
      </c>
      <c r="V1715" t="str">
        <f>IF(COUNTIF(eucalc_variables_proxies!A:A,B1715)&gt;0,"yes","no")</f>
        <v>no</v>
      </c>
      <c r="W1715" s="198" t="s">
        <v>38</v>
      </c>
      <c r="AO1715" s="29"/>
      <c r="AP1715" s="103"/>
      <c r="AQ1715" s="29"/>
      <c r="AR1715" s="105"/>
      <c r="AS1715" s="29"/>
    </row>
    <row r="1716" spans="1:45" ht="12.6" customHeight="1">
      <c r="A1716" t="s">
        <v>4438</v>
      </c>
      <c r="B1716" t="s">
        <v>6892</v>
      </c>
      <c r="C1716" s="26"/>
      <c r="D1716" s="27"/>
      <c r="E1716" s="27" t="s">
        <v>2890</v>
      </c>
      <c r="F1716" t="s">
        <v>48</v>
      </c>
      <c r="G1716" s="30"/>
      <c r="K1716" s="28"/>
      <c r="M1716" s="198" t="s">
        <v>1707</v>
      </c>
      <c r="R1716" t="str">
        <f>IF(COUNTIF(soi_input_variables!A:A,B1716)&gt;0,"yes","no")</f>
        <v>no</v>
      </c>
      <c r="S1716" t="str">
        <f>IF(COUNTIF(midas_input_variables!A:A,B1716)&gt;0,"yes","no")</f>
        <v>no</v>
      </c>
      <c r="T1716" t="str">
        <f t="shared" si="942"/>
        <v>no</v>
      </c>
      <c r="V1716" t="str">
        <f>IF(COUNTIF(eucalc_variables_proxies!A:A,B1716)&gt;0,"yes","no")</f>
        <v>no</v>
      </c>
      <c r="W1716" s="198" t="s">
        <v>38</v>
      </c>
      <c r="AO1716" s="29"/>
      <c r="AP1716" s="103"/>
      <c r="AQ1716" s="29"/>
      <c r="AR1716" s="105"/>
      <c r="AS1716" s="29"/>
    </row>
    <row r="1717" spans="1:45" ht="12.6" customHeight="1">
      <c r="A1717" t="s">
        <v>4464</v>
      </c>
      <c r="B1717" t="s">
        <v>6893</v>
      </c>
      <c r="C1717" s="26"/>
      <c r="D1717" s="27"/>
      <c r="E1717" s="27" t="s">
        <v>2890</v>
      </c>
      <c r="F1717" t="s">
        <v>48</v>
      </c>
      <c r="G1717" s="30"/>
      <c r="K1717" s="28"/>
      <c r="M1717" s="198" t="s">
        <v>1707</v>
      </c>
      <c r="R1717" t="str">
        <f>IF(COUNTIF(soi_input_variables!A:A,B1717)&gt;0,"yes","no")</f>
        <v>no</v>
      </c>
      <c r="S1717" t="str">
        <f>IF(COUNTIF(midas_input_variables!A:A,B1717)&gt;0,"yes","no")</f>
        <v>no</v>
      </c>
      <c r="T1717" t="str">
        <f t="shared" si="942"/>
        <v>no</v>
      </c>
      <c r="V1717" t="str">
        <f>IF(COUNTIF(eucalc_variables_proxies!A:A,B1717)&gt;0,"yes","no")</f>
        <v>no</v>
      </c>
      <c r="W1717" s="198" t="s">
        <v>38</v>
      </c>
      <c r="AO1717" s="29"/>
      <c r="AP1717" s="103"/>
      <c r="AQ1717" s="29"/>
      <c r="AR1717" s="105"/>
      <c r="AS1717" s="29"/>
    </row>
    <row r="1718" spans="1:45" ht="15" customHeight="1">
      <c r="A1718" s="198" t="s">
        <v>3536</v>
      </c>
      <c r="B1718" s="204" t="s">
        <v>6894</v>
      </c>
      <c r="E1718" s="198" t="s">
        <v>121</v>
      </c>
      <c r="F1718" s="198" t="s">
        <v>36</v>
      </c>
      <c r="G1718" s="198" t="s">
        <v>309</v>
      </c>
      <c r="M1718" s="198" t="s">
        <v>1707</v>
      </c>
      <c r="R1718" t="str">
        <f>IF(COUNTIF(soi_input_variables!A:A,B1718)&gt;0,"yes","no")</f>
        <v>no</v>
      </c>
      <c r="S1718" t="str">
        <f>IF(COUNTIF(midas_input_variables!A:A,B1718)&gt;0,"yes","no")</f>
        <v>no</v>
      </c>
      <c r="T1718" t="str">
        <f t="shared" si="942"/>
        <v>no</v>
      </c>
      <c r="V1718" t="str">
        <f>IF(COUNTIF(eucalc_variables_proxies!A:A,B1718)&gt;0,"yes","no")</f>
        <v>no</v>
      </c>
      <c r="W1718" s="198" t="s">
        <v>38</v>
      </c>
      <c r="AO1718" s="29"/>
      <c r="AP1718" s="103"/>
      <c r="AQ1718" s="29"/>
      <c r="AR1718" s="105"/>
      <c r="AS1718" s="29"/>
    </row>
    <row r="1719" spans="1:45" ht="15" customHeight="1">
      <c r="A1719" s="198" t="s">
        <v>3542</v>
      </c>
      <c r="B1719" s="204" t="s">
        <v>6895</v>
      </c>
      <c r="E1719" s="27" t="s">
        <v>1163</v>
      </c>
      <c r="F1719" t="s">
        <v>48</v>
      </c>
      <c r="G1719" s="198" t="s">
        <v>309</v>
      </c>
      <c r="M1719" s="198" t="s">
        <v>1707</v>
      </c>
      <c r="R1719" t="str">
        <f>IF(COUNTIF(soi_input_variables!A:A,B1719)&gt;0,"yes","no")</f>
        <v>no</v>
      </c>
      <c r="S1719" t="str">
        <f>IF(COUNTIF(midas_input_variables!A:A,B1719)&gt;0,"yes","no")</f>
        <v>no</v>
      </c>
      <c r="T1719" t="str">
        <f t="shared" si="942"/>
        <v>no</v>
      </c>
      <c r="V1719" t="str">
        <f>IF(COUNTIF(eucalc_variables_proxies!A:A,B1719)&gt;0,"yes","no")</f>
        <v>no</v>
      </c>
      <c r="W1719" s="198" t="s">
        <v>38</v>
      </c>
      <c r="AO1719" s="29"/>
      <c r="AP1719" s="103"/>
      <c r="AQ1719" s="29"/>
      <c r="AR1719" s="105"/>
      <c r="AS1719" s="29"/>
    </row>
    <row r="1720" spans="1:45" ht="15" customHeight="1">
      <c r="A1720" s="198" t="s">
        <v>3538</v>
      </c>
      <c r="B1720" s="204" t="s">
        <v>6896</v>
      </c>
      <c r="D1720" s="198" t="s">
        <v>6897</v>
      </c>
      <c r="E1720" s="27" t="s">
        <v>70</v>
      </c>
      <c r="F1720" t="s">
        <v>48</v>
      </c>
      <c r="G1720" s="198" t="s">
        <v>309</v>
      </c>
      <c r="M1720" s="198" t="s">
        <v>1707</v>
      </c>
      <c r="R1720" t="str">
        <f>IF(COUNTIF(soi_input_variables!A:A,B1720)&gt;0,"yes","no")</f>
        <v>no</v>
      </c>
      <c r="S1720" t="str">
        <f>IF(COUNTIF(midas_input_variables!A:A,B1720)&gt;0,"yes","no")</f>
        <v>no</v>
      </c>
      <c r="T1720" t="str">
        <f t="shared" si="942"/>
        <v>no</v>
      </c>
      <c r="V1720" t="str">
        <f>IF(COUNTIF(eucalc_variables_proxies!A:A,B1720)&gt;0,"yes","no")</f>
        <v>no</v>
      </c>
      <c r="W1720" s="198" t="s">
        <v>38</v>
      </c>
      <c r="AO1720" s="29"/>
      <c r="AP1720" s="103"/>
      <c r="AQ1720" s="29"/>
      <c r="AR1720" s="105"/>
      <c r="AS1720" s="29"/>
    </row>
    <row r="1721" spans="1:45" ht="15" customHeight="1">
      <c r="B1721" s="97" t="s">
        <v>3900</v>
      </c>
      <c r="C1721" t="s">
        <v>2943</v>
      </c>
      <c r="M1721" s="198" t="s">
        <v>1707</v>
      </c>
      <c r="R1721" t="str">
        <f>IF(COUNTIF(soi_input_variables!A:A,B1721)&gt;0,"yes","no")</f>
        <v>no</v>
      </c>
      <c r="S1721" t="str">
        <f>IF(COUNTIF(midas_input_variables!A:A,B1721)&gt;0,"yes","no")</f>
        <v>no</v>
      </c>
      <c r="T1721" t="str">
        <f t="shared" ref="T1721:T1723" si="943">IF(OR(R1721="yes",S1721="yes"),"yes","no")</f>
        <v>no</v>
      </c>
      <c r="V1721" t="str">
        <f>IF(COUNTIF(eucalc_variables_proxies!A:A,B1721)&gt;0,"yes","no")</f>
        <v>no</v>
      </c>
      <c r="X1721" t="s">
        <v>2943</v>
      </c>
      <c r="Y1721" t="s">
        <v>2943</v>
      </c>
      <c r="AO1721" s="29"/>
      <c r="AP1721" s="103"/>
      <c r="AQ1721" s="29"/>
      <c r="AR1721" s="105"/>
      <c r="AS1721" s="29"/>
    </row>
    <row r="1722" spans="1:45" ht="15" customHeight="1">
      <c r="B1722" s="97" t="s">
        <v>3896</v>
      </c>
      <c r="C1722" t="s">
        <v>2943</v>
      </c>
      <c r="M1722" s="198" t="s">
        <v>1707</v>
      </c>
      <c r="R1722" t="str">
        <f>IF(COUNTIF(soi_input_variables!A:A,B1722)&gt;0,"yes","no")</f>
        <v>no</v>
      </c>
      <c r="S1722" t="str">
        <f>IF(COUNTIF(midas_input_variables!A:A,B1722)&gt;0,"yes","no")</f>
        <v>no</v>
      </c>
      <c r="T1722" t="str">
        <f t="shared" si="943"/>
        <v>no</v>
      </c>
      <c r="V1722" t="str">
        <f>IF(COUNTIF(eucalc_variables_proxies!A:A,B1722)&gt;0,"yes","no")</f>
        <v>no</v>
      </c>
      <c r="X1722" t="s">
        <v>2943</v>
      </c>
      <c r="Y1722" t="s">
        <v>2943</v>
      </c>
      <c r="AO1722" s="29"/>
      <c r="AP1722" s="103"/>
      <c r="AQ1722" s="29"/>
      <c r="AR1722" s="105"/>
      <c r="AS1722" s="29"/>
    </row>
    <row r="1723" spans="1:45" ht="15" customHeight="1">
      <c r="B1723" t="s">
        <v>2943</v>
      </c>
      <c r="C1723"/>
      <c r="M1723" s="198" t="s">
        <v>1707</v>
      </c>
      <c r="R1723" t="str">
        <f>IF(COUNTIF(soi_input_variables!A:A,B1723)&gt;0,"yes","no")</f>
        <v>no</v>
      </c>
      <c r="S1723" t="str">
        <f>IF(COUNTIF(midas_input_variables!A:A,B1723)&gt;0,"yes","no")</f>
        <v>no</v>
      </c>
      <c r="T1723" t="str">
        <f t="shared" si="943"/>
        <v>no</v>
      </c>
      <c r="V1723" t="str">
        <f>IF(COUNTIF(eucalc_variables_proxies!A:A,B1723)&gt;0,"yes","no")</f>
        <v>no</v>
      </c>
      <c r="X1723" t="s">
        <v>2943</v>
      </c>
      <c r="AO1723" s="29"/>
      <c r="AP1723" s="103"/>
      <c r="AQ1723" s="29"/>
      <c r="AR1723" s="105"/>
      <c r="AS1723" s="29"/>
    </row>
    <row r="1724" spans="1:45" ht="15" customHeight="1">
      <c r="B1724" t="s">
        <v>3475</v>
      </c>
      <c r="C1724" t="s">
        <v>2943</v>
      </c>
      <c r="M1724" s="198" t="s">
        <v>1707</v>
      </c>
      <c r="R1724" t="str">
        <f>IF(COUNTIF(soi_input_variables!A:A,B1724)&gt;0,"yes","no")</f>
        <v>no</v>
      </c>
      <c r="S1724" t="str">
        <f>IF(COUNTIF(midas_input_variables!A:A,B1724)&gt;0,"yes","no")</f>
        <v>no</v>
      </c>
      <c r="T1724" t="str">
        <f t="shared" ref="T1724:T1730" si="944">IF(OR(R1724="yes",S1724="yes"),"yes","no")</f>
        <v>no</v>
      </c>
      <c r="V1724" t="str">
        <f>IF(COUNTIF(eucalc_variables_proxies!A:A,B1724)&gt;0,"yes","no")</f>
        <v>no</v>
      </c>
      <c r="X1724" t="s">
        <v>2943</v>
      </c>
      <c r="Y1724" t="s">
        <v>2943</v>
      </c>
      <c r="AO1724" s="29"/>
      <c r="AP1724" s="103"/>
      <c r="AQ1724" s="29"/>
      <c r="AR1724" s="105"/>
      <c r="AS1724" s="29"/>
    </row>
    <row r="1725" spans="1:45" ht="15" customHeight="1">
      <c r="B1725" t="s">
        <v>4254</v>
      </c>
      <c r="C1725" t="s">
        <v>2943</v>
      </c>
      <c r="M1725" s="198" t="s">
        <v>1707</v>
      </c>
      <c r="R1725" t="str">
        <f>IF(COUNTIF(soi_input_variables!A:A,B1725)&gt;0,"yes","no")</f>
        <v>no</v>
      </c>
      <c r="S1725" t="str">
        <f>IF(COUNTIF(midas_input_variables!A:A,B1725)&gt;0,"yes","no")</f>
        <v>no</v>
      </c>
      <c r="T1725" t="str">
        <f t="shared" si="944"/>
        <v>no</v>
      </c>
      <c r="V1725" t="str">
        <f>IF(COUNTIF(eucalc_variables_proxies!A:A,B1725)&gt;0,"yes","no")</f>
        <v>no</v>
      </c>
      <c r="X1725" t="s">
        <v>2943</v>
      </c>
      <c r="Y1725" t="s">
        <v>2943</v>
      </c>
      <c r="AO1725" s="29"/>
      <c r="AP1725" s="103"/>
      <c r="AQ1725" s="29"/>
      <c r="AR1725" s="105"/>
      <c r="AS1725" s="29"/>
    </row>
    <row r="1726" spans="1:45" ht="15" customHeight="1">
      <c r="B1726" t="s">
        <v>4250</v>
      </c>
      <c r="C1726" t="s">
        <v>5864</v>
      </c>
      <c r="M1726" s="198" t="s">
        <v>1707</v>
      </c>
      <c r="R1726" t="str">
        <f>IF(COUNTIF(soi_input_variables!A:A,B1726)&gt;0,"yes","no")</f>
        <v>no</v>
      </c>
      <c r="S1726" t="str">
        <f>IF(COUNTIF(midas_input_variables!A:A,B1726)&gt;0,"yes","no")</f>
        <v>no</v>
      </c>
      <c r="T1726" t="str">
        <f t="shared" si="944"/>
        <v>no</v>
      </c>
      <c r="V1726" t="str">
        <f>IF(COUNTIF(eucalc_variables_proxies!A:A,B1726)&gt;0,"yes","no")</f>
        <v>no</v>
      </c>
      <c r="X1726" t="s">
        <v>2988</v>
      </c>
      <c r="Y1726" t="s">
        <v>5864</v>
      </c>
      <c r="AO1726" s="29"/>
      <c r="AP1726" s="103"/>
      <c r="AQ1726" s="29"/>
      <c r="AR1726" s="105"/>
      <c r="AS1726" s="29"/>
    </row>
    <row r="1727" spans="1:45" ht="15" customHeight="1">
      <c r="B1727" t="s">
        <v>3808</v>
      </c>
      <c r="C1727" t="s">
        <v>5864</v>
      </c>
      <c r="M1727" s="198" t="s">
        <v>1707</v>
      </c>
      <c r="R1727" t="str">
        <f>IF(COUNTIF(soi_input_variables!A:A,B1727)&gt;0,"yes","no")</f>
        <v>no</v>
      </c>
      <c r="S1727" t="str">
        <f>IF(COUNTIF(midas_input_variables!A:A,B1727)&gt;0,"yes","no")</f>
        <v>no</v>
      </c>
      <c r="T1727" t="str">
        <f t="shared" si="944"/>
        <v>no</v>
      </c>
      <c r="V1727" t="str">
        <f>IF(COUNTIF(eucalc_variables_proxies!A:A,B1727)&gt;0,"yes","no")</f>
        <v>no</v>
      </c>
      <c r="X1727" t="s">
        <v>2988</v>
      </c>
      <c r="Y1727" t="s">
        <v>5864</v>
      </c>
      <c r="AO1727" s="29"/>
      <c r="AP1727" s="103"/>
      <c r="AQ1727" s="29"/>
      <c r="AR1727" s="105"/>
      <c r="AS1727" s="29"/>
    </row>
    <row r="1728" spans="1:45" ht="15" customHeight="1">
      <c r="B1728" t="s">
        <v>5864</v>
      </c>
      <c r="C1728"/>
      <c r="M1728" s="198" t="s">
        <v>1707</v>
      </c>
      <c r="R1728" t="str">
        <f>IF(COUNTIF(soi_input_variables!A:A,B1728)&gt;0,"yes","no")</f>
        <v>no</v>
      </c>
      <c r="S1728" t="str">
        <f>IF(COUNTIF(midas_input_variables!A:A,B1728)&gt;0,"yes","no")</f>
        <v>no</v>
      </c>
      <c r="T1728" t="str">
        <f t="shared" si="944"/>
        <v>no</v>
      </c>
      <c r="V1728" t="str">
        <f>IF(COUNTIF(eucalc_variables_proxies!A:A,B1728)&gt;0,"yes","no")</f>
        <v>no</v>
      </c>
      <c r="X1728" t="s">
        <v>2988</v>
      </c>
      <c r="AO1728" s="29"/>
      <c r="AP1728" s="103"/>
      <c r="AQ1728" s="29"/>
      <c r="AR1728" s="105"/>
      <c r="AS1728" s="29"/>
    </row>
    <row r="1729" spans="2:45" ht="15" customHeight="1">
      <c r="B1729" t="s">
        <v>4582</v>
      </c>
      <c r="C1729" t="s">
        <v>5864</v>
      </c>
      <c r="M1729" s="198" t="s">
        <v>1707</v>
      </c>
      <c r="R1729" t="str">
        <f>IF(COUNTIF(soi_input_variables!A:A,B1729)&gt;0,"yes","no")</f>
        <v>no</v>
      </c>
      <c r="S1729" t="str">
        <f>IF(COUNTIF(midas_input_variables!A:A,B1729)&gt;0,"yes","no")</f>
        <v>no</v>
      </c>
      <c r="T1729" t="str">
        <f t="shared" si="944"/>
        <v>no</v>
      </c>
      <c r="V1729" t="str">
        <f>IF(COUNTIF(eucalc_variables_proxies!A:A,B1729)&gt;0,"yes","no")</f>
        <v>no</v>
      </c>
      <c r="X1729" t="s">
        <v>2988</v>
      </c>
      <c r="Y1729" t="s">
        <v>5864</v>
      </c>
      <c r="AO1729" s="29"/>
      <c r="AP1729" s="103"/>
      <c r="AQ1729" s="29"/>
      <c r="AR1729" s="105"/>
      <c r="AS1729" s="29"/>
    </row>
    <row r="1730" spans="2:45" ht="15" customHeight="1">
      <c r="B1730" t="s">
        <v>5873</v>
      </c>
      <c r="C1730" t="s">
        <v>2988</v>
      </c>
      <c r="M1730" s="198" t="s">
        <v>1707</v>
      </c>
      <c r="R1730" t="str">
        <f>IF(COUNTIF(soi_input_variables!A:A,B1730)&gt;0,"yes","no")</f>
        <v>no</v>
      </c>
      <c r="S1730" t="str">
        <f>IF(COUNTIF(midas_input_variables!A:A,B1730)&gt;0,"yes","no")</f>
        <v>no</v>
      </c>
      <c r="T1730" t="str">
        <f t="shared" si="944"/>
        <v>no</v>
      </c>
      <c r="V1730" t="str">
        <f>IF(COUNTIF(eucalc_variables_proxies!A:A,B1730)&gt;0,"yes","no")</f>
        <v>no</v>
      </c>
      <c r="X1730" t="s">
        <v>2988</v>
      </c>
      <c r="Y1730" t="s">
        <v>2988</v>
      </c>
      <c r="AO1730" s="29"/>
      <c r="AP1730" s="103"/>
      <c r="AQ1730" s="29"/>
      <c r="AR1730" s="105"/>
      <c r="AS1730" s="29"/>
    </row>
    <row r="1731" spans="2:45" ht="15" customHeight="1">
      <c r="AO1731" s="29"/>
      <c r="AP1731" s="103"/>
      <c r="AQ1731" s="29"/>
      <c r="AR1731" s="105"/>
      <c r="AS1731" s="29"/>
    </row>
    <row r="1732" spans="2:45" ht="15" customHeight="1">
      <c r="AO1732" s="29"/>
      <c r="AP1732" s="103"/>
      <c r="AQ1732" s="29"/>
      <c r="AR1732" s="105"/>
      <c r="AS1732" s="29"/>
    </row>
    <row r="1733" spans="2:45" ht="15" customHeight="1">
      <c r="AO1733" s="29"/>
      <c r="AP1733" s="103"/>
      <c r="AQ1733" s="29"/>
      <c r="AR1733" s="105"/>
      <c r="AS1733" s="29"/>
    </row>
    <row r="1734" spans="2:45" ht="15" customHeight="1">
      <c r="AO1734" s="29"/>
      <c r="AP1734" s="103"/>
      <c r="AQ1734" s="29"/>
      <c r="AR1734" s="105"/>
      <c r="AS1734" s="29"/>
    </row>
    <row r="1735" spans="2:45" ht="15" customHeight="1">
      <c r="AO1735" s="29"/>
      <c r="AP1735" s="103"/>
      <c r="AQ1735" s="29"/>
      <c r="AR1735" s="105"/>
      <c r="AS1735" s="29"/>
    </row>
    <row r="1736" spans="2:45" ht="15" customHeight="1">
      <c r="AO1736" s="29"/>
      <c r="AP1736" s="103"/>
      <c r="AQ1736" s="29"/>
      <c r="AR1736" s="105"/>
      <c r="AS1736" s="29"/>
    </row>
    <row r="1737" spans="2:45" ht="15" customHeight="1">
      <c r="AO1737" s="29"/>
      <c r="AP1737" s="103"/>
      <c r="AQ1737" s="29"/>
      <c r="AR1737" s="105"/>
      <c r="AS1737" s="29"/>
    </row>
    <row r="1738" spans="2:45" ht="15" customHeight="1">
      <c r="AO1738" s="29"/>
      <c r="AP1738" s="103"/>
      <c r="AQ1738" s="29"/>
      <c r="AR1738" s="105"/>
      <c r="AS1738" s="29"/>
    </row>
    <row r="1739" spans="2:45" ht="15" customHeight="1">
      <c r="AO1739" s="29"/>
      <c r="AP1739" s="103"/>
      <c r="AQ1739" s="29"/>
      <c r="AR1739" s="105"/>
      <c r="AS1739" s="29"/>
    </row>
    <row r="1740" spans="2:45" ht="15" customHeight="1">
      <c r="AO1740" s="29"/>
      <c r="AP1740" s="103"/>
      <c r="AQ1740" s="29"/>
      <c r="AR1740" s="105"/>
      <c r="AS1740" s="29"/>
    </row>
    <row r="1741" spans="2:45" ht="15" customHeight="1">
      <c r="AO1741" s="29"/>
      <c r="AP1741" s="103"/>
      <c r="AQ1741" s="29"/>
      <c r="AR1741" s="105"/>
      <c r="AS1741" s="29"/>
    </row>
    <row r="1742" spans="2:45" ht="15" customHeight="1">
      <c r="AO1742" s="29"/>
      <c r="AP1742" s="103"/>
      <c r="AQ1742" s="29"/>
      <c r="AR1742" s="105"/>
      <c r="AS1742" s="29"/>
    </row>
    <row r="1743" spans="2:45" ht="15" customHeight="1">
      <c r="AO1743" s="29"/>
      <c r="AP1743" s="103"/>
      <c r="AQ1743" s="29"/>
      <c r="AR1743" s="105"/>
      <c r="AS1743" s="29"/>
    </row>
    <row r="1744" spans="2:45" ht="15" customHeight="1">
      <c r="AO1744" s="29"/>
      <c r="AP1744" s="103"/>
      <c r="AQ1744" s="29"/>
      <c r="AR1744" s="105"/>
      <c r="AS1744" s="29"/>
    </row>
    <row r="1745" spans="41:45" ht="15" customHeight="1">
      <c r="AO1745" s="29"/>
      <c r="AP1745" s="103"/>
      <c r="AQ1745" s="29"/>
      <c r="AR1745" s="105"/>
      <c r="AS1745" s="29"/>
    </row>
    <row r="1746" spans="41:45" ht="15" customHeight="1">
      <c r="AO1746" s="29"/>
      <c r="AP1746" s="103"/>
      <c r="AQ1746" s="29"/>
      <c r="AR1746" s="105"/>
      <c r="AS1746" s="29"/>
    </row>
    <row r="1747" spans="41:45" ht="15" customHeight="1">
      <c r="AO1747" s="29"/>
      <c r="AP1747" s="103"/>
      <c r="AQ1747" s="29"/>
      <c r="AR1747" s="105"/>
      <c r="AS1747" s="29"/>
    </row>
    <row r="1748" spans="41:45" ht="15" customHeight="1">
      <c r="AO1748" s="29"/>
      <c r="AP1748" s="103"/>
      <c r="AQ1748" s="29"/>
      <c r="AR1748" s="105"/>
      <c r="AS1748" s="29"/>
    </row>
    <row r="1749" spans="41:45" ht="15" customHeight="1">
      <c r="AO1749" s="29"/>
      <c r="AP1749" s="103"/>
      <c r="AQ1749" s="29"/>
      <c r="AR1749" s="105"/>
      <c r="AS1749" s="29"/>
    </row>
    <row r="1750" spans="41:45" ht="15" customHeight="1">
      <c r="AO1750" s="29"/>
      <c r="AP1750" s="103"/>
      <c r="AQ1750" s="29"/>
      <c r="AR1750" s="105"/>
      <c r="AS1750" s="29"/>
    </row>
    <row r="1751" spans="41:45" ht="15" customHeight="1">
      <c r="AO1751" s="29"/>
      <c r="AP1751" s="103"/>
      <c r="AQ1751" s="29"/>
      <c r="AR1751" s="105"/>
      <c r="AS1751" s="29"/>
    </row>
    <row r="1752" spans="41:45" ht="15" customHeight="1">
      <c r="AO1752" s="29"/>
      <c r="AP1752" s="103"/>
      <c r="AQ1752" s="29"/>
      <c r="AR1752" s="105"/>
      <c r="AS1752" s="29"/>
    </row>
    <row r="1753" spans="41:45" ht="15" customHeight="1">
      <c r="AO1753" s="29"/>
      <c r="AP1753" s="103"/>
      <c r="AQ1753" s="29"/>
      <c r="AR1753" s="105"/>
      <c r="AS1753" s="29"/>
    </row>
    <row r="1754" spans="41:45" ht="15" customHeight="1">
      <c r="AO1754" s="29"/>
      <c r="AP1754" s="103"/>
      <c r="AQ1754" s="29"/>
      <c r="AR1754" s="105"/>
      <c r="AS1754" s="29"/>
    </row>
    <row r="1755" spans="41:45" ht="15" customHeight="1">
      <c r="AO1755" s="29"/>
      <c r="AP1755" s="103"/>
      <c r="AQ1755" s="29"/>
      <c r="AR1755" s="105"/>
      <c r="AS1755" s="29"/>
    </row>
    <row r="1756" spans="41:45" ht="15" customHeight="1">
      <c r="AO1756" s="29"/>
      <c r="AP1756" s="103"/>
      <c r="AQ1756" s="29"/>
      <c r="AR1756" s="105"/>
      <c r="AS1756" s="29"/>
    </row>
    <row r="1757" spans="41:45" ht="15" customHeight="1">
      <c r="AO1757" s="29"/>
      <c r="AP1757" s="103"/>
      <c r="AQ1757" s="29"/>
      <c r="AR1757" s="105"/>
      <c r="AS1757" s="29"/>
    </row>
    <row r="1758" spans="41:45" ht="15" customHeight="1">
      <c r="AO1758" s="29"/>
      <c r="AP1758" s="103"/>
      <c r="AQ1758" s="29"/>
      <c r="AR1758" s="105"/>
      <c r="AS1758" s="29"/>
    </row>
    <row r="1759" spans="41:45" ht="15" customHeight="1">
      <c r="AO1759" s="29"/>
      <c r="AP1759" s="103"/>
      <c r="AQ1759" s="29"/>
      <c r="AR1759" s="105"/>
      <c r="AS1759" s="29"/>
    </row>
    <row r="1760" spans="41:45" ht="15" customHeight="1">
      <c r="AO1760" s="29"/>
      <c r="AP1760" s="103"/>
      <c r="AQ1760" s="29"/>
      <c r="AR1760" s="105"/>
      <c r="AS1760" s="29"/>
    </row>
    <row r="1761" spans="41:45" ht="15" customHeight="1">
      <c r="AO1761" s="29"/>
      <c r="AP1761" s="103"/>
      <c r="AQ1761" s="29"/>
      <c r="AR1761" s="105"/>
      <c r="AS1761" s="29"/>
    </row>
    <row r="1762" spans="41:45" ht="15" customHeight="1">
      <c r="AO1762" s="29"/>
      <c r="AP1762" s="103"/>
      <c r="AQ1762" s="29"/>
      <c r="AR1762" s="105"/>
      <c r="AS1762" s="29"/>
    </row>
    <row r="1763" spans="41:45" ht="15" customHeight="1">
      <c r="AO1763" s="29"/>
      <c r="AP1763" s="103"/>
      <c r="AQ1763" s="29"/>
      <c r="AR1763" s="105"/>
      <c r="AS1763" s="29"/>
    </row>
    <row r="1764" spans="41:45" ht="15" customHeight="1">
      <c r="AO1764" s="29"/>
      <c r="AP1764" s="103"/>
      <c r="AQ1764" s="29"/>
      <c r="AR1764" s="105"/>
      <c r="AS1764" s="29"/>
    </row>
    <row r="1765" spans="41:45" ht="15" customHeight="1">
      <c r="AO1765" s="29"/>
      <c r="AP1765" s="103"/>
      <c r="AQ1765" s="29"/>
      <c r="AR1765" s="105"/>
      <c r="AS1765" s="29"/>
    </row>
    <row r="1766" spans="41:45" ht="15" customHeight="1">
      <c r="AO1766" s="29"/>
      <c r="AP1766" s="103"/>
      <c r="AQ1766" s="29"/>
      <c r="AR1766" s="105"/>
      <c r="AS1766" s="29"/>
    </row>
    <row r="1767" spans="41:45" ht="15" customHeight="1">
      <c r="AO1767" s="29"/>
      <c r="AP1767" s="103"/>
      <c r="AQ1767" s="29"/>
      <c r="AR1767" s="105"/>
      <c r="AS1767" s="29"/>
    </row>
    <row r="1768" spans="41:45" ht="15" customHeight="1">
      <c r="AO1768" s="29"/>
      <c r="AP1768" s="103"/>
      <c r="AQ1768" s="29"/>
      <c r="AR1768" s="105"/>
      <c r="AS1768" s="29"/>
    </row>
    <row r="1769" spans="41:45" ht="15" customHeight="1">
      <c r="AO1769" s="29"/>
      <c r="AP1769" s="103"/>
      <c r="AQ1769" s="29"/>
      <c r="AR1769" s="105"/>
      <c r="AS1769" s="29"/>
    </row>
    <row r="1770" spans="41:45" ht="15" customHeight="1">
      <c r="AO1770" s="29"/>
      <c r="AP1770" s="103"/>
      <c r="AQ1770" s="29"/>
      <c r="AR1770" s="105"/>
      <c r="AS1770" s="29"/>
    </row>
    <row r="1771" spans="41:45" ht="15" customHeight="1">
      <c r="AO1771" s="29"/>
      <c r="AP1771" s="103"/>
      <c r="AQ1771" s="29"/>
      <c r="AR1771" s="105"/>
      <c r="AS1771" s="29"/>
    </row>
    <row r="1772" spans="41:45" ht="15" customHeight="1">
      <c r="AO1772" s="29"/>
      <c r="AP1772" s="103"/>
      <c r="AQ1772" s="29"/>
      <c r="AR1772" s="105"/>
      <c r="AS1772" s="29"/>
    </row>
    <row r="1773" spans="41:45" ht="15" customHeight="1">
      <c r="AO1773" s="29"/>
      <c r="AP1773" s="103"/>
      <c r="AQ1773" s="29"/>
      <c r="AR1773" s="105"/>
      <c r="AS1773" s="29"/>
    </row>
    <row r="1774" spans="41:45" ht="15" customHeight="1">
      <c r="AO1774" s="29"/>
      <c r="AP1774" s="103"/>
      <c r="AQ1774" s="29"/>
      <c r="AR1774" s="105"/>
      <c r="AS1774" s="29"/>
    </row>
    <row r="1775" spans="41:45" ht="15" customHeight="1">
      <c r="AO1775" s="29"/>
      <c r="AP1775" s="103"/>
      <c r="AQ1775" s="29"/>
      <c r="AR1775" s="105"/>
      <c r="AS1775" s="29"/>
    </row>
    <row r="1776" spans="41:45" ht="15" customHeight="1">
      <c r="AO1776" s="29"/>
      <c r="AP1776" s="103"/>
      <c r="AQ1776" s="29"/>
      <c r="AR1776" s="105"/>
      <c r="AS1776" s="29"/>
    </row>
    <row r="1777" spans="41:45" ht="15" customHeight="1">
      <c r="AO1777" s="29"/>
      <c r="AP1777" s="103"/>
      <c r="AQ1777" s="29"/>
      <c r="AR1777" s="105"/>
      <c r="AS1777" s="29"/>
    </row>
    <row r="1778" spans="41:45" ht="15" customHeight="1">
      <c r="AO1778" s="29"/>
      <c r="AP1778" s="103"/>
      <c r="AQ1778" s="29"/>
      <c r="AR1778" s="105"/>
      <c r="AS1778" s="29"/>
    </row>
    <row r="1779" spans="41:45" ht="15" customHeight="1">
      <c r="AO1779" s="29"/>
      <c r="AP1779" s="103"/>
      <c r="AQ1779" s="29"/>
      <c r="AR1779" s="105"/>
      <c r="AS1779" s="29"/>
    </row>
    <row r="1780" spans="41:45" ht="15" customHeight="1">
      <c r="AO1780" s="29"/>
      <c r="AP1780" s="103"/>
      <c r="AQ1780" s="29"/>
      <c r="AR1780" s="105"/>
      <c r="AS1780" s="29"/>
    </row>
    <row r="1781" spans="41:45" ht="15" customHeight="1">
      <c r="AO1781" s="29"/>
      <c r="AP1781" s="103"/>
      <c r="AQ1781" s="29"/>
      <c r="AR1781" s="105"/>
      <c r="AS1781" s="29"/>
    </row>
    <row r="1782" spans="41:45" ht="15" customHeight="1">
      <c r="AO1782" s="29"/>
      <c r="AP1782" s="103"/>
      <c r="AQ1782" s="29"/>
      <c r="AR1782" s="105"/>
      <c r="AS1782" s="29"/>
    </row>
    <row r="1783" spans="41:45" ht="15" customHeight="1">
      <c r="AO1783" s="29"/>
      <c r="AP1783" s="103"/>
      <c r="AQ1783" s="29"/>
      <c r="AR1783" s="105"/>
      <c r="AS1783" s="29"/>
    </row>
    <row r="1784" spans="41:45" ht="15" customHeight="1">
      <c r="AO1784" s="29"/>
      <c r="AP1784" s="103"/>
      <c r="AQ1784" s="29"/>
      <c r="AR1784" s="105"/>
      <c r="AS1784" s="29"/>
    </row>
    <row r="1785" spans="41:45" ht="15" customHeight="1">
      <c r="AO1785" s="29"/>
      <c r="AP1785" s="103"/>
      <c r="AQ1785" s="29"/>
      <c r="AR1785" s="105"/>
      <c r="AS1785" s="29"/>
    </row>
    <row r="1786" spans="41:45" ht="15" customHeight="1">
      <c r="AO1786" s="29"/>
      <c r="AP1786" s="103"/>
      <c r="AQ1786" s="29"/>
      <c r="AR1786" s="105"/>
      <c r="AS1786" s="29"/>
    </row>
    <row r="1787" spans="41:45" ht="15" customHeight="1">
      <c r="AO1787" s="29"/>
      <c r="AP1787" s="103"/>
      <c r="AQ1787" s="29"/>
      <c r="AR1787" s="105"/>
      <c r="AS1787" s="29"/>
    </row>
    <row r="1788" spans="41:45" ht="15" customHeight="1">
      <c r="AO1788" s="29"/>
      <c r="AP1788" s="103"/>
      <c r="AQ1788" s="29"/>
      <c r="AR1788" s="105"/>
      <c r="AS1788" s="29"/>
    </row>
    <row r="1789" spans="41:45" ht="15" customHeight="1">
      <c r="AO1789" s="29"/>
      <c r="AP1789" s="103"/>
      <c r="AQ1789" s="29"/>
      <c r="AR1789" s="105"/>
      <c r="AS1789" s="29"/>
    </row>
    <row r="1790" spans="41:45" ht="15" customHeight="1">
      <c r="AO1790" s="29"/>
      <c r="AP1790" s="103"/>
      <c r="AQ1790" s="29"/>
      <c r="AR1790" s="105"/>
      <c r="AS1790" s="29"/>
    </row>
    <row r="1791" spans="41:45" ht="15" customHeight="1">
      <c r="AO1791" s="29"/>
      <c r="AP1791" s="103"/>
      <c r="AQ1791" s="29"/>
      <c r="AR1791" s="105"/>
      <c r="AS1791" s="29"/>
    </row>
    <row r="1792" spans="41:45" ht="15" customHeight="1">
      <c r="AO1792" s="29"/>
      <c r="AP1792" s="103"/>
      <c r="AQ1792" s="29"/>
      <c r="AR1792" s="105"/>
      <c r="AS1792" s="29"/>
    </row>
    <row r="1793" spans="41:45" ht="15" customHeight="1">
      <c r="AO1793" s="29"/>
      <c r="AP1793" s="103"/>
      <c r="AQ1793" s="29"/>
      <c r="AR1793" s="105"/>
      <c r="AS1793" s="29"/>
    </row>
    <row r="1794" spans="41:45" ht="15" customHeight="1">
      <c r="AO1794" s="29"/>
      <c r="AP1794" s="103"/>
      <c r="AQ1794" s="29"/>
      <c r="AR1794" s="105"/>
      <c r="AS1794" s="29"/>
    </row>
    <row r="1795" spans="41:45" ht="15" customHeight="1">
      <c r="AO1795" s="29"/>
      <c r="AP1795" s="103"/>
      <c r="AQ1795" s="29"/>
      <c r="AR1795" s="105"/>
      <c r="AS1795" s="29"/>
    </row>
    <row r="1796" spans="41:45" ht="15" customHeight="1">
      <c r="AO1796" s="29"/>
      <c r="AP1796" s="103"/>
      <c r="AQ1796" s="29"/>
      <c r="AR1796" s="105"/>
      <c r="AS1796" s="29"/>
    </row>
    <row r="1797" spans="41:45" ht="15" customHeight="1">
      <c r="AO1797" s="29"/>
      <c r="AP1797" s="103"/>
      <c r="AQ1797" s="29"/>
      <c r="AR1797" s="105"/>
      <c r="AS1797" s="29"/>
    </row>
    <row r="1798" spans="41:45" ht="15" customHeight="1">
      <c r="AO1798" s="29"/>
      <c r="AP1798" s="103"/>
      <c r="AQ1798" s="29"/>
      <c r="AR1798" s="105"/>
      <c r="AS1798" s="29"/>
    </row>
    <row r="1799" spans="41:45" ht="15" customHeight="1">
      <c r="AO1799" s="29"/>
      <c r="AP1799" s="103"/>
      <c r="AQ1799" s="29"/>
      <c r="AR1799" s="105"/>
      <c r="AS1799" s="29"/>
    </row>
    <row r="1800" spans="41:45" ht="15" customHeight="1">
      <c r="AO1800" s="29"/>
      <c r="AP1800" s="103"/>
      <c r="AQ1800" s="29"/>
      <c r="AR1800" s="105"/>
      <c r="AS1800" s="29"/>
    </row>
    <row r="1801" spans="41:45" ht="15" customHeight="1">
      <c r="AO1801" s="29"/>
      <c r="AP1801" s="103"/>
      <c r="AQ1801" s="29"/>
      <c r="AR1801" s="105"/>
      <c r="AS1801" s="29"/>
    </row>
    <row r="1802" spans="41:45" ht="15" customHeight="1">
      <c r="AO1802" s="29"/>
      <c r="AP1802" s="103"/>
      <c r="AQ1802" s="29"/>
      <c r="AR1802" s="105"/>
      <c r="AS1802" s="29"/>
    </row>
    <row r="1803" spans="41:45" ht="15" customHeight="1">
      <c r="AO1803" s="29"/>
      <c r="AP1803" s="103"/>
      <c r="AQ1803" s="29"/>
      <c r="AR1803" s="105"/>
      <c r="AS1803" s="29"/>
    </row>
    <row r="1804" spans="41:45" ht="15" customHeight="1">
      <c r="AO1804" s="29"/>
      <c r="AP1804" s="103"/>
      <c r="AQ1804" s="29"/>
      <c r="AR1804" s="105"/>
      <c r="AS1804" s="29"/>
    </row>
    <row r="1805" spans="41:45" ht="15" customHeight="1">
      <c r="AO1805" s="29"/>
      <c r="AP1805" s="103"/>
      <c r="AQ1805" s="29"/>
      <c r="AR1805" s="105"/>
      <c r="AS1805" s="29"/>
    </row>
    <row r="1806" spans="41:45" ht="15" customHeight="1">
      <c r="AO1806" s="29"/>
      <c r="AP1806" s="103"/>
      <c r="AQ1806" s="29"/>
      <c r="AR1806" s="105"/>
      <c r="AS1806" s="29"/>
    </row>
    <row r="1807" spans="41:45" ht="15" customHeight="1">
      <c r="AO1807" s="29"/>
      <c r="AP1807" s="103"/>
      <c r="AQ1807" s="29"/>
      <c r="AR1807" s="105"/>
      <c r="AS1807" s="29"/>
    </row>
    <row r="1808" spans="41:45" ht="15" customHeight="1">
      <c r="AO1808" s="29"/>
      <c r="AP1808" s="103"/>
      <c r="AQ1808" s="29"/>
      <c r="AR1808" s="105"/>
      <c r="AS1808" s="29"/>
    </row>
    <row r="1809" spans="41:45" ht="15" customHeight="1">
      <c r="AO1809" s="29"/>
      <c r="AP1809" s="103"/>
      <c r="AQ1809" s="29"/>
      <c r="AR1809" s="105"/>
      <c r="AS1809" s="29"/>
    </row>
    <row r="1810" spans="41:45" ht="15" customHeight="1">
      <c r="AO1810" s="29"/>
      <c r="AP1810" s="103"/>
      <c r="AQ1810" s="29"/>
      <c r="AR1810" s="105"/>
      <c r="AS1810" s="29"/>
    </row>
    <row r="1811" spans="41:45" ht="15" customHeight="1">
      <c r="AO1811" s="29"/>
      <c r="AP1811" s="103"/>
      <c r="AQ1811" s="29"/>
      <c r="AR1811" s="105"/>
      <c r="AS1811" s="29"/>
    </row>
    <row r="1812" spans="41:45" ht="15" customHeight="1">
      <c r="AO1812" s="29"/>
      <c r="AP1812" s="103"/>
      <c r="AQ1812" s="29"/>
      <c r="AR1812" s="105"/>
      <c r="AS1812" s="29"/>
    </row>
    <row r="1813" spans="41:45" ht="15" customHeight="1">
      <c r="AO1813" s="29"/>
      <c r="AP1813" s="103"/>
      <c r="AQ1813" s="29"/>
      <c r="AR1813" s="105"/>
      <c r="AS1813" s="29"/>
    </row>
    <row r="1814" spans="41:45" ht="15" customHeight="1">
      <c r="AO1814" s="29"/>
      <c r="AP1814" s="103"/>
      <c r="AQ1814" s="29"/>
      <c r="AR1814" s="105"/>
      <c r="AS1814" s="29"/>
    </row>
    <row r="1815" spans="41:45" ht="15" customHeight="1">
      <c r="AO1815" s="29"/>
      <c r="AP1815" s="103"/>
      <c r="AQ1815" s="29"/>
      <c r="AR1815" s="105"/>
      <c r="AS1815" s="29"/>
    </row>
    <row r="1816" spans="41:45" ht="15" customHeight="1">
      <c r="AO1816" s="29"/>
      <c r="AP1816" s="103"/>
      <c r="AQ1816" s="29"/>
      <c r="AR1816" s="105"/>
      <c r="AS1816" s="29"/>
    </row>
    <row r="1817" spans="41:45" ht="15" customHeight="1">
      <c r="AO1817" s="29"/>
      <c r="AP1817" s="103"/>
      <c r="AQ1817" s="29"/>
      <c r="AR1817" s="105"/>
      <c r="AS1817" s="29"/>
    </row>
    <row r="1818" spans="41:45" ht="15" customHeight="1">
      <c r="AO1818" s="29"/>
      <c r="AP1818" s="103"/>
      <c r="AQ1818" s="29"/>
      <c r="AR1818" s="105"/>
      <c r="AS1818" s="29"/>
    </row>
    <row r="1819" spans="41:45" ht="15" customHeight="1">
      <c r="AO1819" s="29"/>
      <c r="AP1819" s="103"/>
      <c r="AQ1819" s="29"/>
      <c r="AR1819" s="105"/>
      <c r="AS1819" s="29"/>
    </row>
    <row r="1820" spans="41:45" ht="15" customHeight="1">
      <c r="AO1820" s="29"/>
      <c r="AP1820" s="103"/>
      <c r="AQ1820" s="29"/>
      <c r="AR1820" s="105"/>
      <c r="AS1820" s="29"/>
    </row>
    <row r="1821" spans="41:45" ht="15" customHeight="1">
      <c r="AO1821" s="29"/>
      <c r="AP1821" s="103"/>
      <c r="AQ1821" s="29"/>
      <c r="AR1821" s="105"/>
      <c r="AS1821" s="29"/>
    </row>
    <row r="1822" spans="41:45" ht="15" customHeight="1">
      <c r="AO1822" s="29"/>
      <c r="AP1822" s="103"/>
      <c r="AQ1822" s="29"/>
      <c r="AR1822" s="105"/>
      <c r="AS1822" s="29"/>
    </row>
    <row r="1823" spans="41:45" ht="15" customHeight="1">
      <c r="AO1823" s="29"/>
      <c r="AP1823" s="103"/>
      <c r="AQ1823" s="29"/>
      <c r="AR1823" s="105"/>
      <c r="AS1823" s="29"/>
    </row>
    <row r="1824" spans="41:45" ht="15" customHeight="1">
      <c r="AO1824" s="29"/>
      <c r="AP1824" s="103"/>
      <c r="AQ1824" s="29"/>
      <c r="AR1824" s="105"/>
      <c r="AS1824" s="29"/>
    </row>
    <row r="1825" spans="41:45" ht="15" customHeight="1">
      <c r="AO1825" s="29"/>
      <c r="AP1825" s="103"/>
      <c r="AQ1825" s="29"/>
      <c r="AR1825" s="105"/>
      <c r="AS1825" s="29"/>
    </row>
    <row r="1826" spans="41:45" ht="15" customHeight="1">
      <c r="AO1826" s="29"/>
      <c r="AP1826" s="103"/>
      <c r="AQ1826" s="29"/>
      <c r="AR1826" s="105"/>
      <c r="AS1826" s="29"/>
    </row>
    <row r="1827" spans="41:45" ht="15" customHeight="1">
      <c r="AO1827" s="29"/>
      <c r="AP1827" s="103"/>
      <c r="AQ1827" s="29"/>
      <c r="AR1827" s="105"/>
      <c r="AS1827" s="29"/>
    </row>
    <row r="1828" spans="41:45" ht="15" customHeight="1">
      <c r="AO1828" s="29"/>
      <c r="AP1828" s="103"/>
      <c r="AQ1828" s="29"/>
      <c r="AR1828" s="105"/>
      <c r="AS1828" s="29"/>
    </row>
    <row r="1829" spans="41:45" ht="15" customHeight="1">
      <c r="AO1829" s="29"/>
      <c r="AP1829" s="103"/>
      <c r="AQ1829" s="29"/>
      <c r="AR1829" s="105"/>
      <c r="AS1829" s="29"/>
    </row>
    <row r="1830" spans="41:45" ht="15" customHeight="1">
      <c r="AO1830" s="29"/>
      <c r="AP1830" s="103"/>
      <c r="AQ1830" s="29"/>
      <c r="AR1830" s="105"/>
      <c r="AS1830" s="29"/>
    </row>
    <row r="1831" spans="41:45" ht="15" customHeight="1">
      <c r="AO1831" s="29"/>
      <c r="AP1831" s="103"/>
      <c r="AQ1831" s="29"/>
      <c r="AR1831" s="105"/>
      <c r="AS1831" s="29"/>
    </row>
    <row r="1832" spans="41:45" ht="15" customHeight="1">
      <c r="AO1832" s="29"/>
      <c r="AP1832" s="103"/>
      <c r="AQ1832" s="29"/>
      <c r="AR1832" s="105"/>
      <c r="AS1832" s="29"/>
    </row>
    <row r="1833" spans="41:45" ht="15" customHeight="1">
      <c r="AO1833" s="29"/>
      <c r="AP1833" s="103"/>
      <c r="AQ1833" s="29"/>
      <c r="AR1833" s="105"/>
      <c r="AS1833" s="29"/>
    </row>
    <row r="1834" spans="41:45" ht="15" customHeight="1">
      <c r="AO1834" s="29"/>
      <c r="AP1834" s="103"/>
      <c r="AQ1834" s="29"/>
      <c r="AR1834" s="105"/>
      <c r="AS1834" s="29"/>
    </row>
    <row r="1835" spans="41:45" ht="15" customHeight="1">
      <c r="AO1835" s="29"/>
      <c r="AP1835" s="103"/>
      <c r="AQ1835" s="29"/>
      <c r="AR1835" s="105"/>
      <c r="AS1835" s="29"/>
    </row>
    <row r="1836" spans="41:45" ht="15" customHeight="1">
      <c r="AO1836" s="29"/>
      <c r="AP1836" s="103"/>
      <c r="AQ1836" s="29"/>
      <c r="AR1836" s="105"/>
      <c r="AS1836" s="29"/>
    </row>
    <row r="1837" spans="41:45" ht="15" customHeight="1">
      <c r="AO1837" s="29"/>
      <c r="AP1837" s="103"/>
      <c r="AQ1837" s="29"/>
      <c r="AR1837" s="105"/>
      <c r="AS1837" s="29"/>
    </row>
    <row r="1838" spans="41:45" ht="15" customHeight="1">
      <c r="AO1838" s="29"/>
      <c r="AP1838" s="103"/>
      <c r="AQ1838" s="29"/>
      <c r="AR1838" s="105"/>
      <c r="AS1838" s="29"/>
    </row>
    <row r="1839" spans="41:45" ht="15" customHeight="1">
      <c r="AO1839" s="29"/>
      <c r="AP1839" s="103"/>
      <c r="AQ1839" s="29"/>
      <c r="AR1839" s="105"/>
      <c r="AS1839" s="29"/>
    </row>
    <row r="1840" spans="41:45" ht="15" customHeight="1">
      <c r="AO1840" s="29"/>
      <c r="AP1840" s="103"/>
      <c r="AQ1840" s="29"/>
      <c r="AR1840" s="105"/>
      <c r="AS1840" s="29"/>
    </row>
    <row r="1841" spans="41:45" ht="15" customHeight="1">
      <c r="AO1841" s="29"/>
      <c r="AP1841" s="103"/>
      <c r="AQ1841" s="29"/>
      <c r="AR1841" s="105"/>
      <c r="AS1841" s="29"/>
    </row>
    <row r="1842" spans="41:45" ht="15" customHeight="1">
      <c r="AO1842" s="29"/>
      <c r="AP1842" s="103"/>
      <c r="AQ1842" s="29"/>
      <c r="AR1842" s="105"/>
      <c r="AS1842" s="29"/>
    </row>
    <row r="1843" spans="41:45" ht="15" customHeight="1">
      <c r="AO1843" s="29"/>
      <c r="AP1843" s="103"/>
      <c r="AQ1843" s="29"/>
      <c r="AR1843" s="105"/>
      <c r="AS1843" s="29"/>
    </row>
    <row r="1844" spans="41:45" ht="15" customHeight="1">
      <c r="AO1844" s="29"/>
      <c r="AP1844" s="103"/>
      <c r="AQ1844" s="29"/>
      <c r="AR1844" s="105"/>
      <c r="AS1844" s="29"/>
    </row>
    <row r="1845" spans="41:45" ht="15" customHeight="1">
      <c r="AO1845" s="29"/>
      <c r="AP1845" s="103"/>
      <c r="AQ1845" s="29"/>
      <c r="AR1845" s="105"/>
      <c r="AS1845" s="29"/>
    </row>
    <row r="1846" spans="41:45" ht="15" customHeight="1">
      <c r="AO1846" s="29"/>
      <c r="AP1846" s="103"/>
      <c r="AQ1846" s="29"/>
      <c r="AR1846" s="105"/>
      <c r="AS1846" s="29"/>
    </row>
    <row r="1847" spans="41:45" ht="15" customHeight="1">
      <c r="AO1847" s="29"/>
      <c r="AP1847" s="103"/>
      <c r="AQ1847" s="29"/>
      <c r="AR1847" s="105"/>
      <c r="AS1847" s="29"/>
    </row>
    <row r="1848" spans="41:45" ht="15" customHeight="1">
      <c r="AO1848" s="29"/>
      <c r="AP1848" s="103"/>
      <c r="AQ1848" s="29"/>
      <c r="AR1848" s="105"/>
      <c r="AS1848" s="29"/>
    </row>
    <row r="1849" spans="41:45" ht="15" customHeight="1">
      <c r="AO1849" s="29"/>
      <c r="AP1849" s="103"/>
      <c r="AQ1849" s="29"/>
      <c r="AR1849" s="105"/>
      <c r="AS1849" s="29"/>
    </row>
    <row r="1850" spans="41:45" ht="15" customHeight="1">
      <c r="AO1850" s="29"/>
      <c r="AP1850" s="103"/>
      <c r="AQ1850" s="29"/>
      <c r="AR1850" s="105"/>
      <c r="AS1850" s="29"/>
    </row>
    <row r="1851" spans="41:45" ht="15" customHeight="1">
      <c r="AO1851" s="29"/>
      <c r="AP1851" s="103"/>
      <c r="AQ1851" s="29"/>
      <c r="AR1851" s="105"/>
      <c r="AS1851" s="29"/>
    </row>
    <row r="1852" spans="41:45" ht="15" customHeight="1">
      <c r="AO1852" s="29"/>
      <c r="AP1852" s="103"/>
      <c r="AQ1852" s="29"/>
      <c r="AR1852" s="105"/>
      <c r="AS1852" s="29"/>
    </row>
    <row r="1853" spans="41:45" ht="15" customHeight="1">
      <c r="AO1853" s="29"/>
      <c r="AP1853" s="103"/>
      <c r="AQ1853" s="29"/>
      <c r="AR1853" s="105"/>
      <c r="AS1853" s="29"/>
    </row>
    <row r="1854" spans="41:45" ht="15" customHeight="1">
      <c r="AO1854" s="29"/>
      <c r="AP1854" s="103"/>
      <c r="AQ1854" s="29"/>
      <c r="AR1854" s="105"/>
      <c r="AS1854" s="29"/>
    </row>
    <row r="1855" spans="41:45" ht="15" customHeight="1">
      <c r="AO1855" s="29"/>
      <c r="AP1855" s="103"/>
      <c r="AQ1855" s="29"/>
      <c r="AR1855" s="105"/>
      <c r="AS1855" s="29"/>
    </row>
    <row r="1856" spans="41:45" ht="15" customHeight="1">
      <c r="AO1856" s="29"/>
      <c r="AP1856" s="103"/>
      <c r="AQ1856" s="29"/>
      <c r="AR1856" s="105"/>
      <c r="AS1856" s="29"/>
    </row>
    <row r="1857" spans="41:45" ht="15" customHeight="1">
      <c r="AO1857" s="29"/>
      <c r="AP1857" s="103"/>
      <c r="AQ1857" s="29"/>
      <c r="AR1857" s="105"/>
      <c r="AS1857" s="29"/>
    </row>
    <row r="1858" spans="41:45" ht="15" customHeight="1">
      <c r="AO1858" s="29"/>
      <c r="AP1858" s="103"/>
      <c r="AQ1858" s="29"/>
      <c r="AR1858" s="105"/>
      <c r="AS1858" s="29"/>
    </row>
    <row r="1859" spans="41:45" ht="15" customHeight="1">
      <c r="AO1859" s="29"/>
      <c r="AP1859" s="103"/>
      <c r="AQ1859" s="29"/>
      <c r="AR1859" s="105"/>
      <c r="AS1859" s="29"/>
    </row>
    <row r="1860" spans="41:45" ht="15" customHeight="1">
      <c r="AO1860" s="29"/>
      <c r="AP1860" s="103"/>
      <c r="AQ1860" s="29"/>
      <c r="AR1860" s="105"/>
      <c r="AS1860" s="29"/>
    </row>
    <row r="1861" spans="41:45" ht="15" customHeight="1">
      <c r="AO1861" s="29"/>
      <c r="AP1861" s="103"/>
      <c r="AQ1861" s="29"/>
      <c r="AR1861" s="105"/>
      <c r="AS1861" s="29"/>
    </row>
    <row r="1862" spans="41:45" ht="15" customHeight="1">
      <c r="AO1862" s="29"/>
      <c r="AP1862" s="103"/>
      <c r="AQ1862" s="29"/>
      <c r="AR1862" s="105"/>
      <c r="AS1862" s="29"/>
    </row>
    <row r="1863" spans="41:45" ht="15" customHeight="1">
      <c r="AO1863" s="29"/>
      <c r="AP1863" s="103"/>
      <c r="AQ1863" s="29"/>
      <c r="AR1863" s="105"/>
      <c r="AS1863" s="29"/>
    </row>
    <row r="1864" spans="41:45" ht="15" customHeight="1">
      <c r="AO1864" s="29"/>
      <c r="AP1864" s="103"/>
      <c r="AQ1864" s="29"/>
      <c r="AR1864" s="105"/>
      <c r="AS1864" s="29"/>
    </row>
    <row r="1865" spans="41:45" ht="15" customHeight="1">
      <c r="AO1865" s="29"/>
      <c r="AP1865" s="103"/>
      <c r="AQ1865" s="29"/>
      <c r="AR1865" s="105"/>
      <c r="AS1865" s="29"/>
    </row>
    <row r="1866" spans="41:45" ht="15" customHeight="1">
      <c r="AO1866" s="29"/>
      <c r="AP1866" s="103"/>
      <c r="AQ1866" s="29"/>
      <c r="AR1866" s="105"/>
      <c r="AS1866" s="29"/>
    </row>
    <row r="1867" spans="41:45" ht="15" customHeight="1">
      <c r="AO1867" s="29"/>
      <c r="AP1867" s="103"/>
      <c r="AQ1867" s="29"/>
      <c r="AR1867" s="105"/>
      <c r="AS1867" s="29"/>
    </row>
    <row r="1868" spans="41:45" ht="15" customHeight="1">
      <c r="AO1868" s="29"/>
      <c r="AP1868" s="103"/>
      <c r="AQ1868" s="29"/>
      <c r="AR1868" s="105"/>
      <c r="AS1868" s="29"/>
    </row>
    <row r="1869" spans="41:45" ht="15" customHeight="1">
      <c r="AO1869" s="29"/>
      <c r="AP1869" s="103"/>
      <c r="AQ1869" s="29"/>
      <c r="AR1869" s="105"/>
      <c r="AS1869" s="29"/>
    </row>
    <row r="1870" spans="41:45" ht="15" customHeight="1">
      <c r="AO1870" s="29"/>
      <c r="AP1870" s="103"/>
      <c r="AQ1870" s="29"/>
      <c r="AR1870" s="105"/>
      <c r="AS1870" s="29"/>
    </row>
    <row r="1871" spans="41:45" ht="15" customHeight="1">
      <c r="AO1871" s="29"/>
      <c r="AP1871" s="103"/>
      <c r="AQ1871" s="29"/>
      <c r="AR1871" s="105"/>
      <c r="AS1871" s="29"/>
    </row>
    <row r="1872" spans="41:45" ht="15" customHeight="1">
      <c r="AO1872" s="29"/>
      <c r="AP1872" s="103"/>
      <c r="AQ1872" s="29"/>
      <c r="AR1872" s="105"/>
      <c r="AS1872" s="29"/>
    </row>
    <row r="1873" spans="41:45" ht="15" customHeight="1">
      <c r="AO1873" s="29"/>
      <c r="AP1873" s="103"/>
      <c r="AQ1873" s="29"/>
      <c r="AR1873" s="105"/>
      <c r="AS1873" s="29"/>
    </row>
    <row r="1874" spans="41:45" ht="15" customHeight="1">
      <c r="AO1874" s="29"/>
      <c r="AP1874" s="103"/>
      <c r="AQ1874" s="29"/>
      <c r="AR1874" s="105"/>
      <c r="AS1874" s="29"/>
    </row>
    <row r="1875" spans="41:45" ht="15" customHeight="1">
      <c r="AO1875" s="29"/>
      <c r="AP1875" s="103"/>
      <c r="AQ1875" s="29"/>
      <c r="AR1875" s="105"/>
      <c r="AS1875" s="29"/>
    </row>
    <row r="1876" spans="41:45" ht="15" customHeight="1">
      <c r="AO1876" s="29"/>
      <c r="AP1876" s="103"/>
      <c r="AQ1876" s="29"/>
      <c r="AR1876" s="105"/>
      <c r="AS1876" s="29"/>
    </row>
    <row r="1877" spans="41:45" ht="15" customHeight="1">
      <c r="AO1877" s="29"/>
      <c r="AP1877" s="103"/>
      <c r="AQ1877" s="29"/>
      <c r="AR1877" s="105"/>
      <c r="AS1877" s="29"/>
    </row>
    <row r="1878" spans="41:45" ht="15" customHeight="1">
      <c r="AO1878" s="29"/>
      <c r="AP1878" s="103"/>
      <c r="AQ1878" s="29"/>
      <c r="AR1878" s="105"/>
      <c r="AS1878" s="29"/>
    </row>
    <row r="1879" spans="41:45" ht="15" customHeight="1">
      <c r="AO1879" s="29"/>
      <c r="AP1879" s="103"/>
      <c r="AQ1879" s="29"/>
      <c r="AR1879" s="105"/>
      <c r="AS1879" s="29"/>
    </row>
    <row r="1880" spans="41:45" ht="15" customHeight="1">
      <c r="AO1880" s="29"/>
      <c r="AP1880" s="103"/>
      <c r="AQ1880" s="29"/>
      <c r="AR1880" s="105"/>
      <c r="AS1880" s="29"/>
    </row>
    <row r="1881" spans="41:45" ht="15" customHeight="1">
      <c r="AO1881" s="29"/>
      <c r="AP1881" s="103"/>
      <c r="AQ1881" s="29"/>
      <c r="AR1881" s="105"/>
      <c r="AS1881" s="29"/>
    </row>
    <row r="1882" spans="41:45" ht="15" customHeight="1">
      <c r="AO1882" s="29"/>
      <c r="AP1882" s="103"/>
      <c r="AQ1882" s="29"/>
      <c r="AR1882" s="105"/>
      <c r="AS1882" s="29"/>
    </row>
    <row r="1883" spans="41:45" ht="15" customHeight="1">
      <c r="AO1883" s="29"/>
      <c r="AP1883" s="103"/>
      <c r="AQ1883" s="29"/>
      <c r="AR1883" s="105"/>
      <c r="AS1883" s="29"/>
    </row>
    <row r="1884" spans="41:45" ht="15" customHeight="1">
      <c r="AO1884" s="29"/>
      <c r="AP1884" s="103"/>
      <c r="AQ1884" s="29"/>
      <c r="AR1884" s="105"/>
      <c r="AS1884" s="29"/>
    </row>
    <row r="1885" spans="41:45" ht="15" customHeight="1">
      <c r="AO1885" s="29"/>
      <c r="AP1885" s="103"/>
      <c r="AQ1885" s="29"/>
      <c r="AR1885" s="105"/>
      <c r="AS1885" s="29"/>
    </row>
    <row r="1886" spans="41:45" ht="15" customHeight="1">
      <c r="AO1886" s="29"/>
      <c r="AP1886" s="103"/>
      <c r="AQ1886" s="29"/>
      <c r="AR1886" s="105"/>
      <c r="AS1886" s="29"/>
    </row>
    <row r="1887" spans="41:45" ht="15" customHeight="1">
      <c r="AO1887" s="29"/>
      <c r="AP1887" s="103"/>
      <c r="AQ1887" s="29"/>
      <c r="AR1887" s="105"/>
      <c r="AS1887" s="29"/>
    </row>
    <row r="1888" spans="41:45" ht="15" customHeight="1">
      <c r="AO1888" s="29"/>
      <c r="AP1888" s="103"/>
      <c r="AQ1888" s="29"/>
      <c r="AR1888" s="105"/>
      <c r="AS1888" s="29"/>
    </row>
    <row r="1889" spans="41:45" ht="15" customHeight="1">
      <c r="AO1889" s="29"/>
      <c r="AP1889" s="103"/>
      <c r="AQ1889" s="29"/>
      <c r="AR1889" s="105"/>
      <c r="AS1889" s="29"/>
    </row>
    <row r="1890" spans="41:45" ht="15" customHeight="1">
      <c r="AO1890" s="29"/>
      <c r="AP1890" s="103"/>
      <c r="AQ1890" s="29"/>
      <c r="AR1890" s="105"/>
      <c r="AS1890" s="29"/>
    </row>
    <row r="1891" spans="41:45" ht="15" customHeight="1">
      <c r="AO1891" s="29"/>
      <c r="AP1891" s="103"/>
      <c r="AQ1891" s="29"/>
      <c r="AR1891" s="105"/>
      <c r="AS1891" s="29"/>
    </row>
    <row r="1892" spans="41:45" ht="15" customHeight="1">
      <c r="AO1892" s="29"/>
      <c r="AP1892" s="103"/>
      <c r="AQ1892" s="29"/>
      <c r="AR1892" s="105"/>
      <c r="AS1892" s="29"/>
    </row>
    <row r="1893" spans="41:45" ht="15" customHeight="1">
      <c r="AO1893" s="29"/>
      <c r="AP1893" s="103"/>
      <c r="AQ1893" s="29"/>
      <c r="AR1893" s="105"/>
      <c r="AS1893" s="29"/>
    </row>
    <row r="1894" spans="41:45" ht="15" customHeight="1">
      <c r="AO1894" s="29"/>
      <c r="AP1894" s="103"/>
      <c r="AQ1894" s="29"/>
      <c r="AR1894" s="105"/>
      <c r="AS1894" s="29"/>
    </row>
    <row r="1895" spans="41:45" ht="15" customHeight="1">
      <c r="AO1895" s="29"/>
      <c r="AP1895" s="103"/>
      <c r="AQ1895" s="29"/>
      <c r="AR1895" s="105"/>
      <c r="AS1895" s="29"/>
    </row>
    <row r="1896" spans="41:45" ht="15" customHeight="1">
      <c r="AO1896" s="29"/>
      <c r="AP1896" s="103"/>
      <c r="AQ1896" s="29"/>
      <c r="AR1896" s="105"/>
      <c r="AS1896" s="29"/>
    </row>
    <row r="1897" spans="41:45" ht="15" customHeight="1">
      <c r="AO1897" s="29"/>
      <c r="AP1897" s="103"/>
      <c r="AQ1897" s="29"/>
      <c r="AR1897" s="105"/>
      <c r="AS1897" s="29"/>
    </row>
    <row r="1898" spans="41:45" ht="15" customHeight="1">
      <c r="AO1898" s="29"/>
      <c r="AP1898" s="103"/>
      <c r="AQ1898" s="29"/>
      <c r="AR1898" s="105"/>
      <c r="AS1898" s="29"/>
    </row>
    <row r="1899" spans="41:45" ht="15" customHeight="1">
      <c r="AO1899" s="29"/>
      <c r="AP1899" s="103"/>
      <c r="AQ1899" s="29"/>
      <c r="AR1899" s="105"/>
      <c r="AS1899" s="29"/>
    </row>
    <row r="1900" spans="41:45" ht="15" customHeight="1">
      <c r="AO1900" s="29"/>
      <c r="AP1900" s="103"/>
      <c r="AQ1900" s="29"/>
      <c r="AR1900" s="105"/>
      <c r="AS1900" s="29"/>
    </row>
    <row r="1901" spans="41:45" ht="15" customHeight="1">
      <c r="AO1901" s="29"/>
      <c r="AP1901" s="103"/>
      <c r="AQ1901" s="29"/>
      <c r="AR1901" s="105"/>
      <c r="AS1901" s="29"/>
    </row>
    <row r="1902" spans="41:45" ht="15" customHeight="1">
      <c r="AO1902" s="29"/>
      <c r="AP1902" s="103"/>
      <c r="AQ1902" s="29"/>
      <c r="AR1902" s="105"/>
      <c r="AS1902" s="29"/>
    </row>
    <row r="1903" spans="41:45" ht="15" customHeight="1">
      <c r="AO1903" s="29"/>
      <c r="AP1903" s="103"/>
      <c r="AQ1903" s="29"/>
      <c r="AR1903" s="105"/>
      <c r="AS1903" s="29"/>
    </row>
    <row r="1904" spans="41:45" ht="15" customHeight="1">
      <c r="AO1904" s="29"/>
      <c r="AP1904" s="103"/>
      <c r="AQ1904" s="29"/>
      <c r="AR1904" s="105"/>
      <c r="AS1904" s="29"/>
    </row>
    <row r="1905" spans="41:45" ht="15" customHeight="1">
      <c r="AO1905" s="29"/>
      <c r="AP1905" s="103"/>
      <c r="AQ1905" s="29"/>
      <c r="AR1905" s="105"/>
      <c r="AS1905" s="29"/>
    </row>
    <row r="1906" spans="41:45" ht="15" customHeight="1">
      <c r="AO1906" s="29"/>
      <c r="AP1906" s="103"/>
      <c r="AQ1906" s="29"/>
      <c r="AR1906" s="105"/>
      <c r="AS1906" s="29"/>
    </row>
    <row r="1907" spans="41:45" ht="15" customHeight="1">
      <c r="AO1907" s="29"/>
      <c r="AP1907" s="103"/>
      <c r="AQ1907" s="29"/>
      <c r="AR1907" s="105"/>
      <c r="AS1907" s="29"/>
    </row>
    <row r="1908" spans="41:45" ht="15" customHeight="1">
      <c r="AO1908" s="29"/>
      <c r="AP1908" s="103"/>
      <c r="AQ1908" s="29"/>
      <c r="AR1908" s="105"/>
      <c r="AS1908" s="29"/>
    </row>
    <row r="1909" spans="41:45" ht="15" customHeight="1">
      <c r="AO1909" s="29"/>
      <c r="AP1909" s="103"/>
      <c r="AQ1909" s="29"/>
      <c r="AR1909" s="105"/>
      <c r="AS1909" s="29"/>
    </row>
    <row r="1910" spans="41:45" ht="15" customHeight="1">
      <c r="AO1910" s="29"/>
      <c r="AP1910" s="103"/>
      <c r="AQ1910" s="29"/>
      <c r="AR1910" s="105"/>
      <c r="AS1910" s="29"/>
    </row>
    <row r="1911" spans="41:45" ht="15" customHeight="1">
      <c r="AO1911" s="29"/>
      <c r="AP1911" s="103"/>
      <c r="AQ1911" s="29"/>
      <c r="AR1911" s="105"/>
      <c r="AS1911" s="29"/>
    </row>
    <row r="1912" spans="41:45" ht="15" customHeight="1">
      <c r="AO1912" s="29"/>
      <c r="AP1912" s="103"/>
      <c r="AQ1912" s="29"/>
      <c r="AR1912" s="105"/>
      <c r="AS1912" s="29"/>
    </row>
    <row r="1913" spans="41:45" ht="15" customHeight="1">
      <c r="AO1913" s="29"/>
      <c r="AP1913" s="103"/>
      <c r="AQ1913" s="29"/>
      <c r="AR1913" s="105"/>
      <c r="AS1913" s="29"/>
    </row>
    <row r="1914" spans="41:45" ht="15" customHeight="1">
      <c r="AO1914" s="29"/>
      <c r="AP1914" s="103"/>
      <c r="AQ1914" s="29"/>
      <c r="AR1914" s="105"/>
      <c r="AS1914" s="29"/>
    </row>
    <row r="1915" spans="41:45" ht="15" customHeight="1">
      <c r="AO1915" s="29"/>
      <c r="AP1915" s="103"/>
      <c r="AQ1915" s="29"/>
      <c r="AR1915" s="105"/>
      <c r="AS1915" s="29"/>
    </row>
    <row r="1916" spans="41:45" ht="15" customHeight="1">
      <c r="AO1916" s="29"/>
      <c r="AP1916" s="103"/>
      <c r="AQ1916" s="29"/>
      <c r="AR1916" s="105"/>
      <c r="AS1916" s="29"/>
    </row>
    <row r="1917" spans="41:45" ht="15" customHeight="1">
      <c r="AO1917" s="29"/>
      <c r="AP1917" s="103"/>
      <c r="AQ1917" s="29"/>
      <c r="AR1917" s="105"/>
      <c r="AS1917" s="29"/>
    </row>
    <row r="1918" spans="41:45" ht="15" customHeight="1">
      <c r="AO1918" s="29"/>
      <c r="AP1918" s="103"/>
      <c r="AQ1918" s="29"/>
      <c r="AR1918" s="105"/>
      <c r="AS1918" s="29"/>
    </row>
    <row r="1919" spans="41:45" ht="15" customHeight="1">
      <c r="AO1919" s="29"/>
      <c r="AP1919" s="103"/>
      <c r="AQ1919" s="29"/>
      <c r="AR1919" s="105"/>
      <c r="AS1919" s="29"/>
    </row>
    <row r="1920" spans="41:45" ht="15" customHeight="1">
      <c r="AO1920" s="29"/>
      <c r="AP1920" s="103"/>
      <c r="AQ1920" s="29"/>
      <c r="AR1920" s="105"/>
      <c r="AS1920" s="29"/>
    </row>
    <row r="1921" spans="41:45" ht="15" customHeight="1">
      <c r="AO1921" s="29"/>
      <c r="AP1921" s="103"/>
      <c r="AQ1921" s="29"/>
      <c r="AR1921" s="105"/>
      <c r="AS1921" s="29"/>
    </row>
    <row r="1922" spans="41:45" ht="15" customHeight="1">
      <c r="AO1922" s="29"/>
      <c r="AP1922" s="103"/>
      <c r="AQ1922" s="29"/>
      <c r="AR1922" s="105"/>
      <c r="AS1922" s="29"/>
    </row>
    <row r="1923" spans="41:45" ht="15" customHeight="1">
      <c r="AO1923" s="29"/>
      <c r="AP1923" s="103"/>
      <c r="AQ1923" s="29"/>
      <c r="AR1923" s="105"/>
      <c r="AS1923" s="29"/>
    </row>
    <row r="1924" spans="41:45" ht="15" customHeight="1">
      <c r="AO1924" s="29"/>
      <c r="AP1924" s="103"/>
      <c r="AQ1924" s="29"/>
      <c r="AR1924" s="105"/>
      <c r="AS1924" s="29"/>
    </row>
    <row r="1925" spans="41:45" ht="15" customHeight="1">
      <c r="AO1925" s="29"/>
      <c r="AP1925" s="103"/>
      <c r="AQ1925" s="29"/>
      <c r="AR1925" s="105"/>
      <c r="AS1925" s="29"/>
    </row>
    <row r="1926" spans="41:45" ht="15" customHeight="1">
      <c r="AO1926" s="29"/>
      <c r="AP1926" s="103"/>
      <c r="AQ1926" s="29"/>
      <c r="AR1926" s="105"/>
      <c r="AS1926" s="29"/>
    </row>
    <row r="1927" spans="41:45" ht="15" customHeight="1">
      <c r="AO1927" s="29"/>
      <c r="AP1927" s="103"/>
      <c r="AQ1927" s="29"/>
      <c r="AR1927" s="105"/>
      <c r="AS1927" s="29"/>
    </row>
    <row r="1928" spans="41:45" ht="15" customHeight="1">
      <c r="AO1928" s="29"/>
      <c r="AP1928" s="103"/>
      <c r="AQ1928" s="29"/>
      <c r="AR1928" s="105"/>
      <c r="AS1928" s="29"/>
    </row>
    <row r="1929" spans="41:45" ht="15" customHeight="1">
      <c r="AO1929" s="29"/>
      <c r="AP1929" s="103"/>
      <c r="AQ1929" s="29"/>
      <c r="AR1929" s="105"/>
      <c r="AS1929" s="29"/>
    </row>
    <row r="1930" spans="41:45" ht="15" customHeight="1">
      <c r="AO1930" s="29"/>
      <c r="AP1930" s="103"/>
      <c r="AQ1930" s="29"/>
      <c r="AR1930" s="105"/>
      <c r="AS1930" s="29"/>
    </row>
    <row r="1931" spans="41:45" ht="15" customHeight="1">
      <c r="AO1931" s="29"/>
      <c r="AP1931" s="103"/>
      <c r="AQ1931" s="29"/>
      <c r="AR1931" s="105"/>
      <c r="AS1931" s="29"/>
    </row>
    <row r="1932" spans="41:45" ht="15" customHeight="1">
      <c r="AO1932" s="29"/>
      <c r="AP1932" s="103"/>
      <c r="AQ1932" s="29"/>
      <c r="AR1932" s="105"/>
      <c r="AS1932" s="29"/>
    </row>
    <row r="1933" spans="41:45" ht="15" customHeight="1">
      <c r="AO1933" s="29"/>
      <c r="AP1933" s="103"/>
      <c r="AQ1933" s="29"/>
      <c r="AR1933" s="105"/>
      <c r="AS1933" s="29"/>
    </row>
    <row r="1934" spans="41:45" ht="15" customHeight="1">
      <c r="AO1934" s="29"/>
      <c r="AP1934" s="103"/>
      <c r="AQ1934" s="29"/>
      <c r="AR1934" s="105"/>
      <c r="AS1934" s="29"/>
    </row>
  </sheetData>
  <autoFilter ref="A1:Z1730" xr:uid="{00000000-0001-0000-0200-000000000000}"/>
  <phoneticPr fontId="31" type="noConversion"/>
  <conditionalFormatting sqref="R1:T1048576">
    <cfRule type="expression" dxfId="37" priority="14">
      <formula>R1="yes"</formula>
    </cfRule>
  </conditionalFormatting>
  <conditionalFormatting sqref="T1 T39:T1386 T1389:T1048576">
    <cfRule type="expression" dxfId="36" priority="19">
      <formula>Y1="yes"</formula>
    </cfRule>
  </conditionalFormatting>
  <conditionalFormatting sqref="T2:T14">
    <cfRule type="expression" dxfId="35" priority="25">
      <formula>Z2="yes"</formula>
    </cfRule>
  </conditionalFormatting>
  <conditionalFormatting sqref="T15:T38">
    <cfRule type="expression" dxfId="34" priority="27">
      <formula>AA15="yes"</formula>
    </cfRule>
  </conditionalFormatting>
  <conditionalFormatting sqref="T1387:T1388">
    <cfRule type="expression" dxfId="33" priority="23">
      <formula>Y1386="yes"</formula>
    </cfRule>
  </conditionalFormatting>
  <conditionalFormatting sqref="AO2:AQ316 AS2:AS316 AR19:AR316 AO317:AS902 AO903:AO1497 AR903:AS1497 AP903:AQ1934 AO1499:AO1934 AP1505:CP1505">
    <cfRule type="expression" dxfId="32" priority="1">
      <formula>NOT(ISBLANK($C2))</formula>
    </cfRule>
  </conditionalFormatting>
  <conditionalFormatting sqref="AP1:AP1934">
    <cfRule type="expression" dxfId="31" priority="8">
      <formula>COUNTIF(AP:AP,AP1)&gt;1</formula>
    </cfRule>
  </conditionalFormatting>
  <conditionalFormatting sqref="AP2:AP1934">
    <cfRule type="expression" dxfId="30" priority="9">
      <formula>AND(AQ2,NOT(ISBLANK($C2)))</formula>
    </cfRule>
    <cfRule type="expression" dxfId="29" priority="11">
      <formula>AND(AQ2)</formula>
    </cfRule>
  </conditionalFormatting>
  <conditionalFormatting sqref="AP285:AP286 AP318:AP322 AP326:AP334 AP336 AP390:AP412 AP922:AP925 AP1198:AP1233 AP1450:AP1452">
    <cfRule type="expression" dxfId="28" priority="7">
      <formula>AQ285=TRUE</formula>
    </cfRule>
  </conditionalFormatting>
  <conditionalFormatting sqref="AP1030:AP1034">
    <cfRule type="expression" dxfId="27" priority="4">
      <formula>AQ1030=TRUE</formula>
    </cfRule>
  </conditionalFormatting>
  <conditionalFormatting sqref="AP1500:AP1502 AR1:AR17 AR1499:AS1934 AO1:AO1497 AR317:AS1497">
    <cfRule type="expression" dxfId="26" priority="12">
      <formula>_xludf.isformula(AQ1)</formula>
    </cfRule>
  </conditionalFormatting>
  <conditionalFormatting sqref="AP1501">
    <cfRule type="expression" dxfId="25" priority="6">
      <formula>NOT(ISBLANK($C1498))</formula>
    </cfRule>
  </conditionalFormatting>
  <conditionalFormatting sqref="AP1502">
    <cfRule type="expression" dxfId="24" priority="5">
      <formula>NOT(ISBLANK($C1498))</formula>
    </cfRule>
  </conditionalFormatting>
  <conditionalFormatting sqref="AQ520:AQ553">
    <cfRule type="expression" dxfId="23" priority="3">
      <formula>NOT(ISBLANK(#REF!))</formula>
    </cfRule>
  </conditionalFormatting>
  <conditionalFormatting sqref="AQ1506:CO1506 AP1499 AQ2:AQ1934">
    <cfRule type="containsBlanks" dxfId="22" priority="13">
      <formula>LEN(TRIM(AQ2))=0</formula>
    </cfRule>
  </conditionalFormatting>
  <conditionalFormatting sqref="AR1499:AS1934 AR2:AR17 AQ1506:CO1506">
    <cfRule type="expression" dxfId="21" priority="10">
      <formula>NOT(ISBLANK($C2))</formula>
    </cfRule>
  </conditionalFormatting>
  <conditionalFormatting sqref="AS1:AS316 AR19:AR316 AO1499:AO1934 AP1505:CP1505">
    <cfRule type="expression" dxfId="20" priority="2">
      <formula>_xludf.isformula(AQ1)</formula>
    </cfRule>
  </conditionalFormatting>
  <pageMargins left="0.70078740157480324" right="0.70078740157480324" top="0.75196850393700787" bottom="0.75196850393700787"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5"/>
  <dimension ref="A1:K864"/>
  <sheetViews>
    <sheetView topLeftCell="A161" workbookViewId="0">
      <selection activeCell="C188" sqref="C188"/>
    </sheetView>
  </sheetViews>
  <sheetFormatPr defaultColWidth="8.6640625" defaultRowHeight="14.4"/>
  <cols>
    <col min="1" max="1" width="56.5546875" customWidth="1"/>
    <col min="2" max="2" width="28" customWidth="1"/>
    <col min="3" max="3" width="50.33203125" style="1" customWidth="1"/>
    <col min="4" max="4" width="28.33203125" customWidth="1"/>
    <col min="5" max="5" width="28.6640625" customWidth="1"/>
    <col min="6" max="6" width="22.6640625" customWidth="1"/>
    <col min="7" max="7" width="28" customWidth="1"/>
  </cols>
  <sheetData>
    <row r="1" spans="1:7">
      <c r="B1" s="230" t="s">
        <v>2301</v>
      </c>
      <c r="C1" s="230"/>
      <c r="D1" s="230"/>
      <c r="E1" s="230"/>
      <c r="F1" s="230"/>
      <c r="G1" s="230"/>
    </row>
    <row r="2" spans="1:7">
      <c r="A2" s="24"/>
      <c r="B2" s="230" t="s">
        <v>6898</v>
      </c>
      <c r="C2" s="230"/>
      <c r="D2" s="230"/>
      <c r="E2" s="230" t="s">
        <v>6899</v>
      </c>
      <c r="F2" s="230"/>
      <c r="G2" s="230"/>
    </row>
    <row r="3" spans="1:7" s="30" customFormat="1">
      <c r="A3" s="24" t="s">
        <v>0</v>
      </c>
      <c r="B3" s="88" t="s">
        <v>2302</v>
      </c>
      <c r="C3" s="4" t="s">
        <v>2303</v>
      </c>
      <c r="D3" s="87" t="s">
        <v>2306</v>
      </c>
      <c r="E3" s="88" t="s">
        <v>2302</v>
      </c>
      <c r="F3" s="4" t="s">
        <v>2303</v>
      </c>
      <c r="G3" s="87" t="s">
        <v>2306</v>
      </c>
    </row>
    <row r="4" spans="1:7">
      <c r="A4" t="s">
        <v>2888</v>
      </c>
      <c r="C4" s="2" t="s">
        <v>999</v>
      </c>
      <c r="D4" s="1">
        <v>3</v>
      </c>
    </row>
    <row r="5" spans="1:7">
      <c r="A5" t="s">
        <v>2897</v>
      </c>
      <c r="C5" s="2" t="s">
        <v>999</v>
      </c>
      <c r="D5" s="1">
        <v>3</v>
      </c>
    </row>
    <row r="6" spans="1:7">
      <c r="A6" t="s">
        <v>2901</v>
      </c>
      <c r="C6" s="2" t="s">
        <v>999</v>
      </c>
      <c r="D6" s="1">
        <v>3</v>
      </c>
    </row>
    <row r="7" spans="1:7">
      <c r="A7" t="s">
        <v>2906</v>
      </c>
      <c r="C7" s="2" t="s">
        <v>999</v>
      </c>
      <c r="D7" s="1">
        <v>3</v>
      </c>
    </row>
    <row r="8" spans="1:7">
      <c r="A8" t="s">
        <v>2910</v>
      </c>
      <c r="C8" s="2" t="s">
        <v>999</v>
      </c>
      <c r="D8" s="1">
        <v>3</v>
      </c>
    </row>
    <row r="9" spans="1:7">
      <c r="A9" t="s">
        <v>2915</v>
      </c>
      <c r="C9" s="2" t="s">
        <v>999</v>
      </c>
      <c r="D9" s="1">
        <v>3</v>
      </c>
    </row>
    <row r="10" spans="1:7">
      <c r="A10" t="s">
        <v>2920</v>
      </c>
      <c r="C10" s="2" t="s">
        <v>999</v>
      </c>
      <c r="D10" s="1">
        <v>3</v>
      </c>
    </row>
    <row r="11" spans="1:7">
      <c r="A11" t="s">
        <v>2927</v>
      </c>
      <c r="C11" s="2" t="s">
        <v>999</v>
      </c>
      <c r="D11" s="1">
        <v>3</v>
      </c>
    </row>
    <row r="12" spans="1:7">
      <c r="A12" t="s">
        <v>2931</v>
      </c>
      <c r="C12" s="2" t="s">
        <v>999</v>
      </c>
      <c r="D12" s="1">
        <v>3</v>
      </c>
    </row>
    <row r="13" spans="1:7">
      <c r="A13" t="s">
        <v>2936</v>
      </c>
      <c r="C13" s="2" t="s">
        <v>999</v>
      </c>
      <c r="D13" s="1">
        <v>3</v>
      </c>
    </row>
    <row r="14" spans="1:7">
      <c r="A14" t="s">
        <v>2941</v>
      </c>
      <c r="C14" s="2" t="s">
        <v>999</v>
      </c>
      <c r="D14" s="1">
        <v>3</v>
      </c>
    </row>
    <row r="15" spans="1:7">
      <c r="A15" t="s">
        <v>2946</v>
      </c>
      <c r="C15" s="2" t="s">
        <v>999</v>
      </c>
      <c r="D15" s="1">
        <v>3</v>
      </c>
    </row>
    <row r="16" spans="1:7">
      <c r="A16" t="s">
        <v>2951</v>
      </c>
      <c r="C16" s="2" t="s">
        <v>999</v>
      </c>
      <c r="D16" s="1">
        <v>3</v>
      </c>
    </row>
    <row r="17" spans="1:4">
      <c r="A17" t="s">
        <v>2956</v>
      </c>
      <c r="C17" s="2" t="s">
        <v>1762</v>
      </c>
      <c r="D17" s="1">
        <v>3</v>
      </c>
    </row>
    <row r="18" spans="1:4">
      <c r="A18" t="s">
        <v>2964</v>
      </c>
      <c r="C18" s="2" t="s">
        <v>1762</v>
      </c>
      <c r="D18" s="1">
        <v>3</v>
      </c>
    </row>
    <row r="19" spans="1:4">
      <c r="A19" t="s">
        <v>2969</v>
      </c>
      <c r="C19" s="2" t="s">
        <v>1762</v>
      </c>
      <c r="D19" s="1">
        <v>3</v>
      </c>
    </row>
    <row r="20" spans="1:4">
      <c r="A20" t="s">
        <v>2974</v>
      </c>
      <c r="C20" s="2" t="s">
        <v>1762</v>
      </c>
      <c r="D20" s="1">
        <v>3</v>
      </c>
    </row>
    <row r="21" spans="1:4">
      <c r="A21" t="s">
        <v>2981</v>
      </c>
      <c r="C21" s="2" t="s">
        <v>1762</v>
      </c>
      <c r="D21" s="1">
        <v>3</v>
      </c>
    </row>
    <row r="22" spans="1:4">
      <c r="A22" t="s">
        <v>2986</v>
      </c>
      <c r="C22" s="2" t="s">
        <v>1762</v>
      </c>
      <c r="D22" s="1">
        <v>3</v>
      </c>
    </row>
    <row r="23" spans="1:4">
      <c r="A23" t="s">
        <v>2991</v>
      </c>
      <c r="C23" s="2" t="s">
        <v>1762</v>
      </c>
      <c r="D23" s="1">
        <v>3</v>
      </c>
    </row>
    <row r="24" spans="1:4">
      <c r="A24" t="s">
        <v>2996</v>
      </c>
      <c r="C24" s="2" t="s">
        <v>1762</v>
      </c>
      <c r="D24" s="1">
        <v>3</v>
      </c>
    </row>
    <row r="25" spans="1:4">
      <c r="A25" t="s">
        <v>3001</v>
      </c>
      <c r="C25" s="2" t="s">
        <v>1762</v>
      </c>
      <c r="D25" s="1">
        <v>3</v>
      </c>
    </row>
    <row r="26" spans="1:4">
      <c r="A26" t="s">
        <v>3006</v>
      </c>
      <c r="C26" s="2" t="s">
        <v>1762</v>
      </c>
      <c r="D26" s="1">
        <v>3</v>
      </c>
    </row>
    <row r="27" spans="1:4">
      <c r="A27" t="s">
        <v>3011</v>
      </c>
      <c r="C27" s="2" t="s">
        <v>1762</v>
      </c>
      <c r="D27" s="1">
        <v>3</v>
      </c>
    </row>
    <row r="28" spans="1:4">
      <c r="A28" t="s">
        <v>3016</v>
      </c>
      <c r="C28" s="2" t="s">
        <v>1762</v>
      </c>
      <c r="D28" s="1">
        <v>3</v>
      </c>
    </row>
    <row r="29" spans="1:4">
      <c r="A29" t="s">
        <v>3021</v>
      </c>
      <c r="C29" s="2" t="s">
        <v>1762</v>
      </c>
      <c r="D29" s="1">
        <v>3</v>
      </c>
    </row>
    <row r="30" spans="1:4">
      <c r="A30" t="s">
        <v>3026</v>
      </c>
      <c r="C30" s="2" t="s">
        <v>1762</v>
      </c>
      <c r="D30" s="1">
        <v>3</v>
      </c>
    </row>
    <row r="31" spans="1:4">
      <c r="A31" t="s">
        <v>3031</v>
      </c>
      <c r="C31" s="2" t="s">
        <v>1762</v>
      </c>
      <c r="D31" s="1">
        <v>3</v>
      </c>
    </row>
    <row r="32" spans="1:4">
      <c r="A32" t="s">
        <v>3036</v>
      </c>
      <c r="C32" s="2" t="s">
        <v>1762</v>
      </c>
      <c r="D32" s="1">
        <v>3</v>
      </c>
    </row>
    <row r="33" spans="1:4">
      <c r="A33" t="s">
        <v>3041</v>
      </c>
      <c r="C33" s="2" t="s">
        <v>1762</v>
      </c>
      <c r="D33" s="1">
        <v>3</v>
      </c>
    </row>
    <row r="34" spans="1:4">
      <c r="A34" t="s">
        <v>3046</v>
      </c>
      <c r="C34" s="2" t="s">
        <v>1762</v>
      </c>
      <c r="D34" s="1">
        <v>3</v>
      </c>
    </row>
    <row r="35" spans="1:4">
      <c r="A35" t="s">
        <v>3051</v>
      </c>
      <c r="C35" s="2" t="s">
        <v>1762</v>
      </c>
      <c r="D35" s="1">
        <v>3</v>
      </c>
    </row>
    <row r="36" spans="1:4">
      <c r="A36" t="s">
        <v>3056</v>
      </c>
      <c r="C36" s="2" t="s">
        <v>1762</v>
      </c>
      <c r="D36" s="1">
        <v>3</v>
      </c>
    </row>
    <row r="37" spans="1:4">
      <c r="A37" t="s">
        <v>3061</v>
      </c>
      <c r="C37" s="2" t="s">
        <v>1762</v>
      </c>
      <c r="D37" s="1">
        <v>3</v>
      </c>
    </row>
    <row r="38" spans="1:4">
      <c r="A38" t="s">
        <v>3066</v>
      </c>
      <c r="C38" s="2" t="s">
        <v>1762</v>
      </c>
      <c r="D38" s="1">
        <v>3</v>
      </c>
    </row>
    <row r="39" spans="1:4">
      <c r="A39" t="s">
        <v>3071</v>
      </c>
      <c r="C39" s="2" t="s">
        <v>1762</v>
      </c>
      <c r="D39" s="1">
        <v>3</v>
      </c>
    </row>
    <row r="40" spans="1:4">
      <c r="A40" t="s">
        <v>3076</v>
      </c>
      <c r="C40" s="2" t="s">
        <v>1762</v>
      </c>
      <c r="D40" s="1">
        <v>3</v>
      </c>
    </row>
    <row r="41" spans="1:4" ht="17.7" customHeight="1">
      <c r="A41" t="s">
        <v>3087</v>
      </c>
      <c r="C41" s="2" t="s">
        <v>2316</v>
      </c>
      <c r="D41" s="1">
        <v>3</v>
      </c>
    </row>
    <row r="42" spans="1:4" ht="21" customHeight="1">
      <c r="A42" t="s">
        <v>3097</v>
      </c>
      <c r="B42" s="1"/>
      <c r="C42" s="2" t="s">
        <v>2316</v>
      </c>
      <c r="D42" s="1">
        <v>3</v>
      </c>
    </row>
    <row r="43" spans="1:4" ht="18" customHeight="1">
      <c r="A43" t="s">
        <v>3107</v>
      </c>
      <c r="C43" s="2" t="s">
        <v>2316</v>
      </c>
      <c r="D43" s="1">
        <v>3</v>
      </c>
    </row>
    <row r="44" spans="1:4" ht="18.600000000000001" customHeight="1">
      <c r="A44" t="s">
        <v>3114</v>
      </c>
      <c r="C44" s="2" t="s">
        <v>2316</v>
      </c>
      <c r="D44" s="1">
        <v>3</v>
      </c>
    </row>
    <row r="45" spans="1:4" ht="86.4">
      <c r="A45" t="s">
        <v>3123</v>
      </c>
      <c r="C45" s="2" t="s">
        <v>2316</v>
      </c>
      <c r="D45" s="1">
        <v>3</v>
      </c>
    </row>
    <row r="46" spans="1:4" ht="22.95" customHeight="1">
      <c r="A46" t="s">
        <v>3133</v>
      </c>
      <c r="C46" s="2" t="s">
        <v>2316</v>
      </c>
      <c r="D46" s="1">
        <v>3</v>
      </c>
    </row>
    <row r="47" spans="1:4" ht="86.4">
      <c r="A47" t="s">
        <v>3139</v>
      </c>
      <c r="C47" s="2" t="s">
        <v>2316</v>
      </c>
      <c r="D47" s="1">
        <v>3</v>
      </c>
    </row>
    <row r="48" spans="1:4" ht="86.4">
      <c r="A48" t="s">
        <v>3148</v>
      </c>
      <c r="C48" s="2" t="s">
        <v>2316</v>
      </c>
      <c r="D48" s="1">
        <v>3</v>
      </c>
    </row>
    <row r="49" spans="1:4" ht="86.4">
      <c r="A49" t="s">
        <v>3152</v>
      </c>
      <c r="C49" s="2" t="s">
        <v>2316</v>
      </c>
      <c r="D49" s="1">
        <v>3</v>
      </c>
    </row>
    <row r="50" spans="1:4" ht="86.4">
      <c r="A50" t="s">
        <v>3160</v>
      </c>
      <c r="C50" s="2" t="s">
        <v>2316</v>
      </c>
      <c r="D50" s="1">
        <v>3</v>
      </c>
    </row>
    <row r="51" spans="1:4" ht="86.4">
      <c r="A51" t="s">
        <v>3166</v>
      </c>
      <c r="C51" s="2" t="s">
        <v>2316</v>
      </c>
      <c r="D51" s="1">
        <v>3</v>
      </c>
    </row>
    <row r="52" spans="1:4" ht="86.4">
      <c r="A52" t="s">
        <v>3172</v>
      </c>
      <c r="C52" s="2" t="s">
        <v>2316</v>
      </c>
      <c r="D52" s="1">
        <v>3</v>
      </c>
    </row>
    <row r="53" spans="1:4" ht="86.4">
      <c r="A53" t="s">
        <v>3178</v>
      </c>
      <c r="C53" s="2" t="s">
        <v>2316</v>
      </c>
      <c r="D53" s="1">
        <v>3</v>
      </c>
    </row>
    <row r="54" spans="1:4" ht="86.4">
      <c r="A54" t="s">
        <v>3185</v>
      </c>
      <c r="C54" s="2" t="s">
        <v>2316</v>
      </c>
      <c r="D54" s="1">
        <v>3</v>
      </c>
    </row>
    <row r="55" spans="1:4" ht="86.4">
      <c r="A55" t="s">
        <v>3191</v>
      </c>
      <c r="C55" s="2" t="s">
        <v>2316</v>
      </c>
      <c r="D55" s="1">
        <v>3</v>
      </c>
    </row>
    <row r="56" spans="1:4" ht="86.4">
      <c r="A56" t="s">
        <v>3197</v>
      </c>
      <c r="C56" s="2" t="s">
        <v>2316</v>
      </c>
      <c r="D56" s="1">
        <v>3</v>
      </c>
    </row>
    <row r="57" spans="1:4" ht="86.4">
      <c r="A57" t="s">
        <v>3203</v>
      </c>
      <c r="C57" s="2" t="s">
        <v>2316</v>
      </c>
      <c r="D57" s="1">
        <v>3</v>
      </c>
    </row>
    <row r="58" spans="1:4" ht="86.4">
      <c r="A58" t="s">
        <v>3209</v>
      </c>
      <c r="C58" s="2" t="s">
        <v>2316</v>
      </c>
      <c r="D58" s="1">
        <v>3</v>
      </c>
    </row>
    <row r="59" spans="1:4" ht="86.4">
      <c r="A59" t="s">
        <v>3215</v>
      </c>
      <c r="C59" s="2" t="s">
        <v>2316</v>
      </c>
      <c r="D59" s="1">
        <v>3</v>
      </c>
    </row>
    <row r="60" spans="1:4" ht="86.4">
      <c r="A60" t="s">
        <v>3221</v>
      </c>
      <c r="C60" s="2" t="s">
        <v>2316</v>
      </c>
      <c r="D60" s="1">
        <v>3</v>
      </c>
    </row>
    <row r="61" spans="1:4">
      <c r="A61" t="s">
        <v>3228</v>
      </c>
      <c r="C61" s="2" t="s">
        <v>1498</v>
      </c>
      <c r="D61" s="1">
        <v>3</v>
      </c>
    </row>
    <row r="62" spans="1:4">
      <c r="A62" t="s">
        <v>3233</v>
      </c>
      <c r="C62" s="2" t="s">
        <v>946</v>
      </c>
      <c r="D62" s="1">
        <v>3</v>
      </c>
    </row>
    <row r="63" spans="1:4">
      <c r="A63" t="s">
        <v>3237</v>
      </c>
      <c r="C63" s="2" t="s">
        <v>1498</v>
      </c>
      <c r="D63" s="1">
        <v>3</v>
      </c>
    </row>
    <row r="64" spans="1:4">
      <c r="A64" t="s">
        <v>3242</v>
      </c>
      <c r="C64" s="2" t="s">
        <v>9346</v>
      </c>
      <c r="D64" s="1">
        <v>3</v>
      </c>
    </row>
    <row r="65" spans="1:4" ht="28.8">
      <c r="A65" t="s">
        <v>3248</v>
      </c>
      <c r="C65" s="2" t="s">
        <v>9347</v>
      </c>
      <c r="D65" s="1">
        <v>3</v>
      </c>
    </row>
    <row r="66" spans="1:4">
      <c r="A66" t="s">
        <v>3254</v>
      </c>
      <c r="C66" s="2" t="s">
        <v>1986</v>
      </c>
      <c r="D66" s="1">
        <v>3</v>
      </c>
    </row>
    <row r="67" spans="1:4">
      <c r="A67" t="s">
        <v>3260</v>
      </c>
      <c r="C67" s="2" t="s">
        <v>1498</v>
      </c>
      <c r="D67" s="1">
        <v>3</v>
      </c>
    </row>
    <row r="68" spans="1:4">
      <c r="A68" t="s">
        <v>3266</v>
      </c>
      <c r="C68" s="2" t="s">
        <v>1498</v>
      </c>
      <c r="D68" s="1">
        <v>3</v>
      </c>
    </row>
    <row r="69" spans="1:4" ht="28.8">
      <c r="A69" t="s">
        <v>3271</v>
      </c>
      <c r="C69" s="2" t="s">
        <v>9347</v>
      </c>
      <c r="D69" s="1">
        <v>3</v>
      </c>
    </row>
    <row r="70" spans="1:4">
      <c r="A70" t="s">
        <v>3275</v>
      </c>
      <c r="C70" s="2" t="s">
        <v>1529</v>
      </c>
      <c r="D70" s="1">
        <v>3</v>
      </c>
    </row>
    <row r="71" spans="1:4">
      <c r="A71" t="s">
        <v>3278</v>
      </c>
      <c r="C71" s="2" t="s">
        <v>1537</v>
      </c>
      <c r="D71" s="1">
        <v>3</v>
      </c>
    </row>
    <row r="72" spans="1:4">
      <c r="A72" t="s">
        <v>3282</v>
      </c>
      <c r="B72" s="1"/>
      <c r="C72" s="2" t="s">
        <v>1529</v>
      </c>
      <c r="D72" s="1">
        <v>3</v>
      </c>
    </row>
    <row r="73" spans="1:4">
      <c r="A73" t="s">
        <v>3285</v>
      </c>
      <c r="B73" s="1"/>
      <c r="C73" s="2" t="s">
        <v>1529</v>
      </c>
      <c r="D73" s="1">
        <v>3</v>
      </c>
    </row>
    <row r="74" spans="1:4">
      <c r="A74" t="s">
        <v>3288</v>
      </c>
      <c r="C74" s="2" t="s">
        <v>1521</v>
      </c>
      <c r="D74" s="1">
        <v>3</v>
      </c>
    </row>
    <row r="75" spans="1:4">
      <c r="A75" t="s">
        <v>3291</v>
      </c>
      <c r="C75" s="2" t="s">
        <v>1562</v>
      </c>
      <c r="D75" s="1">
        <v>3</v>
      </c>
    </row>
    <row r="76" spans="1:4">
      <c r="A76" t="s">
        <v>3294</v>
      </c>
      <c r="C76" s="2" t="s">
        <v>1624</v>
      </c>
      <c r="D76" s="1">
        <v>3</v>
      </c>
    </row>
    <row r="77" spans="1:4">
      <c r="A77" t="s">
        <v>3295</v>
      </c>
      <c r="C77" s="2" t="s">
        <v>1537</v>
      </c>
      <c r="D77" s="1">
        <v>3</v>
      </c>
    </row>
    <row r="78" spans="1:4">
      <c r="A78" t="s">
        <v>3298</v>
      </c>
      <c r="C78" s="2" t="s">
        <v>1632</v>
      </c>
      <c r="D78" s="1">
        <v>3</v>
      </c>
    </row>
    <row r="79" spans="1:4">
      <c r="A79" t="s">
        <v>3300</v>
      </c>
      <c r="C79" s="2" t="s">
        <v>143</v>
      </c>
      <c r="D79" s="1">
        <v>3</v>
      </c>
    </row>
    <row r="80" spans="1:4">
      <c r="A80" t="s">
        <v>3303</v>
      </c>
      <c r="C80" s="2" t="s">
        <v>1986</v>
      </c>
      <c r="D80" s="1">
        <v>3</v>
      </c>
    </row>
    <row r="81" spans="1:4">
      <c r="A81" t="s">
        <v>3344</v>
      </c>
      <c r="C81" s="2" t="s">
        <v>1529</v>
      </c>
      <c r="D81" s="1">
        <v>3</v>
      </c>
    </row>
    <row r="82" spans="1:4">
      <c r="A82" t="s">
        <v>3346</v>
      </c>
      <c r="C82" s="2" t="s">
        <v>1537</v>
      </c>
      <c r="D82" s="1">
        <v>3</v>
      </c>
    </row>
    <row r="83" spans="1:4">
      <c r="A83" t="s">
        <v>3350</v>
      </c>
      <c r="C83" s="2" t="s">
        <v>1521</v>
      </c>
      <c r="D83" s="1">
        <v>3</v>
      </c>
    </row>
    <row r="84" spans="1:4">
      <c r="A84" t="s">
        <v>3352</v>
      </c>
      <c r="C84" s="2" t="s">
        <v>1562</v>
      </c>
      <c r="D84" s="1">
        <v>3</v>
      </c>
    </row>
    <row r="85" spans="1:4">
      <c r="A85" t="s">
        <v>3356</v>
      </c>
      <c r="C85" s="2" t="s">
        <v>1624</v>
      </c>
      <c r="D85" s="1">
        <v>3</v>
      </c>
    </row>
    <row r="86" spans="1:4">
      <c r="A86" t="s">
        <v>3360</v>
      </c>
      <c r="C86" s="2" t="s">
        <v>1537</v>
      </c>
      <c r="D86" s="1">
        <v>3</v>
      </c>
    </row>
    <row r="87" spans="1:4">
      <c r="A87" t="s">
        <v>3364</v>
      </c>
      <c r="C87" s="2" t="s">
        <v>1632</v>
      </c>
      <c r="D87" s="1">
        <v>3</v>
      </c>
    </row>
    <row r="88" spans="1:4">
      <c r="A88" t="s">
        <v>3366</v>
      </c>
      <c r="C88" s="2" t="s">
        <v>1529</v>
      </c>
      <c r="D88" s="1">
        <v>3</v>
      </c>
    </row>
    <row r="89" spans="1:4">
      <c r="A89" t="s">
        <v>3368</v>
      </c>
      <c r="C89" s="2" t="s">
        <v>1537</v>
      </c>
      <c r="D89" s="1">
        <v>3</v>
      </c>
    </row>
    <row r="90" spans="1:4">
      <c r="A90" t="s">
        <v>3370</v>
      </c>
      <c r="C90" s="2" t="s">
        <v>1521</v>
      </c>
      <c r="D90" s="1">
        <v>3</v>
      </c>
    </row>
    <row r="91" spans="1:4">
      <c r="A91" t="s">
        <v>3372</v>
      </c>
      <c r="C91" s="2" t="s">
        <v>1562</v>
      </c>
      <c r="D91" s="1">
        <v>3</v>
      </c>
    </row>
    <row r="92" spans="1:4">
      <c r="A92" t="s">
        <v>3374</v>
      </c>
      <c r="C92" s="2" t="s">
        <v>1624</v>
      </c>
      <c r="D92" s="1">
        <v>3</v>
      </c>
    </row>
    <row r="93" spans="1:4">
      <c r="A93" t="s">
        <v>3376</v>
      </c>
      <c r="C93" s="2" t="s">
        <v>1537</v>
      </c>
      <c r="D93" s="1">
        <v>3</v>
      </c>
    </row>
    <row r="94" spans="1:4">
      <c r="A94" t="s">
        <v>3378</v>
      </c>
      <c r="C94" s="2" t="s">
        <v>1632</v>
      </c>
      <c r="D94" s="1">
        <v>3</v>
      </c>
    </row>
    <row r="95" spans="1:4">
      <c r="A95" t="s">
        <v>3380</v>
      </c>
      <c r="C95" s="2" t="s">
        <v>143</v>
      </c>
      <c r="D95" s="1">
        <v>3</v>
      </c>
    </row>
    <row r="96" spans="1:4" ht="43.2">
      <c r="A96" t="s">
        <v>3383</v>
      </c>
      <c r="C96" s="2" t="s">
        <v>9348</v>
      </c>
      <c r="D96" s="1">
        <v>3</v>
      </c>
    </row>
    <row r="97" spans="1:4">
      <c r="A97" t="s">
        <v>3385</v>
      </c>
      <c r="C97" s="2" t="s">
        <v>1986</v>
      </c>
      <c r="D97" s="1">
        <v>3</v>
      </c>
    </row>
    <row r="98" spans="1:4" ht="43.2">
      <c r="A98" t="s">
        <v>3387</v>
      </c>
      <c r="C98" s="2" t="s">
        <v>9348</v>
      </c>
      <c r="D98" s="1">
        <v>3</v>
      </c>
    </row>
    <row r="99" spans="1:4">
      <c r="A99" t="s">
        <v>3389</v>
      </c>
      <c r="C99" s="2" t="s">
        <v>1529</v>
      </c>
      <c r="D99" s="1">
        <v>3</v>
      </c>
    </row>
    <row r="100" spans="1:4">
      <c r="A100" t="s">
        <v>3391</v>
      </c>
      <c r="C100" s="2" t="s">
        <v>1537</v>
      </c>
      <c r="D100" s="1">
        <v>3</v>
      </c>
    </row>
    <row r="101" spans="1:4">
      <c r="A101" t="s">
        <v>3394</v>
      </c>
      <c r="C101" s="2" t="s">
        <v>1521</v>
      </c>
      <c r="D101" s="1">
        <v>3</v>
      </c>
    </row>
    <row r="102" spans="1:4">
      <c r="A102" t="s">
        <v>3397</v>
      </c>
      <c r="C102" s="2" t="s">
        <v>1562</v>
      </c>
      <c r="D102" s="1">
        <v>3</v>
      </c>
    </row>
    <row r="103" spans="1:4">
      <c r="A103" t="s">
        <v>3400</v>
      </c>
      <c r="C103" s="2" t="s">
        <v>1624</v>
      </c>
      <c r="D103" s="1">
        <v>3</v>
      </c>
    </row>
    <row r="104" spans="1:4">
      <c r="A104" t="s">
        <v>3403</v>
      </c>
      <c r="C104" s="2" t="s">
        <v>1537</v>
      </c>
      <c r="D104" s="1">
        <v>3</v>
      </c>
    </row>
    <row r="105" spans="1:4">
      <c r="A105" t="s">
        <v>3406</v>
      </c>
      <c r="C105" s="2" t="s">
        <v>1632</v>
      </c>
      <c r="D105" s="1">
        <v>3</v>
      </c>
    </row>
    <row r="106" spans="1:4">
      <c r="A106" t="s">
        <v>3409</v>
      </c>
      <c r="C106" s="2" t="s">
        <v>1529</v>
      </c>
      <c r="D106" s="1">
        <v>3</v>
      </c>
    </row>
    <row r="107" spans="1:4">
      <c r="A107" t="s">
        <v>3412</v>
      </c>
      <c r="C107" s="2" t="s">
        <v>1537</v>
      </c>
      <c r="D107" s="1">
        <v>3</v>
      </c>
    </row>
    <row r="108" spans="1:4">
      <c r="A108" t="s">
        <v>3416</v>
      </c>
      <c r="C108" s="2" t="s">
        <v>1521</v>
      </c>
      <c r="D108" s="1">
        <v>3</v>
      </c>
    </row>
    <row r="109" spans="1:4">
      <c r="A109" t="s">
        <v>3418</v>
      </c>
      <c r="C109" s="2" t="s">
        <v>1562</v>
      </c>
      <c r="D109" s="1">
        <v>3</v>
      </c>
    </row>
    <row r="110" spans="1:4">
      <c r="A110" t="s">
        <v>3422</v>
      </c>
      <c r="C110" s="2" t="s">
        <v>1624</v>
      </c>
      <c r="D110" s="1">
        <v>3</v>
      </c>
    </row>
    <row r="111" spans="1:4">
      <c r="A111" t="s">
        <v>3425</v>
      </c>
      <c r="C111" s="2" t="s">
        <v>1537</v>
      </c>
      <c r="D111" s="1">
        <v>3</v>
      </c>
    </row>
    <row r="112" spans="1:4">
      <c r="A112" t="s">
        <v>3428</v>
      </c>
      <c r="C112" s="2" t="s">
        <v>1632</v>
      </c>
      <c r="D112" s="1">
        <v>3</v>
      </c>
    </row>
    <row r="113" spans="1:4">
      <c r="A113" t="s">
        <v>3431</v>
      </c>
      <c r="C113" s="2" t="s">
        <v>1529</v>
      </c>
      <c r="D113" s="1">
        <v>3</v>
      </c>
    </row>
    <row r="114" spans="1:4">
      <c r="A114" t="s">
        <v>3433</v>
      </c>
      <c r="C114" s="2" t="s">
        <v>1537</v>
      </c>
      <c r="D114" s="1">
        <v>3</v>
      </c>
    </row>
    <row r="115" spans="1:4">
      <c r="A115" t="s">
        <v>3435</v>
      </c>
      <c r="C115" s="2" t="s">
        <v>1521</v>
      </c>
      <c r="D115" s="1">
        <v>3</v>
      </c>
    </row>
    <row r="116" spans="1:4">
      <c r="A116" t="s">
        <v>3439</v>
      </c>
      <c r="C116" s="2" t="s">
        <v>1529</v>
      </c>
      <c r="D116" s="1">
        <v>3</v>
      </c>
    </row>
    <row r="117" spans="1:4">
      <c r="A117" t="s">
        <v>3442</v>
      </c>
      <c r="C117" s="2" t="s">
        <v>1624</v>
      </c>
      <c r="D117" s="1">
        <v>3</v>
      </c>
    </row>
    <row r="118" spans="1:4">
      <c r="A118" t="s">
        <v>3445</v>
      </c>
      <c r="C118" s="2" t="s">
        <v>1537</v>
      </c>
      <c r="D118" s="1">
        <v>3</v>
      </c>
    </row>
    <row r="119" spans="1:4">
      <c r="A119" t="s">
        <v>3448</v>
      </c>
      <c r="C119" s="2" t="s">
        <v>1632</v>
      </c>
      <c r="D119" s="1">
        <v>3</v>
      </c>
    </row>
    <row r="120" spans="1:4">
      <c r="A120" t="s">
        <v>3451</v>
      </c>
      <c r="C120" s="2" t="s">
        <v>1529</v>
      </c>
      <c r="D120" s="1">
        <v>3</v>
      </c>
    </row>
    <row r="121" spans="1:4">
      <c r="A121" t="s">
        <v>3454</v>
      </c>
      <c r="C121" s="2" t="s">
        <v>1537</v>
      </c>
      <c r="D121" s="1">
        <v>3</v>
      </c>
    </row>
    <row r="122" spans="1:4">
      <c r="A122" t="s">
        <v>3457</v>
      </c>
      <c r="C122" s="2" t="s">
        <v>1521</v>
      </c>
      <c r="D122" s="1">
        <v>3</v>
      </c>
    </row>
    <row r="123" spans="1:4">
      <c r="A123" t="s">
        <v>3460</v>
      </c>
      <c r="C123" s="2" t="s">
        <v>1562</v>
      </c>
      <c r="D123" s="1">
        <v>3</v>
      </c>
    </row>
    <row r="124" spans="1:4">
      <c r="A124" t="s">
        <v>3463</v>
      </c>
      <c r="C124" s="2" t="s">
        <v>1624</v>
      </c>
      <c r="D124" s="1">
        <v>3</v>
      </c>
    </row>
    <row r="125" spans="1:4">
      <c r="A125" t="s">
        <v>3466</v>
      </c>
      <c r="C125" s="2" t="s">
        <v>1537</v>
      </c>
      <c r="D125" s="1">
        <v>3</v>
      </c>
    </row>
    <row r="126" spans="1:4">
      <c r="A126" t="s">
        <v>3469</v>
      </c>
      <c r="C126" s="2" t="s">
        <v>1632</v>
      </c>
      <c r="D126" s="1">
        <v>3</v>
      </c>
    </row>
    <row r="127" spans="1:4">
      <c r="A127" t="s">
        <v>3549</v>
      </c>
      <c r="C127" s="2" t="s">
        <v>143</v>
      </c>
      <c r="D127" s="1">
        <v>3</v>
      </c>
    </row>
    <row r="128" spans="1:4" ht="43.2">
      <c r="A128" t="s">
        <v>3551</v>
      </c>
      <c r="C128" s="2" t="s">
        <v>9348</v>
      </c>
      <c r="D128" s="1">
        <v>3</v>
      </c>
    </row>
    <row r="129" spans="1:4" ht="43.2">
      <c r="A129" t="s">
        <v>3553</v>
      </c>
      <c r="C129" s="2" t="s">
        <v>9348</v>
      </c>
      <c r="D129" s="1">
        <v>3</v>
      </c>
    </row>
    <row r="130" spans="1:4">
      <c r="A130" t="s">
        <v>3598</v>
      </c>
      <c r="C130" s="2" t="s">
        <v>1529</v>
      </c>
      <c r="D130" s="1">
        <v>3</v>
      </c>
    </row>
    <row r="131" spans="1:4">
      <c r="A131" t="s">
        <v>3600</v>
      </c>
      <c r="C131" s="2" t="s">
        <v>1537</v>
      </c>
      <c r="D131" s="1">
        <v>3</v>
      </c>
    </row>
    <row r="132" spans="1:4">
      <c r="A132" t="s">
        <v>3602</v>
      </c>
      <c r="C132" s="2" t="s">
        <v>1521</v>
      </c>
      <c r="D132" s="1">
        <v>3</v>
      </c>
    </row>
    <row r="133" spans="1:4">
      <c r="A133" t="s">
        <v>3604</v>
      </c>
      <c r="C133" s="2" t="s">
        <v>1562</v>
      </c>
      <c r="D133" s="1">
        <v>3</v>
      </c>
    </row>
    <row r="134" spans="1:4">
      <c r="A134" t="s">
        <v>3606</v>
      </c>
      <c r="C134" s="2" t="s">
        <v>1624</v>
      </c>
      <c r="D134" s="1">
        <v>3</v>
      </c>
    </row>
    <row r="135" spans="1:4">
      <c r="A135" t="s">
        <v>3608</v>
      </c>
      <c r="C135" s="2" t="s">
        <v>1537</v>
      </c>
      <c r="D135" s="1">
        <v>3</v>
      </c>
    </row>
    <row r="136" spans="1:4">
      <c r="A136" t="s">
        <v>3610</v>
      </c>
      <c r="C136" s="2" t="s">
        <v>1632</v>
      </c>
      <c r="D136" s="1">
        <v>3</v>
      </c>
    </row>
    <row r="137" spans="1:4">
      <c r="A137" t="s">
        <v>3612</v>
      </c>
      <c r="C137" s="2" t="s">
        <v>1529</v>
      </c>
      <c r="D137" s="1">
        <v>3</v>
      </c>
    </row>
    <row r="138" spans="1:4">
      <c r="A138" t="s">
        <v>3614</v>
      </c>
      <c r="C138" s="2" t="s">
        <v>1537</v>
      </c>
      <c r="D138" s="1">
        <v>3</v>
      </c>
    </row>
    <row r="139" spans="1:4">
      <c r="A139" t="s">
        <v>3616</v>
      </c>
      <c r="C139" s="2" t="s">
        <v>1521</v>
      </c>
      <c r="D139" s="1">
        <v>3</v>
      </c>
    </row>
    <row r="140" spans="1:4">
      <c r="A140" t="s">
        <v>3618</v>
      </c>
      <c r="C140" s="2" t="s">
        <v>1562</v>
      </c>
      <c r="D140" s="1">
        <v>3</v>
      </c>
    </row>
    <row r="141" spans="1:4">
      <c r="A141" t="s">
        <v>3620</v>
      </c>
      <c r="C141" s="2" t="s">
        <v>1624</v>
      </c>
      <c r="D141" s="1">
        <v>3</v>
      </c>
    </row>
    <row r="142" spans="1:4">
      <c r="A142" t="s">
        <v>3622</v>
      </c>
      <c r="C142" s="2" t="s">
        <v>1537</v>
      </c>
      <c r="D142" s="1">
        <v>3</v>
      </c>
    </row>
    <row r="143" spans="1:4">
      <c r="A143" t="s">
        <v>3624</v>
      </c>
      <c r="C143" s="2" t="s">
        <v>1632</v>
      </c>
      <c r="D143" s="1">
        <v>3</v>
      </c>
    </row>
    <row r="144" spans="1:4">
      <c r="A144" t="s">
        <v>3626</v>
      </c>
      <c r="C144" s="2" t="s">
        <v>1529</v>
      </c>
      <c r="D144" s="1">
        <v>3</v>
      </c>
    </row>
    <row r="145" spans="1:4">
      <c r="A145" t="s">
        <v>3628</v>
      </c>
      <c r="C145" s="2" t="s">
        <v>1537</v>
      </c>
      <c r="D145" s="1">
        <v>3</v>
      </c>
    </row>
    <row r="146" spans="1:4">
      <c r="A146" t="s">
        <v>3630</v>
      </c>
      <c r="C146" s="2" t="s">
        <v>1521</v>
      </c>
      <c r="D146" s="1">
        <v>3</v>
      </c>
    </row>
    <row r="147" spans="1:4">
      <c r="A147" t="s">
        <v>3632</v>
      </c>
      <c r="C147" s="2" t="s">
        <v>1562</v>
      </c>
      <c r="D147" s="1">
        <v>3</v>
      </c>
    </row>
    <row r="148" spans="1:4">
      <c r="A148" t="s">
        <v>3634</v>
      </c>
      <c r="C148" s="2" t="s">
        <v>1624</v>
      </c>
      <c r="D148" s="1">
        <v>3</v>
      </c>
    </row>
    <row r="149" spans="1:4">
      <c r="A149" t="s">
        <v>3636</v>
      </c>
      <c r="C149" s="2" t="s">
        <v>1537</v>
      </c>
      <c r="D149" s="1">
        <v>3</v>
      </c>
    </row>
    <row r="150" spans="1:4">
      <c r="A150" t="s">
        <v>3639</v>
      </c>
      <c r="C150" s="2" t="s">
        <v>1632</v>
      </c>
      <c r="D150" s="1">
        <v>3</v>
      </c>
    </row>
    <row r="151" spans="1:4">
      <c r="A151" t="s">
        <v>3642</v>
      </c>
      <c r="C151" s="2" t="s">
        <v>1173</v>
      </c>
      <c r="D151" s="1">
        <v>3</v>
      </c>
    </row>
    <row r="152" spans="1:4">
      <c r="A152" t="s">
        <v>3645</v>
      </c>
      <c r="C152" s="2" t="s">
        <v>1173</v>
      </c>
      <c r="D152" s="1">
        <v>3</v>
      </c>
    </row>
    <row r="153" spans="1:4">
      <c r="A153" t="s">
        <v>3648</v>
      </c>
      <c r="C153" s="2" t="s">
        <v>1173</v>
      </c>
      <c r="D153" s="1">
        <v>3</v>
      </c>
    </row>
    <row r="154" spans="1:4">
      <c r="A154" t="s">
        <v>3651</v>
      </c>
      <c r="C154" s="2" t="s">
        <v>1173</v>
      </c>
      <c r="D154" s="1">
        <v>3</v>
      </c>
    </row>
    <row r="155" spans="1:4">
      <c r="A155" t="s">
        <v>3654</v>
      </c>
      <c r="C155" s="2" t="s">
        <v>1173</v>
      </c>
      <c r="D155" s="1">
        <v>3</v>
      </c>
    </row>
    <row r="156" spans="1:4">
      <c r="A156" t="s">
        <v>3657</v>
      </c>
      <c r="C156" s="2" t="s">
        <v>1173</v>
      </c>
      <c r="D156" s="1">
        <v>3</v>
      </c>
    </row>
    <row r="157" spans="1:4">
      <c r="A157" t="s">
        <v>3660</v>
      </c>
      <c r="C157" s="2" t="s">
        <v>1173</v>
      </c>
      <c r="D157" s="1">
        <v>3</v>
      </c>
    </row>
    <row r="158" spans="1:4">
      <c r="A158" t="s">
        <v>3678</v>
      </c>
      <c r="C158" s="2" t="s">
        <v>1173</v>
      </c>
      <c r="D158" s="1">
        <v>3</v>
      </c>
    </row>
    <row r="159" spans="1:4">
      <c r="A159" t="s">
        <v>3680</v>
      </c>
      <c r="C159" s="2" t="s">
        <v>1173</v>
      </c>
      <c r="D159" s="1">
        <v>3</v>
      </c>
    </row>
    <row r="160" spans="1:4">
      <c r="A160" t="s">
        <v>2960</v>
      </c>
      <c r="C160" s="2" t="s">
        <v>1173</v>
      </c>
      <c r="D160" s="1">
        <v>3</v>
      </c>
    </row>
    <row r="161" spans="1:4" ht="86.4">
      <c r="A161" t="s">
        <v>3685</v>
      </c>
      <c r="C161" s="2" t="s">
        <v>2316</v>
      </c>
      <c r="D161" s="1">
        <v>3</v>
      </c>
    </row>
    <row r="162" spans="1:4" ht="86.4">
      <c r="A162" t="s">
        <v>3687</v>
      </c>
      <c r="C162" s="2" t="s">
        <v>2316</v>
      </c>
      <c r="D162" s="1">
        <v>3</v>
      </c>
    </row>
    <row r="163" spans="1:4" ht="86.4">
      <c r="A163" t="s">
        <v>3689</v>
      </c>
      <c r="C163" s="2" t="s">
        <v>2316</v>
      </c>
      <c r="D163" s="1">
        <v>3</v>
      </c>
    </row>
    <row r="164" spans="1:4">
      <c r="A164" t="s">
        <v>3691</v>
      </c>
      <c r="C164" s="2" t="s">
        <v>1521</v>
      </c>
      <c r="D164" s="1">
        <v>3</v>
      </c>
    </row>
    <row r="165" spans="1:4">
      <c r="A165" t="s">
        <v>3695</v>
      </c>
      <c r="C165" s="2" t="s">
        <v>1562</v>
      </c>
      <c r="D165" s="1">
        <v>3</v>
      </c>
    </row>
    <row r="166" spans="1:4">
      <c r="A166" t="s">
        <v>3699</v>
      </c>
      <c r="C166" s="2" t="s">
        <v>1624</v>
      </c>
      <c r="D166" s="1">
        <v>3</v>
      </c>
    </row>
    <row r="167" spans="1:4">
      <c r="A167" t="s">
        <v>3703</v>
      </c>
      <c r="C167" s="2" t="s">
        <v>1537</v>
      </c>
      <c r="D167" s="1">
        <v>3</v>
      </c>
    </row>
    <row r="168" spans="1:4">
      <c r="A168" t="s">
        <v>3707</v>
      </c>
      <c r="C168" s="2" t="s">
        <v>1632</v>
      </c>
      <c r="D168" s="1">
        <v>3</v>
      </c>
    </row>
    <row r="169" spans="1:4">
      <c r="A169" t="s">
        <v>2983</v>
      </c>
      <c r="C169" s="2" t="s">
        <v>300</v>
      </c>
      <c r="D169" s="1">
        <v>3</v>
      </c>
    </row>
    <row r="170" spans="1:4">
      <c r="A170" s="198" t="s">
        <v>3715</v>
      </c>
      <c r="C170" s="200" t="s">
        <v>1176</v>
      </c>
      <c r="D170" s="1">
        <v>3</v>
      </c>
    </row>
    <row r="171" spans="1:4">
      <c r="A171" s="198" t="s">
        <v>3721</v>
      </c>
      <c r="C171" s="200" t="s">
        <v>1173</v>
      </c>
      <c r="D171" s="1">
        <v>3</v>
      </c>
    </row>
    <row r="172" spans="1:4">
      <c r="A172" s="198" t="s">
        <v>3725</v>
      </c>
      <c r="C172" s="200" t="s">
        <v>1173</v>
      </c>
      <c r="D172" s="1">
        <v>3</v>
      </c>
    </row>
    <row r="173" spans="1:4">
      <c r="A173" s="198" t="s">
        <v>3852</v>
      </c>
      <c r="C173" s="200" t="s">
        <v>1173</v>
      </c>
      <c r="D173" s="1">
        <v>3</v>
      </c>
    </row>
    <row r="174" spans="1:4">
      <c r="A174" s="198" t="s">
        <v>3856</v>
      </c>
      <c r="C174" s="200" t="s">
        <v>1173</v>
      </c>
      <c r="D174" s="1">
        <v>3</v>
      </c>
    </row>
    <row r="175" spans="1:4">
      <c r="A175" t="s">
        <v>3727</v>
      </c>
      <c r="C175" s="200" t="s">
        <v>1173</v>
      </c>
      <c r="D175" s="1">
        <v>3</v>
      </c>
    </row>
    <row r="176" spans="1:4">
      <c r="A176" t="s">
        <v>3729</v>
      </c>
      <c r="C176" s="200" t="s">
        <v>1173</v>
      </c>
      <c r="D176" s="1">
        <v>3</v>
      </c>
    </row>
    <row r="177" spans="1:4">
      <c r="A177" t="s">
        <v>3732</v>
      </c>
      <c r="C177" s="200" t="s">
        <v>1173</v>
      </c>
      <c r="D177" s="1">
        <v>3</v>
      </c>
    </row>
    <row r="178" spans="1:4">
      <c r="A178" s="198" t="s">
        <v>3866</v>
      </c>
      <c r="C178" s="200" t="s">
        <v>1173</v>
      </c>
      <c r="D178" s="1">
        <v>3</v>
      </c>
    </row>
    <row r="179" spans="1:4">
      <c r="A179" s="97" t="s">
        <v>3871</v>
      </c>
      <c r="C179" s="200" t="s">
        <v>1173</v>
      </c>
      <c r="D179" s="1">
        <v>3</v>
      </c>
    </row>
    <row r="180" spans="1:4">
      <c r="A180" s="97" t="s">
        <v>3877</v>
      </c>
      <c r="C180" s="200" t="s">
        <v>1173</v>
      </c>
      <c r="D180" s="1">
        <v>3</v>
      </c>
    </row>
    <row r="181" spans="1:4">
      <c r="A181" s="97" t="s">
        <v>3868</v>
      </c>
      <c r="C181" s="200" t="s">
        <v>1173</v>
      </c>
      <c r="D181" s="1">
        <v>3</v>
      </c>
    </row>
    <row r="182" spans="1:4">
      <c r="A182" s="97" t="s">
        <v>3880</v>
      </c>
      <c r="C182" s="200" t="s">
        <v>1173</v>
      </c>
      <c r="D182" s="1">
        <v>3</v>
      </c>
    </row>
    <row r="183" spans="1:4">
      <c r="A183" s="97" t="s">
        <v>3883</v>
      </c>
      <c r="C183" s="200" t="s">
        <v>1173</v>
      </c>
      <c r="D183" s="1">
        <v>3</v>
      </c>
    </row>
    <row r="184" spans="1:4">
      <c r="A184" s="97" t="s">
        <v>3874</v>
      </c>
      <c r="C184" s="200" t="s">
        <v>1173</v>
      </c>
      <c r="D184" s="1">
        <v>3</v>
      </c>
    </row>
    <row r="185" spans="1:4">
      <c r="A185" t="s">
        <v>3734</v>
      </c>
      <c r="C185" s="200" t="s">
        <v>1173</v>
      </c>
      <c r="D185" s="1">
        <v>3</v>
      </c>
    </row>
    <row r="186" spans="1:4">
      <c r="A186" t="s">
        <v>3740</v>
      </c>
      <c r="B186" s="1"/>
      <c r="C186" s="2" t="s">
        <v>2307</v>
      </c>
      <c r="D186" s="1">
        <v>3</v>
      </c>
    </row>
    <row r="187" spans="1:4">
      <c r="A187" t="s">
        <v>3747</v>
      </c>
      <c r="B187" s="1"/>
      <c r="C187" s="2" t="s">
        <v>2307</v>
      </c>
      <c r="D187" s="1">
        <v>3</v>
      </c>
    </row>
    <row r="188" spans="1:4">
      <c r="A188" t="s">
        <v>3755</v>
      </c>
      <c r="B188" s="1"/>
      <c r="C188" s="2" t="s">
        <v>2307</v>
      </c>
      <c r="D188" s="1">
        <v>3</v>
      </c>
    </row>
    <row r="189" spans="1:4">
      <c r="A189" t="s">
        <v>3763</v>
      </c>
      <c r="B189" s="1"/>
      <c r="C189" s="2" t="s">
        <v>2307</v>
      </c>
      <c r="D189" s="1">
        <v>3</v>
      </c>
    </row>
    <row r="190" spans="1:4">
      <c r="A190" t="s">
        <v>3767</v>
      </c>
      <c r="B190" s="1"/>
      <c r="C190" s="2" t="s">
        <v>2307</v>
      </c>
      <c r="D190" s="1">
        <v>3</v>
      </c>
    </row>
    <row r="191" spans="1:4">
      <c r="A191" t="s">
        <v>3778</v>
      </c>
      <c r="B191" s="1"/>
      <c r="C191" s="2" t="s">
        <v>2307</v>
      </c>
      <c r="D191" s="1">
        <v>3</v>
      </c>
    </row>
    <row r="192" spans="1:4">
      <c r="A192" t="s">
        <v>3786</v>
      </c>
      <c r="B192" s="1"/>
      <c r="C192" s="2" t="s">
        <v>2307</v>
      </c>
      <c r="D192" s="1">
        <v>3</v>
      </c>
    </row>
    <row r="193" spans="1:4">
      <c r="A193" t="s">
        <v>3791</v>
      </c>
      <c r="B193" s="1"/>
      <c r="C193" s="2" t="s">
        <v>2307</v>
      </c>
      <c r="D193" s="1">
        <v>3</v>
      </c>
    </row>
    <row r="194" spans="1:4">
      <c r="A194" t="s">
        <v>3795</v>
      </c>
      <c r="B194" s="1"/>
      <c r="C194" s="2" t="s">
        <v>2307</v>
      </c>
      <c r="D194" s="1">
        <v>3</v>
      </c>
    </row>
    <row r="195" spans="1:4">
      <c r="A195" t="s">
        <v>3799</v>
      </c>
      <c r="B195" s="1"/>
      <c r="C195" s="2" t="s">
        <v>2307</v>
      </c>
      <c r="D195" s="1">
        <v>3</v>
      </c>
    </row>
    <row r="196" spans="1:4">
      <c r="A196" t="s">
        <v>3803</v>
      </c>
      <c r="B196" s="1"/>
      <c r="C196" s="2" t="s">
        <v>2307</v>
      </c>
      <c r="D196" s="1">
        <v>3</v>
      </c>
    </row>
    <row r="197" spans="1:4">
      <c r="A197" t="s">
        <v>3807</v>
      </c>
      <c r="B197" s="1"/>
      <c r="C197" s="200" t="s">
        <v>1762</v>
      </c>
      <c r="D197" s="1">
        <v>3</v>
      </c>
    </row>
    <row r="198" spans="1:4">
      <c r="A198" t="s">
        <v>3811</v>
      </c>
      <c r="B198" s="1"/>
      <c r="C198" s="200" t="s">
        <v>1762</v>
      </c>
      <c r="D198" s="1">
        <v>3</v>
      </c>
    </row>
    <row r="199" spans="1:4">
      <c r="A199" t="s">
        <v>3816</v>
      </c>
      <c r="B199" s="1"/>
      <c r="C199" s="200" t="s">
        <v>1762</v>
      </c>
      <c r="D199" s="1">
        <v>3</v>
      </c>
    </row>
    <row r="200" spans="1:4">
      <c r="A200" t="s">
        <v>3819</v>
      </c>
      <c r="B200" s="1"/>
      <c r="C200" s="200" t="s">
        <v>1762</v>
      </c>
      <c r="D200" s="1">
        <v>3</v>
      </c>
    </row>
    <row r="201" spans="1:4">
      <c r="A201" t="s">
        <v>3822</v>
      </c>
      <c r="B201" s="1"/>
      <c r="C201" s="200" t="s">
        <v>1982</v>
      </c>
      <c r="D201" s="1">
        <v>3</v>
      </c>
    </row>
    <row r="202" spans="1:4">
      <c r="A202" t="s">
        <v>3825</v>
      </c>
      <c r="B202" s="1"/>
      <c r="C202" s="200" t="s">
        <v>1982</v>
      </c>
      <c r="D202" s="1">
        <v>3</v>
      </c>
    </row>
    <row r="203" spans="1:4">
      <c r="A203" t="s">
        <v>3834</v>
      </c>
      <c r="B203" s="1"/>
      <c r="C203" s="200" t="s">
        <v>1982</v>
      </c>
      <c r="D203" s="1">
        <v>3</v>
      </c>
    </row>
    <row r="204" spans="1:4">
      <c r="A204" t="s">
        <v>3838</v>
      </c>
      <c r="B204" s="1"/>
      <c r="C204" s="200" t="s">
        <v>1982</v>
      </c>
      <c r="D204" s="1">
        <v>3</v>
      </c>
    </row>
    <row r="205" spans="1:4">
      <c r="A205" t="s">
        <v>3860</v>
      </c>
      <c r="B205" s="1"/>
      <c r="C205" s="200" t="s">
        <v>1508</v>
      </c>
      <c r="D205" s="1">
        <v>3</v>
      </c>
    </row>
    <row r="206" spans="1:4">
      <c r="A206" t="s">
        <v>3864</v>
      </c>
      <c r="B206" s="1"/>
      <c r="C206" s="2" t="s">
        <v>1762</v>
      </c>
      <c r="D206" s="1">
        <v>3</v>
      </c>
    </row>
    <row r="207" spans="1:4">
      <c r="A207" t="s">
        <v>3842</v>
      </c>
      <c r="B207" s="1"/>
      <c r="C207" s="2" t="s">
        <v>1762</v>
      </c>
      <c r="D207" s="1">
        <v>3</v>
      </c>
    </row>
    <row r="208" spans="1:4">
      <c r="A208" t="s">
        <v>3845</v>
      </c>
      <c r="B208" s="1"/>
      <c r="C208" s="200" t="s">
        <v>1164</v>
      </c>
      <c r="D208" s="1">
        <v>3</v>
      </c>
    </row>
    <row r="209" spans="1:4">
      <c r="A209" t="s">
        <v>3850</v>
      </c>
      <c r="B209" s="1"/>
      <c r="C209" s="2" t="s">
        <v>1762</v>
      </c>
      <c r="D209" s="1">
        <v>3</v>
      </c>
    </row>
    <row r="210" spans="1:4">
      <c r="A210" t="s">
        <v>3854</v>
      </c>
      <c r="B210" s="1"/>
      <c r="C210" s="2" t="s">
        <v>1762</v>
      </c>
      <c r="D210" s="1">
        <v>3</v>
      </c>
    </row>
    <row r="211" spans="1:4">
      <c r="A211" t="s">
        <v>3857</v>
      </c>
      <c r="B211" s="1"/>
      <c r="C211" s="200" t="s">
        <v>1164</v>
      </c>
      <c r="D211" s="1">
        <v>3</v>
      </c>
    </row>
    <row r="212" spans="1:4">
      <c r="A212" t="s">
        <v>3869</v>
      </c>
      <c r="B212" s="1"/>
      <c r="C212" s="2" t="s">
        <v>1982</v>
      </c>
      <c r="D212" s="1">
        <v>3</v>
      </c>
    </row>
    <row r="213" spans="1:4">
      <c r="A213" t="s">
        <v>3872</v>
      </c>
      <c r="B213" s="1"/>
      <c r="C213" s="2" t="s">
        <v>1982</v>
      </c>
      <c r="D213" s="1">
        <v>3</v>
      </c>
    </row>
    <row r="214" spans="1:4">
      <c r="A214" t="s">
        <v>3875</v>
      </c>
      <c r="B214" s="1"/>
      <c r="C214" s="200" t="s">
        <v>1508</v>
      </c>
      <c r="D214" s="1">
        <v>3</v>
      </c>
    </row>
    <row r="215" spans="1:4" ht="28.8">
      <c r="A215" s="198" t="s">
        <v>3878</v>
      </c>
      <c r="B215" s="1"/>
      <c r="C215" s="200" t="s">
        <v>6900</v>
      </c>
      <c r="D215" s="1">
        <v>3</v>
      </c>
    </row>
    <row r="216" spans="1:4">
      <c r="A216" s="198" t="s">
        <v>4203</v>
      </c>
      <c r="B216" s="1"/>
      <c r="C216" s="200" t="s">
        <v>6901</v>
      </c>
      <c r="D216" s="1">
        <v>3</v>
      </c>
    </row>
    <row r="217" spans="1:4">
      <c r="A217" t="s">
        <v>3881</v>
      </c>
      <c r="B217" s="1"/>
      <c r="C217" s="200" t="s">
        <v>1508</v>
      </c>
      <c r="D217" s="1">
        <v>3</v>
      </c>
    </row>
    <row r="218" spans="1:4" ht="28.8">
      <c r="A218" t="s">
        <v>3886</v>
      </c>
      <c r="B218" s="1"/>
      <c r="C218" s="200" t="s">
        <v>6900</v>
      </c>
      <c r="D218" s="1">
        <v>3</v>
      </c>
    </row>
    <row r="219" spans="1:4" ht="28.8">
      <c r="A219" t="s">
        <v>3889</v>
      </c>
      <c r="B219" s="1"/>
      <c r="C219" s="200" t="s">
        <v>6900</v>
      </c>
      <c r="D219" s="1">
        <v>3</v>
      </c>
    </row>
    <row r="220" spans="1:4" ht="28.8">
      <c r="A220" t="s">
        <v>3892</v>
      </c>
      <c r="B220" s="1"/>
      <c r="C220" s="200" t="s">
        <v>6902</v>
      </c>
      <c r="D220" s="1">
        <v>3</v>
      </c>
    </row>
    <row r="221" spans="1:4" ht="28.8">
      <c r="A221" s="198" t="s">
        <v>3899</v>
      </c>
      <c r="B221" s="1"/>
      <c r="C221" s="200" t="s">
        <v>6903</v>
      </c>
      <c r="D221" s="1">
        <v>3</v>
      </c>
    </row>
    <row r="222" spans="1:4" ht="28.8">
      <c r="A222" t="s">
        <v>3903</v>
      </c>
      <c r="B222" s="1"/>
      <c r="C222" s="200" t="s">
        <v>6903</v>
      </c>
      <c r="D222" s="1">
        <v>3</v>
      </c>
    </row>
    <row r="223" spans="1:4" ht="28.8">
      <c r="A223" t="s">
        <v>3907</v>
      </c>
      <c r="B223" s="1"/>
      <c r="C223" s="200" t="s">
        <v>6903</v>
      </c>
      <c r="D223" s="1">
        <v>3</v>
      </c>
    </row>
    <row r="224" spans="1:4" ht="28.8">
      <c r="A224" t="s">
        <v>3909</v>
      </c>
      <c r="B224" s="1"/>
      <c r="C224" s="200" t="s">
        <v>6903</v>
      </c>
      <c r="D224" s="1">
        <v>3</v>
      </c>
    </row>
    <row r="225" spans="1:4" ht="28.8">
      <c r="A225" t="s">
        <v>3912</v>
      </c>
      <c r="B225" s="1"/>
      <c r="C225" s="200" t="s">
        <v>6903</v>
      </c>
      <c r="D225" s="1">
        <v>3</v>
      </c>
    </row>
    <row r="226" spans="1:4">
      <c r="A226" t="s">
        <v>3914</v>
      </c>
      <c r="B226" s="1"/>
      <c r="C226" s="2" t="s">
        <v>1164</v>
      </c>
      <c r="D226" s="1">
        <v>3</v>
      </c>
    </row>
    <row r="227" spans="1:4">
      <c r="A227" t="s">
        <v>4146</v>
      </c>
      <c r="B227" s="1"/>
      <c r="C227" s="2" t="s">
        <v>1164</v>
      </c>
      <c r="D227" s="1">
        <v>3</v>
      </c>
    </row>
    <row r="228" spans="1:4">
      <c r="A228" t="s">
        <v>3917</v>
      </c>
      <c r="B228" s="1"/>
      <c r="C228" s="2" t="s">
        <v>1508</v>
      </c>
      <c r="D228" s="1">
        <v>3</v>
      </c>
    </row>
    <row r="229" spans="1:4">
      <c r="A229" t="s">
        <v>3921</v>
      </c>
      <c r="B229" s="1"/>
      <c r="C229" s="2" t="s">
        <v>1982</v>
      </c>
      <c r="D229" s="1">
        <v>3</v>
      </c>
    </row>
    <row r="230" spans="1:4">
      <c r="A230" t="s">
        <v>3923</v>
      </c>
      <c r="B230" s="1"/>
      <c r="C230" s="2" t="s">
        <v>1982</v>
      </c>
      <c r="D230" s="1">
        <v>3</v>
      </c>
    </row>
    <row r="231" spans="1:4">
      <c r="A231" t="s">
        <v>3926</v>
      </c>
      <c r="B231" s="1"/>
      <c r="C231" s="2" t="s">
        <v>1982</v>
      </c>
      <c r="D231" s="1">
        <v>3</v>
      </c>
    </row>
    <row r="232" spans="1:4">
      <c r="A232" t="s">
        <v>3928</v>
      </c>
      <c r="B232" s="1"/>
      <c r="C232" s="2" t="s">
        <v>1982</v>
      </c>
      <c r="D232" s="1">
        <v>3</v>
      </c>
    </row>
    <row r="233" spans="1:4" ht="28.8">
      <c r="A233" t="s">
        <v>3931</v>
      </c>
      <c r="B233" s="1"/>
      <c r="C233" s="200" t="s">
        <v>6904</v>
      </c>
      <c r="D233" s="1">
        <v>3</v>
      </c>
    </row>
    <row r="234" spans="1:4" ht="28.8">
      <c r="A234" t="s">
        <v>3933</v>
      </c>
      <c r="B234" s="1"/>
      <c r="C234" s="200" t="s">
        <v>6904</v>
      </c>
      <c r="D234" s="1">
        <v>3</v>
      </c>
    </row>
    <row r="235" spans="1:4" ht="28.8">
      <c r="A235" t="s">
        <v>3936</v>
      </c>
      <c r="B235" s="1"/>
      <c r="C235" s="200" t="s">
        <v>6905</v>
      </c>
      <c r="D235" s="1">
        <v>3</v>
      </c>
    </row>
    <row r="236" spans="1:4" ht="21.6" customHeight="1">
      <c r="A236" t="s">
        <v>3938</v>
      </c>
      <c r="B236" s="1"/>
      <c r="C236" s="200" t="s">
        <v>6906</v>
      </c>
      <c r="D236" s="1">
        <v>3</v>
      </c>
    </row>
    <row r="237" spans="1:4" ht="19.95" customHeight="1">
      <c r="A237" t="s">
        <v>3941</v>
      </c>
      <c r="B237" s="1"/>
      <c r="C237" s="200" t="s">
        <v>6907</v>
      </c>
      <c r="D237" s="1">
        <v>3</v>
      </c>
    </row>
    <row r="238" spans="1:4" ht="28.8">
      <c r="A238" t="s">
        <v>3943</v>
      </c>
      <c r="B238" s="1"/>
      <c r="C238" s="200" t="s">
        <v>6905</v>
      </c>
      <c r="D238" s="1">
        <v>3</v>
      </c>
    </row>
    <row r="239" spans="1:4" ht="28.8">
      <c r="A239" t="s">
        <v>3946</v>
      </c>
      <c r="B239" s="1"/>
      <c r="C239" s="200" t="s">
        <v>6903</v>
      </c>
      <c r="D239" s="1">
        <v>3</v>
      </c>
    </row>
    <row r="240" spans="1:4" ht="28.8">
      <c r="A240" t="s">
        <v>3948</v>
      </c>
      <c r="B240" s="1"/>
      <c r="C240" s="200" t="s">
        <v>6903</v>
      </c>
      <c r="D240" s="1">
        <v>3</v>
      </c>
    </row>
    <row r="241" spans="1:4" ht="28.8">
      <c r="A241" t="s">
        <v>3952</v>
      </c>
      <c r="B241" s="1"/>
      <c r="C241" s="200" t="s">
        <v>6903</v>
      </c>
      <c r="D241" s="1">
        <v>3</v>
      </c>
    </row>
    <row r="242" spans="1:4" ht="28.8">
      <c r="A242" t="s">
        <v>3955</v>
      </c>
      <c r="B242" s="1"/>
      <c r="C242" s="200" t="s">
        <v>6903</v>
      </c>
      <c r="D242" s="1">
        <v>3</v>
      </c>
    </row>
    <row r="243" spans="1:4" ht="28.8">
      <c r="A243" t="s">
        <v>3957</v>
      </c>
      <c r="B243" s="1"/>
      <c r="C243" s="200" t="s">
        <v>6903</v>
      </c>
      <c r="D243" s="1">
        <v>3</v>
      </c>
    </row>
    <row r="244" spans="1:4" ht="28.8">
      <c r="A244" t="s">
        <v>3960</v>
      </c>
      <c r="B244" s="1"/>
      <c r="C244" s="200" t="s">
        <v>6903</v>
      </c>
      <c r="D244" s="1">
        <v>3</v>
      </c>
    </row>
    <row r="245" spans="1:4" ht="28.8">
      <c r="A245" t="s">
        <v>3962</v>
      </c>
      <c r="B245" s="1"/>
      <c r="C245" s="200" t="s">
        <v>6903</v>
      </c>
      <c r="D245" s="1">
        <v>3</v>
      </c>
    </row>
    <row r="246" spans="1:4" ht="28.8">
      <c r="A246" t="s">
        <v>3965</v>
      </c>
      <c r="B246" s="1"/>
      <c r="C246" s="200" t="s">
        <v>6903</v>
      </c>
      <c r="D246" s="1">
        <v>3</v>
      </c>
    </row>
    <row r="247" spans="1:4" ht="28.8">
      <c r="A247" t="s">
        <v>3967</v>
      </c>
      <c r="B247" s="1"/>
      <c r="C247" s="200" t="s">
        <v>6903</v>
      </c>
      <c r="D247" s="1">
        <v>3</v>
      </c>
    </row>
    <row r="248" spans="1:4" ht="28.8">
      <c r="A248" t="s">
        <v>3970</v>
      </c>
      <c r="B248" s="1"/>
      <c r="C248" s="200" t="s">
        <v>6903</v>
      </c>
      <c r="D248" s="1">
        <v>3</v>
      </c>
    </row>
    <row r="249" spans="1:4" ht="28.8">
      <c r="A249" t="s">
        <v>3972</v>
      </c>
      <c r="B249" s="1"/>
      <c r="C249" s="200" t="s">
        <v>6903</v>
      </c>
      <c r="D249" s="1">
        <v>3</v>
      </c>
    </row>
    <row r="250" spans="1:4" ht="28.8">
      <c r="A250" t="s">
        <v>3975</v>
      </c>
      <c r="B250" s="1"/>
      <c r="C250" s="200" t="s">
        <v>6903</v>
      </c>
      <c r="D250" s="1">
        <v>3</v>
      </c>
    </row>
    <row r="251" spans="1:4" ht="28.8">
      <c r="A251" s="198" t="s">
        <v>3977</v>
      </c>
      <c r="B251" s="1"/>
      <c r="C251" s="200" t="s">
        <v>6903</v>
      </c>
      <c r="D251" s="1">
        <v>3</v>
      </c>
    </row>
    <row r="252" spans="1:4" ht="28.8">
      <c r="A252" t="s">
        <v>3980</v>
      </c>
      <c r="B252" s="1"/>
      <c r="C252" s="200" t="s">
        <v>6903</v>
      </c>
      <c r="D252" s="1">
        <v>3</v>
      </c>
    </row>
    <row r="253" spans="1:4" ht="28.8">
      <c r="A253" t="s">
        <v>3982</v>
      </c>
      <c r="B253" s="1"/>
      <c r="C253" s="200" t="s">
        <v>6903</v>
      </c>
      <c r="D253" s="1">
        <v>3</v>
      </c>
    </row>
    <row r="254" spans="1:4">
      <c r="A254" t="s">
        <v>3988</v>
      </c>
      <c r="B254" s="1"/>
      <c r="C254" s="200" t="s">
        <v>1762</v>
      </c>
      <c r="D254" s="1">
        <v>3</v>
      </c>
    </row>
    <row r="255" spans="1:4">
      <c r="A255" t="s">
        <v>3991</v>
      </c>
      <c r="B255" s="1"/>
      <c r="C255" s="200" t="s">
        <v>1762</v>
      </c>
      <c r="D255" s="1">
        <v>3</v>
      </c>
    </row>
    <row r="256" spans="1:4">
      <c r="A256" t="s">
        <v>3994</v>
      </c>
      <c r="B256" s="1"/>
      <c r="C256" s="2" t="s">
        <v>6908</v>
      </c>
      <c r="D256" s="1">
        <v>3</v>
      </c>
    </row>
    <row r="257" spans="1:4">
      <c r="A257" t="s">
        <v>3998</v>
      </c>
      <c r="B257" s="1"/>
      <c r="C257" s="2" t="s">
        <v>1508</v>
      </c>
      <c r="D257" s="1">
        <v>3</v>
      </c>
    </row>
    <row r="258" spans="1:4">
      <c r="A258" t="s">
        <v>4002</v>
      </c>
      <c r="B258" s="1"/>
      <c r="C258" s="2" t="s">
        <v>1982</v>
      </c>
      <c r="D258" s="1">
        <v>3</v>
      </c>
    </row>
    <row r="259" spans="1:4">
      <c r="A259" t="s">
        <v>4004</v>
      </c>
      <c r="B259" s="1"/>
      <c r="C259" s="2" t="s">
        <v>1982</v>
      </c>
      <c r="D259" s="1">
        <v>3</v>
      </c>
    </row>
    <row r="260" spans="1:4">
      <c r="A260" t="s">
        <v>4008</v>
      </c>
      <c r="B260" s="1"/>
      <c r="C260" s="2" t="s">
        <v>1982</v>
      </c>
      <c r="D260" s="1">
        <v>3</v>
      </c>
    </row>
    <row r="261" spans="1:4">
      <c r="A261" t="s">
        <v>4011</v>
      </c>
      <c r="B261" s="1"/>
      <c r="C261" s="2" t="s">
        <v>1982</v>
      </c>
      <c r="D261" s="1">
        <v>3</v>
      </c>
    </row>
    <row r="262" spans="1:4">
      <c r="A262" t="s">
        <v>4017</v>
      </c>
      <c r="B262" s="1"/>
      <c r="C262" s="2" t="s">
        <v>6908</v>
      </c>
      <c r="D262" s="1">
        <v>3</v>
      </c>
    </row>
    <row r="263" spans="1:4">
      <c r="A263" t="s">
        <v>4019</v>
      </c>
      <c r="B263" s="1"/>
      <c r="C263" s="2" t="s">
        <v>6908</v>
      </c>
      <c r="D263" s="1">
        <v>3</v>
      </c>
    </row>
    <row r="264" spans="1:4">
      <c r="A264" t="s">
        <v>4022</v>
      </c>
      <c r="B264" s="1"/>
      <c r="C264" s="2" t="s">
        <v>6908</v>
      </c>
      <c r="D264" s="1">
        <v>3</v>
      </c>
    </row>
    <row r="265" spans="1:4">
      <c r="A265" t="s">
        <v>4028</v>
      </c>
      <c r="B265" s="1"/>
      <c r="C265" s="2" t="s">
        <v>6908</v>
      </c>
      <c r="D265" s="1">
        <v>3</v>
      </c>
    </row>
    <row r="266" spans="1:4">
      <c r="A266" t="s">
        <v>4032</v>
      </c>
      <c r="B266" s="1"/>
      <c r="C266" s="200" t="s">
        <v>1762</v>
      </c>
      <c r="D266" s="1">
        <v>3</v>
      </c>
    </row>
    <row r="267" spans="1:4">
      <c r="A267" t="s">
        <v>4034</v>
      </c>
      <c r="B267" s="1"/>
      <c r="C267" s="2" t="s">
        <v>1762</v>
      </c>
      <c r="D267" s="1">
        <v>3</v>
      </c>
    </row>
    <row r="268" spans="1:4">
      <c r="A268" t="s">
        <v>4037</v>
      </c>
      <c r="B268" s="1"/>
      <c r="C268" s="2" t="s">
        <v>1164</v>
      </c>
      <c r="D268" s="1">
        <v>3</v>
      </c>
    </row>
    <row r="269" spans="1:4">
      <c r="A269" t="s">
        <v>4041</v>
      </c>
      <c r="B269" s="1"/>
      <c r="C269" s="2" t="s">
        <v>1762</v>
      </c>
      <c r="D269" s="1">
        <v>3</v>
      </c>
    </row>
    <row r="270" spans="1:4">
      <c r="A270" t="s">
        <v>4043</v>
      </c>
      <c r="B270" s="1"/>
      <c r="C270" s="2" t="s">
        <v>1762</v>
      </c>
      <c r="D270" s="1">
        <v>3</v>
      </c>
    </row>
    <row r="271" spans="1:4">
      <c r="A271" t="s">
        <v>4046</v>
      </c>
      <c r="B271" s="1"/>
      <c r="C271" s="2" t="s">
        <v>1164</v>
      </c>
      <c r="D271" s="1">
        <v>3</v>
      </c>
    </row>
    <row r="272" spans="1:4">
      <c r="A272" t="s">
        <v>4051</v>
      </c>
      <c r="B272" s="1"/>
      <c r="C272" s="2" t="s">
        <v>1982</v>
      </c>
      <c r="D272" s="1">
        <v>3</v>
      </c>
    </row>
    <row r="273" spans="1:4">
      <c r="A273" t="s">
        <v>4053</v>
      </c>
      <c r="B273" s="1"/>
      <c r="C273" s="2" t="s">
        <v>1982</v>
      </c>
      <c r="D273" s="1">
        <v>3</v>
      </c>
    </row>
    <row r="274" spans="1:4">
      <c r="A274" t="s">
        <v>4056</v>
      </c>
      <c r="B274" s="1"/>
      <c r="C274" s="2" t="s">
        <v>1982</v>
      </c>
      <c r="D274" s="1">
        <v>3</v>
      </c>
    </row>
    <row r="275" spans="1:4" ht="28.8">
      <c r="A275" t="s">
        <v>4060</v>
      </c>
      <c r="B275" s="1"/>
      <c r="C275" s="2" t="s">
        <v>6900</v>
      </c>
      <c r="D275" s="1">
        <v>3</v>
      </c>
    </row>
    <row r="276" spans="1:4" ht="28.8">
      <c r="A276" t="s">
        <v>4062</v>
      </c>
      <c r="B276" s="1"/>
      <c r="C276" s="2" t="s">
        <v>6900</v>
      </c>
      <c r="D276" s="1">
        <v>3</v>
      </c>
    </row>
    <row r="277" spans="1:4" ht="28.8">
      <c r="A277" t="s">
        <v>4065</v>
      </c>
      <c r="B277" s="1"/>
      <c r="C277" s="200" t="s">
        <v>6902</v>
      </c>
      <c r="D277" s="1">
        <v>3</v>
      </c>
    </row>
    <row r="278" spans="1:4">
      <c r="A278" t="s">
        <v>4071</v>
      </c>
      <c r="B278" s="1"/>
      <c r="C278" s="2" t="s">
        <v>1164</v>
      </c>
      <c r="D278" s="1">
        <v>3</v>
      </c>
    </row>
    <row r="279" spans="1:4">
      <c r="A279" t="s">
        <v>4073</v>
      </c>
      <c r="B279" s="1"/>
      <c r="C279" s="2" t="s">
        <v>1508</v>
      </c>
      <c r="D279" s="1">
        <v>3</v>
      </c>
    </row>
    <row r="280" spans="1:4">
      <c r="A280" t="s">
        <v>4078</v>
      </c>
      <c r="B280" s="1"/>
      <c r="C280" s="2" t="s">
        <v>1508</v>
      </c>
      <c r="D280" s="1">
        <v>3</v>
      </c>
    </row>
    <row r="281" spans="1:4">
      <c r="A281" t="s">
        <v>4414</v>
      </c>
      <c r="B281" s="1"/>
      <c r="C281" s="2" t="s">
        <v>1508</v>
      </c>
      <c r="D281" s="1">
        <v>3</v>
      </c>
    </row>
    <row r="282" spans="1:4" ht="28.8">
      <c r="A282" t="s">
        <v>4084</v>
      </c>
      <c r="B282" s="1"/>
      <c r="C282" s="200" t="s">
        <v>6902</v>
      </c>
      <c r="D282" s="1">
        <v>3</v>
      </c>
    </row>
    <row r="283" spans="1:4">
      <c r="A283" t="s">
        <v>4091</v>
      </c>
      <c r="B283" s="1"/>
      <c r="C283" s="2" t="s">
        <v>6908</v>
      </c>
      <c r="D283" s="1">
        <v>3</v>
      </c>
    </row>
    <row r="284" spans="1:4">
      <c r="A284" t="s">
        <v>4094</v>
      </c>
      <c r="B284" s="1"/>
      <c r="C284" s="2" t="s">
        <v>6908</v>
      </c>
      <c r="D284" s="1">
        <v>3</v>
      </c>
    </row>
    <row r="285" spans="1:4">
      <c r="A285" t="s">
        <v>4096</v>
      </c>
      <c r="B285" s="1"/>
      <c r="C285" s="2" t="s">
        <v>6908</v>
      </c>
      <c r="D285" s="1">
        <v>3</v>
      </c>
    </row>
    <row r="286" spans="1:4">
      <c r="A286" t="s">
        <v>4100</v>
      </c>
      <c r="B286" s="1"/>
      <c r="C286" s="2" t="s">
        <v>1762</v>
      </c>
      <c r="D286" s="1">
        <v>3</v>
      </c>
    </row>
    <row r="287" spans="1:4">
      <c r="A287" t="s">
        <v>4103</v>
      </c>
      <c r="B287" s="1"/>
      <c r="C287" s="2" t="s">
        <v>1762</v>
      </c>
      <c r="D287" s="1">
        <v>3</v>
      </c>
    </row>
    <row r="288" spans="1:4">
      <c r="A288" t="s">
        <v>4107</v>
      </c>
      <c r="B288" s="1"/>
      <c r="C288" s="2" t="s">
        <v>1982</v>
      </c>
      <c r="D288" s="1">
        <v>3</v>
      </c>
    </row>
    <row r="289" spans="1:4">
      <c r="A289" t="s">
        <v>4109</v>
      </c>
      <c r="B289" s="1"/>
      <c r="C289" s="2" t="s">
        <v>1982</v>
      </c>
      <c r="D289" s="1">
        <v>3</v>
      </c>
    </row>
    <row r="290" spans="1:4">
      <c r="A290" t="s">
        <v>4113</v>
      </c>
      <c r="B290" s="1"/>
      <c r="C290" s="2" t="s">
        <v>1982</v>
      </c>
      <c r="D290" s="1">
        <v>3</v>
      </c>
    </row>
    <row r="291" spans="1:4">
      <c r="A291" t="s">
        <v>4116</v>
      </c>
      <c r="B291" s="1"/>
      <c r="C291" s="2" t="s">
        <v>1982</v>
      </c>
      <c r="D291" s="1">
        <v>3</v>
      </c>
    </row>
    <row r="292" spans="1:4">
      <c r="A292" t="s">
        <v>4119</v>
      </c>
      <c r="B292" s="1"/>
      <c r="C292" s="2" t="s">
        <v>1982</v>
      </c>
      <c r="D292" s="1">
        <v>3</v>
      </c>
    </row>
    <row r="293" spans="1:4">
      <c r="A293" t="s">
        <v>4121</v>
      </c>
      <c r="B293" s="1"/>
      <c r="C293" s="2" t="s">
        <v>1982</v>
      </c>
      <c r="D293" s="1">
        <v>3</v>
      </c>
    </row>
    <row r="294" spans="1:4">
      <c r="A294" t="s">
        <v>4486</v>
      </c>
      <c r="B294" s="1"/>
      <c r="C294" s="2" t="s">
        <v>1982</v>
      </c>
      <c r="D294" s="1">
        <v>3</v>
      </c>
    </row>
    <row r="295" spans="1:4">
      <c r="A295" t="s">
        <v>4483</v>
      </c>
      <c r="B295" s="1"/>
      <c r="C295" s="2" t="s">
        <v>1982</v>
      </c>
      <c r="D295" s="1">
        <v>3</v>
      </c>
    </row>
    <row r="296" spans="1:4">
      <c r="A296" t="s">
        <v>4507</v>
      </c>
      <c r="B296" s="1"/>
      <c r="C296" s="2" t="s">
        <v>1982</v>
      </c>
      <c r="D296" s="1">
        <v>3</v>
      </c>
    </row>
    <row r="297" spans="1:4">
      <c r="A297" t="s">
        <v>4480</v>
      </c>
      <c r="B297" s="1"/>
      <c r="C297" s="2" t="s">
        <v>1982</v>
      </c>
      <c r="D297" s="1">
        <v>3</v>
      </c>
    </row>
    <row r="298" spans="1:4">
      <c r="A298" t="s">
        <v>4498</v>
      </c>
      <c r="B298" s="1"/>
      <c r="C298" s="2" t="s">
        <v>1982</v>
      </c>
      <c r="D298" s="1">
        <v>3</v>
      </c>
    </row>
    <row r="299" spans="1:4">
      <c r="A299" t="s">
        <v>4501</v>
      </c>
      <c r="B299" s="1"/>
      <c r="C299" s="2" t="s">
        <v>1982</v>
      </c>
      <c r="D299" s="1">
        <v>3</v>
      </c>
    </row>
    <row r="300" spans="1:4">
      <c r="A300" t="s">
        <v>4504</v>
      </c>
      <c r="B300" s="1"/>
      <c r="C300" s="2" t="s">
        <v>1982</v>
      </c>
      <c r="D300" s="1">
        <v>3</v>
      </c>
    </row>
    <row r="301" spans="1:4" ht="28.8">
      <c r="A301" t="s">
        <v>4123</v>
      </c>
      <c r="B301" s="1"/>
      <c r="C301" s="200" t="s">
        <v>6904</v>
      </c>
      <c r="D301" s="1">
        <v>3</v>
      </c>
    </row>
    <row r="302" spans="1:4" ht="28.8">
      <c r="A302" t="s">
        <v>4125</v>
      </c>
      <c r="B302" s="1"/>
      <c r="C302" s="200" t="s">
        <v>6904</v>
      </c>
      <c r="D302" s="1">
        <v>3</v>
      </c>
    </row>
    <row r="303" spans="1:4" ht="28.8">
      <c r="A303" t="s">
        <v>4127</v>
      </c>
      <c r="B303" s="1"/>
      <c r="C303" s="200" t="s">
        <v>6905</v>
      </c>
      <c r="D303" s="1">
        <v>3</v>
      </c>
    </row>
    <row r="304" spans="1:4" ht="100.8">
      <c r="A304" t="s">
        <v>4130</v>
      </c>
      <c r="B304" s="1"/>
      <c r="C304" s="200" t="s">
        <v>6906</v>
      </c>
      <c r="D304" s="1">
        <v>3</v>
      </c>
    </row>
    <row r="305" spans="1:4" ht="28.8">
      <c r="A305" t="s">
        <v>4133</v>
      </c>
      <c r="B305" s="1"/>
      <c r="C305" s="200" t="s">
        <v>6905</v>
      </c>
      <c r="D305" s="1">
        <v>3</v>
      </c>
    </row>
    <row r="306" spans="1:4" ht="72">
      <c r="A306" t="s">
        <v>4136</v>
      </c>
      <c r="B306" s="1"/>
      <c r="C306" s="1" t="s">
        <v>6907</v>
      </c>
      <c r="D306" s="1">
        <v>3</v>
      </c>
    </row>
    <row r="307" spans="1:4" ht="28.8">
      <c r="A307" t="s">
        <v>4139</v>
      </c>
      <c r="B307" s="1"/>
      <c r="C307" s="2" t="s">
        <v>6900</v>
      </c>
      <c r="D307" s="1">
        <v>3</v>
      </c>
    </row>
    <row r="308" spans="1:4" ht="28.8">
      <c r="A308" t="s">
        <v>4141</v>
      </c>
      <c r="B308" s="1"/>
      <c r="C308" s="2" t="s">
        <v>6900</v>
      </c>
      <c r="D308" s="1">
        <v>3</v>
      </c>
    </row>
    <row r="309" spans="1:4" ht="28.8">
      <c r="A309" t="s">
        <v>4144</v>
      </c>
      <c r="B309" s="1"/>
      <c r="C309" s="2" t="s">
        <v>6909</v>
      </c>
      <c r="D309" s="1">
        <v>3</v>
      </c>
    </row>
    <row r="310" spans="1:4">
      <c r="A310" t="s">
        <v>4147</v>
      </c>
      <c r="B310" s="1"/>
      <c r="C310" s="2" t="s">
        <v>6908</v>
      </c>
      <c r="D310" s="1">
        <v>3</v>
      </c>
    </row>
    <row r="311" spans="1:4">
      <c r="A311" t="s">
        <v>4149</v>
      </c>
      <c r="B311" s="1"/>
      <c r="C311" s="2" t="s">
        <v>6908</v>
      </c>
      <c r="D311" s="1">
        <v>3</v>
      </c>
    </row>
    <row r="312" spans="1:4">
      <c r="A312" t="s">
        <v>4151</v>
      </c>
      <c r="B312" s="1"/>
      <c r="C312" s="2" t="s">
        <v>6908</v>
      </c>
      <c r="D312" s="1">
        <v>3</v>
      </c>
    </row>
    <row r="313" spans="1:4">
      <c r="A313" t="s">
        <v>4153</v>
      </c>
      <c r="B313" s="1"/>
      <c r="C313" s="2" t="s">
        <v>6908</v>
      </c>
      <c r="D313" s="1">
        <v>3</v>
      </c>
    </row>
    <row r="314" spans="1:4">
      <c r="A314" t="s">
        <v>4156</v>
      </c>
      <c r="B314" s="1"/>
      <c r="C314" s="2" t="s">
        <v>6908</v>
      </c>
      <c r="D314" s="1">
        <v>3</v>
      </c>
    </row>
    <row r="315" spans="1:4">
      <c r="A315" t="s">
        <v>4159</v>
      </c>
      <c r="B315" s="1"/>
      <c r="C315" s="2" t="s">
        <v>6908</v>
      </c>
      <c r="D315" s="1">
        <v>3</v>
      </c>
    </row>
    <row r="316" spans="1:4">
      <c r="A316" t="s">
        <v>4161</v>
      </c>
      <c r="B316" s="1"/>
      <c r="C316" s="2" t="s">
        <v>6908</v>
      </c>
      <c r="D316" s="1">
        <v>3</v>
      </c>
    </row>
    <row r="317" spans="1:4">
      <c r="A317" t="s">
        <v>4163</v>
      </c>
      <c r="B317" s="1"/>
      <c r="C317" s="2" t="s">
        <v>6908</v>
      </c>
      <c r="D317" s="1">
        <v>3</v>
      </c>
    </row>
    <row r="318" spans="1:4">
      <c r="A318" t="s">
        <v>4165</v>
      </c>
      <c r="B318" s="1"/>
      <c r="C318" s="2" t="s">
        <v>1762</v>
      </c>
      <c r="D318" s="1">
        <v>3</v>
      </c>
    </row>
    <row r="319" spans="1:4">
      <c r="A319" t="s">
        <v>4168</v>
      </c>
      <c r="B319" s="1"/>
      <c r="C319" s="2" t="s">
        <v>1762</v>
      </c>
      <c r="D319" s="1">
        <v>3</v>
      </c>
    </row>
    <row r="320" spans="1:4">
      <c r="A320" t="s">
        <v>4170</v>
      </c>
      <c r="B320" s="1"/>
      <c r="C320" s="2" t="s">
        <v>1762</v>
      </c>
      <c r="D320" s="1">
        <v>3</v>
      </c>
    </row>
    <row r="321" spans="1:4">
      <c r="A321" t="s">
        <v>4172</v>
      </c>
      <c r="B321" s="1"/>
      <c r="C321" s="2" t="s">
        <v>1762</v>
      </c>
      <c r="D321" s="1">
        <v>3</v>
      </c>
    </row>
    <row r="322" spans="1:4">
      <c r="A322" t="s">
        <v>4174</v>
      </c>
      <c r="B322" s="1"/>
      <c r="C322" s="2" t="s">
        <v>1762</v>
      </c>
      <c r="D322" s="1">
        <v>3</v>
      </c>
    </row>
    <row r="323" spans="1:4">
      <c r="A323" t="s">
        <v>4176</v>
      </c>
      <c r="B323" s="1"/>
      <c r="C323" s="2" t="s">
        <v>1762</v>
      </c>
      <c r="D323" s="1">
        <v>3</v>
      </c>
    </row>
    <row r="324" spans="1:4">
      <c r="A324" t="s">
        <v>4179</v>
      </c>
      <c r="B324" s="1"/>
      <c r="C324" s="2" t="s">
        <v>1762</v>
      </c>
      <c r="D324" s="1">
        <v>3</v>
      </c>
    </row>
    <row r="325" spans="1:4">
      <c r="A325" t="s">
        <v>4181</v>
      </c>
      <c r="B325" s="1"/>
      <c r="C325" s="2" t="s">
        <v>1762</v>
      </c>
      <c r="D325" s="1">
        <v>3</v>
      </c>
    </row>
    <row r="326" spans="1:4">
      <c r="A326" t="s">
        <v>4183</v>
      </c>
      <c r="B326" s="1"/>
      <c r="C326" s="2" t="s">
        <v>1762</v>
      </c>
      <c r="D326" s="1">
        <v>3</v>
      </c>
    </row>
    <row r="327" spans="1:4">
      <c r="A327" t="s">
        <v>4185</v>
      </c>
      <c r="B327" s="1"/>
      <c r="C327" s="2" t="s">
        <v>1762</v>
      </c>
      <c r="D327" s="1">
        <v>3</v>
      </c>
    </row>
    <row r="328" spans="1:4">
      <c r="A328" t="s">
        <v>4189</v>
      </c>
      <c r="B328" s="1"/>
      <c r="C328" s="2" t="s">
        <v>1762</v>
      </c>
      <c r="D328" s="1">
        <v>3</v>
      </c>
    </row>
    <row r="329" spans="1:4">
      <c r="A329" t="s">
        <v>4192</v>
      </c>
      <c r="B329" s="1"/>
      <c r="C329" s="2" t="s">
        <v>1762</v>
      </c>
      <c r="D329" s="1">
        <v>3</v>
      </c>
    </row>
    <row r="330" spans="1:4">
      <c r="A330" t="s">
        <v>4194</v>
      </c>
      <c r="B330" s="1"/>
      <c r="C330" s="2" t="s">
        <v>1762</v>
      </c>
      <c r="D330" s="1">
        <v>3</v>
      </c>
    </row>
    <row r="331" spans="1:4">
      <c r="A331" t="s">
        <v>4196</v>
      </c>
      <c r="B331" s="1"/>
      <c r="C331" s="2" t="s">
        <v>1762</v>
      </c>
      <c r="D331" s="1">
        <v>3</v>
      </c>
    </row>
    <row r="332" spans="1:4">
      <c r="A332" t="s">
        <v>4201</v>
      </c>
      <c r="B332" s="1"/>
      <c r="C332" s="2" t="s">
        <v>1762</v>
      </c>
      <c r="D332" s="1">
        <v>3</v>
      </c>
    </row>
    <row r="333" spans="1:4">
      <c r="A333" t="s">
        <v>4206</v>
      </c>
      <c r="B333" s="1"/>
      <c r="C333" s="2" t="s">
        <v>1762</v>
      </c>
      <c r="D333" s="1">
        <v>3</v>
      </c>
    </row>
    <row r="334" spans="1:4">
      <c r="A334" t="s">
        <v>4210</v>
      </c>
      <c r="B334" s="1"/>
      <c r="C334" s="2" t="s">
        <v>1762</v>
      </c>
      <c r="D334" s="1">
        <v>3</v>
      </c>
    </row>
    <row r="335" spans="1:4">
      <c r="A335" t="s">
        <v>4212</v>
      </c>
      <c r="C335" s="2" t="s">
        <v>2307</v>
      </c>
      <c r="D335" s="1">
        <v>3</v>
      </c>
    </row>
    <row r="336" spans="1:4">
      <c r="A336" t="s">
        <v>4214</v>
      </c>
      <c r="C336" s="2" t="s">
        <v>2307</v>
      </c>
      <c r="D336" s="1">
        <v>3</v>
      </c>
    </row>
    <row r="337" spans="1:4">
      <c r="A337" t="s">
        <v>4217</v>
      </c>
      <c r="B337" s="1"/>
      <c r="C337" s="2" t="s">
        <v>2307</v>
      </c>
      <c r="D337" s="1">
        <v>3</v>
      </c>
    </row>
    <row r="338" spans="1:4">
      <c r="A338" t="s">
        <v>4219</v>
      </c>
      <c r="C338" s="2" t="s">
        <v>2307</v>
      </c>
      <c r="D338" s="1">
        <v>3</v>
      </c>
    </row>
    <row r="339" spans="1:4">
      <c r="A339" t="s">
        <v>4222</v>
      </c>
      <c r="C339" s="2" t="s">
        <v>2307</v>
      </c>
      <c r="D339" s="1">
        <v>3</v>
      </c>
    </row>
    <row r="340" spans="1:4">
      <c r="A340" t="s">
        <v>4226</v>
      </c>
      <c r="B340" s="1"/>
      <c r="C340" s="2" t="s">
        <v>2307</v>
      </c>
      <c r="D340" s="1">
        <v>3</v>
      </c>
    </row>
    <row r="341" spans="1:4">
      <c r="A341" t="s">
        <v>4230</v>
      </c>
      <c r="B341" s="1"/>
      <c r="C341" s="2" t="s">
        <v>1176</v>
      </c>
      <c r="D341" s="1">
        <v>3</v>
      </c>
    </row>
    <row r="342" spans="1:4">
      <c r="A342" t="s">
        <v>4235</v>
      </c>
      <c r="B342" s="1"/>
      <c r="C342" s="2" t="s">
        <v>1176</v>
      </c>
      <c r="D342" s="1">
        <v>3</v>
      </c>
    </row>
    <row r="343" spans="1:4">
      <c r="A343" t="s">
        <v>4237</v>
      </c>
      <c r="B343" s="1"/>
      <c r="C343" s="2" t="s">
        <v>1176</v>
      </c>
      <c r="D343" s="1">
        <v>3</v>
      </c>
    </row>
    <row r="344" spans="1:4">
      <c r="A344" t="s">
        <v>4240</v>
      </c>
      <c r="B344" s="1"/>
      <c r="C344" s="2" t="s">
        <v>1176</v>
      </c>
      <c r="D344" s="1">
        <v>3</v>
      </c>
    </row>
    <row r="345" spans="1:4">
      <c r="A345" t="s">
        <v>4243</v>
      </c>
      <c r="B345" s="1"/>
      <c r="C345" s="2" t="s">
        <v>1176</v>
      </c>
      <c r="D345" s="1">
        <v>3</v>
      </c>
    </row>
    <row r="346" spans="1:4" ht="28.8">
      <c r="A346" t="s">
        <v>4259</v>
      </c>
      <c r="B346" s="1" t="s">
        <v>6910</v>
      </c>
      <c r="C346" s="2" t="s">
        <v>6911</v>
      </c>
      <c r="D346" s="1">
        <v>3</v>
      </c>
    </row>
    <row r="347" spans="1:4" ht="33.6" customHeight="1">
      <c r="A347" t="s">
        <v>4249</v>
      </c>
      <c r="B347" s="1" t="s">
        <v>6910</v>
      </c>
      <c r="C347" s="2" t="s">
        <v>6911</v>
      </c>
      <c r="D347" s="1">
        <v>3</v>
      </c>
    </row>
    <row r="348" spans="1:4" ht="28.8">
      <c r="A348" t="s">
        <v>4261</v>
      </c>
      <c r="B348" s="1" t="s">
        <v>6910</v>
      </c>
      <c r="C348" s="2" t="s">
        <v>6911</v>
      </c>
      <c r="D348" s="1">
        <v>3</v>
      </c>
    </row>
    <row r="349" spans="1:4" ht="28.8">
      <c r="A349" t="s">
        <v>4263</v>
      </c>
      <c r="B349" s="1" t="s">
        <v>6910</v>
      </c>
      <c r="C349" s="2" t="s">
        <v>6911</v>
      </c>
      <c r="D349" s="1">
        <v>3</v>
      </c>
    </row>
    <row r="350" spans="1:4" ht="28.8">
      <c r="A350" t="s">
        <v>4269</v>
      </c>
      <c r="B350" s="1" t="s">
        <v>6910</v>
      </c>
      <c r="C350" s="2" t="s">
        <v>6911</v>
      </c>
      <c r="D350" s="1">
        <v>3</v>
      </c>
    </row>
    <row r="351" spans="1:4" ht="28.8">
      <c r="A351" t="s">
        <v>4271</v>
      </c>
      <c r="B351" s="1" t="s">
        <v>6910</v>
      </c>
      <c r="C351" s="2" t="s">
        <v>6911</v>
      </c>
      <c r="D351" s="1">
        <v>3</v>
      </c>
    </row>
    <row r="352" spans="1:4" ht="28.8">
      <c r="A352" t="s">
        <v>4274</v>
      </c>
      <c r="B352" s="1" t="s">
        <v>6910</v>
      </c>
      <c r="C352" s="2" t="s">
        <v>6911</v>
      </c>
      <c r="D352" s="1">
        <v>3</v>
      </c>
    </row>
    <row r="353" spans="1:4" ht="28.8">
      <c r="A353" t="s">
        <v>4277</v>
      </c>
      <c r="B353" s="1" t="s">
        <v>6910</v>
      </c>
      <c r="C353" s="2" t="s">
        <v>6911</v>
      </c>
      <c r="D353" s="1">
        <v>3</v>
      </c>
    </row>
    <row r="354" spans="1:4" ht="28.8">
      <c r="A354" t="s">
        <v>4279</v>
      </c>
      <c r="B354" s="1" t="s">
        <v>6910</v>
      </c>
      <c r="C354" s="2" t="s">
        <v>6911</v>
      </c>
      <c r="D354" s="1">
        <v>3</v>
      </c>
    </row>
    <row r="355" spans="1:4" ht="28.8">
      <c r="A355" t="s">
        <v>4283</v>
      </c>
      <c r="B355" s="1" t="s">
        <v>6910</v>
      </c>
      <c r="C355" s="2" t="s">
        <v>6911</v>
      </c>
      <c r="D355" s="1">
        <v>3</v>
      </c>
    </row>
    <row r="356" spans="1:4" ht="28.8">
      <c r="A356" t="s">
        <v>4287</v>
      </c>
      <c r="B356" s="1" t="s">
        <v>6910</v>
      </c>
      <c r="C356" s="2" t="s">
        <v>6911</v>
      </c>
      <c r="D356" s="1">
        <v>3</v>
      </c>
    </row>
    <row r="357" spans="1:4" ht="28.8">
      <c r="A357" t="s">
        <v>4291</v>
      </c>
      <c r="B357" s="1" t="s">
        <v>6910</v>
      </c>
      <c r="C357" s="2" t="s">
        <v>6911</v>
      </c>
      <c r="D357" s="1">
        <v>3</v>
      </c>
    </row>
    <row r="358" spans="1:4" ht="28.8">
      <c r="A358" t="s">
        <v>4294</v>
      </c>
      <c r="B358" s="1" t="s">
        <v>6910</v>
      </c>
      <c r="C358" s="2" t="s">
        <v>6911</v>
      </c>
      <c r="D358" s="1">
        <v>3</v>
      </c>
    </row>
    <row r="359" spans="1:4" ht="28.8">
      <c r="A359" t="s">
        <v>4297</v>
      </c>
      <c r="B359" s="1" t="s">
        <v>6910</v>
      </c>
      <c r="C359" s="2" t="s">
        <v>6911</v>
      </c>
      <c r="D359" s="1">
        <v>3</v>
      </c>
    </row>
    <row r="360" spans="1:4" ht="28.8">
      <c r="A360" t="s">
        <v>4302</v>
      </c>
      <c r="B360" s="1" t="s">
        <v>6910</v>
      </c>
      <c r="C360" s="2" t="s">
        <v>6911</v>
      </c>
      <c r="D360" s="1">
        <v>3</v>
      </c>
    </row>
    <row r="361" spans="1:4" ht="28.8">
      <c r="A361" t="s">
        <v>4304</v>
      </c>
      <c r="B361" s="1" t="s">
        <v>6910</v>
      </c>
      <c r="C361" s="2" t="s">
        <v>6911</v>
      </c>
      <c r="D361" s="1">
        <v>3</v>
      </c>
    </row>
    <row r="362" spans="1:4" ht="28.8">
      <c r="A362" t="s">
        <v>4310</v>
      </c>
      <c r="B362" s="1" t="s">
        <v>6910</v>
      </c>
      <c r="C362" s="2" t="s">
        <v>6911</v>
      </c>
      <c r="D362" s="1">
        <v>3</v>
      </c>
    </row>
    <row r="363" spans="1:4">
      <c r="A363" t="s">
        <v>4855</v>
      </c>
      <c r="B363" s="1" t="s">
        <v>6910</v>
      </c>
      <c r="C363" s="2" t="s">
        <v>1176</v>
      </c>
      <c r="D363" s="1">
        <v>3</v>
      </c>
    </row>
    <row r="364" spans="1:4">
      <c r="A364" t="s">
        <v>4841</v>
      </c>
      <c r="B364" s="1" t="s">
        <v>6910</v>
      </c>
      <c r="C364" s="2" t="s">
        <v>1176</v>
      </c>
      <c r="D364" s="1">
        <v>3</v>
      </c>
    </row>
    <row r="365" spans="1:4" ht="28.8">
      <c r="A365" t="s">
        <v>4307</v>
      </c>
      <c r="B365" s="1" t="s">
        <v>6910</v>
      </c>
      <c r="C365" s="2" t="s">
        <v>6911</v>
      </c>
      <c r="D365" s="1">
        <v>3</v>
      </c>
    </row>
    <row r="366" spans="1:4">
      <c r="A366" t="s">
        <v>4317</v>
      </c>
      <c r="C366" s="2" t="s">
        <v>2307</v>
      </c>
      <c r="D366" s="1">
        <v>3</v>
      </c>
    </row>
    <row r="367" spans="1:4">
      <c r="A367" t="s">
        <v>4322</v>
      </c>
      <c r="C367" s="2" t="s">
        <v>2307</v>
      </c>
      <c r="D367" s="1">
        <v>3</v>
      </c>
    </row>
    <row r="368" spans="1:4">
      <c r="A368" t="s">
        <v>4325</v>
      </c>
      <c r="C368" s="2" t="s">
        <v>2307</v>
      </c>
      <c r="D368" s="1">
        <v>3</v>
      </c>
    </row>
    <row r="369" spans="1:11">
      <c r="A369" t="s">
        <v>4330</v>
      </c>
      <c r="C369" s="2" t="s">
        <v>2307</v>
      </c>
      <c r="D369" s="1">
        <v>3</v>
      </c>
    </row>
    <row r="370" spans="1:11">
      <c r="A370" t="s">
        <v>4335</v>
      </c>
      <c r="C370" s="2" t="s">
        <v>2307</v>
      </c>
      <c r="D370" s="1">
        <v>3</v>
      </c>
    </row>
    <row r="371" spans="1:11">
      <c r="A371" t="s">
        <v>4340</v>
      </c>
      <c r="C371" s="2" t="s">
        <v>2307</v>
      </c>
      <c r="D371" s="1">
        <v>3</v>
      </c>
    </row>
    <row r="372" spans="1:11">
      <c r="A372" t="s">
        <v>4343</v>
      </c>
      <c r="C372" s="2" t="s">
        <v>2307</v>
      </c>
      <c r="D372" s="1">
        <v>3</v>
      </c>
    </row>
    <row r="373" spans="1:11">
      <c r="A373" t="s">
        <v>4347</v>
      </c>
      <c r="C373" s="2" t="s">
        <v>2307</v>
      </c>
      <c r="D373" s="1">
        <v>3</v>
      </c>
    </row>
    <row r="374" spans="1:11">
      <c r="A374" t="s">
        <v>4351</v>
      </c>
      <c r="C374" s="2" t="s">
        <v>2307</v>
      </c>
      <c r="D374" s="1">
        <v>3</v>
      </c>
    </row>
    <row r="375" spans="1:11">
      <c r="A375" t="s">
        <v>4354</v>
      </c>
      <c r="C375" s="2" t="s">
        <v>2307</v>
      </c>
      <c r="D375" s="1">
        <v>3</v>
      </c>
    </row>
    <row r="376" spans="1:11">
      <c r="A376" t="s">
        <v>4358</v>
      </c>
      <c r="C376" s="2" t="s">
        <v>2307</v>
      </c>
      <c r="D376" s="1">
        <v>3</v>
      </c>
    </row>
    <row r="377" spans="1:11">
      <c r="A377" t="s">
        <v>4363</v>
      </c>
      <c r="C377" s="2" t="s">
        <v>2307</v>
      </c>
      <c r="D377" s="1">
        <v>3</v>
      </c>
    </row>
    <row r="378" spans="1:11">
      <c r="A378" t="s">
        <v>4367</v>
      </c>
      <c r="C378" s="2" t="s">
        <v>2307</v>
      </c>
      <c r="D378" s="1">
        <v>3</v>
      </c>
    </row>
    <row r="379" spans="1:11">
      <c r="A379" t="s">
        <v>4370</v>
      </c>
      <c r="B379" s="1"/>
      <c r="C379" s="2" t="s">
        <v>2307</v>
      </c>
      <c r="D379" s="1">
        <v>3</v>
      </c>
    </row>
    <row r="380" spans="1:11">
      <c r="A380" t="s">
        <v>4373</v>
      </c>
      <c r="B380" s="1"/>
      <c r="C380" s="2" t="s">
        <v>961</v>
      </c>
      <c r="D380" s="1">
        <v>3</v>
      </c>
    </row>
    <row r="381" spans="1:11" ht="57.6">
      <c r="A381" t="s">
        <v>4376</v>
      </c>
      <c r="C381" s="2" t="s">
        <v>6912</v>
      </c>
      <c r="D381" s="1">
        <v>3</v>
      </c>
      <c r="J381" s="2"/>
      <c r="K381" s="2"/>
    </row>
    <row r="382" spans="1:11">
      <c r="A382" t="s">
        <v>4380</v>
      </c>
      <c r="C382" s="2" t="s">
        <v>973</v>
      </c>
      <c r="D382" s="1">
        <v>3</v>
      </c>
    </row>
    <row r="383" spans="1:11" ht="28.8">
      <c r="A383" t="s">
        <v>4382</v>
      </c>
      <c r="C383" s="2" t="s">
        <v>9349</v>
      </c>
      <c r="D383" s="1">
        <v>3</v>
      </c>
    </row>
    <row r="384" spans="1:11" ht="28.8">
      <c r="A384" t="s">
        <v>4386</v>
      </c>
      <c r="C384" s="200" t="s">
        <v>6903</v>
      </c>
      <c r="D384" s="1">
        <v>3</v>
      </c>
    </row>
    <row r="385" spans="1:4" ht="28.8">
      <c r="A385" t="s">
        <v>4390</v>
      </c>
      <c r="C385" s="200" t="s">
        <v>6903</v>
      </c>
      <c r="D385" s="1">
        <v>3</v>
      </c>
    </row>
    <row r="386" spans="1:4" ht="28.8">
      <c r="A386" t="s">
        <v>4394</v>
      </c>
      <c r="C386" s="200" t="s">
        <v>6903</v>
      </c>
      <c r="D386" s="1">
        <v>3</v>
      </c>
    </row>
    <row r="387" spans="1:4" ht="28.8">
      <c r="A387" t="s">
        <v>4399</v>
      </c>
      <c r="C387" s="200" t="s">
        <v>6903</v>
      </c>
      <c r="D387" s="1">
        <v>3</v>
      </c>
    </row>
    <row r="388" spans="1:4">
      <c r="A388" t="s">
        <v>4409</v>
      </c>
      <c r="C388" s="2" t="s">
        <v>961</v>
      </c>
      <c r="D388" s="1">
        <v>3</v>
      </c>
    </row>
    <row r="389" spans="1:4">
      <c r="A389" t="s">
        <v>4412</v>
      </c>
      <c r="C389" s="2" t="s">
        <v>961</v>
      </c>
      <c r="D389" s="1">
        <v>3</v>
      </c>
    </row>
    <row r="390" spans="1:4">
      <c r="A390" t="s">
        <v>4416</v>
      </c>
      <c r="C390" s="2" t="s">
        <v>997</v>
      </c>
      <c r="D390" s="1">
        <v>3</v>
      </c>
    </row>
    <row r="391" spans="1:4" ht="61.2" customHeight="1">
      <c r="A391" t="s">
        <v>4418</v>
      </c>
      <c r="C391" s="2" t="s">
        <v>6912</v>
      </c>
      <c r="D391" s="1">
        <v>3</v>
      </c>
    </row>
    <row r="392" spans="1:4">
      <c r="A392" t="s">
        <v>4420</v>
      </c>
      <c r="C392" s="2" t="s">
        <v>973</v>
      </c>
      <c r="D392" s="1">
        <v>3</v>
      </c>
    </row>
    <row r="393" spans="1:4" ht="28.8">
      <c r="A393" t="s">
        <v>4422</v>
      </c>
      <c r="C393" s="2" t="s">
        <v>9349</v>
      </c>
      <c r="D393" s="1">
        <v>3</v>
      </c>
    </row>
    <row r="394" spans="1:4">
      <c r="A394" t="s">
        <v>4426</v>
      </c>
      <c r="C394" s="2" t="s">
        <v>983</v>
      </c>
      <c r="D394" s="1">
        <v>3</v>
      </c>
    </row>
    <row r="395" spans="1:4" ht="18" customHeight="1">
      <c r="A395" t="s">
        <v>4430</v>
      </c>
      <c r="C395" s="2" t="s">
        <v>9350</v>
      </c>
      <c r="D395" s="1">
        <v>3</v>
      </c>
    </row>
    <row r="396" spans="1:4">
      <c r="A396" t="s">
        <v>4433</v>
      </c>
      <c r="C396" s="2" t="s">
        <v>991</v>
      </c>
      <c r="D396" s="1">
        <v>3</v>
      </c>
    </row>
    <row r="397" spans="1:4">
      <c r="A397" t="s">
        <v>4437</v>
      </c>
      <c r="C397" s="2" t="s">
        <v>993</v>
      </c>
      <c r="D397" s="1">
        <v>3</v>
      </c>
    </row>
    <row r="398" spans="1:4">
      <c r="A398" t="s">
        <v>4439</v>
      </c>
      <c r="C398" s="2" t="s">
        <v>1001</v>
      </c>
      <c r="D398" s="1">
        <v>3</v>
      </c>
    </row>
    <row r="399" spans="1:4">
      <c r="A399" t="s">
        <v>4441</v>
      </c>
      <c r="C399" s="2" t="s">
        <v>1003</v>
      </c>
      <c r="D399" s="1">
        <v>3</v>
      </c>
    </row>
    <row r="400" spans="1:4">
      <c r="A400" t="s">
        <v>4444</v>
      </c>
      <c r="C400" s="2" t="s">
        <v>2124</v>
      </c>
      <c r="D400" s="1">
        <v>3</v>
      </c>
    </row>
    <row r="401" spans="1:4" ht="28.8">
      <c r="A401" t="s">
        <v>4446</v>
      </c>
      <c r="B401" s="1"/>
      <c r="C401" s="2" t="s">
        <v>9351</v>
      </c>
      <c r="D401" s="1">
        <v>3</v>
      </c>
    </row>
    <row r="402" spans="1:4">
      <c r="A402" t="s">
        <v>4448</v>
      </c>
      <c r="B402" s="1"/>
      <c r="C402" s="2" t="s">
        <v>961</v>
      </c>
      <c r="D402" s="1">
        <v>3</v>
      </c>
    </row>
    <row r="403" spans="1:4">
      <c r="A403" t="s">
        <v>4451</v>
      </c>
      <c r="B403" s="1"/>
      <c r="C403" s="2" t="s">
        <v>993</v>
      </c>
      <c r="D403" s="1">
        <v>3</v>
      </c>
    </row>
    <row r="404" spans="1:4" ht="28.8">
      <c r="A404" t="s">
        <v>4454</v>
      </c>
      <c r="B404" s="1"/>
      <c r="C404" s="2" t="s">
        <v>6913</v>
      </c>
      <c r="D404" s="1">
        <v>3</v>
      </c>
    </row>
    <row r="405" spans="1:4" ht="28.8">
      <c r="A405" t="s">
        <v>4457</v>
      </c>
      <c r="B405" s="1"/>
      <c r="C405" s="2" t="s">
        <v>6913</v>
      </c>
      <c r="D405" s="1">
        <v>3</v>
      </c>
    </row>
    <row r="406" spans="1:4" ht="43.2">
      <c r="A406" t="s">
        <v>4463</v>
      </c>
      <c r="B406" s="1"/>
      <c r="C406" s="2" t="s">
        <v>9352</v>
      </c>
      <c r="D406" s="1">
        <v>3</v>
      </c>
    </row>
    <row r="407" spans="1:4">
      <c r="A407" t="s">
        <v>4470</v>
      </c>
      <c r="B407" s="1"/>
      <c r="C407" s="2" t="s">
        <v>993</v>
      </c>
      <c r="D407" s="1">
        <v>3</v>
      </c>
    </row>
    <row r="408" spans="1:4">
      <c r="A408" t="s">
        <v>4474</v>
      </c>
      <c r="B408" s="1"/>
      <c r="C408" s="2" t="s">
        <v>2307</v>
      </c>
      <c r="D408" s="1">
        <v>3</v>
      </c>
    </row>
    <row r="409" spans="1:4">
      <c r="A409" t="s">
        <v>4478</v>
      </c>
      <c r="B409" s="1"/>
      <c r="C409" s="2" t="s">
        <v>2307</v>
      </c>
      <c r="D409" s="1">
        <v>3</v>
      </c>
    </row>
    <row r="410" spans="1:4">
      <c r="A410" t="s">
        <v>4481</v>
      </c>
      <c r="B410" s="1"/>
      <c r="C410" s="2" t="s">
        <v>2307</v>
      </c>
      <c r="D410" s="1">
        <v>3</v>
      </c>
    </row>
    <row r="411" spans="1:4">
      <c r="A411" t="s">
        <v>4484</v>
      </c>
      <c r="B411" s="1"/>
      <c r="C411" s="2" t="s">
        <v>2307</v>
      </c>
      <c r="D411" s="1">
        <v>3</v>
      </c>
    </row>
    <row r="412" spans="1:4">
      <c r="A412" t="s">
        <v>4487</v>
      </c>
      <c r="B412" s="1"/>
      <c r="C412" s="2" t="s">
        <v>2307</v>
      </c>
      <c r="D412" s="1">
        <v>3</v>
      </c>
    </row>
    <row r="413" spans="1:4">
      <c r="A413" t="s">
        <v>4491</v>
      </c>
      <c r="B413" s="1"/>
      <c r="C413" s="2" t="s">
        <v>2307</v>
      </c>
      <c r="D413" s="1">
        <v>3</v>
      </c>
    </row>
    <row r="414" spans="1:4">
      <c r="A414" t="s">
        <v>4496</v>
      </c>
      <c r="B414" s="1"/>
      <c r="C414" s="2" t="s">
        <v>2307</v>
      </c>
      <c r="D414" s="1">
        <v>3</v>
      </c>
    </row>
    <row r="415" spans="1:4">
      <c r="A415" t="s">
        <v>4499</v>
      </c>
      <c r="B415" s="1"/>
      <c r="C415" s="2" t="s">
        <v>2307</v>
      </c>
      <c r="D415" s="1">
        <v>3</v>
      </c>
    </row>
    <row r="416" spans="1:4">
      <c r="A416" t="s">
        <v>4502</v>
      </c>
      <c r="B416" s="1"/>
      <c r="C416" s="2" t="s">
        <v>2307</v>
      </c>
      <c r="D416" s="1">
        <v>3</v>
      </c>
    </row>
    <row r="417" spans="1:4">
      <c r="A417" t="s">
        <v>4505</v>
      </c>
      <c r="B417" s="1"/>
      <c r="C417" s="2" t="s">
        <v>2307</v>
      </c>
      <c r="D417" s="1">
        <v>3</v>
      </c>
    </row>
    <row r="418" spans="1:4">
      <c r="A418" t="s">
        <v>4508</v>
      </c>
      <c r="B418" s="1"/>
      <c r="C418" s="2" t="s">
        <v>2307</v>
      </c>
      <c r="D418" s="1">
        <v>3</v>
      </c>
    </row>
    <row r="419" spans="1:4">
      <c r="A419" t="s">
        <v>4511</v>
      </c>
      <c r="B419" s="1"/>
      <c r="C419" s="2" t="s">
        <v>2307</v>
      </c>
      <c r="D419" s="1">
        <v>3</v>
      </c>
    </row>
    <row r="420" spans="1:4">
      <c r="A420" t="s">
        <v>4513</v>
      </c>
      <c r="B420" s="1"/>
      <c r="C420" s="2" t="s">
        <v>2307</v>
      </c>
      <c r="D420" s="1">
        <v>3</v>
      </c>
    </row>
    <row r="421" spans="1:4">
      <c r="A421" t="s">
        <v>4515</v>
      </c>
      <c r="C421" s="99" t="s">
        <v>961</v>
      </c>
      <c r="D421" s="1">
        <v>3</v>
      </c>
    </row>
    <row r="422" spans="1:4" ht="28.8">
      <c r="A422" t="s">
        <v>4517</v>
      </c>
      <c r="C422" s="99" t="s">
        <v>9353</v>
      </c>
      <c r="D422" s="1">
        <v>3</v>
      </c>
    </row>
    <row r="423" spans="1:4" ht="28.8">
      <c r="A423" t="s">
        <v>4519</v>
      </c>
      <c r="C423" s="99" t="s">
        <v>9349</v>
      </c>
      <c r="D423" s="1">
        <v>3</v>
      </c>
    </row>
    <row r="424" spans="1:4">
      <c r="A424" t="s">
        <v>4521</v>
      </c>
      <c r="C424" s="99" t="s">
        <v>961</v>
      </c>
      <c r="D424" s="1">
        <v>3</v>
      </c>
    </row>
    <row r="425" spans="1:4" ht="43.2">
      <c r="A425" t="s">
        <v>4523</v>
      </c>
      <c r="C425" s="99" t="s">
        <v>9352</v>
      </c>
      <c r="D425" s="1">
        <v>3</v>
      </c>
    </row>
    <row r="426" spans="1:4">
      <c r="A426" t="s">
        <v>4525</v>
      </c>
      <c r="B426" s="1"/>
      <c r="C426" s="2" t="s">
        <v>1531</v>
      </c>
      <c r="D426" s="1">
        <v>3</v>
      </c>
    </row>
    <row r="427" spans="1:4">
      <c r="A427" t="s">
        <v>4527</v>
      </c>
      <c r="B427" s="1"/>
      <c r="C427" s="2" t="s">
        <v>1577</v>
      </c>
      <c r="D427" s="1">
        <v>3</v>
      </c>
    </row>
    <row r="428" spans="1:4">
      <c r="A428" t="s">
        <v>4532</v>
      </c>
      <c r="C428" s="2" t="s">
        <v>1531</v>
      </c>
      <c r="D428" s="1">
        <v>3</v>
      </c>
    </row>
    <row r="429" spans="1:4">
      <c r="A429" t="s">
        <v>4534</v>
      </c>
      <c r="B429" s="1"/>
      <c r="C429" s="2" t="s">
        <v>1577</v>
      </c>
      <c r="D429" s="1">
        <v>3</v>
      </c>
    </row>
    <row r="430" spans="1:4">
      <c r="A430" t="s">
        <v>3086</v>
      </c>
      <c r="B430" s="1"/>
      <c r="C430" s="2" t="s">
        <v>1626</v>
      </c>
      <c r="D430" s="1">
        <v>3</v>
      </c>
    </row>
    <row r="431" spans="1:4">
      <c r="A431" t="s">
        <v>4537</v>
      </c>
      <c r="B431" s="1"/>
      <c r="C431" s="2" t="s">
        <v>1626</v>
      </c>
      <c r="D431" s="1">
        <v>3</v>
      </c>
    </row>
    <row r="432" spans="1:4">
      <c r="A432" t="s">
        <v>4541</v>
      </c>
      <c r="B432" s="1"/>
      <c r="C432" s="2" t="s">
        <v>1626</v>
      </c>
      <c r="D432" s="1">
        <v>3</v>
      </c>
    </row>
    <row r="433" spans="1:4">
      <c r="A433" t="s">
        <v>4543</v>
      </c>
      <c r="B433" s="1"/>
      <c r="C433" s="2" t="s">
        <v>1626</v>
      </c>
      <c r="D433" s="1">
        <v>3</v>
      </c>
    </row>
    <row r="434" spans="1:4">
      <c r="A434" t="s">
        <v>4545</v>
      </c>
      <c r="C434" s="2" t="s">
        <v>1626</v>
      </c>
      <c r="D434" s="1">
        <v>3</v>
      </c>
    </row>
    <row r="435" spans="1:4">
      <c r="A435" t="s">
        <v>4549</v>
      </c>
      <c r="C435" s="2" t="s">
        <v>1626</v>
      </c>
      <c r="D435" s="1">
        <v>3</v>
      </c>
    </row>
    <row r="436" spans="1:4">
      <c r="A436" t="s">
        <v>4551</v>
      </c>
      <c r="C436" s="2" t="s">
        <v>1626</v>
      </c>
      <c r="D436" s="1">
        <v>3</v>
      </c>
    </row>
    <row r="437" spans="1:4">
      <c r="A437" t="s">
        <v>4554</v>
      </c>
      <c r="C437" s="2" t="s">
        <v>1626</v>
      </c>
      <c r="D437" s="1">
        <v>3</v>
      </c>
    </row>
    <row r="438" spans="1:4" ht="18.600000000000001" customHeight="1">
      <c r="A438" t="s">
        <v>4568</v>
      </c>
      <c r="C438" s="2" t="s">
        <v>1626</v>
      </c>
      <c r="D438" s="1">
        <v>3</v>
      </c>
    </row>
    <row r="439" spans="1:4">
      <c r="A439" t="s">
        <v>4571</v>
      </c>
      <c r="C439" s="2" t="s">
        <v>1626</v>
      </c>
      <c r="D439" s="1">
        <v>3</v>
      </c>
    </row>
    <row r="440" spans="1:4">
      <c r="A440" t="s">
        <v>4573</v>
      </c>
      <c r="B440" s="1"/>
      <c r="C440" s="2" t="s">
        <v>1626</v>
      </c>
      <c r="D440" s="1">
        <v>3</v>
      </c>
    </row>
    <row r="441" spans="1:4" ht="18.600000000000001" customHeight="1">
      <c r="A441" t="s">
        <v>4575</v>
      </c>
      <c r="C441" s="2" t="s">
        <v>1626</v>
      </c>
      <c r="D441" s="1">
        <v>3</v>
      </c>
    </row>
    <row r="442" spans="1:4">
      <c r="A442" t="s">
        <v>4577</v>
      </c>
      <c r="B442" s="1"/>
      <c r="C442" s="2" t="s">
        <v>1626</v>
      </c>
      <c r="D442" s="1">
        <v>3</v>
      </c>
    </row>
    <row r="443" spans="1:4">
      <c r="A443" t="s">
        <v>4581</v>
      </c>
      <c r="C443" s="2" t="s">
        <v>1594</v>
      </c>
      <c r="D443" s="1">
        <v>3</v>
      </c>
    </row>
    <row r="444" spans="1:4">
      <c r="A444" t="s">
        <v>4585</v>
      </c>
      <c r="C444" s="2" t="s">
        <v>1594</v>
      </c>
      <c r="D444" s="1">
        <v>3</v>
      </c>
    </row>
    <row r="445" spans="1:4">
      <c r="A445" t="s">
        <v>4587</v>
      </c>
      <c r="C445" s="2" t="s">
        <v>1531</v>
      </c>
      <c r="D445" s="1">
        <v>3</v>
      </c>
    </row>
    <row r="446" spans="1:4">
      <c r="A446" t="s">
        <v>4590</v>
      </c>
      <c r="C446" s="2" t="s">
        <v>1531</v>
      </c>
      <c r="D446" s="1">
        <v>3</v>
      </c>
    </row>
    <row r="447" spans="1:4">
      <c r="A447" t="s">
        <v>4592</v>
      </c>
      <c r="C447" s="2" t="s">
        <v>1531</v>
      </c>
      <c r="D447" s="1">
        <v>3</v>
      </c>
    </row>
    <row r="448" spans="1:4">
      <c r="A448" t="s">
        <v>4594</v>
      </c>
      <c r="C448" s="2" t="s">
        <v>1535</v>
      </c>
      <c r="D448" s="1">
        <v>3</v>
      </c>
    </row>
    <row r="449" spans="1:4">
      <c r="A449" t="s">
        <v>4598</v>
      </c>
      <c r="C449" s="2" t="s">
        <v>1596</v>
      </c>
      <c r="D449" s="1">
        <v>3</v>
      </c>
    </row>
    <row r="450" spans="1:4">
      <c r="A450" t="s">
        <v>4600</v>
      </c>
      <c r="C450" s="2" t="s">
        <v>1602</v>
      </c>
      <c r="D450" s="1">
        <v>3</v>
      </c>
    </row>
    <row r="451" spans="1:4">
      <c r="A451" t="s">
        <v>4602</v>
      </c>
      <c r="C451" s="2" t="s">
        <v>1602</v>
      </c>
      <c r="D451" s="1">
        <v>3</v>
      </c>
    </row>
    <row r="452" spans="1:4">
      <c r="A452" t="s">
        <v>4604</v>
      </c>
      <c r="C452" s="2" t="s">
        <v>1577</v>
      </c>
      <c r="D452" s="1">
        <v>3</v>
      </c>
    </row>
    <row r="453" spans="1:4">
      <c r="A453" t="s">
        <v>4606</v>
      </c>
      <c r="C453" s="2" t="s">
        <v>1577</v>
      </c>
      <c r="D453" s="1">
        <v>3</v>
      </c>
    </row>
    <row r="454" spans="1:4">
      <c r="A454" t="s">
        <v>4608</v>
      </c>
      <c r="C454" s="2" t="s">
        <v>1577</v>
      </c>
      <c r="D454" s="1">
        <v>3</v>
      </c>
    </row>
    <row r="455" spans="1:4">
      <c r="A455" t="s">
        <v>4611</v>
      </c>
      <c r="C455" s="2" t="s">
        <v>1577</v>
      </c>
      <c r="D455" s="1">
        <v>3</v>
      </c>
    </row>
    <row r="456" spans="1:4">
      <c r="A456" t="s">
        <v>4626</v>
      </c>
      <c r="C456" s="2" t="s">
        <v>1594</v>
      </c>
      <c r="D456" s="1">
        <v>3</v>
      </c>
    </row>
    <row r="457" spans="1:4">
      <c r="A457" t="s">
        <v>4613</v>
      </c>
      <c r="C457" s="2" t="s">
        <v>1531</v>
      </c>
      <c r="D457" s="1">
        <v>3</v>
      </c>
    </row>
    <row r="458" spans="1:4">
      <c r="A458" t="s">
        <v>4615</v>
      </c>
      <c r="C458" s="2" t="s">
        <v>1535</v>
      </c>
      <c r="D458" s="1">
        <v>3</v>
      </c>
    </row>
    <row r="459" spans="1:4">
      <c r="A459" t="s">
        <v>4618</v>
      </c>
      <c r="C459" s="2" t="s">
        <v>1596</v>
      </c>
      <c r="D459" s="1">
        <v>3</v>
      </c>
    </row>
    <row r="460" spans="1:4">
      <c r="A460" t="s">
        <v>4620</v>
      </c>
      <c r="C460" s="2" t="s">
        <v>1602</v>
      </c>
      <c r="D460" s="1">
        <v>3</v>
      </c>
    </row>
    <row r="461" spans="1:4">
      <c r="A461" t="s">
        <v>4624</v>
      </c>
      <c r="C461" s="2" t="s">
        <v>1577</v>
      </c>
      <c r="D461" s="1">
        <v>3</v>
      </c>
    </row>
    <row r="462" spans="1:4">
      <c r="A462" t="s">
        <v>4628</v>
      </c>
      <c r="C462" s="2" t="s">
        <v>1531</v>
      </c>
      <c r="D462" s="1">
        <v>3</v>
      </c>
    </row>
    <row r="463" spans="1:4">
      <c r="A463" t="s">
        <v>4630</v>
      </c>
      <c r="C463" s="2" t="s">
        <v>1535</v>
      </c>
      <c r="D463" s="1">
        <v>3</v>
      </c>
    </row>
    <row r="464" spans="1:4">
      <c r="A464" t="s">
        <v>4634</v>
      </c>
      <c r="C464" s="2" t="s">
        <v>1594</v>
      </c>
      <c r="D464" s="1">
        <v>3</v>
      </c>
    </row>
    <row r="465" spans="1:4">
      <c r="A465" t="s">
        <v>4638</v>
      </c>
      <c r="B465" s="1"/>
      <c r="C465" s="2" t="s">
        <v>483</v>
      </c>
      <c r="D465" s="1">
        <v>3</v>
      </c>
    </row>
    <row r="466" spans="1:4">
      <c r="A466" t="s">
        <v>4642</v>
      </c>
      <c r="C466" s="2" t="s">
        <v>1560</v>
      </c>
      <c r="D466" s="1">
        <v>3</v>
      </c>
    </row>
    <row r="467" spans="1:4">
      <c r="A467" t="s">
        <v>4646</v>
      </c>
      <c r="C467" s="2" t="s">
        <v>1596</v>
      </c>
      <c r="D467" s="1">
        <v>3</v>
      </c>
    </row>
    <row r="468" spans="1:4">
      <c r="A468" t="s">
        <v>4650</v>
      </c>
      <c r="C468" s="2" t="s">
        <v>483</v>
      </c>
      <c r="D468" s="1">
        <v>3</v>
      </c>
    </row>
    <row r="469" spans="1:4">
      <c r="A469" t="s">
        <v>4655</v>
      </c>
      <c r="B469" s="1"/>
      <c r="C469" s="2" t="s">
        <v>483</v>
      </c>
      <c r="D469" s="1">
        <v>3</v>
      </c>
    </row>
    <row r="470" spans="1:4">
      <c r="A470" t="s">
        <v>4659</v>
      </c>
      <c r="C470" s="2" t="s">
        <v>1602</v>
      </c>
      <c r="D470" s="1">
        <v>3</v>
      </c>
    </row>
    <row r="471" spans="1:4">
      <c r="A471" t="s">
        <v>4663</v>
      </c>
      <c r="C471" s="2" t="s">
        <v>1577</v>
      </c>
      <c r="D471" s="1">
        <v>3</v>
      </c>
    </row>
    <row r="472" spans="1:4">
      <c r="A472" t="s">
        <v>4667</v>
      </c>
      <c r="C472" s="2" t="s">
        <v>483</v>
      </c>
      <c r="D472" s="1">
        <v>3</v>
      </c>
    </row>
    <row r="473" spans="1:4">
      <c r="A473" t="s">
        <v>4671</v>
      </c>
      <c r="B473" s="1"/>
      <c r="C473" s="2" t="s">
        <v>483</v>
      </c>
      <c r="D473" s="1">
        <v>3</v>
      </c>
    </row>
    <row r="474" spans="1:4">
      <c r="A474" t="s">
        <v>4675</v>
      </c>
      <c r="C474" s="2" t="s">
        <v>483</v>
      </c>
      <c r="D474" s="1">
        <v>3</v>
      </c>
    </row>
    <row r="475" spans="1:4">
      <c r="A475" t="s">
        <v>4680</v>
      </c>
      <c r="C475" s="2" t="s">
        <v>1594</v>
      </c>
      <c r="D475" s="1">
        <v>3</v>
      </c>
    </row>
    <row r="476" spans="1:4">
      <c r="A476" t="s">
        <v>4684</v>
      </c>
      <c r="C476" s="2" t="s">
        <v>1594</v>
      </c>
      <c r="D476" s="1">
        <v>3</v>
      </c>
    </row>
    <row r="477" spans="1:4">
      <c r="A477" t="s">
        <v>4690</v>
      </c>
      <c r="C477" s="2" t="s">
        <v>1594</v>
      </c>
      <c r="D477" s="1">
        <v>3</v>
      </c>
    </row>
    <row r="478" spans="1:4">
      <c r="A478" t="s">
        <v>4692</v>
      </c>
      <c r="C478" s="2" t="s">
        <v>1594</v>
      </c>
      <c r="D478" s="1">
        <v>3</v>
      </c>
    </row>
    <row r="479" spans="1:4">
      <c r="A479" t="s">
        <v>4693</v>
      </c>
      <c r="C479" s="2" t="s">
        <v>1594</v>
      </c>
      <c r="D479" s="1">
        <v>3</v>
      </c>
    </row>
    <row r="480" spans="1:4">
      <c r="A480" t="s">
        <v>4697</v>
      </c>
      <c r="C480" s="2" t="s">
        <v>1594</v>
      </c>
      <c r="D480" s="1">
        <v>3</v>
      </c>
    </row>
    <row r="481" spans="1:4">
      <c r="A481" t="s">
        <v>4699</v>
      </c>
      <c r="C481" s="2" t="s">
        <v>1594</v>
      </c>
      <c r="D481" s="1">
        <v>3</v>
      </c>
    </row>
    <row r="482" spans="1:4">
      <c r="A482" t="s">
        <v>4703</v>
      </c>
      <c r="C482" s="2" t="s">
        <v>1594</v>
      </c>
      <c r="D482" s="1">
        <v>3</v>
      </c>
    </row>
    <row r="483" spans="1:4">
      <c r="A483" t="s">
        <v>4706</v>
      </c>
      <c r="C483" s="2" t="s">
        <v>1594</v>
      </c>
      <c r="D483" s="1">
        <v>3</v>
      </c>
    </row>
    <row r="484" spans="1:4">
      <c r="A484" s="198" t="s">
        <v>4708</v>
      </c>
      <c r="C484" s="200" t="s">
        <v>1594</v>
      </c>
      <c r="D484" s="1">
        <v>3</v>
      </c>
    </row>
    <row r="485" spans="1:4">
      <c r="A485" t="s">
        <v>4710</v>
      </c>
      <c r="C485" s="2" t="s">
        <v>1531</v>
      </c>
      <c r="D485" s="1">
        <v>3</v>
      </c>
    </row>
    <row r="486" spans="1:4">
      <c r="A486" t="s">
        <v>4713</v>
      </c>
      <c r="C486" s="2" t="s">
        <v>1531</v>
      </c>
      <c r="D486" s="1">
        <v>3</v>
      </c>
    </row>
    <row r="487" spans="1:4">
      <c r="A487" t="s">
        <v>4717</v>
      </c>
      <c r="C487" s="2" t="s">
        <v>1531</v>
      </c>
      <c r="D487" s="1">
        <v>3</v>
      </c>
    </row>
    <row r="488" spans="1:4">
      <c r="A488" t="s">
        <v>4718</v>
      </c>
      <c r="C488" s="2" t="s">
        <v>1531</v>
      </c>
      <c r="D488" s="1">
        <v>3</v>
      </c>
    </row>
    <row r="489" spans="1:4">
      <c r="A489" t="s">
        <v>4719</v>
      </c>
      <c r="C489" s="2" t="s">
        <v>1531</v>
      </c>
      <c r="D489" s="1">
        <v>3</v>
      </c>
    </row>
    <row r="490" spans="1:4">
      <c r="A490" t="s">
        <v>4722</v>
      </c>
      <c r="C490" s="2" t="s">
        <v>1531</v>
      </c>
      <c r="D490" s="1">
        <v>3</v>
      </c>
    </row>
    <row r="491" spans="1:4">
      <c r="A491" t="s">
        <v>4724</v>
      </c>
      <c r="C491" s="2" t="s">
        <v>1531</v>
      </c>
      <c r="D491" s="1">
        <v>3</v>
      </c>
    </row>
    <row r="492" spans="1:4">
      <c r="A492" t="s">
        <v>4728</v>
      </c>
      <c r="C492" s="2" t="s">
        <v>1531</v>
      </c>
      <c r="D492" s="1">
        <v>3</v>
      </c>
    </row>
    <row r="493" spans="1:4">
      <c r="A493" t="s">
        <v>4730</v>
      </c>
      <c r="C493" s="2" t="s">
        <v>1531</v>
      </c>
      <c r="D493" s="1">
        <v>3</v>
      </c>
    </row>
    <row r="494" spans="1:4">
      <c r="A494" s="198" t="s">
        <v>4732</v>
      </c>
      <c r="C494" s="200" t="s">
        <v>1531</v>
      </c>
      <c r="D494" s="1">
        <v>3</v>
      </c>
    </row>
    <row r="495" spans="1:4">
      <c r="A495" t="s">
        <v>4734</v>
      </c>
      <c r="C495" s="2" t="s">
        <v>1531</v>
      </c>
      <c r="D495" s="1">
        <v>3</v>
      </c>
    </row>
    <row r="496" spans="1:4">
      <c r="A496" t="s">
        <v>4736</v>
      </c>
      <c r="C496" s="2" t="s">
        <v>1535</v>
      </c>
      <c r="D496" s="1">
        <v>3</v>
      </c>
    </row>
    <row r="497" spans="1:4">
      <c r="A497" t="s">
        <v>4742</v>
      </c>
      <c r="C497" s="2" t="s">
        <v>1535</v>
      </c>
      <c r="D497" s="1">
        <v>3</v>
      </c>
    </row>
    <row r="498" spans="1:4">
      <c r="A498" t="s">
        <v>4745</v>
      </c>
      <c r="C498" s="2" t="s">
        <v>1535</v>
      </c>
      <c r="D498" s="1">
        <v>3</v>
      </c>
    </row>
    <row r="499" spans="1:4">
      <c r="A499" t="s">
        <v>4746</v>
      </c>
      <c r="C499" s="2" t="s">
        <v>1535</v>
      </c>
      <c r="D499" s="1">
        <v>3</v>
      </c>
    </row>
    <row r="500" spans="1:4">
      <c r="A500" t="s">
        <v>4751</v>
      </c>
      <c r="C500" s="2" t="s">
        <v>1535</v>
      </c>
      <c r="D500" s="1">
        <v>3</v>
      </c>
    </row>
    <row r="501" spans="1:4">
      <c r="A501" t="s">
        <v>4753</v>
      </c>
      <c r="C501" s="2" t="s">
        <v>1535</v>
      </c>
      <c r="D501" s="1">
        <v>3</v>
      </c>
    </row>
    <row r="502" spans="1:4">
      <c r="A502" t="s">
        <v>4758</v>
      </c>
      <c r="C502" s="2" t="s">
        <v>1535</v>
      </c>
      <c r="D502" s="1">
        <v>3</v>
      </c>
    </row>
    <row r="503" spans="1:4">
      <c r="A503" t="s">
        <v>4760</v>
      </c>
      <c r="C503" s="2" t="s">
        <v>1535</v>
      </c>
      <c r="D503" s="1">
        <v>3</v>
      </c>
    </row>
    <row r="504" spans="1:4">
      <c r="A504" s="198" t="s">
        <v>4762</v>
      </c>
      <c r="C504" s="200" t="s">
        <v>1535</v>
      </c>
      <c r="D504" s="1">
        <v>3</v>
      </c>
    </row>
    <row r="505" spans="1:4">
      <c r="A505" t="s">
        <v>4765</v>
      </c>
      <c r="C505" s="2" t="s">
        <v>1560</v>
      </c>
      <c r="D505" s="1">
        <v>3</v>
      </c>
    </row>
    <row r="506" spans="1:4">
      <c r="A506" t="s">
        <v>4768</v>
      </c>
      <c r="C506" s="2" t="s">
        <v>1560</v>
      </c>
      <c r="D506" s="1">
        <v>3</v>
      </c>
    </row>
    <row r="507" spans="1:4">
      <c r="A507" t="s">
        <v>4774</v>
      </c>
      <c r="C507" s="2" t="s">
        <v>1560</v>
      </c>
      <c r="D507" s="1">
        <v>3</v>
      </c>
    </row>
    <row r="508" spans="1:4">
      <c r="A508" t="s">
        <v>4777</v>
      </c>
      <c r="C508" s="2" t="s">
        <v>1560</v>
      </c>
      <c r="D508" s="1">
        <v>3</v>
      </c>
    </row>
    <row r="509" spans="1:4">
      <c r="A509" t="s">
        <v>4780</v>
      </c>
      <c r="C509" s="2" t="s">
        <v>1560</v>
      </c>
      <c r="D509" s="1">
        <v>3</v>
      </c>
    </row>
    <row r="510" spans="1:4">
      <c r="A510" t="s">
        <v>4786</v>
      </c>
      <c r="C510" s="2" t="s">
        <v>1560</v>
      </c>
      <c r="D510" s="1">
        <v>3</v>
      </c>
    </row>
    <row r="511" spans="1:4">
      <c r="A511" t="s">
        <v>4789</v>
      </c>
      <c r="C511" s="2" t="s">
        <v>1560</v>
      </c>
      <c r="D511" s="1">
        <v>3</v>
      </c>
    </row>
    <row r="512" spans="1:4">
      <c r="A512" t="s">
        <v>4799</v>
      </c>
      <c r="C512" s="2" t="s">
        <v>1560</v>
      </c>
      <c r="D512" s="1">
        <v>3</v>
      </c>
    </row>
    <row r="513" spans="1:4">
      <c r="A513" t="s">
        <v>4803</v>
      </c>
      <c r="C513" s="2" t="s">
        <v>1560</v>
      </c>
      <c r="D513" s="1">
        <v>3</v>
      </c>
    </row>
    <row r="514" spans="1:4">
      <c r="A514" s="198" t="s">
        <v>4807</v>
      </c>
      <c r="C514" s="200" t="s">
        <v>1560</v>
      </c>
      <c r="D514" s="1">
        <v>3</v>
      </c>
    </row>
    <row r="515" spans="1:4">
      <c r="A515" t="s">
        <v>4811</v>
      </c>
      <c r="C515" s="2" t="s">
        <v>1596</v>
      </c>
      <c r="D515" s="1">
        <v>3</v>
      </c>
    </row>
    <row r="516" spans="1:4">
      <c r="A516" t="s">
        <v>4814</v>
      </c>
      <c r="C516" s="2" t="s">
        <v>1596</v>
      </c>
      <c r="D516" s="1">
        <v>3</v>
      </c>
    </row>
    <row r="517" spans="1:4">
      <c r="A517" t="s">
        <v>4820</v>
      </c>
      <c r="C517" s="2" t="s">
        <v>1596</v>
      </c>
      <c r="D517" s="1">
        <v>3</v>
      </c>
    </row>
    <row r="518" spans="1:4">
      <c r="A518" t="s">
        <v>4823</v>
      </c>
      <c r="C518" s="2" t="s">
        <v>1596</v>
      </c>
      <c r="D518" s="1">
        <v>3</v>
      </c>
    </row>
    <row r="519" spans="1:4">
      <c r="A519" t="s">
        <v>4826</v>
      </c>
      <c r="C519" s="2" t="s">
        <v>1596</v>
      </c>
      <c r="D519" s="1">
        <v>3</v>
      </c>
    </row>
    <row r="520" spans="1:4">
      <c r="A520" t="s">
        <v>4831</v>
      </c>
      <c r="C520" s="2" t="s">
        <v>1596</v>
      </c>
      <c r="D520" s="1">
        <v>3</v>
      </c>
    </row>
    <row r="521" spans="1:4">
      <c r="A521" t="s">
        <v>4833</v>
      </c>
      <c r="C521" s="2" t="s">
        <v>1596</v>
      </c>
      <c r="D521" s="1">
        <v>3</v>
      </c>
    </row>
    <row r="522" spans="1:4">
      <c r="A522" t="s">
        <v>4839</v>
      </c>
      <c r="C522" s="2" t="s">
        <v>1596</v>
      </c>
      <c r="D522" s="1">
        <v>3</v>
      </c>
    </row>
    <row r="523" spans="1:4">
      <c r="A523" t="s">
        <v>4842</v>
      </c>
      <c r="C523" s="2" t="s">
        <v>1596</v>
      </c>
      <c r="D523" s="1">
        <v>3</v>
      </c>
    </row>
    <row r="524" spans="1:4">
      <c r="A524" s="198" t="s">
        <v>4846</v>
      </c>
      <c r="C524" s="200" t="s">
        <v>1596</v>
      </c>
      <c r="D524" s="1">
        <v>3</v>
      </c>
    </row>
    <row r="525" spans="1:4">
      <c r="A525" t="s">
        <v>4849</v>
      </c>
      <c r="C525" s="2" t="s">
        <v>1602</v>
      </c>
      <c r="D525" s="1">
        <v>3</v>
      </c>
    </row>
    <row r="526" spans="1:4">
      <c r="A526" t="s">
        <v>4853</v>
      </c>
      <c r="C526" s="2" t="s">
        <v>1602</v>
      </c>
      <c r="D526" s="1">
        <v>3</v>
      </c>
    </row>
    <row r="527" spans="1:4">
      <c r="A527" t="s">
        <v>4860</v>
      </c>
      <c r="C527" s="2" t="s">
        <v>1602</v>
      </c>
      <c r="D527" s="1">
        <v>3</v>
      </c>
    </row>
    <row r="528" spans="1:4">
      <c r="A528" t="s">
        <v>4863</v>
      </c>
      <c r="C528" s="2" t="s">
        <v>1602</v>
      </c>
      <c r="D528" s="1">
        <v>3</v>
      </c>
    </row>
    <row r="529" spans="1:4">
      <c r="A529" t="s">
        <v>4865</v>
      </c>
      <c r="C529" s="2" t="s">
        <v>1602</v>
      </c>
      <c r="D529" s="1">
        <v>3</v>
      </c>
    </row>
    <row r="530" spans="1:4">
      <c r="A530" t="s">
        <v>4871</v>
      </c>
      <c r="C530" s="2" t="s">
        <v>1602</v>
      </c>
      <c r="D530" s="1">
        <v>3</v>
      </c>
    </row>
    <row r="531" spans="1:4">
      <c r="A531" t="s">
        <v>4874</v>
      </c>
      <c r="C531" s="2" t="s">
        <v>1602</v>
      </c>
      <c r="D531" s="1">
        <v>3</v>
      </c>
    </row>
    <row r="532" spans="1:4">
      <c r="A532" t="s">
        <v>4881</v>
      </c>
      <c r="C532" s="2" t="s">
        <v>1602</v>
      </c>
      <c r="D532" s="1">
        <v>3</v>
      </c>
    </row>
    <row r="533" spans="1:4">
      <c r="A533" t="s">
        <v>4884</v>
      </c>
      <c r="C533" s="2" t="s">
        <v>1602</v>
      </c>
      <c r="D533" s="1">
        <v>3</v>
      </c>
    </row>
    <row r="534" spans="1:4">
      <c r="A534" t="s">
        <v>4889</v>
      </c>
      <c r="C534" s="2" t="s">
        <v>1602</v>
      </c>
      <c r="D534" s="1">
        <v>3</v>
      </c>
    </row>
    <row r="535" spans="1:4">
      <c r="A535" t="s">
        <v>4891</v>
      </c>
      <c r="C535" s="2" t="s">
        <v>1577</v>
      </c>
      <c r="D535" s="1">
        <v>3</v>
      </c>
    </row>
    <row r="536" spans="1:4">
      <c r="A536" t="s">
        <v>4894</v>
      </c>
      <c r="C536" s="2" t="s">
        <v>1577</v>
      </c>
      <c r="D536" s="1">
        <v>3</v>
      </c>
    </row>
    <row r="537" spans="1:4">
      <c r="A537" t="s">
        <v>4902</v>
      </c>
      <c r="C537" s="2" t="s">
        <v>1577</v>
      </c>
      <c r="D537" s="1">
        <v>3</v>
      </c>
    </row>
    <row r="538" spans="1:4">
      <c r="A538" t="s">
        <v>4905</v>
      </c>
      <c r="C538" s="2" t="s">
        <v>1577</v>
      </c>
      <c r="D538" s="1">
        <v>3</v>
      </c>
    </row>
    <row r="539" spans="1:4">
      <c r="A539" t="s">
        <v>4908</v>
      </c>
      <c r="C539" s="2" t="s">
        <v>1577</v>
      </c>
      <c r="D539" s="1">
        <v>3</v>
      </c>
    </row>
    <row r="540" spans="1:4">
      <c r="A540" t="s">
        <v>4914</v>
      </c>
      <c r="C540" s="2" t="s">
        <v>1577</v>
      </c>
      <c r="D540" s="1">
        <v>3</v>
      </c>
    </row>
    <row r="541" spans="1:4">
      <c r="A541" t="s">
        <v>4917</v>
      </c>
      <c r="C541" s="2" t="s">
        <v>1577</v>
      </c>
      <c r="D541" s="1">
        <v>3</v>
      </c>
    </row>
    <row r="542" spans="1:4">
      <c r="A542" t="s">
        <v>4923</v>
      </c>
      <c r="C542" s="2" t="s">
        <v>1577</v>
      </c>
      <c r="D542" s="1">
        <v>3</v>
      </c>
    </row>
    <row r="543" spans="1:4">
      <c r="A543" t="s">
        <v>4926</v>
      </c>
      <c r="C543" s="2" t="s">
        <v>1577</v>
      </c>
      <c r="D543" s="1">
        <v>3</v>
      </c>
    </row>
    <row r="544" spans="1:4">
      <c r="A544" s="198" t="s">
        <v>4930</v>
      </c>
      <c r="C544" s="200" t="s">
        <v>1577</v>
      </c>
      <c r="D544" s="1">
        <v>3</v>
      </c>
    </row>
    <row r="545" spans="1:4">
      <c r="A545" s="198" t="s">
        <v>5701</v>
      </c>
      <c r="C545" s="200" t="s">
        <v>1594</v>
      </c>
      <c r="D545" s="1">
        <v>3</v>
      </c>
    </row>
    <row r="546" spans="1:4">
      <c r="A546" t="s">
        <v>5705</v>
      </c>
      <c r="C546" s="200" t="s">
        <v>1594</v>
      </c>
      <c r="D546" s="1">
        <v>3</v>
      </c>
    </row>
    <row r="547" spans="1:4">
      <c r="A547" t="s">
        <v>5708</v>
      </c>
      <c r="C547" s="200" t="s">
        <v>1594</v>
      </c>
      <c r="D547" s="1">
        <v>3</v>
      </c>
    </row>
    <row r="548" spans="1:4">
      <c r="A548" t="s">
        <v>5714</v>
      </c>
      <c r="C548" s="200" t="s">
        <v>1594</v>
      </c>
      <c r="D548" s="1">
        <v>3</v>
      </c>
    </row>
    <row r="549" spans="1:4">
      <c r="A549" t="s">
        <v>5717</v>
      </c>
      <c r="C549" s="200" t="s">
        <v>1594</v>
      </c>
      <c r="D549" s="1">
        <v>3</v>
      </c>
    </row>
    <row r="550" spans="1:4">
      <c r="A550" t="s">
        <v>5720</v>
      </c>
      <c r="C550" s="200" t="s">
        <v>1594</v>
      </c>
      <c r="D550" s="1">
        <v>3</v>
      </c>
    </row>
    <row r="551" spans="1:4">
      <c r="A551" t="s">
        <v>5724</v>
      </c>
      <c r="C551" s="200" t="s">
        <v>1594</v>
      </c>
      <c r="D551" s="1">
        <v>3</v>
      </c>
    </row>
    <row r="552" spans="1:4">
      <c r="A552" t="s">
        <v>5727</v>
      </c>
      <c r="C552" s="200" t="s">
        <v>1594</v>
      </c>
      <c r="D552" s="1">
        <v>3</v>
      </c>
    </row>
    <row r="553" spans="1:4">
      <c r="A553" t="s">
        <v>5711</v>
      </c>
      <c r="C553" s="200" t="s">
        <v>1594</v>
      </c>
      <c r="D553" s="1">
        <v>3</v>
      </c>
    </row>
    <row r="554" spans="1:4">
      <c r="A554" s="198" t="s">
        <v>4933</v>
      </c>
      <c r="C554" s="200" t="s">
        <v>1594</v>
      </c>
      <c r="D554" s="1">
        <v>3</v>
      </c>
    </row>
    <row r="555" spans="1:4">
      <c r="A555" t="s">
        <v>5732</v>
      </c>
      <c r="C555" s="200" t="s">
        <v>483</v>
      </c>
      <c r="D555" s="1">
        <v>3</v>
      </c>
    </row>
    <row r="556" spans="1:4">
      <c r="A556" t="s">
        <v>5736</v>
      </c>
      <c r="C556" s="200" t="s">
        <v>483</v>
      </c>
      <c r="D556" s="1">
        <v>3</v>
      </c>
    </row>
    <row r="557" spans="1:4">
      <c r="A557" t="s">
        <v>5739</v>
      </c>
      <c r="C557" s="200" t="s">
        <v>483</v>
      </c>
      <c r="D557" s="1">
        <v>3</v>
      </c>
    </row>
    <row r="558" spans="1:4">
      <c r="A558" t="s">
        <v>5745</v>
      </c>
      <c r="C558" s="200" t="s">
        <v>483</v>
      </c>
      <c r="D558" s="1">
        <v>3</v>
      </c>
    </row>
    <row r="559" spans="1:4">
      <c r="A559" t="s">
        <v>5748</v>
      </c>
      <c r="C559" s="200" t="s">
        <v>483</v>
      </c>
      <c r="D559" s="1">
        <v>3</v>
      </c>
    </row>
    <row r="560" spans="1:4">
      <c r="A560" t="s">
        <v>5751</v>
      </c>
      <c r="C560" s="200" t="s">
        <v>483</v>
      </c>
      <c r="D560" s="1">
        <v>3</v>
      </c>
    </row>
    <row r="561" spans="1:4">
      <c r="A561" t="s">
        <v>5753</v>
      </c>
      <c r="C561" s="200" t="s">
        <v>483</v>
      </c>
      <c r="D561" s="1">
        <v>3</v>
      </c>
    </row>
    <row r="562" spans="1:4">
      <c r="A562" t="s">
        <v>5756</v>
      </c>
      <c r="C562" s="200" t="s">
        <v>483</v>
      </c>
      <c r="D562" s="1">
        <v>3</v>
      </c>
    </row>
    <row r="563" spans="1:4">
      <c r="A563" t="s">
        <v>5742</v>
      </c>
      <c r="C563" s="200" t="s">
        <v>483</v>
      </c>
      <c r="D563" s="1">
        <v>3</v>
      </c>
    </row>
    <row r="564" spans="1:4">
      <c r="A564" s="198" t="s">
        <v>4936</v>
      </c>
      <c r="C564" s="200" t="s">
        <v>483</v>
      </c>
      <c r="D564" s="1">
        <v>3</v>
      </c>
    </row>
    <row r="565" spans="1:4">
      <c r="A565" t="s">
        <v>5763</v>
      </c>
      <c r="C565" s="200" t="s">
        <v>483</v>
      </c>
      <c r="D565" s="1">
        <v>3</v>
      </c>
    </row>
    <row r="566" spans="1:4">
      <c r="A566" t="s">
        <v>5766</v>
      </c>
      <c r="C566" s="200" t="s">
        <v>483</v>
      </c>
      <c r="D566" s="1">
        <v>3</v>
      </c>
    </row>
    <row r="567" spans="1:4">
      <c r="A567" t="s">
        <v>5771</v>
      </c>
      <c r="C567" s="200" t="s">
        <v>483</v>
      </c>
      <c r="D567" s="1">
        <v>3</v>
      </c>
    </row>
    <row r="568" spans="1:4">
      <c r="A568" t="s">
        <v>5773</v>
      </c>
      <c r="C568" s="200" t="s">
        <v>483</v>
      </c>
      <c r="D568" s="1">
        <v>3</v>
      </c>
    </row>
    <row r="569" spans="1:4">
      <c r="A569" t="s">
        <v>5776</v>
      </c>
      <c r="C569" s="200" t="s">
        <v>483</v>
      </c>
      <c r="D569" s="1">
        <v>3</v>
      </c>
    </row>
    <row r="570" spans="1:4">
      <c r="A570" t="s">
        <v>5778</v>
      </c>
      <c r="C570" s="200" t="s">
        <v>483</v>
      </c>
      <c r="D570" s="1">
        <v>3</v>
      </c>
    </row>
    <row r="571" spans="1:4">
      <c r="A571" t="s">
        <v>5781</v>
      </c>
      <c r="C571" s="200" t="s">
        <v>483</v>
      </c>
      <c r="D571" s="1">
        <v>3</v>
      </c>
    </row>
    <row r="572" spans="1:4">
      <c r="A572" s="198" t="s">
        <v>5760</v>
      </c>
      <c r="C572" s="200" t="s">
        <v>483</v>
      </c>
      <c r="D572" s="1">
        <v>3</v>
      </c>
    </row>
    <row r="573" spans="1:4">
      <c r="A573" s="198" t="s">
        <v>5768</v>
      </c>
      <c r="C573" s="200" t="s">
        <v>483</v>
      </c>
      <c r="D573" s="1">
        <v>3</v>
      </c>
    </row>
    <row r="574" spans="1:4">
      <c r="A574" s="198" t="s">
        <v>4939</v>
      </c>
      <c r="C574" s="200" t="s">
        <v>483</v>
      </c>
      <c r="D574" s="1">
        <v>3</v>
      </c>
    </row>
    <row r="575" spans="1:4">
      <c r="A575" t="s">
        <v>5785</v>
      </c>
      <c r="C575" s="200" t="s">
        <v>483</v>
      </c>
      <c r="D575" s="1">
        <v>3</v>
      </c>
    </row>
    <row r="576" spans="1:4">
      <c r="A576" t="s">
        <v>5788</v>
      </c>
      <c r="C576" s="200" t="s">
        <v>483</v>
      </c>
      <c r="D576" s="1">
        <v>3</v>
      </c>
    </row>
    <row r="577" spans="1:4">
      <c r="A577" t="s">
        <v>5791</v>
      </c>
      <c r="C577" s="200" t="s">
        <v>483</v>
      </c>
      <c r="D577" s="1">
        <v>3</v>
      </c>
    </row>
    <row r="578" spans="1:4">
      <c r="A578" t="s">
        <v>5793</v>
      </c>
      <c r="C578" s="200" t="s">
        <v>483</v>
      </c>
      <c r="D578" s="1">
        <v>3</v>
      </c>
    </row>
    <row r="579" spans="1:4">
      <c r="A579" t="s">
        <v>5796</v>
      </c>
      <c r="C579" s="200" t="s">
        <v>483</v>
      </c>
      <c r="D579" s="1">
        <v>3</v>
      </c>
    </row>
    <row r="580" spans="1:4">
      <c r="A580" t="s">
        <v>5798</v>
      </c>
      <c r="C580" s="200" t="s">
        <v>483</v>
      </c>
      <c r="D580" s="1">
        <v>3</v>
      </c>
    </row>
    <row r="581" spans="1:4">
      <c r="A581" t="s">
        <v>5801</v>
      </c>
      <c r="C581" s="200" t="s">
        <v>483</v>
      </c>
      <c r="D581" s="1">
        <v>3</v>
      </c>
    </row>
    <row r="582" spans="1:4">
      <c r="A582" t="s">
        <v>5804</v>
      </c>
      <c r="C582" s="200" t="s">
        <v>483</v>
      </c>
      <c r="D582" s="1">
        <v>3</v>
      </c>
    </row>
    <row r="583" spans="1:4">
      <c r="A583" t="s">
        <v>5807</v>
      </c>
      <c r="C583" s="200" t="s">
        <v>483</v>
      </c>
      <c r="D583" s="1">
        <v>3</v>
      </c>
    </row>
    <row r="584" spans="1:4">
      <c r="A584" s="198" t="s">
        <v>4945</v>
      </c>
      <c r="C584" s="200" t="s">
        <v>483</v>
      </c>
      <c r="D584" s="1">
        <v>3</v>
      </c>
    </row>
    <row r="585" spans="1:4">
      <c r="A585" t="s">
        <v>5812</v>
      </c>
      <c r="C585" s="200" t="s">
        <v>483</v>
      </c>
      <c r="D585" s="1">
        <v>3</v>
      </c>
    </row>
    <row r="586" spans="1:4">
      <c r="A586" t="s">
        <v>5815</v>
      </c>
      <c r="C586" s="200" t="s">
        <v>483</v>
      </c>
      <c r="D586" s="1">
        <v>3</v>
      </c>
    </row>
    <row r="587" spans="1:4">
      <c r="A587" t="s">
        <v>5818</v>
      </c>
      <c r="C587" s="200" t="s">
        <v>483</v>
      </c>
      <c r="D587" s="1">
        <v>3</v>
      </c>
    </row>
    <row r="588" spans="1:4">
      <c r="A588" t="s">
        <v>5821</v>
      </c>
      <c r="C588" s="200" t="s">
        <v>483</v>
      </c>
      <c r="D588" s="1">
        <v>3</v>
      </c>
    </row>
    <row r="589" spans="1:4">
      <c r="A589" t="s">
        <v>5824</v>
      </c>
      <c r="C589" s="200" t="s">
        <v>483</v>
      </c>
      <c r="D589" s="1">
        <v>3</v>
      </c>
    </row>
    <row r="590" spans="1:4">
      <c r="A590" t="s">
        <v>5827</v>
      </c>
      <c r="C590" s="200" t="s">
        <v>483</v>
      </c>
      <c r="D590" s="1">
        <v>3</v>
      </c>
    </row>
    <row r="591" spans="1:4">
      <c r="A591" t="s">
        <v>5830</v>
      </c>
      <c r="C591" s="200" t="s">
        <v>483</v>
      </c>
      <c r="D591" s="1">
        <v>3</v>
      </c>
    </row>
    <row r="592" spans="1:4">
      <c r="A592" t="s">
        <v>5833</v>
      </c>
      <c r="C592" s="200" t="s">
        <v>483</v>
      </c>
      <c r="D592" s="1">
        <v>3</v>
      </c>
    </row>
    <row r="593" spans="1:4">
      <c r="A593" t="s">
        <v>5836</v>
      </c>
      <c r="C593" s="200" t="s">
        <v>483</v>
      </c>
      <c r="D593" s="1">
        <v>3</v>
      </c>
    </row>
    <row r="594" spans="1:4">
      <c r="A594" s="198" t="s">
        <v>4948</v>
      </c>
      <c r="C594" s="200" t="s">
        <v>483</v>
      </c>
      <c r="D594" s="1">
        <v>3</v>
      </c>
    </row>
    <row r="595" spans="1:4">
      <c r="A595" t="s">
        <v>5841</v>
      </c>
      <c r="C595" s="200" t="s">
        <v>483</v>
      </c>
      <c r="D595" s="1">
        <v>3</v>
      </c>
    </row>
    <row r="596" spans="1:4">
      <c r="A596" t="s">
        <v>5845</v>
      </c>
      <c r="C596" s="200" t="s">
        <v>483</v>
      </c>
      <c r="D596" s="1">
        <v>3</v>
      </c>
    </row>
    <row r="597" spans="1:4">
      <c r="A597" t="s">
        <v>5848</v>
      </c>
      <c r="C597" s="200" t="s">
        <v>483</v>
      </c>
      <c r="D597" s="1">
        <v>3</v>
      </c>
    </row>
    <row r="598" spans="1:4">
      <c r="A598" t="s">
        <v>5851</v>
      </c>
      <c r="C598" s="200" t="s">
        <v>483</v>
      </c>
      <c r="D598" s="1">
        <v>3</v>
      </c>
    </row>
    <row r="599" spans="1:4">
      <c r="A599" t="s">
        <v>5854</v>
      </c>
      <c r="C599" s="200" t="s">
        <v>483</v>
      </c>
      <c r="D599" s="1">
        <v>3</v>
      </c>
    </row>
    <row r="600" spans="1:4">
      <c r="A600" t="s">
        <v>5856</v>
      </c>
      <c r="C600" s="200" t="s">
        <v>483</v>
      </c>
      <c r="D600" s="1">
        <v>3</v>
      </c>
    </row>
    <row r="601" spans="1:4">
      <c r="A601" t="s">
        <v>5858</v>
      </c>
      <c r="C601" s="200" t="s">
        <v>483</v>
      </c>
      <c r="D601" s="1">
        <v>3</v>
      </c>
    </row>
    <row r="602" spans="1:4">
      <c r="A602" t="s">
        <v>5860</v>
      </c>
      <c r="C602" s="200" t="s">
        <v>483</v>
      </c>
      <c r="D602" s="1">
        <v>3</v>
      </c>
    </row>
    <row r="603" spans="1:4">
      <c r="A603" t="s">
        <v>5862</v>
      </c>
      <c r="C603" s="200" t="s">
        <v>483</v>
      </c>
      <c r="D603" s="1">
        <v>3</v>
      </c>
    </row>
    <row r="604" spans="1:4">
      <c r="A604" s="198" t="s">
        <v>4951</v>
      </c>
      <c r="C604" s="200" t="s">
        <v>483</v>
      </c>
      <c r="D604" s="1">
        <v>3</v>
      </c>
    </row>
    <row r="605" spans="1:4">
      <c r="A605" t="s">
        <v>5866</v>
      </c>
      <c r="B605" s="1"/>
      <c r="C605" s="200" t="s">
        <v>483</v>
      </c>
      <c r="D605" s="1">
        <v>3</v>
      </c>
    </row>
    <row r="606" spans="1:4">
      <c r="A606" t="s">
        <v>5868</v>
      </c>
      <c r="B606" s="1"/>
      <c r="C606" s="200" t="s">
        <v>483</v>
      </c>
      <c r="D606" s="1">
        <v>3</v>
      </c>
    </row>
    <row r="607" spans="1:4">
      <c r="A607" t="s">
        <v>5870</v>
      </c>
      <c r="B607" s="1"/>
      <c r="C607" s="200" t="s">
        <v>483</v>
      </c>
      <c r="D607" s="1">
        <v>3</v>
      </c>
    </row>
    <row r="608" spans="1:4">
      <c r="A608" t="s">
        <v>5872</v>
      </c>
      <c r="B608" s="1"/>
      <c r="C608" s="200" t="s">
        <v>483</v>
      </c>
      <c r="D608" s="1">
        <v>3</v>
      </c>
    </row>
    <row r="609" spans="1:4">
      <c r="A609" t="s">
        <v>5875</v>
      </c>
      <c r="B609" s="1"/>
      <c r="C609" s="200" t="s">
        <v>483</v>
      </c>
      <c r="D609" s="1">
        <v>3</v>
      </c>
    </row>
    <row r="610" spans="1:4">
      <c r="A610" t="s">
        <v>5877</v>
      </c>
      <c r="B610" s="1"/>
      <c r="C610" s="200" t="s">
        <v>483</v>
      </c>
      <c r="D610" s="1">
        <v>3</v>
      </c>
    </row>
    <row r="611" spans="1:4">
      <c r="A611" t="s">
        <v>5879</v>
      </c>
      <c r="B611" s="1"/>
      <c r="C611" s="200" t="s">
        <v>483</v>
      </c>
      <c r="D611" s="1">
        <v>3</v>
      </c>
    </row>
    <row r="612" spans="1:4">
      <c r="A612" t="s">
        <v>5881</v>
      </c>
      <c r="B612" s="1"/>
      <c r="C612" s="200" t="s">
        <v>483</v>
      </c>
      <c r="D612" s="1">
        <v>3</v>
      </c>
    </row>
    <row r="613" spans="1:4">
      <c r="A613" t="s">
        <v>5883</v>
      </c>
      <c r="B613" s="1"/>
      <c r="C613" s="200" t="s">
        <v>483</v>
      </c>
      <c r="D613" s="1">
        <v>3</v>
      </c>
    </row>
    <row r="614" spans="1:4">
      <c r="A614" s="198" t="s">
        <v>4954</v>
      </c>
      <c r="B614" s="1"/>
      <c r="C614" s="200" t="s">
        <v>483</v>
      </c>
      <c r="D614" s="1">
        <v>3</v>
      </c>
    </row>
    <row r="615" spans="1:4">
      <c r="A615" t="s">
        <v>4957</v>
      </c>
      <c r="C615" s="200" t="s">
        <v>483</v>
      </c>
      <c r="D615" s="1">
        <v>3</v>
      </c>
    </row>
    <row r="616" spans="1:4">
      <c r="A616" t="s">
        <v>4965</v>
      </c>
      <c r="B616" s="1"/>
      <c r="C616" s="200" t="s">
        <v>483</v>
      </c>
      <c r="D616" s="1">
        <v>3</v>
      </c>
    </row>
    <row r="617" spans="1:4">
      <c r="A617" t="s">
        <v>4985</v>
      </c>
      <c r="C617" s="2" t="s">
        <v>1594</v>
      </c>
      <c r="D617" s="1">
        <v>3</v>
      </c>
    </row>
    <row r="618" spans="1:4">
      <c r="A618" t="s">
        <v>4989</v>
      </c>
      <c r="C618" s="2" t="s">
        <v>1531</v>
      </c>
      <c r="D618" s="1">
        <v>3</v>
      </c>
    </row>
    <row r="619" spans="1:4">
      <c r="A619" t="s">
        <v>4993</v>
      </c>
      <c r="C619" s="2" t="s">
        <v>1531</v>
      </c>
      <c r="D619" s="1">
        <v>3</v>
      </c>
    </row>
    <row r="620" spans="1:4">
      <c r="A620" t="s">
        <v>4997</v>
      </c>
      <c r="C620" s="2" t="s">
        <v>1531</v>
      </c>
      <c r="D620" s="1">
        <v>3</v>
      </c>
    </row>
    <row r="621" spans="1:4">
      <c r="A621" t="s">
        <v>5005</v>
      </c>
      <c r="C621" t="s">
        <v>1535</v>
      </c>
      <c r="D621" s="1">
        <v>3</v>
      </c>
    </row>
    <row r="622" spans="1:4">
      <c r="A622" t="s">
        <v>5009</v>
      </c>
      <c r="C622" s="2" t="s">
        <v>1594</v>
      </c>
      <c r="D622" s="1">
        <v>3</v>
      </c>
    </row>
    <row r="623" spans="1:4">
      <c r="A623" t="s">
        <v>5013</v>
      </c>
      <c r="C623" s="2" t="s">
        <v>1560</v>
      </c>
      <c r="D623" s="1">
        <v>3</v>
      </c>
    </row>
    <row r="624" spans="1:4">
      <c r="A624" t="s">
        <v>5017</v>
      </c>
      <c r="C624" s="2" t="s">
        <v>1596</v>
      </c>
      <c r="D624" s="1">
        <v>3</v>
      </c>
    </row>
    <row r="625" spans="1:4">
      <c r="A625" t="s">
        <v>5029</v>
      </c>
      <c r="C625" s="2" t="s">
        <v>1602</v>
      </c>
      <c r="D625" s="1">
        <v>3</v>
      </c>
    </row>
    <row r="626" spans="1:4">
      <c r="A626" t="s">
        <v>5033</v>
      </c>
      <c r="C626" s="2" t="s">
        <v>1577</v>
      </c>
      <c r="D626" s="1">
        <v>3</v>
      </c>
    </row>
    <row r="627" spans="1:4">
      <c r="A627" t="s">
        <v>5036</v>
      </c>
      <c r="C627" s="2" t="s">
        <v>1577</v>
      </c>
      <c r="D627" s="1">
        <v>3</v>
      </c>
    </row>
    <row r="628" spans="1:4">
      <c r="A628" t="s">
        <v>5039</v>
      </c>
      <c r="C628" s="2" t="s">
        <v>1577</v>
      </c>
      <c r="D628" s="1">
        <v>3</v>
      </c>
    </row>
    <row r="629" spans="1:4">
      <c r="A629" t="s">
        <v>5041</v>
      </c>
      <c r="C629" s="2" t="s">
        <v>1577</v>
      </c>
      <c r="D629" s="1">
        <v>3</v>
      </c>
    </row>
    <row r="630" spans="1:4" ht="57.6">
      <c r="A630" t="s">
        <v>5046</v>
      </c>
      <c r="B630" s="1"/>
      <c r="C630" s="2" t="s">
        <v>9354</v>
      </c>
      <c r="D630" s="1">
        <v>3</v>
      </c>
    </row>
    <row r="631" spans="1:4" ht="28.8">
      <c r="A631" t="s">
        <v>5050</v>
      </c>
      <c r="B631" s="1"/>
      <c r="C631" s="2" t="s">
        <v>9355</v>
      </c>
      <c r="D631" s="1">
        <v>3</v>
      </c>
    </row>
    <row r="632" spans="1:4">
      <c r="A632" t="s">
        <v>5052</v>
      </c>
      <c r="B632" s="1"/>
      <c r="C632" s="2" t="s">
        <v>1495</v>
      </c>
      <c r="D632" s="1">
        <v>3</v>
      </c>
    </row>
    <row r="633" spans="1:4" ht="57.6">
      <c r="A633" t="s">
        <v>5055</v>
      </c>
      <c r="B633" s="1"/>
      <c r="C633" s="2" t="s">
        <v>9354</v>
      </c>
      <c r="D633" s="1">
        <v>3</v>
      </c>
    </row>
    <row r="634" spans="1:4" ht="28.8">
      <c r="A634" t="s">
        <v>5059</v>
      </c>
      <c r="B634" s="1"/>
      <c r="C634" s="2" t="s">
        <v>9355</v>
      </c>
      <c r="D634" s="1">
        <v>3</v>
      </c>
    </row>
    <row r="635" spans="1:4">
      <c r="A635" t="s">
        <v>5064</v>
      </c>
      <c r="B635" s="1"/>
      <c r="C635" s="2" t="s">
        <v>1495</v>
      </c>
      <c r="D635" s="1">
        <v>3</v>
      </c>
    </row>
    <row r="636" spans="1:4">
      <c r="A636" t="s">
        <v>5067</v>
      </c>
      <c r="B636" s="1"/>
      <c r="C636" s="2" t="s">
        <v>274</v>
      </c>
      <c r="D636" s="1">
        <v>3</v>
      </c>
    </row>
    <row r="637" spans="1:4" ht="28.8">
      <c r="A637" t="s">
        <v>5070</v>
      </c>
      <c r="B637" s="1"/>
      <c r="C637" s="2" t="s">
        <v>9356</v>
      </c>
      <c r="D637" s="1">
        <v>3</v>
      </c>
    </row>
    <row r="638" spans="1:4" ht="28.8">
      <c r="A638" t="s">
        <v>5073</v>
      </c>
      <c r="B638" s="1"/>
      <c r="C638" s="2" t="s">
        <v>9357</v>
      </c>
      <c r="D638" s="1">
        <v>3</v>
      </c>
    </row>
    <row r="639" spans="1:4">
      <c r="A639" t="s">
        <v>5076</v>
      </c>
      <c r="B639" s="1"/>
      <c r="C639" s="2" t="s">
        <v>274</v>
      </c>
      <c r="D639" s="1">
        <v>3</v>
      </c>
    </row>
    <row r="640" spans="1:4" ht="28.8">
      <c r="A640" t="s">
        <v>5079</v>
      </c>
      <c r="B640" s="1"/>
      <c r="C640" s="2" t="s">
        <v>9356</v>
      </c>
      <c r="D640" s="1">
        <v>3</v>
      </c>
    </row>
    <row r="641" spans="1:4" ht="28.8">
      <c r="A641" t="s">
        <v>5082</v>
      </c>
      <c r="B641" s="1"/>
      <c r="C641" s="2" t="s">
        <v>9357</v>
      </c>
      <c r="D641" s="1">
        <v>3</v>
      </c>
    </row>
    <row r="642" spans="1:4" ht="57.6">
      <c r="A642" t="s">
        <v>5102</v>
      </c>
      <c r="C642" s="2" t="s">
        <v>9354</v>
      </c>
      <c r="D642" s="1">
        <v>3</v>
      </c>
    </row>
    <row r="643" spans="1:4" ht="43.2">
      <c r="A643" t="s">
        <v>5106</v>
      </c>
      <c r="C643" s="2" t="s">
        <v>9358</v>
      </c>
      <c r="D643" s="1">
        <v>3</v>
      </c>
    </row>
    <row r="644" spans="1:4">
      <c r="A644" t="s">
        <v>5110</v>
      </c>
      <c r="C644" s="2" t="s">
        <v>1495</v>
      </c>
      <c r="D644" s="1">
        <v>3</v>
      </c>
    </row>
    <row r="645" spans="1:4">
      <c r="A645" t="s">
        <v>5114</v>
      </c>
      <c r="B645" s="1"/>
      <c r="C645" s="2" t="s">
        <v>322</v>
      </c>
      <c r="D645" s="1">
        <v>3</v>
      </c>
    </row>
    <row r="646" spans="1:4" ht="28.8">
      <c r="A646" t="s">
        <v>5118</v>
      </c>
      <c r="C646" s="2" t="s">
        <v>9356</v>
      </c>
      <c r="D646" s="1">
        <v>3</v>
      </c>
    </row>
    <row r="647" spans="1:4" ht="28.8">
      <c r="A647" t="s">
        <v>5122</v>
      </c>
      <c r="C647" s="2" t="s">
        <v>9357</v>
      </c>
      <c r="D647" s="1">
        <v>3</v>
      </c>
    </row>
    <row r="648" spans="1:4">
      <c r="A648" t="s">
        <v>5125</v>
      </c>
      <c r="B648" s="1"/>
      <c r="C648" s="2" t="s">
        <v>1482</v>
      </c>
      <c r="D648" s="1">
        <v>3</v>
      </c>
    </row>
    <row r="649" spans="1:4">
      <c r="A649" t="s">
        <v>5127</v>
      </c>
      <c r="B649" s="1"/>
      <c r="C649" s="2" t="s">
        <v>1482</v>
      </c>
      <c r="D649" s="1">
        <v>3</v>
      </c>
    </row>
    <row r="650" spans="1:4">
      <c r="A650" t="s">
        <v>5130</v>
      </c>
      <c r="B650" s="1"/>
      <c r="C650" s="2" t="s">
        <v>1482</v>
      </c>
      <c r="D650" s="1">
        <v>3</v>
      </c>
    </row>
    <row r="651" spans="1:4">
      <c r="A651" t="s">
        <v>5132</v>
      </c>
      <c r="B651" s="1"/>
      <c r="C651" s="2" t="s">
        <v>1482</v>
      </c>
      <c r="D651" s="1">
        <v>3</v>
      </c>
    </row>
    <row r="652" spans="1:4">
      <c r="A652" t="s">
        <v>5135</v>
      </c>
      <c r="B652" s="1"/>
      <c r="C652" s="2" t="s">
        <v>1482</v>
      </c>
      <c r="D652" s="1">
        <v>3</v>
      </c>
    </row>
    <row r="653" spans="1:4">
      <c r="A653" t="s">
        <v>5137</v>
      </c>
      <c r="B653" s="1"/>
      <c r="C653" s="2" t="s">
        <v>1482</v>
      </c>
      <c r="D653" s="1">
        <v>3</v>
      </c>
    </row>
    <row r="654" spans="1:4">
      <c r="A654" t="s">
        <v>5140</v>
      </c>
      <c r="B654" s="1"/>
      <c r="C654" s="2" t="s">
        <v>1482</v>
      </c>
      <c r="D654" s="1">
        <v>3</v>
      </c>
    </row>
    <row r="655" spans="1:4">
      <c r="A655" t="s">
        <v>5142</v>
      </c>
      <c r="B655" s="1"/>
      <c r="C655" s="2" t="s">
        <v>1482</v>
      </c>
      <c r="D655" s="1">
        <v>3</v>
      </c>
    </row>
    <row r="656" spans="1:4">
      <c r="A656" t="s">
        <v>5145</v>
      </c>
      <c r="B656" s="1"/>
      <c r="C656" s="2" t="s">
        <v>1482</v>
      </c>
      <c r="D656" s="1">
        <v>3</v>
      </c>
    </row>
    <row r="657" spans="1:4">
      <c r="A657" t="s">
        <v>5147</v>
      </c>
      <c r="B657" s="1"/>
      <c r="C657" s="2" t="s">
        <v>1482</v>
      </c>
      <c r="D657" s="1">
        <v>3</v>
      </c>
    </row>
    <row r="658" spans="1:4">
      <c r="A658" t="s">
        <v>5150</v>
      </c>
      <c r="B658" s="1"/>
      <c r="C658" s="2" t="s">
        <v>1482</v>
      </c>
      <c r="D658" s="1">
        <v>3</v>
      </c>
    </row>
    <row r="659" spans="1:4">
      <c r="A659" t="s">
        <v>5152</v>
      </c>
      <c r="B659" s="1"/>
      <c r="C659" s="2" t="s">
        <v>1482</v>
      </c>
      <c r="D659" s="1">
        <v>3</v>
      </c>
    </row>
    <row r="660" spans="1:4">
      <c r="A660" t="s">
        <v>5155</v>
      </c>
      <c r="B660" s="1"/>
      <c r="C660" s="2" t="s">
        <v>1482</v>
      </c>
      <c r="D660" s="1">
        <v>3</v>
      </c>
    </row>
    <row r="661" spans="1:4">
      <c r="A661" t="s">
        <v>5157</v>
      </c>
      <c r="B661" s="1"/>
      <c r="C661" s="2" t="s">
        <v>1482</v>
      </c>
      <c r="D661" s="1">
        <v>3</v>
      </c>
    </row>
    <row r="662" spans="1:4">
      <c r="A662" t="s">
        <v>5160</v>
      </c>
      <c r="B662" s="1"/>
      <c r="C662" s="2" t="s">
        <v>1482</v>
      </c>
      <c r="D662" s="1">
        <v>3</v>
      </c>
    </row>
    <row r="663" spans="1:4">
      <c r="A663" t="s">
        <v>5163</v>
      </c>
      <c r="B663" s="1"/>
      <c r="C663" s="2" t="s">
        <v>1482</v>
      </c>
      <c r="D663" s="1">
        <v>3</v>
      </c>
    </row>
    <row r="664" spans="1:4">
      <c r="A664" t="s">
        <v>5165</v>
      </c>
      <c r="B664" s="1"/>
      <c r="C664" s="2" t="s">
        <v>1482</v>
      </c>
      <c r="D664" s="1">
        <v>3</v>
      </c>
    </row>
    <row r="665" spans="1:4">
      <c r="A665" t="s">
        <v>5168</v>
      </c>
      <c r="B665" s="1"/>
      <c r="C665" s="2" t="s">
        <v>1482</v>
      </c>
      <c r="D665" s="1">
        <v>3</v>
      </c>
    </row>
    <row r="666" spans="1:4">
      <c r="A666" t="s">
        <v>5170</v>
      </c>
      <c r="B666" s="1"/>
      <c r="C666" s="2" t="s">
        <v>1482</v>
      </c>
      <c r="D666" s="1">
        <v>3</v>
      </c>
    </row>
    <row r="667" spans="1:4">
      <c r="A667" t="s">
        <v>5174</v>
      </c>
      <c r="B667" s="1"/>
      <c r="C667" s="2" t="s">
        <v>1482</v>
      </c>
      <c r="D667" s="1">
        <v>3</v>
      </c>
    </row>
    <row r="668" spans="1:4">
      <c r="A668" t="s">
        <v>5176</v>
      </c>
      <c r="B668" s="1"/>
      <c r="C668" s="2" t="s">
        <v>1482</v>
      </c>
      <c r="D668" s="1">
        <v>3</v>
      </c>
    </row>
    <row r="669" spans="1:4">
      <c r="A669" t="s">
        <v>5178</v>
      </c>
      <c r="B669" s="1"/>
      <c r="C669" s="2" t="s">
        <v>1482</v>
      </c>
      <c r="D669" s="1">
        <v>3</v>
      </c>
    </row>
    <row r="670" spans="1:4">
      <c r="A670" t="s">
        <v>5180</v>
      </c>
      <c r="B670" s="1"/>
      <c r="C670" s="2" t="s">
        <v>1482</v>
      </c>
      <c r="D670" s="1">
        <v>3</v>
      </c>
    </row>
    <row r="671" spans="1:4">
      <c r="A671" t="s">
        <v>5182</v>
      </c>
      <c r="B671" s="1"/>
      <c r="C671" s="2" t="s">
        <v>1482</v>
      </c>
      <c r="D671" s="1">
        <v>3</v>
      </c>
    </row>
    <row r="672" spans="1:4">
      <c r="A672" t="s">
        <v>5184</v>
      </c>
      <c r="B672" s="1"/>
      <c r="C672" s="2" t="s">
        <v>1482</v>
      </c>
      <c r="D672" s="1">
        <v>3</v>
      </c>
    </row>
    <row r="673" spans="1:4">
      <c r="A673" t="s">
        <v>5186</v>
      </c>
      <c r="B673" s="1"/>
      <c r="C673" s="2" t="s">
        <v>1482</v>
      </c>
      <c r="D673" s="1">
        <v>3</v>
      </c>
    </row>
    <row r="674" spans="1:4">
      <c r="A674" t="s">
        <v>5188</v>
      </c>
      <c r="B674" s="1"/>
      <c r="C674" s="2" t="s">
        <v>1482</v>
      </c>
      <c r="D674" s="1">
        <v>3</v>
      </c>
    </row>
    <row r="675" spans="1:4">
      <c r="A675" t="s">
        <v>5190</v>
      </c>
      <c r="B675" s="1"/>
      <c r="C675" s="2" t="s">
        <v>1482</v>
      </c>
      <c r="D675" s="1">
        <v>3</v>
      </c>
    </row>
    <row r="676" spans="1:4">
      <c r="A676" t="s">
        <v>5192</v>
      </c>
      <c r="B676" s="1"/>
      <c r="C676" s="2" t="s">
        <v>1482</v>
      </c>
      <c r="D676" s="1">
        <v>3</v>
      </c>
    </row>
    <row r="677" spans="1:4">
      <c r="A677" t="s">
        <v>5194</v>
      </c>
      <c r="B677" s="1"/>
      <c r="C677" s="2" t="s">
        <v>1482</v>
      </c>
      <c r="D677" s="1">
        <v>3</v>
      </c>
    </row>
    <row r="678" spans="1:4">
      <c r="A678" t="s">
        <v>5196</v>
      </c>
      <c r="B678" s="1"/>
      <c r="C678" s="2" t="s">
        <v>1482</v>
      </c>
      <c r="D678" s="1">
        <v>3</v>
      </c>
    </row>
    <row r="679" spans="1:4">
      <c r="A679" t="s">
        <v>5198</v>
      </c>
      <c r="B679" s="1"/>
      <c r="C679" s="2" t="s">
        <v>1482</v>
      </c>
      <c r="D679" s="1">
        <v>3</v>
      </c>
    </row>
    <row r="680" spans="1:4">
      <c r="A680" t="s">
        <v>5201</v>
      </c>
      <c r="B680" s="1"/>
      <c r="C680" s="2" t="s">
        <v>1482</v>
      </c>
      <c r="D680" s="1">
        <v>3</v>
      </c>
    </row>
    <row r="681" spans="1:4">
      <c r="A681" t="s">
        <v>5204</v>
      </c>
      <c r="B681" s="1"/>
      <c r="C681" s="2" t="s">
        <v>1482</v>
      </c>
      <c r="D681" s="1">
        <v>3</v>
      </c>
    </row>
    <row r="682" spans="1:4">
      <c r="A682" t="s">
        <v>5207</v>
      </c>
      <c r="B682" s="1"/>
      <c r="C682" s="2" t="s">
        <v>1482</v>
      </c>
      <c r="D682" s="1">
        <v>3</v>
      </c>
    </row>
    <row r="683" spans="1:4">
      <c r="A683" t="s">
        <v>5210</v>
      </c>
      <c r="B683" s="1"/>
      <c r="C683" s="2" t="s">
        <v>1482</v>
      </c>
      <c r="D683" s="1">
        <v>3</v>
      </c>
    </row>
    <row r="684" spans="1:4">
      <c r="A684" t="s">
        <v>5213</v>
      </c>
      <c r="B684" s="1"/>
      <c r="C684" s="2" t="s">
        <v>1482</v>
      </c>
      <c r="D684" s="1">
        <v>3</v>
      </c>
    </row>
    <row r="685" spans="1:4">
      <c r="A685" t="s">
        <v>5217</v>
      </c>
      <c r="B685" s="1"/>
      <c r="C685" s="2" t="s">
        <v>1482</v>
      </c>
      <c r="D685" s="1">
        <v>3</v>
      </c>
    </row>
    <row r="686" spans="1:4">
      <c r="A686" t="s">
        <v>5219</v>
      </c>
      <c r="B686" s="1"/>
      <c r="C686" s="2" t="s">
        <v>1482</v>
      </c>
      <c r="D686" s="1">
        <v>3</v>
      </c>
    </row>
    <row r="687" spans="1:4">
      <c r="A687" t="s">
        <v>5223</v>
      </c>
      <c r="B687" s="1"/>
      <c r="C687" s="2" t="s">
        <v>1482</v>
      </c>
      <c r="D687" s="1">
        <v>3</v>
      </c>
    </row>
    <row r="688" spans="1:4">
      <c r="A688" t="s">
        <v>5227</v>
      </c>
      <c r="B688" s="1"/>
      <c r="C688" s="2" t="s">
        <v>1482</v>
      </c>
      <c r="D688" s="1">
        <v>3</v>
      </c>
    </row>
    <row r="689" spans="1:4">
      <c r="A689" t="s">
        <v>5232</v>
      </c>
      <c r="B689" s="1"/>
      <c r="C689" s="2" t="s">
        <v>1482</v>
      </c>
      <c r="D689" s="1">
        <v>3</v>
      </c>
    </row>
    <row r="690" spans="1:4">
      <c r="A690" t="s">
        <v>5236</v>
      </c>
      <c r="B690" s="1"/>
      <c r="C690" s="2" t="s">
        <v>1482</v>
      </c>
      <c r="D690" s="1">
        <v>3</v>
      </c>
    </row>
    <row r="691" spans="1:4">
      <c r="A691" t="s">
        <v>5239</v>
      </c>
      <c r="B691" s="1"/>
      <c r="C691" s="2" t="s">
        <v>1482</v>
      </c>
      <c r="D691" s="1">
        <v>3</v>
      </c>
    </row>
    <row r="692" spans="1:4">
      <c r="A692" t="s">
        <v>5242</v>
      </c>
      <c r="B692" s="1"/>
      <c r="C692" s="2" t="s">
        <v>1482</v>
      </c>
      <c r="D692" s="1">
        <v>3</v>
      </c>
    </row>
    <row r="693" spans="1:4">
      <c r="A693" t="s">
        <v>5245</v>
      </c>
      <c r="B693" s="1"/>
      <c r="C693" s="2" t="s">
        <v>1482</v>
      </c>
      <c r="D693" s="1">
        <v>3</v>
      </c>
    </row>
    <row r="694" spans="1:4">
      <c r="A694" t="s">
        <v>5248</v>
      </c>
      <c r="B694" s="1"/>
      <c r="C694" s="2" t="s">
        <v>1482</v>
      </c>
      <c r="D694" s="1">
        <v>3</v>
      </c>
    </row>
    <row r="695" spans="1:4">
      <c r="A695" t="s">
        <v>5251</v>
      </c>
      <c r="B695" s="1"/>
      <c r="C695" s="2" t="s">
        <v>1482</v>
      </c>
      <c r="D695" s="1">
        <v>3</v>
      </c>
    </row>
    <row r="696" spans="1:4">
      <c r="A696" t="s">
        <v>5253</v>
      </c>
      <c r="B696" s="1"/>
      <c r="C696" s="2" t="s">
        <v>1482</v>
      </c>
      <c r="D696" s="1">
        <v>3</v>
      </c>
    </row>
    <row r="697" spans="1:4">
      <c r="A697" t="s">
        <v>5256</v>
      </c>
      <c r="B697" s="1"/>
      <c r="C697" s="2" t="s">
        <v>1482</v>
      </c>
      <c r="D697" s="1">
        <v>3</v>
      </c>
    </row>
    <row r="698" spans="1:4">
      <c r="A698" t="s">
        <v>5258</v>
      </c>
      <c r="B698" s="1"/>
      <c r="C698" s="2" t="s">
        <v>1482</v>
      </c>
      <c r="D698" s="1">
        <v>3</v>
      </c>
    </row>
    <row r="699" spans="1:4">
      <c r="A699" t="s">
        <v>5260</v>
      </c>
      <c r="B699" s="1"/>
      <c r="C699" s="2" t="s">
        <v>1482</v>
      </c>
      <c r="D699" s="1">
        <v>3</v>
      </c>
    </row>
    <row r="700" spans="1:4">
      <c r="A700" t="s">
        <v>5262</v>
      </c>
      <c r="B700" s="1"/>
      <c r="C700" s="2" t="s">
        <v>1482</v>
      </c>
      <c r="D700" s="1">
        <v>3</v>
      </c>
    </row>
    <row r="701" spans="1:4">
      <c r="A701" t="s">
        <v>5264</v>
      </c>
      <c r="B701" s="1"/>
      <c r="C701" s="2" t="s">
        <v>1482</v>
      </c>
      <c r="D701" s="1">
        <v>3</v>
      </c>
    </row>
    <row r="702" spans="1:4">
      <c r="A702" t="s">
        <v>5266</v>
      </c>
      <c r="B702" s="1"/>
      <c r="C702" s="2" t="s">
        <v>1482</v>
      </c>
      <c r="D702" s="1">
        <v>3</v>
      </c>
    </row>
    <row r="703" spans="1:4">
      <c r="A703" t="s">
        <v>5268</v>
      </c>
      <c r="B703" s="1"/>
      <c r="C703" s="2" t="s">
        <v>1482</v>
      </c>
      <c r="D703" s="1">
        <v>3</v>
      </c>
    </row>
    <row r="704" spans="1:4">
      <c r="A704" t="s">
        <v>5270</v>
      </c>
      <c r="B704" s="1"/>
      <c r="C704" s="2" t="s">
        <v>1482</v>
      </c>
      <c r="D704" s="1">
        <v>3</v>
      </c>
    </row>
    <row r="705" spans="1:4">
      <c r="A705" t="s">
        <v>5273</v>
      </c>
      <c r="B705" s="1"/>
      <c r="C705" s="2" t="s">
        <v>1482</v>
      </c>
      <c r="D705" s="1">
        <v>3</v>
      </c>
    </row>
    <row r="706" spans="1:4">
      <c r="A706" t="s">
        <v>5276</v>
      </c>
      <c r="B706" s="1"/>
      <c r="C706" s="2" t="s">
        <v>1482</v>
      </c>
      <c r="D706" s="1">
        <v>3</v>
      </c>
    </row>
    <row r="707" spans="1:4">
      <c r="A707" t="s">
        <v>5279</v>
      </c>
      <c r="B707" s="1"/>
      <c r="C707" s="2" t="s">
        <v>1482</v>
      </c>
      <c r="D707" s="1">
        <v>3</v>
      </c>
    </row>
    <row r="708" spans="1:4">
      <c r="A708" t="s">
        <v>5282</v>
      </c>
      <c r="B708" s="1"/>
      <c r="C708" s="2" t="s">
        <v>1482</v>
      </c>
      <c r="D708" s="1">
        <v>3</v>
      </c>
    </row>
    <row r="709" spans="1:4">
      <c r="A709" t="s">
        <v>5286</v>
      </c>
      <c r="B709" s="1"/>
      <c r="C709" s="2" t="s">
        <v>1482</v>
      </c>
      <c r="D709" s="1">
        <v>3</v>
      </c>
    </row>
    <row r="710" spans="1:4">
      <c r="A710" t="s">
        <v>5289</v>
      </c>
      <c r="B710" s="1"/>
      <c r="C710" s="2" t="s">
        <v>1482</v>
      </c>
      <c r="D710" s="1">
        <v>3</v>
      </c>
    </row>
    <row r="711" spans="1:4">
      <c r="A711" t="s">
        <v>5292</v>
      </c>
      <c r="B711" s="1"/>
      <c r="C711" s="2" t="s">
        <v>1482</v>
      </c>
      <c r="D711" s="1">
        <v>3</v>
      </c>
    </row>
    <row r="712" spans="1:4">
      <c r="A712" t="s">
        <v>5295</v>
      </c>
      <c r="B712" s="1"/>
      <c r="C712" s="2" t="s">
        <v>1482</v>
      </c>
      <c r="D712" s="1">
        <v>3</v>
      </c>
    </row>
    <row r="713" spans="1:4">
      <c r="A713" t="s">
        <v>5301</v>
      </c>
      <c r="B713" s="1"/>
      <c r="C713" s="2" t="s">
        <v>1482</v>
      </c>
      <c r="D713" s="1">
        <v>3</v>
      </c>
    </row>
    <row r="714" spans="1:4">
      <c r="A714" t="s">
        <v>5304</v>
      </c>
      <c r="B714" s="1"/>
      <c r="C714" s="2" t="s">
        <v>2000</v>
      </c>
      <c r="D714" s="1">
        <v>3</v>
      </c>
    </row>
    <row r="715" spans="1:4">
      <c r="A715" t="s">
        <v>5310</v>
      </c>
      <c r="B715" s="1"/>
      <c r="C715" s="2" t="s">
        <v>1804</v>
      </c>
      <c r="D715" s="1">
        <v>3</v>
      </c>
    </row>
    <row r="716" spans="1:4">
      <c r="A716" t="s">
        <v>5314</v>
      </c>
      <c r="B716" s="1"/>
      <c r="C716" s="2" t="s">
        <v>52</v>
      </c>
      <c r="D716" s="1">
        <v>3</v>
      </c>
    </row>
    <row r="717" spans="1:4">
      <c r="A717" t="s">
        <v>5317</v>
      </c>
      <c r="B717" s="1"/>
      <c r="C717" s="2" t="s">
        <v>1470</v>
      </c>
      <c r="D717" s="1">
        <v>3</v>
      </c>
    </row>
    <row r="718" spans="1:4">
      <c r="A718" t="s">
        <v>5320</v>
      </c>
      <c r="B718" s="1"/>
      <c r="C718" s="2" t="s">
        <v>1827</v>
      </c>
      <c r="D718" s="1">
        <v>3</v>
      </c>
    </row>
    <row r="719" spans="1:4">
      <c r="A719" t="s">
        <v>5327</v>
      </c>
      <c r="B719" s="1"/>
      <c r="C719" s="2" t="s">
        <v>1592</v>
      </c>
      <c r="D719" s="1">
        <v>3</v>
      </c>
    </row>
    <row r="720" spans="1:4">
      <c r="A720" t="s">
        <v>5330</v>
      </c>
      <c r="B720" s="1"/>
      <c r="C720" s="2" t="s">
        <v>1606</v>
      </c>
      <c r="D720" s="1">
        <v>3</v>
      </c>
    </row>
    <row r="721" spans="1:4">
      <c r="A721" t="s">
        <v>5333</v>
      </c>
      <c r="B721" s="1"/>
      <c r="C721" s="2" t="s">
        <v>63</v>
      </c>
      <c r="D721" s="1">
        <v>3</v>
      </c>
    </row>
    <row r="722" spans="1:4">
      <c r="A722" t="s">
        <v>5336</v>
      </c>
      <c r="B722" s="1"/>
      <c r="C722" s="2" t="s">
        <v>1590</v>
      </c>
      <c r="D722" s="1">
        <v>3</v>
      </c>
    </row>
    <row r="723" spans="1:4">
      <c r="A723" t="s">
        <v>5339</v>
      </c>
      <c r="B723" s="1"/>
      <c r="C723" s="2" t="s">
        <v>1827</v>
      </c>
      <c r="D723" s="1">
        <v>3</v>
      </c>
    </row>
    <row r="724" spans="1:4">
      <c r="A724" t="s">
        <v>5342</v>
      </c>
      <c r="B724" s="1"/>
      <c r="C724" s="2" t="s">
        <v>1827</v>
      </c>
      <c r="D724" s="1">
        <v>3</v>
      </c>
    </row>
    <row r="725" spans="1:4">
      <c r="A725" t="s">
        <v>5358</v>
      </c>
      <c r="B725" s="1"/>
      <c r="C725" s="2" t="s">
        <v>2000</v>
      </c>
      <c r="D725" s="1">
        <v>3</v>
      </c>
    </row>
    <row r="726" spans="1:4">
      <c r="A726" t="s">
        <v>5363</v>
      </c>
      <c r="B726" s="1"/>
      <c r="C726" s="2" t="s">
        <v>1804</v>
      </c>
      <c r="D726" s="1">
        <v>3</v>
      </c>
    </row>
    <row r="727" spans="1:4">
      <c r="A727" t="s">
        <v>5367</v>
      </c>
      <c r="B727" s="1"/>
      <c r="C727" s="2" t="s">
        <v>52</v>
      </c>
      <c r="D727" s="1">
        <v>3</v>
      </c>
    </row>
    <row r="728" spans="1:4">
      <c r="A728" t="s">
        <v>5372</v>
      </c>
      <c r="B728" s="1"/>
      <c r="C728" s="2" t="s">
        <v>1827</v>
      </c>
      <c r="D728" s="1">
        <v>3</v>
      </c>
    </row>
    <row r="729" spans="1:4">
      <c r="A729" t="s">
        <v>5381</v>
      </c>
      <c r="B729" s="1"/>
      <c r="C729" s="2" t="s">
        <v>1592</v>
      </c>
      <c r="D729" s="1">
        <v>3</v>
      </c>
    </row>
    <row r="730" spans="1:4">
      <c r="A730" t="s">
        <v>5384</v>
      </c>
      <c r="B730" s="1"/>
      <c r="C730" s="2" t="s">
        <v>1606</v>
      </c>
      <c r="D730" s="1">
        <v>3</v>
      </c>
    </row>
    <row r="731" spans="1:4">
      <c r="A731" t="s">
        <v>5387</v>
      </c>
      <c r="B731" s="1"/>
      <c r="C731" s="2" t="s">
        <v>63</v>
      </c>
      <c r="D731" s="1">
        <v>3</v>
      </c>
    </row>
    <row r="732" spans="1:4">
      <c r="A732" t="s">
        <v>5392</v>
      </c>
      <c r="B732" s="1"/>
      <c r="C732" s="2" t="s">
        <v>1590</v>
      </c>
      <c r="D732" s="1">
        <v>3</v>
      </c>
    </row>
    <row r="733" spans="1:4">
      <c r="A733" t="s">
        <v>5397</v>
      </c>
      <c r="B733" s="1"/>
      <c r="C733" s="2" t="s">
        <v>1827</v>
      </c>
      <c r="D733" s="1">
        <v>3</v>
      </c>
    </row>
    <row r="734" spans="1:4">
      <c r="A734" t="s">
        <v>5401</v>
      </c>
      <c r="B734" s="1"/>
      <c r="C734" s="2" t="s">
        <v>1827</v>
      </c>
      <c r="D734" s="1">
        <v>3</v>
      </c>
    </row>
    <row r="735" spans="1:4">
      <c r="A735" t="s">
        <v>5404</v>
      </c>
      <c r="B735" s="1"/>
      <c r="C735" s="2" t="s">
        <v>52</v>
      </c>
      <c r="D735" s="1">
        <v>3</v>
      </c>
    </row>
    <row r="736" spans="1:4">
      <c r="A736" t="s">
        <v>5408</v>
      </c>
      <c r="B736" s="1"/>
      <c r="C736" s="2" t="s">
        <v>52</v>
      </c>
      <c r="D736" s="1">
        <v>3</v>
      </c>
    </row>
    <row r="737" spans="1:4">
      <c r="A737" t="s">
        <v>5412</v>
      </c>
      <c r="B737" s="1"/>
      <c r="C737" s="2" t="s">
        <v>1584</v>
      </c>
      <c r="D737" s="1">
        <v>3</v>
      </c>
    </row>
    <row r="738" spans="1:4">
      <c r="A738" t="s">
        <v>5416</v>
      </c>
      <c r="B738" s="1"/>
      <c r="C738" s="2" t="s">
        <v>1584</v>
      </c>
      <c r="D738" s="1">
        <v>3</v>
      </c>
    </row>
    <row r="739" spans="1:4">
      <c r="A739" t="s">
        <v>5420</v>
      </c>
      <c r="B739" s="1"/>
      <c r="C739" s="2" t="s">
        <v>1584</v>
      </c>
      <c r="D739" s="1">
        <v>3</v>
      </c>
    </row>
    <row r="740" spans="1:4">
      <c r="A740" t="s">
        <v>5429</v>
      </c>
      <c r="B740" s="1"/>
      <c r="C740" s="2" t="s">
        <v>1584</v>
      </c>
      <c r="D740" s="1">
        <v>3</v>
      </c>
    </row>
    <row r="741" spans="1:4">
      <c r="A741" t="s">
        <v>5434</v>
      </c>
      <c r="B741" s="1"/>
      <c r="C741" s="2" t="s">
        <v>1584</v>
      </c>
      <c r="D741" s="1">
        <v>3</v>
      </c>
    </row>
    <row r="742" spans="1:4">
      <c r="A742" t="s">
        <v>5442</v>
      </c>
      <c r="B742" s="1"/>
      <c r="C742" s="2" t="s">
        <v>1584</v>
      </c>
      <c r="D742" s="1">
        <v>3</v>
      </c>
    </row>
    <row r="743" spans="1:4">
      <c r="A743" t="s">
        <v>5448</v>
      </c>
      <c r="B743" s="1"/>
      <c r="C743" s="2" t="s">
        <v>1584</v>
      </c>
      <c r="D743" s="1">
        <v>3</v>
      </c>
    </row>
    <row r="744" spans="1:4">
      <c r="A744" t="s">
        <v>5458</v>
      </c>
      <c r="B744" s="1"/>
      <c r="C744" s="2" t="s">
        <v>1584</v>
      </c>
      <c r="D744" s="1">
        <v>3</v>
      </c>
    </row>
    <row r="745" spans="1:4">
      <c r="A745" t="s">
        <v>5462</v>
      </c>
      <c r="B745" s="1"/>
      <c r="C745" s="2" t="s">
        <v>1584</v>
      </c>
      <c r="D745" s="1">
        <v>3</v>
      </c>
    </row>
    <row r="746" spans="1:4">
      <c r="A746" t="s">
        <v>5465</v>
      </c>
      <c r="B746" s="1"/>
      <c r="C746" s="2" t="s">
        <v>1584</v>
      </c>
      <c r="D746" s="1">
        <v>3</v>
      </c>
    </row>
    <row r="747" spans="1:4">
      <c r="A747" t="s">
        <v>5467</v>
      </c>
      <c r="B747" s="1"/>
      <c r="C747" s="2" t="s">
        <v>1584</v>
      </c>
      <c r="D747" s="1">
        <v>3</v>
      </c>
    </row>
    <row r="748" spans="1:4">
      <c r="A748" t="s">
        <v>5475</v>
      </c>
      <c r="B748" s="1"/>
      <c r="C748" s="2" t="s">
        <v>1584</v>
      </c>
      <c r="D748" s="1">
        <v>3</v>
      </c>
    </row>
    <row r="749" spans="1:4">
      <c r="A749" t="s">
        <v>5478</v>
      </c>
      <c r="B749" s="1"/>
      <c r="C749" s="2" t="s">
        <v>1584</v>
      </c>
      <c r="D749" s="1">
        <v>3</v>
      </c>
    </row>
    <row r="750" spans="1:4">
      <c r="A750" t="s">
        <v>5483</v>
      </c>
      <c r="B750" s="1"/>
      <c r="C750" s="2" t="s">
        <v>1584</v>
      </c>
      <c r="D750" s="1">
        <v>3</v>
      </c>
    </row>
    <row r="751" spans="1:4">
      <c r="A751" t="s">
        <v>5488</v>
      </c>
      <c r="B751" s="1"/>
      <c r="C751" s="2" t="s">
        <v>1584</v>
      </c>
      <c r="D751" s="1">
        <v>3</v>
      </c>
    </row>
    <row r="752" spans="1:4">
      <c r="A752" t="s">
        <v>5496</v>
      </c>
      <c r="B752" s="1"/>
      <c r="C752" s="2" t="s">
        <v>1584</v>
      </c>
      <c r="D752" s="1">
        <v>3</v>
      </c>
    </row>
    <row r="753" spans="1:4">
      <c r="A753" t="s">
        <v>5499</v>
      </c>
      <c r="B753" s="1"/>
      <c r="C753" s="2" t="s">
        <v>1584</v>
      </c>
      <c r="D753" s="1">
        <v>3</v>
      </c>
    </row>
    <row r="754" spans="1:4">
      <c r="A754" t="s">
        <v>5502</v>
      </c>
      <c r="B754" s="1"/>
      <c r="C754" s="2" t="s">
        <v>1584</v>
      </c>
      <c r="D754" s="1">
        <v>3</v>
      </c>
    </row>
    <row r="755" spans="1:4">
      <c r="A755" t="s">
        <v>5505</v>
      </c>
      <c r="B755" s="1"/>
      <c r="C755" s="2" t="s">
        <v>1584</v>
      </c>
      <c r="D755" s="1">
        <v>3</v>
      </c>
    </row>
    <row r="756" spans="1:4">
      <c r="A756" t="s">
        <v>5510</v>
      </c>
      <c r="B756" s="1"/>
      <c r="C756" s="2" t="s">
        <v>1584</v>
      </c>
      <c r="D756" s="1">
        <v>3</v>
      </c>
    </row>
    <row r="757" spans="1:4">
      <c r="A757" t="s">
        <v>5513</v>
      </c>
      <c r="B757" s="1"/>
      <c r="C757" s="2" t="s">
        <v>1584</v>
      </c>
      <c r="D757" s="1">
        <v>3</v>
      </c>
    </row>
    <row r="758" spans="1:4">
      <c r="A758" t="s">
        <v>5518</v>
      </c>
      <c r="B758" s="1"/>
      <c r="C758" s="2" t="s">
        <v>1584</v>
      </c>
      <c r="D758" s="1">
        <v>3</v>
      </c>
    </row>
    <row r="759" spans="1:4">
      <c r="A759" t="s">
        <v>5521</v>
      </c>
      <c r="B759" s="1"/>
      <c r="C759" s="2" t="s">
        <v>1584</v>
      </c>
      <c r="D759" s="1">
        <v>3</v>
      </c>
    </row>
    <row r="760" spans="1:4">
      <c r="A760" t="s">
        <v>5524</v>
      </c>
      <c r="B760" s="1"/>
      <c r="C760" s="2" t="s">
        <v>1584</v>
      </c>
      <c r="D760" s="1">
        <v>3</v>
      </c>
    </row>
    <row r="761" spans="1:4">
      <c r="A761" t="s">
        <v>5456</v>
      </c>
      <c r="B761" s="17"/>
      <c r="C761" s="2" t="s">
        <v>1804</v>
      </c>
      <c r="D761" s="1">
        <v>3</v>
      </c>
    </row>
    <row r="762" spans="1:4">
      <c r="A762" t="s">
        <v>5527</v>
      </c>
      <c r="B762" s="1"/>
      <c r="C762" s="2" t="s">
        <v>1804</v>
      </c>
      <c r="D762" s="1">
        <v>3</v>
      </c>
    </row>
    <row r="763" spans="1:4">
      <c r="A763" t="s">
        <v>5530</v>
      </c>
      <c r="B763" s="1"/>
      <c r="C763" s="2" t="s">
        <v>1804</v>
      </c>
      <c r="D763" s="1">
        <v>3</v>
      </c>
    </row>
    <row r="764" spans="1:4">
      <c r="A764" t="s">
        <v>5532</v>
      </c>
      <c r="B764" s="1"/>
      <c r="C764" s="2" t="s">
        <v>1470</v>
      </c>
      <c r="D764" s="1">
        <v>3</v>
      </c>
    </row>
    <row r="765" spans="1:4">
      <c r="A765" t="s">
        <v>5535</v>
      </c>
      <c r="B765" s="1"/>
      <c r="C765" s="2" t="s">
        <v>1470</v>
      </c>
      <c r="D765" s="1">
        <v>3</v>
      </c>
    </row>
    <row r="766" spans="1:4">
      <c r="A766" t="s">
        <v>5536</v>
      </c>
      <c r="B766" s="1"/>
      <c r="C766" s="2" t="s">
        <v>1470</v>
      </c>
      <c r="D766" s="1">
        <v>3</v>
      </c>
    </row>
    <row r="767" spans="1:4">
      <c r="A767" t="s">
        <v>5538</v>
      </c>
      <c r="B767" s="17"/>
      <c r="C767" s="2" t="s">
        <v>1827</v>
      </c>
      <c r="D767" s="1">
        <v>3</v>
      </c>
    </row>
    <row r="768" spans="1:4">
      <c r="A768" t="s">
        <v>5540</v>
      </c>
      <c r="B768" s="1"/>
      <c r="C768" s="2" t="s">
        <v>1827</v>
      </c>
      <c r="D768" s="1">
        <v>3</v>
      </c>
    </row>
    <row r="769" spans="1:4">
      <c r="A769" t="s">
        <v>5543</v>
      </c>
      <c r="B769" s="1"/>
      <c r="C769" s="2" t="s">
        <v>1827</v>
      </c>
      <c r="D769" s="1">
        <v>3</v>
      </c>
    </row>
    <row r="770" spans="1:4">
      <c r="A770" t="s">
        <v>5544</v>
      </c>
      <c r="B770" s="1"/>
      <c r="C770" s="2" t="s">
        <v>1827</v>
      </c>
      <c r="D770" s="1">
        <v>3</v>
      </c>
    </row>
    <row r="771" spans="1:4">
      <c r="A771" t="s">
        <v>5545</v>
      </c>
      <c r="B771" s="1"/>
      <c r="C771" s="2" t="s">
        <v>1827</v>
      </c>
      <c r="D771" s="1">
        <v>3</v>
      </c>
    </row>
    <row r="772" spans="1:4">
      <c r="A772" t="s">
        <v>5549</v>
      </c>
      <c r="B772" s="1"/>
      <c r="C772" s="2" t="s">
        <v>1592</v>
      </c>
      <c r="D772" s="1">
        <v>3</v>
      </c>
    </row>
    <row r="773" spans="1:4">
      <c r="A773" t="s">
        <v>5550</v>
      </c>
      <c r="B773" s="1"/>
      <c r="C773" s="2" t="s">
        <v>1592</v>
      </c>
      <c r="D773" s="1">
        <v>3</v>
      </c>
    </row>
    <row r="774" spans="1:4">
      <c r="A774" t="s">
        <v>5552</v>
      </c>
      <c r="B774" s="1"/>
      <c r="C774" s="2" t="s">
        <v>63</v>
      </c>
      <c r="D774" s="1">
        <v>3</v>
      </c>
    </row>
    <row r="775" spans="1:4">
      <c r="A775" t="s">
        <v>5554</v>
      </c>
      <c r="B775" s="1"/>
      <c r="C775" s="2" t="s">
        <v>63</v>
      </c>
      <c r="D775" s="1">
        <v>3</v>
      </c>
    </row>
    <row r="776" spans="1:4">
      <c r="A776" t="s">
        <v>5556</v>
      </c>
      <c r="B776" s="1"/>
      <c r="C776" s="2" t="s">
        <v>1590</v>
      </c>
      <c r="D776" s="1">
        <v>3</v>
      </c>
    </row>
    <row r="777" spans="1:4">
      <c r="A777" t="s">
        <v>5559</v>
      </c>
      <c r="B777" s="1"/>
      <c r="C777" s="2" t="s">
        <v>1590</v>
      </c>
      <c r="D777" s="1">
        <v>3</v>
      </c>
    </row>
    <row r="778" spans="1:4">
      <c r="A778" t="s">
        <v>5565</v>
      </c>
      <c r="B778" s="1"/>
      <c r="C778" s="2" t="s">
        <v>1590</v>
      </c>
      <c r="D778" s="1">
        <v>3</v>
      </c>
    </row>
    <row r="779" spans="1:4">
      <c r="A779" t="s">
        <v>5568</v>
      </c>
      <c r="B779" s="1"/>
      <c r="C779" s="2" t="s">
        <v>1590</v>
      </c>
      <c r="D779" s="1">
        <v>3</v>
      </c>
    </row>
    <row r="780" spans="1:4">
      <c r="A780" t="s">
        <v>5574</v>
      </c>
      <c r="B780" s="1"/>
      <c r="C780" s="2" t="s">
        <v>1590</v>
      </c>
      <c r="D780" s="1">
        <v>3</v>
      </c>
    </row>
    <row r="781" spans="1:4">
      <c r="A781" t="s">
        <v>5579</v>
      </c>
      <c r="B781" s="1"/>
      <c r="C781" s="2" t="s">
        <v>1590</v>
      </c>
      <c r="D781" s="1">
        <v>3</v>
      </c>
    </row>
    <row r="782" spans="1:4">
      <c r="A782" t="s">
        <v>5581</v>
      </c>
      <c r="B782" s="1"/>
      <c r="C782" s="2" t="s">
        <v>1606</v>
      </c>
      <c r="D782" s="1">
        <v>3</v>
      </c>
    </row>
    <row r="783" spans="1:4">
      <c r="A783" t="s">
        <v>5583</v>
      </c>
      <c r="B783" s="1"/>
      <c r="C783" s="2" t="s">
        <v>1606</v>
      </c>
      <c r="D783" s="1">
        <v>3</v>
      </c>
    </row>
    <row r="784" spans="1:4">
      <c r="A784" t="s">
        <v>5590</v>
      </c>
      <c r="B784" s="1"/>
      <c r="C784" s="2" t="s">
        <v>1606</v>
      </c>
      <c r="D784" s="1">
        <v>3</v>
      </c>
    </row>
    <row r="785" spans="1:4">
      <c r="A785" t="s">
        <v>5593</v>
      </c>
      <c r="B785" s="1"/>
      <c r="C785" s="2" t="s">
        <v>1606</v>
      </c>
      <c r="D785" s="1">
        <v>3</v>
      </c>
    </row>
    <row r="786" spans="1:4">
      <c r="A786" t="s">
        <v>5604</v>
      </c>
      <c r="B786" s="1"/>
      <c r="C786" s="2" t="s">
        <v>1606</v>
      </c>
      <c r="D786" s="1">
        <v>3</v>
      </c>
    </row>
    <row r="787" spans="1:4">
      <c r="A787" t="s">
        <v>5607</v>
      </c>
      <c r="B787" s="1"/>
      <c r="C787" s="2" t="s">
        <v>1606</v>
      </c>
      <c r="D787" s="1">
        <v>3</v>
      </c>
    </row>
    <row r="788" spans="1:4">
      <c r="A788" t="s">
        <v>5610</v>
      </c>
      <c r="B788" s="1"/>
      <c r="C788" s="2" t="s">
        <v>1606</v>
      </c>
      <c r="D788" s="1">
        <v>3</v>
      </c>
    </row>
    <row r="789" spans="1:4">
      <c r="A789" t="s">
        <v>5613</v>
      </c>
      <c r="B789" s="1"/>
      <c r="C789" s="2" t="s">
        <v>1827</v>
      </c>
      <c r="D789" s="1">
        <v>3</v>
      </c>
    </row>
    <row r="790" spans="1:4">
      <c r="A790" t="s">
        <v>5615</v>
      </c>
      <c r="B790" s="1"/>
      <c r="C790" s="2" t="s">
        <v>1592</v>
      </c>
      <c r="D790" s="1">
        <v>3</v>
      </c>
    </row>
    <row r="791" spans="1:4">
      <c r="A791" t="s">
        <v>5618</v>
      </c>
      <c r="B791" s="1"/>
      <c r="C791" s="2" t="s">
        <v>1606</v>
      </c>
      <c r="D791" s="1">
        <v>3</v>
      </c>
    </row>
    <row r="792" spans="1:4">
      <c r="A792" t="s">
        <v>5621</v>
      </c>
      <c r="B792" s="1"/>
      <c r="C792" s="2" t="s">
        <v>71</v>
      </c>
      <c r="D792" s="1">
        <v>3</v>
      </c>
    </row>
    <row r="793" spans="1:4">
      <c r="A793" t="s">
        <v>5624</v>
      </c>
      <c r="B793" s="1"/>
      <c r="C793" s="2" t="s">
        <v>1517</v>
      </c>
      <c r="D793" s="1">
        <v>3</v>
      </c>
    </row>
    <row r="794" spans="1:4">
      <c r="A794" t="s">
        <v>5628</v>
      </c>
      <c r="B794" s="1"/>
      <c r="C794" s="2" t="s">
        <v>1998</v>
      </c>
      <c r="D794" s="1">
        <v>3</v>
      </c>
    </row>
    <row r="795" spans="1:4">
      <c r="A795" t="s">
        <v>5631</v>
      </c>
      <c r="B795" s="1"/>
      <c r="C795" s="2" t="s">
        <v>1827</v>
      </c>
      <c r="D795" s="1">
        <v>3</v>
      </c>
    </row>
    <row r="796" spans="1:4">
      <c r="A796" t="s">
        <v>5634</v>
      </c>
      <c r="B796" s="1"/>
      <c r="C796" s="2" t="s">
        <v>1827</v>
      </c>
      <c r="D796" s="1">
        <v>3</v>
      </c>
    </row>
    <row r="797" spans="1:4">
      <c r="A797" t="s">
        <v>5636</v>
      </c>
      <c r="B797" s="1"/>
      <c r="C797" s="2" t="s">
        <v>1762</v>
      </c>
      <c r="D797" s="1">
        <v>3</v>
      </c>
    </row>
    <row r="798" spans="1:4">
      <c r="A798" t="s">
        <v>5641</v>
      </c>
      <c r="B798" s="1"/>
      <c r="C798" s="2" t="s">
        <v>2000</v>
      </c>
      <c r="D798" s="1">
        <v>3</v>
      </c>
    </row>
    <row r="799" spans="1:4">
      <c r="A799" t="s">
        <v>5644</v>
      </c>
      <c r="B799" s="1"/>
      <c r="C799" s="2" t="s">
        <v>2000</v>
      </c>
      <c r="D799" s="1">
        <v>3</v>
      </c>
    </row>
    <row r="800" spans="1:4">
      <c r="A800" t="s">
        <v>5647</v>
      </c>
      <c r="B800" s="1"/>
      <c r="C800" s="2" t="s">
        <v>2000</v>
      </c>
      <c r="D800" s="1">
        <v>3</v>
      </c>
    </row>
    <row r="801" spans="1:4">
      <c r="A801" t="s">
        <v>5649</v>
      </c>
      <c r="B801" s="1"/>
      <c r="C801" s="2" t="s">
        <v>2000</v>
      </c>
      <c r="D801" s="1">
        <v>3</v>
      </c>
    </row>
    <row r="802" spans="1:4">
      <c r="A802" t="s">
        <v>5651</v>
      </c>
      <c r="B802" s="1"/>
      <c r="C802" s="2" t="s">
        <v>2000</v>
      </c>
      <c r="D802" s="1">
        <v>3</v>
      </c>
    </row>
    <row r="803" spans="1:4">
      <c r="A803" t="s">
        <v>5654</v>
      </c>
      <c r="B803" s="1"/>
      <c r="C803" s="2" t="s">
        <v>2000</v>
      </c>
      <c r="D803" s="1">
        <v>3</v>
      </c>
    </row>
    <row r="804" spans="1:4">
      <c r="A804" t="s">
        <v>5656</v>
      </c>
      <c r="B804" s="1"/>
      <c r="C804" s="2" t="s">
        <v>2000</v>
      </c>
      <c r="D804" s="1">
        <v>3</v>
      </c>
    </row>
    <row r="805" spans="1:4">
      <c r="A805" t="s">
        <v>5659</v>
      </c>
      <c r="B805" s="1"/>
      <c r="C805" s="2" t="s">
        <v>2000</v>
      </c>
      <c r="D805" s="1">
        <v>3</v>
      </c>
    </row>
    <row r="806" spans="1:4">
      <c r="A806" t="s">
        <v>5663</v>
      </c>
      <c r="B806" s="1"/>
      <c r="C806" s="2" t="s">
        <v>2000</v>
      </c>
      <c r="D806" s="1">
        <v>3</v>
      </c>
    </row>
    <row r="807" spans="1:4">
      <c r="A807" t="s">
        <v>5666</v>
      </c>
      <c r="B807" s="1"/>
      <c r="C807" s="2" t="s">
        <v>2000</v>
      </c>
      <c r="D807" s="1">
        <v>3</v>
      </c>
    </row>
    <row r="808" spans="1:4">
      <c r="A808" t="s">
        <v>5377</v>
      </c>
      <c r="B808" s="1"/>
      <c r="C808" s="2" t="s">
        <v>2000</v>
      </c>
      <c r="D808" s="1">
        <v>3</v>
      </c>
    </row>
    <row r="809" spans="1:4">
      <c r="A809" t="s">
        <v>5669</v>
      </c>
      <c r="B809" s="1"/>
      <c r="C809" s="2" t="s">
        <v>2000</v>
      </c>
      <c r="D809" s="1">
        <v>3</v>
      </c>
    </row>
    <row r="810" spans="1:4">
      <c r="A810" t="s">
        <v>5672</v>
      </c>
      <c r="B810" s="1"/>
      <c r="C810" s="2" t="s">
        <v>2000</v>
      </c>
      <c r="D810" s="1">
        <v>3</v>
      </c>
    </row>
    <row r="811" spans="1:4">
      <c r="A811" t="s">
        <v>5683</v>
      </c>
      <c r="B811" s="1"/>
      <c r="C811" s="2" t="s">
        <v>6914</v>
      </c>
      <c r="D811" s="1">
        <v>3</v>
      </c>
    </row>
    <row r="812" spans="1:4">
      <c r="A812" t="s">
        <v>5687</v>
      </c>
      <c r="B812" s="1"/>
      <c r="C812" s="2" t="s">
        <v>1606</v>
      </c>
      <c r="D812" s="1">
        <v>3</v>
      </c>
    </row>
    <row r="813" spans="1:4">
      <c r="A813" t="s">
        <v>5690</v>
      </c>
      <c r="B813" s="1"/>
      <c r="C813" s="2" t="s">
        <v>1606</v>
      </c>
      <c r="D813" s="1">
        <v>3</v>
      </c>
    </row>
    <row r="814" spans="1:4">
      <c r="A814" t="s">
        <v>5692</v>
      </c>
      <c r="B814" s="1"/>
      <c r="C814" s="2" t="s">
        <v>1606</v>
      </c>
      <c r="D814" s="1">
        <v>3</v>
      </c>
    </row>
    <row r="815" spans="1:4">
      <c r="A815" t="s">
        <v>5695</v>
      </c>
      <c r="B815" s="1"/>
      <c r="C815" s="2" t="s">
        <v>1606</v>
      </c>
      <c r="D815" s="1">
        <v>3</v>
      </c>
    </row>
    <row r="816" spans="1:4">
      <c r="A816" t="s">
        <v>5699</v>
      </c>
      <c r="B816" s="1"/>
      <c r="C816" s="2" t="s">
        <v>1606</v>
      </c>
      <c r="D816" s="1">
        <v>3</v>
      </c>
    </row>
    <row r="817" spans="1:4">
      <c r="A817" t="s">
        <v>5703</v>
      </c>
      <c r="B817" s="1"/>
      <c r="C817" s="2" t="s">
        <v>1606</v>
      </c>
      <c r="D817" s="1">
        <v>3</v>
      </c>
    </row>
    <row r="818" spans="1:4">
      <c r="A818" t="s">
        <v>5706</v>
      </c>
      <c r="B818" s="1"/>
      <c r="C818" s="2" t="s">
        <v>1606</v>
      </c>
      <c r="D818" s="1">
        <v>3</v>
      </c>
    </row>
    <row r="819" spans="1:4">
      <c r="A819" t="s">
        <v>5709</v>
      </c>
      <c r="B819" s="1"/>
      <c r="C819" s="2" t="s">
        <v>1606</v>
      </c>
      <c r="D819" s="1">
        <v>3</v>
      </c>
    </row>
    <row r="820" spans="1:4">
      <c r="A820" t="s">
        <v>5712</v>
      </c>
      <c r="B820" s="1"/>
      <c r="C820" s="2" t="s">
        <v>1606</v>
      </c>
      <c r="D820" s="1">
        <v>3</v>
      </c>
    </row>
    <row r="821" spans="1:4">
      <c r="A821" t="s">
        <v>5715</v>
      </c>
      <c r="B821" s="1"/>
      <c r="C821" s="2" t="s">
        <v>1606</v>
      </c>
      <c r="D821" s="1">
        <v>3</v>
      </c>
    </row>
    <row r="822" spans="1:4">
      <c r="A822" t="s">
        <v>5674</v>
      </c>
      <c r="B822" s="1"/>
      <c r="C822" s="2" t="s">
        <v>6914</v>
      </c>
      <c r="D822" s="1">
        <v>3</v>
      </c>
    </row>
    <row r="823" spans="1:4">
      <c r="A823" t="s">
        <v>5680</v>
      </c>
      <c r="B823" s="1"/>
      <c r="C823" s="2" t="s">
        <v>6914</v>
      </c>
      <c r="D823" s="1">
        <v>3</v>
      </c>
    </row>
    <row r="824" spans="1:4">
      <c r="A824" t="s">
        <v>5685</v>
      </c>
      <c r="B824" s="1"/>
      <c r="C824" s="2" t="s">
        <v>6914</v>
      </c>
      <c r="D824" s="1">
        <v>3</v>
      </c>
    </row>
    <row r="825" spans="1:4">
      <c r="A825" t="s">
        <v>5638</v>
      </c>
      <c r="B825" s="1"/>
      <c r="C825" s="2" t="s">
        <v>6914</v>
      </c>
      <c r="D825" s="1">
        <v>3</v>
      </c>
    </row>
    <row r="826" spans="1:4">
      <c r="A826" t="s">
        <v>5718</v>
      </c>
      <c r="B826" s="1"/>
      <c r="C826" s="2" t="s">
        <v>2307</v>
      </c>
      <c r="D826" s="1">
        <v>3</v>
      </c>
    </row>
    <row r="827" spans="1:4">
      <c r="A827" t="s">
        <v>5721</v>
      </c>
      <c r="B827" s="1"/>
      <c r="C827" s="2" t="s">
        <v>2307</v>
      </c>
      <c r="D827" s="1">
        <v>3</v>
      </c>
    </row>
    <row r="828" spans="1:4">
      <c r="A828" t="s">
        <v>5725</v>
      </c>
      <c r="B828" s="1"/>
      <c r="C828" s="2" t="s">
        <v>2307</v>
      </c>
      <c r="D828" s="1">
        <v>3</v>
      </c>
    </row>
    <row r="829" spans="1:4">
      <c r="A829" t="s">
        <v>5728</v>
      </c>
      <c r="B829" s="1"/>
      <c r="C829" s="2" t="s">
        <v>2307</v>
      </c>
      <c r="D829" s="1">
        <v>3</v>
      </c>
    </row>
    <row r="830" spans="1:4">
      <c r="A830" t="s">
        <v>5730</v>
      </c>
      <c r="B830" s="1"/>
      <c r="C830" s="2" t="s">
        <v>2307</v>
      </c>
      <c r="D830" s="1">
        <v>3</v>
      </c>
    </row>
    <row r="831" spans="1:4">
      <c r="A831" t="s">
        <v>5734</v>
      </c>
      <c r="B831" s="1"/>
      <c r="C831" s="2" t="s">
        <v>2307</v>
      </c>
      <c r="D831" s="1">
        <v>3</v>
      </c>
    </row>
    <row r="832" spans="1:4">
      <c r="A832" t="s">
        <v>5737</v>
      </c>
      <c r="B832" s="1"/>
      <c r="C832" s="2" t="s">
        <v>2307</v>
      </c>
      <c r="D832" s="1">
        <v>3</v>
      </c>
    </row>
    <row r="833" spans="1:4">
      <c r="A833" t="s">
        <v>5740</v>
      </c>
      <c r="B833" s="1"/>
      <c r="C833" s="2" t="s">
        <v>2307</v>
      </c>
      <c r="D833" s="1">
        <v>3</v>
      </c>
    </row>
    <row r="834" spans="1:4">
      <c r="A834" t="s">
        <v>5743</v>
      </c>
      <c r="B834" s="1"/>
      <c r="C834" s="2" t="s">
        <v>6915</v>
      </c>
      <c r="D834" s="1">
        <v>3</v>
      </c>
    </row>
    <row r="835" spans="1:4">
      <c r="A835" t="s">
        <v>5746</v>
      </c>
      <c r="B835" s="1"/>
      <c r="C835" s="2" t="s">
        <v>1827</v>
      </c>
      <c r="D835" s="1">
        <v>3</v>
      </c>
    </row>
    <row r="836" spans="1:4">
      <c r="A836" t="s">
        <v>5749</v>
      </c>
      <c r="B836" s="1"/>
      <c r="C836" s="2" t="s">
        <v>6914</v>
      </c>
      <c r="D836" s="1">
        <v>3</v>
      </c>
    </row>
    <row r="837" spans="1:4" ht="100.8">
      <c r="A837" t="s">
        <v>5754</v>
      </c>
      <c r="B837" s="1"/>
      <c r="C837" s="2" t="s">
        <v>6916</v>
      </c>
      <c r="D837" s="1">
        <v>3</v>
      </c>
    </row>
    <row r="838" spans="1:4">
      <c r="A838" t="s">
        <v>5758</v>
      </c>
      <c r="B838" s="1"/>
      <c r="C838" s="2" t="s">
        <v>1762</v>
      </c>
      <c r="D838" s="1">
        <v>3</v>
      </c>
    </row>
    <row r="839" spans="1:4">
      <c r="A839" t="s">
        <v>5764</v>
      </c>
      <c r="B839" s="1"/>
      <c r="C839" s="2" t="s">
        <v>1164</v>
      </c>
      <c r="D839" s="1">
        <v>3</v>
      </c>
    </row>
    <row r="840" spans="1:4" ht="72">
      <c r="A840" t="s">
        <v>5769</v>
      </c>
      <c r="B840" s="1"/>
      <c r="C840" s="2" t="s">
        <v>6917</v>
      </c>
      <c r="D840" s="1">
        <v>3</v>
      </c>
    </row>
    <row r="841" spans="1:4" ht="28.8">
      <c r="A841" t="s">
        <v>5774</v>
      </c>
      <c r="B841" s="1"/>
      <c r="C841" s="2" t="s">
        <v>6918</v>
      </c>
      <c r="D841" s="1">
        <v>3</v>
      </c>
    </row>
    <row r="842" spans="1:4" ht="100.8">
      <c r="A842" t="s">
        <v>5779</v>
      </c>
      <c r="B842" s="1"/>
      <c r="C842" s="2" t="s">
        <v>6916</v>
      </c>
      <c r="D842" s="1">
        <v>3</v>
      </c>
    </row>
    <row r="843" spans="1:4">
      <c r="A843" t="s">
        <v>5783</v>
      </c>
      <c r="B843" s="1"/>
      <c r="C843" s="2" t="s">
        <v>1762</v>
      </c>
      <c r="D843" s="1">
        <v>3</v>
      </c>
    </row>
    <row r="844" spans="1:4">
      <c r="A844" t="s">
        <v>5789</v>
      </c>
      <c r="B844" s="1"/>
      <c r="C844" s="2" t="s">
        <v>1164</v>
      </c>
      <c r="D844" s="1">
        <v>3</v>
      </c>
    </row>
    <row r="845" spans="1:4" ht="72">
      <c r="A845" t="s">
        <v>5794</v>
      </c>
      <c r="B845" s="1"/>
      <c r="C845" s="2" t="s">
        <v>6917</v>
      </c>
      <c r="D845" s="1">
        <v>3</v>
      </c>
    </row>
    <row r="846" spans="1:4" ht="28.8">
      <c r="A846" t="s">
        <v>5799</v>
      </c>
      <c r="B846" s="1"/>
      <c r="C846" s="2" t="s">
        <v>6918</v>
      </c>
      <c r="D846" s="1">
        <v>3</v>
      </c>
    </row>
    <row r="847" spans="1:4">
      <c r="A847" t="s">
        <v>5802</v>
      </c>
      <c r="B847" s="1"/>
      <c r="C847" s="2" t="s">
        <v>1626</v>
      </c>
      <c r="D847" s="1">
        <v>3</v>
      </c>
    </row>
    <row r="848" spans="1:4">
      <c r="A848" t="s">
        <v>5805</v>
      </c>
      <c r="B848" s="1"/>
      <c r="C848" s="2" t="s">
        <v>1626</v>
      </c>
      <c r="D848" s="1">
        <v>3</v>
      </c>
    </row>
    <row r="849" spans="1:4">
      <c r="A849" t="s">
        <v>5808</v>
      </c>
      <c r="B849" s="1"/>
      <c r="C849" s="2" t="s">
        <v>1164</v>
      </c>
      <c r="D849" s="1">
        <v>3</v>
      </c>
    </row>
    <row r="850" spans="1:4">
      <c r="A850" t="s">
        <v>5810</v>
      </c>
      <c r="B850" s="1"/>
      <c r="C850" s="2" t="s">
        <v>1164</v>
      </c>
      <c r="D850" s="1">
        <v>3</v>
      </c>
    </row>
    <row r="851" spans="1:4">
      <c r="A851" t="s">
        <v>5813</v>
      </c>
      <c r="B851" s="1"/>
      <c r="C851" s="2" t="s">
        <v>1164</v>
      </c>
      <c r="D851" s="1">
        <v>3</v>
      </c>
    </row>
    <row r="852" spans="1:4">
      <c r="A852" t="s">
        <v>5816</v>
      </c>
      <c r="B852" s="1"/>
      <c r="C852" s="2" t="s">
        <v>1164</v>
      </c>
      <c r="D852" s="1">
        <v>3</v>
      </c>
    </row>
    <row r="853" spans="1:4">
      <c r="A853" t="s">
        <v>5819</v>
      </c>
      <c r="B853" s="1"/>
      <c r="C853" s="2" t="s">
        <v>1164</v>
      </c>
      <c r="D853" s="1">
        <v>3</v>
      </c>
    </row>
    <row r="854" spans="1:4">
      <c r="A854" t="s">
        <v>5822</v>
      </c>
      <c r="B854" s="1"/>
      <c r="C854" s="2" t="s">
        <v>1164</v>
      </c>
      <c r="D854" s="1">
        <v>3</v>
      </c>
    </row>
    <row r="855" spans="1:4">
      <c r="A855" t="s">
        <v>5825</v>
      </c>
      <c r="B855" s="1"/>
      <c r="C855" s="2" t="s">
        <v>1164</v>
      </c>
      <c r="D855" s="1">
        <v>3</v>
      </c>
    </row>
    <row r="856" spans="1:4">
      <c r="A856" t="s">
        <v>5828</v>
      </c>
      <c r="B856" s="1"/>
      <c r="C856" s="2" t="s">
        <v>1164</v>
      </c>
      <c r="D856" s="1">
        <v>3</v>
      </c>
    </row>
    <row r="857" spans="1:4">
      <c r="A857" t="s">
        <v>5831</v>
      </c>
      <c r="B857" s="1"/>
      <c r="C857" s="2" t="s">
        <v>1164</v>
      </c>
      <c r="D857" s="1">
        <v>3</v>
      </c>
    </row>
    <row r="858" spans="1:4">
      <c r="A858" t="s">
        <v>5834</v>
      </c>
      <c r="B858" s="1"/>
      <c r="C858" s="2" t="s">
        <v>1164</v>
      </c>
      <c r="D858" s="1">
        <v>3</v>
      </c>
    </row>
    <row r="859" spans="1:4">
      <c r="A859" t="s">
        <v>5837</v>
      </c>
      <c r="B859" s="1"/>
      <c r="C859" s="2" t="s">
        <v>1164</v>
      </c>
      <c r="D859" s="1">
        <v>3</v>
      </c>
    </row>
    <row r="860" spans="1:4">
      <c r="A860" t="s">
        <v>5839</v>
      </c>
      <c r="B860" s="1"/>
      <c r="C860" s="2" t="s">
        <v>1164</v>
      </c>
      <c r="D860" s="1">
        <v>3</v>
      </c>
    </row>
    <row r="861" spans="1:4">
      <c r="A861" t="s">
        <v>5843</v>
      </c>
      <c r="B861" s="1"/>
      <c r="C861" s="2" t="s">
        <v>1164</v>
      </c>
      <c r="D861" s="1">
        <v>3</v>
      </c>
    </row>
    <row r="862" spans="1:4">
      <c r="A862" t="s">
        <v>5846</v>
      </c>
      <c r="B862" s="1"/>
      <c r="C862" s="2" t="s">
        <v>1164</v>
      </c>
      <c r="D862" s="1">
        <v>3</v>
      </c>
    </row>
    <row r="863" spans="1:4">
      <c r="A863" t="s">
        <v>5849</v>
      </c>
      <c r="B863" s="1"/>
      <c r="C863" s="2" t="s">
        <v>1164</v>
      </c>
      <c r="D863" s="1">
        <v>3</v>
      </c>
    </row>
    <row r="864" spans="1:4">
      <c r="A864" t="s">
        <v>5852</v>
      </c>
      <c r="B864" s="1"/>
      <c r="C864" s="2" t="s">
        <v>1164</v>
      </c>
      <c r="D864" s="1">
        <v>3</v>
      </c>
    </row>
  </sheetData>
  <autoFilter ref="A1:G864" xr:uid="{00000000-0009-0000-0000-000008000000}">
    <filterColumn colId="1" showButton="0"/>
    <filterColumn colId="2" showButton="0"/>
    <filterColumn colId="3" showButton="0"/>
    <filterColumn colId="4" showButton="0"/>
    <filterColumn colId="5" showButton="0"/>
  </autoFilter>
  <mergeCells count="3">
    <mergeCell ref="B1:G1"/>
    <mergeCell ref="B2:D2"/>
    <mergeCell ref="E2:G2"/>
  </mergeCells>
  <phoneticPr fontId="60" type="noConversion"/>
  <pageMargins left="0.70078740157480324" right="0.70078740157480324" top="0.75196850393700787" bottom="0.75196850393700787"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7"/>
  <dimension ref="A1:N788"/>
  <sheetViews>
    <sheetView topLeftCell="B519" workbookViewId="0">
      <selection activeCell="F527" sqref="F527"/>
    </sheetView>
  </sheetViews>
  <sheetFormatPr defaultColWidth="11.44140625" defaultRowHeight="14.4"/>
  <cols>
    <col min="1" max="1" width="57.44140625" customWidth="1"/>
    <col min="2" max="2" width="23.5546875" customWidth="1"/>
    <col min="3" max="3" width="19.44140625" customWidth="1"/>
    <col min="4" max="4" width="6" bestFit="1"/>
    <col min="5" max="5" width="10.5546875" bestFit="1"/>
    <col min="6" max="6" width="54.6640625" bestFit="1"/>
  </cols>
  <sheetData>
    <row r="1" spans="1:14">
      <c r="A1" s="24" t="s">
        <v>6919</v>
      </c>
      <c r="B1" s="24" t="s">
        <v>6920</v>
      </c>
      <c r="C1" s="24" t="s">
        <v>6921</v>
      </c>
      <c r="D1" s="24" t="s">
        <v>6922</v>
      </c>
      <c r="E1" s="24" t="s">
        <v>6923</v>
      </c>
      <c r="F1" s="24" t="s">
        <v>6924</v>
      </c>
    </row>
    <row r="2" spans="1:14">
      <c r="A2" s="27" t="s">
        <v>6925</v>
      </c>
      <c r="B2" t="s">
        <v>6926</v>
      </c>
      <c r="C2" t="s">
        <v>6927</v>
      </c>
      <c r="D2" t="s">
        <v>6928</v>
      </c>
      <c r="E2" t="s">
        <v>6929</v>
      </c>
      <c r="F2" t="s">
        <v>2889</v>
      </c>
    </row>
    <row r="3" spans="1:14">
      <c r="A3" s="27" t="s">
        <v>6930</v>
      </c>
      <c r="B3" t="s">
        <v>6926</v>
      </c>
      <c r="C3" t="s">
        <v>6927</v>
      </c>
      <c r="D3" t="s">
        <v>6928</v>
      </c>
      <c r="E3" t="s">
        <v>6929</v>
      </c>
      <c r="F3" t="s">
        <v>2898</v>
      </c>
    </row>
    <row r="4" spans="1:14">
      <c r="A4" s="27" t="s">
        <v>6931</v>
      </c>
      <c r="B4" t="s">
        <v>6926</v>
      </c>
      <c r="C4" t="s">
        <v>6927</v>
      </c>
      <c r="D4" t="s">
        <v>6928</v>
      </c>
      <c r="E4" t="s">
        <v>6929</v>
      </c>
      <c r="F4" t="s">
        <v>2902</v>
      </c>
    </row>
    <row r="5" spans="1:14">
      <c r="A5" s="27" t="s">
        <v>6932</v>
      </c>
      <c r="B5" t="s">
        <v>6926</v>
      </c>
      <c r="C5" t="s">
        <v>6927</v>
      </c>
      <c r="D5" t="s">
        <v>6928</v>
      </c>
      <c r="E5" t="s">
        <v>6929</v>
      </c>
      <c r="F5" t="s">
        <v>2907</v>
      </c>
    </row>
    <row r="6" spans="1:14">
      <c r="A6" s="27" t="s">
        <v>6933</v>
      </c>
      <c r="B6" t="s">
        <v>6926</v>
      </c>
      <c r="C6" t="s">
        <v>6927</v>
      </c>
      <c r="D6" t="s">
        <v>6928</v>
      </c>
      <c r="E6" t="s">
        <v>6929</v>
      </c>
      <c r="F6" t="s">
        <v>2911</v>
      </c>
    </row>
    <row r="7" spans="1:14">
      <c r="A7" s="27" t="s">
        <v>6934</v>
      </c>
      <c r="B7" t="s">
        <v>6926</v>
      </c>
      <c r="C7" t="s">
        <v>6927</v>
      </c>
      <c r="D7" t="s">
        <v>6928</v>
      </c>
      <c r="E7" t="s">
        <v>6929</v>
      </c>
      <c r="F7" t="s">
        <v>2916</v>
      </c>
    </row>
    <row r="8" spans="1:14">
      <c r="A8" s="27" t="s">
        <v>6935</v>
      </c>
      <c r="B8" t="s">
        <v>6926</v>
      </c>
      <c r="C8" t="s">
        <v>6927</v>
      </c>
      <c r="D8" t="s">
        <v>6928</v>
      </c>
      <c r="E8" t="s">
        <v>6929</v>
      </c>
      <c r="F8" t="s">
        <v>2921</v>
      </c>
    </row>
    <row r="9" spans="1:14">
      <c r="A9" s="27" t="s">
        <v>6936</v>
      </c>
      <c r="B9" t="s">
        <v>6926</v>
      </c>
      <c r="C9" t="s">
        <v>6927</v>
      </c>
      <c r="D9" t="s">
        <v>6928</v>
      </c>
      <c r="E9" t="s">
        <v>6929</v>
      </c>
      <c r="F9" t="s">
        <v>2928</v>
      </c>
    </row>
    <row r="10" spans="1:14">
      <c r="A10" s="27" t="s">
        <v>6937</v>
      </c>
      <c r="B10" t="s">
        <v>6926</v>
      </c>
      <c r="C10" t="s">
        <v>6927</v>
      </c>
      <c r="D10" t="s">
        <v>6928</v>
      </c>
      <c r="E10" t="s">
        <v>6929</v>
      </c>
      <c r="F10" t="s">
        <v>2932</v>
      </c>
    </row>
    <row r="11" spans="1:14">
      <c r="A11" s="27" t="s">
        <v>6938</v>
      </c>
      <c r="B11" t="s">
        <v>6926</v>
      </c>
      <c r="C11" t="s">
        <v>6927</v>
      </c>
      <c r="D11" t="s">
        <v>6928</v>
      </c>
      <c r="E11" t="s">
        <v>6929</v>
      </c>
      <c r="F11" t="s">
        <v>2937</v>
      </c>
    </row>
    <row r="12" spans="1:14">
      <c r="A12" s="27" t="s">
        <v>6939</v>
      </c>
      <c r="B12" t="s">
        <v>6926</v>
      </c>
      <c r="C12" t="s">
        <v>6927</v>
      </c>
      <c r="D12" t="s">
        <v>6928</v>
      </c>
      <c r="E12" t="s">
        <v>6929</v>
      </c>
      <c r="F12" t="s">
        <v>2942</v>
      </c>
    </row>
    <row r="13" spans="1:14">
      <c r="A13" s="27" t="s">
        <v>6940</v>
      </c>
      <c r="B13" t="s">
        <v>6926</v>
      </c>
      <c r="C13" t="s">
        <v>6927</v>
      </c>
      <c r="D13" t="s">
        <v>6928</v>
      </c>
      <c r="E13" t="s">
        <v>6929</v>
      </c>
      <c r="F13" t="s">
        <v>2947</v>
      </c>
    </row>
    <row r="14" spans="1:14">
      <c r="A14" s="27" t="s">
        <v>6941</v>
      </c>
      <c r="B14" t="s">
        <v>6926</v>
      </c>
      <c r="C14" t="s">
        <v>6927</v>
      </c>
      <c r="D14" t="s">
        <v>6928</v>
      </c>
      <c r="E14" t="s">
        <v>6929</v>
      </c>
      <c r="F14" t="s">
        <v>2952</v>
      </c>
    </row>
    <row r="15" spans="1:14">
      <c r="A15" s="27" t="s">
        <v>6942</v>
      </c>
      <c r="B15" t="s">
        <v>6926</v>
      </c>
      <c r="C15" t="s">
        <v>6943</v>
      </c>
      <c r="D15" t="s">
        <v>6928</v>
      </c>
      <c r="E15" t="s">
        <v>6929</v>
      </c>
      <c r="F15" t="s">
        <v>2957</v>
      </c>
      <c r="N15">
        <f>240*120</f>
        <v>28800</v>
      </c>
    </row>
    <row r="16" spans="1:14">
      <c r="A16" s="27" t="s">
        <v>6944</v>
      </c>
      <c r="B16" t="s">
        <v>6926</v>
      </c>
      <c r="C16" t="s">
        <v>6943</v>
      </c>
      <c r="D16" t="s">
        <v>6928</v>
      </c>
      <c r="E16" t="s">
        <v>6929</v>
      </c>
      <c r="F16" t="s">
        <v>2965</v>
      </c>
      <c r="N16">
        <f>400*7</f>
        <v>2800</v>
      </c>
    </row>
    <row r="17" spans="1:6">
      <c r="A17" s="27" t="s">
        <v>6945</v>
      </c>
      <c r="B17" t="s">
        <v>6926</v>
      </c>
      <c r="C17" t="s">
        <v>6943</v>
      </c>
      <c r="D17" t="s">
        <v>6928</v>
      </c>
      <c r="E17" t="s">
        <v>6929</v>
      </c>
      <c r="F17" t="s">
        <v>2970</v>
      </c>
    </row>
    <row r="18" spans="1:6">
      <c r="A18" s="27" t="s">
        <v>6946</v>
      </c>
      <c r="B18" t="s">
        <v>6926</v>
      </c>
      <c r="C18" t="s">
        <v>6943</v>
      </c>
      <c r="D18" t="s">
        <v>6928</v>
      </c>
      <c r="E18" t="s">
        <v>6929</v>
      </c>
      <c r="F18" t="s">
        <v>2975</v>
      </c>
    </row>
    <row r="19" spans="1:6">
      <c r="A19" s="27" t="s">
        <v>6947</v>
      </c>
      <c r="B19" t="s">
        <v>6926</v>
      </c>
      <c r="C19" t="s">
        <v>6943</v>
      </c>
      <c r="D19" t="s">
        <v>6928</v>
      </c>
      <c r="E19" t="s">
        <v>6929</v>
      </c>
      <c r="F19" t="s">
        <v>2982</v>
      </c>
    </row>
    <row r="20" spans="1:6">
      <c r="A20" s="27" t="s">
        <v>6948</v>
      </c>
      <c r="B20" t="s">
        <v>6926</v>
      </c>
      <c r="C20" t="s">
        <v>6943</v>
      </c>
      <c r="D20" t="s">
        <v>6928</v>
      </c>
      <c r="E20" t="s">
        <v>6929</v>
      </c>
      <c r="F20" t="s">
        <v>2987</v>
      </c>
    </row>
    <row r="21" spans="1:6">
      <c r="A21" s="27" t="s">
        <v>6949</v>
      </c>
      <c r="B21" t="s">
        <v>6926</v>
      </c>
      <c r="C21" t="s">
        <v>6943</v>
      </c>
      <c r="D21" t="s">
        <v>6928</v>
      </c>
      <c r="E21" t="s">
        <v>6929</v>
      </c>
      <c r="F21" t="s">
        <v>2992</v>
      </c>
    </row>
    <row r="22" spans="1:6">
      <c r="A22" s="27" t="s">
        <v>6950</v>
      </c>
      <c r="B22" t="s">
        <v>6926</v>
      </c>
      <c r="C22" t="s">
        <v>6943</v>
      </c>
      <c r="D22" t="s">
        <v>6928</v>
      </c>
      <c r="E22" t="s">
        <v>6929</v>
      </c>
      <c r="F22" t="s">
        <v>2997</v>
      </c>
    </row>
    <row r="23" spans="1:6">
      <c r="A23" s="27" t="s">
        <v>6951</v>
      </c>
      <c r="B23" t="s">
        <v>6926</v>
      </c>
      <c r="C23" t="s">
        <v>6943</v>
      </c>
      <c r="D23" t="s">
        <v>6928</v>
      </c>
      <c r="E23" t="s">
        <v>6929</v>
      </c>
      <c r="F23" t="s">
        <v>3002</v>
      </c>
    </row>
    <row r="24" spans="1:6">
      <c r="A24" s="27" t="s">
        <v>6952</v>
      </c>
      <c r="B24" t="s">
        <v>6926</v>
      </c>
      <c r="C24" t="s">
        <v>6943</v>
      </c>
      <c r="D24" t="s">
        <v>6928</v>
      </c>
      <c r="E24" t="s">
        <v>6929</v>
      </c>
      <c r="F24" t="s">
        <v>3007</v>
      </c>
    </row>
    <row r="25" spans="1:6">
      <c r="A25" s="27" t="s">
        <v>6953</v>
      </c>
      <c r="B25" t="s">
        <v>6926</v>
      </c>
      <c r="C25" t="s">
        <v>6943</v>
      </c>
      <c r="D25" t="s">
        <v>6928</v>
      </c>
      <c r="E25" t="s">
        <v>6929</v>
      </c>
      <c r="F25" t="s">
        <v>3012</v>
      </c>
    </row>
    <row r="26" spans="1:6">
      <c r="A26" s="27" t="s">
        <v>6954</v>
      </c>
      <c r="B26" t="s">
        <v>6926</v>
      </c>
      <c r="C26" t="s">
        <v>6943</v>
      </c>
      <c r="D26" t="s">
        <v>6928</v>
      </c>
      <c r="E26" t="s">
        <v>6929</v>
      </c>
      <c r="F26" t="s">
        <v>3017</v>
      </c>
    </row>
    <row r="27" spans="1:6">
      <c r="A27" s="27" t="s">
        <v>6955</v>
      </c>
      <c r="B27" t="s">
        <v>6926</v>
      </c>
      <c r="C27" t="s">
        <v>6943</v>
      </c>
      <c r="D27" t="s">
        <v>6928</v>
      </c>
      <c r="E27" t="s">
        <v>6929</v>
      </c>
      <c r="F27" t="s">
        <v>3022</v>
      </c>
    </row>
    <row r="28" spans="1:6">
      <c r="A28" s="27" t="s">
        <v>6956</v>
      </c>
      <c r="B28" t="s">
        <v>6926</v>
      </c>
      <c r="C28" t="s">
        <v>6943</v>
      </c>
      <c r="D28" t="s">
        <v>6928</v>
      </c>
      <c r="E28" t="s">
        <v>6929</v>
      </c>
      <c r="F28" t="s">
        <v>3027</v>
      </c>
    </row>
    <row r="29" spans="1:6">
      <c r="A29" s="27" t="s">
        <v>6957</v>
      </c>
      <c r="B29" t="s">
        <v>6926</v>
      </c>
      <c r="C29" t="s">
        <v>6943</v>
      </c>
      <c r="D29" t="s">
        <v>6928</v>
      </c>
      <c r="E29" t="s">
        <v>6929</v>
      </c>
      <c r="F29" t="s">
        <v>3032</v>
      </c>
    </row>
    <row r="30" spans="1:6">
      <c r="A30" s="27" t="s">
        <v>6958</v>
      </c>
      <c r="B30" t="s">
        <v>6926</v>
      </c>
      <c r="C30" t="s">
        <v>6943</v>
      </c>
      <c r="D30" t="s">
        <v>6928</v>
      </c>
      <c r="E30" t="s">
        <v>6929</v>
      </c>
      <c r="F30" t="s">
        <v>3037</v>
      </c>
    </row>
    <row r="31" spans="1:6">
      <c r="A31" s="27" t="s">
        <v>6959</v>
      </c>
      <c r="B31" t="s">
        <v>6926</v>
      </c>
      <c r="C31" t="s">
        <v>6943</v>
      </c>
      <c r="D31" t="s">
        <v>6928</v>
      </c>
      <c r="E31" t="s">
        <v>6929</v>
      </c>
      <c r="F31" t="s">
        <v>3042</v>
      </c>
    </row>
    <row r="32" spans="1:6">
      <c r="A32" s="27" t="s">
        <v>6960</v>
      </c>
      <c r="B32" t="s">
        <v>6926</v>
      </c>
      <c r="C32" t="s">
        <v>6943</v>
      </c>
      <c r="D32" t="s">
        <v>6928</v>
      </c>
      <c r="E32" t="s">
        <v>6929</v>
      </c>
      <c r="F32" t="s">
        <v>3047</v>
      </c>
    </row>
    <row r="33" spans="1:6">
      <c r="A33" s="27" t="s">
        <v>6961</v>
      </c>
      <c r="B33" t="s">
        <v>6926</v>
      </c>
      <c r="C33" t="s">
        <v>6943</v>
      </c>
      <c r="D33" t="s">
        <v>6928</v>
      </c>
      <c r="E33" t="s">
        <v>6929</v>
      </c>
      <c r="F33" t="s">
        <v>3052</v>
      </c>
    </row>
    <row r="34" spans="1:6">
      <c r="A34" s="27" t="s">
        <v>6962</v>
      </c>
      <c r="B34" t="s">
        <v>6926</v>
      </c>
      <c r="C34" t="s">
        <v>6943</v>
      </c>
      <c r="D34" t="s">
        <v>6928</v>
      </c>
      <c r="E34" t="s">
        <v>6929</v>
      </c>
      <c r="F34" t="s">
        <v>3057</v>
      </c>
    </row>
    <row r="35" spans="1:6">
      <c r="A35" s="27" t="s">
        <v>6963</v>
      </c>
      <c r="B35" t="s">
        <v>6926</v>
      </c>
      <c r="C35" t="s">
        <v>6943</v>
      </c>
      <c r="D35" t="s">
        <v>6928</v>
      </c>
      <c r="E35" t="s">
        <v>6929</v>
      </c>
      <c r="F35" t="s">
        <v>3062</v>
      </c>
    </row>
    <row r="36" spans="1:6">
      <c r="A36" s="27" t="s">
        <v>6964</v>
      </c>
      <c r="B36" t="s">
        <v>6926</v>
      </c>
      <c r="C36" t="s">
        <v>6943</v>
      </c>
      <c r="D36" t="s">
        <v>6928</v>
      </c>
      <c r="E36" t="s">
        <v>6929</v>
      </c>
      <c r="F36" t="s">
        <v>3067</v>
      </c>
    </row>
    <row r="37" spans="1:6">
      <c r="A37" s="27" t="s">
        <v>6965</v>
      </c>
      <c r="B37" t="s">
        <v>6926</v>
      </c>
      <c r="C37" t="s">
        <v>6943</v>
      </c>
      <c r="D37" t="s">
        <v>6928</v>
      </c>
      <c r="E37" t="s">
        <v>6929</v>
      </c>
      <c r="F37" t="s">
        <v>3072</v>
      </c>
    </row>
    <row r="38" spans="1:6">
      <c r="A38" s="30" t="s">
        <v>6966</v>
      </c>
      <c r="B38" t="s">
        <v>6926</v>
      </c>
      <c r="C38" t="s">
        <v>6967</v>
      </c>
      <c r="D38" t="s">
        <v>6928</v>
      </c>
      <c r="E38" t="s">
        <v>6929</v>
      </c>
      <c r="F38" t="s">
        <v>3155</v>
      </c>
    </row>
    <row r="39" spans="1:6">
      <c r="A39" s="30" t="s">
        <v>6968</v>
      </c>
      <c r="B39" t="s">
        <v>6926</v>
      </c>
      <c r="C39" t="s">
        <v>6967</v>
      </c>
      <c r="D39" t="s">
        <v>6928</v>
      </c>
      <c r="E39" t="s">
        <v>6929</v>
      </c>
      <c r="F39" t="s">
        <v>3163</v>
      </c>
    </row>
    <row r="40" spans="1:6">
      <c r="A40" s="30" t="s">
        <v>6969</v>
      </c>
      <c r="B40" t="s">
        <v>6926</v>
      </c>
      <c r="C40" t="s">
        <v>6967</v>
      </c>
      <c r="D40" t="s">
        <v>6928</v>
      </c>
      <c r="E40" t="s">
        <v>6929</v>
      </c>
      <c r="F40" t="s">
        <v>3169</v>
      </c>
    </row>
    <row r="41" spans="1:6">
      <c r="A41" s="30" t="s">
        <v>6970</v>
      </c>
      <c r="B41" t="s">
        <v>6926</v>
      </c>
      <c r="C41" t="s">
        <v>6967</v>
      </c>
      <c r="D41" t="s">
        <v>6928</v>
      </c>
      <c r="E41" t="s">
        <v>6929</v>
      </c>
      <c r="F41" t="s">
        <v>3175</v>
      </c>
    </row>
    <row r="42" spans="1:6">
      <c r="A42" s="27" t="s">
        <v>6971</v>
      </c>
      <c r="B42" t="s">
        <v>6926</v>
      </c>
      <c r="C42" t="s">
        <v>526</v>
      </c>
      <c r="D42" t="s">
        <v>6928</v>
      </c>
      <c r="E42" t="s">
        <v>6929</v>
      </c>
      <c r="F42" t="s">
        <v>3181</v>
      </c>
    </row>
    <row r="43" spans="1:6">
      <c r="A43" s="27" t="s">
        <v>6972</v>
      </c>
      <c r="B43" t="s">
        <v>6926</v>
      </c>
      <c r="C43" t="s">
        <v>526</v>
      </c>
      <c r="D43" t="s">
        <v>6928</v>
      </c>
      <c r="E43" t="s">
        <v>6929</v>
      </c>
      <c r="F43" t="s">
        <v>3188</v>
      </c>
    </row>
    <row r="44" spans="1:6">
      <c r="A44" s="27" t="s">
        <v>6973</v>
      </c>
      <c r="B44" t="s">
        <v>6926</v>
      </c>
      <c r="C44" t="s">
        <v>526</v>
      </c>
      <c r="D44" t="s">
        <v>6928</v>
      </c>
      <c r="E44" t="s">
        <v>6929</v>
      </c>
      <c r="F44" t="s">
        <v>3194</v>
      </c>
    </row>
    <row r="45" spans="1:6">
      <c r="A45" s="27" t="s">
        <v>6974</v>
      </c>
      <c r="B45" t="s">
        <v>6926</v>
      </c>
      <c r="C45" t="s">
        <v>526</v>
      </c>
      <c r="D45" t="s">
        <v>6928</v>
      </c>
      <c r="E45" t="s">
        <v>6929</v>
      </c>
      <c r="F45" t="s">
        <v>3200</v>
      </c>
    </row>
    <row r="46" spans="1:6">
      <c r="A46" s="27" t="s">
        <v>6975</v>
      </c>
      <c r="B46" t="s">
        <v>6926</v>
      </c>
      <c r="C46" t="s">
        <v>526</v>
      </c>
      <c r="D46" t="s">
        <v>6928</v>
      </c>
      <c r="E46" t="s">
        <v>6929</v>
      </c>
      <c r="F46" t="s">
        <v>3206</v>
      </c>
    </row>
    <row r="47" spans="1:6">
      <c r="A47" s="27" t="s">
        <v>6976</v>
      </c>
      <c r="B47" t="s">
        <v>6926</v>
      </c>
      <c r="C47" t="s">
        <v>526</v>
      </c>
      <c r="D47" t="s">
        <v>6928</v>
      </c>
      <c r="E47" t="s">
        <v>6929</v>
      </c>
      <c r="F47" t="s">
        <v>3212</v>
      </c>
    </row>
    <row r="48" spans="1:6">
      <c r="A48" s="27" t="s">
        <v>6977</v>
      </c>
      <c r="B48" t="s">
        <v>6926</v>
      </c>
      <c r="C48" t="s">
        <v>526</v>
      </c>
      <c r="D48" t="s">
        <v>6928</v>
      </c>
      <c r="E48" t="s">
        <v>6929</v>
      </c>
      <c r="F48" t="s">
        <v>3218</v>
      </c>
    </row>
    <row r="49" spans="1:6">
      <c r="A49" s="27" t="s">
        <v>6978</v>
      </c>
      <c r="B49" t="s">
        <v>6926</v>
      </c>
      <c r="C49" t="s">
        <v>526</v>
      </c>
      <c r="D49" t="s">
        <v>6928</v>
      </c>
      <c r="E49" t="s">
        <v>6929</v>
      </c>
      <c r="F49" t="s">
        <v>3225</v>
      </c>
    </row>
    <row r="50" spans="1:6">
      <c r="A50" s="27" t="s">
        <v>6979</v>
      </c>
      <c r="B50" t="s">
        <v>6926</v>
      </c>
      <c r="C50" t="s">
        <v>526</v>
      </c>
      <c r="D50" t="s">
        <v>6928</v>
      </c>
      <c r="E50" t="s">
        <v>6929</v>
      </c>
      <c r="F50" t="s">
        <v>3231</v>
      </c>
    </row>
    <row r="51" spans="1:6">
      <c r="A51" s="27" t="s">
        <v>6980</v>
      </c>
      <c r="B51" t="s">
        <v>6926</v>
      </c>
      <c r="C51" t="s">
        <v>526</v>
      </c>
      <c r="D51" t="s">
        <v>6928</v>
      </c>
      <c r="E51" t="s">
        <v>6929</v>
      </c>
      <c r="F51" t="s">
        <v>3235</v>
      </c>
    </row>
    <row r="52" spans="1:6">
      <c r="A52" s="27" t="s">
        <v>6981</v>
      </c>
      <c r="B52" t="s">
        <v>6926</v>
      </c>
      <c r="C52" t="s">
        <v>526</v>
      </c>
      <c r="D52" t="s">
        <v>6928</v>
      </c>
      <c r="E52" t="s">
        <v>6929</v>
      </c>
      <c r="F52" t="s">
        <v>3239</v>
      </c>
    </row>
    <row r="53" spans="1:6">
      <c r="A53" s="27" t="s">
        <v>6982</v>
      </c>
      <c r="B53" t="s">
        <v>6926</v>
      </c>
      <c r="C53" t="s">
        <v>526</v>
      </c>
      <c r="D53" t="s">
        <v>6928</v>
      </c>
      <c r="E53" t="s">
        <v>6929</v>
      </c>
      <c r="F53" t="s">
        <v>3245</v>
      </c>
    </row>
    <row r="54" spans="1:6">
      <c r="A54" s="27" t="s">
        <v>6983</v>
      </c>
      <c r="B54" t="s">
        <v>6926</v>
      </c>
      <c r="C54" t="s">
        <v>526</v>
      </c>
      <c r="D54" t="s">
        <v>6928</v>
      </c>
      <c r="E54" t="s">
        <v>6929</v>
      </c>
      <c r="F54" t="s">
        <v>3251</v>
      </c>
    </row>
    <row r="55" spans="1:6">
      <c r="A55" s="27" t="s">
        <v>6984</v>
      </c>
      <c r="B55" t="s">
        <v>6926</v>
      </c>
      <c r="C55" t="s">
        <v>526</v>
      </c>
      <c r="D55" t="s">
        <v>6928</v>
      </c>
      <c r="E55" t="s">
        <v>6929</v>
      </c>
      <c r="F55" t="s">
        <v>3257</v>
      </c>
    </row>
    <row r="56" spans="1:6">
      <c r="A56" s="27" t="s">
        <v>6985</v>
      </c>
      <c r="B56" t="s">
        <v>6926</v>
      </c>
      <c r="C56" t="s">
        <v>526</v>
      </c>
      <c r="D56" t="s">
        <v>6928</v>
      </c>
      <c r="E56" t="s">
        <v>6929</v>
      </c>
      <c r="F56" t="s">
        <v>3263</v>
      </c>
    </row>
    <row r="57" spans="1:6">
      <c r="A57" s="30" t="s">
        <v>6986</v>
      </c>
      <c r="B57" t="s">
        <v>6926</v>
      </c>
      <c r="C57" t="s">
        <v>6987</v>
      </c>
      <c r="D57" t="s">
        <v>6928</v>
      </c>
      <c r="E57" t="s">
        <v>6929</v>
      </c>
      <c r="F57" t="s">
        <v>3268</v>
      </c>
    </row>
    <row r="58" spans="1:6">
      <c r="A58" s="30" t="s">
        <v>6988</v>
      </c>
      <c r="B58" t="s">
        <v>6926</v>
      </c>
      <c r="C58" t="s">
        <v>6987</v>
      </c>
      <c r="D58" t="s">
        <v>6928</v>
      </c>
      <c r="E58" t="s">
        <v>6929</v>
      </c>
      <c r="F58" t="s">
        <v>3194</v>
      </c>
    </row>
    <row r="59" spans="1:6">
      <c r="A59" s="30" t="s">
        <v>6989</v>
      </c>
      <c r="B59" t="s">
        <v>6926</v>
      </c>
      <c r="C59" t="s">
        <v>6987</v>
      </c>
      <c r="D59" t="s">
        <v>6928</v>
      </c>
      <c r="E59" t="s">
        <v>6929</v>
      </c>
      <c r="F59" t="s">
        <v>3200</v>
      </c>
    </row>
    <row r="60" spans="1:6">
      <c r="A60" s="30" t="s">
        <v>6990</v>
      </c>
      <c r="B60" t="s">
        <v>6926</v>
      </c>
      <c r="C60" t="s">
        <v>6987</v>
      </c>
      <c r="D60" t="s">
        <v>6928</v>
      </c>
      <c r="E60" t="s">
        <v>6929</v>
      </c>
      <c r="F60" t="s">
        <v>3280</v>
      </c>
    </row>
    <row r="61" spans="1:6">
      <c r="A61" s="30" t="s">
        <v>6991</v>
      </c>
      <c r="B61" t="s">
        <v>6926</v>
      </c>
      <c r="C61" t="s">
        <v>6987</v>
      </c>
      <c r="D61" t="s">
        <v>6928</v>
      </c>
      <c r="E61" t="s">
        <v>6929</v>
      </c>
      <c r="F61" t="s">
        <v>3206</v>
      </c>
    </row>
    <row r="62" spans="1:6">
      <c r="A62" s="30" t="s">
        <v>6992</v>
      </c>
      <c r="B62" t="s">
        <v>6926</v>
      </c>
      <c r="C62" t="s">
        <v>6987</v>
      </c>
      <c r="D62" t="s">
        <v>6928</v>
      </c>
      <c r="E62" t="s">
        <v>6929</v>
      </c>
      <c r="F62" t="s">
        <v>3212</v>
      </c>
    </row>
    <row r="63" spans="1:6">
      <c r="A63" s="30" t="s">
        <v>6993</v>
      </c>
      <c r="B63" t="s">
        <v>6926</v>
      </c>
      <c r="C63" t="s">
        <v>6987</v>
      </c>
      <c r="D63" t="s">
        <v>6928</v>
      </c>
      <c r="E63" t="s">
        <v>6929</v>
      </c>
      <c r="F63" t="s">
        <v>3218</v>
      </c>
    </row>
    <row r="64" spans="1:6">
      <c r="A64" s="30" t="s">
        <v>6994</v>
      </c>
      <c r="B64" t="s">
        <v>6926</v>
      </c>
      <c r="C64" t="s">
        <v>6987</v>
      </c>
      <c r="D64" t="s">
        <v>6928</v>
      </c>
      <c r="E64" t="s">
        <v>6929</v>
      </c>
      <c r="F64" t="s">
        <v>3225</v>
      </c>
    </row>
    <row r="65" spans="1:6">
      <c r="A65" s="30" t="s">
        <v>6995</v>
      </c>
      <c r="B65" t="s">
        <v>6926</v>
      </c>
      <c r="C65" t="s">
        <v>6987</v>
      </c>
      <c r="D65" t="s">
        <v>6928</v>
      </c>
      <c r="E65" t="s">
        <v>6929</v>
      </c>
      <c r="F65" t="s">
        <v>3231</v>
      </c>
    </row>
    <row r="66" spans="1:6">
      <c r="A66" s="30" t="s">
        <v>6996</v>
      </c>
      <c r="B66" t="s">
        <v>6926</v>
      </c>
      <c r="C66" t="s">
        <v>6987</v>
      </c>
      <c r="D66" t="s">
        <v>6928</v>
      </c>
      <c r="E66" t="s">
        <v>6929</v>
      </c>
      <c r="F66" t="s">
        <v>3235</v>
      </c>
    </row>
    <row r="67" spans="1:6">
      <c r="A67" s="30" t="s">
        <v>6997</v>
      </c>
      <c r="B67" t="s">
        <v>6926</v>
      </c>
      <c r="C67" t="s">
        <v>6987</v>
      </c>
      <c r="D67" t="s">
        <v>6928</v>
      </c>
      <c r="E67" t="s">
        <v>6929</v>
      </c>
      <c r="F67" t="s">
        <v>3305</v>
      </c>
    </row>
    <row r="68" spans="1:6">
      <c r="A68" s="30" t="s">
        <v>6998</v>
      </c>
      <c r="B68" t="s">
        <v>6926</v>
      </c>
      <c r="C68" t="s">
        <v>6987</v>
      </c>
      <c r="D68" t="s">
        <v>6928</v>
      </c>
      <c r="E68" t="s">
        <v>6929</v>
      </c>
      <c r="F68" t="s">
        <v>3311</v>
      </c>
    </row>
    <row r="69" spans="1:6">
      <c r="A69" s="30" t="s">
        <v>6999</v>
      </c>
      <c r="B69" t="s">
        <v>6926</v>
      </c>
      <c r="C69" t="s">
        <v>6987</v>
      </c>
      <c r="D69" t="s">
        <v>6928</v>
      </c>
      <c r="E69" t="s">
        <v>6929</v>
      </c>
      <c r="F69" t="s">
        <v>3316</v>
      </c>
    </row>
    <row r="70" spans="1:6">
      <c r="A70" s="30" t="s">
        <v>7000</v>
      </c>
      <c r="B70" t="s">
        <v>6926</v>
      </c>
      <c r="C70" t="s">
        <v>6987</v>
      </c>
      <c r="D70" t="s">
        <v>6928</v>
      </c>
      <c r="E70" t="s">
        <v>6929</v>
      </c>
      <c r="F70" t="s">
        <v>3319</v>
      </c>
    </row>
    <row r="71" spans="1:6">
      <c r="A71" s="30" t="s">
        <v>7001</v>
      </c>
      <c r="B71" t="s">
        <v>6926</v>
      </c>
      <c r="C71" t="s">
        <v>6987</v>
      </c>
      <c r="D71" t="s">
        <v>6928</v>
      </c>
      <c r="E71" t="s">
        <v>6929</v>
      </c>
      <c r="F71" t="s">
        <v>3323</v>
      </c>
    </row>
    <row r="72" spans="1:6">
      <c r="A72" s="30" t="s">
        <v>7002</v>
      </c>
      <c r="B72" t="s">
        <v>6926</v>
      </c>
      <c r="C72" t="s">
        <v>6987</v>
      </c>
      <c r="D72" t="s">
        <v>6928</v>
      </c>
      <c r="E72" t="s">
        <v>6929</v>
      </c>
      <c r="F72" t="s">
        <v>3329</v>
      </c>
    </row>
    <row r="73" spans="1:6">
      <c r="A73" s="30" t="s">
        <v>7003</v>
      </c>
      <c r="B73" t="s">
        <v>6926</v>
      </c>
      <c r="C73" t="s">
        <v>6987</v>
      </c>
      <c r="D73" t="s">
        <v>6928</v>
      </c>
      <c r="E73" t="s">
        <v>6929</v>
      </c>
      <c r="F73" t="s">
        <v>3336</v>
      </c>
    </row>
    <row r="74" spans="1:6">
      <c r="A74" s="30" t="s">
        <v>7004</v>
      </c>
      <c r="B74" t="s">
        <v>6926</v>
      </c>
      <c r="C74" t="s">
        <v>6987</v>
      </c>
      <c r="D74" t="s">
        <v>6928</v>
      </c>
      <c r="E74" t="s">
        <v>6929</v>
      </c>
      <c r="F74" t="s">
        <v>3342</v>
      </c>
    </row>
    <row r="75" spans="1:6">
      <c r="A75" s="30" t="s">
        <v>7005</v>
      </c>
      <c r="B75" t="s">
        <v>6926</v>
      </c>
      <c r="C75" t="s">
        <v>6987</v>
      </c>
      <c r="D75" t="s">
        <v>6928</v>
      </c>
      <c r="E75" t="s">
        <v>6929</v>
      </c>
      <c r="F75" t="s">
        <v>3348</v>
      </c>
    </row>
    <row r="76" spans="1:6">
      <c r="A76" s="30" t="s">
        <v>7006</v>
      </c>
      <c r="B76" t="s">
        <v>6926</v>
      </c>
      <c r="C76" t="s">
        <v>7007</v>
      </c>
      <c r="D76" t="s">
        <v>6928</v>
      </c>
      <c r="E76" t="s">
        <v>6929</v>
      </c>
      <c r="F76" t="s">
        <v>3354</v>
      </c>
    </row>
    <row r="77" spans="1:6">
      <c r="A77" s="30" t="s">
        <v>7008</v>
      </c>
      <c r="B77" t="s">
        <v>6926</v>
      </c>
      <c r="C77" t="s">
        <v>7007</v>
      </c>
      <c r="D77" t="s">
        <v>6928</v>
      </c>
      <c r="E77" t="s">
        <v>6929</v>
      </c>
      <c r="F77" t="s">
        <v>3359</v>
      </c>
    </row>
    <row r="78" spans="1:6">
      <c r="A78" s="30" t="s">
        <v>7009</v>
      </c>
      <c r="B78" t="s">
        <v>6926</v>
      </c>
      <c r="C78" t="s">
        <v>7007</v>
      </c>
      <c r="D78" t="s">
        <v>6928</v>
      </c>
      <c r="E78" t="s">
        <v>6929</v>
      </c>
      <c r="F78" t="s">
        <v>3393</v>
      </c>
    </row>
    <row r="79" spans="1:6">
      <c r="A79" s="30" t="s">
        <v>7010</v>
      </c>
      <c r="B79" t="s">
        <v>6926</v>
      </c>
      <c r="C79" t="s">
        <v>7007</v>
      </c>
      <c r="D79" t="s">
        <v>6928</v>
      </c>
      <c r="E79" t="s">
        <v>6929</v>
      </c>
      <c r="F79" t="s">
        <v>3396</v>
      </c>
    </row>
    <row r="80" spans="1:6">
      <c r="A80" s="30" t="s">
        <v>7011</v>
      </c>
      <c r="B80" t="s">
        <v>6926</v>
      </c>
      <c r="C80" t="s">
        <v>7007</v>
      </c>
      <c r="D80" t="s">
        <v>6928</v>
      </c>
      <c r="E80" t="s">
        <v>6929</v>
      </c>
      <c r="F80" t="s">
        <v>3399</v>
      </c>
    </row>
    <row r="81" spans="1:6">
      <c r="A81" s="30" t="s">
        <v>7012</v>
      </c>
      <c r="B81" t="s">
        <v>6926</v>
      </c>
      <c r="C81" t="s">
        <v>7007</v>
      </c>
      <c r="D81" t="s">
        <v>6928</v>
      </c>
      <c r="E81" t="s">
        <v>6929</v>
      </c>
      <c r="F81" t="s">
        <v>3402</v>
      </c>
    </row>
    <row r="82" spans="1:6">
      <c r="A82" s="30" t="s">
        <v>7013</v>
      </c>
      <c r="B82" t="s">
        <v>6926</v>
      </c>
      <c r="C82" t="s">
        <v>7007</v>
      </c>
      <c r="D82" t="s">
        <v>6928</v>
      </c>
      <c r="E82" t="s">
        <v>6929</v>
      </c>
      <c r="F82" t="s">
        <v>3405</v>
      </c>
    </row>
    <row r="83" spans="1:6">
      <c r="A83" s="30" t="s">
        <v>7014</v>
      </c>
      <c r="B83" t="s">
        <v>6926</v>
      </c>
      <c r="C83" t="s">
        <v>7007</v>
      </c>
      <c r="D83" t="s">
        <v>6928</v>
      </c>
      <c r="E83" t="s">
        <v>6929</v>
      </c>
      <c r="F83" t="s">
        <v>3408</v>
      </c>
    </row>
    <row r="84" spans="1:6">
      <c r="A84" s="30" t="s">
        <v>7015</v>
      </c>
      <c r="B84" t="s">
        <v>6926</v>
      </c>
      <c r="C84" t="s">
        <v>7007</v>
      </c>
      <c r="D84" t="s">
        <v>6928</v>
      </c>
      <c r="E84" t="s">
        <v>6929</v>
      </c>
      <c r="F84" t="s">
        <v>3411</v>
      </c>
    </row>
    <row r="85" spans="1:6">
      <c r="A85" s="30" t="s">
        <v>7016</v>
      </c>
      <c r="B85" t="s">
        <v>6926</v>
      </c>
      <c r="C85" t="s">
        <v>7007</v>
      </c>
      <c r="D85" t="s">
        <v>6928</v>
      </c>
      <c r="E85" t="s">
        <v>6929</v>
      </c>
      <c r="F85" t="s">
        <v>3415</v>
      </c>
    </row>
    <row r="86" spans="1:6">
      <c r="A86" s="30" t="s">
        <v>7017</v>
      </c>
      <c r="B86" t="s">
        <v>6926</v>
      </c>
      <c r="C86" t="s">
        <v>7007</v>
      </c>
      <c r="D86" t="s">
        <v>6928</v>
      </c>
      <c r="E86" t="s">
        <v>6929</v>
      </c>
      <c r="F86" t="s">
        <v>3417</v>
      </c>
    </row>
    <row r="87" spans="1:6">
      <c r="A87" s="30" t="s">
        <v>7018</v>
      </c>
      <c r="B87" t="s">
        <v>6926</v>
      </c>
      <c r="C87" t="s">
        <v>7007</v>
      </c>
      <c r="D87" t="s">
        <v>6928</v>
      </c>
      <c r="E87" t="s">
        <v>6929</v>
      </c>
      <c r="F87" t="s">
        <v>3421</v>
      </c>
    </row>
    <row r="88" spans="1:6">
      <c r="A88" s="30" t="s">
        <v>7019</v>
      </c>
      <c r="B88" t="s">
        <v>6926</v>
      </c>
      <c r="C88" t="s">
        <v>7007</v>
      </c>
      <c r="D88" t="s">
        <v>6928</v>
      </c>
      <c r="E88" t="s">
        <v>6929</v>
      </c>
      <c r="F88" t="s">
        <v>3424</v>
      </c>
    </row>
    <row r="89" spans="1:6">
      <c r="A89" s="30" t="s">
        <v>7020</v>
      </c>
      <c r="B89" t="s">
        <v>6926</v>
      </c>
      <c r="C89" t="s">
        <v>7007</v>
      </c>
      <c r="D89" t="s">
        <v>6928</v>
      </c>
      <c r="E89" t="s">
        <v>6929</v>
      </c>
      <c r="F89" t="s">
        <v>3427</v>
      </c>
    </row>
    <row r="90" spans="1:6">
      <c r="A90" s="30" t="s">
        <v>7021</v>
      </c>
      <c r="B90" t="s">
        <v>6926</v>
      </c>
      <c r="C90" t="s">
        <v>7007</v>
      </c>
      <c r="D90" t="s">
        <v>6928</v>
      </c>
      <c r="E90" t="s">
        <v>6929</v>
      </c>
      <c r="F90" t="s">
        <v>3430</v>
      </c>
    </row>
    <row r="91" spans="1:6">
      <c r="A91" s="30" t="s">
        <v>7022</v>
      </c>
      <c r="B91" t="s">
        <v>6926</v>
      </c>
      <c r="C91" t="s">
        <v>7007</v>
      </c>
      <c r="D91" t="s">
        <v>6928</v>
      </c>
      <c r="E91" t="s">
        <v>6929</v>
      </c>
      <c r="F91" t="s">
        <v>3432</v>
      </c>
    </row>
    <row r="92" spans="1:6">
      <c r="A92" s="30" t="s">
        <v>7023</v>
      </c>
      <c r="B92" t="s">
        <v>6926</v>
      </c>
      <c r="C92" t="s">
        <v>7024</v>
      </c>
      <c r="D92" t="s">
        <v>6928</v>
      </c>
      <c r="E92" t="s">
        <v>6929</v>
      </c>
      <c r="F92" t="s">
        <v>3531</v>
      </c>
    </row>
    <row r="93" spans="1:6">
      <c r="A93" s="30" t="s">
        <v>7025</v>
      </c>
      <c r="B93" t="s">
        <v>6926</v>
      </c>
      <c r="C93" t="s">
        <v>7024</v>
      </c>
      <c r="D93" t="s">
        <v>6928</v>
      </c>
      <c r="E93" t="s">
        <v>6929</v>
      </c>
      <c r="F93" t="s">
        <v>3354</v>
      </c>
    </row>
    <row r="94" spans="1:6">
      <c r="A94" s="30" t="s">
        <v>7026</v>
      </c>
      <c r="B94" t="s">
        <v>6926</v>
      </c>
      <c r="C94" t="s">
        <v>7024</v>
      </c>
      <c r="D94" t="s">
        <v>6928</v>
      </c>
      <c r="E94" t="s">
        <v>6929</v>
      </c>
      <c r="F94" t="s">
        <v>3438</v>
      </c>
    </row>
    <row r="95" spans="1:6">
      <c r="A95" s="30" t="s">
        <v>7027</v>
      </c>
      <c r="B95" t="s">
        <v>6926</v>
      </c>
      <c r="C95" t="s">
        <v>7024</v>
      </c>
      <c r="D95" t="s">
        <v>6928</v>
      </c>
      <c r="E95" t="s">
        <v>6929</v>
      </c>
      <c r="F95" t="s">
        <v>3441</v>
      </c>
    </row>
    <row r="96" spans="1:6">
      <c r="A96" s="30" t="s">
        <v>7028</v>
      </c>
      <c r="B96" t="s">
        <v>6926</v>
      </c>
      <c r="C96" t="s">
        <v>7024</v>
      </c>
      <c r="D96" t="s">
        <v>6928</v>
      </c>
      <c r="E96" t="s">
        <v>6929</v>
      </c>
      <c r="F96" t="s">
        <v>3444</v>
      </c>
    </row>
    <row r="97" spans="1:6">
      <c r="A97" s="30" t="s">
        <v>7029</v>
      </c>
      <c r="B97" t="s">
        <v>6926</v>
      </c>
      <c r="C97" t="s">
        <v>7024</v>
      </c>
      <c r="D97" t="s">
        <v>6928</v>
      </c>
      <c r="E97" t="s">
        <v>6929</v>
      </c>
      <c r="F97" t="s">
        <v>3447</v>
      </c>
    </row>
    <row r="98" spans="1:6">
      <c r="A98" s="30" t="s">
        <v>7030</v>
      </c>
      <c r="B98" t="s">
        <v>6926</v>
      </c>
      <c r="C98" t="s">
        <v>7024</v>
      </c>
      <c r="D98" t="s">
        <v>6928</v>
      </c>
      <c r="E98" t="s">
        <v>6929</v>
      </c>
      <c r="F98" t="s">
        <v>3450</v>
      </c>
    </row>
    <row r="99" spans="1:6">
      <c r="A99" s="30" t="s">
        <v>7031</v>
      </c>
      <c r="B99" t="s">
        <v>6926</v>
      </c>
      <c r="C99" t="s">
        <v>7024</v>
      </c>
      <c r="D99" t="s">
        <v>6928</v>
      </c>
      <c r="E99" t="s">
        <v>6929</v>
      </c>
      <c r="F99" t="s">
        <v>3453</v>
      </c>
    </row>
    <row r="100" spans="1:6">
      <c r="A100" s="30" t="s">
        <v>7032</v>
      </c>
      <c r="B100" t="s">
        <v>6926</v>
      </c>
      <c r="C100" t="s">
        <v>7024</v>
      </c>
      <c r="D100" t="s">
        <v>6928</v>
      </c>
      <c r="E100" t="s">
        <v>6929</v>
      </c>
      <c r="F100" t="s">
        <v>3456</v>
      </c>
    </row>
    <row r="101" spans="1:6">
      <c r="A101" s="30" t="s">
        <v>7033</v>
      </c>
      <c r="B101" t="s">
        <v>6926</v>
      </c>
      <c r="C101" t="s">
        <v>7024</v>
      </c>
      <c r="D101" t="s">
        <v>6928</v>
      </c>
      <c r="E101" t="s">
        <v>6929</v>
      </c>
      <c r="F101" t="s">
        <v>3459</v>
      </c>
    </row>
    <row r="102" spans="1:6">
      <c r="A102" s="30" t="s">
        <v>7034</v>
      </c>
      <c r="B102" t="s">
        <v>6926</v>
      </c>
      <c r="C102" t="s">
        <v>7024</v>
      </c>
      <c r="D102" t="s">
        <v>6928</v>
      </c>
      <c r="E102" t="s">
        <v>6929</v>
      </c>
      <c r="F102" t="s">
        <v>3462</v>
      </c>
    </row>
    <row r="103" spans="1:6">
      <c r="A103" s="30" t="s">
        <v>7035</v>
      </c>
      <c r="B103" t="s">
        <v>6926</v>
      </c>
      <c r="C103" t="s">
        <v>7024</v>
      </c>
      <c r="D103" t="s">
        <v>6928</v>
      </c>
      <c r="E103" t="s">
        <v>6929</v>
      </c>
      <c r="F103" t="s">
        <v>3465</v>
      </c>
    </row>
    <row r="104" spans="1:6">
      <c r="A104" s="30" t="s">
        <v>7036</v>
      </c>
      <c r="B104" t="s">
        <v>6926</v>
      </c>
      <c r="C104" t="s">
        <v>7024</v>
      </c>
      <c r="D104" t="s">
        <v>6928</v>
      </c>
      <c r="E104" t="s">
        <v>6929</v>
      </c>
      <c r="F104" t="s">
        <v>3468</v>
      </c>
    </row>
    <row r="105" spans="1:6">
      <c r="A105" s="30" t="s">
        <v>7037</v>
      </c>
      <c r="B105" t="s">
        <v>6926</v>
      </c>
      <c r="C105" t="s">
        <v>7024</v>
      </c>
      <c r="D105" t="s">
        <v>6928</v>
      </c>
      <c r="E105" t="s">
        <v>6929</v>
      </c>
      <c r="F105" t="s">
        <v>3471</v>
      </c>
    </row>
    <row r="106" spans="1:6">
      <c r="A106" s="30" t="s">
        <v>7038</v>
      </c>
      <c r="B106" t="s">
        <v>6926</v>
      </c>
      <c r="C106" t="s">
        <v>7024</v>
      </c>
      <c r="D106" t="s">
        <v>6928</v>
      </c>
      <c r="E106" t="s">
        <v>6929</v>
      </c>
      <c r="F106" t="s">
        <v>3473</v>
      </c>
    </row>
    <row r="107" spans="1:6">
      <c r="A107" s="30" t="s">
        <v>7039</v>
      </c>
      <c r="B107" t="s">
        <v>6926</v>
      </c>
      <c r="C107" t="s">
        <v>7024</v>
      </c>
      <c r="D107" t="s">
        <v>6928</v>
      </c>
      <c r="E107" t="s">
        <v>6929</v>
      </c>
      <c r="F107" t="s">
        <v>3477</v>
      </c>
    </row>
    <row r="108" spans="1:6">
      <c r="A108" s="30" t="s">
        <v>7040</v>
      </c>
      <c r="B108" t="s">
        <v>6926</v>
      </c>
      <c r="C108" t="s">
        <v>7024</v>
      </c>
      <c r="D108" t="s">
        <v>6928</v>
      </c>
      <c r="E108" t="s">
        <v>6929</v>
      </c>
      <c r="F108" t="s">
        <v>3480</v>
      </c>
    </row>
    <row r="109" spans="1:6">
      <c r="A109" s="30" t="s">
        <v>7041</v>
      </c>
      <c r="B109" t="s">
        <v>6926</v>
      </c>
      <c r="C109" t="s">
        <v>7024</v>
      </c>
      <c r="D109" t="s">
        <v>6928</v>
      </c>
      <c r="E109" t="s">
        <v>6929</v>
      </c>
      <c r="F109" t="s">
        <v>3483</v>
      </c>
    </row>
    <row r="110" spans="1:6">
      <c r="A110" s="30" t="s">
        <v>7042</v>
      </c>
      <c r="B110" t="s">
        <v>6926</v>
      </c>
      <c r="C110" t="s">
        <v>7024</v>
      </c>
      <c r="D110" t="s">
        <v>6928</v>
      </c>
      <c r="E110" t="s">
        <v>6929</v>
      </c>
      <c r="F110" t="s">
        <v>3486</v>
      </c>
    </row>
    <row r="111" spans="1:6">
      <c r="A111" s="30" t="s">
        <v>7043</v>
      </c>
      <c r="B111" t="s">
        <v>6926</v>
      </c>
      <c r="C111" t="s">
        <v>7024</v>
      </c>
      <c r="D111" t="s">
        <v>6928</v>
      </c>
      <c r="E111" t="s">
        <v>6929</v>
      </c>
      <c r="F111" t="s">
        <v>3489</v>
      </c>
    </row>
    <row r="112" spans="1:6">
      <c r="A112" s="30" t="s">
        <v>7044</v>
      </c>
      <c r="B112" t="s">
        <v>6926</v>
      </c>
      <c r="C112" t="s">
        <v>7024</v>
      </c>
      <c r="D112" t="s">
        <v>6928</v>
      </c>
      <c r="E112" t="s">
        <v>6929</v>
      </c>
      <c r="F112" t="s">
        <v>3492</v>
      </c>
    </row>
    <row r="113" spans="1:6">
      <c r="A113" s="30" t="s">
        <v>7045</v>
      </c>
      <c r="B113" t="s">
        <v>6926</v>
      </c>
      <c r="C113" t="s">
        <v>7024</v>
      </c>
      <c r="D113" t="s">
        <v>6928</v>
      </c>
      <c r="E113" t="s">
        <v>6929</v>
      </c>
      <c r="F113" t="s">
        <v>3495</v>
      </c>
    </row>
    <row r="114" spans="1:6">
      <c r="A114" s="30" t="s">
        <v>7046</v>
      </c>
      <c r="B114" t="s">
        <v>6926</v>
      </c>
      <c r="C114" t="s">
        <v>7024</v>
      </c>
      <c r="D114" t="s">
        <v>6928</v>
      </c>
      <c r="E114" t="s">
        <v>6929</v>
      </c>
      <c r="F114" t="s">
        <v>3498</v>
      </c>
    </row>
    <row r="115" spans="1:6">
      <c r="A115" s="30" t="s">
        <v>7047</v>
      </c>
      <c r="B115" t="s">
        <v>6926</v>
      </c>
      <c r="C115" t="s">
        <v>7024</v>
      </c>
      <c r="D115" t="s">
        <v>6928</v>
      </c>
      <c r="E115" t="s">
        <v>6929</v>
      </c>
      <c r="F115" t="s">
        <v>3501</v>
      </c>
    </row>
    <row r="116" spans="1:6">
      <c r="A116" s="30" t="s">
        <v>7048</v>
      </c>
      <c r="B116" t="s">
        <v>6926</v>
      </c>
      <c r="C116" t="s">
        <v>7024</v>
      </c>
      <c r="D116" t="s">
        <v>6928</v>
      </c>
      <c r="E116" t="s">
        <v>6929</v>
      </c>
      <c r="F116" t="s">
        <v>3504</v>
      </c>
    </row>
    <row r="117" spans="1:6">
      <c r="A117" s="30" t="s">
        <v>7049</v>
      </c>
      <c r="B117" t="s">
        <v>6926</v>
      </c>
      <c r="C117" t="s">
        <v>7024</v>
      </c>
      <c r="D117" t="s">
        <v>6928</v>
      </c>
      <c r="E117" t="s">
        <v>6929</v>
      </c>
      <c r="F117" t="s">
        <v>3507</v>
      </c>
    </row>
    <row r="118" spans="1:6">
      <c r="A118" s="30" t="s">
        <v>7050</v>
      </c>
      <c r="B118" t="s">
        <v>6926</v>
      </c>
      <c r="C118" t="s">
        <v>7024</v>
      </c>
      <c r="D118" t="s">
        <v>6928</v>
      </c>
      <c r="E118" t="s">
        <v>6929</v>
      </c>
      <c r="F118" t="s">
        <v>3510</v>
      </c>
    </row>
    <row r="119" spans="1:6">
      <c r="A119" s="30" t="s">
        <v>7051</v>
      </c>
      <c r="B119" t="s">
        <v>6926</v>
      </c>
      <c r="C119" t="s">
        <v>7024</v>
      </c>
      <c r="D119" t="s">
        <v>6928</v>
      </c>
      <c r="E119" t="s">
        <v>6929</v>
      </c>
      <c r="F119" t="s">
        <v>3513</v>
      </c>
    </row>
    <row r="120" spans="1:6">
      <c r="A120" s="30" t="s">
        <v>7052</v>
      </c>
      <c r="B120" t="s">
        <v>6926</v>
      </c>
      <c r="C120" t="s">
        <v>7024</v>
      </c>
      <c r="D120" t="s">
        <v>6928</v>
      </c>
      <c r="E120" t="s">
        <v>6929</v>
      </c>
      <c r="F120" t="s">
        <v>3516</v>
      </c>
    </row>
    <row r="121" spans="1:6">
      <c r="A121" s="30" t="s">
        <v>7053</v>
      </c>
      <c r="B121" t="s">
        <v>6926</v>
      </c>
      <c r="C121" t="s">
        <v>7024</v>
      </c>
      <c r="D121" t="s">
        <v>6928</v>
      </c>
      <c r="E121" t="s">
        <v>6929</v>
      </c>
      <c r="F121" t="s">
        <v>3519</v>
      </c>
    </row>
    <row r="122" spans="1:6">
      <c r="A122" s="30" t="s">
        <v>7054</v>
      </c>
      <c r="B122" t="s">
        <v>6926</v>
      </c>
      <c r="C122" t="s">
        <v>7024</v>
      </c>
      <c r="D122" t="s">
        <v>6928</v>
      </c>
      <c r="E122" t="s">
        <v>6929</v>
      </c>
      <c r="F122" t="s">
        <v>3522</v>
      </c>
    </row>
    <row r="123" spans="1:6">
      <c r="A123" s="30" t="s">
        <v>7055</v>
      </c>
      <c r="B123" t="s">
        <v>6926</v>
      </c>
      <c r="C123" t="s">
        <v>7024</v>
      </c>
      <c r="D123" t="s">
        <v>6928</v>
      </c>
      <c r="E123" t="s">
        <v>6929</v>
      </c>
      <c r="F123" t="s">
        <v>3525</v>
      </c>
    </row>
    <row r="124" spans="1:6">
      <c r="A124" s="30" t="s">
        <v>7056</v>
      </c>
      <c r="B124" t="s">
        <v>6926</v>
      </c>
      <c r="C124" t="s">
        <v>7024</v>
      </c>
      <c r="D124" t="s">
        <v>6928</v>
      </c>
      <c r="E124" t="s">
        <v>6929</v>
      </c>
      <c r="F124" t="s">
        <v>3528</v>
      </c>
    </row>
    <row r="125" spans="1:6">
      <c r="A125" s="30" t="s">
        <v>7057</v>
      </c>
      <c r="B125" t="s">
        <v>6926</v>
      </c>
      <c r="C125" t="s">
        <v>7058</v>
      </c>
      <c r="D125" t="s">
        <v>6928</v>
      </c>
      <c r="E125" t="s">
        <v>6929</v>
      </c>
      <c r="F125" t="s">
        <v>3354</v>
      </c>
    </row>
    <row r="126" spans="1:6">
      <c r="A126" s="30" t="s">
        <v>7059</v>
      </c>
      <c r="B126" t="s">
        <v>6926</v>
      </c>
      <c r="C126" t="s">
        <v>7058</v>
      </c>
      <c r="D126" t="s">
        <v>6928</v>
      </c>
      <c r="E126" t="s">
        <v>6929</v>
      </c>
      <c r="F126" t="s">
        <v>3591</v>
      </c>
    </row>
    <row r="127" spans="1:6">
      <c r="A127" s="30" t="s">
        <v>7060</v>
      </c>
      <c r="B127" t="s">
        <v>6926</v>
      </c>
      <c r="C127" t="s">
        <v>7058</v>
      </c>
      <c r="D127" t="s">
        <v>6928</v>
      </c>
      <c r="E127" t="s">
        <v>6929</v>
      </c>
      <c r="F127" t="s">
        <v>3444</v>
      </c>
    </row>
    <row r="128" spans="1:6">
      <c r="A128" s="30" t="s">
        <v>7061</v>
      </c>
      <c r="B128" t="s">
        <v>6926</v>
      </c>
      <c r="C128" t="s">
        <v>7058</v>
      </c>
      <c r="D128" t="s">
        <v>6928</v>
      </c>
      <c r="E128" t="s">
        <v>6929</v>
      </c>
      <c r="F128" t="s">
        <v>3638</v>
      </c>
    </row>
    <row r="129" spans="1:6">
      <c r="A129" s="30" t="s">
        <v>7062</v>
      </c>
      <c r="B129" t="s">
        <v>6926</v>
      </c>
      <c r="C129" t="s">
        <v>7058</v>
      </c>
      <c r="D129" t="s">
        <v>6928</v>
      </c>
      <c r="E129" t="s">
        <v>6929</v>
      </c>
      <c r="F129" t="s">
        <v>3641</v>
      </c>
    </row>
    <row r="130" spans="1:6">
      <c r="A130" s="30" t="s">
        <v>7063</v>
      </c>
      <c r="B130" t="s">
        <v>6926</v>
      </c>
      <c r="C130" t="s">
        <v>7058</v>
      </c>
      <c r="D130" t="s">
        <v>6928</v>
      </c>
      <c r="E130" t="s">
        <v>6929</v>
      </c>
      <c r="F130" t="s">
        <v>3644</v>
      </c>
    </row>
    <row r="131" spans="1:6">
      <c r="A131" s="30" t="s">
        <v>7064</v>
      </c>
      <c r="B131" t="s">
        <v>6926</v>
      </c>
      <c r="C131" t="s">
        <v>7058</v>
      </c>
      <c r="D131" t="s">
        <v>6928</v>
      </c>
      <c r="E131" t="s">
        <v>6929</v>
      </c>
      <c r="F131" t="s">
        <v>3647</v>
      </c>
    </row>
    <row r="132" spans="1:6">
      <c r="A132" s="30" t="s">
        <v>7065</v>
      </c>
      <c r="B132" t="s">
        <v>6926</v>
      </c>
      <c r="C132" t="s">
        <v>7058</v>
      </c>
      <c r="D132" t="s">
        <v>6928</v>
      </c>
      <c r="E132" t="s">
        <v>6929</v>
      </c>
      <c r="F132" t="s">
        <v>3650</v>
      </c>
    </row>
    <row r="133" spans="1:6">
      <c r="A133" s="30" t="s">
        <v>7066</v>
      </c>
      <c r="B133" t="s">
        <v>6926</v>
      </c>
      <c r="C133" t="s">
        <v>7058</v>
      </c>
      <c r="D133" t="s">
        <v>6928</v>
      </c>
      <c r="E133" t="s">
        <v>6929</v>
      </c>
      <c r="F133" t="s">
        <v>3653</v>
      </c>
    </row>
    <row r="134" spans="1:6">
      <c r="A134" s="30" t="s">
        <v>7067</v>
      </c>
      <c r="B134" t="s">
        <v>6926</v>
      </c>
      <c r="C134" t="s">
        <v>7058</v>
      </c>
      <c r="D134" t="s">
        <v>6928</v>
      </c>
      <c r="E134" t="s">
        <v>6929</v>
      </c>
      <c r="F134" t="s">
        <v>3656</v>
      </c>
    </row>
    <row r="135" spans="1:6">
      <c r="A135" s="30" t="s">
        <v>7068</v>
      </c>
      <c r="B135" t="s">
        <v>6926</v>
      </c>
      <c r="C135" t="s">
        <v>7058</v>
      </c>
      <c r="D135" t="s">
        <v>6928</v>
      </c>
      <c r="E135" t="s">
        <v>6929</v>
      </c>
      <c r="F135" t="s">
        <v>3659</v>
      </c>
    </row>
    <row r="136" spans="1:6">
      <c r="A136" s="30" t="s">
        <v>7069</v>
      </c>
      <c r="B136" t="s">
        <v>6926</v>
      </c>
      <c r="C136" t="s">
        <v>7058</v>
      </c>
      <c r="D136" t="s">
        <v>6928</v>
      </c>
      <c r="E136" t="s">
        <v>6929</v>
      </c>
      <c r="F136" t="s">
        <v>3662</v>
      </c>
    </row>
    <row r="137" spans="1:6">
      <c r="A137" s="30" t="s">
        <v>7070</v>
      </c>
      <c r="B137" t="s">
        <v>6926</v>
      </c>
      <c r="C137" t="s">
        <v>7058</v>
      </c>
      <c r="D137" t="s">
        <v>6928</v>
      </c>
      <c r="E137" t="s">
        <v>6929</v>
      </c>
      <c r="F137" t="s">
        <v>3665</v>
      </c>
    </row>
    <row r="138" spans="1:6">
      <c r="A138" s="30" t="s">
        <v>7071</v>
      </c>
      <c r="B138" t="s">
        <v>6926</v>
      </c>
      <c r="C138" t="s">
        <v>7058</v>
      </c>
      <c r="D138" t="s">
        <v>6928</v>
      </c>
      <c r="E138" t="s">
        <v>6929</v>
      </c>
      <c r="F138" t="s">
        <v>3668</v>
      </c>
    </row>
    <row r="139" spans="1:6">
      <c r="A139" s="30" t="s">
        <v>7072</v>
      </c>
      <c r="B139" t="s">
        <v>6926</v>
      </c>
      <c r="C139" t="s">
        <v>7058</v>
      </c>
      <c r="D139" t="s">
        <v>6928</v>
      </c>
      <c r="E139" t="s">
        <v>6929</v>
      </c>
      <c r="F139" t="s">
        <v>3671</v>
      </c>
    </row>
    <row r="140" spans="1:6">
      <c r="A140" s="30" t="s">
        <v>7073</v>
      </c>
      <c r="B140" t="s">
        <v>6926</v>
      </c>
      <c r="C140" t="s">
        <v>7058</v>
      </c>
      <c r="D140" t="s">
        <v>6928</v>
      </c>
      <c r="E140" t="s">
        <v>6929</v>
      </c>
      <c r="F140" t="s">
        <v>3674</v>
      </c>
    </row>
    <row r="141" spans="1:6">
      <c r="A141" s="30" t="s">
        <v>7074</v>
      </c>
      <c r="B141" t="s">
        <v>6926</v>
      </c>
      <c r="C141" t="s">
        <v>7058</v>
      </c>
      <c r="D141" t="s">
        <v>6928</v>
      </c>
      <c r="E141" t="s">
        <v>6929</v>
      </c>
      <c r="F141" t="s">
        <v>3677</v>
      </c>
    </row>
    <row r="142" spans="1:6">
      <c r="A142" s="30" t="s">
        <v>7075</v>
      </c>
      <c r="B142" t="s">
        <v>6926</v>
      </c>
      <c r="C142" t="s">
        <v>7058</v>
      </c>
      <c r="D142" t="s">
        <v>6928</v>
      </c>
      <c r="E142" t="s">
        <v>6929</v>
      </c>
      <c r="F142" t="s">
        <v>3415</v>
      </c>
    </row>
    <row r="143" spans="1:6">
      <c r="A143" s="30" t="s">
        <v>7076</v>
      </c>
      <c r="B143" t="s">
        <v>6926</v>
      </c>
      <c r="C143" t="s">
        <v>7058</v>
      </c>
      <c r="D143" t="s">
        <v>6928</v>
      </c>
      <c r="E143" t="s">
        <v>6929</v>
      </c>
      <c r="F143" t="s">
        <v>3417</v>
      </c>
    </row>
    <row r="144" spans="1:6">
      <c r="A144" s="30" t="s">
        <v>7077</v>
      </c>
      <c r="B144" t="s">
        <v>6926</v>
      </c>
      <c r="C144" t="s">
        <v>7058</v>
      </c>
      <c r="D144" t="s">
        <v>6928</v>
      </c>
      <c r="E144" t="s">
        <v>6929</v>
      </c>
      <c r="F144" t="s">
        <v>3421</v>
      </c>
    </row>
    <row r="145" spans="1:6">
      <c r="A145" s="30" t="s">
        <v>7078</v>
      </c>
      <c r="B145" t="s">
        <v>6926</v>
      </c>
      <c r="C145" t="s">
        <v>7058</v>
      </c>
      <c r="D145" t="s">
        <v>6928</v>
      </c>
      <c r="E145" t="s">
        <v>6929</v>
      </c>
      <c r="F145" t="s">
        <v>3424</v>
      </c>
    </row>
    <row r="146" spans="1:6">
      <c r="A146" s="30" t="s">
        <v>7079</v>
      </c>
      <c r="B146" t="s">
        <v>6926</v>
      </c>
      <c r="C146" t="s">
        <v>7058</v>
      </c>
      <c r="D146" t="s">
        <v>6928</v>
      </c>
      <c r="E146" t="s">
        <v>6929</v>
      </c>
      <c r="F146" t="s">
        <v>3427</v>
      </c>
    </row>
    <row r="147" spans="1:6">
      <c r="A147" s="30" t="s">
        <v>7080</v>
      </c>
      <c r="B147" t="s">
        <v>6926</v>
      </c>
      <c r="C147" t="s">
        <v>7058</v>
      </c>
      <c r="D147" t="s">
        <v>6928</v>
      </c>
      <c r="E147" t="s">
        <v>6929</v>
      </c>
      <c r="F147" t="s">
        <v>3430</v>
      </c>
    </row>
    <row r="148" spans="1:6">
      <c r="A148" s="30" t="s">
        <v>7081</v>
      </c>
      <c r="B148" t="s">
        <v>6926</v>
      </c>
      <c r="C148" t="s">
        <v>7058</v>
      </c>
      <c r="D148" t="s">
        <v>6928</v>
      </c>
      <c r="E148" t="s">
        <v>6929</v>
      </c>
      <c r="F148" t="s">
        <v>3432</v>
      </c>
    </row>
    <row r="149" spans="1:6">
      <c r="A149" s="30" t="s">
        <v>7082</v>
      </c>
      <c r="B149" t="s">
        <v>6926</v>
      </c>
      <c r="C149" t="s">
        <v>7083</v>
      </c>
      <c r="D149" t="s">
        <v>6928</v>
      </c>
      <c r="E149" t="s">
        <v>6929</v>
      </c>
      <c r="F149" t="s">
        <v>3531</v>
      </c>
    </row>
    <row r="150" spans="1:6">
      <c r="A150" s="30" t="s">
        <v>7084</v>
      </c>
      <c r="B150" t="s">
        <v>6926</v>
      </c>
      <c r="C150" t="s">
        <v>7083</v>
      </c>
      <c r="D150" t="s">
        <v>6928</v>
      </c>
      <c r="E150" t="s">
        <v>6929</v>
      </c>
      <c r="F150" t="s">
        <v>3693</v>
      </c>
    </row>
    <row r="151" spans="1:6">
      <c r="A151" s="30" t="s">
        <v>7085</v>
      </c>
      <c r="B151" t="s">
        <v>6926</v>
      </c>
      <c r="C151" t="s">
        <v>7083</v>
      </c>
      <c r="D151" t="s">
        <v>6928</v>
      </c>
      <c r="E151" t="s">
        <v>6929</v>
      </c>
      <c r="F151" t="s">
        <v>3697</v>
      </c>
    </row>
    <row r="152" spans="1:6">
      <c r="A152" s="30" t="s">
        <v>7086</v>
      </c>
      <c r="B152" t="s">
        <v>6926</v>
      </c>
      <c r="C152" t="s">
        <v>7083</v>
      </c>
      <c r="D152" t="s">
        <v>6928</v>
      </c>
      <c r="E152" t="s">
        <v>6929</v>
      </c>
      <c r="F152" t="s">
        <v>3701</v>
      </c>
    </row>
    <row r="153" spans="1:6">
      <c r="A153" s="30" t="s">
        <v>7087</v>
      </c>
      <c r="B153" t="s">
        <v>6926</v>
      </c>
      <c r="C153" t="s">
        <v>7083</v>
      </c>
      <c r="D153" t="s">
        <v>6928</v>
      </c>
      <c r="E153" t="s">
        <v>6929</v>
      </c>
      <c r="F153" t="s">
        <v>3705</v>
      </c>
    </row>
    <row r="154" spans="1:6">
      <c r="A154" s="30" t="s">
        <v>7088</v>
      </c>
      <c r="B154" t="s">
        <v>6926</v>
      </c>
      <c r="C154" t="s">
        <v>7083</v>
      </c>
      <c r="D154" t="s">
        <v>6928</v>
      </c>
      <c r="E154" t="s">
        <v>6929</v>
      </c>
      <c r="F154" t="s">
        <v>3709</v>
      </c>
    </row>
    <row r="155" spans="1:6">
      <c r="A155" s="30" t="s">
        <v>7089</v>
      </c>
      <c r="B155" t="s">
        <v>6926</v>
      </c>
      <c r="C155" t="s">
        <v>7083</v>
      </c>
      <c r="D155" t="s">
        <v>6928</v>
      </c>
      <c r="E155" t="s">
        <v>6929</v>
      </c>
      <c r="F155" t="s">
        <v>3713</v>
      </c>
    </row>
    <row r="156" spans="1:6">
      <c r="A156" s="30" t="s">
        <v>7090</v>
      </c>
      <c r="B156" t="s">
        <v>6926</v>
      </c>
      <c r="C156" t="s">
        <v>7083</v>
      </c>
      <c r="D156" t="s">
        <v>6928</v>
      </c>
      <c r="E156" t="s">
        <v>6929</v>
      </c>
      <c r="F156" t="s">
        <v>3719</v>
      </c>
    </row>
    <row r="157" spans="1:6">
      <c r="A157" s="30" t="s">
        <v>7091</v>
      </c>
      <c r="B157" t="s">
        <v>6926</v>
      </c>
      <c r="C157" t="s">
        <v>7083</v>
      </c>
      <c r="D157" t="s">
        <v>6928</v>
      </c>
      <c r="E157" t="s">
        <v>6929</v>
      </c>
      <c r="F157" t="s">
        <v>3736</v>
      </c>
    </row>
    <row r="158" spans="1:6">
      <c r="A158" s="30" t="s">
        <v>7092</v>
      </c>
      <c r="B158" t="s">
        <v>6926</v>
      </c>
      <c r="C158" t="s">
        <v>7083</v>
      </c>
      <c r="D158" t="s">
        <v>6928</v>
      </c>
      <c r="E158" t="s">
        <v>6929</v>
      </c>
      <c r="F158" t="s">
        <v>3738</v>
      </c>
    </row>
    <row r="159" spans="1:6">
      <c r="A159" s="30" t="s">
        <v>7093</v>
      </c>
      <c r="B159" t="s">
        <v>6926</v>
      </c>
      <c r="C159" t="s">
        <v>7083</v>
      </c>
      <c r="D159" t="s">
        <v>6928</v>
      </c>
      <c r="E159" t="s">
        <v>6929</v>
      </c>
      <c r="F159" t="s">
        <v>3531</v>
      </c>
    </row>
    <row r="160" spans="1:6">
      <c r="A160" s="30" t="s">
        <v>7094</v>
      </c>
      <c r="B160" t="s">
        <v>6926</v>
      </c>
      <c r="C160" t="s">
        <v>7095</v>
      </c>
      <c r="D160" t="s">
        <v>6928</v>
      </c>
      <c r="E160" t="s">
        <v>6929</v>
      </c>
      <c r="F160" t="s">
        <v>3770</v>
      </c>
    </row>
    <row r="161" spans="1:6">
      <c r="A161" s="30" t="s">
        <v>7096</v>
      </c>
      <c r="B161" t="s">
        <v>6926</v>
      </c>
      <c r="C161" t="s">
        <v>7095</v>
      </c>
      <c r="D161" t="s">
        <v>6928</v>
      </c>
      <c r="E161" t="s">
        <v>6929</v>
      </c>
      <c r="F161" t="s">
        <v>3775</v>
      </c>
    </row>
    <row r="162" spans="1:6">
      <c r="A162" s="30" t="s">
        <v>7097</v>
      </c>
      <c r="B162" t="s">
        <v>6926</v>
      </c>
      <c r="C162" t="s">
        <v>7095</v>
      </c>
      <c r="D162" t="s">
        <v>6928</v>
      </c>
      <c r="E162" t="s">
        <v>6929</v>
      </c>
      <c r="F162" t="s">
        <v>3781</v>
      </c>
    </row>
    <row r="163" spans="1:6">
      <c r="A163" s="30" t="s">
        <v>7098</v>
      </c>
      <c r="B163" t="s">
        <v>6926</v>
      </c>
      <c r="C163" t="s">
        <v>7099</v>
      </c>
      <c r="D163" t="s">
        <v>6928</v>
      </c>
      <c r="E163" t="s">
        <v>6929</v>
      </c>
      <c r="F163" t="s">
        <v>3813</v>
      </c>
    </row>
    <row r="164" spans="1:6">
      <c r="A164" s="30" t="s">
        <v>7100</v>
      </c>
      <c r="B164" t="s">
        <v>6926</v>
      </c>
      <c r="C164" t="s">
        <v>7099</v>
      </c>
      <c r="D164" t="s">
        <v>6928</v>
      </c>
      <c r="E164" t="s">
        <v>6929</v>
      </c>
      <c r="F164" t="s">
        <v>3329</v>
      </c>
    </row>
    <row r="165" spans="1:6">
      <c r="A165" s="30" t="s">
        <v>7101</v>
      </c>
      <c r="B165" t="s">
        <v>6926</v>
      </c>
      <c r="C165" t="s">
        <v>7099</v>
      </c>
      <c r="D165" t="s">
        <v>6928</v>
      </c>
      <c r="E165" t="s">
        <v>6929</v>
      </c>
      <c r="F165" t="s">
        <v>3818</v>
      </c>
    </row>
    <row r="166" spans="1:6">
      <c r="A166" s="30" t="s">
        <v>7102</v>
      </c>
      <c r="B166" t="s">
        <v>6926</v>
      </c>
      <c r="C166" t="s">
        <v>7099</v>
      </c>
      <c r="D166" t="s">
        <v>6928</v>
      </c>
      <c r="E166" t="s">
        <v>6929</v>
      </c>
      <c r="F166" t="s">
        <v>3342</v>
      </c>
    </row>
    <row r="167" spans="1:6">
      <c r="A167" s="30" t="s">
        <v>7103</v>
      </c>
      <c r="B167" t="s">
        <v>6926</v>
      </c>
      <c r="C167" t="s">
        <v>7099</v>
      </c>
      <c r="D167" t="s">
        <v>6928</v>
      </c>
      <c r="E167" t="s">
        <v>6929</v>
      </c>
      <c r="F167" t="s">
        <v>3348</v>
      </c>
    </row>
    <row r="168" spans="1:6">
      <c r="A168" s="31" t="s">
        <v>7104</v>
      </c>
      <c r="B168" t="s">
        <v>6926</v>
      </c>
      <c r="C168" t="s">
        <v>7105</v>
      </c>
      <c r="D168" t="s">
        <v>6928</v>
      </c>
      <c r="E168" t="s">
        <v>6929</v>
      </c>
      <c r="F168" t="s">
        <v>3077</v>
      </c>
    </row>
    <row r="169" spans="1:6">
      <c r="A169" s="30" t="s">
        <v>7106</v>
      </c>
      <c r="B169" t="s">
        <v>7107</v>
      </c>
      <c r="C169" t="s">
        <v>304</v>
      </c>
      <c r="D169" t="s">
        <v>7108</v>
      </c>
      <c r="E169" t="s">
        <v>7108</v>
      </c>
      <c r="F169" t="s">
        <v>3824</v>
      </c>
    </row>
    <row r="170" spans="1:6">
      <c r="A170" s="30" t="s">
        <v>7109</v>
      </c>
      <c r="B170" t="s">
        <v>6926</v>
      </c>
      <c r="C170" t="s">
        <v>7110</v>
      </c>
      <c r="D170" t="s">
        <v>7111</v>
      </c>
      <c r="E170" t="s">
        <v>7112</v>
      </c>
      <c r="F170" t="s">
        <v>3827</v>
      </c>
    </row>
    <row r="171" spans="1:6">
      <c r="A171" s="30" t="s">
        <v>7113</v>
      </c>
      <c r="B171" t="s">
        <v>6926</v>
      </c>
      <c r="C171" t="s">
        <v>7114</v>
      </c>
      <c r="D171" t="s">
        <v>7111</v>
      </c>
      <c r="E171" t="s">
        <v>7112</v>
      </c>
      <c r="F171" t="s">
        <v>3832</v>
      </c>
    </row>
    <row r="172" spans="1:6">
      <c r="A172" s="30" t="s">
        <v>7115</v>
      </c>
      <c r="B172" t="s">
        <v>6926</v>
      </c>
      <c r="C172" t="s">
        <v>7024</v>
      </c>
      <c r="D172" t="s">
        <v>7111</v>
      </c>
      <c r="E172" t="s">
        <v>7112</v>
      </c>
      <c r="F172" t="s">
        <v>3837</v>
      </c>
    </row>
    <row r="173" spans="1:6">
      <c r="A173" s="30" t="s">
        <v>7116</v>
      </c>
      <c r="B173" t="s">
        <v>6926</v>
      </c>
      <c r="C173" t="s">
        <v>7083</v>
      </c>
      <c r="D173" t="s">
        <v>7111</v>
      </c>
      <c r="E173" t="s">
        <v>7112</v>
      </c>
      <c r="F173" t="s">
        <v>3859</v>
      </c>
    </row>
    <row r="174" spans="1:6">
      <c r="A174" s="30" t="s">
        <v>7117</v>
      </c>
      <c r="B174" t="s">
        <v>6926</v>
      </c>
      <c r="C174" t="s">
        <v>7083</v>
      </c>
      <c r="D174" t="s">
        <v>7111</v>
      </c>
      <c r="E174" t="s">
        <v>7112</v>
      </c>
      <c r="F174" t="s">
        <v>3705</v>
      </c>
    </row>
    <row r="175" spans="1:6">
      <c r="A175" s="30" t="s">
        <v>7118</v>
      </c>
      <c r="B175" t="s">
        <v>6926</v>
      </c>
      <c r="C175" t="s">
        <v>7083</v>
      </c>
      <c r="D175" t="s">
        <v>7111</v>
      </c>
      <c r="E175" t="s">
        <v>7112</v>
      </c>
      <c r="F175" s="83" t="s">
        <v>3863</v>
      </c>
    </row>
    <row r="176" spans="1:6">
      <c r="A176" s="30" t="s">
        <v>7119</v>
      </c>
      <c r="B176" t="s">
        <v>6926</v>
      </c>
      <c r="C176" t="s">
        <v>7024</v>
      </c>
      <c r="D176" t="s">
        <v>7120</v>
      </c>
      <c r="E176" t="s">
        <v>7121</v>
      </c>
      <c r="F176" t="s">
        <v>3891</v>
      </c>
    </row>
    <row r="177" spans="1:6">
      <c r="A177" s="30" t="s">
        <v>7122</v>
      </c>
      <c r="B177" t="s">
        <v>7123</v>
      </c>
      <c r="C177" t="s">
        <v>3144</v>
      </c>
      <c r="D177" t="s">
        <v>7124</v>
      </c>
      <c r="E177" t="s">
        <v>903</v>
      </c>
      <c r="F177" t="s">
        <v>3905</v>
      </c>
    </row>
    <row r="178" spans="1:6">
      <c r="A178" s="30" t="s">
        <v>7125</v>
      </c>
      <c r="B178" t="s">
        <v>7123</v>
      </c>
      <c r="C178" t="s">
        <v>3144</v>
      </c>
      <c r="D178" t="s">
        <v>7124</v>
      </c>
      <c r="E178" t="s">
        <v>903</v>
      </c>
      <c r="F178" t="s">
        <v>3911</v>
      </c>
    </row>
    <row r="179" spans="1:6">
      <c r="A179" s="30" t="s">
        <v>7126</v>
      </c>
      <c r="B179" t="s">
        <v>7123</v>
      </c>
      <c r="C179" t="s">
        <v>3144</v>
      </c>
      <c r="D179" t="s">
        <v>7124</v>
      </c>
      <c r="E179" t="s">
        <v>903</v>
      </c>
      <c r="F179" t="s">
        <v>3916</v>
      </c>
    </row>
    <row r="180" spans="1:6">
      <c r="A180" s="30" t="s">
        <v>7127</v>
      </c>
      <c r="B180" t="s">
        <v>7123</v>
      </c>
      <c r="C180" t="s">
        <v>3144</v>
      </c>
      <c r="D180" t="s">
        <v>7124</v>
      </c>
      <c r="E180" t="s">
        <v>903</v>
      </c>
      <c r="F180" t="s">
        <v>3920</v>
      </c>
    </row>
    <row r="181" spans="1:6">
      <c r="A181" s="30" t="s">
        <v>7128</v>
      </c>
      <c r="B181" t="s">
        <v>7123</v>
      </c>
      <c r="C181" t="s">
        <v>3144</v>
      </c>
      <c r="D181" t="s">
        <v>7124</v>
      </c>
      <c r="E181" t="s">
        <v>903</v>
      </c>
      <c r="F181" t="s">
        <v>3925</v>
      </c>
    </row>
    <row r="182" spans="1:6">
      <c r="A182" s="30" t="s">
        <v>7129</v>
      </c>
      <c r="B182" t="s">
        <v>7123</v>
      </c>
      <c r="C182" t="s">
        <v>3144</v>
      </c>
      <c r="D182" t="s">
        <v>7124</v>
      </c>
      <c r="E182" t="s">
        <v>903</v>
      </c>
      <c r="F182" t="s">
        <v>3930</v>
      </c>
    </row>
    <row r="183" spans="1:6">
      <c r="A183" s="30" t="s">
        <v>7130</v>
      </c>
      <c r="B183" t="s">
        <v>7123</v>
      </c>
      <c r="C183" t="s">
        <v>3144</v>
      </c>
      <c r="D183" t="s">
        <v>7124</v>
      </c>
      <c r="E183" t="s">
        <v>903</v>
      </c>
      <c r="F183" t="s">
        <v>3935</v>
      </c>
    </row>
    <row r="184" spans="1:6">
      <c r="A184" s="30" t="s">
        <v>7131</v>
      </c>
      <c r="B184" t="s">
        <v>7123</v>
      </c>
      <c r="C184" t="s">
        <v>3144</v>
      </c>
      <c r="D184" t="s">
        <v>7124</v>
      </c>
      <c r="E184" t="s">
        <v>903</v>
      </c>
      <c r="F184" t="s">
        <v>3940</v>
      </c>
    </row>
    <row r="185" spans="1:6">
      <c r="A185" s="30" t="s">
        <v>7132</v>
      </c>
      <c r="B185" t="s">
        <v>7123</v>
      </c>
      <c r="C185" t="s">
        <v>3144</v>
      </c>
      <c r="D185" t="s">
        <v>7124</v>
      </c>
      <c r="E185" t="s">
        <v>903</v>
      </c>
      <c r="F185" t="s">
        <v>3945</v>
      </c>
    </row>
    <row r="186" spans="1:6">
      <c r="A186" s="30" t="s">
        <v>7133</v>
      </c>
      <c r="B186" t="s">
        <v>7123</v>
      </c>
      <c r="C186" t="s">
        <v>3144</v>
      </c>
      <c r="D186" t="s">
        <v>7124</v>
      </c>
      <c r="E186" t="s">
        <v>903</v>
      </c>
      <c r="F186" t="s">
        <v>3950</v>
      </c>
    </row>
    <row r="187" spans="1:6">
      <c r="A187" s="30" t="s">
        <v>7134</v>
      </c>
      <c r="B187" t="s">
        <v>7123</v>
      </c>
      <c r="C187" t="s">
        <v>3144</v>
      </c>
      <c r="D187" t="s">
        <v>7124</v>
      </c>
      <c r="E187" t="s">
        <v>903</v>
      </c>
      <c r="F187" t="s">
        <v>3954</v>
      </c>
    </row>
    <row r="188" spans="1:6">
      <c r="A188" s="30" t="s">
        <v>7135</v>
      </c>
      <c r="B188" t="s">
        <v>6926</v>
      </c>
      <c r="C188" t="s">
        <v>7136</v>
      </c>
      <c r="D188" t="s">
        <v>7124</v>
      </c>
      <c r="E188" t="s">
        <v>903</v>
      </c>
      <c r="F188" t="s">
        <v>4115</v>
      </c>
    </row>
    <row r="189" spans="1:6">
      <c r="A189" s="30" t="s">
        <v>7137</v>
      </c>
      <c r="B189" t="s">
        <v>6926</v>
      </c>
      <c r="C189" t="s">
        <v>7136</v>
      </c>
      <c r="D189" t="s">
        <v>7124</v>
      </c>
      <c r="E189" t="s">
        <v>903</v>
      </c>
      <c r="F189" t="s">
        <v>4135</v>
      </c>
    </row>
    <row r="190" spans="1:6">
      <c r="A190" s="30" t="s">
        <v>7138</v>
      </c>
      <c r="B190" t="s">
        <v>6926</v>
      </c>
      <c r="C190" t="s">
        <v>7136</v>
      </c>
      <c r="D190" t="s">
        <v>7124</v>
      </c>
      <c r="E190" t="s">
        <v>903</v>
      </c>
      <c r="F190" t="s">
        <v>4143</v>
      </c>
    </row>
    <row r="191" spans="1:6">
      <c r="A191" s="30" t="s">
        <v>7139</v>
      </c>
      <c r="B191" t="s">
        <v>6926</v>
      </c>
      <c r="C191" t="s">
        <v>7136</v>
      </c>
      <c r="D191" t="s">
        <v>7124</v>
      </c>
      <c r="E191" t="s">
        <v>903</v>
      </c>
      <c r="F191" t="s">
        <v>4155</v>
      </c>
    </row>
    <row r="192" spans="1:6">
      <c r="A192" s="30" t="s">
        <v>7140</v>
      </c>
      <c r="B192" t="s">
        <v>6926</v>
      </c>
      <c r="C192" t="s">
        <v>7136</v>
      </c>
      <c r="D192" t="s">
        <v>7124</v>
      </c>
      <c r="E192" t="s">
        <v>903</v>
      </c>
      <c r="F192" t="s">
        <v>4167</v>
      </c>
    </row>
    <row r="193" spans="1:6">
      <c r="A193" s="30" t="s">
        <v>7141</v>
      </c>
      <c r="B193" t="s">
        <v>6926</v>
      </c>
      <c r="C193" t="s">
        <v>7136</v>
      </c>
      <c r="D193" t="s">
        <v>7124</v>
      </c>
      <c r="E193" t="s">
        <v>903</v>
      </c>
      <c r="F193" t="s">
        <v>4178</v>
      </c>
    </row>
    <row r="194" spans="1:6">
      <c r="A194" s="30" t="s">
        <v>7142</v>
      </c>
      <c r="B194" t="s">
        <v>6926</v>
      </c>
      <c r="C194" t="s">
        <v>7136</v>
      </c>
      <c r="D194" t="s">
        <v>7124</v>
      </c>
      <c r="E194" t="s">
        <v>903</v>
      </c>
      <c r="F194" t="s">
        <v>4187</v>
      </c>
    </row>
    <row r="195" spans="1:6">
      <c r="A195" s="30" t="s">
        <v>7143</v>
      </c>
      <c r="B195" t="s">
        <v>6926</v>
      </c>
      <c r="C195" t="s">
        <v>7136</v>
      </c>
      <c r="D195" t="s">
        <v>7124</v>
      </c>
      <c r="E195" t="s">
        <v>903</v>
      </c>
      <c r="F195" t="s">
        <v>4198</v>
      </c>
    </row>
    <row r="196" spans="1:6">
      <c r="A196" s="30" t="s">
        <v>7144</v>
      </c>
      <c r="B196" t="s">
        <v>6926</v>
      </c>
      <c r="C196" t="s">
        <v>7136</v>
      </c>
      <c r="D196" t="s">
        <v>7124</v>
      </c>
      <c r="E196" t="s">
        <v>903</v>
      </c>
      <c r="F196" t="s">
        <v>4204</v>
      </c>
    </row>
    <row r="197" spans="1:6">
      <c r="A197" s="30" t="s">
        <v>7145</v>
      </c>
      <c r="B197" t="s">
        <v>6926</v>
      </c>
      <c r="C197" t="s">
        <v>7136</v>
      </c>
      <c r="D197" t="s">
        <v>7124</v>
      </c>
      <c r="E197" t="s">
        <v>903</v>
      </c>
      <c r="F197" t="s">
        <v>4208</v>
      </c>
    </row>
    <row r="198" spans="1:6">
      <c r="A198" s="30" t="s">
        <v>7146</v>
      </c>
      <c r="B198" t="s">
        <v>6926</v>
      </c>
      <c r="C198" t="s">
        <v>7024</v>
      </c>
      <c r="D198" t="s">
        <v>7124</v>
      </c>
      <c r="E198" t="s">
        <v>903</v>
      </c>
      <c r="F198" t="s">
        <v>4233</v>
      </c>
    </row>
    <row r="199" spans="1:6">
      <c r="A199" s="30" t="s">
        <v>7147</v>
      </c>
      <c r="B199" t="s">
        <v>6926</v>
      </c>
      <c r="C199" t="s">
        <v>7024</v>
      </c>
      <c r="D199" t="s">
        <v>7124</v>
      </c>
      <c r="E199" t="s">
        <v>903</v>
      </c>
      <c r="F199" t="s">
        <v>3697</v>
      </c>
    </row>
    <row r="200" spans="1:6">
      <c r="A200" s="30" t="s">
        <v>7148</v>
      </c>
      <c r="B200" t="s">
        <v>6926</v>
      </c>
      <c r="C200" t="s">
        <v>7024</v>
      </c>
      <c r="D200" t="s">
        <v>7124</v>
      </c>
      <c r="E200" t="s">
        <v>903</v>
      </c>
      <c r="F200" t="s">
        <v>4239</v>
      </c>
    </row>
    <row r="201" spans="1:6">
      <c r="A201" s="30" t="s">
        <v>7149</v>
      </c>
      <c r="B201" t="s">
        <v>6926</v>
      </c>
      <c r="C201" t="s">
        <v>7024</v>
      </c>
      <c r="D201" t="s">
        <v>7124</v>
      </c>
      <c r="E201" t="s">
        <v>903</v>
      </c>
      <c r="F201" t="s">
        <v>4242</v>
      </c>
    </row>
    <row r="202" spans="1:6">
      <c r="A202" s="30" t="s">
        <v>7150</v>
      </c>
      <c r="B202" t="s">
        <v>6926</v>
      </c>
      <c r="C202" t="s">
        <v>7024</v>
      </c>
      <c r="D202" t="s">
        <v>7124</v>
      </c>
      <c r="E202" t="s">
        <v>903</v>
      </c>
      <c r="F202" t="s">
        <v>4245</v>
      </c>
    </row>
    <row r="203" spans="1:6">
      <c r="A203" s="30" t="s">
        <v>7151</v>
      </c>
      <c r="B203" t="s">
        <v>6926</v>
      </c>
      <c r="C203" t="s">
        <v>7024</v>
      </c>
      <c r="D203" t="s">
        <v>7124</v>
      </c>
      <c r="E203" t="s">
        <v>903</v>
      </c>
      <c r="F203" t="s">
        <v>4248</v>
      </c>
    </row>
    <row r="204" spans="1:6">
      <c r="A204" s="30" t="s">
        <v>7152</v>
      </c>
      <c r="B204" t="s">
        <v>6926</v>
      </c>
      <c r="C204" t="s">
        <v>7024</v>
      </c>
      <c r="D204" t="s">
        <v>7124</v>
      </c>
      <c r="E204" t="s">
        <v>903</v>
      </c>
      <c r="F204" t="s">
        <v>4252</v>
      </c>
    </row>
    <row r="205" spans="1:6">
      <c r="A205" s="30" t="s">
        <v>7153</v>
      </c>
      <c r="B205" t="s">
        <v>6926</v>
      </c>
      <c r="C205" t="s">
        <v>7024</v>
      </c>
      <c r="D205" t="s">
        <v>7124</v>
      </c>
      <c r="E205" t="s">
        <v>903</v>
      </c>
      <c r="F205" t="s">
        <v>3920</v>
      </c>
    </row>
    <row r="206" spans="1:6">
      <c r="A206" s="30" t="s">
        <v>7154</v>
      </c>
      <c r="B206" t="s">
        <v>6926</v>
      </c>
      <c r="C206" t="s">
        <v>7024</v>
      </c>
      <c r="D206" t="s">
        <v>7124</v>
      </c>
      <c r="E206" t="s">
        <v>903</v>
      </c>
      <c r="F206" t="s">
        <v>3925</v>
      </c>
    </row>
    <row r="207" spans="1:6">
      <c r="A207" s="30" t="s">
        <v>7155</v>
      </c>
      <c r="B207" t="s">
        <v>6926</v>
      </c>
      <c r="C207" t="s">
        <v>7024</v>
      </c>
      <c r="D207" t="s">
        <v>7124</v>
      </c>
      <c r="E207" t="s">
        <v>903</v>
      </c>
      <c r="F207" t="s">
        <v>4289</v>
      </c>
    </row>
    <row r="208" spans="1:6">
      <c r="A208" s="30" t="s">
        <v>7156</v>
      </c>
      <c r="B208" t="s">
        <v>6926</v>
      </c>
      <c r="C208" t="s">
        <v>7024</v>
      </c>
      <c r="D208" t="s">
        <v>7124</v>
      </c>
      <c r="E208" t="s">
        <v>903</v>
      </c>
      <c r="F208" t="s">
        <v>3930</v>
      </c>
    </row>
    <row r="209" spans="1:6">
      <c r="A209" s="30" t="s">
        <v>7157</v>
      </c>
      <c r="B209" t="s">
        <v>6926</v>
      </c>
      <c r="C209" t="s">
        <v>7024</v>
      </c>
      <c r="D209" t="s">
        <v>7124</v>
      </c>
      <c r="E209" t="s">
        <v>903</v>
      </c>
      <c r="F209" t="s">
        <v>3935</v>
      </c>
    </row>
    <row r="210" spans="1:6">
      <c r="A210" s="30" t="s">
        <v>7158</v>
      </c>
      <c r="B210" t="s">
        <v>6926</v>
      </c>
      <c r="C210" t="s">
        <v>7024</v>
      </c>
      <c r="D210" t="s">
        <v>7124</v>
      </c>
      <c r="E210" t="s">
        <v>903</v>
      </c>
      <c r="F210" t="s">
        <v>3940</v>
      </c>
    </row>
    <row r="211" spans="1:6">
      <c r="A211" s="30" t="s">
        <v>7159</v>
      </c>
      <c r="B211" t="s">
        <v>6926</v>
      </c>
      <c r="C211" t="s">
        <v>7024</v>
      </c>
      <c r="D211" t="s">
        <v>7124</v>
      </c>
      <c r="E211" t="s">
        <v>903</v>
      </c>
      <c r="F211" t="s">
        <v>3945</v>
      </c>
    </row>
    <row r="212" spans="1:6">
      <c r="A212" s="30" t="s">
        <v>7160</v>
      </c>
      <c r="B212" t="s">
        <v>6926</v>
      </c>
      <c r="C212" t="s">
        <v>7024</v>
      </c>
      <c r="D212" t="s">
        <v>7124</v>
      </c>
      <c r="E212" t="s">
        <v>903</v>
      </c>
      <c r="F212" t="s">
        <v>4256</v>
      </c>
    </row>
    <row r="213" spans="1:6">
      <c r="A213" s="30" t="s">
        <v>7161</v>
      </c>
      <c r="B213" t="s">
        <v>6926</v>
      </c>
      <c r="C213" t="s">
        <v>7024</v>
      </c>
      <c r="D213" t="s">
        <v>7124</v>
      </c>
      <c r="E213" t="s">
        <v>903</v>
      </c>
      <c r="F213" t="s">
        <v>3916</v>
      </c>
    </row>
    <row r="214" spans="1:6">
      <c r="A214" s="30" t="s">
        <v>7162</v>
      </c>
      <c r="B214" t="s">
        <v>6926</v>
      </c>
      <c r="C214" t="s">
        <v>7024</v>
      </c>
      <c r="D214" t="s">
        <v>7124</v>
      </c>
      <c r="E214" t="s">
        <v>903</v>
      </c>
      <c r="F214" t="s">
        <v>3950</v>
      </c>
    </row>
    <row r="215" spans="1:6">
      <c r="A215" s="30" t="s">
        <v>7163</v>
      </c>
      <c r="B215" t="s">
        <v>6926</v>
      </c>
      <c r="C215" t="s">
        <v>7024</v>
      </c>
      <c r="D215" t="s">
        <v>7124</v>
      </c>
      <c r="E215" t="s">
        <v>903</v>
      </c>
      <c r="F215" t="s">
        <v>4296</v>
      </c>
    </row>
    <row r="216" spans="1:6">
      <c r="A216" s="30" t="s">
        <v>7164</v>
      </c>
      <c r="B216" t="s">
        <v>6926</v>
      </c>
      <c r="C216" t="s">
        <v>7024</v>
      </c>
      <c r="D216" t="s">
        <v>7124</v>
      </c>
      <c r="E216" t="s">
        <v>903</v>
      </c>
      <c r="F216" t="s">
        <v>3738</v>
      </c>
    </row>
    <row r="217" spans="1:6">
      <c r="A217" s="30" t="s">
        <v>3989</v>
      </c>
      <c r="B217" t="s">
        <v>6926</v>
      </c>
      <c r="C217" t="s">
        <v>7083</v>
      </c>
      <c r="D217" t="s">
        <v>7124</v>
      </c>
      <c r="E217" t="s">
        <v>903</v>
      </c>
      <c r="F217" t="s">
        <v>4233</v>
      </c>
    </row>
    <row r="218" spans="1:6">
      <c r="A218" s="30" t="s">
        <v>7165</v>
      </c>
      <c r="B218" t="s">
        <v>6926</v>
      </c>
      <c r="C218" t="s">
        <v>7083</v>
      </c>
      <c r="D218" t="s">
        <v>7124</v>
      </c>
      <c r="E218" t="s">
        <v>903</v>
      </c>
      <c r="F218" t="s">
        <v>4360</v>
      </c>
    </row>
    <row r="219" spans="1:6">
      <c r="A219" s="30" t="s">
        <v>7166</v>
      </c>
      <c r="B219" t="s">
        <v>6926</v>
      </c>
      <c r="C219" t="s">
        <v>7083</v>
      </c>
      <c r="D219" t="s">
        <v>7124</v>
      </c>
      <c r="E219" t="s">
        <v>903</v>
      </c>
      <c r="F219" t="s">
        <v>3697</v>
      </c>
    </row>
    <row r="220" spans="1:6">
      <c r="A220" s="30" t="s">
        <v>7167</v>
      </c>
      <c r="B220" t="s">
        <v>6926</v>
      </c>
      <c r="C220" t="s">
        <v>7083</v>
      </c>
      <c r="D220" t="s">
        <v>7124</v>
      </c>
      <c r="E220" t="s">
        <v>903</v>
      </c>
      <c r="F220" t="s">
        <v>4239</v>
      </c>
    </row>
    <row r="221" spans="1:6">
      <c r="A221" s="30" t="s">
        <v>7168</v>
      </c>
      <c r="B221" t="s">
        <v>6926</v>
      </c>
      <c r="C221" t="s">
        <v>7083</v>
      </c>
      <c r="D221" t="s">
        <v>7124</v>
      </c>
      <c r="E221" t="s">
        <v>903</v>
      </c>
      <c r="F221" t="s">
        <v>4242</v>
      </c>
    </row>
    <row r="222" spans="1:6">
      <c r="A222" s="30" t="s">
        <v>7169</v>
      </c>
      <c r="B222" t="s">
        <v>6926</v>
      </c>
      <c r="C222" t="s">
        <v>7083</v>
      </c>
      <c r="D222" t="s">
        <v>7124</v>
      </c>
      <c r="E222" t="s">
        <v>903</v>
      </c>
      <c r="F222" t="s">
        <v>4245</v>
      </c>
    </row>
    <row r="223" spans="1:6">
      <c r="A223" s="30" t="s">
        <v>7170</v>
      </c>
      <c r="B223" t="s">
        <v>6926</v>
      </c>
      <c r="C223" t="s">
        <v>7083</v>
      </c>
      <c r="D223" t="s">
        <v>7124</v>
      </c>
      <c r="E223" t="s">
        <v>903</v>
      </c>
      <c r="F223" t="s">
        <v>4378</v>
      </c>
    </row>
    <row r="224" spans="1:6">
      <c r="A224" s="30" t="s">
        <v>7171</v>
      </c>
      <c r="B224" t="s">
        <v>6926</v>
      </c>
      <c r="C224" t="s">
        <v>7083</v>
      </c>
      <c r="D224" t="s">
        <v>7124</v>
      </c>
      <c r="E224" t="s">
        <v>903</v>
      </c>
      <c r="F224" t="s">
        <v>4248</v>
      </c>
    </row>
    <row r="225" spans="1:6">
      <c r="A225" s="30" t="s">
        <v>7172</v>
      </c>
      <c r="B225" t="s">
        <v>6926</v>
      </c>
      <c r="C225" t="s">
        <v>7083</v>
      </c>
      <c r="D225" t="s">
        <v>7124</v>
      </c>
      <c r="E225" t="s">
        <v>903</v>
      </c>
      <c r="F225" t="s">
        <v>4296</v>
      </c>
    </row>
    <row r="226" spans="1:6">
      <c r="A226" s="30" t="s">
        <v>7173</v>
      </c>
      <c r="B226" t="s">
        <v>6926</v>
      </c>
      <c r="C226" t="s">
        <v>7083</v>
      </c>
      <c r="D226" t="s">
        <v>7124</v>
      </c>
      <c r="E226" t="s">
        <v>903</v>
      </c>
      <c r="F226" t="s">
        <v>3738</v>
      </c>
    </row>
    <row r="227" spans="1:6">
      <c r="A227" s="30" t="s">
        <v>7174</v>
      </c>
      <c r="B227" t="s">
        <v>6926</v>
      </c>
      <c r="C227" t="s">
        <v>7083</v>
      </c>
      <c r="D227" t="s">
        <v>7124</v>
      </c>
      <c r="E227" t="s">
        <v>903</v>
      </c>
      <c r="F227" t="s">
        <v>4388</v>
      </c>
    </row>
    <row r="228" spans="1:6">
      <c r="A228" s="30" t="s">
        <v>7175</v>
      </c>
      <c r="B228" t="s">
        <v>6926</v>
      </c>
      <c r="C228" t="s">
        <v>7083</v>
      </c>
      <c r="D228" t="s">
        <v>7124</v>
      </c>
      <c r="E228" t="s">
        <v>903</v>
      </c>
      <c r="F228" t="s">
        <v>4415</v>
      </c>
    </row>
    <row r="229" spans="1:6">
      <c r="A229" s="30" t="s">
        <v>7176</v>
      </c>
      <c r="B229" t="s">
        <v>6926</v>
      </c>
      <c r="C229" t="s">
        <v>7083</v>
      </c>
      <c r="D229" t="s">
        <v>7124</v>
      </c>
      <c r="E229" t="s">
        <v>903</v>
      </c>
      <c r="F229" t="s">
        <v>4405</v>
      </c>
    </row>
    <row r="230" spans="1:6">
      <c r="A230" s="30" t="s">
        <v>7177</v>
      </c>
      <c r="B230" t="s">
        <v>6926</v>
      </c>
      <c r="C230" t="s">
        <v>7083</v>
      </c>
      <c r="D230" t="s">
        <v>7124</v>
      </c>
      <c r="E230" t="s">
        <v>903</v>
      </c>
      <c r="F230" t="s">
        <v>4408</v>
      </c>
    </row>
    <row r="231" spans="1:6">
      <c r="A231" s="30" t="s">
        <v>7178</v>
      </c>
      <c r="B231" t="s">
        <v>6926</v>
      </c>
      <c r="C231" t="s">
        <v>7083</v>
      </c>
      <c r="D231" t="s">
        <v>7124</v>
      </c>
      <c r="E231" t="s">
        <v>903</v>
      </c>
      <c r="F231" t="s">
        <v>4411</v>
      </c>
    </row>
    <row r="232" spans="1:6">
      <c r="A232" s="30" t="s">
        <v>7179</v>
      </c>
      <c r="B232" t="s">
        <v>6926</v>
      </c>
      <c r="C232" t="s">
        <v>7083</v>
      </c>
      <c r="D232" t="s">
        <v>7124</v>
      </c>
      <c r="E232" t="s">
        <v>903</v>
      </c>
      <c r="F232" t="s">
        <v>4135</v>
      </c>
    </row>
    <row r="233" spans="1:6">
      <c r="A233" s="30" t="s">
        <v>7180</v>
      </c>
      <c r="B233" t="s">
        <v>6926</v>
      </c>
      <c r="C233" t="s">
        <v>7181</v>
      </c>
      <c r="D233" t="s">
        <v>7124</v>
      </c>
      <c r="E233" t="s">
        <v>903</v>
      </c>
      <c r="F233" t="s">
        <v>4443</v>
      </c>
    </row>
    <row r="234" spans="1:6">
      <c r="A234" s="30" t="s">
        <v>7182</v>
      </c>
      <c r="B234" t="s">
        <v>6926</v>
      </c>
      <c r="C234" t="s">
        <v>7183</v>
      </c>
      <c r="D234" t="s">
        <v>7124</v>
      </c>
      <c r="E234" t="s">
        <v>903</v>
      </c>
      <c r="F234" t="s">
        <v>4424</v>
      </c>
    </row>
    <row r="235" spans="1:6">
      <c r="A235" s="30" t="s">
        <v>7184</v>
      </c>
      <c r="B235" t="s">
        <v>6926</v>
      </c>
      <c r="C235" t="s">
        <v>7183</v>
      </c>
      <c r="D235" t="s">
        <v>7124</v>
      </c>
      <c r="E235" t="s">
        <v>903</v>
      </c>
      <c r="F235" t="s">
        <v>3697</v>
      </c>
    </row>
    <row r="236" spans="1:6">
      <c r="A236" s="30" t="s">
        <v>7185</v>
      </c>
      <c r="B236" t="s">
        <v>6926</v>
      </c>
      <c r="C236" t="s">
        <v>7083</v>
      </c>
      <c r="D236" t="s">
        <v>7124</v>
      </c>
      <c r="E236" t="s">
        <v>903</v>
      </c>
      <c r="F236" t="s">
        <v>4494</v>
      </c>
    </row>
    <row r="237" spans="1:6">
      <c r="A237" s="30" t="s">
        <v>7186</v>
      </c>
      <c r="B237" t="s">
        <v>6926</v>
      </c>
      <c r="C237" t="s">
        <v>7181</v>
      </c>
      <c r="D237" t="s">
        <v>7124</v>
      </c>
      <c r="E237" t="s">
        <v>903</v>
      </c>
      <c r="F237" t="s">
        <v>4248</v>
      </c>
    </row>
    <row r="238" spans="1:6">
      <c r="A238" s="30" t="s">
        <v>7187</v>
      </c>
      <c r="B238" t="s">
        <v>7123</v>
      </c>
      <c r="C238" t="s">
        <v>7083</v>
      </c>
      <c r="D238" t="s">
        <v>7124</v>
      </c>
      <c r="E238" t="s">
        <v>903</v>
      </c>
      <c r="F238" t="s">
        <v>4429</v>
      </c>
    </row>
    <row r="239" spans="1:6">
      <c r="A239" s="30" t="s">
        <v>7188</v>
      </c>
      <c r="B239" t="s">
        <v>7123</v>
      </c>
      <c r="C239" t="s">
        <v>7083</v>
      </c>
      <c r="D239" t="s">
        <v>7124</v>
      </c>
      <c r="E239" t="s">
        <v>903</v>
      </c>
      <c r="F239" t="s">
        <v>4436</v>
      </c>
    </row>
    <row r="240" spans="1:6">
      <c r="A240" s="30" t="s">
        <v>7189</v>
      </c>
      <c r="B240" t="s">
        <v>6926</v>
      </c>
      <c r="C240" t="s">
        <v>7181</v>
      </c>
      <c r="D240" t="s">
        <v>7124</v>
      </c>
      <c r="E240" t="s">
        <v>903</v>
      </c>
      <c r="F240" t="s">
        <v>3738</v>
      </c>
    </row>
    <row r="241" spans="1:6">
      <c r="A241" s="30" t="s">
        <v>7190</v>
      </c>
      <c r="B241" t="s">
        <v>6926</v>
      </c>
      <c r="C241" t="s">
        <v>7083</v>
      </c>
      <c r="D241" t="s">
        <v>7124</v>
      </c>
      <c r="E241" t="s">
        <v>903</v>
      </c>
      <c r="F241" t="s">
        <v>4155</v>
      </c>
    </row>
    <row r="242" spans="1:6">
      <c r="A242" s="30" t="s">
        <v>7191</v>
      </c>
      <c r="B242" t="s">
        <v>6926</v>
      </c>
      <c r="C242" t="s">
        <v>7083</v>
      </c>
      <c r="D242" t="s">
        <v>7124</v>
      </c>
      <c r="E242" t="s">
        <v>903</v>
      </c>
      <c r="F242" t="s">
        <v>4167</v>
      </c>
    </row>
    <row r="243" spans="1:6">
      <c r="A243" s="30" t="s">
        <v>7192</v>
      </c>
      <c r="B243" t="s">
        <v>6926</v>
      </c>
      <c r="C243" t="s">
        <v>7083</v>
      </c>
      <c r="D243" t="s">
        <v>7124</v>
      </c>
      <c r="E243" t="s">
        <v>903</v>
      </c>
      <c r="F243" t="s">
        <v>4178</v>
      </c>
    </row>
    <row r="244" spans="1:6">
      <c r="A244" s="30" t="s">
        <v>7193</v>
      </c>
      <c r="B244" t="s">
        <v>6926</v>
      </c>
      <c r="C244" t="s">
        <v>7083</v>
      </c>
      <c r="D244" t="s">
        <v>7124</v>
      </c>
      <c r="E244" t="s">
        <v>903</v>
      </c>
      <c r="F244" t="s">
        <v>4187</v>
      </c>
    </row>
    <row r="245" spans="1:6">
      <c r="A245" s="30" t="s">
        <v>7194</v>
      </c>
      <c r="B245" t="s">
        <v>6926</v>
      </c>
      <c r="C245" t="s">
        <v>7083</v>
      </c>
      <c r="D245" t="s">
        <v>7124</v>
      </c>
      <c r="E245" t="s">
        <v>903</v>
      </c>
      <c r="F245" t="s">
        <v>4198</v>
      </c>
    </row>
    <row r="246" spans="1:6">
      <c r="A246" s="30" t="s">
        <v>7195</v>
      </c>
      <c r="B246" t="s">
        <v>7123</v>
      </c>
      <c r="C246" t="s">
        <v>7083</v>
      </c>
      <c r="D246" t="s">
        <v>7124</v>
      </c>
      <c r="E246" t="s">
        <v>903</v>
      </c>
      <c r="F246" t="s">
        <v>4548</v>
      </c>
    </row>
    <row r="247" spans="1:6">
      <c r="A247" s="30" t="s">
        <v>7196</v>
      </c>
      <c r="B247" t="s">
        <v>6926</v>
      </c>
      <c r="C247" t="s">
        <v>7197</v>
      </c>
      <c r="D247" t="s">
        <v>7124</v>
      </c>
      <c r="E247" t="s">
        <v>903</v>
      </c>
      <c r="F247" t="s">
        <v>3920</v>
      </c>
    </row>
    <row r="248" spans="1:6">
      <c r="A248" s="30" t="s">
        <v>7198</v>
      </c>
      <c r="B248" t="s">
        <v>6926</v>
      </c>
      <c r="C248" t="s">
        <v>7197</v>
      </c>
      <c r="D248" t="s">
        <v>7124</v>
      </c>
      <c r="E248" t="s">
        <v>903</v>
      </c>
      <c r="F248" t="s">
        <v>3925</v>
      </c>
    </row>
    <row r="249" spans="1:6">
      <c r="A249" s="30" t="s">
        <v>7199</v>
      </c>
      <c r="B249" t="s">
        <v>6926</v>
      </c>
      <c r="C249" t="s">
        <v>7181</v>
      </c>
      <c r="D249" t="s">
        <v>7124</v>
      </c>
      <c r="E249" t="s">
        <v>903</v>
      </c>
      <c r="F249" t="s">
        <v>4553</v>
      </c>
    </row>
    <row r="250" spans="1:6">
      <c r="A250" s="30" t="s">
        <v>7200</v>
      </c>
      <c r="B250" t="s">
        <v>7123</v>
      </c>
      <c r="C250" t="s">
        <v>7083</v>
      </c>
      <c r="D250" t="s">
        <v>7124</v>
      </c>
      <c r="E250" t="s">
        <v>903</v>
      </c>
      <c r="F250" t="s">
        <v>4557</v>
      </c>
    </row>
    <row r="251" spans="1:6">
      <c r="A251" s="30" t="s">
        <v>7201</v>
      </c>
      <c r="B251" t="s">
        <v>6926</v>
      </c>
      <c r="C251" t="s">
        <v>7197</v>
      </c>
      <c r="D251" t="s">
        <v>7124</v>
      </c>
      <c r="E251" t="s">
        <v>903</v>
      </c>
      <c r="F251" t="s">
        <v>3930</v>
      </c>
    </row>
    <row r="252" spans="1:6">
      <c r="A252" s="30" t="s">
        <v>7202</v>
      </c>
      <c r="B252" t="s">
        <v>6926</v>
      </c>
      <c r="C252" t="s">
        <v>7197</v>
      </c>
      <c r="D252" t="s">
        <v>7124</v>
      </c>
      <c r="E252" t="s">
        <v>903</v>
      </c>
      <c r="F252" t="s">
        <v>3935</v>
      </c>
    </row>
    <row r="253" spans="1:6">
      <c r="A253" s="30" t="s">
        <v>7203</v>
      </c>
      <c r="B253" t="s">
        <v>6926</v>
      </c>
      <c r="C253" t="s">
        <v>7197</v>
      </c>
      <c r="D253" t="s">
        <v>7124</v>
      </c>
      <c r="E253" t="s">
        <v>903</v>
      </c>
      <c r="F253" t="s">
        <v>3940</v>
      </c>
    </row>
    <row r="254" spans="1:6">
      <c r="A254" s="30" t="s">
        <v>7204</v>
      </c>
      <c r="B254" t="s">
        <v>7123</v>
      </c>
      <c r="C254" t="s">
        <v>7083</v>
      </c>
      <c r="D254" t="s">
        <v>7124</v>
      </c>
      <c r="E254" t="s">
        <v>903</v>
      </c>
      <c r="F254" t="s">
        <v>4564</v>
      </c>
    </row>
    <row r="255" spans="1:6">
      <c r="A255" s="30" t="s">
        <v>7205</v>
      </c>
      <c r="B255" t="s">
        <v>6926</v>
      </c>
      <c r="C255" t="s">
        <v>7197</v>
      </c>
      <c r="D255" t="s">
        <v>7124</v>
      </c>
      <c r="E255" t="s">
        <v>903</v>
      </c>
      <c r="F255" t="s">
        <v>3945</v>
      </c>
    </row>
    <row r="256" spans="1:6">
      <c r="A256" s="30" t="s">
        <v>7206</v>
      </c>
      <c r="B256" t="s">
        <v>6926</v>
      </c>
      <c r="C256" t="s">
        <v>7083</v>
      </c>
      <c r="D256" t="s">
        <v>7124</v>
      </c>
      <c r="E256" t="s">
        <v>903</v>
      </c>
      <c r="F256" t="s">
        <v>4204</v>
      </c>
    </row>
    <row r="257" spans="1:6">
      <c r="A257" s="30" t="s">
        <v>7207</v>
      </c>
      <c r="B257" t="s">
        <v>6926</v>
      </c>
      <c r="C257" t="s">
        <v>7083</v>
      </c>
      <c r="D257" t="s">
        <v>7124</v>
      </c>
      <c r="E257" t="s">
        <v>903</v>
      </c>
      <c r="F257" t="s">
        <v>3905</v>
      </c>
    </row>
    <row r="258" spans="1:6">
      <c r="A258" s="30" t="s">
        <v>7208</v>
      </c>
      <c r="B258" t="s">
        <v>6926</v>
      </c>
      <c r="C258" t="s">
        <v>7083</v>
      </c>
      <c r="D258" t="s">
        <v>7124</v>
      </c>
      <c r="E258" t="s">
        <v>903</v>
      </c>
      <c r="F258" t="s">
        <v>3911</v>
      </c>
    </row>
    <row r="259" spans="1:6">
      <c r="A259" s="30" t="s">
        <v>7209</v>
      </c>
      <c r="B259" t="s">
        <v>6926</v>
      </c>
      <c r="C259" t="s">
        <v>7083</v>
      </c>
      <c r="D259" t="s">
        <v>7124</v>
      </c>
      <c r="E259" t="s">
        <v>903</v>
      </c>
      <c r="F259" t="s">
        <v>3954</v>
      </c>
    </row>
    <row r="260" spans="1:6">
      <c r="A260" s="30" t="s">
        <v>7210</v>
      </c>
      <c r="B260" t="s">
        <v>7123</v>
      </c>
      <c r="C260" t="s">
        <v>7083</v>
      </c>
      <c r="D260" t="s">
        <v>7124</v>
      </c>
      <c r="E260" t="s">
        <v>903</v>
      </c>
      <c r="F260" t="s">
        <v>4580</v>
      </c>
    </row>
    <row r="261" spans="1:6">
      <c r="A261" s="30" t="s">
        <v>7211</v>
      </c>
      <c r="B261" t="s">
        <v>6926</v>
      </c>
      <c r="C261" t="s">
        <v>7083</v>
      </c>
      <c r="D261" t="s">
        <v>7124</v>
      </c>
      <c r="E261" t="s">
        <v>903</v>
      </c>
      <c r="F261" t="s">
        <v>4589</v>
      </c>
    </row>
    <row r="262" spans="1:6">
      <c r="A262" s="30" t="s">
        <v>7212</v>
      </c>
      <c r="B262" t="s">
        <v>7123</v>
      </c>
      <c r="C262" t="s">
        <v>7083</v>
      </c>
      <c r="D262" t="s">
        <v>7124</v>
      </c>
      <c r="E262" t="s">
        <v>903</v>
      </c>
      <c r="F262" t="s">
        <v>4597</v>
      </c>
    </row>
    <row r="263" spans="1:6">
      <c r="A263" s="30" t="s">
        <v>7213</v>
      </c>
      <c r="B263" t="s">
        <v>6926</v>
      </c>
      <c r="C263" t="s">
        <v>7197</v>
      </c>
      <c r="D263" t="s">
        <v>7124</v>
      </c>
      <c r="E263" t="s">
        <v>903</v>
      </c>
      <c r="F263" t="s">
        <v>3916</v>
      </c>
    </row>
    <row r="264" spans="1:6">
      <c r="A264" s="30" t="s">
        <v>7214</v>
      </c>
      <c r="B264" t="s">
        <v>6926</v>
      </c>
      <c r="C264" t="s">
        <v>7197</v>
      </c>
      <c r="D264" t="s">
        <v>7124</v>
      </c>
      <c r="E264" t="s">
        <v>903</v>
      </c>
      <c r="F264" t="s">
        <v>3950</v>
      </c>
    </row>
    <row r="265" spans="1:6">
      <c r="A265" s="30" t="s">
        <v>7215</v>
      </c>
      <c r="B265" t="s">
        <v>7123</v>
      </c>
      <c r="C265" t="s">
        <v>7083</v>
      </c>
      <c r="D265" t="s">
        <v>7124</v>
      </c>
      <c r="E265" t="s">
        <v>903</v>
      </c>
      <c r="F265" t="s">
        <v>4623</v>
      </c>
    </row>
    <row r="266" spans="1:6">
      <c r="A266" s="30" t="s">
        <v>7216</v>
      </c>
      <c r="B266" t="s">
        <v>6926</v>
      </c>
      <c r="C266" t="s">
        <v>7083</v>
      </c>
      <c r="D266" t="s">
        <v>7124</v>
      </c>
      <c r="E266" t="s">
        <v>903</v>
      </c>
      <c r="F266" t="s">
        <v>4208</v>
      </c>
    </row>
    <row r="267" spans="1:6">
      <c r="A267" s="30" t="s">
        <v>7217</v>
      </c>
      <c r="B267" t="s">
        <v>6926</v>
      </c>
      <c r="C267" t="s">
        <v>7083</v>
      </c>
      <c r="D267" t="s">
        <v>7124</v>
      </c>
      <c r="E267" t="s">
        <v>903</v>
      </c>
      <c r="F267" t="s">
        <v>4689</v>
      </c>
    </row>
    <row r="268" spans="1:6">
      <c r="A268" s="30" t="s">
        <v>7218</v>
      </c>
      <c r="B268" t="s">
        <v>6926</v>
      </c>
      <c r="C268" t="s">
        <v>7219</v>
      </c>
      <c r="D268" t="s">
        <v>7124</v>
      </c>
      <c r="E268" t="s">
        <v>903</v>
      </c>
      <c r="F268" t="s">
        <v>4405</v>
      </c>
    </row>
    <row r="269" spans="1:6">
      <c r="A269" s="30" t="s">
        <v>7220</v>
      </c>
      <c r="B269" t="s">
        <v>6926</v>
      </c>
      <c r="C269" t="s">
        <v>7219</v>
      </c>
      <c r="D269" t="s">
        <v>7124</v>
      </c>
      <c r="E269" t="s">
        <v>903</v>
      </c>
      <c r="F269" t="s">
        <v>4408</v>
      </c>
    </row>
    <row r="270" spans="1:6">
      <c r="A270" s="30" t="s">
        <v>7221</v>
      </c>
      <c r="B270" t="s">
        <v>6926</v>
      </c>
      <c r="C270" t="s">
        <v>7219</v>
      </c>
      <c r="D270" t="s">
        <v>7124</v>
      </c>
      <c r="E270" t="s">
        <v>903</v>
      </c>
      <c r="F270" t="s">
        <v>4411</v>
      </c>
    </row>
    <row r="271" spans="1:6">
      <c r="A271" s="30" t="s">
        <v>7222</v>
      </c>
      <c r="B271" t="s">
        <v>6926</v>
      </c>
      <c r="C271" t="s">
        <v>7219</v>
      </c>
      <c r="D271" t="s">
        <v>7124</v>
      </c>
      <c r="E271" t="s">
        <v>903</v>
      </c>
      <c r="F271" t="s">
        <v>3905</v>
      </c>
    </row>
    <row r="272" spans="1:6">
      <c r="A272" s="30" t="s">
        <v>7223</v>
      </c>
      <c r="B272" t="s">
        <v>6926</v>
      </c>
      <c r="C272" t="s">
        <v>7219</v>
      </c>
      <c r="D272" t="s">
        <v>7124</v>
      </c>
      <c r="E272" t="s">
        <v>903</v>
      </c>
      <c r="F272" t="s">
        <v>3911</v>
      </c>
    </row>
    <row r="273" spans="1:6">
      <c r="A273" s="30" t="s">
        <v>7224</v>
      </c>
      <c r="B273" t="s">
        <v>6926</v>
      </c>
      <c r="C273" t="s">
        <v>7219</v>
      </c>
      <c r="D273" t="s">
        <v>7124</v>
      </c>
      <c r="E273" t="s">
        <v>903</v>
      </c>
      <c r="F273" t="s">
        <v>3954</v>
      </c>
    </row>
    <row r="274" spans="1:6">
      <c r="A274" s="30" t="s">
        <v>7225</v>
      </c>
      <c r="B274" t="s">
        <v>6926</v>
      </c>
      <c r="C274" t="s">
        <v>7219</v>
      </c>
      <c r="D274" t="s">
        <v>7124</v>
      </c>
      <c r="E274" t="s">
        <v>903</v>
      </c>
      <c r="F274" t="s">
        <v>4689</v>
      </c>
    </row>
    <row r="275" spans="1:6">
      <c r="A275" s="30" t="s">
        <v>7226</v>
      </c>
      <c r="B275" t="s">
        <v>6926</v>
      </c>
      <c r="C275" t="s">
        <v>7227</v>
      </c>
      <c r="D275" t="s">
        <v>7124</v>
      </c>
      <c r="E275" t="s">
        <v>903</v>
      </c>
      <c r="F275" t="s">
        <v>4405</v>
      </c>
    </row>
    <row r="276" spans="1:6">
      <c r="A276" s="30" t="s">
        <v>7228</v>
      </c>
      <c r="B276" t="s">
        <v>6926</v>
      </c>
      <c r="C276" t="s">
        <v>7227</v>
      </c>
      <c r="D276" t="s">
        <v>7124</v>
      </c>
      <c r="E276" t="s">
        <v>903</v>
      </c>
      <c r="F276" t="s">
        <v>4408</v>
      </c>
    </row>
    <row r="277" spans="1:6">
      <c r="A277" s="30" t="s">
        <v>7229</v>
      </c>
      <c r="B277" t="s">
        <v>6926</v>
      </c>
      <c r="C277" t="s">
        <v>7227</v>
      </c>
      <c r="D277" t="s">
        <v>7124</v>
      </c>
      <c r="E277" t="s">
        <v>903</v>
      </c>
      <c r="F277" t="s">
        <v>4411</v>
      </c>
    </row>
    <row r="278" spans="1:6">
      <c r="A278" s="30" t="s">
        <v>7230</v>
      </c>
      <c r="B278" t="s">
        <v>6926</v>
      </c>
      <c r="C278" t="s">
        <v>7227</v>
      </c>
      <c r="D278" t="s">
        <v>7124</v>
      </c>
      <c r="E278" t="s">
        <v>903</v>
      </c>
      <c r="F278" t="s">
        <v>4712</v>
      </c>
    </row>
    <row r="279" spans="1:6">
      <c r="A279" s="30" t="s">
        <v>7231</v>
      </c>
      <c r="B279" t="s">
        <v>6926</v>
      </c>
      <c r="C279" t="s">
        <v>7227</v>
      </c>
      <c r="D279" t="s">
        <v>7124</v>
      </c>
      <c r="E279" t="s">
        <v>903</v>
      </c>
      <c r="F279" t="s">
        <v>4712</v>
      </c>
    </row>
    <row r="280" spans="1:6">
      <c r="A280" s="30" t="s">
        <v>7232</v>
      </c>
      <c r="B280" t="s">
        <v>6926</v>
      </c>
      <c r="C280" t="s">
        <v>7227</v>
      </c>
      <c r="D280" t="s">
        <v>7124</v>
      </c>
      <c r="E280" t="s">
        <v>903</v>
      </c>
      <c r="F280" t="s">
        <v>3905</v>
      </c>
    </row>
    <row r="281" spans="1:6">
      <c r="A281" s="30" t="s">
        <v>7233</v>
      </c>
      <c r="B281" t="s">
        <v>6926</v>
      </c>
      <c r="C281" t="s">
        <v>7227</v>
      </c>
      <c r="D281" t="s">
        <v>7124</v>
      </c>
      <c r="E281" t="s">
        <v>903</v>
      </c>
      <c r="F281" t="s">
        <v>3911</v>
      </c>
    </row>
    <row r="282" spans="1:6">
      <c r="A282" s="30" t="s">
        <v>7234</v>
      </c>
      <c r="B282" t="s">
        <v>6926</v>
      </c>
      <c r="C282" t="s">
        <v>7227</v>
      </c>
      <c r="D282" t="s">
        <v>7124</v>
      </c>
      <c r="E282" t="s">
        <v>903</v>
      </c>
      <c r="F282" t="s">
        <v>3954</v>
      </c>
    </row>
    <row r="283" spans="1:6">
      <c r="A283" s="30" t="s">
        <v>7235</v>
      </c>
      <c r="B283" t="s">
        <v>6926</v>
      </c>
      <c r="C283" t="s">
        <v>7227</v>
      </c>
      <c r="D283" t="s">
        <v>7124</v>
      </c>
      <c r="E283" t="s">
        <v>903</v>
      </c>
      <c r="F283" t="s">
        <v>4689</v>
      </c>
    </row>
    <row r="284" spans="1:6">
      <c r="A284" s="30" t="s">
        <v>7236</v>
      </c>
      <c r="B284" t="s">
        <v>6926</v>
      </c>
      <c r="C284" t="s">
        <v>7227</v>
      </c>
      <c r="D284" t="s">
        <v>7124</v>
      </c>
      <c r="E284" t="s">
        <v>903</v>
      </c>
      <c r="F284" t="s">
        <v>3920</v>
      </c>
    </row>
    <row r="285" spans="1:6">
      <c r="A285" s="30" t="s">
        <v>7237</v>
      </c>
      <c r="B285" t="s">
        <v>6926</v>
      </c>
      <c r="C285" t="s">
        <v>7227</v>
      </c>
      <c r="D285" t="s">
        <v>7124</v>
      </c>
      <c r="E285" t="s">
        <v>903</v>
      </c>
      <c r="F285" t="s">
        <v>3925</v>
      </c>
    </row>
    <row r="286" spans="1:6">
      <c r="A286" s="30" t="s">
        <v>7238</v>
      </c>
      <c r="B286" t="s">
        <v>6926</v>
      </c>
      <c r="C286" t="s">
        <v>7227</v>
      </c>
      <c r="D286" t="s">
        <v>7124</v>
      </c>
      <c r="E286" t="s">
        <v>903</v>
      </c>
      <c r="F286" t="s">
        <v>3930</v>
      </c>
    </row>
    <row r="287" spans="1:6">
      <c r="A287" s="30" t="s">
        <v>7239</v>
      </c>
      <c r="B287" t="s">
        <v>6926</v>
      </c>
      <c r="C287" t="s">
        <v>7227</v>
      </c>
      <c r="D287" t="s">
        <v>7124</v>
      </c>
      <c r="E287" t="s">
        <v>903</v>
      </c>
      <c r="F287" t="s">
        <v>3935</v>
      </c>
    </row>
    <row r="288" spans="1:6">
      <c r="A288" s="30" t="s">
        <v>7240</v>
      </c>
      <c r="B288" t="s">
        <v>6926</v>
      </c>
      <c r="C288" t="s">
        <v>7227</v>
      </c>
      <c r="D288" t="s">
        <v>7124</v>
      </c>
      <c r="E288" t="s">
        <v>903</v>
      </c>
      <c r="F288" t="s">
        <v>3940</v>
      </c>
    </row>
    <row r="289" spans="1:6">
      <c r="A289" s="30" t="s">
        <v>7241</v>
      </c>
      <c r="B289" t="s">
        <v>6926</v>
      </c>
      <c r="C289" t="s">
        <v>7227</v>
      </c>
      <c r="D289" t="s">
        <v>7124</v>
      </c>
      <c r="E289" t="s">
        <v>903</v>
      </c>
      <c r="F289" t="s">
        <v>3945</v>
      </c>
    </row>
    <row r="290" spans="1:6">
      <c r="A290" s="30" t="s">
        <v>7242</v>
      </c>
      <c r="B290" t="s">
        <v>6926</v>
      </c>
      <c r="C290" t="s">
        <v>7227</v>
      </c>
      <c r="D290" t="s">
        <v>7124</v>
      </c>
      <c r="E290" t="s">
        <v>903</v>
      </c>
      <c r="F290" t="s">
        <v>3916</v>
      </c>
    </row>
    <row r="291" spans="1:6">
      <c r="A291" s="30" t="s">
        <v>7243</v>
      </c>
      <c r="B291" t="s">
        <v>6926</v>
      </c>
      <c r="C291" t="s">
        <v>7227</v>
      </c>
      <c r="D291" t="s">
        <v>7124</v>
      </c>
      <c r="E291" t="s">
        <v>903</v>
      </c>
      <c r="F291" t="s">
        <v>3950</v>
      </c>
    </row>
    <row r="292" spans="1:6">
      <c r="A292" s="30" t="s">
        <v>7244</v>
      </c>
      <c r="B292" t="s">
        <v>7123</v>
      </c>
      <c r="C292" t="s">
        <v>3144</v>
      </c>
      <c r="D292" t="s">
        <v>7245</v>
      </c>
      <c r="E292" t="s">
        <v>7246</v>
      </c>
      <c r="F292" t="s">
        <v>4747</v>
      </c>
    </row>
    <row r="293" spans="1:6">
      <c r="A293" s="30" t="s">
        <v>7247</v>
      </c>
      <c r="B293" t="s">
        <v>7123</v>
      </c>
      <c r="C293" t="s">
        <v>3144</v>
      </c>
      <c r="D293" t="s">
        <v>7245</v>
      </c>
      <c r="E293" t="s">
        <v>7246</v>
      </c>
      <c r="F293" t="s">
        <v>4750</v>
      </c>
    </row>
    <row r="294" spans="1:6">
      <c r="A294" s="30" t="s">
        <v>7248</v>
      </c>
      <c r="B294" t="s">
        <v>7123</v>
      </c>
      <c r="C294" t="s">
        <v>3144</v>
      </c>
      <c r="D294" t="s">
        <v>7245</v>
      </c>
      <c r="E294" t="s">
        <v>7246</v>
      </c>
      <c r="F294" t="s">
        <v>4752</v>
      </c>
    </row>
    <row r="295" spans="1:6">
      <c r="A295" s="30" t="s">
        <v>7249</v>
      </c>
      <c r="B295" t="s">
        <v>7123</v>
      </c>
      <c r="C295" t="s">
        <v>3144</v>
      </c>
      <c r="D295" t="s">
        <v>7245</v>
      </c>
      <c r="E295" t="s">
        <v>7246</v>
      </c>
      <c r="F295" t="s">
        <v>4754</v>
      </c>
    </row>
    <row r="296" spans="1:6">
      <c r="A296" s="30" t="s">
        <v>7250</v>
      </c>
      <c r="B296" t="s">
        <v>7123</v>
      </c>
      <c r="C296" t="s">
        <v>3144</v>
      </c>
      <c r="D296" t="s">
        <v>7245</v>
      </c>
      <c r="E296" t="s">
        <v>7246</v>
      </c>
      <c r="F296" t="s">
        <v>4756</v>
      </c>
    </row>
    <row r="297" spans="1:6">
      <c r="A297" s="30" t="s">
        <v>7251</v>
      </c>
      <c r="B297" t="s">
        <v>7123</v>
      </c>
      <c r="C297" t="s">
        <v>3144</v>
      </c>
      <c r="D297" t="s">
        <v>7245</v>
      </c>
      <c r="E297" t="s">
        <v>7246</v>
      </c>
      <c r="F297" t="s">
        <v>4759</v>
      </c>
    </row>
    <row r="298" spans="1:6">
      <c r="A298" s="30" t="s">
        <v>7252</v>
      </c>
      <c r="B298" t="s">
        <v>6926</v>
      </c>
      <c r="C298" t="s">
        <v>7253</v>
      </c>
      <c r="D298" t="s">
        <v>7245</v>
      </c>
      <c r="E298" t="s">
        <v>7246</v>
      </c>
      <c r="F298" t="s">
        <v>4761</v>
      </c>
    </row>
    <row r="299" spans="1:6">
      <c r="A299" s="30" t="s">
        <v>7254</v>
      </c>
      <c r="B299" t="s">
        <v>6926</v>
      </c>
      <c r="C299" t="s">
        <v>7253</v>
      </c>
      <c r="D299" t="s">
        <v>7245</v>
      </c>
      <c r="E299" t="s">
        <v>7246</v>
      </c>
      <c r="F299" t="s">
        <v>4764</v>
      </c>
    </row>
    <row r="300" spans="1:6">
      <c r="A300" s="30" t="s">
        <v>7255</v>
      </c>
      <c r="B300" t="s">
        <v>6926</v>
      </c>
      <c r="C300" t="s">
        <v>7253</v>
      </c>
      <c r="D300" t="s">
        <v>7245</v>
      </c>
      <c r="E300" t="s">
        <v>7246</v>
      </c>
      <c r="F300" t="s">
        <v>4767</v>
      </c>
    </row>
    <row r="301" spans="1:6">
      <c r="A301" s="30" t="s">
        <v>7256</v>
      </c>
      <c r="B301" t="s">
        <v>6926</v>
      </c>
      <c r="C301" t="s">
        <v>7253</v>
      </c>
      <c r="D301" t="s">
        <v>7245</v>
      </c>
      <c r="E301" t="s">
        <v>7246</v>
      </c>
      <c r="F301" t="s">
        <v>4770</v>
      </c>
    </row>
    <row r="302" spans="1:6">
      <c r="A302" s="30" t="s">
        <v>7257</v>
      </c>
      <c r="B302" t="s">
        <v>6926</v>
      </c>
      <c r="C302" t="s">
        <v>7253</v>
      </c>
      <c r="D302" t="s">
        <v>7245</v>
      </c>
      <c r="E302" t="s">
        <v>7246</v>
      </c>
      <c r="F302" t="s">
        <v>4773</v>
      </c>
    </row>
    <row r="303" spans="1:6">
      <c r="A303" s="30" t="s">
        <v>7258</v>
      </c>
      <c r="B303" t="s">
        <v>6926</v>
      </c>
      <c r="C303" t="s">
        <v>7024</v>
      </c>
      <c r="D303" t="s">
        <v>7259</v>
      </c>
      <c r="E303" t="s">
        <v>7260</v>
      </c>
      <c r="F303" t="s">
        <v>4792</v>
      </c>
    </row>
    <row r="304" spans="1:6">
      <c r="A304" s="30" t="s">
        <v>7261</v>
      </c>
      <c r="B304" t="s">
        <v>7262</v>
      </c>
      <c r="C304" t="s">
        <v>7263</v>
      </c>
      <c r="D304" t="s">
        <v>7264</v>
      </c>
      <c r="E304" t="s">
        <v>7265</v>
      </c>
      <c r="F304" t="s">
        <v>7266</v>
      </c>
    </row>
    <row r="305" spans="1:6">
      <c r="A305" s="30" t="s">
        <v>7267</v>
      </c>
      <c r="B305" t="s">
        <v>6926</v>
      </c>
      <c r="C305" t="s">
        <v>7136</v>
      </c>
      <c r="D305" t="s">
        <v>7268</v>
      </c>
      <c r="E305" t="s">
        <v>4798</v>
      </c>
      <c r="F305" t="s">
        <v>4797</v>
      </c>
    </row>
    <row r="306" spans="1:6">
      <c r="A306" s="30" t="s">
        <v>7269</v>
      </c>
      <c r="B306" t="s">
        <v>6926</v>
      </c>
      <c r="C306" t="s">
        <v>7024</v>
      </c>
      <c r="D306" t="s">
        <v>7268</v>
      </c>
      <c r="E306" t="s">
        <v>4798</v>
      </c>
      <c r="F306" t="s">
        <v>4801</v>
      </c>
    </row>
    <row r="307" spans="1:6">
      <c r="A307" s="30" t="s">
        <v>7270</v>
      </c>
      <c r="B307" t="s">
        <v>7271</v>
      </c>
      <c r="C307" t="s">
        <v>7024</v>
      </c>
      <c r="D307" t="s">
        <v>7268</v>
      </c>
      <c r="E307" t="s">
        <v>4798</v>
      </c>
      <c r="F307" t="s">
        <v>4805</v>
      </c>
    </row>
    <row r="308" spans="1:6">
      <c r="A308" s="30" t="s">
        <v>7272</v>
      </c>
      <c r="B308" t="s">
        <v>6926</v>
      </c>
      <c r="C308" t="s">
        <v>7024</v>
      </c>
      <c r="D308" t="s">
        <v>7268</v>
      </c>
      <c r="E308" t="s">
        <v>4798</v>
      </c>
      <c r="F308" t="s">
        <v>4809</v>
      </c>
    </row>
    <row r="309" spans="1:6">
      <c r="A309" s="30" t="s">
        <v>7273</v>
      </c>
      <c r="B309" t="s">
        <v>6926</v>
      </c>
      <c r="C309" t="s">
        <v>7024</v>
      </c>
      <c r="D309" t="s">
        <v>7268</v>
      </c>
      <c r="E309" t="s">
        <v>4798</v>
      </c>
      <c r="F309" t="s">
        <v>3697</v>
      </c>
    </row>
    <row r="310" spans="1:6">
      <c r="A310" s="30" t="s">
        <v>7274</v>
      </c>
      <c r="B310" t="s">
        <v>6926</v>
      </c>
      <c r="C310" t="s">
        <v>7024</v>
      </c>
      <c r="D310" t="s">
        <v>7268</v>
      </c>
      <c r="E310" t="s">
        <v>4798</v>
      </c>
      <c r="F310" t="s">
        <v>4816</v>
      </c>
    </row>
    <row r="311" spans="1:6">
      <c r="A311" s="30" t="s">
        <v>7275</v>
      </c>
      <c r="B311" t="s">
        <v>6926</v>
      </c>
      <c r="C311" t="s">
        <v>7024</v>
      </c>
      <c r="D311" t="s">
        <v>7268</v>
      </c>
      <c r="E311" t="s">
        <v>4798</v>
      </c>
      <c r="F311" t="s">
        <v>4494</v>
      </c>
    </row>
    <row r="312" spans="1:6">
      <c r="A312" s="30" t="s">
        <v>7276</v>
      </c>
      <c r="B312" t="s">
        <v>6926</v>
      </c>
      <c r="C312" t="s">
        <v>7024</v>
      </c>
      <c r="D312" t="s">
        <v>7268</v>
      </c>
      <c r="E312" t="s">
        <v>4798</v>
      </c>
      <c r="F312" t="s">
        <v>4822</v>
      </c>
    </row>
    <row r="313" spans="1:6">
      <c r="A313" s="30" t="s">
        <v>7277</v>
      </c>
      <c r="B313" t="s">
        <v>6926</v>
      </c>
      <c r="C313" t="s">
        <v>7024</v>
      </c>
      <c r="D313" t="s">
        <v>7268</v>
      </c>
      <c r="E313" t="s">
        <v>4798</v>
      </c>
      <c r="F313" t="s">
        <v>4825</v>
      </c>
    </row>
    <row r="314" spans="1:6">
      <c r="A314" s="30" t="s">
        <v>7278</v>
      </c>
      <c r="B314" t="s">
        <v>6926</v>
      </c>
      <c r="C314" t="s">
        <v>7024</v>
      </c>
      <c r="D314" t="s">
        <v>7268</v>
      </c>
      <c r="E314" t="s">
        <v>4798</v>
      </c>
      <c r="F314" t="s">
        <v>3263</v>
      </c>
    </row>
    <row r="315" spans="1:6">
      <c r="A315" s="30" t="s">
        <v>7279</v>
      </c>
      <c r="B315" t="s">
        <v>6926</v>
      </c>
      <c r="C315" t="s">
        <v>7024</v>
      </c>
      <c r="D315" t="s">
        <v>7268</v>
      </c>
      <c r="E315" t="s">
        <v>4798</v>
      </c>
      <c r="F315" t="s">
        <v>4296</v>
      </c>
    </row>
    <row r="316" spans="1:6">
      <c r="A316" s="30" t="s">
        <v>7280</v>
      </c>
      <c r="B316" t="s">
        <v>6926</v>
      </c>
      <c r="C316" t="s">
        <v>7024</v>
      </c>
      <c r="D316" t="s">
        <v>7268</v>
      </c>
      <c r="E316" t="s">
        <v>4798</v>
      </c>
      <c r="F316" t="s">
        <v>3738</v>
      </c>
    </row>
    <row r="317" spans="1:6">
      <c r="A317" s="30" t="s">
        <v>7281</v>
      </c>
      <c r="B317" t="s">
        <v>6926</v>
      </c>
      <c r="C317" t="s">
        <v>7083</v>
      </c>
      <c r="D317" t="s">
        <v>7268</v>
      </c>
      <c r="E317" t="s">
        <v>4798</v>
      </c>
      <c r="F317" t="s">
        <v>4858</v>
      </c>
    </row>
    <row r="318" spans="1:6">
      <c r="A318" s="30" t="s">
        <v>7282</v>
      </c>
      <c r="B318" t="s">
        <v>6926</v>
      </c>
      <c r="C318" t="s">
        <v>7083</v>
      </c>
      <c r="D318" t="s">
        <v>7268</v>
      </c>
      <c r="E318" t="s">
        <v>4798</v>
      </c>
      <c r="F318" t="s">
        <v>4862</v>
      </c>
    </row>
    <row r="319" spans="1:6">
      <c r="A319" s="30" t="s">
        <v>7283</v>
      </c>
      <c r="B319" t="s">
        <v>6926</v>
      </c>
      <c r="C319" t="s">
        <v>7083</v>
      </c>
      <c r="D319" t="s">
        <v>7268</v>
      </c>
      <c r="E319" t="s">
        <v>4798</v>
      </c>
      <c r="F319" t="s">
        <v>4239</v>
      </c>
    </row>
    <row r="320" spans="1:6">
      <c r="A320" s="30" t="s">
        <v>7284</v>
      </c>
      <c r="B320" t="s">
        <v>6926</v>
      </c>
      <c r="C320" t="s">
        <v>7083</v>
      </c>
      <c r="D320" t="s">
        <v>7268</v>
      </c>
      <c r="E320" t="s">
        <v>4798</v>
      </c>
      <c r="F320" t="s">
        <v>4822</v>
      </c>
    </row>
    <row r="321" spans="1:6">
      <c r="A321" s="30" t="s">
        <v>7285</v>
      </c>
      <c r="B321" t="s">
        <v>6926</v>
      </c>
      <c r="C321" t="s">
        <v>7083</v>
      </c>
      <c r="D321" t="s">
        <v>7268</v>
      </c>
      <c r="E321" t="s">
        <v>4798</v>
      </c>
      <c r="F321" t="s">
        <v>4870</v>
      </c>
    </row>
    <row r="322" spans="1:6">
      <c r="A322" s="30" t="s">
        <v>7286</v>
      </c>
      <c r="B322" t="s">
        <v>6926</v>
      </c>
      <c r="C322" t="s">
        <v>7083</v>
      </c>
      <c r="D322" t="s">
        <v>7268</v>
      </c>
      <c r="E322" t="s">
        <v>4798</v>
      </c>
      <c r="F322" t="s">
        <v>4873</v>
      </c>
    </row>
    <row r="323" spans="1:6">
      <c r="A323" s="30" t="s">
        <v>7287</v>
      </c>
      <c r="B323" t="s">
        <v>6926</v>
      </c>
      <c r="C323" t="s">
        <v>7083</v>
      </c>
      <c r="D323" t="s">
        <v>7268</v>
      </c>
      <c r="E323" t="s">
        <v>4798</v>
      </c>
      <c r="F323" t="s">
        <v>4876</v>
      </c>
    </row>
    <row r="324" spans="1:6">
      <c r="A324" s="30" t="s">
        <v>7288</v>
      </c>
      <c r="B324" t="s">
        <v>6926</v>
      </c>
      <c r="C324" t="s">
        <v>7083</v>
      </c>
      <c r="D324" t="s">
        <v>7268</v>
      </c>
      <c r="E324" t="s">
        <v>4798</v>
      </c>
      <c r="F324" t="s">
        <v>4296</v>
      </c>
    </row>
    <row r="325" spans="1:6">
      <c r="A325" s="30" t="s">
        <v>7289</v>
      </c>
      <c r="B325" t="s">
        <v>6926</v>
      </c>
      <c r="C325" t="s">
        <v>7083</v>
      </c>
      <c r="D325" t="s">
        <v>7268</v>
      </c>
      <c r="E325" t="s">
        <v>4798</v>
      </c>
      <c r="F325" t="s">
        <v>4883</v>
      </c>
    </row>
    <row r="326" spans="1:6">
      <c r="A326" s="30" t="s">
        <v>7290</v>
      </c>
      <c r="B326" t="s">
        <v>6926</v>
      </c>
      <c r="C326" t="s">
        <v>7083</v>
      </c>
      <c r="D326" t="s">
        <v>7268</v>
      </c>
      <c r="E326" t="s">
        <v>4798</v>
      </c>
      <c r="F326" t="s">
        <v>4886</v>
      </c>
    </row>
    <row r="327" spans="1:6">
      <c r="A327" s="30" t="s">
        <v>7291</v>
      </c>
      <c r="B327" t="s">
        <v>6926</v>
      </c>
      <c r="C327" t="s">
        <v>7083</v>
      </c>
      <c r="D327" t="s">
        <v>7268</v>
      </c>
      <c r="E327" t="s">
        <v>4798</v>
      </c>
      <c r="F327" t="s">
        <v>4797</v>
      </c>
    </row>
    <row r="328" spans="1:6">
      <c r="A328" s="30" t="s">
        <v>7292</v>
      </c>
      <c r="B328" t="s">
        <v>6926</v>
      </c>
      <c r="C328" t="s">
        <v>7083</v>
      </c>
      <c r="D328" t="s">
        <v>7268</v>
      </c>
      <c r="E328" t="s">
        <v>4798</v>
      </c>
      <c r="F328" t="s">
        <v>4494</v>
      </c>
    </row>
    <row r="329" spans="1:6">
      <c r="A329" s="30" t="s">
        <v>7293</v>
      </c>
      <c r="B329" t="s">
        <v>7123</v>
      </c>
      <c r="C329" t="s">
        <v>3144</v>
      </c>
      <c r="D329" t="s">
        <v>7114</v>
      </c>
      <c r="E329" t="s">
        <v>2151</v>
      </c>
      <c r="F329" t="s">
        <v>4896</v>
      </c>
    </row>
    <row r="330" spans="1:6">
      <c r="A330" s="30" t="s">
        <v>7294</v>
      </c>
      <c r="B330" t="s">
        <v>7123</v>
      </c>
      <c r="C330" t="s">
        <v>3144</v>
      </c>
      <c r="D330" t="s">
        <v>7114</v>
      </c>
      <c r="E330" t="s">
        <v>2151</v>
      </c>
      <c r="F330" t="s">
        <v>4900</v>
      </c>
    </row>
    <row r="331" spans="1:6">
      <c r="A331" s="30" t="s">
        <v>7295</v>
      </c>
      <c r="B331" t="s">
        <v>7123</v>
      </c>
      <c r="C331" t="s">
        <v>3144</v>
      </c>
      <c r="D331" t="s">
        <v>7114</v>
      </c>
      <c r="E331" t="s">
        <v>2151</v>
      </c>
      <c r="F331" t="s">
        <v>4904</v>
      </c>
    </row>
    <row r="332" spans="1:6">
      <c r="A332" s="30" t="s">
        <v>7296</v>
      </c>
      <c r="B332" t="s">
        <v>7123</v>
      </c>
      <c r="C332" t="s">
        <v>3144</v>
      </c>
      <c r="D332" t="s">
        <v>7114</v>
      </c>
      <c r="E332" t="s">
        <v>2151</v>
      </c>
      <c r="F332" t="s">
        <v>4907</v>
      </c>
    </row>
    <row r="333" spans="1:6">
      <c r="A333" s="30" t="s">
        <v>7297</v>
      </c>
      <c r="B333" t="s">
        <v>7123</v>
      </c>
      <c r="C333" t="s">
        <v>3144</v>
      </c>
      <c r="D333" t="s">
        <v>7114</v>
      </c>
      <c r="E333" t="s">
        <v>2151</v>
      </c>
      <c r="F333" t="s">
        <v>4910</v>
      </c>
    </row>
    <row r="334" spans="1:6">
      <c r="A334" s="30" t="s">
        <v>7298</v>
      </c>
      <c r="B334" t="s">
        <v>7123</v>
      </c>
      <c r="C334" t="s">
        <v>3144</v>
      </c>
      <c r="D334" t="s">
        <v>7114</v>
      </c>
      <c r="E334" t="s">
        <v>2151</v>
      </c>
      <c r="F334" t="s">
        <v>4913</v>
      </c>
    </row>
    <row r="335" spans="1:6">
      <c r="A335" s="30" t="s">
        <v>7299</v>
      </c>
      <c r="B335" t="s">
        <v>7123</v>
      </c>
      <c r="C335" t="s">
        <v>3144</v>
      </c>
      <c r="D335" t="s">
        <v>7114</v>
      </c>
      <c r="E335" t="s">
        <v>2151</v>
      </c>
      <c r="F335" t="s">
        <v>4916</v>
      </c>
    </row>
    <row r="336" spans="1:6">
      <c r="A336" s="30" t="s">
        <v>7300</v>
      </c>
      <c r="B336" t="s">
        <v>7123</v>
      </c>
      <c r="C336" t="s">
        <v>3144</v>
      </c>
      <c r="D336" t="s">
        <v>7114</v>
      </c>
      <c r="E336" t="s">
        <v>2151</v>
      </c>
      <c r="F336" t="s">
        <v>4919</v>
      </c>
    </row>
    <row r="337" spans="1:6">
      <c r="A337" s="30" t="s">
        <v>7301</v>
      </c>
      <c r="B337" t="s">
        <v>7123</v>
      </c>
      <c r="C337" t="s">
        <v>3144</v>
      </c>
      <c r="D337" t="s">
        <v>7114</v>
      </c>
      <c r="E337" t="s">
        <v>2151</v>
      </c>
      <c r="F337" t="s">
        <v>4922</v>
      </c>
    </row>
    <row r="338" spans="1:6">
      <c r="A338" s="30" t="s">
        <v>7302</v>
      </c>
      <c r="B338" t="s">
        <v>7123</v>
      </c>
      <c r="C338" t="s">
        <v>3144</v>
      </c>
      <c r="D338" t="s">
        <v>7114</v>
      </c>
      <c r="E338" t="s">
        <v>2151</v>
      </c>
      <c r="F338" t="s">
        <v>4925</v>
      </c>
    </row>
    <row r="339" spans="1:6">
      <c r="A339" s="30" t="s">
        <v>7303</v>
      </c>
      <c r="B339" t="s">
        <v>7123</v>
      </c>
      <c r="C339" t="s">
        <v>3144</v>
      </c>
      <c r="D339" t="s">
        <v>7114</v>
      </c>
      <c r="E339" t="s">
        <v>2151</v>
      </c>
      <c r="F339" t="s">
        <v>4928</v>
      </c>
    </row>
    <row r="340" spans="1:6">
      <c r="A340" s="30" t="s">
        <v>7304</v>
      </c>
      <c r="B340" t="s">
        <v>7123</v>
      </c>
      <c r="C340" t="s">
        <v>3144</v>
      </c>
      <c r="D340" t="s">
        <v>7114</v>
      </c>
      <c r="E340" t="s">
        <v>2151</v>
      </c>
      <c r="F340" t="s">
        <v>4932</v>
      </c>
    </row>
    <row r="341" spans="1:6">
      <c r="A341" s="30" t="s">
        <v>7305</v>
      </c>
      <c r="B341" t="s">
        <v>7123</v>
      </c>
      <c r="C341" t="s">
        <v>3144</v>
      </c>
      <c r="D341" t="s">
        <v>7114</v>
      </c>
      <c r="E341" t="s">
        <v>2151</v>
      </c>
      <c r="F341" t="s">
        <v>4935</v>
      </c>
    </row>
    <row r="342" spans="1:6">
      <c r="A342" s="30" t="s">
        <v>7306</v>
      </c>
      <c r="B342" t="s">
        <v>7123</v>
      </c>
      <c r="C342" t="s">
        <v>3144</v>
      </c>
      <c r="D342" t="s">
        <v>7114</v>
      </c>
      <c r="E342" t="s">
        <v>2151</v>
      </c>
      <c r="F342" t="s">
        <v>4938</v>
      </c>
    </row>
    <row r="343" spans="1:6">
      <c r="A343" s="30" t="s">
        <v>7307</v>
      </c>
      <c r="B343" t="s">
        <v>6926</v>
      </c>
      <c r="C343" t="s">
        <v>7024</v>
      </c>
      <c r="D343" t="s">
        <v>7114</v>
      </c>
      <c r="E343" t="s">
        <v>2151</v>
      </c>
      <c r="F343" t="s">
        <v>3693</v>
      </c>
    </row>
    <row r="344" spans="1:6">
      <c r="A344" s="30" t="s">
        <v>7308</v>
      </c>
      <c r="B344" t="s">
        <v>6926</v>
      </c>
      <c r="C344" t="s">
        <v>7024</v>
      </c>
      <c r="D344" t="s">
        <v>7114</v>
      </c>
      <c r="E344" t="s">
        <v>2151</v>
      </c>
      <c r="F344" t="s">
        <v>4942</v>
      </c>
    </row>
    <row r="345" spans="1:6">
      <c r="A345" s="30" t="s">
        <v>7309</v>
      </c>
      <c r="B345" t="s">
        <v>6926</v>
      </c>
      <c r="C345" t="s">
        <v>7024</v>
      </c>
      <c r="D345" t="s">
        <v>7114</v>
      </c>
      <c r="E345" t="s">
        <v>2151</v>
      </c>
      <c r="F345" t="s">
        <v>4947</v>
      </c>
    </row>
    <row r="346" spans="1:6">
      <c r="A346" s="30" t="s">
        <v>7310</v>
      </c>
      <c r="B346" t="s">
        <v>6926</v>
      </c>
      <c r="C346" t="s">
        <v>7024</v>
      </c>
      <c r="D346" t="s">
        <v>7114</v>
      </c>
      <c r="E346" t="s">
        <v>2151</v>
      </c>
      <c r="F346" t="s">
        <v>4950</v>
      </c>
    </row>
    <row r="347" spans="1:6">
      <c r="A347" s="30" t="s">
        <v>7311</v>
      </c>
      <c r="B347" t="s">
        <v>6926</v>
      </c>
      <c r="C347" t="s">
        <v>7024</v>
      </c>
      <c r="D347" t="s">
        <v>7114</v>
      </c>
      <c r="E347" t="s">
        <v>2151</v>
      </c>
      <c r="F347" t="s">
        <v>4953</v>
      </c>
    </row>
    <row r="348" spans="1:6">
      <c r="A348" s="30" t="s">
        <v>7312</v>
      </c>
      <c r="B348" t="s">
        <v>6926</v>
      </c>
      <c r="C348" t="s">
        <v>7083</v>
      </c>
      <c r="D348" t="s">
        <v>7114</v>
      </c>
      <c r="E348" t="s">
        <v>2151</v>
      </c>
      <c r="F348" t="s">
        <v>4959</v>
      </c>
    </row>
    <row r="349" spans="1:6">
      <c r="A349" s="30" t="s">
        <v>7313</v>
      </c>
      <c r="B349" t="s">
        <v>6926</v>
      </c>
      <c r="C349" t="s">
        <v>7083</v>
      </c>
      <c r="D349" t="s">
        <v>7114</v>
      </c>
      <c r="E349" t="s">
        <v>2151</v>
      </c>
      <c r="F349" s="83" t="s">
        <v>3863</v>
      </c>
    </row>
    <row r="350" spans="1:6">
      <c r="A350" s="30" t="s">
        <v>7314</v>
      </c>
      <c r="B350" t="s">
        <v>6926</v>
      </c>
      <c r="C350" t="s">
        <v>7083</v>
      </c>
      <c r="D350" t="s">
        <v>7114</v>
      </c>
      <c r="E350" t="s">
        <v>2151</v>
      </c>
      <c r="F350" t="s">
        <v>4964</v>
      </c>
    </row>
    <row r="351" spans="1:6">
      <c r="A351" s="30" t="s">
        <v>7315</v>
      </c>
      <c r="B351" t="s">
        <v>6926</v>
      </c>
      <c r="C351" t="s">
        <v>7083</v>
      </c>
      <c r="D351" t="s">
        <v>7114</v>
      </c>
      <c r="E351" t="s">
        <v>2151</v>
      </c>
      <c r="F351" t="s">
        <v>4974</v>
      </c>
    </row>
    <row r="352" spans="1:6">
      <c r="A352" s="30" t="s">
        <v>7316</v>
      </c>
      <c r="B352" t="s">
        <v>6926</v>
      </c>
      <c r="C352" t="s">
        <v>7317</v>
      </c>
      <c r="D352" t="s">
        <v>7114</v>
      </c>
      <c r="E352" t="s">
        <v>2151</v>
      </c>
      <c r="F352" t="s">
        <v>4984</v>
      </c>
    </row>
    <row r="353" spans="1:6">
      <c r="A353" s="30" t="s">
        <v>7318</v>
      </c>
      <c r="B353" t="s">
        <v>6926</v>
      </c>
      <c r="C353" t="s">
        <v>7317</v>
      </c>
      <c r="D353" t="s">
        <v>7114</v>
      </c>
      <c r="E353" t="s">
        <v>2151</v>
      </c>
      <c r="F353" t="s">
        <v>4988</v>
      </c>
    </row>
    <row r="354" spans="1:6">
      <c r="A354" s="30" t="s">
        <v>7319</v>
      </c>
      <c r="B354" t="s">
        <v>6926</v>
      </c>
      <c r="C354" t="s">
        <v>7317</v>
      </c>
      <c r="D354" t="s">
        <v>7114</v>
      </c>
      <c r="E354" t="s">
        <v>2151</v>
      </c>
      <c r="F354" t="s">
        <v>4992</v>
      </c>
    </row>
    <row r="355" spans="1:6">
      <c r="A355" s="30" t="s">
        <v>7320</v>
      </c>
      <c r="B355" t="s">
        <v>6926</v>
      </c>
      <c r="C355" t="s">
        <v>7317</v>
      </c>
      <c r="D355" t="s">
        <v>7114</v>
      </c>
      <c r="E355" t="s">
        <v>2151</v>
      </c>
      <c r="F355" t="s">
        <v>4996</v>
      </c>
    </row>
    <row r="356" spans="1:6">
      <c r="A356" s="30" t="s">
        <v>7321</v>
      </c>
      <c r="B356" t="s">
        <v>6926</v>
      </c>
      <c r="C356" t="s">
        <v>7317</v>
      </c>
      <c r="D356" t="s">
        <v>7114</v>
      </c>
      <c r="E356" t="s">
        <v>2151</v>
      </c>
      <c r="F356" t="s">
        <v>5000</v>
      </c>
    </row>
    <row r="357" spans="1:6">
      <c r="A357" s="30" t="s">
        <v>7322</v>
      </c>
      <c r="B357" t="s">
        <v>6926</v>
      </c>
      <c r="C357" t="s">
        <v>7317</v>
      </c>
      <c r="D357" t="s">
        <v>7114</v>
      </c>
      <c r="E357" t="s">
        <v>2151</v>
      </c>
      <c r="F357" t="s">
        <v>5004</v>
      </c>
    </row>
    <row r="358" spans="1:6">
      <c r="A358" s="30" t="s">
        <v>7323</v>
      </c>
      <c r="B358" t="s">
        <v>6926</v>
      </c>
      <c r="C358" t="s">
        <v>7317</v>
      </c>
      <c r="D358" t="s">
        <v>7114</v>
      </c>
      <c r="E358" t="s">
        <v>2151</v>
      </c>
      <c r="F358" t="s">
        <v>5008</v>
      </c>
    </row>
    <row r="359" spans="1:6">
      <c r="A359" s="30" t="s">
        <v>7324</v>
      </c>
      <c r="B359" t="s">
        <v>6926</v>
      </c>
      <c r="C359" t="s">
        <v>7317</v>
      </c>
      <c r="D359" t="s">
        <v>7114</v>
      </c>
      <c r="E359" t="s">
        <v>2151</v>
      </c>
      <c r="F359" t="s">
        <v>5012</v>
      </c>
    </row>
    <row r="360" spans="1:6">
      <c r="A360" s="30" t="s">
        <v>7325</v>
      </c>
      <c r="B360" t="s">
        <v>6926</v>
      </c>
      <c r="C360" t="s">
        <v>7317</v>
      </c>
      <c r="D360" t="s">
        <v>7114</v>
      </c>
      <c r="E360" t="s">
        <v>2151</v>
      </c>
      <c r="F360" t="s">
        <v>5016</v>
      </c>
    </row>
    <row r="361" spans="1:6">
      <c r="A361" s="30" t="s">
        <v>7326</v>
      </c>
      <c r="B361" t="s">
        <v>6926</v>
      </c>
      <c r="C361" t="s">
        <v>7317</v>
      </c>
      <c r="D361" t="s">
        <v>7114</v>
      </c>
      <c r="E361" t="s">
        <v>2151</v>
      </c>
      <c r="F361" t="s">
        <v>5020</v>
      </c>
    </row>
    <row r="362" spans="1:6">
      <c r="A362" s="30" t="s">
        <v>7327</v>
      </c>
      <c r="B362" t="s">
        <v>6926</v>
      </c>
      <c r="C362" t="s">
        <v>7317</v>
      </c>
      <c r="D362" t="s">
        <v>7114</v>
      </c>
      <c r="E362" t="s">
        <v>2151</v>
      </c>
      <c r="F362" t="s">
        <v>5024</v>
      </c>
    </row>
    <row r="363" spans="1:6">
      <c r="A363" s="30" t="s">
        <v>7328</v>
      </c>
      <c r="B363" t="s">
        <v>6926</v>
      </c>
      <c r="C363" t="s">
        <v>7317</v>
      </c>
      <c r="D363" t="s">
        <v>7114</v>
      </c>
      <c r="E363" t="s">
        <v>2151</v>
      </c>
      <c r="F363" t="s">
        <v>5028</v>
      </c>
    </row>
    <row r="364" spans="1:6">
      <c r="A364" s="30" t="s">
        <v>7329</v>
      </c>
      <c r="B364" t="s">
        <v>6926</v>
      </c>
      <c r="C364" t="s">
        <v>7317</v>
      </c>
      <c r="D364" t="s">
        <v>7114</v>
      </c>
      <c r="E364" t="s">
        <v>2151</v>
      </c>
      <c r="F364" t="s">
        <v>5032</v>
      </c>
    </row>
    <row r="365" spans="1:6">
      <c r="A365" s="30" t="s">
        <v>7330</v>
      </c>
      <c r="B365" t="s">
        <v>6926</v>
      </c>
      <c r="C365" t="s">
        <v>7331</v>
      </c>
      <c r="D365" t="s">
        <v>7114</v>
      </c>
      <c r="E365" t="s">
        <v>2151</v>
      </c>
      <c r="F365" t="s">
        <v>5061</v>
      </c>
    </row>
    <row r="366" spans="1:6">
      <c r="A366" s="30" t="s">
        <v>7332</v>
      </c>
      <c r="B366" t="s">
        <v>6926</v>
      </c>
      <c r="C366" t="s">
        <v>7331</v>
      </c>
      <c r="D366" t="s">
        <v>7114</v>
      </c>
      <c r="E366" t="s">
        <v>2151</v>
      </c>
      <c r="F366" t="s">
        <v>5066</v>
      </c>
    </row>
    <row r="367" spans="1:6">
      <c r="A367" s="30" t="s">
        <v>7333</v>
      </c>
      <c r="B367" t="s">
        <v>6926</v>
      </c>
      <c r="C367" t="s">
        <v>7331</v>
      </c>
      <c r="D367" t="s">
        <v>7114</v>
      </c>
      <c r="E367" t="s">
        <v>2151</v>
      </c>
      <c r="F367" t="s">
        <v>5069</v>
      </c>
    </row>
    <row r="368" spans="1:6">
      <c r="A368" s="30" t="s">
        <v>7334</v>
      </c>
      <c r="B368" t="s">
        <v>6926</v>
      </c>
      <c r="C368" t="s">
        <v>7335</v>
      </c>
      <c r="D368" t="s">
        <v>7114</v>
      </c>
      <c r="E368" t="s">
        <v>2151</v>
      </c>
      <c r="F368" t="s">
        <v>5095</v>
      </c>
    </row>
    <row r="369" spans="1:6">
      <c r="A369" s="30" t="s">
        <v>7336</v>
      </c>
      <c r="B369" t="s">
        <v>6926</v>
      </c>
      <c r="C369" t="s">
        <v>7335</v>
      </c>
      <c r="D369" t="s">
        <v>7114</v>
      </c>
      <c r="E369" t="s">
        <v>2151</v>
      </c>
      <c r="F369" t="s">
        <v>5099</v>
      </c>
    </row>
    <row r="370" spans="1:6">
      <c r="A370" s="30" t="s">
        <v>7337</v>
      </c>
      <c r="B370" t="s">
        <v>6926</v>
      </c>
      <c r="C370" t="s">
        <v>7338</v>
      </c>
      <c r="D370" t="s">
        <v>7114</v>
      </c>
      <c r="E370" t="s">
        <v>2151</v>
      </c>
      <c r="F370" t="s">
        <v>5162</v>
      </c>
    </row>
    <row r="371" spans="1:6">
      <c r="A371" s="30" t="s">
        <v>7339</v>
      </c>
      <c r="B371" t="s">
        <v>6926</v>
      </c>
      <c r="C371" t="s">
        <v>7338</v>
      </c>
      <c r="D371" t="s">
        <v>7114</v>
      </c>
      <c r="E371" t="s">
        <v>2151</v>
      </c>
      <c r="F371" t="s">
        <v>5167</v>
      </c>
    </row>
    <row r="372" spans="1:6">
      <c r="A372" s="30" t="s">
        <v>7340</v>
      </c>
      <c r="B372" t="s">
        <v>7123</v>
      </c>
      <c r="C372" t="s">
        <v>5172</v>
      </c>
      <c r="D372" t="s">
        <v>7114</v>
      </c>
      <c r="E372" t="s">
        <v>2151</v>
      </c>
      <c r="F372" t="s">
        <v>4896</v>
      </c>
    </row>
    <row r="373" spans="1:6">
      <c r="A373" s="30" t="s">
        <v>7341</v>
      </c>
      <c r="B373" t="s">
        <v>7123</v>
      </c>
      <c r="C373" t="s">
        <v>5172</v>
      </c>
      <c r="D373" t="s">
        <v>7114</v>
      </c>
      <c r="E373" t="s">
        <v>2151</v>
      </c>
      <c r="F373" t="s">
        <v>4900</v>
      </c>
    </row>
    <row r="374" spans="1:6">
      <c r="A374" s="30" t="s">
        <v>7342</v>
      </c>
      <c r="B374" t="s">
        <v>7123</v>
      </c>
      <c r="C374" t="s">
        <v>5172</v>
      </c>
      <c r="D374" t="s">
        <v>7114</v>
      </c>
      <c r="E374" t="s">
        <v>2151</v>
      </c>
      <c r="F374" t="s">
        <v>4904</v>
      </c>
    </row>
    <row r="375" spans="1:6">
      <c r="A375" s="30" t="s">
        <v>7343</v>
      </c>
      <c r="B375" t="s">
        <v>7123</v>
      </c>
      <c r="C375" t="s">
        <v>5172</v>
      </c>
      <c r="D375" t="s">
        <v>7114</v>
      </c>
      <c r="E375" t="s">
        <v>2151</v>
      </c>
      <c r="F375" t="s">
        <v>4907</v>
      </c>
    </row>
    <row r="376" spans="1:6">
      <c r="A376" s="30" t="s">
        <v>7344</v>
      </c>
      <c r="B376" t="s">
        <v>7123</v>
      </c>
      <c r="C376" t="s">
        <v>5172</v>
      </c>
      <c r="D376" t="s">
        <v>7114</v>
      </c>
      <c r="E376" t="s">
        <v>2151</v>
      </c>
      <c r="F376" t="s">
        <v>4910</v>
      </c>
    </row>
    <row r="377" spans="1:6">
      <c r="A377" s="30" t="s">
        <v>7345</v>
      </c>
      <c r="B377" t="s">
        <v>7123</v>
      </c>
      <c r="C377" t="s">
        <v>5172</v>
      </c>
      <c r="D377" t="s">
        <v>7114</v>
      </c>
      <c r="E377" t="s">
        <v>2151</v>
      </c>
      <c r="F377" t="s">
        <v>4913</v>
      </c>
    </row>
    <row r="378" spans="1:6">
      <c r="A378" s="30" t="s">
        <v>7346</v>
      </c>
      <c r="B378" t="s">
        <v>7123</v>
      </c>
      <c r="C378" t="s">
        <v>5172</v>
      </c>
      <c r="D378" t="s">
        <v>7114</v>
      </c>
      <c r="E378" t="s">
        <v>2151</v>
      </c>
      <c r="F378" t="s">
        <v>4916</v>
      </c>
    </row>
    <row r="379" spans="1:6">
      <c r="A379" s="30" t="s">
        <v>7347</v>
      </c>
      <c r="B379" t="s">
        <v>7123</v>
      </c>
      <c r="C379" t="s">
        <v>5172</v>
      </c>
      <c r="D379" t="s">
        <v>7114</v>
      </c>
      <c r="E379" t="s">
        <v>2151</v>
      </c>
      <c r="F379" t="s">
        <v>4919</v>
      </c>
    </row>
    <row r="380" spans="1:6">
      <c r="A380" s="30" t="s">
        <v>7348</v>
      </c>
      <c r="B380" t="s">
        <v>7123</v>
      </c>
      <c r="C380" t="s">
        <v>5172</v>
      </c>
      <c r="D380" t="s">
        <v>7114</v>
      </c>
      <c r="E380" t="s">
        <v>2151</v>
      </c>
      <c r="F380" t="s">
        <v>4922</v>
      </c>
    </row>
    <row r="381" spans="1:6">
      <c r="A381" s="30" t="s">
        <v>7349</v>
      </c>
      <c r="B381" t="s">
        <v>7123</v>
      </c>
      <c r="C381" t="s">
        <v>5172</v>
      </c>
      <c r="D381" t="s">
        <v>7114</v>
      </c>
      <c r="E381" t="s">
        <v>2151</v>
      </c>
      <c r="F381" t="s">
        <v>4925</v>
      </c>
    </row>
    <row r="382" spans="1:6">
      <c r="A382" s="30" t="s">
        <v>7350</v>
      </c>
      <c r="B382" t="s">
        <v>7123</v>
      </c>
      <c r="C382" t="s">
        <v>5172</v>
      </c>
      <c r="D382" t="s">
        <v>7114</v>
      </c>
      <c r="E382" t="s">
        <v>2151</v>
      </c>
      <c r="F382" t="s">
        <v>4932</v>
      </c>
    </row>
    <row r="383" spans="1:6">
      <c r="A383" s="30" t="s">
        <v>7351</v>
      </c>
      <c r="B383" t="s">
        <v>7123</v>
      </c>
      <c r="C383" t="s">
        <v>5172</v>
      </c>
      <c r="D383" t="s">
        <v>7114</v>
      </c>
      <c r="E383" t="s">
        <v>2151</v>
      </c>
      <c r="F383" t="s">
        <v>4935</v>
      </c>
    </row>
    <row r="384" spans="1:6">
      <c r="A384" s="30" t="s">
        <v>7352</v>
      </c>
      <c r="B384" t="s">
        <v>7123</v>
      </c>
      <c r="C384" t="s">
        <v>5172</v>
      </c>
      <c r="D384" t="s">
        <v>7114</v>
      </c>
      <c r="E384" t="s">
        <v>2151</v>
      </c>
      <c r="F384" t="s">
        <v>4938</v>
      </c>
    </row>
    <row r="385" spans="1:6">
      <c r="A385" s="30" t="s">
        <v>7353</v>
      </c>
      <c r="B385" t="s">
        <v>6926</v>
      </c>
      <c r="C385" t="s">
        <v>7354</v>
      </c>
      <c r="D385" t="s">
        <v>7114</v>
      </c>
      <c r="E385" t="s">
        <v>2151</v>
      </c>
      <c r="F385" t="s">
        <v>5200</v>
      </c>
    </row>
    <row r="386" spans="1:6">
      <c r="A386" s="30" t="s">
        <v>7355</v>
      </c>
      <c r="B386" t="s">
        <v>6926</v>
      </c>
      <c r="C386" t="s">
        <v>7354</v>
      </c>
      <c r="D386" t="s">
        <v>7114</v>
      </c>
      <c r="E386" t="s">
        <v>2151</v>
      </c>
      <c r="F386" t="s">
        <v>5203</v>
      </c>
    </row>
    <row r="387" spans="1:6">
      <c r="A387" s="30" t="s">
        <v>7356</v>
      </c>
      <c r="B387" t="s">
        <v>6926</v>
      </c>
      <c r="C387" t="s">
        <v>7354</v>
      </c>
      <c r="D387" t="s">
        <v>7114</v>
      </c>
      <c r="E387" t="s">
        <v>2151</v>
      </c>
      <c r="F387" t="s">
        <v>5206</v>
      </c>
    </row>
    <row r="388" spans="1:6">
      <c r="A388" s="30" t="s">
        <v>7357</v>
      </c>
      <c r="B388" t="s">
        <v>6926</v>
      </c>
      <c r="C388" t="s">
        <v>7354</v>
      </c>
      <c r="D388" t="s">
        <v>7114</v>
      </c>
      <c r="E388" t="s">
        <v>2151</v>
      </c>
      <c r="F388" t="s">
        <v>5209</v>
      </c>
    </row>
    <row r="389" spans="1:6">
      <c r="A389" s="30" t="s">
        <v>7358</v>
      </c>
      <c r="B389" t="s">
        <v>6926</v>
      </c>
      <c r="C389" t="s">
        <v>7354</v>
      </c>
      <c r="D389" t="s">
        <v>7114</v>
      </c>
      <c r="E389" t="s">
        <v>2151</v>
      </c>
      <c r="F389" t="s">
        <v>5212</v>
      </c>
    </row>
    <row r="390" spans="1:6">
      <c r="A390" s="30" t="s">
        <v>7359</v>
      </c>
      <c r="B390" t="s">
        <v>6926</v>
      </c>
      <c r="C390" t="s">
        <v>7024</v>
      </c>
      <c r="D390" t="s">
        <v>7360</v>
      </c>
      <c r="E390" t="s">
        <v>631</v>
      </c>
      <c r="F390" t="s">
        <v>5222</v>
      </c>
    </row>
    <row r="391" spans="1:6">
      <c r="A391" s="30" t="s">
        <v>7361</v>
      </c>
      <c r="B391" t="s">
        <v>6926</v>
      </c>
      <c r="C391" t="s">
        <v>7024</v>
      </c>
      <c r="D391" t="s">
        <v>7360</v>
      </c>
      <c r="E391" t="s">
        <v>631</v>
      </c>
      <c r="F391" t="s">
        <v>5226</v>
      </c>
    </row>
    <row r="392" spans="1:6">
      <c r="A392" s="30" t="s">
        <v>7024</v>
      </c>
      <c r="B392" t="s">
        <v>6926</v>
      </c>
      <c r="C392" t="s">
        <v>7024</v>
      </c>
      <c r="D392" t="s">
        <v>2301</v>
      </c>
      <c r="E392" t="s">
        <v>7362</v>
      </c>
      <c r="F392" t="s">
        <v>5230</v>
      </c>
    </row>
    <row r="393" spans="1:6">
      <c r="A393" s="30" t="s">
        <v>7363</v>
      </c>
      <c r="B393" t="s">
        <v>6926</v>
      </c>
      <c r="C393" t="s">
        <v>7364</v>
      </c>
      <c r="D393" t="s">
        <v>7360</v>
      </c>
      <c r="E393" t="s">
        <v>631</v>
      </c>
      <c r="F393" t="s">
        <v>5222</v>
      </c>
    </row>
    <row r="394" spans="1:6">
      <c r="A394" s="30" t="s">
        <v>7365</v>
      </c>
      <c r="B394" t="s">
        <v>6926</v>
      </c>
      <c r="C394" t="s">
        <v>7364</v>
      </c>
      <c r="D394" t="s">
        <v>7360</v>
      </c>
      <c r="E394" t="s">
        <v>631</v>
      </c>
      <c r="F394" t="s">
        <v>5226</v>
      </c>
    </row>
    <row r="395" spans="1:6">
      <c r="A395" s="30" t="s">
        <v>7366</v>
      </c>
      <c r="B395" t="s">
        <v>6926</v>
      </c>
      <c r="C395" t="s">
        <v>7024</v>
      </c>
      <c r="D395" t="s">
        <v>7367</v>
      </c>
      <c r="E395" t="s">
        <v>7368</v>
      </c>
      <c r="F395" t="s">
        <v>5244</v>
      </c>
    </row>
    <row r="396" spans="1:6">
      <c r="A396" s="30" t="s">
        <v>7369</v>
      </c>
      <c r="B396" t="s">
        <v>6926</v>
      </c>
      <c r="C396" t="s">
        <v>7370</v>
      </c>
      <c r="D396" t="s">
        <v>7367</v>
      </c>
      <c r="E396" t="s">
        <v>7368</v>
      </c>
      <c r="F396" s="83" t="s">
        <v>3863</v>
      </c>
    </row>
    <row r="397" spans="1:6">
      <c r="A397" s="30" t="s">
        <v>7371</v>
      </c>
      <c r="B397" t="s">
        <v>6926</v>
      </c>
      <c r="C397" t="s">
        <v>7370</v>
      </c>
      <c r="D397" t="s">
        <v>7367</v>
      </c>
      <c r="E397" t="s">
        <v>7368</v>
      </c>
      <c r="F397" s="83" t="s">
        <v>3863</v>
      </c>
    </row>
    <row r="398" spans="1:6">
      <c r="A398" s="30" t="s">
        <v>7372</v>
      </c>
      <c r="B398" t="s">
        <v>6926</v>
      </c>
      <c r="C398" t="s">
        <v>7370</v>
      </c>
      <c r="D398" t="s">
        <v>7367</v>
      </c>
      <c r="E398" t="s">
        <v>7368</v>
      </c>
      <c r="F398" s="83" t="s">
        <v>3863</v>
      </c>
    </row>
    <row r="399" spans="1:6">
      <c r="A399" s="30" t="s">
        <v>7373</v>
      </c>
      <c r="B399" t="s">
        <v>6926</v>
      </c>
      <c r="C399" t="s">
        <v>7317</v>
      </c>
      <c r="D399" t="s">
        <v>7367</v>
      </c>
      <c r="E399" t="s">
        <v>7368</v>
      </c>
      <c r="F399" s="83" t="s">
        <v>3863</v>
      </c>
    </row>
    <row r="400" spans="1:6">
      <c r="A400" s="30" t="s">
        <v>7374</v>
      </c>
      <c r="B400" t="s">
        <v>6926</v>
      </c>
      <c r="C400" t="s">
        <v>7317</v>
      </c>
      <c r="D400" t="s">
        <v>7367</v>
      </c>
      <c r="E400" t="s">
        <v>7368</v>
      </c>
      <c r="F400" s="83" t="s">
        <v>3863</v>
      </c>
    </row>
    <row r="401" spans="1:6">
      <c r="A401" s="30" t="s">
        <v>7375</v>
      </c>
      <c r="B401" t="s">
        <v>6926</v>
      </c>
      <c r="C401" t="s">
        <v>7317</v>
      </c>
      <c r="D401" t="s">
        <v>7367</v>
      </c>
      <c r="E401" t="s">
        <v>7368</v>
      </c>
      <c r="F401" s="83" t="s">
        <v>3863</v>
      </c>
    </row>
    <row r="402" spans="1:6">
      <c r="A402" s="30" t="s">
        <v>7376</v>
      </c>
      <c r="B402" t="s">
        <v>6926</v>
      </c>
      <c r="C402" t="s">
        <v>7317</v>
      </c>
      <c r="D402" t="s">
        <v>7367</v>
      </c>
      <c r="E402" t="s">
        <v>7368</v>
      </c>
      <c r="F402" s="83" t="s">
        <v>3863</v>
      </c>
    </row>
    <row r="403" spans="1:6">
      <c r="A403" s="30" t="s">
        <v>7377</v>
      </c>
      <c r="B403" t="s">
        <v>6926</v>
      </c>
      <c r="C403" t="s">
        <v>7378</v>
      </c>
      <c r="D403" t="s">
        <v>7367</v>
      </c>
      <c r="E403" t="s">
        <v>7368</v>
      </c>
      <c r="F403" t="s">
        <v>5272</v>
      </c>
    </row>
    <row r="404" spans="1:6">
      <c r="A404" s="30" t="s">
        <v>7379</v>
      </c>
      <c r="B404" t="s">
        <v>6926</v>
      </c>
      <c r="C404" t="s">
        <v>7378</v>
      </c>
      <c r="D404" t="s">
        <v>7367</v>
      </c>
      <c r="E404" t="s">
        <v>7368</v>
      </c>
      <c r="F404" t="s">
        <v>5275</v>
      </c>
    </row>
    <row r="405" spans="1:6">
      <c r="A405" s="30" t="s">
        <v>7380</v>
      </c>
      <c r="B405" t="s">
        <v>6926</v>
      </c>
      <c r="C405" t="s">
        <v>7378</v>
      </c>
      <c r="D405" t="s">
        <v>7367</v>
      </c>
      <c r="E405" t="s">
        <v>7368</v>
      </c>
      <c r="F405" t="s">
        <v>5278</v>
      </c>
    </row>
    <row r="406" spans="1:6">
      <c r="A406" s="30" t="s">
        <v>7381</v>
      </c>
      <c r="B406" t="s">
        <v>6926</v>
      </c>
      <c r="C406" t="s">
        <v>7382</v>
      </c>
      <c r="D406" t="s">
        <v>7383</v>
      </c>
      <c r="E406" t="s">
        <v>6842</v>
      </c>
      <c r="F406" t="s">
        <v>5298</v>
      </c>
    </row>
    <row r="407" spans="1:6">
      <c r="A407" s="30" t="s">
        <v>7384</v>
      </c>
      <c r="B407" t="s">
        <v>6926</v>
      </c>
      <c r="C407" t="s">
        <v>5300</v>
      </c>
      <c r="D407" t="s">
        <v>7385</v>
      </c>
      <c r="E407" t="s">
        <v>7386</v>
      </c>
      <c r="F407" t="s">
        <v>5303</v>
      </c>
    </row>
    <row r="408" spans="1:6">
      <c r="A408" s="30" t="s">
        <v>7387</v>
      </c>
      <c r="B408" t="s">
        <v>6926</v>
      </c>
      <c r="C408" t="s">
        <v>7110</v>
      </c>
      <c r="D408" t="s">
        <v>7360</v>
      </c>
      <c r="E408" t="s">
        <v>631</v>
      </c>
      <c r="F408" t="s">
        <v>5307</v>
      </c>
    </row>
    <row r="409" spans="1:6">
      <c r="A409" s="30" t="s">
        <v>7388</v>
      </c>
      <c r="B409" t="s">
        <v>6926</v>
      </c>
      <c r="C409" t="s">
        <v>7110</v>
      </c>
      <c r="D409" t="s">
        <v>7360</v>
      </c>
      <c r="E409" t="s">
        <v>631</v>
      </c>
      <c r="F409" t="s">
        <v>5312</v>
      </c>
    </row>
    <row r="410" spans="1:6">
      <c r="A410" s="30" t="s">
        <v>7389</v>
      </c>
      <c r="B410" t="s">
        <v>6926</v>
      </c>
      <c r="C410" t="s">
        <v>7110</v>
      </c>
      <c r="D410" t="s">
        <v>7360</v>
      </c>
      <c r="E410" t="s">
        <v>631</v>
      </c>
      <c r="F410" t="s">
        <v>5316</v>
      </c>
    </row>
    <row r="411" spans="1:6">
      <c r="A411" s="30" t="s">
        <v>7390</v>
      </c>
      <c r="B411" t="s">
        <v>6926</v>
      </c>
      <c r="C411" t="s">
        <v>7110</v>
      </c>
      <c r="D411" t="s">
        <v>7360</v>
      </c>
      <c r="E411" t="s">
        <v>631</v>
      </c>
      <c r="F411" t="s">
        <v>5319</v>
      </c>
    </row>
    <row r="412" spans="1:6">
      <c r="A412" s="30" t="s">
        <v>7391</v>
      </c>
      <c r="B412" t="s">
        <v>6926</v>
      </c>
      <c r="C412" t="s">
        <v>7110</v>
      </c>
      <c r="D412" t="s">
        <v>7360</v>
      </c>
      <c r="E412" t="s">
        <v>631</v>
      </c>
      <c r="F412" t="s">
        <v>5322</v>
      </c>
    </row>
    <row r="413" spans="1:6">
      <c r="A413" s="30" t="s">
        <v>7392</v>
      </c>
      <c r="B413" t="s">
        <v>6926</v>
      </c>
      <c r="C413" t="s">
        <v>7110</v>
      </c>
      <c r="D413" t="s">
        <v>7360</v>
      </c>
      <c r="E413" t="s">
        <v>631</v>
      </c>
      <c r="F413" t="s">
        <v>5326</v>
      </c>
    </row>
    <row r="414" spans="1:6">
      <c r="A414" s="30" t="s">
        <v>7393</v>
      </c>
      <c r="B414" t="s">
        <v>6926</v>
      </c>
      <c r="C414" t="s">
        <v>7110</v>
      </c>
      <c r="D414" t="s">
        <v>7360</v>
      </c>
      <c r="E414" t="s">
        <v>631</v>
      </c>
      <c r="F414" t="s">
        <v>5329</v>
      </c>
    </row>
    <row r="415" spans="1:6">
      <c r="A415" s="30" t="s">
        <v>7394</v>
      </c>
      <c r="B415" t="s">
        <v>6926</v>
      </c>
      <c r="C415" t="s">
        <v>7110</v>
      </c>
      <c r="D415" t="s">
        <v>7360</v>
      </c>
      <c r="E415" t="s">
        <v>631</v>
      </c>
      <c r="F415" t="s">
        <v>5332</v>
      </c>
    </row>
    <row r="416" spans="1:6">
      <c r="A416" s="30" t="s">
        <v>7395</v>
      </c>
      <c r="B416" t="s">
        <v>6926</v>
      </c>
      <c r="C416" t="s">
        <v>7110</v>
      </c>
      <c r="D416" t="s">
        <v>7360</v>
      </c>
      <c r="E416" t="s">
        <v>631</v>
      </c>
      <c r="F416" t="s">
        <v>5335</v>
      </c>
    </row>
    <row r="417" spans="1:6">
      <c r="A417" s="30" t="s">
        <v>7396</v>
      </c>
      <c r="B417" t="s">
        <v>6926</v>
      </c>
      <c r="C417" t="s">
        <v>7110</v>
      </c>
      <c r="D417" t="s">
        <v>7360</v>
      </c>
      <c r="E417" t="s">
        <v>631</v>
      </c>
      <c r="F417" t="s">
        <v>5338</v>
      </c>
    </row>
    <row r="418" spans="1:6">
      <c r="A418" s="30" t="s">
        <v>7397</v>
      </c>
      <c r="B418" t="s">
        <v>6926</v>
      </c>
      <c r="C418" t="s">
        <v>7110</v>
      </c>
      <c r="D418" t="s">
        <v>7360</v>
      </c>
      <c r="E418" t="s">
        <v>631</v>
      </c>
      <c r="F418" t="s">
        <v>5341</v>
      </c>
    </row>
    <row r="419" spans="1:6">
      <c r="A419" s="27" t="s">
        <v>7398</v>
      </c>
      <c r="B419" t="s">
        <v>6926</v>
      </c>
      <c r="C419" t="s">
        <v>7110</v>
      </c>
      <c r="D419" t="s">
        <v>7360</v>
      </c>
      <c r="E419" t="s">
        <v>631</v>
      </c>
      <c r="F419" t="s">
        <v>5345</v>
      </c>
    </row>
    <row r="420" spans="1:6">
      <c r="A420" s="30" t="s">
        <v>7399</v>
      </c>
      <c r="B420" t="s">
        <v>6926</v>
      </c>
      <c r="C420" t="s">
        <v>7110</v>
      </c>
      <c r="D420" t="s">
        <v>7360</v>
      </c>
      <c r="E420" t="s">
        <v>631</v>
      </c>
      <c r="F420" t="s">
        <v>5348</v>
      </c>
    </row>
    <row r="421" spans="1:6">
      <c r="A421" s="30" t="s">
        <v>7400</v>
      </c>
      <c r="B421" t="s">
        <v>6926</v>
      </c>
      <c r="C421" t="s">
        <v>2151</v>
      </c>
      <c r="D421" t="s">
        <v>7360</v>
      </c>
      <c r="E421" t="s">
        <v>631</v>
      </c>
      <c r="F421" t="s">
        <v>5902</v>
      </c>
    </row>
    <row r="422" spans="1:6">
      <c r="A422" s="30" t="s">
        <v>7401</v>
      </c>
      <c r="B422" t="s">
        <v>6926</v>
      </c>
      <c r="C422" t="s">
        <v>7024</v>
      </c>
      <c r="D422" t="s">
        <v>7360</v>
      </c>
      <c r="E422" t="s">
        <v>631</v>
      </c>
      <c r="F422" t="s">
        <v>5437</v>
      </c>
    </row>
    <row r="423" spans="1:6">
      <c r="A423" s="30" t="s">
        <v>7402</v>
      </c>
      <c r="B423" t="s">
        <v>6926</v>
      </c>
      <c r="C423" t="s">
        <v>7024</v>
      </c>
      <c r="D423" t="s">
        <v>7360</v>
      </c>
      <c r="E423" t="s">
        <v>631</v>
      </c>
      <c r="F423" t="s">
        <v>5375</v>
      </c>
    </row>
    <row r="424" spans="1:6">
      <c r="A424" s="30" t="s">
        <v>7403</v>
      </c>
      <c r="B424" t="s">
        <v>6926</v>
      </c>
      <c r="C424" t="s">
        <v>7024</v>
      </c>
      <c r="D424" t="s">
        <v>7360</v>
      </c>
      <c r="E424" t="s">
        <v>631</v>
      </c>
      <c r="F424" t="s">
        <v>5351</v>
      </c>
    </row>
    <row r="425" spans="1:6">
      <c r="A425" s="30" t="s">
        <v>7404</v>
      </c>
      <c r="B425" t="s">
        <v>6926</v>
      </c>
      <c r="C425" t="s">
        <v>7024</v>
      </c>
      <c r="D425" t="s">
        <v>7360</v>
      </c>
      <c r="E425" t="s">
        <v>631</v>
      </c>
      <c r="F425" t="s">
        <v>5357</v>
      </c>
    </row>
    <row r="426" spans="1:6">
      <c r="A426" s="30" t="s">
        <v>7405</v>
      </c>
      <c r="B426" t="s">
        <v>6926</v>
      </c>
      <c r="C426" t="s">
        <v>7024</v>
      </c>
      <c r="D426" t="s">
        <v>7360</v>
      </c>
      <c r="E426" t="s">
        <v>631</v>
      </c>
      <c r="F426" t="s">
        <v>5362</v>
      </c>
    </row>
    <row r="427" spans="1:6">
      <c r="A427" s="30" t="s">
        <v>7406</v>
      </c>
      <c r="B427" t="s">
        <v>6926</v>
      </c>
      <c r="C427" t="s">
        <v>7024</v>
      </c>
      <c r="D427" t="s">
        <v>7360</v>
      </c>
      <c r="E427" t="s">
        <v>631</v>
      </c>
      <c r="F427" t="s">
        <v>5366</v>
      </c>
    </row>
    <row r="428" spans="1:6">
      <c r="A428" s="30" t="s">
        <v>7407</v>
      </c>
      <c r="B428" t="s">
        <v>6926</v>
      </c>
      <c r="C428" t="s">
        <v>7024</v>
      </c>
      <c r="D428" t="s">
        <v>7360</v>
      </c>
      <c r="E428" t="s">
        <v>631</v>
      </c>
      <c r="F428" t="s">
        <v>5370</v>
      </c>
    </row>
    <row r="429" spans="1:6">
      <c r="A429" s="30" t="s">
        <v>7408</v>
      </c>
      <c r="B429" t="s">
        <v>6926</v>
      </c>
      <c r="C429" t="s">
        <v>7024</v>
      </c>
      <c r="D429" t="s">
        <v>7360</v>
      </c>
      <c r="E429" t="s">
        <v>631</v>
      </c>
      <c r="F429" t="s">
        <v>5380</v>
      </c>
    </row>
    <row r="430" spans="1:6">
      <c r="A430" s="30" t="s">
        <v>7409</v>
      </c>
      <c r="B430" t="s">
        <v>6926</v>
      </c>
      <c r="C430" t="s">
        <v>7024</v>
      </c>
      <c r="D430" t="s">
        <v>7360</v>
      </c>
      <c r="E430" t="s">
        <v>631</v>
      </c>
      <c r="F430" t="s">
        <v>5326</v>
      </c>
    </row>
    <row r="431" spans="1:6">
      <c r="A431" s="30" t="s">
        <v>7410</v>
      </c>
      <c r="B431" t="s">
        <v>6926</v>
      </c>
      <c r="C431" t="s">
        <v>7024</v>
      </c>
      <c r="D431" t="s">
        <v>7360</v>
      </c>
      <c r="E431" t="s">
        <v>631</v>
      </c>
      <c r="F431" t="s">
        <v>5390</v>
      </c>
    </row>
    <row r="432" spans="1:6">
      <c r="A432" s="30" t="s">
        <v>7411</v>
      </c>
      <c r="B432" t="s">
        <v>6926</v>
      </c>
      <c r="C432" t="s">
        <v>7024</v>
      </c>
      <c r="D432" t="s">
        <v>7360</v>
      </c>
      <c r="E432" t="s">
        <v>631</v>
      </c>
      <c r="F432" t="s">
        <v>5395</v>
      </c>
    </row>
    <row r="433" spans="1:6">
      <c r="A433" s="30" t="s">
        <v>7412</v>
      </c>
      <c r="B433" t="s">
        <v>6926</v>
      </c>
      <c r="C433" t="s">
        <v>7024</v>
      </c>
      <c r="D433" t="s">
        <v>7360</v>
      </c>
      <c r="E433" t="s">
        <v>631</v>
      </c>
      <c r="F433" t="s">
        <v>5400</v>
      </c>
    </row>
    <row r="434" spans="1:6">
      <c r="A434" s="30" t="s">
        <v>7413</v>
      </c>
      <c r="B434" t="s">
        <v>6926</v>
      </c>
      <c r="C434" t="s">
        <v>7024</v>
      </c>
      <c r="D434" t="s">
        <v>7360</v>
      </c>
      <c r="E434" t="s">
        <v>631</v>
      </c>
      <c r="F434" t="s">
        <v>5329</v>
      </c>
    </row>
    <row r="435" spans="1:6">
      <c r="A435" s="30" t="s">
        <v>7414</v>
      </c>
      <c r="B435" t="s">
        <v>6926</v>
      </c>
      <c r="C435" t="s">
        <v>7024</v>
      </c>
      <c r="D435" t="s">
        <v>7360</v>
      </c>
      <c r="E435" t="s">
        <v>631</v>
      </c>
      <c r="F435" t="s">
        <v>5407</v>
      </c>
    </row>
    <row r="436" spans="1:6">
      <c r="A436" s="30" t="s">
        <v>7415</v>
      </c>
      <c r="B436" t="s">
        <v>6926</v>
      </c>
      <c r="C436" t="s">
        <v>7024</v>
      </c>
      <c r="D436" t="s">
        <v>7360</v>
      </c>
      <c r="E436" t="s">
        <v>631</v>
      </c>
      <c r="F436" t="s">
        <v>5411</v>
      </c>
    </row>
    <row r="437" spans="1:6">
      <c r="A437" s="30" t="s">
        <v>7416</v>
      </c>
      <c r="B437" t="s">
        <v>6926</v>
      </c>
      <c r="C437" t="s">
        <v>7024</v>
      </c>
      <c r="D437" t="s">
        <v>7360</v>
      </c>
      <c r="E437" t="s">
        <v>631</v>
      </c>
      <c r="F437" t="s">
        <v>5415</v>
      </c>
    </row>
    <row r="438" spans="1:6">
      <c r="A438" s="30" t="s">
        <v>7417</v>
      </c>
      <c r="B438" t="s">
        <v>6926</v>
      </c>
      <c r="C438" t="s">
        <v>7024</v>
      </c>
      <c r="D438" t="s">
        <v>7360</v>
      </c>
      <c r="E438" t="s">
        <v>631</v>
      </c>
      <c r="F438" t="s">
        <v>5419</v>
      </c>
    </row>
    <row r="439" spans="1:6">
      <c r="A439" s="30" t="s">
        <v>7418</v>
      </c>
      <c r="B439" t="s">
        <v>6926</v>
      </c>
      <c r="C439" t="s">
        <v>7024</v>
      </c>
      <c r="D439" t="s">
        <v>7360</v>
      </c>
      <c r="E439" t="s">
        <v>631</v>
      </c>
      <c r="F439" t="s">
        <v>5423</v>
      </c>
    </row>
    <row r="440" spans="1:6">
      <c r="A440" s="30" t="s">
        <v>7419</v>
      </c>
      <c r="B440" t="s">
        <v>6926</v>
      </c>
      <c r="C440" t="s">
        <v>7024</v>
      </c>
      <c r="D440" t="s">
        <v>7360</v>
      </c>
      <c r="E440" t="s">
        <v>631</v>
      </c>
      <c r="F440" t="s">
        <v>5427</v>
      </c>
    </row>
    <row r="441" spans="1:6">
      <c r="A441" s="30" t="s">
        <v>7420</v>
      </c>
      <c r="B441" t="s">
        <v>6926</v>
      </c>
      <c r="C441" t="s">
        <v>7024</v>
      </c>
      <c r="D441" t="s">
        <v>7360</v>
      </c>
      <c r="E441" t="s">
        <v>631</v>
      </c>
      <c r="F441" t="s">
        <v>5432</v>
      </c>
    </row>
    <row r="442" spans="1:6">
      <c r="A442" s="30" t="s">
        <v>7421</v>
      </c>
      <c r="B442" t="s">
        <v>6926</v>
      </c>
      <c r="C442" t="s">
        <v>7083</v>
      </c>
      <c r="D442" t="s">
        <v>7360</v>
      </c>
      <c r="E442" t="s">
        <v>631</v>
      </c>
      <c r="F442" t="s">
        <v>5437</v>
      </c>
    </row>
    <row r="443" spans="1:6">
      <c r="A443" s="30" t="s">
        <v>7422</v>
      </c>
      <c r="B443" t="s">
        <v>6926</v>
      </c>
      <c r="C443" t="s">
        <v>7083</v>
      </c>
      <c r="D443" t="s">
        <v>7360</v>
      </c>
      <c r="E443" t="s">
        <v>631</v>
      </c>
      <c r="F443" t="s">
        <v>5375</v>
      </c>
    </row>
    <row r="444" spans="1:6">
      <c r="A444" s="30" t="s">
        <v>7423</v>
      </c>
      <c r="B444" t="s">
        <v>6926</v>
      </c>
      <c r="C444" t="s">
        <v>7083</v>
      </c>
      <c r="D444" t="s">
        <v>7360</v>
      </c>
      <c r="E444" t="s">
        <v>631</v>
      </c>
      <c r="F444" t="s">
        <v>3693</v>
      </c>
    </row>
    <row r="445" spans="1:6">
      <c r="A445" s="30" t="s">
        <v>7424</v>
      </c>
      <c r="B445" t="s">
        <v>6926</v>
      </c>
      <c r="C445" t="s">
        <v>7083</v>
      </c>
      <c r="D445" t="s">
        <v>7360</v>
      </c>
      <c r="E445" t="s">
        <v>631</v>
      </c>
      <c r="F445" t="s">
        <v>5460</v>
      </c>
    </row>
    <row r="446" spans="1:6">
      <c r="A446" s="30" t="s">
        <v>7425</v>
      </c>
      <c r="B446" t="s">
        <v>6926</v>
      </c>
      <c r="C446" t="s">
        <v>7083</v>
      </c>
      <c r="D446" t="s">
        <v>7360</v>
      </c>
      <c r="E446" t="s">
        <v>631</v>
      </c>
      <c r="F446" t="s">
        <v>3859</v>
      </c>
    </row>
    <row r="447" spans="1:6">
      <c r="A447" s="30" t="s">
        <v>7426</v>
      </c>
      <c r="B447" t="s">
        <v>6926</v>
      </c>
      <c r="C447" t="s">
        <v>7083</v>
      </c>
      <c r="D447" t="s">
        <v>7360</v>
      </c>
      <c r="E447" t="s">
        <v>631</v>
      </c>
      <c r="F447" t="s">
        <v>5469</v>
      </c>
    </row>
    <row r="448" spans="1:6">
      <c r="A448" s="30" t="s">
        <v>7427</v>
      </c>
      <c r="B448" t="s">
        <v>6926</v>
      </c>
      <c r="C448" t="s">
        <v>7083</v>
      </c>
      <c r="D448" t="s">
        <v>7360</v>
      </c>
      <c r="E448" t="s">
        <v>631</v>
      </c>
      <c r="F448" t="s">
        <v>5473</v>
      </c>
    </row>
    <row r="449" spans="1:6">
      <c r="A449" s="30" t="s">
        <v>7428</v>
      </c>
      <c r="B449" t="s">
        <v>6926</v>
      </c>
      <c r="C449" t="s">
        <v>7083</v>
      </c>
      <c r="D449" t="s">
        <v>7360</v>
      </c>
      <c r="E449" t="s">
        <v>631</v>
      </c>
      <c r="F449" t="s">
        <v>3263</v>
      </c>
    </row>
    <row r="450" spans="1:6">
      <c r="A450" s="30" t="s">
        <v>7429</v>
      </c>
      <c r="B450" t="s">
        <v>6926</v>
      </c>
      <c r="C450" t="s">
        <v>7083</v>
      </c>
      <c r="D450" t="s">
        <v>7360</v>
      </c>
      <c r="E450" t="s">
        <v>631</v>
      </c>
      <c r="F450" t="s">
        <v>5482</v>
      </c>
    </row>
    <row r="451" spans="1:6">
      <c r="A451" s="30" t="s">
        <v>7430</v>
      </c>
      <c r="B451" t="s">
        <v>6926</v>
      </c>
      <c r="C451" t="s">
        <v>7083</v>
      </c>
      <c r="D451" t="s">
        <v>7360</v>
      </c>
      <c r="E451" t="s">
        <v>631</v>
      </c>
      <c r="F451" t="s">
        <v>3738</v>
      </c>
    </row>
    <row r="452" spans="1:6">
      <c r="A452" s="30" t="s">
        <v>7431</v>
      </c>
      <c r="B452" t="s">
        <v>6926</v>
      </c>
      <c r="C452" t="s">
        <v>7083</v>
      </c>
      <c r="D452" t="s">
        <v>7360</v>
      </c>
      <c r="E452" t="s">
        <v>631</v>
      </c>
      <c r="F452" t="s">
        <v>5490</v>
      </c>
    </row>
    <row r="453" spans="1:6">
      <c r="A453" s="27" t="s">
        <v>7432</v>
      </c>
      <c r="B453" t="s">
        <v>6926</v>
      </c>
      <c r="C453" t="s">
        <v>7083</v>
      </c>
      <c r="D453" t="s">
        <v>7360</v>
      </c>
      <c r="E453" t="s">
        <v>631</v>
      </c>
      <c r="F453" t="s">
        <v>5380</v>
      </c>
    </row>
    <row r="454" spans="1:6">
      <c r="A454" s="30" t="s">
        <v>7433</v>
      </c>
      <c r="B454" t="s">
        <v>6926</v>
      </c>
      <c r="C454" t="s">
        <v>7083</v>
      </c>
      <c r="D454" t="s">
        <v>7360</v>
      </c>
      <c r="E454" t="s">
        <v>631</v>
      </c>
      <c r="F454" t="s">
        <v>3693</v>
      </c>
    </row>
    <row r="455" spans="1:6">
      <c r="A455" s="30" t="s">
        <v>7434</v>
      </c>
      <c r="B455" t="s">
        <v>6926</v>
      </c>
      <c r="C455" t="s">
        <v>7083</v>
      </c>
      <c r="D455" t="s">
        <v>7360</v>
      </c>
      <c r="E455" t="s">
        <v>631</v>
      </c>
      <c r="F455" t="s">
        <v>5460</v>
      </c>
    </row>
    <row r="456" spans="1:6">
      <c r="A456" s="30" t="s">
        <v>7435</v>
      </c>
      <c r="B456" t="s">
        <v>6926</v>
      </c>
      <c r="C456" t="s">
        <v>7083</v>
      </c>
      <c r="D456" t="s">
        <v>7360</v>
      </c>
      <c r="E456" t="s">
        <v>631</v>
      </c>
      <c r="F456" t="s">
        <v>3859</v>
      </c>
    </row>
    <row r="457" spans="1:6">
      <c r="A457" s="30" t="s">
        <v>7436</v>
      </c>
      <c r="B457" t="s">
        <v>6926</v>
      </c>
      <c r="C457" t="s">
        <v>7083</v>
      </c>
      <c r="D457" t="s">
        <v>7360</v>
      </c>
      <c r="E457" t="s">
        <v>631</v>
      </c>
      <c r="F457" t="s">
        <v>5469</v>
      </c>
    </row>
    <row r="458" spans="1:6">
      <c r="A458" s="30" t="s">
        <v>7437</v>
      </c>
      <c r="B458" t="s">
        <v>6926</v>
      </c>
      <c r="C458" t="s">
        <v>7083</v>
      </c>
      <c r="D458" t="s">
        <v>7360</v>
      </c>
      <c r="E458" t="s">
        <v>631</v>
      </c>
      <c r="F458" t="s">
        <v>5473</v>
      </c>
    </row>
    <row r="459" spans="1:6">
      <c r="A459" s="30" t="s">
        <v>7438</v>
      </c>
      <c r="B459" t="s">
        <v>6926</v>
      </c>
      <c r="C459" t="s">
        <v>7083</v>
      </c>
      <c r="D459" t="s">
        <v>7360</v>
      </c>
      <c r="E459" t="s">
        <v>631</v>
      </c>
      <c r="F459" t="s">
        <v>3263</v>
      </c>
    </row>
    <row r="460" spans="1:6">
      <c r="A460" s="30" t="s">
        <v>7439</v>
      </c>
      <c r="B460" t="s">
        <v>6926</v>
      </c>
      <c r="C460" t="s">
        <v>7083</v>
      </c>
      <c r="D460" t="s">
        <v>7360</v>
      </c>
      <c r="E460" t="s">
        <v>631</v>
      </c>
      <c r="F460" t="s">
        <v>5482</v>
      </c>
    </row>
    <row r="461" spans="1:6">
      <c r="A461" s="30" t="s">
        <v>7440</v>
      </c>
      <c r="B461" t="s">
        <v>6926</v>
      </c>
      <c r="C461" t="s">
        <v>7083</v>
      </c>
      <c r="D461" t="s">
        <v>7360</v>
      </c>
      <c r="E461" t="s">
        <v>631</v>
      </c>
      <c r="F461" t="s">
        <v>3738</v>
      </c>
    </row>
    <row r="462" spans="1:6">
      <c r="A462" s="30" t="s">
        <v>7441</v>
      </c>
      <c r="B462" t="s">
        <v>6926</v>
      </c>
      <c r="C462" t="s">
        <v>7083</v>
      </c>
      <c r="D462" t="s">
        <v>7360</v>
      </c>
      <c r="E462" t="s">
        <v>631</v>
      </c>
      <c r="F462" t="s">
        <v>5490</v>
      </c>
    </row>
    <row r="463" spans="1:6">
      <c r="A463" s="27" t="s">
        <v>7442</v>
      </c>
      <c r="B463" t="s">
        <v>6926</v>
      </c>
      <c r="C463" t="s">
        <v>7083</v>
      </c>
      <c r="D463" t="s">
        <v>7360</v>
      </c>
      <c r="E463" t="s">
        <v>631</v>
      </c>
      <c r="F463" t="s">
        <v>3693</v>
      </c>
    </row>
    <row r="464" spans="1:6">
      <c r="A464" s="27" t="s">
        <v>7443</v>
      </c>
      <c r="B464" t="s">
        <v>6926</v>
      </c>
      <c r="C464" t="s">
        <v>7083</v>
      </c>
      <c r="D464" t="s">
        <v>7360</v>
      </c>
      <c r="E464" t="s">
        <v>631</v>
      </c>
      <c r="F464" t="s">
        <v>5460</v>
      </c>
    </row>
    <row r="465" spans="1:6">
      <c r="A465" s="27" t="s">
        <v>7444</v>
      </c>
      <c r="B465" t="s">
        <v>6926</v>
      </c>
      <c r="C465" t="s">
        <v>7083</v>
      </c>
      <c r="D465" t="s">
        <v>7360</v>
      </c>
      <c r="E465" t="s">
        <v>631</v>
      </c>
      <c r="F465" t="s">
        <v>3859</v>
      </c>
    </row>
    <row r="466" spans="1:6">
      <c r="A466" s="27" t="s">
        <v>7445</v>
      </c>
      <c r="B466" t="s">
        <v>6926</v>
      </c>
      <c r="C466" t="s">
        <v>7083</v>
      </c>
      <c r="D466" t="s">
        <v>7360</v>
      </c>
      <c r="E466" t="s">
        <v>631</v>
      </c>
      <c r="F466" t="s">
        <v>5469</v>
      </c>
    </row>
    <row r="467" spans="1:6">
      <c r="A467" s="27" t="s">
        <v>7446</v>
      </c>
      <c r="B467" t="s">
        <v>6926</v>
      </c>
      <c r="C467" t="s">
        <v>7083</v>
      </c>
      <c r="D467" t="s">
        <v>7360</v>
      </c>
      <c r="E467" t="s">
        <v>631</v>
      </c>
      <c r="F467" t="s">
        <v>5473</v>
      </c>
    </row>
    <row r="468" spans="1:6">
      <c r="A468" s="27" t="s">
        <v>7447</v>
      </c>
      <c r="B468" t="s">
        <v>6926</v>
      </c>
      <c r="C468" t="s">
        <v>7083</v>
      </c>
      <c r="D468" t="s">
        <v>7360</v>
      </c>
      <c r="E468" t="s">
        <v>631</v>
      </c>
      <c r="F468" t="s">
        <v>3263</v>
      </c>
    </row>
    <row r="469" spans="1:6">
      <c r="A469" s="27" t="s">
        <v>7448</v>
      </c>
      <c r="B469" t="s">
        <v>6926</v>
      </c>
      <c r="C469" t="s">
        <v>7083</v>
      </c>
      <c r="D469" t="s">
        <v>7360</v>
      </c>
      <c r="E469" t="s">
        <v>631</v>
      </c>
      <c r="F469" t="s">
        <v>5482</v>
      </c>
    </row>
    <row r="470" spans="1:6">
      <c r="A470" s="27" t="s">
        <v>7449</v>
      </c>
      <c r="B470" t="s">
        <v>6926</v>
      </c>
      <c r="C470" t="s">
        <v>7083</v>
      </c>
      <c r="D470" t="s">
        <v>7360</v>
      </c>
      <c r="E470" t="s">
        <v>631</v>
      </c>
      <c r="F470" t="s">
        <v>3738</v>
      </c>
    </row>
    <row r="471" spans="1:6">
      <c r="A471" s="27" t="s">
        <v>7450</v>
      </c>
      <c r="B471" t="s">
        <v>6926</v>
      </c>
      <c r="C471" t="s">
        <v>7083</v>
      </c>
      <c r="D471" t="s">
        <v>7360</v>
      </c>
      <c r="E471" t="s">
        <v>631</v>
      </c>
      <c r="F471" t="s">
        <v>5490</v>
      </c>
    </row>
    <row r="472" spans="1:6">
      <c r="A472" s="30" t="s">
        <v>7451</v>
      </c>
      <c r="B472" t="s">
        <v>6926</v>
      </c>
      <c r="C472" t="s">
        <v>7083</v>
      </c>
      <c r="D472" t="s">
        <v>7360</v>
      </c>
      <c r="E472" t="s">
        <v>631</v>
      </c>
      <c r="F472" t="s">
        <v>5326</v>
      </c>
    </row>
    <row r="473" spans="1:6">
      <c r="A473" s="30" t="s">
        <v>7452</v>
      </c>
      <c r="B473" t="s">
        <v>6926</v>
      </c>
      <c r="C473" t="s">
        <v>7083</v>
      </c>
      <c r="D473" t="s">
        <v>7360</v>
      </c>
      <c r="E473" t="s">
        <v>631</v>
      </c>
      <c r="F473" t="s">
        <v>5390</v>
      </c>
    </row>
    <row r="474" spans="1:6">
      <c r="A474" s="30" t="s">
        <v>7453</v>
      </c>
      <c r="B474" t="s">
        <v>6926</v>
      </c>
      <c r="C474" t="s">
        <v>7083</v>
      </c>
      <c r="D474" t="s">
        <v>7360</v>
      </c>
      <c r="E474" t="s">
        <v>631</v>
      </c>
      <c r="F474" t="s">
        <v>5395</v>
      </c>
    </row>
    <row r="475" spans="1:6">
      <c r="A475" s="30" t="s">
        <v>7454</v>
      </c>
      <c r="B475" t="s">
        <v>6926</v>
      </c>
      <c r="C475" t="s">
        <v>7083</v>
      </c>
      <c r="D475" t="s">
        <v>7360</v>
      </c>
      <c r="E475" t="s">
        <v>631</v>
      </c>
      <c r="F475" t="s">
        <v>3697</v>
      </c>
    </row>
    <row r="476" spans="1:6">
      <c r="A476" s="30" t="s">
        <v>7455</v>
      </c>
      <c r="B476" t="s">
        <v>6926</v>
      </c>
      <c r="C476" t="s">
        <v>7083</v>
      </c>
      <c r="D476" t="s">
        <v>7360</v>
      </c>
      <c r="E476" t="s">
        <v>631</v>
      </c>
      <c r="F476" t="s">
        <v>5400</v>
      </c>
    </row>
    <row r="477" spans="1:6">
      <c r="A477" s="30" t="s">
        <v>7456</v>
      </c>
      <c r="B477" t="s">
        <v>6926</v>
      </c>
      <c r="C477" t="s">
        <v>7083</v>
      </c>
      <c r="D477" t="s">
        <v>7360</v>
      </c>
      <c r="E477" t="s">
        <v>631</v>
      </c>
      <c r="F477" t="s">
        <v>3693</v>
      </c>
    </row>
    <row r="478" spans="1:6">
      <c r="A478" s="30" t="s">
        <v>7457</v>
      </c>
      <c r="B478" t="s">
        <v>6926</v>
      </c>
      <c r="C478" t="s">
        <v>7083</v>
      </c>
      <c r="D478" t="s">
        <v>7360</v>
      </c>
      <c r="E478" t="s">
        <v>631</v>
      </c>
      <c r="F478" t="s">
        <v>5460</v>
      </c>
    </row>
    <row r="479" spans="1:6">
      <c r="A479" s="30" t="s">
        <v>7458</v>
      </c>
      <c r="B479" t="s">
        <v>6926</v>
      </c>
      <c r="C479" t="s">
        <v>7083</v>
      </c>
      <c r="D479" t="s">
        <v>7360</v>
      </c>
      <c r="E479" t="s">
        <v>631</v>
      </c>
      <c r="F479" t="s">
        <v>3859</v>
      </c>
    </row>
    <row r="480" spans="1:6">
      <c r="A480" s="30" t="s">
        <v>7459</v>
      </c>
      <c r="B480" t="s">
        <v>6926</v>
      </c>
      <c r="C480" t="s">
        <v>7083</v>
      </c>
      <c r="D480" t="s">
        <v>7360</v>
      </c>
      <c r="E480" t="s">
        <v>631</v>
      </c>
      <c r="F480" t="s">
        <v>5469</v>
      </c>
    </row>
    <row r="481" spans="1:6">
      <c r="A481" s="30" t="s">
        <v>7460</v>
      </c>
      <c r="B481" t="s">
        <v>6926</v>
      </c>
      <c r="C481" t="s">
        <v>7083</v>
      </c>
      <c r="D481" t="s">
        <v>7360</v>
      </c>
      <c r="E481" t="s">
        <v>631</v>
      </c>
      <c r="F481" t="s">
        <v>5473</v>
      </c>
    </row>
    <row r="482" spans="1:6">
      <c r="A482" s="30" t="s">
        <v>7461</v>
      </c>
      <c r="B482" t="s">
        <v>6926</v>
      </c>
      <c r="C482" t="s">
        <v>7083</v>
      </c>
      <c r="D482" t="s">
        <v>7360</v>
      </c>
      <c r="E482" t="s">
        <v>631</v>
      </c>
      <c r="F482" t="s">
        <v>3263</v>
      </c>
    </row>
    <row r="483" spans="1:6">
      <c r="A483" s="30" t="s">
        <v>7462</v>
      </c>
      <c r="B483" t="s">
        <v>6926</v>
      </c>
      <c r="C483" t="s">
        <v>7083</v>
      </c>
      <c r="D483" t="s">
        <v>7360</v>
      </c>
      <c r="E483" t="s">
        <v>631</v>
      </c>
      <c r="F483" t="s">
        <v>5482</v>
      </c>
    </row>
    <row r="484" spans="1:6">
      <c r="A484" s="30" t="s">
        <v>7463</v>
      </c>
      <c r="B484" t="s">
        <v>6926</v>
      </c>
      <c r="C484" t="s">
        <v>7083</v>
      </c>
      <c r="D484" t="s">
        <v>7360</v>
      </c>
      <c r="E484" t="s">
        <v>631</v>
      </c>
      <c r="F484" t="s">
        <v>3738</v>
      </c>
    </row>
    <row r="485" spans="1:6">
      <c r="A485" s="30" t="s">
        <v>7464</v>
      </c>
      <c r="B485" t="s">
        <v>6926</v>
      </c>
      <c r="C485" t="s">
        <v>7083</v>
      </c>
      <c r="D485" t="s">
        <v>7360</v>
      </c>
      <c r="E485" t="s">
        <v>631</v>
      </c>
      <c r="F485" t="s">
        <v>5490</v>
      </c>
    </row>
    <row r="486" spans="1:6">
      <c r="A486" s="27" t="s">
        <v>7465</v>
      </c>
      <c r="B486" t="s">
        <v>6926</v>
      </c>
      <c r="C486" t="s">
        <v>7083</v>
      </c>
      <c r="D486" t="s">
        <v>7360</v>
      </c>
      <c r="E486" t="s">
        <v>631</v>
      </c>
      <c r="F486" t="s">
        <v>5329</v>
      </c>
    </row>
    <row r="487" spans="1:6">
      <c r="A487" s="30" t="s">
        <v>7466</v>
      </c>
      <c r="B487" t="s">
        <v>6926</v>
      </c>
      <c r="C487" t="s">
        <v>7083</v>
      </c>
      <c r="D487" t="s">
        <v>7360</v>
      </c>
      <c r="E487" t="s">
        <v>631</v>
      </c>
      <c r="F487" t="s">
        <v>3693</v>
      </c>
    </row>
    <row r="488" spans="1:6">
      <c r="A488" s="30" t="s">
        <v>7467</v>
      </c>
      <c r="B488" t="s">
        <v>6926</v>
      </c>
      <c r="C488" t="s">
        <v>7083</v>
      </c>
      <c r="D488" t="s">
        <v>7360</v>
      </c>
      <c r="E488" t="s">
        <v>631</v>
      </c>
      <c r="F488" t="s">
        <v>5460</v>
      </c>
    </row>
    <row r="489" spans="1:6">
      <c r="A489" s="30" t="s">
        <v>7468</v>
      </c>
      <c r="B489" t="s">
        <v>6926</v>
      </c>
      <c r="C489" t="s">
        <v>7083</v>
      </c>
      <c r="D489" t="s">
        <v>7360</v>
      </c>
      <c r="E489" t="s">
        <v>631</v>
      </c>
      <c r="F489" t="s">
        <v>3859</v>
      </c>
    </row>
    <row r="490" spans="1:6">
      <c r="A490" s="30" t="s">
        <v>7469</v>
      </c>
      <c r="B490" t="s">
        <v>6926</v>
      </c>
      <c r="C490" t="s">
        <v>7083</v>
      </c>
      <c r="D490" t="s">
        <v>7360</v>
      </c>
      <c r="E490" t="s">
        <v>631</v>
      </c>
      <c r="F490" t="s">
        <v>5469</v>
      </c>
    </row>
    <row r="491" spans="1:6">
      <c r="A491" s="30" t="s">
        <v>7470</v>
      </c>
      <c r="B491" t="s">
        <v>6926</v>
      </c>
      <c r="C491" t="s">
        <v>7083</v>
      </c>
      <c r="D491" t="s">
        <v>7360</v>
      </c>
      <c r="E491" t="s">
        <v>631</v>
      </c>
      <c r="F491" t="s">
        <v>5473</v>
      </c>
    </row>
    <row r="492" spans="1:6">
      <c r="A492" s="30" t="s">
        <v>7471</v>
      </c>
      <c r="B492" t="s">
        <v>6926</v>
      </c>
      <c r="C492" t="s">
        <v>7083</v>
      </c>
      <c r="D492" t="s">
        <v>7360</v>
      </c>
      <c r="E492" t="s">
        <v>631</v>
      </c>
      <c r="F492" t="s">
        <v>3263</v>
      </c>
    </row>
    <row r="493" spans="1:6">
      <c r="A493" s="30" t="s">
        <v>7472</v>
      </c>
      <c r="B493" t="s">
        <v>6926</v>
      </c>
      <c r="C493" t="s">
        <v>7083</v>
      </c>
      <c r="D493" t="s">
        <v>7360</v>
      </c>
      <c r="E493" t="s">
        <v>631</v>
      </c>
      <c r="F493" t="s">
        <v>5482</v>
      </c>
    </row>
    <row r="494" spans="1:6">
      <c r="A494" s="30" t="s">
        <v>7473</v>
      </c>
      <c r="B494" t="s">
        <v>6926</v>
      </c>
      <c r="C494" t="s">
        <v>7083</v>
      </c>
      <c r="D494" t="s">
        <v>7360</v>
      </c>
      <c r="E494" t="s">
        <v>631</v>
      </c>
      <c r="F494" t="s">
        <v>3738</v>
      </c>
    </row>
    <row r="495" spans="1:6">
      <c r="A495" s="30" t="s">
        <v>7474</v>
      </c>
      <c r="B495" t="s">
        <v>6926</v>
      </c>
      <c r="C495" t="s">
        <v>7083</v>
      </c>
      <c r="D495" t="s">
        <v>7360</v>
      </c>
      <c r="E495" t="s">
        <v>631</v>
      </c>
      <c r="F495" t="s">
        <v>5490</v>
      </c>
    </row>
    <row r="496" spans="1:6">
      <c r="A496" s="30" t="s">
        <v>7475</v>
      </c>
      <c r="B496" t="s">
        <v>6926</v>
      </c>
      <c r="C496" t="s">
        <v>7083</v>
      </c>
      <c r="D496" t="s">
        <v>7360</v>
      </c>
      <c r="E496" t="s">
        <v>631</v>
      </c>
      <c r="F496" t="s">
        <v>3705</v>
      </c>
    </row>
    <row r="497" spans="1:6">
      <c r="A497" s="30" t="s">
        <v>7476</v>
      </c>
      <c r="B497" t="s">
        <v>6926</v>
      </c>
      <c r="C497" t="s">
        <v>7083</v>
      </c>
      <c r="D497" t="s">
        <v>7360</v>
      </c>
      <c r="E497" t="s">
        <v>631</v>
      </c>
      <c r="F497" t="s">
        <v>5892</v>
      </c>
    </row>
    <row r="498" spans="1:6">
      <c r="A498" s="30" t="s">
        <v>7477</v>
      </c>
      <c r="B498" t="s">
        <v>6926</v>
      </c>
      <c r="C498" t="s">
        <v>7083</v>
      </c>
      <c r="D498" t="s">
        <v>7360</v>
      </c>
      <c r="E498" t="s">
        <v>631</v>
      </c>
      <c r="F498" t="s">
        <v>5407</v>
      </c>
    </row>
    <row r="499" spans="1:6">
      <c r="A499" s="30" t="s">
        <v>7478</v>
      </c>
      <c r="B499" t="s">
        <v>6926</v>
      </c>
      <c r="C499" t="s">
        <v>7083</v>
      </c>
      <c r="D499" t="s">
        <v>7360</v>
      </c>
      <c r="E499" t="s">
        <v>631</v>
      </c>
      <c r="F499" t="s">
        <v>5411</v>
      </c>
    </row>
    <row r="500" spans="1:6">
      <c r="A500" s="27" t="s">
        <v>7479</v>
      </c>
      <c r="B500" t="s">
        <v>6926</v>
      </c>
      <c r="C500" t="s">
        <v>7083</v>
      </c>
      <c r="D500" t="s">
        <v>7360</v>
      </c>
      <c r="E500" t="s">
        <v>631</v>
      </c>
      <c r="F500" t="s">
        <v>5415</v>
      </c>
    </row>
    <row r="501" spans="1:6">
      <c r="A501" s="30" t="s">
        <v>7480</v>
      </c>
      <c r="B501" t="s">
        <v>6926</v>
      </c>
      <c r="C501" t="s">
        <v>7083</v>
      </c>
      <c r="D501" t="s">
        <v>7360</v>
      </c>
      <c r="E501" t="s">
        <v>631</v>
      </c>
      <c r="F501" t="s">
        <v>3693</v>
      </c>
    </row>
    <row r="502" spans="1:6">
      <c r="A502" s="30" t="s">
        <v>7481</v>
      </c>
      <c r="B502" t="s">
        <v>6926</v>
      </c>
      <c r="C502" t="s">
        <v>7083</v>
      </c>
      <c r="D502" t="s">
        <v>7360</v>
      </c>
      <c r="E502" t="s">
        <v>631</v>
      </c>
      <c r="F502" t="s">
        <v>5460</v>
      </c>
    </row>
    <row r="503" spans="1:6">
      <c r="A503" s="30" t="s">
        <v>7482</v>
      </c>
      <c r="B503" t="s">
        <v>6926</v>
      </c>
      <c r="C503" t="s">
        <v>7083</v>
      </c>
      <c r="D503" t="s">
        <v>7360</v>
      </c>
      <c r="E503" t="s">
        <v>631</v>
      </c>
      <c r="F503" t="s">
        <v>3859</v>
      </c>
    </row>
    <row r="504" spans="1:6">
      <c r="A504" s="30" t="s">
        <v>7483</v>
      </c>
      <c r="B504" t="s">
        <v>6926</v>
      </c>
      <c r="C504" t="s">
        <v>7083</v>
      </c>
      <c r="D504" t="s">
        <v>7360</v>
      </c>
      <c r="E504" t="s">
        <v>631</v>
      </c>
      <c r="F504" t="s">
        <v>5469</v>
      </c>
    </row>
    <row r="505" spans="1:6">
      <c r="A505" s="30" t="s">
        <v>7484</v>
      </c>
      <c r="B505" t="s">
        <v>6926</v>
      </c>
      <c r="C505" t="s">
        <v>7083</v>
      </c>
      <c r="D505" t="s">
        <v>7360</v>
      </c>
      <c r="E505" t="s">
        <v>631</v>
      </c>
      <c r="F505" t="s">
        <v>5473</v>
      </c>
    </row>
    <row r="506" spans="1:6">
      <c r="A506" s="30" t="s">
        <v>7485</v>
      </c>
      <c r="B506" t="s">
        <v>6926</v>
      </c>
      <c r="C506" t="s">
        <v>7083</v>
      </c>
      <c r="D506" t="s">
        <v>7360</v>
      </c>
      <c r="E506" t="s">
        <v>631</v>
      </c>
      <c r="F506" t="s">
        <v>3263</v>
      </c>
    </row>
    <row r="507" spans="1:6">
      <c r="A507" s="30" t="s">
        <v>7486</v>
      </c>
      <c r="B507" t="s">
        <v>6926</v>
      </c>
      <c r="C507" t="s">
        <v>7083</v>
      </c>
      <c r="D507" t="s">
        <v>7360</v>
      </c>
      <c r="E507" t="s">
        <v>631</v>
      </c>
      <c r="F507" t="s">
        <v>5482</v>
      </c>
    </row>
    <row r="508" spans="1:6">
      <c r="A508" s="30" t="s">
        <v>7487</v>
      </c>
      <c r="B508" t="s">
        <v>6926</v>
      </c>
      <c r="C508" t="s">
        <v>7083</v>
      </c>
      <c r="D508" t="s">
        <v>7360</v>
      </c>
      <c r="E508" t="s">
        <v>631</v>
      </c>
      <c r="F508" t="s">
        <v>3738</v>
      </c>
    </row>
    <row r="509" spans="1:6">
      <c r="A509" s="30" t="s">
        <v>7488</v>
      </c>
      <c r="B509" t="s">
        <v>6926</v>
      </c>
      <c r="C509" t="s">
        <v>7083</v>
      </c>
      <c r="D509" t="s">
        <v>7360</v>
      </c>
      <c r="E509" t="s">
        <v>631</v>
      </c>
      <c r="F509" t="s">
        <v>5490</v>
      </c>
    </row>
    <row r="510" spans="1:6">
      <c r="A510" s="30" t="s">
        <v>7489</v>
      </c>
      <c r="B510" t="s">
        <v>6926</v>
      </c>
      <c r="C510" t="s">
        <v>7083</v>
      </c>
      <c r="D510" t="s">
        <v>7360</v>
      </c>
      <c r="E510" t="s">
        <v>631</v>
      </c>
      <c r="F510" t="s">
        <v>3738</v>
      </c>
    </row>
    <row r="511" spans="1:6">
      <c r="A511" s="27" t="s">
        <v>7490</v>
      </c>
      <c r="B511" t="s">
        <v>6926</v>
      </c>
      <c r="C511" t="s">
        <v>7083</v>
      </c>
      <c r="D511" t="s">
        <v>7360</v>
      </c>
      <c r="E511" t="s">
        <v>631</v>
      </c>
      <c r="F511" t="s">
        <v>5419</v>
      </c>
    </row>
    <row r="512" spans="1:6">
      <c r="A512" s="30" t="s">
        <v>7491</v>
      </c>
      <c r="B512" t="s">
        <v>6926</v>
      </c>
      <c r="C512" t="s">
        <v>7083</v>
      </c>
      <c r="D512" t="s">
        <v>7360</v>
      </c>
      <c r="E512" t="s">
        <v>631</v>
      </c>
      <c r="F512" t="s">
        <v>3693</v>
      </c>
    </row>
    <row r="513" spans="1:6">
      <c r="A513" s="30" t="s">
        <v>7492</v>
      </c>
      <c r="B513" t="s">
        <v>6926</v>
      </c>
      <c r="C513" t="s">
        <v>7083</v>
      </c>
      <c r="D513" t="s">
        <v>7360</v>
      </c>
      <c r="E513" t="s">
        <v>631</v>
      </c>
      <c r="F513" t="s">
        <v>5460</v>
      </c>
    </row>
    <row r="514" spans="1:6">
      <c r="A514" s="30" t="s">
        <v>7493</v>
      </c>
      <c r="B514" t="s">
        <v>6926</v>
      </c>
      <c r="C514" t="s">
        <v>7083</v>
      </c>
      <c r="D514" t="s">
        <v>7360</v>
      </c>
      <c r="E514" t="s">
        <v>631</v>
      </c>
      <c r="F514" t="s">
        <v>3859</v>
      </c>
    </row>
    <row r="515" spans="1:6">
      <c r="A515" s="30" t="s">
        <v>7494</v>
      </c>
      <c r="B515" t="s">
        <v>6926</v>
      </c>
      <c r="C515" t="s">
        <v>7083</v>
      </c>
      <c r="D515" t="s">
        <v>7360</v>
      </c>
      <c r="E515" t="s">
        <v>631</v>
      </c>
      <c r="F515" t="s">
        <v>5469</v>
      </c>
    </row>
    <row r="516" spans="1:6">
      <c r="A516" s="30" t="s">
        <v>7495</v>
      </c>
      <c r="B516" t="s">
        <v>6926</v>
      </c>
      <c r="C516" t="s">
        <v>7083</v>
      </c>
      <c r="D516" t="s">
        <v>7360</v>
      </c>
      <c r="E516" t="s">
        <v>631</v>
      </c>
      <c r="F516" t="s">
        <v>5473</v>
      </c>
    </row>
    <row r="517" spans="1:6">
      <c r="A517" s="30" t="s">
        <v>7496</v>
      </c>
      <c r="B517" t="s">
        <v>6926</v>
      </c>
      <c r="C517" t="s">
        <v>7083</v>
      </c>
      <c r="D517" t="s">
        <v>7360</v>
      </c>
      <c r="E517" t="s">
        <v>631</v>
      </c>
      <c r="F517" t="s">
        <v>3263</v>
      </c>
    </row>
    <row r="518" spans="1:6">
      <c r="A518" s="30" t="s">
        <v>7497</v>
      </c>
      <c r="B518" t="s">
        <v>6926</v>
      </c>
      <c r="C518" t="s">
        <v>7083</v>
      </c>
      <c r="D518" t="s">
        <v>7360</v>
      </c>
      <c r="E518" t="s">
        <v>631</v>
      </c>
      <c r="F518" t="s">
        <v>5482</v>
      </c>
    </row>
    <row r="519" spans="1:6">
      <c r="A519" s="30" t="s">
        <v>7498</v>
      </c>
      <c r="B519" t="s">
        <v>6926</v>
      </c>
      <c r="C519" t="s">
        <v>7083</v>
      </c>
      <c r="D519" t="s">
        <v>7360</v>
      </c>
      <c r="E519" t="s">
        <v>631</v>
      </c>
      <c r="F519" t="s">
        <v>3738</v>
      </c>
    </row>
    <row r="520" spans="1:6">
      <c r="A520" s="30" t="s">
        <v>7499</v>
      </c>
      <c r="B520" t="s">
        <v>6926</v>
      </c>
      <c r="C520" t="s">
        <v>7083</v>
      </c>
      <c r="D520" t="s">
        <v>7360</v>
      </c>
      <c r="E520" t="s">
        <v>631</v>
      </c>
      <c r="F520" t="s">
        <v>5490</v>
      </c>
    </row>
    <row r="521" spans="1:6">
      <c r="A521" s="30" t="s">
        <v>7500</v>
      </c>
      <c r="B521" t="s">
        <v>6926</v>
      </c>
      <c r="C521" t="s">
        <v>7083</v>
      </c>
      <c r="D521" t="s">
        <v>7360</v>
      </c>
      <c r="E521" t="s">
        <v>631</v>
      </c>
      <c r="F521" t="s">
        <v>5423</v>
      </c>
    </row>
    <row r="522" spans="1:6">
      <c r="A522" s="30" t="s">
        <v>7501</v>
      </c>
      <c r="B522" t="s">
        <v>6926</v>
      </c>
      <c r="C522" t="s">
        <v>7083</v>
      </c>
      <c r="D522" t="s">
        <v>7360</v>
      </c>
      <c r="E522" t="s">
        <v>631</v>
      </c>
      <c r="F522" t="s">
        <v>5427</v>
      </c>
    </row>
    <row r="523" spans="1:6">
      <c r="A523" s="30" t="s">
        <v>7502</v>
      </c>
      <c r="B523" t="s">
        <v>6926</v>
      </c>
      <c r="C523" t="s">
        <v>7364</v>
      </c>
      <c r="D523" t="s">
        <v>7360</v>
      </c>
      <c r="E523" t="s">
        <v>631</v>
      </c>
      <c r="F523" t="s">
        <v>4296</v>
      </c>
    </row>
    <row r="524" spans="1:6">
      <c r="A524" s="30" t="s">
        <v>7503</v>
      </c>
      <c r="B524" t="s">
        <v>6926</v>
      </c>
      <c r="C524" t="s">
        <v>7083</v>
      </c>
      <c r="D524" t="s">
        <v>7360</v>
      </c>
      <c r="E524" t="s">
        <v>631</v>
      </c>
      <c r="F524" t="s">
        <v>5432</v>
      </c>
    </row>
    <row r="525" spans="1:6">
      <c r="A525" s="30" t="s">
        <v>7504</v>
      </c>
      <c r="B525" t="s">
        <v>6926</v>
      </c>
      <c r="C525" t="s">
        <v>7505</v>
      </c>
      <c r="D525" t="s">
        <v>7360</v>
      </c>
      <c r="E525" t="s">
        <v>631</v>
      </c>
      <c r="F525" t="s">
        <v>5375</v>
      </c>
    </row>
    <row r="526" spans="1:6">
      <c r="A526" s="30" t="s">
        <v>7506</v>
      </c>
      <c r="B526" t="s">
        <v>6926</v>
      </c>
      <c r="C526" t="s">
        <v>7505</v>
      </c>
      <c r="D526" t="s">
        <v>7360</v>
      </c>
      <c r="E526" t="s">
        <v>631</v>
      </c>
      <c r="F526" t="s">
        <v>5307</v>
      </c>
    </row>
    <row r="527" spans="1:6">
      <c r="A527" s="30" t="s">
        <v>7507</v>
      </c>
      <c r="B527" t="s">
        <v>6926</v>
      </c>
      <c r="C527" t="s">
        <v>7505</v>
      </c>
      <c r="D527" t="s">
        <v>7360</v>
      </c>
      <c r="E527" t="s">
        <v>631</v>
      </c>
      <c r="F527" t="s">
        <v>5312</v>
      </c>
    </row>
    <row r="528" spans="1:6">
      <c r="A528" s="30" t="s">
        <v>7508</v>
      </c>
      <c r="B528" t="s">
        <v>6926</v>
      </c>
      <c r="C528" t="s">
        <v>7505</v>
      </c>
      <c r="D528" t="s">
        <v>7360</v>
      </c>
      <c r="E528" t="s">
        <v>631</v>
      </c>
      <c r="F528" t="s">
        <v>5380</v>
      </c>
    </row>
    <row r="529" spans="1:6">
      <c r="A529" s="30" t="s">
        <v>7509</v>
      </c>
      <c r="B529" t="s">
        <v>6926</v>
      </c>
      <c r="C529" t="s">
        <v>7505</v>
      </c>
      <c r="D529" t="s">
        <v>7360</v>
      </c>
      <c r="E529" t="s">
        <v>631</v>
      </c>
      <c r="F529" t="s">
        <v>5316</v>
      </c>
    </row>
    <row r="530" spans="1:6">
      <c r="A530" s="30" t="s">
        <v>7510</v>
      </c>
      <c r="B530" t="s">
        <v>6926</v>
      </c>
      <c r="C530" t="s">
        <v>7505</v>
      </c>
      <c r="D530" t="s">
        <v>7360</v>
      </c>
      <c r="E530" t="s">
        <v>631</v>
      </c>
      <c r="F530" t="s">
        <v>5319</v>
      </c>
    </row>
    <row r="531" spans="1:6">
      <c r="A531" s="30" t="s">
        <v>7511</v>
      </c>
      <c r="B531" t="s">
        <v>6926</v>
      </c>
      <c r="C531" t="s">
        <v>7505</v>
      </c>
      <c r="D531" t="s">
        <v>7360</v>
      </c>
      <c r="E531" t="s">
        <v>631</v>
      </c>
      <c r="F531" t="s">
        <v>5322</v>
      </c>
    </row>
    <row r="532" spans="1:6">
      <c r="A532" s="30" t="s">
        <v>7512</v>
      </c>
      <c r="B532" t="s">
        <v>6926</v>
      </c>
      <c r="C532" t="s">
        <v>7505</v>
      </c>
      <c r="D532" t="s">
        <v>7360</v>
      </c>
      <c r="E532" t="s">
        <v>631</v>
      </c>
      <c r="F532" t="s">
        <v>5326</v>
      </c>
    </row>
    <row r="533" spans="1:6">
      <c r="A533" s="30" t="s">
        <v>7513</v>
      </c>
      <c r="B533" t="s">
        <v>6926</v>
      </c>
      <c r="C533" t="s">
        <v>7505</v>
      </c>
      <c r="D533" t="s">
        <v>7360</v>
      </c>
      <c r="E533" t="s">
        <v>631</v>
      </c>
      <c r="F533" t="s">
        <v>5390</v>
      </c>
    </row>
    <row r="534" spans="1:6">
      <c r="A534" s="30" t="s">
        <v>7514</v>
      </c>
      <c r="B534" t="s">
        <v>6926</v>
      </c>
      <c r="C534" t="s">
        <v>7505</v>
      </c>
      <c r="D534" t="s">
        <v>7360</v>
      </c>
      <c r="E534" t="s">
        <v>631</v>
      </c>
      <c r="F534" t="s">
        <v>5400</v>
      </c>
    </row>
    <row r="535" spans="1:6">
      <c r="A535" s="30" t="s">
        <v>7515</v>
      </c>
      <c r="B535" t="s">
        <v>6926</v>
      </c>
      <c r="C535" t="s">
        <v>7505</v>
      </c>
      <c r="D535" t="s">
        <v>7360</v>
      </c>
      <c r="E535" t="s">
        <v>631</v>
      </c>
      <c r="F535" t="s">
        <v>5329</v>
      </c>
    </row>
    <row r="536" spans="1:6">
      <c r="A536" s="30" t="s">
        <v>7516</v>
      </c>
      <c r="B536" t="s">
        <v>6926</v>
      </c>
      <c r="C536" t="s">
        <v>7505</v>
      </c>
      <c r="D536" t="s">
        <v>7360</v>
      </c>
      <c r="E536" t="s">
        <v>631</v>
      </c>
      <c r="F536" t="s">
        <v>5415</v>
      </c>
    </row>
    <row r="537" spans="1:6">
      <c r="A537" s="30" t="s">
        <v>7517</v>
      </c>
      <c r="B537" t="s">
        <v>6926</v>
      </c>
      <c r="C537" t="s">
        <v>7505</v>
      </c>
      <c r="D537" t="s">
        <v>7360</v>
      </c>
      <c r="E537" t="s">
        <v>631</v>
      </c>
      <c r="F537" t="s">
        <v>5332</v>
      </c>
    </row>
    <row r="538" spans="1:6">
      <c r="A538" s="30" t="s">
        <v>7518</v>
      </c>
      <c r="B538" t="s">
        <v>6926</v>
      </c>
      <c r="C538" t="s">
        <v>7505</v>
      </c>
      <c r="D538" t="s">
        <v>7360</v>
      </c>
      <c r="E538" t="s">
        <v>631</v>
      </c>
      <c r="F538" t="s">
        <v>5335</v>
      </c>
    </row>
    <row r="539" spans="1:6">
      <c r="A539" s="30" t="s">
        <v>7519</v>
      </c>
      <c r="B539" t="s">
        <v>6926</v>
      </c>
      <c r="C539" t="s">
        <v>7505</v>
      </c>
      <c r="D539" t="s">
        <v>7360</v>
      </c>
      <c r="E539" t="s">
        <v>631</v>
      </c>
      <c r="F539" t="s">
        <v>5419</v>
      </c>
    </row>
    <row r="540" spans="1:6">
      <c r="A540" s="30" t="s">
        <v>7520</v>
      </c>
      <c r="B540" t="s">
        <v>6926</v>
      </c>
      <c r="C540" t="s">
        <v>7505</v>
      </c>
      <c r="D540" t="s">
        <v>7360</v>
      </c>
      <c r="E540" t="s">
        <v>631</v>
      </c>
      <c r="F540" t="s">
        <v>5338</v>
      </c>
    </row>
    <row r="541" spans="1:6">
      <c r="A541" s="30" t="s">
        <v>7521</v>
      </c>
      <c r="B541" t="s">
        <v>6926</v>
      </c>
      <c r="C541" t="s">
        <v>7505</v>
      </c>
      <c r="D541" t="s">
        <v>7360</v>
      </c>
      <c r="E541" t="s">
        <v>631</v>
      </c>
      <c r="F541" t="s">
        <v>5341</v>
      </c>
    </row>
    <row r="542" spans="1:6">
      <c r="A542" s="27" t="s">
        <v>7522</v>
      </c>
      <c r="B542" t="s">
        <v>6926</v>
      </c>
      <c r="C542" t="s">
        <v>7505</v>
      </c>
      <c r="D542" t="s">
        <v>7360</v>
      </c>
      <c r="E542" t="s">
        <v>631</v>
      </c>
      <c r="F542" t="s">
        <v>5345</v>
      </c>
    </row>
    <row r="543" spans="1:6">
      <c r="A543" s="30" t="s">
        <v>7523</v>
      </c>
      <c r="B543" t="s">
        <v>6926</v>
      </c>
      <c r="C543" t="s">
        <v>7505</v>
      </c>
      <c r="D543" t="s">
        <v>7360</v>
      </c>
      <c r="E543" t="s">
        <v>631</v>
      </c>
      <c r="F543" t="s">
        <v>5348</v>
      </c>
    </row>
    <row r="544" spans="1:6">
      <c r="A544" s="30" t="s">
        <v>7524</v>
      </c>
      <c r="B544" t="s">
        <v>6926</v>
      </c>
      <c r="C544" t="s">
        <v>7024</v>
      </c>
      <c r="D544" t="s">
        <v>7525</v>
      </c>
      <c r="E544" t="s">
        <v>137</v>
      </c>
      <c r="F544" t="s">
        <v>6034</v>
      </c>
    </row>
    <row r="545" spans="1:6">
      <c r="A545" s="30" t="s">
        <v>7526</v>
      </c>
      <c r="B545" t="s">
        <v>6926</v>
      </c>
      <c r="C545" t="s">
        <v>7024</v>
      </c>
      <c r="D545" t="s">
        <v>7525</v>
      </c>
      <c r="E545" t="s">
        <v>137</v>
      </c>
      <c r="F545" t="s">
        <v>6021</v>
      </c>
    </row>
    <row r="546" spans="1:6">
      <c r="A546" s="30" t="s">
        <v>7527</v>
      </c>
      <c r="B546" t="s">
        <v>6926</v>
      </c>
      <c r="C546" t="s">
        <v>7024</v>
      </c>
      <c r="D546" t="s">
        <v>7525</v>
      </c>
      <c r="E546" t="s">
        <v>137</v>
      </c>
      <c r="F546" t="s">
        <v>6022</v>
      </c>
    </row>
    <row r="547" spans="1:6">
      <c r="A547" s="30" t="s">
        <v>7528</v>
      </c>
      <c r="B547" t="s">
        <v>6926</v>
      </c>
      <c r="C547" t="s">
        <v>7024</v>
      </c>
      <c r="D547" t="s">
        <v>7525</v>
      </c>
      <c r="E547" t="s">
        <v>137</v>
      </c>
      <c r="F547" t="s">
        <v>6023</v>
      </c>
    </row>
    <row r="548" spans="1:6">
      <c r="A548" s="30" t="s">
        <v>7529</v>
      </c>
      <c r="B548" t="s">
        <v>6926</v>
      </c>
      <c r="C548" t="s">
        <v>7024</v>
      </c>
      <c r="D548" t="s">
        <v>7525</v>
      </c>
      <c r="E548" t="s">
        <v>137</v>
      </c>
      <c r="F548" t="s">
        <v>6024</v>
      </c>
    </row>
    <row r="549" spans="1:6">
      <c r="A549" s="30" t="s">
        <v>7530</v>
      </c>
      <c r="B549" t="s">
        <v>6926</v>
      </c>
      <c r="C549" t="s">
        <v>7024</v>
      </c>
      <c r="D549" t="s">
        <v>7525</v>
      </c>
      <c r="E549" t="s">
        <v>137</v>
      </c>
      <c r="F549" t="s">
        <v>6025</v>
      </c>
    </row>
    <row r="550" spans="1:6">
      <c r="A550" s="30" t="s">
        <v>7531</v>
      </c>
      <c r="B550" t="s">
        <v>6926</v>
      </c>
      <c r="C550" t="s">
        <v>7024</v>
      </c>
      <c r="D550" t="s">
        <v>7525</v>
      </c>
      <c r="E550" t="s">
        <v>137</v>
      </c>
      <c r="F550" t="s">
        <v>7532</v>
      </c>
    </row>
    <row r="551" spans="1:6">
      <c r="A551" s="30" t="s">
        <v>7533</v>
      </c>
      <c r="B551" t="s">
        <v>6926</v>
      </c>
      <c r="C551" t="s">
        <v>7024</v>
      </c>
      <c r="D551" t="s">
        <v>7525</v>
      </c>
      <c r="E551" t="s">
        <v>137</v>
      </c>
      <c r="F551" t="s">
        <v>6027</v>
      </c>
    </row>
    <row r="552" spans="1:6">
      <c r="A552" s="30" t="s">
        <v>7534</v>
      </c>
      <c r="B552" t="s">
        <v>6926</v>
      </c>
      <c r="C552" t="s">
        <v>7024</v>
      </c>
      <c r="D552" t="s">
        <v>7525</v>
      </c>
      <c r="E552" t="s">
        <v>137</v>
      </c>
      <c r="F552" t="s">
        <v>6028</v>
      </c>
    </row>
    <row r="553" spans="1:6">
      <c r="A553" s="30" t="s">
        <v>7535</v>
      </c>
      <c r="B553" t="s">
        <v>6926</v>
      </c>
      <c r="C553" t="s">
        <v>7024</v>
      </c>
      <c r="D553" t="s">
        <v>7525</v>
      </c>
      <c r="E553" t="s">
        <v>137</v>
      </c>
      <c r="F553" t="s">
        <v>6029</v>
      </c>
    </row>
    <row r="554" spans="1:6">
      <c r="A554" s="30" t="s">
        <v>7536</v>
      </c>
      <c r="B554" t="s">
        <v>6926</v>
      </c>
      <c r="C554" t="s">
        <v>7024</v>
      </c>
      <c r="D554" t="s">
        <v>7525</v>
      </c>
      <c r="E554" t="s">
        <v>137</v>
      </c>
      <c r="F554" t="s">
        <v>6031</v>
      </c>
    </row>
    <row r="555" spans="1:6">
      <c r="A555" s="30" t="s">
        <v>7537</v>
      </c>
      <c r="B555" t="s">
        <v>6926</v>
      </c>
      <c r="C555" t="s">
        <v>7024</v>
      </c>
      <c r="D555" t="s">
        <v>7525</v>
      </c>
      <c r="E555" t="s">
        <v>137</v>
      </c>
      <c r="F555" t="s">
        <v>6032</v>
      </c>
    </row>
    <row r="556" spans="1:6">
      <c r="A556" s="30" t="s">
        <v>7538</v>
      </c>
      <c r="B556" t="s">
        <v>6926</v>
      </c>
      <c r="C556" t="s">
        <v>7024</v>
      </c>
      <c r="D556" t="s">
        <v>7525</v>
      </c>
      <c r="E556" t="s">
        <v>137</v>
      </c>
      <c r="F556" t="s">
        <v>6033</v>
      </c>
    </row>
    <row r="557" spans="1:6">
      <c r="A557" s="30" t="s">
        <v>7539</v>
      </c>
      <c r="B557" t="s">
        <v>6926</v>
      </c>
      <c r="C557" t="s">
        <v>7540</v>
      </c>
      <c r="D557" t="s">
        <v>7525</v>
      </c>
      <c r="E557" t="s">
        <v>137</v>
      </c>
      <c r="F557" t="s">
        <v>6100</v>
      </c>
    </row>
    <row r="558" spans="1:6">
      <c r="A558" s="30" t="s">
        <v>7541</v>
      </c>
      <c r="B558" t="s">
        <v>6926</v>
      </c>
      <c r="C558" t="s">
        <v>7540</v>
      </c>
      <c r="D558" t="s">
        <v>7525</v>
      </c>
      <c r="E558" t="s">
        <v>137</v>
      </c>
      <c r="F558" t="s">
        <v>6102</v>
      </c>
    </row>
    <row r="559" spans="1:6">
      <c r="A559" s="30" t="s">
        <v>7542</v>
      </c>
      <c r="B559" t="s">
        <v>6926</v>
      </c>
      <c r="C559" t="s">
        <v>7540</v>
      </c>
      <c r="D559" t="s">
        <v>7525</v>
      </c>
      <c r="E559" t="s">
        <v>137</v>
      </c>
      <c r="F559" t="s">
        <v>6104</v>
      </c>
    </row>
    <row r="560" spans="1:6">
      <c r="A560" s="30" t="s">
        <v>7543</v>
      </c>
      <c r="B560" t="s">
        <v>6926</v>
      </c>
      <c r="C560" t="s">
        <v>7540</v>
      </c>
      <c r="D560" t="s">
        <v>7525</v>
      </c>
      <c r="E560" t="s">
        <v>137</v>
      </c>
      <c r="F560" t="s">
        <v>6106</v>
      </c>
    </row>
    <row r="561" spans="1:6">
      <c r="A561" s="30" t="s">
        <v>7544</v>
      </c>
      <c r="B561" t="s">
        <v>6926</v>
      </c>
      <c r="C561" t="s">
        <v>7545</v>
      </c>
      <c r="D561" t="s">
        <v>7525</v>
      </c>
      <c r="E561" t="s">
        <v>137</v>
      </c>
      <c r="F561" t="s">
        <v>6114</v>
      </c>
    </row>
    <row r="562" spans="1:6">
      <c r="A562" s="30" t="s">
        <v>7546</v>
      </c>
      <c r="B562" t="s">
        <v>6926</v>
      </c>
      <c r="C562" t="s">
        <v>7545</v>
      </c>
      <c r="D562" t="s">
        <v>7525</v>
      </c>
      <c r="E562" t="s">
        <v>137</v>
      </c>
      <c r="F562" t="s">
        <v>6119</v>
      </c>
    </row>
    <row r="563" spans="1:6">
      <c r="A563" s="30" t="s">
        <v>7547</v>
      </c>
      <c r="B563" t="s">
        <v>6926</v>
      </c>
      <c r="C563" t="s">
        <v>7545</v>
      </c>
      <c r="D563" t="s">
        <v>7525</v>
      </c>
      <c r="E563" t="s">
        <v>137</v>
      </c>
      <c r="F563" t="s">
        <v>6123</v>
      </c>
    </row>
    <row r="564" spans="1:6">
      <c r="A564" s="30" t="s">
        <v>7548</v>
      </c>
      <c r="B564" t="s">
        <v>6926</v>
      </c>
      <c r="C564" t="s">
        <v>7545</v>
      </c>
      <c r="D564" t="s">
        <v>7525</v>
      </c>
      <c r="E564" t="s">
        <v>137</v>
      </c>
      <c r="F564" t="s">
        <v>3736</v>
      </c>
    </row>
    <row r="565" spans="1:6">
      <c r="A565" s="30" t="s">
        <v>7549</v>
      </c>
      <c r="B565" t="s">
        <v>6926</v>
      </c>
      <c r="C565" t="s">
        <v>7545</v>
      </c>
      <c r="D565" t="s">
        <v>7525</v>
      </c>
      <c r="E565" t="s">
        <v>137</v>
      </c>
      <c r="F565" t="s">
        <v>6130</v>
      </c>
    </row>
    <row r="566" spans="1:6">
      <c r="A566" s="30" t="s">
        <v>7550</v>
      </c>
      <c r="B566" t="s">
        <v>6926</v>
      </c>
      <c r="C566" t="s">
        <v>7545</v>
      </c>
      <c r="D566" t="s">
        <v>7525</v>
      </c>
      <c r="E566" t="s">
        <v>137</v>
      </c>
      <c r="F566" t="s">
        <v>6135</v>
      </c>
    </row>
    <row r="567" spans="1:6">
      <c r="A567" s="30" t="s">
        <v>7551</v>
      </c>
      <c r="B567" t="s">
        <v>6926</v>
      </c>
      <c r="C567" t="s">
        <v>6928</v>
      </c>
      <c r="D567" t="s">
        <v>3132</v>
      </c>
      <c r="E567" t="s">
        <v>6171</v>
      </c>
      <c r="F567" t="s">
        <v>3531</v>
      </c>
    </row>
    <row r="568" spans="1:6">
      <c r="A568" s="30" t="s">
        <v>7552</v>
      </c>
      <c r="B568" t="s">
        <v>6926</v>
      </c>
      <c r="C568" t="s">
        <v>6928</v>
      </c>
      <c r="D568" t="s">
        <v>3132</v>
      </c>
      <c r="E568" t="s">
        <v>6171</v>
      </c>
      <c r="F568" t="s">
        <v>3531</v>
      </c>
    </row>
    <row r="569" spans="1:6">
      <c r="A569" s="30" t="s">
        <v>7553</v>
      </c>
      <c r="B569" t="s">
        <v>6926</v>
      </c>
      <c r="C569" t="s">
        <v>6943</v>
      </c>
      <c r="D569" t="s">
        <v>3132</v>
      </c>
      <c r="E569" t="s">
        <v>6171</v>
      </c>
      <c r="F569" t="s">
        <v>3155</v>
      </c>
    </row>
    <row r="570" spans="1:6">
      <c r="A570" s="30" t="s">
        <v>7554</v>
      </c>
      <c r="B570" t="s">
        <v>6926</v>
      </c>
      <c r="C570" t="s">
        <v>7555</v>
      </c>
      <c r="D570" t="s">
        <v>3132</v>
      </c>
      <c r="E570" t="s">
        <v>6171</v>
      </c>
      <c r="F570" t="s">
        <v>6176</v>
      </c>
    </row>
    <row r="571" spans="1:6">
      <c r="A571" s="30" t="s">
        <v>7556</v>
      </c>
      <c r="B571" t="s">
        <v>6926</v>
      </c>
      <c r="C571" t="s">
        <v>7555</v>
      </c>
      <c r="D571" t="s">
        <v>3132</v>
      </c>
      <c r="E571" t="s">
        <v>6171</v>
      </c>
      <c r="F571" t="s">
        <v>6176</v>
      </c>
    </row>
    <row r="572" spans="1:6">
      <c r="A572" s="30" t="s">
        <v>7557</v>
      </c>
      <c r="B572" t="s">
        <v>6926</v>
      </c>
      <c r="C572" t="s">
        <v>7555</v>
      </c>
      <c r="D572" t="s">
        <v>3132</v>
      </c>
      <c r="E572" t="s">
        <v>6171</v>
      </c>
      <c r="F572" t="s">
        <v>6176</v>
      </c>
    </row>
    <row r="573" spans="1:6">
      <c r="A573" s="30" t="s">
        <v>7558</v>
      </c>
      <c r="B573" t="s">
        <v>6926</v>
      </c>
      <c r="C573" t="s">
        <v>7253</v>
      </c>
      <c r="D573" t="s">
        <v>3132</v>
      </c>
      <c r="E573" t="s">
        <v>6171</v>
      </c>
      <c r="F573" t="s">
        <v>6182</v>
      </c>
    </row>
    <row r="574" spans="1:6">
      <c r="A574" s="30" t="s">
        <v>7559</v>
      </c>
      <c r="B574" t="s">
        <v>6926</v>
      </c>
      <c r="C574" t="s">
        <v>5352</v>
      </c>
      <c r="D574" t="s">
        <v>3132</v>
      </c>
      <c r="E574" t="s">
        <v>6171</v>
      </c>
      <c r="F574" t="s">
        <v>5380</v>
      </c>
    </row>
    <row r="575" spans="1:6">
      <c r="A575" s="30" t="s">
        <v>7560</v>
      </c>
      <c r="B575" t="s">
        <v>6926</v>
      </c>
      <c r="C575" t="s">
        <v>7561</v>
      </c>
      <c r="D575" t="s">
        <v>3132</v>
      </c>
      <c r="E575" t="s">
        <v>6171</v>
      </c>
      <c r="F575" t="s">
        <v>6186</v>
      </c>
    </row>
    <row r="576" spans="1:6">
      <c r="A576" s="30" t="s">
        <v>7562</v>
      </c>
      <c r="B576" t="s">
        <v>6926</v>
      </c>
      <c r="C576" t="s">
        <v>7563</v>
      </c>
      <c r="D576" t="s">
        <v>3132</v>
      </c>
      <c r="E576" t="s">
        <v>6171</v>
      </c>
      <c r="F576" t="s">
        <v>6188</v>
      </c>
    </row>
    <row r="577" spans="1:6">
      <c r="A577" s="30" t="s">
        <v>7564</v>
      </c>
      <c r="B577" t="s">
        <v>6926</v>
      </c>
      <c r="C577" t="s">
        <v>7563</v>
      </c>
      <c r="D577" t="s">
        <v>3132</v>
      </c>
      <c r="E577" t="s">
        <v>6171</v>
      </c>
      <c r="F577" t="s">
        <v>6188</v>
      </c>
    </row>
    <row r="578" spans="1:6">
      <c r="A578" s="30" t="s">
        <v>7565</v>
      </c>
      <c r="B578" t="s">
        <v>6926</v>
      </c>
      <c r="C578" t="s">
        <v>7563</v>
      </c>
      <c r="D578" t="s">
        <v>3132</v>
      </c>
      <c r="E578" t="s">
        <v>6171</v>
      </c>
      <c r="F578" t="s">
        <v>6188</v>
      </c>
    </row>
    <row r="579" spans="1:6">
      <c r="A579" s="30" t="s">
        <v>7566</v>
      </c>
      <c r="B579" t="s">
        <v>6926</v>
      </c>
      <c r="C579" t="s">
        <v>7567</v>
      </c>
      <c r="D579" t="s">
        <v>3132</v>
      </c>
      <c r="E579" t="s">
        <v>6171</v>
      </c>
      <c r="F579" t="s">
        <v>6192</v>
      </c>
    </row>
    <row r="580" spans="1:6">
      <c r="A580" s="30" t="s">
        <v>7568</v>
      </c>
      <c r="B580" t="s">
        <v>6926</v>
      </c>
      <c r="C580" t="s">
        <v>7567</v>
      </c>
      <c r="D580" t="s">
        <v>3132</v>
      </c>
      <c r="E580" t="s">
        <v>6171</v>
      </c>
      <c r="F580" t="s">
        <v>6192</v>
      </c>
    </row>
    <row r="581" spans="1:6">
      <c r="A581" s="30" t="s">
        <v>7569</v>
      </c>
      <c r="B581" t="s">
        <v>6926</v>
      </c>
      <c r="C581" t="s">
        <v>7567</v>
      </c>
      <c r="D581" t="s">
        <v>3132</v>
      </c>
      <c r="E581" t="s">
        <v>6171</v>
      </c>
      <c r="F581" t="s">
        <v>6192</v>
      </c>
    </row>
    <row r="582" spans="1:6">
      <c r="A582" s="30" t="s">
        <v>7570</v>
      </c>
      <c r="B582" t="s">
        <v>6926</v>
      </c>
      <c r="C582" t="s">
        <v>7567</v>
      </c>
      <c r="D582" t="s">
        <v>3132</v>
      </c>
      <c r="E582" t="s">
        <v>6171</v>
      </c>
      <c r="F582" t="s">
        <v>6192</v>
      </c>
    </row>
    <row r="583" spans="1:6">
      <c r="A583" s="30" t="s">
        <v>7571</v>
      </c>
      <c r="B583" t="s">
        <v>6926</v>
      </c>
      <c r="C583" t="s">
        <v>7567</v>
      </c>
      <c r="D583" t="s">
        <v>3132</v>
      </c>
      <c r="E583" t="s">
        <v>6171</v>
      </c>
      <c r="F583" t="s">
        <v>6192</v>
      </c>
    </row>
    <row r="584" spans="1:6">
      <c r="A584" s="30" t="s">
        <v>7572</v>
      </c>
      <c r="B584" t="s">
        <v>6926</v>
      </c>
      <c r="C584" t="s">
        <v>7567</v>
      </c>
      <c r="D584" t="s">
        <v>3132</v>
      </c>
      <c r="E584" t="s">
        <v>6171</v>
      </c>
      <c r="F584" t="s">
        <v>6192</v>
      </c>
    </row>
    <row r="585" spans="1:6">
      <c r="A585" s="30" t="s">
        <v>7573</v>
      </c>
      <c r="B585" t="s">
        <v>6926</v>
      </c>
      <c r="C585" t="s">
        <v>7567</v>
      </c>
      <c r="D585" t="s">
        <v>3132</v>
      </c>
      <c r="E585" t="s">
        <v>6171</v>
      </c>
      <c r="F585" t="s">
        <v>6192</v>
      </c>
    </row>
    <row r="586" spans="1:6">
      <c r="A586" s="30" t="s">
        <v>7574</v>
      </c>
      <c r="B586" t="s">
        <v>6926</v>
      </c>
      <c r="C586" t="s">
        <v>7567</v>
      </c>
      <c r="D586" t="s">
        <v>3132</v>
      </c>
      <c r="E586" t="s">
        <v>6171</v>
      </c>
      <c r="F586" t="s">
        <v>6192</v>
      </c>
    </row>
    <row r="587" spans="1:6">
      <c r="A587" s="30" t="s">
        <v>7575</v>
      </c>
      <c r="B587" t="s">
        <v>6926</v>
      </c>
      <c r="C587" t="s">
        <v>337</v>
      </c>
      <c r="D587" t="s">
        <v>3132</v>
      </c>
      <c r="E587" t="s">
        <v>6171</v>
      </c>
      <c r="F587" t="s">
        <v>6202</v>
      </c>
    </row>
    <row r="588" spans="1:6">
      <c r="A588" s="30" t="s">
        <v>7576</v>
      </c>
      <c r="B588" t="s">
        <v>6926</v>
      </c>
      <c r="C588" t="s">
        <v>337</v>
      </c>
      <c r="D588" t="s">
        <v>3132</v>
      </c>
      <c r="E588" t="s">
        <v>6171</v>
      </c>
      <c r="F588" t="s">
        <v>3738</v>
      </c>
    </row>
    <row r="589" spans="1:6">
      <c r="A589" s="30" t="s">
        <v>7577</v>
      </c>
      <c r="B589" t="s">
        <v>6926</v>
      </c>
      <c r="C589" t="s">
        <v>337</v>
      </c>
      <c r="D589" t="s">
        <v>3132</v>
      </c>
      <c r="E589" t="s">
        <v>6171</v>
      </c>
      <c r="F589" t="s">
        <v>6202</v>
      </c>
    </row>
    <row r="590" spans="1:6">
      <c r="A590" s="30" t="s">
        <v>7578</v>
      </c>
      <c r="B590" t="s">
        <v>6926</v>
      </c>
      <c r="C590" t="s">
        <v>337</v>
      </c>
      <c r="D590" t="s">
        <v>3132</v>
      </c>
      <c r="E590" t="s">
        <v>6171</v>
      </c>
      <c r="F590" t="s">
        <v>6207</v>
      </c>
    </row>
    <row r="591" spans="1:6">
      <c r="A591" s="30" t="s">
        <v>7579</v>
      </c>
      <c r="B591" t="s">
        <v>6926</v>
      </c>
      <c r="C591" t="s">
        <v>337</v>
      </c>
      <c r="D591" t="s">
        <v>3132</v>
      </c>
      <c r="E591" t="s">
        <v>6171</v>
      </c>
      <c r="F591" t="s">
        <v>6202</v>
      </c>
    </row>
    <row r="592" spans="1:6">
      <c r="A592" s="30" t="s">
        <v>7580</v>
      </c>
      <c r="B592" t="s">
        <v>6926</v>
      </c>
      <c r="C592" t="s">
        <v>337</v>
      </c>
      <c r="D592" t="s">
        <v>3132</v>
      </c>
      <c r="E592" t="s">
        <v>6171</v>
      </c>
      <c r="F592" t="s">
        <v>6202</v>
      </c>
    </row>
    <row r="593" spans="1:6">
      <c r="A593" s="30" t="s">
        <v>7581</v>
      </c>
      <c r="B593" t="s">
        <v>6926</v>
      </c>
      <c r="C593" t="s">
        <v>337</v>
      </c>
      <c r="D593" t="s">
        <v>3132</v>
      </c>
      <c r="E593" t="s">
        <v>6171</v>
      </c>
      <c r="F593" t="s">
        <v>6202</v>
      </c>
    </row>
    <row r="594" spans="1:6">
      <c r="A594" s="30" t="s">
        <v>7582</v>
      </c>
      <c r="B594" t="s">
        <v>6926</v>
      </c>
      <c r="C594" t="s">
        <v>337</v>
      </c>
      <c r="D594" t="s">
        <v>3132</v>
      </c>
      <c r="E594" t="s">
        <v>6171</v>
      </c>
      <c r="F594" t="s">
        <v>6202</v>
      </c>
    </row>
    <row r="595" spans="1:6">
      <c r="A595" s="30" t="s">
        <v>7583</v>
      </c>
      <c r="B595" t="s">
        <v>6926</v>
      </c>
      <c r="C595" t="s">
        <v>337</v>
      </c>
      <c r="D595" t="s">
        <v>3132</v>
      </c>
      <c r="E595" t="s">
        <v>6171</v>
      </c>
      <c r="F595" t="s">
        <v>6202</v>
      </c>
    </row>
    <row r="596" spans="1:6">
      <c r="A596" s="30" t="s">
        <v>7584</v>
      </c>
      <c r="B596" t="s">
        <v>6926</v>
      </c>
      <c r="C596" t="s">
        <v>337</v>
      </c>
      <c r="D596" t="s">
        <v>3132</v>
      </c>
      <c r="E596" t="s">
        <v>6171</v>
      </c>
      <c r="F596" t="s">
        <v>6202</v>
      </c>
    </row>
    <row r="597" spans="1:6">
      <c r="A597" s="30" t="s">
        <v>7585</v>
      </c>
      <c r="B597" t="s">
        <v>6926</v>
      </c>
      <c r="C597" t="s">
        <v>337</v>
      </c>
      <c r="D597" t="s">
        <v>3132</v>
      </c>
      <c r="E597" t="s">
        <v>6171</v>
      </c>
      <c r="F597" t="s">
        <v>3263</v>
      </c>
    </row>
    <row r="598" spans="1:6">
      <c r="A598" s="30" t="s">
        <v>7586</v>
      </c>
      <c r="B598" t="s">
        <v>6926</v>
      </c>
      <c r="C598" t="s">
        <v>2804</v>
      </c>
      <c r="D598" t="s">
        <v>3132</v>
      </c>
      <c r="E598" t="s">
        <v>6171</v>
      </c>
      <c r="F598" t="s">
        <v>5400</v>
      </c>
    </row>
    <row r="599" spans="1:6">
      <c r="A599" s="30" t="s">
        <v>7587</v>
      </c>
      <c r="B599" t="s">
        <v>6926</v>
      </c>
      <c r="C599" t="s">
        <v>7588</v>
      </c>
      <c r="D599" t="s">
        <v>3132</v>
      </c>
      <c r="E599" t="s">
        <v>6171</v>
      </c>
      <c r="F599" t="s">
        <v>6220</v>
      </c>
    </row>
    <row r="600" spans="1:6">
      <c r="A600" s="30" t="s">
        <v>7589</v>
      </c>
      <c r="B600" t="s">
        <v>6926</v>
      </c>
      <c r="C600" t="s">
        <v>7588</v>
      </c>
      <c r="D600" t="s">
        <v>3132</v>
      </c>
      <c r="E600" t="s">
        <v>6171</v>
      </c>
      <c r="F600" t="s">
        <v>6220</v>
      </c>
    </row>
    <row r="601" spans="1:6">
      <c r="A601" s="30" t="s">
        <v>7590</v>
      </c>
      <c r="B601" t="s">
        <v>6926</v>
      </c>
      <c r="C601" t="s">
        <v>7588</v>
      </c>
      <c r="D601" t="s">
        <v>3132</v>
      </c>
      <c r="E601" t="s">
        <v>6171</v>
      </c>
      <c r="F601" t="s">
        <v>6220</v>
      </c>
    </row>
    <row r="602" spans="1:6">
      <c r="A602" s="30" t="s">
        <v>7591</v>
      </c>
      <c r="B602" t="s">
        <v>6926</v>
      </c>
      <c r="C602" t="s">
        <v>7588</v>
      </c>
      <c r="D602" t="s">
        <v>3132</v>
      </c>
      <c r="E602" t="s">
        <v>6171</v>
      </c>
      <c r="F602" t="s">
        <v>6220</v>
      </c>
    </row>
    <row r="603" spans="1:6">
      <c r="A603" s="30" t="s">
        <v>7592</v>
      </c>
      <c r="B603" t="s">
        <v>6926</v>
      </c>
      <c r="C603" t="s">
        <v>7588</v>
      </c>
      <c r="D603" t="s">
        <v>3132</v>
      </c>
      <c r="E603" t="s">
        <v>6171</v>
      </c>
      <c r="F603" t="s">
        <v>6220</v>
      </c>
    </row>
    <row r="604" spans="1:6">
      <c r="A604" s="30" t="s">
        <v>7593</v>
      </c>
      <c r="B604" t="s">
        <v>6926</v>
      </c>
      <c r="C604" t="s">
        <v>7588</v>
      </c>
      <c r="D604" t="s">
        <v>3132</v>
      </c>
      <c r="E604" t="s">
        <v>6171</v>
      </c>
      <c r="F604" t="s">
        <v>6220</v>
      </c>
    </row>
    <row r="605" spans="1:6">
      <c r="A605" s="30" t="s">
        <v>7594</v>
      </c>
      <c r="B605" t="s">
        <v>6926</v>
      </c>
      <c r="C605" t="s">
        <v>7588</v>
      </c>
      <c r="D605" t="s">
        <v>3132</v>
      </c>
      <c r="E605" t="s">
        <v>6171</v>
      </c>
      <c r="F605" t="s">
        <v>6220</v>
      </c>
    </row>
    <row r="606" spans="1:6">
      <c r="A606" s="30" t="s">
        <v>7595</v>
      </c>
      <c r="B606" t="s">
        <v>6926</v>
      </c>
      <c r="C606" t="s">
        <v>7588</v>
      </c>
      <c r="D606" t="s">
        <v>3132</v>
      </c>
      <c r="E606" t="s">
        <v>6171</v>
      </c>
      <c r="F606" t="s">
        <v>6220</v>
      </c>
    </row>
    <row r="607" spans="1:6">
      <c r="A607" s="30" t="s">
        <v>7596</v>
      </c>
      <c r="B607" t="s">
        <v>6926</v>
      </c>
      <c r="C607" t="s">
        <v>631</v>
      </c>
      <c r="D607" t="s">
        <v>3132</v>
      </c>
      <c r="E607" t="s">
        <v>6171</v>
      </c>
      <c r="F607" t="s">
        <v>5437</v>
      </c>
    </row>
    <row r="608" spans="1:6">
      <c r="A608" s="30" t="s">
        <v>7597</v>
      </c>
      <c r="B608" t="s">
        <v>6926</v>
      </c>
      <c r="C608" t="s">
        <v>631</v>
      </c>
      <c r="D608" t="s">
        <v>3132</v>
      </c>
      <c r="E608" t="s">
        <v>6171</v>
      </c>
      <c r="F608" t="s">
        <v>5437</v>
      </c>
    </row>
    <row r="609" spans="1:6">
      <c r="A609" s="30" t="s">
        <v>7598</v>
      </c>
      <c r="B609" t="s">
        <v>6926</v>
      </c>
      <c r="C609" t="s">
        <v>631</v>
      </c>
      <c r="D609" t="s">
        <v>3132</v>
      </c>
      <c r="E609" t="s">
        <v>6171</v>
      </c>
      <c r="F609" t="s">
        <v>5437</v>
      </c>
    </row>
    <row r="610" spans="1:6">
      <c r="A610" s="30" t="s">
        <v>7599</v>
      </c>
      <c r="B610" t="s">
        <v>6926</v>
      </c>
      <c r="C610" t="s">
        <v>631</v>
      </c>
      <c r="D610" t="s">
        <v>3132</v>
      </c>
      <c r="E610" t="s">
        <v>6171</v>
      </c>
      <c r="F610" t="s">
        <v>5437</v>
      </c>
    </row>
    <row r="611" spans="1:6">
      <c r="A611" s="30" t="s">
        <v>7600</v>
      </c>
      <c r="B611" t="s">
        <v>6926</v>
      </c>
      <c r="C611" t="s">
        <v>7601</v>
      </c>
      <c r="D611" t="s">
        <v>3132</v>
      </c>
      <c r="E611" t="s">
        <v>6171</v>
      </c>
      <c r="F611" t="s">
        <v>6233</v>
      </c>
    </row>
    <row r="612" spans="1:6">
      <c r="A612" s="30" t="s">
        <v>7602</v>
      </c>
      <c r="B612" t="s">
        <v>6926</v>
      </c>
      <c r="C612" t="s">
        <v>7601</v>
      </c>
      <c r="D612" t="s">
        <v>3132</v>
      </c>
      <c r="E612" t="s">
        <v>6171</v>
      </c>
      <c r="F612" t="s">
        <v>6233</v>
      </c>
    </row>
    <row r="613" spans="1:6">
      <c r="A613" s="30" t="s">
        <v>7603</v>
      </c>
      <c r="B613" t="s">
        <v>6926</v>
      </c>
      <c r="C613" t="s">
        <v>7601</v>
      </c>
      <c r="D613" t="s">
        <v>3132</v>
      </c>
      <c r="E613" t="s">
        <v>6171</v>
      </c>
      <c r="F613" t="s">
        <v>6233</v>
      </c>
    </row>
    <row r="614" spans="1:6">
      <c r="A614" s="30" t="s">
        <v>7604</v>
      </c>
      <c r="B614" t="s">
        <v>6926</v>
      </c>
      <c r="C614" t="s">
        <v>2823</v>
      </c>
      <c r="D614" t="s">
        <v>3132</v>
      </c>
      <c r="E614" t="s">
        <v>6171</v>
      </c>
      <c r="F614" t="s">
        <v>3736</v>
      </c>
    </row>
    <row r="615" spans="1:6">
      <c r="A615" s="30" t="s">
        <v>7605</v>
      </c>
      <c r="B615" t="s">
        <v>6926</v>
      </c>
      <c r="C615" t="s">
        <v>2823</v>
      </c>
      <c r="D615" t="s">
        <v>3132</v>
      </c>
      <c r="E615" t="s">
        <v>6171</v>
      </c>
      <c r="F615" t="s">
        <v>3736</v>
      </c>
    </row>
    <row r="616" spans="1:6">
      <c r="A616" s="30" t="s">
        <v>7606</v>
      </c>
      <c r="B616" t="s">
        <v>6926</v>
      </c>
      <c r="C616" t="s">
        <v>2823</v>
      </c>
      <c r="D616" t="s">
        <v>3132</v>
      </c>
      <c r="E616" t="s">
        <v>6171</v>
      </c>
      <c r="F616" t="s">
        <v>3736</v>
      </c>
    </row>
    <row r="617" spans="1:6">
      <c r="A617" s="30" t="s">
        <v>7607</v>
      </c>
      <c r="B617" t="s">
        <v>6926</v>
      </c>
      <c r="C617" t="s">
        <v>2823</v>
      </c>
      <c r="D617" t="s">
        <v>3132</v>
      </c>
      <c r="E617" t="s">
        <v>6171</v>
      </c>
      <c r="F617" t="s">
        <v>3736</v>
      </c>
    </row>
    <row r="618" spans="1:6">
      <c r="A618" s="30" t="s">
        <v>7608</v>
      </c>
      <c r="B618" t="s">
        <v>6926</v>
      </c>
      <c r="C618" t="s">
        <v>2823</v>
      </c>
      <c r="D618" t="s">
        <v>3132</v>
      </c>
      <c r="E618" t="s">
        <v>6171</v>
      </c>
      <c r="F618" t="s">
        <v>3736</v>
      </c>
    </row>
    <row r="619" spans="1:6">
      <c r="A619" s="30" t="s">
        <v>7609</v>
      </c>
      <c r="B619" t="s">
        <v>6926</v>
      </c>
      <c r="C619" t="s">
        <v>2823</v>
      </c>
      <c r="D619" t="s">
        <v>3132</v>
      </c>
      <c r="E619" t="s">
        <v>6171</v>
      </c>
      <c r="F619" t="s">
        <v>3736</v>
      </c>
    </row>
    <row r="620" spans="1:6">
      <c r="A620" s="30" t="s">
        <v>7610</v>
      </c>
      <c r="B620" t="s">
        <v>6926</v>
      </c>
      <c r="C620" t="s">
        <v>2823</v>
      </c>
      <c r="D620" t="s">
        <v>3132</v>
      </c>
      <c r="E620" t="s">
        <v>6171</v>
      </c>
      <c r="F620" t="s">
        <v>3736</v>
      </c>
    </row>
    <row r="621" spans="1:6">
      <c r="A621" s="30" t="s">
        <v>7611</v>
      </c>
      <c r="B621" t="s">
        <v>6926</v>
      </c>
      <c r="C621" t="s">
        <v>2823</v>
      </c>
      <c r="D621" t="s">
        <v>3132</v>
      </c>
      <c r="E621" t="s">
        <v>6171</v>
      </c>
      <c r="F621" t="s">
        <v>3736</v>
      </c>
    </row>
    <row r="622" spans="1:6">
      <c r="A622" s="30" t="s">
        <v>7612</v>
      </c>
      <c r="B622" t="s">
        <v>6926</v>
      </c>
      <c r="C622" t="s">
        <v>2823</v>
      </c>
      <c r="D622" t="s">
        <v>3132</v>
      </c>
      <c r="E622" t="s">
        <v>6171</v>
      </c>
      <c r="F622" t="s">
        <v>3736</v>
      </c>
    </row>
    <row r="623" spans="1:6">
      <c r="A623" s="30" t="s">
        <v>7613</v>
      </c>
      <c r="B623" t="s">
        <v>6926</v>
      </c>
      <c r="C623" t="s">
        <v>2823</v>
      </c>
      <c r="D623" t="s">
        <v>3132</v>
      </c>
      <c r="E623" t="s">
        <v>6171</v>
      </c>
      <c r="F623" t="s">
        <v>3736</v>
      </c>
    </row>
    <row r="624" spans="1:6">
      <c r="A624" s="30" t="s">
        <v>7614</v>
      </c>
      <c r="B624" t="s">
        <v>6926</v>
      </c>
      <c r="C624" t="s">
        <v>2828</v>
      </c>
      <c r="D624" t="s">
        <v>3132</v>
      </c>
      <c r="E624" t="s">
        <v>6171</v>
      </c>
      <c r="F624" t="s">
        <v>5415</v>
      </c>
    </row>
    <row r="625" spans="1:6">
      <c r="A625" s="30" t="s">
        <v>7615</v>
      </c>
      <c r="B625" t="s">
        <v>6926</v>
      </c>
      <c r="C625" t="s">
        <v>58</v>
      </c>
      <c r="D625" t="s">
        <v>3132</v>
      </c>
      <c r="E625" t="s">
        <v>6171</v>
      </c>
      <c r="F625" t="s">
        <v>6249</v>
      </c>
    </row>
    <row r="626" spans="1:6">
      <c r="A626" s="30" t="s">
        <v>7616</v>
      </c>
      <c r="B626" t="s">
        <v>6926</v>
      </c>
      <c r="C626" t="s">
        <v>58</v>
      </c>
      <c r="D626" t="s">
        <v>3132</v>
      </c>
      <c r="E626" t="s">
        <v>6171</v>
      </c>
      <c r="F626" t="s">
        <v>6249</v>
      </c>
    </row>
    <row r="627" spans="1:6">
      <c r="A627" s="30" t="s">
        <v>7617</v>
      </c>
      <c r="B627" t="s">
        <v>6926</v>
      </c>
      <c r="C627" t="s">
        <v>58</v>
      </c>
      <c r="D627" t="s">
        <v>3132</v>
      </c>
      <c r="E627" t="s">
        <v>6171</v>
      </c>
      <c r="F627" t="s">
        <v>6249</v>
      </c>
    </row>
    <row r="628" spans="1:6">
      <c r="A628" s="30" t="s">
        <v>7618</v>
      </c>
      <c r="B628" t="s">
        <v>6926</v>
      </c>
      <c r="C628" t="s">
        <v>58</v>
      </c>
      <c r="D628" t="s">
        <v>3132</v>
      </c>
      <c r="E628" t="s">
        <v>6171</v>
      </c>
      <c r="F628" t="s">
        <v>6249</v>
      </c>
    </row>
    <row r="629" spans="1:6">
      <c r="A629" s="30" t="s">
        <v>7619</v>
      </c>
      <c r="B629" t="s">
        <v>6926</v>
      </c>
      <c r="C629" t="s">
        <v>58</v>
      </c>
      <c r="D629" t="s">
        <v>3132</v>
      </c>
      <c r="E629" t="s">
        <v>6171</v>
      </c>
      <c r="F629" t="s">
        <v>6249</v>
      </c>
    </row>
    <row r="630" spans="1:6">
      <c r="A630" s="30" t="s">
        <v>7620</v>
      </c>
      <c r="B630" t="s">
        <v>6926</v>
      </c>
      <c r="C630" t="s">
        <v>58</v>
      </c>
      <c r="D630" t="s">
        <v>3132</v>
      </c>
      <c r="E630" t="s">
        <v>6171</v>
      </c>
      <c r="F630" t="s">
        <v>6249</v>
      </c>
    </row>
    <row r="631" spans="1:6">
      <c r="A631" s="30" t="s">
        <v>7621</v>
      </c>
      <c r="B631" t="s">
        <v>6926</v>
      </c>
      <c r="C631" t="s">
        <v>58</v>
      </c>
      <c r="D631" t="s">
        <v>3132</v>
      </c>
      <c r="E631" t="s">
        <v>6171</v>
      </c>
      <c r="F631" t="s">
        <v>6249</v>
      </c>
    </row>
    <row r="632" spans="1:6">
      <c r="A632" s="30" t="s">
        <v>7622</v>
      </c>
      <c r="B632" t="s">
        <v>6926</v>
      </c>
      <c r="C632" t="s">
        <v>58</v>
      </c>
      <c r="D632" t="s">
        <v>3132</v>
      </c>
      <c r="E632" t="s">
        <v>6171</v>
      </c>
      <c r="F632" t="s">
        <v>6249</v>
      </c>
    </row>
    <row r="633" spans="1:6">
      <c r="A633" s="30" t="s">
        <v>7623</v>
      </c>
      <c r="B633" t="s">
        <v>6926</v>
      </c>
      <c r="C633" t="s">
        <v>7624</v>
      </c>
      <c r="D633" t="s">
        <v>7625</v>
      </c>
      <c r="E633" t="s">
        <v>7626</v>
      </c>
      <c r="F633" t="s">
        <v>6840</v>
      </c>
    </row>
    <row r="634" spans="1:6">
      <c r="A634" s="30" t="s">
        <v>7627</v>
      </c>
      <c r="B634" t="s">
        <v>6926</v>
      </c>
      <c r="C634" t="s">
        <v>472</v>
      </c>
      <c r="D634" t="s">
        <v>7625</v>
      </c>
      <c r="E634" t="s">
        <v>7626</v>
      </c>
      <c r="F634" s="83" t="s">
        <v>3863</v>
      </c>
    </row>
    <row r="635" spans="1:6">
      <c r="A635" s="30" t="s">
        <v>7628</v>
      </c>
      <c r="B635" t="s">
        <v>7123</v>
      </c>
      <c r="C635" t="s">
        <v>7629</v>
      </c>
      <c r="D635" t="s">
        <v>7383</v>
      </c>
      <c r="E635" t="s">
        <v>6842</v>
      </c>
      <c r="F635" t="s">
        <v>6841</v>
      </c>
    </row>
    <row r="636" spans="1:6">
      <c r="A636" s="30" t="s">
        <v>7630</v>
      </c>
      <c r="B636" t="s">
        <v>7123</v>
      </c>
      <c r="C636" t="s">
        <v>7631</v>
      </c>
      <c r="D636" t="s">
        <v>7383</v>
      </c>
      <c r="E636" t="s">
        <v>6842</v>
      </c>
      <c r="F636" t="s">
        <v>6843</v>
      </c>
    </row>
    <row r="637" spans="1:6">
      <c r="A637" s="30" t="s">
        <v>7632</v>
      </c>
      <c r="B637" t="s">
        <v>7123</v>
      </c>
      <c r="C637" t="s">
        <v>7633</v>
      </c>
      <c r="D637" t="s">
        <v>7383</v>
      </c>
      <c r="E637" t="s">
        <v>6842</v>
      </c>
      <c r="F637" t="s">
        <v>6844</v>
      </c>
    </row>
    <row r="638" spans="1:6">
      <c r="A638" s="30" t="s">
        <v>7634</v>
      </c>
      <c r="B638" t="s">
        <v>7123</v>
      </c>
      <c r="C638" t="s">
        <v>7635</v>
      </c>
      <c r="D638" t="s">
        <v>7383</v>
      </c>
      <c r="E638" t="s">
        <v>6842</v>
      </c>
      <c r="F638" t="s">
        <v>6846</v>
      </c>
    </row>
    <row r="639" spans="1:6">
      <c r="A639" s="30" t="s">
        <v>7636</v>
      </c>
      <c r="B639" t="s">
        <v>7123</v>
      </c>
      <c r="C639" t="s">
        <v>7637</v>
      </c>
      <c r="D639" t="s">
        <v>7383</v>
      </c>
      <c r="E639" t="s">
        <v>6842</v>
      </c>
      <c r="F639" t="s">
        <v>6847</v>
      </c>
    </row>
    <row r="640" spans="1:6">
      <c r="A640" s="30" t="s">
        <v>7638</v>
      </c>
      <c r="B640" t="s">
        <v>7123</v>
      </c>
      <c r="C640" t="s">
        <v>7637</v>
      </c>
      <c r="D640" t="s">
        <v>7383</v>
      </c>
      <c r="E640" t="s">
        <v>6842</v>
      </c>
      <c r="F640" t="s">
        <v>6848</v>
      </c>
    </row>
    <row r="641" spans="1:6">
      <c r="A641" s="30" t="s">
        <v>7639</v>
      </c>
      <c r="B641" t="s">
        <v>7123</v>
      </c>
      <c r="C641" t="s">
        <v>7637</v>
      </c>
      <c r="D641" t="s">
        <v>7383</v>
      </c>
      <c r="E641" t="s">
        <v>6842</v>
      </c>
      <c r="F641" t="s">
        <v>6849</v>
      </c>
    </row>
    <row r="642" spans="1:6">
      <c r="A642" s="30" t="s">
        <v>7640</v>
      </c>
      <c r="B642" t="s">
        <v>7123</v>
      </c>
      <c r="C642" t="s">
        <v>7641</v>
      </c>
      <c r="D642" t="s">
        <v>7383</v>
      </c>
      <c r="E642" t="s">
        <v>6842</v>
      </c>
      <c r="F642" t="s">
        <v>6850</v>
      </c>
    </row>
    <row r="643" spans="1:6">
      <c r="A643" s="30" t="s">
        <v>7642</v>
      </c>
      <c r="B643" t="s">
        <v>7123</v>
      </c>
      <c r="C643" t="s">
        <v>7643</v>
      </c>
      <c r="D643" t="s">
        <v>7383</v>
      </c>
      <c r="E643" t="s">
        <v>6842</v>
      </c>
      <c r="F643" t="s">
        <v>6851</v>
      </c>
    </row>
    <row r="644" spans="1:6">
      <c r="A644" s="30" t="s">
        <v>7644</v>
      </c>
      <c r="B644" t="s">
        <v>7123</v>
      </c>
      <c r="C644" t="s">
        <v>7645</v>
      </c>
      <c r="D644" t="s">
        <v>7383</v>
      </c>
      <c r="E644" t="s">
        <v>6842</v>
      </c>
      <c r="F644" t="s">
        <v>6852</v>
      </c>
    </row>
    <row r="645" spans="1:6">
      <c r="A645" s="30" t="s">
        <v>7646</v>
      </c>
      <c r="B645" t="s">
        <v>7123</v>
      </c>
      <c r="C645" t="s">
        <v>7647</v>
      </c>
      <c r="D645" t="s">
        <v>7383</v>
      </c>
      <c r="E645" t="s">
        <v>6842</v>
      </c>
      <c r="F645" t="s">
        <v>6853</v>
      </c>
    </row>
    <row r="646" spans="1:6">
      <c r="A646" s="30" t="s">
        <v>7648</v>
      </c>
      <c r="B646" t="s">
        <v>7123</v>
      </c>
      <c r="C646" t="s">
        <v>7647</v>
      </c>
      <c r="D646" t="s">
        <v>7383</v>
      </c>
      <c r="E646" t="s">
        <v>6842</v>
      </c>
      <c r="F646" t="s">
        <v>6854</v>
      </c>
    </row>
    <row r="647" spans="1:6">
      <c r="A647" s="30" t="s">
        <v>7649</v>
      </c>
      <c r="B647" t="s">
        <v>7123</v>
      </c>
      <c r="C647" t="s">
        <v>7647</v>
      </c>
      <c r="D647" t="s">
        <v>7383</v>
      </c>
      <c r="E647" t="s">
        <v>6842</v>
      </c>
      <c r="F647" t="s">
        <v>6855</v>
      </c>
    </row>
    <row r="648" spans="1:6">
      <c r="A648" s="30" t="s">
        <v>7650</v>
      </c>
      <c r="B648" t="s">
        <v>7123</v>
      </c>
      <c r="C648" t="s">
        <v>7651</v>
      </c>
      <c r="D648" t="s">
        <v>7383</v>
      </c>
      <c r="E648" t="s">
        <v>6842</v>
      </c>
      <c r="F648" t="s">
        <v>6856</v>
      </c>
    </row>
    <row r="649" spans="1:6">
      <c r="A649" s="30" t="s">
        <v>7652</v>
      </c>
      <c r="B649" t="s">
        <v>7123</v>
      </c>
      <c r="C649" t="s">
        <v>7651</v>
      </c>
      <c r="D649" t="s">
        <v>7383</v>
      </c>
      <c r="E649" t="s">
        <v>6842</v>
      </c>
      <c r="F649" t="s">
        <v>6857</v>
      </c>
    </row>
    <row r="650" spans="1:6">
      <c r="A650" s="30" t="s">
        <v>7653</v>
      </c>
      <c r="B650" t="s">
        <v>7123</v>
      </c>
      <c r="C650" t="s">
        <v>7651</v>
      </c>
      <c r="D650" t="s">
        <v>7383</v>
      </c>
      <c r="E650" t="s">
        <v>6842</v>
      </c>
      <c r="F650" t="s">
        <v>6855</v>
      </c>
    </row>
    <row r="651" spans="1:6">
      <c r="A651" s="30" t="s">
        <v>7654</v>
      </c>
      <c r="B651" t="s">
        <v>7123</v>
      </c>
      <c r="C651" t="s">
        <v>7655</v>
      </c>
      <c r="D651" t="s">
        <v>7656</v>
      </c>
      <c r="E651" t="s">
        <v>58</v>
      </c>
      <c r="F651" t="s">
        <v>6741</v>
      </c>
    </row>
    <row r="652" spans="1:6">
      <c r="A652" s="30" t="s">
        <v>7657</v>
      </c>
      <c r="B652" t="s">
        <v>7123</v>
      </c>
      <c r="C652" t="s">
        <v>7658</v>
      </c>
      <c r="D652" t="s">
        <v>7656</v>
      </c>
      <c r="E652" t="s">
        <v>58</v>
      </c>
      <c r="F652" t="s">
        <v>6742</v>
      </c>
    </row>
    <row r="653" spans="1:6">
      <c r="A653" s="30" t="s">
        <v>7659</v>
      </c>
      <c r="B653" t="s">
        <v>7123</v>
      </c>
      <c r="C653" t="s">
        <v>7660</v>
      </c>
      <c r="D653" t="s">
        <v>7656</v>
      </c>
      <c r="E653" t="s">
        <v>58</v>
      </c>
      <c r="F653" t="s">
        <v>6743</v>
      </c>
    </row>
    <row r="654" spans="1:6">
      <c r="A654" s="30" t="s">
        <v>7661</v>
      </c>
      <c r="B654" t="s">
        <v>6926</v>
      </c>
      <c r="C654" t="s">
        <v>7024</v>
      </c>
      <c r="D654" t="s">
        <v>7656</v>
      </c>
      <c r="E654" t="s">
        <v>58</v>
      </c>
      <c r="F654" t="s">
        <v>6249</v>
      </c>
    </row>
    <row r="655" spans="1:6">
      <c r="A655" s="27" t="s">
        <v>7662</v>
      </c>
      <c r="B655" t="s">
        <v>6926</v>
      </c>
      <c r="C655" t="s">
        <v>7024</v>
      </c>
      <c r="D655" t="s">
        <v>7656</v>
      </c>
      <c r="E655" t="s">
        <v>58</v>
      </c>
      <c r="F655" t="s">
        <v>6274</v>
      </c>
    </row>
    <row r="656" spans="1:6">
      <c r="A656" s="30" t="s">
        <v>2139</v>
      </c>
      <c r="B656" t="s">
        <v>6926</v>
      </c>
      <c r="C656" t="s">
        <v>7024</v>
      </c>
      <c r="D656" t="s">
        <v>7656</v>
      </c>
      <c r="E656" t="s">
        <v>58</v>
      </c>
      <c r="F656" t="s">
        <v>6259</v>
      </c>
    </row>
    <row r="657" spans="1:6">
      <c r="A657" s="30" t="s">
        <v>7663</v>
      </c>
      <c r="B657" t="s">
        <v>6926</v>
      </c>
      <c r="C657" t="s">
        <v>7024</v>
      </c>
      <c r="D657" t="s">
        <v>7656</v>
      </c>
      <c r="E657" t="s">
        <v>58</v>
      </c>
      <c r="F657" t="s">
        <v>6262</v>
      </c>
    </row>
    <row r="658" spans="1:6">
      <c r="A658" s="30" t="s">
        <v>60</v>
      </c>
      <c r="B658" t="s">
        <v>6926</v>
      </c>
      <c r="C658" t="s">
        <v>7024</v>
      </c>
      <c r="D658" t="s">
        <v>7656</v>
      </c>
      <c r="E658" t="s">
        <v>58</v>
      </c>
      <c r="F658" t="s">
        <v>6265</v>
      </c>
    </row>
    <row r="659" spans="1:6">
      <c r="A659" s="30" t="s">
        <v>1474</v>
      </c>
      <c r="B659" t="s">
        <v>6926</v>
      </c>
      <c r="C659" t="s">
        <v>7024</v>
      </c>
      <c r="D659" t="s">
        <v>7656</v>
      </c>
      <c r="E659" t="s">
        <v>58</v>
      </c>
      <c r="F659" t="s">
        <v>6268</v>
      </c>
    </row>
    <row r="660" spans="1:6">
      <c r="A660" s="30" t="s">
        <v>7664</v>
      </c>
      <c r="B660" t="s">
        <v>6926</v>
      </c>
      <c r="C660" t="s">
        <v>7024</v>
      </c>
      <c r="D660" t="s">
        <v>7656</v>
      </c>
      <c r="E660" t="s">
        <v>58</v>
      </c>
      <c r="F660" t="s">
        <v>6271</v>
      </c>
    </row>
    <row r="661" spans="1:6">
      <c r="A661" s="27" t="s">
        <v>7665</v>
      </c>
      <c r="B661" t="s">
        <v>6926</v>
      </c>
      <c r="C661" t="s">
        <v>7024</v>
      </c>
      <c r="D661" t="s">
        <v>7656</v>
      </c>
      <c r="E661" t="s">
        <v>58</v>
      </c>
      <c r="F661" t="s">
        <v>6293</v>
      </c>
    </row>
    <row r="662" spans="1:6">
      <c r="A662" s="30" t="s">
        <v>2130</v>
      </c>
      <c r="B662" t="s">
        <v>6926</v>
      </c>
      <c r="C662" t="s">
        <v>7024</v>
      </c>
      <c r="D662" t="s">
        <v>7656</v>
      </c>
      <c r="E662" t="s">
        <v>58</v>
      </c>
      <c r="F662" t="s">
        <v>6277</v>
      </c>
    </row>
    <row r="663" spans="1:6">
      <c r="A663" s="30" t="s">
        <v>2143</v>
      </c>
      <c r="B663" t="s">
        <v>6926</v>
      </c>
      <c r="C663" t="s">
        <v>7024</v>
      </c>
      <c r="D663" t="s">
        <v>7656</v>
      </c>
      <c r="E663" t="s">
        <v>58</v>
      </c>
      <c r="F663" t="s">
        <v>6280</v>
      </c>
    </row>
    <row r="664" spans="1:6">
      <c r="A664" s="30" t="s">
        <v>69</v>
      </c>
      <c r="B664" t="s">
        <v>6926</v>
      </c>
      <c r="C664" t="s">
        <v>7024</v>
      </c>
      <c r="D664" t="s">
        <v>7656</v>
      </c>
      <c r="E664" t="s">
        <v>58</v>
      </c>
      <c r="F664" t="s">
        <v>6265</v>
      </c>
    </row>
    <row r="665" spans="1:6">
      <c r="A665" s="30" t="s">
        <v>7666</v>
      </c>
      <c r="B665" t="s">
        <v>6926</v>
      </c>
      <c r="C665" t="s">
        <v>7024</v>
      </c>
      <c r="D665" t="s">
        <v>7656</v>
      </c>
      <c r="E665" t="s">
        <v>58</v>
      </c>
      <c r="F665" t="s">
        <v>6285</v>
      </c>
    </row>
    <row r="666" spans="1:6">
      <c r="A666" s="30" t="s">
        <v>7667</v>
      </c>
      <c r="B666" t="s">
        <v>6926</v>
      </c>
      <c r="C666" t="s">
        <v>7024</v>
      </c>
      <c r="D666" t="s">
        <v>7656</v>
      </c>
      <c r="E666" t="s">
        <v>58</v>
      </c>
      <c r="F666" t="s">
        <v>6288</v>
      </c>
    </row>
    <row r="667" spans="1:6">
      <c r="A667" s="30" t="s">
        <v>7668</v>
      </c>
      <c r="B667" t="s">
        <v>6926</v>
      </c>
      <c r="C667" t="s">
        <v>7024</v>
      </c>
      <c r="D667" t="s">
        <v>7656</v>
      </c>
      <c r="E667" t="s">
        <v>58</v>
      </c>
      <c r="F667" t="s">
        <v>6271</v>
      </c>
    </row>
    <row r="668" spans="1:6">
      <c r="A668" s="30" t="s">
        <v>3138</v>
      </c>
      <c r="B668" t="s">
        <v>7123</v>
      </c>
      <c r="C668" t="s">
        <v>7669</v>
      </c>
      <c r="D668" t="s">
        <v>7656</v>
      </c>
      <c r="E668" t="s">
        <v>58</v>
      </c>
      <c r="F668" t="s">
        <v>6659</v>
      </c>
    </row>
    <row r="669" spans="1:6">
      <c r="A669" s="30" t="s">
        <v>5359</v>
      </c>
      <c r="B669" t="s">
        <v>6926</v>
      </c>
      <c r="C669" t="s">
        <v>7083</v>
      </c>
      <c r="D669" t="s">
        <v>7656</v>
      </c>
      <c r="E669" t="s">
        <v>58</v>
      </c>
      <c r="F669" t="s">
        <v>6249</v>
      </c>
    </row>
    <row r="670" spans="1:6">
      <c r="A670" s="30" t="s">
        <v>7670</v>
      </c>
      <c r="B670" t="s">
        <v>6926</v>
      </c>
      <c r="C670" t="s">
        <v>7083</v>
      </c>
      <c r="D670" t="s">
        <v>7656</v>
      </c>
      <c r="E670" t="s">
        <v>58</v>
      </c>
      <c r="F670" t="s">
        <v>3705</v>
      </c>
    </row>
    <row r="671" spans="1:6">
      <c r="A671" s="30" t="s">
        <v>7671</v>
      </c>
      <c r="B671" t="s">
        <v>6926</v>
      </c>
      <c r="C671" t="s">
        <v>7083</v>
      </c>
      <c r="D671" t="s">
        <v>7656</v>
      </c>
      <c r="E671" t="s">
        <v>58</v>
      </c>
      <c r="F671" t="s">
        <v>6259</v>
      </c>
    </row>
    <row r="672" spans="1:6">
      <c r="A672" s="30" t="s">
        <v>7672</v>
      </c>
      <c r="B672" t="s">
        <v>6926</v>
      </c>
      <c r="C672" t="s">
        <v>7083</v>
      </c>
      <c r="D672" t="s">
        <v>7656</v>
      </c>
      <c r="E672" t="s">
        <v>58</v>
      </c>
      <c r="F672" t="s">
        <v>6262</v>
      </c>
    </row>
    <row r="673" spans="1:6">
      <c r="A673" s="30" t="s">
        <v>7673</v>
      </c>
      <c r="B673" t="s">
        <v>6926</v>
      </c>
      <c r="C673" t="s">
        <v>7083</v>
      </c>
      <c r="D673" t="s">
        <v>7656</v>
      </c>
      <c r="E673" t="s">
        <v>58</v>
      </c>
      <c r="F673" t="s">
        <v>6265</v>
      </c>
    </row>
    <row r="674" spans="1:6">
      <c r="A674" s="30" t="s">
        <v>7674</v>
      </c>
      <c r="B674" t="s">
        <v>6926</v>
      </c>
      <c r="C674" t="s">
        <v>7083</v>
      </c>
      <c r="D674" t="s">
        <v>7656</v>
      </c>
      <c r="E674" t="s">
        <v>58</v>
      </c>
      <c r="F674" t="s">
        <v>6589</v>
      </c>
    </row>
    <row r="675" spans="1:6">
      <c r="A675" s="30" t="s">
        <v>7675</v>
      </c>
      <c r="B675" t="s">
        <v>6926</v>
      </c>
      <c r="C675" t="s">
        <v>7083</v>
      </c>
      <c r="D675" t="s">
        <v>7656</v>
      </c>
      <c r="E675" t="s">
        <v>58</v>
      </c>
      <c r="F675" t="s">
        <v>4378</v>
      </c>
    </row>
    <row r="676" spans="1:6">
      <c r="A676" s="30" t="s">
        <v>7676</v>
      </c>
      <c r="B676" t="s">
        <v>6926</v>
      </c>
      <c r="C676" t="s">
        <v>7083</v>
      </c>
      <c r="D676" t="s">
        <v>7656</v>
      </c>
      <c r="E676" t="s">
        <v>58</v>
      </c>
      <c r="F676" t="s">
        <v>6593</v>
      </c>
    </row>
    <row r="677" spans="1:6">
      <c r="A677" s="30" t="s">
        <v>7677</v>
      </c>
      <c r="B677" t="s">
        <v>6926</v>
      </c>
      <c r="C677" t="s">
        <v>7083</v>
      </c>
      <c r="D677" t="s">
        <v>7656</v>
      </c>
      <c r="E677" t="s">
        <v>58</v>
      </c>
      <c r="F677" t="s">
        <v>6595</v>
      </c>
    </row>
    <row r="678" spans="1:6">
      <c r="A678" s="30" t="s">
        <v>7678</v>
      </c>
      <c r="B678" t="s">
        <v>6926</v>
      </c>
      <c r="C678" t="s">
        <v>7083</v>
      </c>
      <c r="D678" t="s">
        <v>7656</v>
      </c>
      <c r="E678" t="s">
        <v>58</v>
      </c>
      <c r="F678" t="s">
        <v>4360</v>
      </c>
    </row>
    <row r="679" spans="1:6">
      <c r="A679" s="30" t="s">
        <v>7679</v>
      </c>
      <c r="B679" t="s">
        <v>6926</v>
      </c>
      <c r="C679" t="s">
        <v>7083</v>
      </c>
      <c r="D679" t="s">
        <v>7656</v>
      </c>
      <c r="E679" t="s">
        <v>58</v>
      </c>
      <c r="F679" t="s">
        <v>3705</v>
      </c>
    </row>
    <row r="680" spans="1:6">
      <c r="A680" s="30" t="s">
        <v>7680</v>
      </c>
      <c r="B680" t="s">
        <v>6926</v>
      </c>
      <c r="C680" t="s">
        <v>7083</v>
      </c>
      <c r="D680" t="s">
        <v>7656</v>
      </c>
      <c r="E680" t="s">
        <v>58</v>
      </c>
      <c r="F680" t="s">
        <v>3693</v>
      </c>
    </row>
    <row r="681" spans="1:6">
      <c r="A681" s="30" t="s">
        <v>7681</v>
      </c>
      <c r="B681" t="s">
        <v>6926</v>
      </c>
      <c r="C681" t="s">
        <v>7083</v>
      </c>
      <c r="D681" t="s">
        <v>7656</v>
      </c>
      <c r="E681" t="s">
        <v>58</v>
      </c>
      <c r="F681" t="s">
        <v>3713</v>
      </c>
    </row>
    <row r="682" spans="1:6">
      <c r="A682" s="30" t="s">
        <v>7682</v>
      </c>
      <c r="B682" t="s">
        <v>6926</v>
      </c>
      <c r="C682" t="s">
        <v>7083</v>
      </c>
      <c r="D682" t="s">
        <v>7656</v>
      </c>
      <c r="E682" t="s">
        <v>58</v>
      </c>
      <c r="F682" t="s">
        <v>5469</v>
      </c>
    </row>
    <row r="683" spans="1:6">
      <c r="A683" s="30" t="s">
        <v>7683</v>
      </c>
      <c r="B683" t="s">
        <v>6926</v>
      </c>
      <c r="C683" t="s">
        <v>7083</v>
      </c>
      <c r="D683" t="s">
        <v>7656</v>
      </c>
      <c r="E683" t="s">
        <v>58</v>
      </c>
      <c r="F683" t="s">
        <v>6605</v>
      </c>
    </row>
    <row r="684" spans="1:6">
      <c r="A684" s="30" t="s">
        <v>7684</v>
      </c>
      <c r="B684" t="s">
        <v>6926</v>
      </c>
      <c r="C684" t="s">
        <v>7083</v>
      </c>
      <c r="D684" t="s">
        <v>7656</v>
      </c>
      <c r="E684" t="s">
        <v>58</v>
      </c>
      <c r="F684" t="s">
        <v>6268</v>
      </c>
    </row>
    <row r="685" spans="1:6">
      <c r="A685" s="30" t="s">
        <v>7685</v>
      </c>
      <c r="B685" t="s">
        <v>6926</v>
      </c>
      <c r="C685" t="s">
        <v>7083</v>
      </c>
      <c r="D685" t="s">
        <v>7656</v>
      </c>
      <c r="E685" t="s">
        <v>58</v>
      </c>
      <c r="F685" t="s">
        <v>6608</v>
      </c>
    </row>
    <row r="686" spans="1:6">
      <c r="A686" s="30" t="s">
        <v>7686</v>
      </c>
      <c r="B686" t="s">
        <v>6926</v>
      </c>
      <c r="C686" t="s">
        <v>7083</v>
      </c>
      <c r="D686" t="s">
        <v>7656</v>
      </c>
      <c r="E686" t="s">
        <v>58</v>
      </c>
      <c r="F686" t="s">
        <v>3859</v>
      </c>
    </row>
    <row r="687" spans="1:6">
      <c r="A687" s="30" t="s">
        <v>7687</v>
      </c>
      <c r="B687" t="s">
        <v>6926</v>
      </c>
      <c r="C687" t="s">
        <v>7083</v>
      </c>
      <c r="D687" t="s">
        <v>7656</v>
      </c>
      <c r="E687" t="s">
        <v>58</v>
      </c>
      <c r="F687" t="s">
        <v>6271</v>
      </c>
    </row>
    <row r="688" spans="1:6">
      <c r="A688" s="30" t="s">
        <v>7688</v>
      </c>
      <c r="B688" t="s">
        <v>6926</v>
      </c>
      <c r="C688" t="s">
        <v>7083</v>
      </c>
      <c r="D688" t="s">
        <v>7656</v>
      </c>
      <c r="E688" t="s">
        <v>58</v>
      </c>
      <c r="F688" t="s">
        <v>3713</v>
      </c>
    </row>
    <row r="689" spans="1:6">
      <c r="A689" s="30" t="s">
        <v>7689</v>
      </c>
      <c r="B689" t="s">
        <v>6926</v>
      </c>
      <c r="C689" t="s">
        <v>7083</v>
      </c>
      <c r="D689" t="s">
        <v>7656</v>
      </c>
      <c r="E689" t="s">
        <v>58</v>
      </c>
      <c r="F689" t="s">
        <v>5469</v>
      </c>
    </row>
    <row r="690" spans="1:6">
      <c r="A690" s="30" t="s">
        <v>7690</v>
      </c>
      <c r="B690" t="s">
        <v>6926</v>
      </c>
      <c r="C690" t="s">
        <v>7083</v>
      </c>
      <c r="D690" t="s">
        <v>7656</v>
      </c>
      <c r="E690" t="s">
        <v>58</v>
      </c>
      <c r="F690" t="s">
        <v>6605</v>
      </c>
    </row>
    <row r="691" spans="1:6">
      <c r="A691" s="30" t="s">
        <v>7691</v>
      </c>
      <c r="B691" t="s">
        <v>6926</v>
      </c>
      <c r="C691" t="s">
        <v>7083</v>
      </c>
      <c r="D691" t="s">
        <v>7656</v>
      </c>
      <c r="E691" t="s">
        <v>58</v>
      </c>
      <c r="F691" s="83" t="s">
        <v>3863</v>
      </c>
    </row>
    <row r="692" spans="1:6">
      <c r="A692" s="30" t="s">
        <v>7692</v>
      </c>
      <c r="B692" t="s">
        <v>6926</v>
      </c>
      <c r="C692" t="s">
        <v>7083</v>
      </c>
      <c r="D692" t="s">
        <v>7656</v>
      </c>
      <c r="E692" t="s">
        <v>58</v>
      </c>
      <c r="F692" t="s">
        <v>3859</v>
      </c>
    </row>
    <row r="693" spans="1:6">
      <c r="A693" s="30" t="s">
        <v>7693</v>
      </c>
      <c r="B693" t="s">
        <v>6926</v>
      </c>
      <c r="C693" t="s">
        <v>7083</v>
      </c>
      <c r="D693" t="s">
        <v>7656</v>
      </c>
      <c r="E693" t="s">
        <v>58</v>
      </c>
      <c r="F693" t="s">
        <v>6277</v>
      </c>
    </row>
    <row r="694" spans="1:6">
      <c r="A694" s="30" t="s">
        <v>7694</v>
      </c>
      <c r="B694" t="s">
        <v>6926</v>
      </c>
      <c r="C694" t="s">
        <v>7083</v>
      </c>
      <c r="D694" t="s">
        <v>7656</v>
      </c>
      <c r="E694" t="s">
        <v>58</v>
      </c>
      <c r="F694" t="s">
        <v>6280</v>
      </c>
    </row>
    <row r="695" spans="1:6">
      <c r="A695" s="30" t="s">
        <v>7695</v>
      </c>
      <c r="B695" t="s">
        <v>6926</v>
      </c>
      <c r="C695" t="s">
        <v>7083</v>
      </c>
      <c r="D695" t="s">
        <v>7656</v>
      </c>
      <c r="E695" t="s">
        <v>58</v>
      </c>
      <c r="F695" t="s">
        <v>6265</v>
      </c>
    </row>
    <row r="696" spans="1:6">
      <c r="A696" s="30" t="s">
        <v>7696</v>
      </c>
      <c r="B696" t="s">
        <v>6926</v>
      </c>
      <c r="C696" t="s">
        <v>7083</v>
      </c>
      <c r="D696" t="s">
        <v>7656</v>
      </c>
      <c r="E696" t="s">
        <v>58</v>
      </c>
      <c r="F696" t="s">
        <v>4378</v>
      </c>
    </row>
    <row r="697" spans="1:6">
      <c r="A697" s="30" t="s">
        <v>7697</v>
      </c>
      <c r="B697" t="s">
        <v>6926</v>
      </c>
      <c r="C697" t="s">
        <v>7083</v>
      </c>
      <c r="D697" t="s">
        <v>7656</v>
      </c>
      <c r="E697" t="s">
        <v>58</v>
      </c>
      <c r="F697" t="s">
        <v>6593</v>
      </c>
    </row>
    <row r="698" spans="1:6">
      <c r="A698" s="30" t="s">
        <v>7698</v>
      </c>
      <c r="B698" t="s">
        <v>6926</v>
      </c>
      <c r="C698" t="s">
        <v>7083</v>
      </c>
      <c r="D698" t="s">
        <v>7656</v>
      </c>
      <c r="E698" t="s">
        <v>58</v>
      </c>
      <c r="F698" t="s">
        <v>6595</v>
      </c>
    </row>
    <row r="699" spans="1:6">
      <c r="A699" s="30" t="s">
        <v>7699</v>
      </c>
      <c r="B699" t="s">
        <v>6926</v>
      </c>
      <c r="C699" t="s">
        <v>7083</v>
      </c>
      <c r="D699" t="s">
        <v>7656</v>
      </c>
      <c r="E699" t="s">
        <v>58</v>
      </c>
      <c r="F699" t="s">
        <v>4360</v>
      </c>
    </row>
    <row r="700" spans="1:6">
      <c r="A700" s="30" t="s">
        <v>7700</v>
      </c>
      <c r="B700" t="s">
        <v>6926</v>
      </c>
      <c r="C700" t="s">
        <v>7083</v>
      </c>
      <c r="D700" t="s">
        <v>7656</v>
      </c>
      <c r="E700" t="s">
        <v>58</v>
      </c>
      <c r="F700" t="s">
        <v>6285</v>
      </c>
    </row>
    <row r="701" spans="1:6">
      <c r="A701" s="30" t="s">
        <v>7701</v>
      </c>
      <c r="B701" t="s">
        <v>6926</v>
      </c>
      <c r="C701" t="s">
        <v>7083</v>
      </c>
      <c r="D701" t="s">
        <v>7656</v>
      </c>
      <c r="E701" t="s">
        <v>58</v>
      </c>
      <c r="F701" t="s">
        <v>3705</v>
      </c>
    </row>
    <row r="702" spans="1:6">
      <c r="A702" s="30" t="s">
        <v>7702</v>
      </c>
      <c r="B702" t="s">
        <v>6926</v>
      </c>
      <c r="C702" t="s">
        <v>7083</v>
      </c>
      <c r="D702" t="s">
        <v>7656</v>
      </c>
      <c r="E702" t="s">
        <v>58</v>
      </c>
      <c r="F702" t="s">
        <v>3693</v>
      </c>
    </row>
    <row r="703" spans="1:6">
      <c r="A703" s="30" t="s">
        <v>7703</v>
      </c>
      <c r="B703" t="s">
        <v>6926</v>
      </c>
      <c r="C703" t="s">
        <v>7083</v>
      </c>
      <c r="D703" t="s">
        <v>7656</v>
      </c>
      <c r="E703" t="s">
        <v>58</v>
      </c>
      <c r="F703" t="s">
        <v>3713</v>
      </c>
    </row>
    <row r="704" spans="1:6">
      <c r="A704" s="30" t="s">
        <v>7704</v>
      </c>
      <c r="B704" t="s">
        <v>6926</v>
      </c>
      <c r="C704" t="s">
        <v>7083</v>
      </c>
      <c r="D704" t="s">
        <v>7656</v>
      </c>
      <c r="E704" t="s">
        <v>58</v>
      </c>
      <c r="F704" t="s">
        <v>5469</v>
      </c>
    </row>
    <row r="705" spans="1:6">
      <c r="A705" s="30" t="s">
        <v>7705</v>
      </c>
      <c r="B705" t="s">
        <v>6926</v>
      </c>
      <c r="C705" t="s">
        <v>7083</v>
      </c>
      <c r="D705" t="s">
        <v>7656</v>
      </c>
      <c r="E705" t="s">
        <v>58</v>
      </c>
      <c r="F705" t="s">
        <v>6605</v>
      </c>
    </row>
    <row r="706" spans="1:6">
      <c r="A706" s="30" t="s">
        <v>7706</v>
      </c>
      <c r="B706" t="s">
        <v>6926</v>
      </c>
      <c r="C706" t="s">
        <v>7083</v>
      </c>
      <c r="D706" t="s">
        <v>7656</v>
      </c>
      <c r="E706" t="s">
        <v>58</v>
      </c>
      <c r="F706" t="s">
        <v>6569</v>
      </c>
    </row>
    <row r="707" spans="1:6">
      <c r="A707" s="30" t="s">
        <v>7707</v>
      </c>
      <c r="B707" t="s">
        <v>6926</v>
      </c>
      <c r="C707" t="s">
        <v>7083</v>
      </c>
      <c r="D707" t="s">
        <v>7656</v>
      </c>
      <c r="E707" t="s">
        <v>58</v>
      </c>
      <c r="F707" t="s">
        <v>3859</v>
      </c>
    </row>
    <row r="708" spans="1:6">
      <c r="A708" s="30" t="s">
        <v>7708</v>
      </c>
      <c r="B708" t="s">
        <v>6926</v>
      </c>
      <c r="C708" t="s">
        <v>7083</v>
      </c>
      <c r="D708" t="s">
        <v>7656</v>
      </c>
      <c r="E708" t="s">
        <v>58</v>
      </c>
      <c r="F708" t="s">
        <v>6271</v>
      </c>
    </row>
    <row r="709" spans="1:6">
      <c r="A709" s="30" t="s">
        <v>7709</v>
      </c>
      <c r="B709" t="s">
        <v>7123</v>
      </c>
      <c r="C709" t="s">
        <v>150</v>
      </c>
      <c r="D709" t="s">
        <v>7656</v>
      </c>
      <c r="E709" t="s">
        <v>58</v>
      </c>
      <c r="F709" t="s">
        <v>6285</v>
      </c>
    </row>
    <row r="710" spans="1:6">
      <c r="A710" s="30" t="s">
        <v>7710</v>
      </c>
      <c r="B710" t="s">
        <v>7123</v>
      </c>
      <c r="C710" t="s">
        <v>150</v>
      </c>
      <c r="D710" t="s">
        <v>7656</v>
      </c>
      <c r="E710" t="s">
        <v>58</v>
      </c>
      <c r="F710" t="s">
        <v>6686</v>
      </c>
    </row>
    <row r="711" spans="1:6">
      <c r="A711" s="30" t="s">
        <v>7711</v>
      </c>
      <c r="B711" t="s">
        <v>7123</v>
      </c>
      <c r="C711" t="s">
        <v>150</v>
      </c>
      <c r="D711" t="s">
        <v>7656</v>
      </c>
      <c r="E711" t="s">
        <v>58</v>
      </c>
      <c r="F711" t="s">
        <v>6740</v>
      </c>
    </row>
    <row r="712" spans="1:6">
      <c r="A712" s="30" t="s">
        <v>7712</v>
      </c>
      <c r="B712" t="s">
        <v>7123</v>
      </c>
      <c r="C712" t="s">
        <v>150</v>
      </c>
      <c r="D712" t="s">
        <v>7656</v>
      </c>
      <c r="E712" t="s">
        <v>58</v>
      </c>
      <c r="F712" t="s">
        <v>6719</v>
      </c>
    </row>
    <row r="713" spans="1:6">
      <c r="A713" s="30" t="s">
        <v>7713</v>
      </c>
      <c r="B713" t="s">
        <v>7123</v>
      </c>
      <c r="C713" t="s">
        <v>150</v>
      </c>
      <c r="D713" t="s">
        <v>7656</v>
      </c>
      <c r="E713" t="s">
        <v>58</v>
      </c>
      <c r="F713" t="s">
        <v>6721</v>
      </c>
    </row>
    <row r="714" spans="1:6">
      <c r="A714" s="30" t="s">
        <v>7714</v>
      </c>
      <c r="B714" t="s">
        <v>7123</v>
      </c>
      <c r="C714" t="s">
        <v>150</v>
      </c>
      <c r="D714" t="s">
        <v>7656</v>
      </c>
      <c r="E714" t="s">
        <v>58</v>
      </c>
      <c r="F714" t="s">
        <v>6723</v>
      </c>
    </row>
    <row r="715" spans="1:6">
      <c r="A715" s="30" t="s">
        <v>7715</v>
      </c>
      <c r="B715" t="s">
        <v>7123</v>
      </c>
      <c r="C715" t="s">
        <v>150</v>
      </c>
      <c r="D715" t="s">
        <v>7656</v>
      </c>
      <c r="E715" t="s">
        <v>58</v>
      </c>
      <c r="F715" t="s">
        <v>6259</v>
      </c>
    </row>
    <row r="716" spans="1:6">
      <c r="A716" s="30" t="s">
        <v>7716</v>
      </c>
      <c r="B716" t="s">
        <v>6926</v>
      </c>
      <c r="C716" t="s">
        <v>7717</v>
      </c>
      <c r="D716" t="s">
        <v>7656</v>
      </c>
      <c r="E716" t="s">
        <v>58</v>
      </c>
      <c r="F716" t="s">
        <v>6433</v>
      </c>
    </row>
    <row r="717" spans="1:6">
      <c r="A717" s="30" t="s">
        <v>7718</v>
      </c>
      <c r="B717" t="s">
        <v>6926</v>
      </c>
      <c r="C717" t="s">
        <v>7717</v>
      </c>
      <c r="D717" t="s">
        <v>7656</v>
      </c>
      <c r="E717" t="s">
        <v>58</v>
      </c>
      <c r="F717" t="s">
        <v>6436</v>
      </c>
    </row>
    <row r="718" spans="1:6">
      <c r="A718" s="30" t="s">
        <v>7719</v>
      </c>
      <c r="B718" t="s">
        <v>6926</v>
      </c>
      <c r="C718" t="s">
        <v>7717</v>
      </c>
      <c r="D718" t="s">
        <v>7656</v>
      </c>
      <c r="E718" t="s">
        <v>58</v>
      </c>
      <c r="F718" t="s">
        <v>6440</v>
      </c>
    </row>
    <row r="719" spans="1:6">
      <c r="A719" s="30" t="s">
        <v>7720</v>
      </c>
      <c r="B719" t="s">
        <v>6926</v>
      </c>
      <c r="C719" t="s">
        <v>7717</v>
      </c>
      <c r="D719" t="s">
        <v>7656</v>
      </c>
      <c r="E719" t="s">
        <v>58</v>
      </c>
      <c r="F719" t="s">
        <v>6442</v>
      </c>
    </row>
    <row r="720" spans="1:6">
      <c r="A720" s="30" t="s">
        <v>7721</v>
      </c>
      <c r="B720" t="s">
        <v>6926</v>
      </c>
      <c r="C720" t="s">
        <v>7717</v>
      </c>
      <c r="D720" t="s">
        <v>7656</v>
      </c>
      <c r="E720" t="s">
        <v>58</v>
      </c>
      <c r="F720" t="s">
        <v>6445</v>
      </c>
    </row>
    <row r="721" spans="1:6">
      <c r="A721" s="30" t="s">
        <v>7722</v>
      </c>
      <c r="B721" t="s">
        <v>6926</v>
      </c>
      <c r="C721" t="s">
        <v>7717</v>
      </c>
      <c r="D721" t="s">
        <v>7656</v>
      </c>
      <c r="E721" t="s">
        <v>58</v>
      </c>
      <c r="F721" t="s">
        <v>6450</v>
      </c>
    </row>
    <row r="722" spans="1:6">
      <c r="A722" s="30" t="s">
        <v>7723</v>
      </c>
      <c r="B722" t="s">
        <v>6926</v>
      </c>
      <c r="C722" t="s">
        <v>7717</v>
      </c>
      <c r="D722" t="s">
        <v>7656</v>
      </c>
      <c r="E722" t="s">
        <v>58</v>
      </c>
      <c r="F722" t="s">
        <v>6452</v>
      </c>
    </row>
    <row r="723" spans="1:6">
      <c r="A723" s="30" t="s">
        <v>7724</v>
      </c>
      <c r="B723" t="s">
        <v>6926</v>
      </c>
      <c r="C723" t="s">
        <v>7717</v>
      </c>
      <c r="D723" t="s">
        <v>7656</v>
      </c>
      <c r="E723" t="s">
        <v>58</v>
      </c>
      <c r="F723" t="s">
        <v>6455</v>
      </c>
    </row>
    <row r="724" spans="1:6">
      <c r="A724" s="30" t="s">
        <v>7725</v>
      </c>
      <c r="B724" t="s">
        <v>6926</v>
      </c>
      <c r="C724" t="s">
        <v>7717</v>
      </c>
      <c r="D724" t="s">
        <v>7656</v>
      </c>
      <c r="E724" t="s">
        <v>58</v>
      </c>
      <c r="F724" t="s">
        <v>6459</v>
      </c>
    </row>
    <row r="725" spans="1:6">
      <c r="A725" s="30" t="s">
        <v>7726</v>
      </c>
      <c r="B725" t="s">
        <v>6926</v>
      </c>
      <c r="C725" t="s">
        <v>7717</v>
      </c>
      <c r="D725" t="s">
        <v>7656</v>
      </c>
      <c r="E725" t="s">
        <v>58</v>
      </c>
      <c r="F725" t="s">
        <v>6462</v>
      </c>
    </row>
    <row r="726" spans="1:6">
      <c r="A726" s="30" t="s">
        <v>7727</v>
      </c>
      <c r="B726" t="s">
        <v>6926</v>
      </c>
      <c r="C726" t="s">
        <v>7717</v>
      </c>
      <c r="D726" t="s">
        <v>7656</v>
      </c>
      <c r="E726" t="s">
        <v>58</v>
      </c>
      <c r="F726" t="s">
        <v>6467</v>
      </c>
    </row>
    <row r="727" spans="1:6">
      <c r="A727" s="30" t="s">
        <v>7728</v>
      </c>
      <c r="B727" t="s">
        <v>6926</v>
      </c>
      <c r="C727" t="s">
        <v>7717</v>
      </c>
      <c r="D727" t="s">
        <v>7656</v>
      </c>
      <c r="E727" t="s">
        <v>58</v>
      </c>
      <c r="F727" t="s">
        <v>6469</v>
      </c>
    </row>
    <row r="728" spans="1:6">
      <c r="A728" s="30" t="s">
        <v>7729</v>
      </c>
      <c r="B728" t="s">
        <v>6926</v>
      </c>
      <c r="C728" t="s">
        <v>7717</v>
      </c>
      <c r="D728" t="s">
        <v>7656</v>
      </c>
      <c r="E728" t="s">
        <v>58</v>
      </c>
      <c r="F728" t="s">
        <v>6471</v>
      </c>
    </row>
    <row r="729" spans="1:6">
      <c r="A729" s="30" t="s">
        <v>7730</v>
      </c>
      <c r="B729" t="s">
        <v>6926</v>
      </c>
      <c r="C729" t="s">
        <v>7717</v>
      </c>
      <c r="D729" t="s">
        <v>7656</v>
      </c>
      <c r="E729" t="s">
        <v>58</v>
      </c>
      <c r="F729" t="s">
        <v>6474</v>
      </c>
    </row>
    <row r="730" spans="1:6">
      <c r="A730" s="30" t="s">
        <v>7731</v>
      </c>
      <c r="B730" t="s">
        <v>6926</v>
      </c>
      <c r="C730" t="s">
        <v>7717</v>
      </c>
      <c r="D730" t="s">
        <v>7656</v>
      </c>
      <c r="E730" t="s">
        <v>58</v>
      </c>
      <c r="F730" t="s">
        <v>6475</v>
      </c>
    </row>
    <row r="731" spans="1:6">
      <c r="A731" s="30" t="s">
        <v>7732</v>
      </c>
      <c r="B731" t="s">
        <v>6926</v>
      </c>
      <c r="C731" t="s">
        <v>7717</v>
      </c>
      <c r="D731" t="s">
        <v>7656</v>
      </c>
      <c r="E731" t="s">
        <v>58</v>
      </c>
      <c r="F731" t="s">
        <v>6476</v>
      </c>
    </row>
    <row r="732" spans="1:6">
      <c r="A732" s="30" t="s">
        <v>7733</v>
      </c>
      <c r="B732" t="s">
        <v>6926</v>
      </c>
      <c r="C732" t="s">
        <v>7717</v>
      </c>
      <c r="D732" t="s">
        <v>7656</v>
      </c>
      <c r="E732" t="s">
        <v>58</v>
      </c>
      <c r="F732" t="s">
        <v>6477</v>
      </c>
    </row>
    <row r="733" spans="1:6">
      <c r="A733" s="30" t="s">
        <v>7734</v>
      </c>
      <c r="B733" t="s">
        <v>6926</v>
      </c>
      <c r="C733" t="s">
        <v>7717</v>
      </c>
      <c r="D733" t="s">
        <v>7656</v>
      </c>
      <c r="E733" t="s">
        <v>58</v>
      </c>
      <c r="F733" t="s">
        <v>6478</v>
      </c>
    </row>
    <row r="734" spans="1:6">
      <c r="A734" s="30" t="s">
        <v>7735</v>
      </c>
      <c r="B734" t="s">
        <v>6926</v>
      </c>
      <c r="C734" t="s">
        <v>7717</v>
      </c>
      <c r="D734" t="s">
        <v>7656</v>
      </c>
      <c r="E734" t="s">
        <v>58</v>
      </c>
      <c r="F734" t="s">
        <v>6480</v>
      </c>
    </row>
    <row r="735" spans="1:6">
      <c r="A735" s="30" t="s">
        <v>7736</v>
      </c>
      <c r="B735" t="s">
        <v>6926</v>
      </c>
      <c r="C735" t="s">
        <v>7717</v>
      </c>
      <c r="D735" t="s">
        <v>7656</v>
      </c>
      <c r="E735" t="s">
        <v>58</v>
      </c>
      <c r="F735" t="s">
        <v>6481</v>
      </c>
    </row>
    <row r="736" spans="1:6">
      <c r="A736" s="30" t="s">
        <v>7737</v>
      </c>
      <c r="B736" t="s">
        <v>6926</v>
      </c>
      <c r="C736" t="s">
        <v>7717</v>
      </c>
      <c r="D736" t="s">
        <v>7656</v>
      </c>
      <c r="E736" t="s">
        <v>58</v>
      </c>
      <c r="F736" t="s">
        <v>6482</v>
      </c>
    </row>
    <row r="737" spans="1:6">
      <c r="A737" s="30" t="s">
        <v>7738</v>
      </c>
      <c r="B737" t="s">
        <v>6926</v>
      </c>
      <c r="C737" t="s">
        <v>7717</v>
      </c>
      <c r="D737" t="s">
        <v>7656</v>
      </c>
      <c r="E737" t="s">
        <v>58</v>
      </c>
      <c r="F737" t="s">
        <v>6483</v>
      </c>
    </row>
    <row r="738" spans="1:6">
      <c r="A738" s="30" t="s">
        <v>7739</v>
      </c>
      <c r="B738" t="s">
        <v>6926</v>
      </c>
      <c r="C738" t="s">
        <v>7717</v>
      </c>
      <c r="D738" t="s">
        <v>7656</v>
      </c>
      <c r="E738" t="s">
        <v>58</v>
      </c>
      <c r="F738" t="s">
        <v>6484</v>
      </c>
    </row>
    <row r="739" spans="1:6">
      <c r="A739" s="30" t="s">
        <v>7740</v>
      </c>
      <c r="B739" t="s">
        <v>6926</v>
      </c>
      <c r="C739" t="s">
        <v>7717</v>
      </c>
      <c r="D739" t="s">
        <v>7656</v>
      </c>
      <c r="E739" t="s">
        <v>58</v>
      </c>
      <c r="F739" t="s">
        <v>6485</v>
      </c>
    </row>
    <row r="740" spans="1:6">
      <c r="A740" s="30" t="s">
        <v>7741</v>
      </c>
      <c r="B740" t="s">
        <v>6926</v>
      </c>
      <c r="C740" t="s">
        <v>7717</v>
      </c>
      <c r="D740" t="s">
        <v>7656</v>
      </c>
      <c r="E740" t="s">
        <v>58</v>
      </c>
      <c r="F740" t="s">
        <v>6486</v>
      </c>
    </row>
    <row r="741" spans="1:6">
      <c r="A741" s="30" t="s">
        <v>7742</v>
      </c>
      <c r="B741" t="s">
        <v>6926</v>
      </c>
      <c r="C741" t="s">
        <v>7717</v>
      </c>
      <c r="D741" t="s">
        <v>7656</v>
      </c>
      <c r="E741" t="s">
        <v>58</v>
      </c>
      <c r="F741" t="s">
        <v>6487</v>
      </c>
    </row>
    <row r="742" spans="1:6">
      <c r="A742" s="30" t="s">
        <v>7743</v>
      </c>
      <c r="B742" t="s">
        <v>6926</v>
      </c>
      <c r="C742" t="s">
        <v>7717</v>
      </c>
      <c r="D742" t="s">
        <v>7656</v>
      </c>
      <c r="E742" t="s">
        <v>58</v>
      </c>
      <c r="F742" t="s">
        <v>6491</v>
      </c>
    </row>
    <row r="743" spans="1:6">
      <c r="A743" s="30" t="s">
        <v>7744</v>
      </c>
      <c r="B743" t="s">
        <v>6926</v>
      </c>
      <c r="C743" t="s">
        <v>7717</v>
      </c>
      <c r="D743" t="s">
        <v>7656</v>
      </c>
      <c r="E743" t="s">
        <v>58</v>
      </c>
      <c r="F743" t="s">
        <v>6492</v>
      </c>
    </row>
    <row r="744" spans="1:6">
      <c r="A744" s="30" t="s">
        <v>7745</v>
      </c>
      <c r="B744" t="s">
        <v>6926</v>
      </c>
      <c r="C744" t="s">
        <v>7717</v>
      </c>
      <c r="D744" t="s">
        <v>7656</v>
      </c>
      <c r="E744" t="s">
        <v>58</v>
      </c>
      <c r="F744" t="s">
        <v>6493</v>
      </c>
    </row>
    <row r="745" spans="1:6">
      <c r="A745" s="30" t="s">
        <v>7746</v>
      </c>
      <c r="B745" t="s">
        <v>6926</v>
      </c>
      <c r="C745" t="s">
        <v>7717</v>
      </c>
      <c r="D745" t="s">
        <v>7656</v>
      </c>
      <c r="E745" t="s">
        <v>58</v>
      </c>
      <c r="F745" t="s">
        <v>6496</v>
      </c>
    </row>
    <row r="746" spans="1:6">
      <c r="A746" s="30" t="s">
        <v>7747</v>
      </c>
      <c r="B746" t="s">
        <v>6926</v>
      </c>
      <c r="C746" t="s">
        <v>7717</v>
      </c>
      <c r="D746" t="s">
        <v>7656</v>
      </c>
      <c r="E746" t="s">
        <v>58</v>
      </c>
      <c r="F746" t="s">
        <v>6498</v>
      </c>
    </row>
    <row r="747" spans="1:6">
      <c r="A747" s="30" t="s">
        <v>7748</v>
      </c>
      <c r="B747" t="s">
        <v>6926</v>
      </c>
      <c r="C747" t="s">
        <v>7717</v>
      </c>
      <c r="D747" t="s">
        <v>7656</v>
      </c>
      <c r="E747" t="s">
        <v>58</v>
      </c>
      <c r="F747" t="s">
        <v>6499</v>
      </c>
    </row>
    <row r="748" spans="1:6">
      <c r="A748" s="30" t="s">
        <v>7749</v>
      </c>
      <c r="B748" t="s">
        <v>6926</v>
      </c>
      <c r="C748" t="s">
        <v>7717</v>
      </c>
      <c r="D748" t="s">
        <v>7656</v>
      </c>
      <c r="E748" t="s">
        <v>58</v>
      </c>
      <c r="F748" t="s">
        <v>6501</v>
      </c>
    </row>
    <row r="749" spans="1:6">
      <c r="A749" s="30" t="s">
        <v>7750</v>
      </c>
      <c r="B749" t="s">
        <v>6926</v>
      </c>
      <c r="C749" t="s">
        <v>7751</v>
      </c>
      <c r="D749" t="s">
        <v>7656</v>
      </c>
      <c r="E749" t="s">
        <v>58</v>
      </c>
      <c r="F749" t="s">
        <v>6502</v>
      </c>
    </row>
    <row r="750" spans="1:6">
      <c r="A750" s="30" t="s">
        <v>7752</v>
      </c>
      <c r="B750" t="s">
        <v>6926</v>
      </c>
      <c r="C750" t="s">
        <v>7751</v>
      </c>
      <c r="D750" t="s">
        <v>7656</v>
      </c>
      <c r="E750" t="s">
        <v>58</v>
      </c>
      <c r="F750" t="s">
        <v>6504</v>
      </c>
    </row>
    <row r="751" spans="1:6">
      <c r="A751" s="30" t="s">
        <v>7753</v>
      </c>
      <c r="B751" t="s">
        <v>6926</v>
      </c>
      <c r="C751" t="s">
        <v>7751</v>
      </c>
      <c r="D751" t="s">
        <v>7656</v>
      </c>
      <c r="E751" t="s">
        <v>58</v>
      </c>
      <c r="F751" t="s">
        <v>6505</v>
      </c>
    </row>
    <row r="752" spans="1:6">
      <c r="A752" s="30" t="s">
        <v>7754</v>
      </c>
      <c r="B752" t="s">
        <v>6926</v>
      </c>
      <c r="C752" t="s">
        <v>7751</v>
      </c>
      <c r="D752" t="s">
        <v>7656</v>
      </c>
      <c r="E752" t="s">
        <v>58</v>
      </c>
      <c r="F752" t="s">
        <v>6506</v>
      </c>
    </row>
    <row r="753" spans="1:6">
      <c r="A753" s="30" t="s">
        <v>7755</v>
      </c>
      <c r="B753" t="s">
        <v>6926</v>
      </c>
      <c r="C753" t="s">
        <v>7751</v>
      </c>
      <c r="D753" t="s">
        <v>7656</v>
      </c>
      <c r="E753" t="s">
        <v>58</v>
      </c>
      <c r="F753" t="s">
        <v>6510</v>
      </c>
    </row>
    <row r="754" spans="1:6">
      <c r="A754" s="30" t="s">
        <v>7756</v>
      </c>
      <c r="B754" t="s">
        <v>6926</v>
      </c>
      <c r="C754" t="s">
        <v>7751</v>
      </c>
      <c r="D754" t="s">
        <v>7656</v>
      </c>
      <c r="E754" t="s">
        <v>58</v>
      </c>
      <c r="F754" t="s">
        <v>6512</v>
      </c>
    </row>
    <row r="755" spans="1:6">
      <c r="A755" s="30" t="s">
        <v>7757</v>
      </c>
      <c r="B755" t="s">
        <v>6926</v>
      </c>
      <c r="C755" t="s">
        <v>7751</v>
      </c>
      <c r="D755" t="s">
        <v>7656</v>
      </c>
      <c r="E755" t="s">
        <v>58</v>
      </c>
      <c r="F755" t="s">
        <v>6518</v>
      </c>
    </row>
    <row r="756" spans="1:6">
      <c r="A756" s="30" t="s">
        <v>7758</v>
      </c>
      <c r="B756" t="s">
        <v>6926</v>
      </c>
      <c r="C756" t="s">
        <v>7751</v>
      </c>
      <c r="D756" t="s">
        <v>7656</v>
      </c>
      <c r="E756" t="s">
        <v>58</v>
      </c>
      <c r="F756" t="s">
        <v>6521</v>
      </c>
    </row>
    <row r="757" spans="1:6">
      <c r="A757" s="30" t="s">
        <v>7759</v>
      </c>
      <c r="B757" t="s">
        <v>6926</v>
      </c>
      <c r="C757" t="s">
        <v>7751</v>
      </c>
      <c r="D757" t="s">
        <v>7656</v>
      </c>
      <c r="E757" t="s">
        <v>58</v>
      </c>
      <c r="F757" t="s">
        <v>6525</v>
      </c>
    </row>
    <row r="758" spans="1:6">
      <c r="A758" s="30" t="s">
        <v>7760</v>
      </c>
      <c r="B758" t="s">
        <v>6926</v>
      </c>
      <c r="C758" t="s">
        <v>7751</v>
      </c>
      <c r="D758" t="s">
        <v>7656</v>
      </c>
      <c r="E758" t="s">
        <v>58</v>
      </c>
      <c r="F758" t="s">
        <v>6527</v>
      </c>
    </row>
    <row r="759" spans="1:6">
      <c r="A759" s="30" t="s">
        <v>7761</v>
      </c>
      <c r="B759" t="s">
        <v>6926</v>
      </c>
      <c r="C759" t="s">
        <v>7751</v>
      </c>
      <c r="D759" t="s">
        <v>7656</v>
      </c>
      <c r="E759" t="s">
        <v>58</v>
      </c>
      <c r="F759" t="s">
        <v>6531</v>
      </c>
    </row>
    <row r="760" spans="1:6">
      <c r="A760" s="30" t="s">
        <v>7762</v>
      </c>
      <c r="B760" t="s">
        <v>6926</v>
      </c>
      <c r="C760" t="s">
        <v>7751</v>
      </c>
      <c r="D760" t="s">
        <v>7656</v>
      </c>
      <c r="E760" t="s">
        <v>58</v>
      </c>
      <c r="F760" t="s">
        <v>6533</v>
      </c>
    </row>
    <row r="761" spans="1:6">
      <c r="A761" s="30" t="s">
        <v>7763</v>
      </c>
      <c r="B761" t="s">
        <v>6926</v>
      </c>
      <c r="C761" t="s">
        <v>7751</v>
      </c>
      <c r="D761" t="s">
        <v>7656</v>
      </c>
      <c r="E761" t="s">
        <v>58</v>
      </c>
      <c r="F761" t="s">
        <v>6536</v>
      </c>
    </row>
    <row r="762" spans="1:6">
      <c r="A762" s="30" t="s">
        <v>7764</v>
      </c>
      <c r="B762" t="s">
        <v>6926</v>
      </c>
      <c r="C762" t="s">
        <v>7751</v>
      </c>
      <c r="D762" t="s">
        <v>7656</v>
      </c>
      <c r="E762" t="s">
        <v>58</v>
      </c>
      <c r="F762" t="s">
        <v>6539</v>
      </c>
    </row>
    <row r="763" spans="1:6">
      <c r="A763" s="30" t="s">
        <v>7765</v>
      </c>
      <c r="B763" t="s">
        <v>6926</v>
      </c>
      <c r="C763" t="s">
        <v>7751</v>
      </c>
      <c r="D763" t="s">
        <v>7656</v>
      </c>
      <c r="E763" t="s">
        <v>58</v>
      </c>
      <c r="F763" t="s">
        <v>6543</v>
      </c>
    </row>
    <row r="764" spans="1:6">
      <c r="A764" s="30" t="s">
        <v>7766</v>
      </c>
      <c r="B764" t="s">
        <v>6926</v>
      </c>
      <c r="C764" t="s">
        <v>7751</v>
      </c>
      <c r="D764" t="s">
        <v>7656</v>
      </c>
      <c r="E764" t="s">
        <v>58</v>
      </c>
      <c r="F764" t="s">
        <v>6545</v>
      </c>
    </row>
    <row r="765" spans="1:6">
      <c r="A765" s="30" t="s">
        <v>7767</v>
      </c>
      <c r="B765" t="s">
        <v>6926</v>
      </c>
      <c r="C765" t="s">
        <v>7751</v>
      </c>
      <c r="D765" t="s">
        <v>7656</v>
      </c>
      <c r="E765" t="s">
        <v>58</v>
      </c>
      <c r="F765" t="s">
        <v>3705</v>
      </c>
    </row>
    <row r="766" spans="1:6">
      <c r="A766" s="30" t="s">
        <v>7768</v>
      </c>
      <c r="B766" t="s">
        <v>6926</v>
      </c>
      <c r="C766" t="s">
        <v>7751</v>
      </c>
      <c r="D766" t="s">
        <v>7656</v>
      </c>
      <c r="E766" t="s">
        <v>58</v>
      </c>
      <c r="F766" t="s">
        <v>6549</v>
      </c>
    </row>
    <row r="767" spans="1:6">
      <c r="A767" s="30" t="s">
        <v>7769</v>
      </c>
      <c r="B767" t="s">
        <v>6926</v>
      </c>
      <c r="C767" t="s">
        <v>7751</v>
      </c>
      <c r="D767" t="s">
        <v>7656</v>
      </c>
      <c r="E767" t="s">
        <v>58</v>
      </c>
      <c r="F767" t="s">
        <v>3713</v>
      </c>
    </row>
    <row r="768" spans="1:6">
      <c r="A768" s="30" t="s">
        <v>7770</v>
      </c>
      <c r="B768" t="s">
        <v>6926</v>
      </c>
      <c r="C768" t="s">
        <v>7751</v>
      </c>
      <c r="D768" t="s">
        <v>7656</v>
      </c>
      <c r="E768" t="s">
        <v>58</v>
      </c>
      <c r="F768" t="s">
        <v>6539</v>
      </c>
    </row>
    <row r="769" spans="1:6">
      <c r="A769" s="30" t="s">
        <v>7771</v>
      </c>
      <c r="B769" t="s">
        <v>6926</v>
      </c>
      <c r="C769" t="s">
        <v>7751</v>
      </c>
      <c r="D769" t="s">
        <v>7656</v>
      </c>
      <c r="E769" t="s">
        <v>58</v>
      </c>
      <c r="F769" t="s">
        <v>6556</v>
      </c>
    </row>
    <row r="770" spans="1:6">
      <c r="A770" s="30" t="s">
        <v>7772</v>
      </c>
      <c r="B770" t="s">
        <v>6926</v>
      </c>
      <c r="C770" t="s">
        <v>7751</v>
      </c>
      <c r="D770" t="s">
        <v>7656</v>
      </c>
      <c r="E770" t="s">
        <v>58</v>
      </c>
      <c r="F770" t="s">
        <v>6560</v>
      </c>
    </row>
    <row r="771" spans="1:6">
      <c r="A771" s="30" t="s">
        <v>7773</v>
      </c>
      <c r="B771" t="s">
        <v>6926</v>
      </c>
      <c r="C771" t="s">
        <v>7774</v>
      </c>
      <c r="D771" t="s">
        <v>7656</v>
      </c>
      <c r="E771" t="s">
        <v>58</v>
      </c>
      <c r="F771" t="s">
        <v>6277</v>
      </c>
    </row>
    <row r="772" spans="1:6">
      <c r="A772" s="30" t="s">
        <v>7775</v>
      </c>
      <c r="B772" t="s">
        <v>6926</v>
      </c>
      <c r="C772" t="s">
        <v>7774</v>
      </c>
      <c r="D772" t="s">
        <v>7656</v>
      </c>
      <c r="E772" t="s">
        <v>58</v>
      </c>
      <c r="F772" t="s">
        <v>6280</v>
      </c>
    </row>
    <row r="773" spans="1:6">
      <c r="A773" s="30" t="s">
        <v>7776</v>
      </c>
      <c r="B773" t="s">
        <v>6926</v>
      </c>
      <c r="C773" t="s">
        <v>7774</v>
      </c>
      <c r="D773" t="s">
        <v>7656</v>
      </c>
      <c r="E773" t="s">
        <v>58</v>
      </c>
      <c r="F773" t="s">
        <v>6265</v>
      </c>
    </row>
    <row r="774" spans="1:6">
      <c r="A774" s="30" t="s">
        <v>7777</v>
      </c>
      <c r="B774" t="s">
        <v>6926</v>
      </c>
      <c r="C774" t="s">
        <v>7774</v>
      </c>
      <c r="D774" t="s">
        <v>7656</v>
      </c>
      <c r="E774" t="s">
        <v>58</v>
      </c>
      <c r="F774" s="30" t="s">
        <v>6566</v>
      </c>
    </row>
    <row r="775" spans="1:6">
      <c r="A775" s="30" t="s">
        <v>7778</v>
      </c>
      <c r="B775" t="s">
        <v>6926</v>
      </c>
      <c r="C775" t="s">
        <v>7774</v>
      </c>
      <c r="D775" t="s">
        <v>7656</v>
      </c>
      <c r="E775" t="s">
        <v>58</v>
      </c>
      <c r="F775" s="30" t="s">
        <v>6285</v>
      </c>
    </row>
    <row r="776" spans="1:6">
      <c r="A776" s="30" t="s">
        <v>7779</v>
      </c>
      <c r="B776" t="s">
        <v>6926</v>
      </c>
      <c r="C776" t="s">
        <v>7774</v>
      </c>
      <c r="D776" t="s">
        <v>7656</v>
      </c>
      <c r="E776" t="s">
        <v>58</v>
      </c>
      <c r="F776" s="30" t="s">
        <v>6569</v>
      </c>
    </row>
    <row r="777" spans="1:6">
      <c r="A777" s="30" t="s">
        <v>7780</v>
      </c>
      <c r="B777" t="s">
        <v>6926</v>
      </c>
      <c r="C777" t="s">
        <v>7774</v>
      </c>
      <c r="D777" t="s">
        <v>7656</v>
      </c>
      <c r="E777" t="s">
        <v>58</v>
      </c>
      <c r="F777" s="30" t="s">
        <v>6271</v>
      </c>
    </row>
    <row r="778" spans="1:6">
      <c r="A778" s="30" t="s">
        <v>7781</v>
      </c>
      <c r="B778" t="s">
        <v>6926</v>
      </c>
      <c r="C778" t="s">
        <v>7774</v>
      </c>
      <c r="D778" t="s">
        <v>7656</v>
      </c>
      <c r="E778" t="s">
        <v>58</v>
      </c>
      <c r="F778" t="s">
        <v>6572</v>
      </c>
    </row>
    <row r="779" spans="1:6">
      <c r="A779" s="30" t="s">
        <v>7782</v>
      </c>
      <c r="B779" t="s">
        <v>6926</v>
      </c>
      <c r="C779" t="s">
        <v>7783</v>
      </c>
      <c r="D779" t="s">
        <v>7784</v>
      </c>
      <c r="E779" t="s">
        <v>2023</v>
      </c>
      <c r="F779" t="s">
        <v>6202</v>
      </c>
    </row>
    <row r="780" spans="1:6">
      <c r="A780" s="30" t="s">
        <v>7785</v>
      </c>
      <c r="B780" t="s">
        <v>6926</v>
      </c>
      <c r="C780" t="s">
        <v>7783</v>
      </c>
      <c r="D780" t="s">
        <v>7784</v>
      </c>
      <c r="E780" t="s">
        <v>2023</v>
      </c>
      <c r="F780" t="s">
        <v>6834</v>
      </c>
    </row>
    <row r="781" spans="1:6">
      <c r="A781" s="30" t="s">
        <v>7786</v>
      </c>
      <c r="B781" t="s">
        <v>6926</v>
      </c>
      <c r="C781" t="s">
        <v>7783</v>
      </c>
      <c r="D781" t="s">
        <v>7784</v>
      </c>
      <c r="E781" t="s">
        <v>2023</v>
      </c>
      <c r="F781" t="s">
        <v>5437</v>
      </c>
    </row>
    <row r="782" spans="1:6">
      <c r="A782" s="30" t="s">
        <v>7787</v>
      </c>
      <c r="B782" t="s">
        <v>6926</v>
      </c>
      <c r="C782" t="s">
        <v>7783</v>
      </c>
      <c r="D782" t="s">
        <v>7784</v>
      </c>
      <c r="E782" t="s">
        <v>2023</v>
      </c>
      <c r="F782" t="s">
        <v>6837</v>
      </c>
    </row>
    <row r="783" spans="1:6">
      <c r="A783" s="30" t="s">
        <v>7788</v>
      </c>
      <c r="B783" t="s">
        <v>6926</v>
      </c>
      <c r="C783" t="s">
        <v>7783</v>
      </c>
      <c r="D783" t="s">
        <v>7784</v>
      </c>
      <c r="E783" t="s">
        <v>2023</v>
      </c>
      <c r="F783" t="s">
        <v>6839</v>
      </c>
    </row>
    <row r="784" spans="1:6">
      <c r="A784" s="30" t="s">
        <v>7789</v>
      </c>
      <c r="B784" t="s">
        <v>6926</v>
      </c>
      <c r="C784" t="s">
        <v>7790</v>
      </c>
      <c r="D784" t="s">
        <v>7784</v>
      </c>
      <c r="E784" t="s">
        <v>2023</v>
      </c>
      <c r="F784" t="s">
        <v>6202</v>
      </c>
    </row>
    <row r="785" spans="1:6">
      <c r="A785" s="30" t="s">
        <v>7791</v>
      </c>
      <c r="B785" t="s">
        <v>6926</v>
      </c>
      <c r="C785" t="s">
        <v>7790</v>
      </c>
      <c r="D785" t="s">
        <v>7784</v>
      </c>
      <c r="E785" t="s">
        <v>2023</v>
      </c>
      <c r="F785" t="s">
        <v>6834</v>
      </c>
    </row>
    <row r="786" spans="1:6">
      <c r="A786" s="30" t="s">
        <v>7792</v>
      </c>
      <c r="B786" t="s">
        <v>6926</v>
      </c>
      <c r="C786" t="s">
        <v>7790</v>
      </c>
      <c r="D786" t="s">
        <v>7784</v>
      </c>
      <c r="E786" t="s">
        <v>2023</v>
      </c>
      <c r="F786" t="s">
        <v>5437</v>
      </c>
    </row>
    <row r="787" spans="1:6">
      <c r="A787" s="30" t="s">
        <v>7793</v>
      </c>
      <c r="B787" t="s">
        <v>6926</v>
      </c>
      <c r="C787" t="s">
        <v>7790</v>
      </c>
      <c r="D787" t="s">
        <v>7784</v>
      </c>
      <c r="E787" t="s">
        <v>2023</v>
      </c>
      <c r="F787" t="s">
        <v>6837</v>
      </c>
    </row>
    <row r="788" spans="1:6">
      <c r="A788" s="30" t="s">
        <v>7794</v>
      </c>
      <c r="B788" t="s">
        <v>6926</v>
      </c>
      <c r="C788" t="s">
        <v>7790</v>
      </c>
      <c r="D788" t="s">
        <v>7784</v>
      </c>
      <c r="E788" t="s">
        <v>2023</v>
      </c>
      <c r="F788" t="s">
        <v>6839</v>
      </c>
    </row>
  </sheetData>
  <pageMargins left="0.7" right="0.7" top="0.78740157500000008" bottom="0.78740157500000008" header="0.3" footer="0.3"/>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6"/>
  <dimension ref="A1:AJ274"/>
  <sheetViews>
    <sheetView tabSelected="1" zoomScale="85" zoomScaleNormal="85" workbookViewId="0">
      <pane xSplit="2" ySplit="1" topLeftCell="Q238" activePane="bottomRight" state="frozen"/>
      <selection pane="topRight"/>
      <selection pane="bottomLeft"/>
      <selection pane="bottomRight" activeCell="AB248" sqref="AB248"/>
    </sheetView>
  </sheetViews>
  <sheetFormatPr defaultColWidth="11.44140625" defaultRowHeight="15" customHeight="1"/>
  <cols>
    <col min="1" max="1" width="11.44140625" style="35"/>
    <col min="2" max="3" width="31.44140625" customWidth="1"/>
    <col min="4" max="4" width="33.6640625" customWidth="1"/>
    <col min="5" max="5" width="31.6640625" style="36" customWidth="1"/>
    <col min="6" max="6" width="23.5546875" customWidth="1"/>
    <col min="23" max="23" width="11.44140625" style="1"/>
    <col min="26" max="26" width="11.44140625" style="1"/>
    <col min="28" max="28" width="64.6640625" customWidth="1"/>
    <col min="29" max="29" width="39" customWidth="1"/>
    <col min="31" max="31" width="29.6640625" customWidth="1"/>
    <col min="32" max="32" width="32.33203125" customWidth="1"/>
  </cols>
  <sheetData>
    <row r="1" spans="1:36" ht="27.6">
      <c r="A1" s="37" t="s">
        <v>7854</v>
      </c>
      <c r="B1" s="38" t="s">
        <v>7855</v>
      </c>
      <c r="C1" s="38" t="s">
        <v>0</v>
      </c>
      <c r="D1" s="39" t="s">
        <v>7856</v>
      </c>
      <c r="E1" s="39" t="s">
        <v>7857</v>
      </c>
      <c r="F1" s="39" t="s">
        <v>7</v>
      </c>
      <c r="G1" s="39" t="s">
        <v>8</v>
      </c>
      <c r="H1" s="39" t="s">
        <v>9</v>
      </c>
      <c r="I1" s="39" t="s">
        <v>10</v>
      </c>
      <c r="J1" s="39" t="s">
        <v>13</v>
      </c>
      <c r="K1" s="39" t="s">
        <v>14</v>
      </c>
      <c r="L1" s="39" t="s">
        <v>7858</v>
      </c>
      <c r="M1" s="39" t="s">
        <v>7859</v>
      </c>
      <c r="N1" s="39" t="s">
        <v>7860</v>
      </c>
      <c r="O1" s="39" t="s">
        <v>7861</v>
      </c>
      <c r="P1" s="39" t="s">
        <v>7862</v>
      </c>
      <c r="Q1" s="39" t="s">
        <v>7863</v>
      </c>
      <c r="R1" s="39" t="s">
        <v>7864</v>
      </c>
      <c r="S1" s="39" t="s">
        <v>7865</v>
      </c>
      <c r="T1" s="39" t="s">
        <v>7866</v>
      </c>
      <c r="U1" s="39" t="s">
        <v>7867</v>
      </c>
      <c r="V1" s="39" t="s">
        <v>7868</v>
      </c>
      <c r="W1" s="39" t="s">
        <v>7869</v>
      </c>
      <c r="X1" s="39" t="s">
        <v>7870</v>
      </c>
      <c r="Y1" s="39" t="s">
        <v>7871</v>
      </c>
      <c r="Z1" s="40" t="s">
        <v>7872</v>
      </c>
      <c r="AA1" s="39" t="s">
        <v>7873</v>
      </c>
      <c r="AB1" s="41" t="s">
        <v>7874</v>
      </c>
      <c r="AC1" s="41" t="s">
        <v>7875</v>
      </c>
      <c r="AD1" s="39" t="s">
        <v>7876</v>
      </c>
      <c r="AE1" s="139" t="s">
        <v>7877</v>
      </c>
      <c r="AF1" t="s">
        <v>7878</v>
      </c>
      <c r="AG1" t="s">
        <v>7879</v>
      </c>
      <c r="AH1" t="s">
        <v>7880</v>
      </c>
      <c r="AI1" t="s">
        <v>7881</v>
      </c>
      <c r="AJ1" t="s">
        <v>7882</v>
      </c>
    </row>
    <row r="2" spans="1:36" ht="29.1" customHeight="1">
      <c r="A2" s="35">
        <v>1</v>
      </c>
      <c r="B2" s="42" t="s">
        <v>7883</v>
      </c>
      <c r="C2" s="42" t="str">
        <f>SUBSTITUTE(SUBSTITUTE(SUBSTITUTE(SUBSTITUTE(SUBSTITUTE(SUBSTITUTE(SUBSTITUTE(SUBSTITUTE(LOWER(B2), "(", ""), ")", ""), " - ", "_"), " ", "_"), ",", ""), ".", ""), "-", "_"), ":", "")</f>
        <v>people_at_risk_of_income_poverty_after_social_transfers</v>
      </c>
      <c r="D2" s="155" t="s">
        <v>7884</v>
      </c>
      <c r="E2" s="163" t="s">
        <v>7885</v>
      </c>
      <c r="F2" s="45" t="s">
        <v>34</v>
      </c>
      <c r="G2" s="44" t="s">
        <v>157</v>
      </c>
      <c r="H2" s="44"/>
      <c r="I2" s="44"/>
      <c r="J2" s="155" t="s">
        <v>7886</v>
      </c>
      <c r="K2" s="44"/>
      <c r="L2" s="46" t="s">
        <v>7887</v>
      </c>
      <c r="M2" s="46" t="s">
        <v>7888</v>
      </c>
      <c r="N2" s="46"/>
      <c r="O2" s="46"/>
      <c r="P2" s="46" t="s">
        <v>7889</v>
      </c>
      <c r="Q2" s="47" t="s">
        <v>7890</v>
      </c>
      <c r="R2" s="46" t="s">
        <v>7891</v>
      </c>
      <c r="S2" s="46"/>
      <c r="T2" s="46"/>
      <c r="U2" s="178" t="str">
        <f>CONCATENATE(Tabla1[[#This Row],[SDG Targets]]," ",Tabla1[[#This Row],[SDG Targets5]]," ",Tabla1[[#This Row],[SDG Targets6]]," ",Tabla1[[#This Row],[SDG Targets7]]," ",Tabla1[[#This Row],[SDG Targets8]])</f>
        <v xml:space="preserve">T 1.1 T 1.2 T 10.2  </v>
      </c>
      <c r="V2" s="155" t="s">
        <v>7892</v>
      </c>
      <c r="W2" s="48" t="s">
        <v>7893</v>
      </c>
      <c r="X2" s="44" t="s">
        <v>7894</v>
      </c>
      <c r="Y2" s="49" t="s">
        <v>7895</v>
      </c>
      <c r="Z2" s="50" t="s">
        <v>7896</v>
      </c>
      <c r="AA2" s="50"/>
      <c r="AB2" s="51" t="s">
        <v>1718</v>
      </c>
      <c r="AC2" s="51" t="s">
        <v>7897</v>
      </c>
      <c r="AD2" s="52" t="s">
        <v>7898</v>
      </c>
      <c r="AE2" s="52"/>
      <c r="AF2" s="92"/>
      <c r="AG2" s="92"/>
      <c r="AH2" s="92"/>
      <c r="AI2" s="92"/>
      <c r="AJ2" s="92"/>
    </row>
    <row r="3" spans="1:36" ht="51.6" customHeight="1">
      <c r="A3" s="35">
        <f t="shared" ref="A3:A66" si="0">A2+1</f>
        <v>2</v>
      </c>
      <c r="B3" s="42" t="s">
        <v>7899</v>
      </c>
      <c r="C3" s="42" t="str">
        <f t="shared" ref="C3:C66" si="1">SUBSTITUTE(SUBSTITUTE(SUBSTITUTE(SUBSTITUTE(SUBSTITUTE(SUBSTITUTE(SUBSTITUTE(SUBSTITUTE(LOWER(B3), "(", ""), ")", ""), " - ", "_"), " ", "_"), ",", ""), ".", ""), "-", "_"), ":", "")</f>
        <v>families_or_households_that_allocate_more_than_40%_of_their_resources_to_housing_expenditures_or_services_or_housing_cost_burden</v>
      </c>
      <c r="D3" s="156" t="s">
        <v>7900</v>
      </c>
      <c r="E3" s="156" t="s">
        <v>7901</v>
      </c>
      <c r="F3" s="45" t="s">
        <v>34</v>
      </c>
      <c r="G3" s="44" t="s">
        <v>157</v>
      </c>
      <c r="H3" s="44"/>
      <c r="I3" s="44"/>
      <c r="J3" s="156" t="s">
        <v>7886</v>
      </c>
      <c r="K3" s="44"/>
      <c r="L3" s="46" t="s">
        <v>7887</v>
      </c>
      <c r="M3" s="46" t="s">
        <v>7902</v>
      </c>
      <c r="N3" s="46"/>
      <c r="O3" s="46"/>
      <c r="P3" s="46" t="s">
        <v>7903</v>
      </c>
      <c r="Q3" s="46" t="s">
        <v>7904</v>
      </c>
      <c r="R3" s="46"/>
      <c r="S3" s="46"/>
      <c r="T3" s="46"/>
      <c r="U3" s="178" t="str">
        <f>CONCATENATE(Tabla1[[#This Row],[SDG Targets]]," ",Tabla1[[#This Row],[SDG Targets5]]," ",Tabla1[[#This Row],[SDG Targets6]]," ",Tabla1[[#This Row],[SDG Targets7]]," ",Tabla1[[#This Row],[SDG Targets8]])</f>
        <v xml:space="preserve">T 1.4 T 11.1   </v>
      </c>
      <c r="V3" s="156" t="s">
        <v>7892</v>
      </c>
      <c r="W3" s="53" t="s">
        <v>7893</v>
      </c>
      <c r="X3" s="44" t="s">
        <v>7894</v>
      </c>
      <c r="Y3" s="54" t="s">
        <v>7895</v>
      </c>
      <c r="Z3" s="54" t="s">
        <v>7896</v>
      </c>
      <c r="AA3" s="50"/>
      <c r="AB3" s="51" t="s">
        <v>1712</v>
      </c>
      <c r="AC3" s="51" t="s">
        <v>7897</v>
      </c>
      <c r="AD3" s="52" t="s">
        <v>7898</v>
      </c>
      <c r="AE3" s="52"/>
      <c r="AF3" s="92"/>
      <c r="AG3" s="92"/>
      <c r="AH3" s="92"/>
      <c r="AI3" s="92"/>
      <c r="AJ3" s="92"/>
    </row>
    <row r="4" spans="1:36" ht="40.200000000000003" customHeight="1">
      <c r="A4" s="35">
        <f t="shared" si="0"/>
        <v>3</v>
      </c>
      <c r="B4" s="42" t="s">
        <v>7905</v>
      </c>
      <c r="C4" s="42" t="str">
        <f t="shared" si="1"/>
        <v>cost_of_final_residential_energy_consumption_compared_to_gross_family_income</v>
      </c>
      <c r="D4" s="156" t="s">
        <v>7906</v>
      </c>
      <c r="E4" s="160" t="s">
        <v>7907</v>
      </c>
      <c r="F4" s="45" t="s">
        <v>903</v>
      </c>
      <c r="G4" s="44" t="s">
        <v>157</v>
      </c>
      <c r="H4" s="44" t="s">
        <v>337</v>
      </c>
      <c r="I4" s="44"/>
      <c r="J4" s="156" t="s">
        <v>7886</v>
      </c>
      <c r="K4" s="44"/>
      <c r="L4" s="46" t="s">
        <v>7887</v>
      </c>
      <c r="M4" s="46" t="s">
        <v>7908</v>
      </c>
      <c r="N4" s="46" t="s">
        <v>7902</v>
      </c>
      <c r="O4" s="46"/>
      <c r="P4" s="46" t="s">
        <v>7903</v>
      </c>
      <c r="Q4" s="46" t="s">
        <v>7909</v>
      </c>
      <c r="R4" s="46" t="s">
        <v>7904</v>
      </c>
      <c r="S4" s="46"/>
      <c r="T4" s="46"/>
      <c r="U4" s="178" t="str">
        <f>CONCATENATE(Tabla1[[#This Row],[SDG Targets]]," ",Tabla1[[#This Row],[SDG Targets5]]," ",Tabla1[[#This Row],[SDG Targets6]]," ",Tabla1[[#This Row],[SDG Targets7]]," ",Tabla1[[#This Row],[SDG Targets8]])</f>
        <v xml:space="preserve">T 1.4 T 7.1 T 11.1  </v>
      </c>
      <c r="V4" s="156" t="s">
        <v>7892</v>
      </c>
      <c r="W4" s="48" t="s">
        <v>7893</v>
      </c>
      <c r="X4" s="44" t="s">
        <v>7894</v>
      </c>
      <c r="Y4" s="44" t="s">
        <v>7895</v>
      </c>
      <c r="Z4" s="44" t="s">
        <v>7896</v>
      </c>
      <c r="AA4" s="50"/>
      <c r="AB4" s="51" t="s">
        <v>7910</v>
      </c>
      <c r="AC4" s="51" t="s">
        <v>7897</v>
      </c>
      <c r="AD4" s="52" t="s">
        <v>7898</v>
      </c>
      <c r="AE4" s="52"/>
      <c r="AF4" s="223" t="s">
        <v>7911</v>
      </c>
      <c r="AG4" s="92"/>
      <c r="AH4" s="92"/>
      <c r="AI4" s="92"/>
      <c r="AJ4" s="92"/>
    </row>
    <row r="5" spans="1:36" ht="41.7" customHeight="1">
      <c r="A5" s="35">
        <f t="shared" si="0"/>
        <v>4</v>
      </c>
      <c r="B5" s="42" t="s">
        <v>7912</v>
      </c>
      <c r="C5" s="42" t="str">
        <f t="shared" si="1"/>
        <v>number_of_deaths_missing_persons_and_persons_affected_by_disaster_per_100000_people_drought</v>
      </c>
      <c r="D5" s="156" t="s">
        <v>7913</v>
      </c>
      <c r="E5" s="156" t="s">
        <v>7914</v>
      </c>
      <c r="F5" s="45" t="s">
        <v>34</v>
      </c>
      <c r="G5" s="44" t="s">
        <v>304</v>
      </c>
      <c r="H5" s="44"/>
      <c r="I5" s="44"/>
      <c r="J5" s="156" t="s">
        <v>7915</v>
      </c>
      <c r="K5" s="44"/>
      <c r="L5" s="46" t="s">
        <v>7887</v>
      </c>
      <c r="M5" s="46" t="s">
        <v>7902</v>
      </c>
      <c r="N5" s="46" t="s">
        <v>7916</v>
      </c>
      <c r="O5" s="46"/>
      <c r="P5" s="46" t="s">
        <v>7917</v>
      </c>
      <c r="Q5" s="46" t="s">
        <v>7918</v>
      </c>
      <c r="R5" s="46" t="s">
        <v>7919</v>
      </c>
      <c r="S5" s="46"/>
      <c r="T5" s="46"/>
      <c r="U5" s="178" t="str">
        <f>CONCATENATE(Tabla1[[#This Row],[SDG Targets]]," ",Tabla1[[#This Row],[SDG Targets5]]," ",Tabla1[[#This Row],[SDG Targets6]]," ",Tabla1[[#This Row],[SDG Targets7]]," ",Tabla1[[#This Row],[SDG Targets8]])</f>
        <v xml:space="preserve">T 1.5 T 11.5 T 13.1  </v>
      </c>
      <c r="V5" s="156" t="s">
        <v>7920</v>
      </c>
      <c r="W5" s="53" t="s">
        <v>7893</v>
      </c>
      <c r="X5" s="44" t="s">
        <v>7921</v>
      </c>
      <c r="Y5" s="44" t="s">
        <v>7895</v>
      </c>
      <c r="Z5" s="44" t="s">
        <v>7922</v>
      </c>
      <c r="AA5" s="50"/>
      <c r="AB5" s="51" t="s">
        <v>7923</v>
      </c>
      <c r="AC5" s="51" t="s">
        <v>7897</v>
      </c>
      <c r="AD5" s="52" t="s">
        <v>7898</v>
      </c>
      <c r="AE5" s="52"/>
      <c r="AF5" s="224" t="s">
        <v>7924</v>
      </c>
      <c r="AG5" s="92"/>
      <c r="AH5" s="92"/>
      <c r="AI5" s="92"/>
      <c r="AJ5" s="92"/>
    </row>
    <row r="6" spans="1:36" ht="41.7" customHeight="1">
      <c r="A6" s="35">
        <f t="shared" si="0"/>
        <v>5</v>
      </c>
      <c r="B6" s="42" t="s">
        <v>7925</v>
      </c>
      <c r="C6" s="42" t="str">
        <f t="shared" si="1"/>
        <v>number_of_deaths_missing_persons_and_persons_affected_by_disaster_per_100000_people_earthquakes</v>
      </c>
      <c r="D6" s="156" t="s">
        <v>7926</v>
      </c>
      <c r="E6" s="156" t="s">
        <v>7914</v>
      </c>
      <c r="F6" s="45" t="s">
        <v>34</v>
      </c>
      <c r="G6" s="44" t="s">
        <v>304</v>
      </c>
      <c r="H6" s="44"/>
      <c r="I6" s="44"/>
      <c r="J6" s="156" t="s">
        <v>7915</v>
      </c>
      <c r="K6" s="44"/>
      <c r="L6" s="46" t="s">
        <v>7887</v>
      </c>
      <c r="M6" s="46" t="s">
        <v>7902</v>
      </c>
      <c r="N6" s="46" t="s">
        <v>7916</v>
      </c>
      <c r="O6" s="46"/>
      <c r="P6" s="46" t="s">
        <v>7917</v>
      </c>
      <c r="Q6" s="46" t="s">
        <v>7918</v>
      </c>
      <c r="R6" s="46" t="s">
        <v>7919</v>
      </c>
      <c r="S6" s="46"/>
      <c r="T6" s="46"/>
      <c r="U6" s="178" t="str">
        <f>CONCATENATE(Tabla1[[#This Row],[SDG Targets]]," ",Tabla1[[#This Row],[SDG Targets5]]," ",Tabla1[[#This Row],[SDG Targets6]]," ",Tabla1[[#This Row],[SDG Targets7]]," ",Tabla1[[#This Row],[SDG Targets8]])</f>
        <v xml:space="preserve">T 1.5 T 11.5 T 13.1  </v>
      </c>
      <c r="V6" s="156" t="s">
        <v>7920</v>
      </c>
      <c r="W6" s="48" t="s">
        <v>7893</v>
      </c>
      <c r="X6" s="44" t="s">
        <v>7921</v>
      </c>
      <c r="Y6" s="44" t="s">
        <v>7895</v>
      </c>
      <c r="Z6" s="44" t="s">
        <v>7922</v>
      </c>
      <c r="AA6" s="50"/>
      <c r="AB6" s="51" t="s">
        <v>7923</v>
      </c>
      <c r="AC6" s="51" t="s">
        <v>7897</v>
      </c>
      <c r="AD6" s="52" t="s">
        <v>7898</v>
      </c>
      <c r="AE6" s="52"/>
      <c r="AF6" s="226" t="s">
        <v>7924</v>
      </c>
      <c r="AG6" s="92"/>
      <c r="AH6" s="92"/>
      <c r="AI6" s="92"/>
      <c r="AJ6" s="92"/>
    </row>
    <row r="7" spans="1:36" ht="41.7" customHeight="1">
      <c r="A7" s="35">
        <f t="shared" si="0"/>
        <v>6</v>
      </c>
      <c r="B7" s="42" t="s">
        <v>7927</v>
      </c>
      <c r="C7" s="42" t="str">
        <f t="shared" si="1"/>
        <v>number_of_deaths_missing_persons_and_persons_affected_by_disaster_per_100000_people_volcanic_activity</v>
      </c>
      <c r="D7" s="156" t="s">
        <v>7928</v>
      </c>
      <c r="E7" s="156" t="s">
        <v>7914</v>
      </c>
      <c r="F7" s="45" t="s">
        <v>34</v>
      </c>
      <c r="G7" s="44" t="s">
        <v>304</v>
      </c>
      <c r="H7" s="44"/>
      <c r="I7" s="44"/>
      <c r="J7" s="156" t="s">
        <v>7915</v>
      </c>
      <c r="K7" s="44"/>
      <c r="L7" s="46" t="s">
        <v>7887</v>
      </c>
      <c r="M7" s="46" t="s">
        <v>7902</v>
      </c>
      <c r="N7" s="46" t="s">
        <v>7916</v>
      </c>
      <c r="O7" s="46"/>
      <c r="P7" s="46" t="s">
        <v>7917</v>
      </c>
      <c r="Q7" s="46" t="s">
        <v>7918</v>
      </c>
      <c r="R7" s="46" t="s">
        <v>7919</v>
      </c>
      <c r="S7" s="46"/>
      <c r="T7" s="46"/>
      <c r="U7" s="178" t="str">
        <f>CONCATENATE(Tabla1[[#This Row],[SDG Targets]]," ",Tabla1[[#This Row],[SDG Targets5]]," ",Tabla1[[#This Row],[SDG Targets6]]," ",Tabla1[[#This Row],[SDG Targets7]]," ",Tabla1[[#This Row],[SDG Targets8]])</f>
        <v xml:space="preserve">T 1.5 T 11.5 T 13.1  </v>
      </c>
      <c r="V7" s="156" t="s">
        <v>7920</v>
      </c>
      <c r="W7" s="53" t="s">
        <v>7893</v>
      </c>
      <c r="X7" s="44" t="s">
        <v>7921</v>
      </c>
      <c r="Y7" s="44" t="s">
        <v>7895</v>
      </c>
      <c r="Z7" s="44" t="s">
        <v>7922</v>
      </c>
      <c r="AA7" s="50"/>
      <c r="AB7" s="51" t="s">
        <v>7923</v>
      </c>
      <c r="AC7" s="51" t="s">
        <v>7897</v>
      </c>
      <c r="AD7" s="52" t="s">
        <v>7898</v>
      </c>
      <c r="AE7" s="52"/>
      <c r="AF7" s="226" t="s">
        <v>7924</v>
      </c>
      <c r="AG7" s="92"/>
      <c r="AH7" s="92"/>
      <c r="AI7" s="92"/>
      <c r="AJ7" s="92"/>
    </row>
    <row r="8" spans="1:36" ht="41.7" customHeight="1">
      <c r="A8" s="35">
        <f t="shared" si="0"/>
        <v>7</v>
      </c>
      <c r="B8" s="42" t="s">
        <v>7929</v>
      </c>
      <c r="C8" s="42" t="str">
        <f t="shared" si="1"/>
        <v>number_of_deaths_missing_persons_and_persons_affected_by_disaster_per_100000_people_floods</v>
      </c>
      <c r="D8" s="156" t="s">
        <v>7930</v>
      </c>
      <c r="E8" s="156" t="s">
        <v>7914</v>
      </c>
      <c r="F8" s="45" t="s">
        <v>34</v>
      </c>
      <c r="G8" s="44" t="s">
        <v>304</v>
      </c>
      <c r="H8" s="44"/>
      <c r="I8" s="44"/>
      <c r="J8" s="156" t="s">
        <v>7915</v>
      </c>
      <c r="K8" s="44"/>
      <c r="L8" s="46" t="s">
        <v>7887</v>
      </c>
      <c r="M8" s="46" t="s">
        <v>7902</v>
      </c>
      <c r="N8" s="46" t="s">
        <v>7916</v>
      </c>
      <c r="O8" s="46"/>
      <c r="P8" s="46" t="s">
        <v>7917</v>
      </c>
      <c r="Q8" s="46" t="s">
        <v>7918</v>
      </c>
      <c r="R8" s="46" t="s">
        <v>7919</v>
      </c>
      <c r="S8" s="46"/>
      <c r="T8" s="46"/>
      <c r="U8" s="178" t="str">
        <f>CONCATENATE(Tabla1[[#This Row],[SDG Targets]]," ",Tabla1[[#This Row],[SDG Targets5]]," ",Tabla1[[#This Row],[SDG Targets6]]," ",Tabla1[[#This Row],[SDG Targets7]]," ",Tabla1[[#This Row],[SDG Targets8]])</f>
        <v xml:space="preserve">T 1.5 T 11.5 T 13.1  </v>
      </c>
      <c r="V8" s="156" t="s">
        <v>7920</v>
      </c>
      <c r="W8" s="48" t="s">
        <v>7893</v>
      </c>
      <c r="X8" s="44" t="s">
        <v>7921</v>
      </c>
      <c r="Y8" s="44" t="s">
        <v>7895</v>
      </c>
      <c r="Z8" s="44" t="s">
        <v>7922</v>
      </c>
      <c r="AA8" s="50"/>
      <c r="AB8" s="51" t="s">
        <v>7923</v>
      </c>
      <c r="AC8" s="51" t="s">
        <v>7897</v>
      </c>
      <c r="AD8" s="52" t="s">
        <v>7898</v>
      </c>
      <c r="AE8" s="52"/>
      <c r="AF8" s="226" t="s">
        <v>7924</v>
      </c>
      <c r="AG8" s="92"/>
      <c r="AH8" s="92"/>
      <c r="AI8" s="92"/>
      <c r="AJ8" s="92"/>
    </row>
    <row r="9" spans="1:36" ht="41.7" customHeight="1">
      <c r="A9" s="35">
        <f t="shared" si="0"/>
        <v>8</v>
      </c>
      <c r="B9" s="42" t="s">
        <v>7931</v>
      </c>
      <c r="C9" s="42" t="str">
        <f t="shared" si="1"/>
        <v>number_of_deaths_missing_persons_and_persons_affected_by_disaster_per_100000_people_mass_movement</v>
      </c>
      <c r="D9" s="156" t="s">
        <v>7932</v>
      </c>
      <c r="E9" s="156" t="s">
        <v>7914</v>
      </c>
      <c r="F9" s="45" t="s">
        <v>34</v>
      </c>
      <c r="G9" s="44" t="s">
        <v>304</v>
      </c>
      <c r="H9" s="44"/>
      <c r="I9" s="44"/>
      <c r="J9" s="156" t="s">
        <v>7915</v>
      </c>
      <c r="K9" s="44"/>
      <c r="L9" s="46" t="s">
        <v>7887</v>
      </c>
      <c r="M9" s="46" t="s">
        <v>7902</v>
      </c>
      <c r="N9" s="46" t="s">
        <v>7916</v>
      </c>
      <c r="O9" s="46"/>
      <c r="P9" s="46" t="s">
        <v>7917</v>
      </c>
      <c r="Q9" s="46" t="s">
        <v>7918</v>
      </c>
      <c r="R9" s="46" t="s">
        <v>7919</v>
      </c>
      <c r="S9" s="46"/>
      <c r="T9" s="46"/>
      <c r="U9" s="178" t="str">
        <f>CONCATENATE(Tabla1[[#This Row],[SDG Targets]]," ",Tabla1[[#This Row],[SDG Targets5]]," ",Tabla1[[#This Row],[SDG Targets6]]," ",Tabla1[[#This Row],[SDG Targets7]]," ",Tabla1[[#This Row],[SDG Targets8]])</f>
        <v xml:space="preserve">T 1.5 T 11.5 T 13.1  </v>
      </c>
      <c r="V9" s="156" t="s">
        <v>7920</v>
      </c>
      <c r="W9" s="53" t="s">
        <v>7893</v>
      </c>
      <c r="X9" s="44" t="s">
        <v>7921</v>
      </c>
      <c r="Y9" s="44" t="s">
        <v>7895</v>
      </c>
      <c r="Z9" s="44" t="s">
        <v>7922</v>
      </c>
      <c r="AA9" s="50"/>
      <c r="AB9" s="51" t="s">
        <v>7923</v>
      </c>
      <c r="AC9" s="51" t="s">
        <v>7897</v>
      </c>
      <c r="AD9" s="52" t="s">
        <v>7898</v>
      </c>
      <c r="AE9" s="52"/>
      <c r="AF9" s="226" t="s">
        <v>7924</v>
      </c>
      <c r="AG9" s="92"/>
      <c r="AH9" s="92"/>
      <c r="AI9" s="92"/>
      <c r="AJ9" s="92"/>
    </row>
    <row r="10" spans="1:36" ht="41.7" customHeight="1">
      <c r="A10" s="35">
        <f t="shared" si="0"/>
        <v>9</v>
      </c>
      <c r="B10" s="42" t="s">
        <v>7933</v>
      </c>
      <c r="C10" s="42" t="str">
        <f t="shared" si="1"/>
        <v>number_of_deaths_missing_persons_and_persons_affected_by_disaster_per_100000_people_storm</v>
      </c>
      <c r="D10" s="156" t="s">
        <v>7934</v>
      </c>
      <c r="E10" s="156" t="s">
        <v>7914</v>
      </c>
      <c r="F10" s="45" t="s">
        <v>34</v>
      </c>
      <c r="G10" s="44" t="s">
        <v>304</v>
      </c>
      <c r="H10" s="44"/>
      <c r="I10" s="44"/>
      <c r="J10" s="156" t="s">
        <v>7915</v>
      </c>
      <c r="K10" s="44"/>
      <c r="L10" s="46" t="s">
        <v>7887</v>
      </c>
      <c r="M10" s="46" t="s">
        <v>7902</v>
      </c>
      <c r="N10" s="46" t="s">
        <v>7916</v>
      </c>
      <c r="O10" s="46"/>
      <c r="P10" s="46" t="s">
        <v>7917</v>
      </c>
      <c r="Q10" s="46" t="s">
        <v>7918</v>
      </c>
      <c r="R10" s="46" t="s">
        <v>7919</v>
      </c>
      <c r="S10" s="46"/>
      <c r="T10" s="46"/>
      <c r="U10" s="178" t="str">
        <f>CONCATENATE(Tabla1[[#This Row],[SDG Targets]]," ",Tabla1[[#This Row],[SDG Targets5]]," ",Tabla1[[#This Row],[SDG Targets6]]," ",Tabla1[[#This Row],[SDG Targets7]]," ",Tabla1[[#This Row],[SDG Targets8]])</f>
        <v xml:space="preserve">T 1.5 T 11.5 T 13.1  </v>
      </c>
      <c r="V10" s="156" t="s">
        <v>7920</v>
      </c>
      <c r="W10" s="48" t="s">
        <v>7893</v>
      </c>
      <c r="X10" s="44" t="s">
        <v>7921</v>
      </c>
      <c r="Y10" s="44" t="s">
        <v>7895</v>
      </c>
      <c r="Z10" s="44" t="s">
        <v>7922</v>
      </c>
      <c r="AA10" s="50"/>
      <c r="AB10" s="51" t="s">
        <v>7923</v>
      </c>
      <c r="AC10" s="51" t="s">
        <v>7897</v>
      </c>
      <c r="AD10" s="52" t="s">
        <v>7898</v>
      </c>
      <c r="AE10" s="52"/>
      <c r="AF10" s="226" t="s">
        <v>7924</v>
      </c>
      <c r="AG10" s="92"/>
      <c r="AH10" s="92"/>
      <c r="AI10" s="92"/>
      <c r="AJ10" s="92"/>
    </row>
    <row r="11" spans="1:36" ht="41.7" customHeight="1">
      <c r="A11" s="35">
        <f t="shared" si="0"/>
        <v>10</v>
      </c>
      <c r="B11" s="42" t="s">
        <v>7935</v>
      </c>
      <c r="C11" s="42" t="str">
        <f t="shared" si="1"/>
        <v>number_of_deaths_missing_persons_and_persons_affected_by_disaster_per_100000_people_landslides</v>
      </c>
      <c r="D11" s="156" t="s">
        <v>7936</v>
      </c>
      <c r="E11" s="156" t="s">
        <v>7914</v>
      </c>
      <c r="F11" s="45" t="s">
        <v>34</v>
      </c>
      <c r="G11" s="44" t="s">
        <v>304</v>
      </c>
      <c r="H11" s="44"/>
      <c r="I11" s="44"/>
      <c r="J11" s="156" t="s">
        <v>7915</v>
      </c>
      <c r="K11" s="44"/>
      <c r="L11" s="46" t="s">
        <v>7887</v>
      </c>
      <c r="M11" s="46" t="s">
        <v>7902</v>
      </c>
      <c r="N11" s="46" t="s">
        <v>7916</v>
      </c>
      <c r="O11" s="46"/>
      <c r="P11" s="46" t="s">
        <v>7917</v>
      </c>
      <c r="Q11" s="46" t="s">
        <v>7918</v>
      </c>
      <c r="R11" s="46" t="s">
        <v>7919</v>
      </c>
      <c r="S11" s="46"/>
      <c r="T11" s="46"/>
      <c r="U11" s="178" t="str">
        <f>CONCATENATE(Tabla1[[#This Row],[SDG Targets]]," ",Tabla1[[#This Row],[SDG Targets5]]," ",Tabla1[[#This Row],[SDG Targets6]]," ",Tabla1[[#This Row],[SDG Targets7]]," ",Tabla1[[#This Row],[SDG Targets8]])</f>
        <v xml:space="preserve">T 1.5 T 11.5 T 13.1  </v>
      </c>
      <c r="V11" s="156" t="s">
        <v>7920</v>
      </c>
      <c r="W11" s="53" t="s">
        <v>7893</v>
      </c>
      <c r="X11" s="44" t="s">
        <v>7921</v>
      </c>
      <c r="Y11" s="44" t="s">
        <v>7895</v>
      </c>
      <c r="Z11" s="44" t="s">
        <v>7922</v>
      </c>
      <c r="AA11" s="50"/>
      <c r="AB11" s="51" t="s">
        <v>7923</v>
      </c>
      <c r="AC11" s="51" t="s">
        <v>7897</v>
      </c>
      <c r="AD11" s="52" t="s">
        <v>7898</v>
      </c>
      <c r="AE11" s="52"/>
      <c r="AF11" s="226" t="s">
        <v>7924</v>
      </c>
      <c r="AG11" s="92"/>
      <c r="AH11" s="92"/>
      <c r="AI11" s="92"/>
      <c r="AJ11" s="92"/>
    </row>
    <row r="12" spans="1:36" ht="41.7" customHeight="1">
      <c r="A12" s="35">
        <f t="shared" si="0"/>
        <v>11</v>
      </c>
      <c r="B12" s="42" t="s">
        <v>7937</v>
      </c>
      <c r="C12" s="42" t="str">
        <f t="shared" si="1"/>
        <v>number_of_deaths_missing_persons_and_persons_affected_by_disaster_per_100000_people_wildfires</v>
      </c>
      <c r="D12" s="156" t="s">
        <v>7938</v>
      </c>
      <c r="E12" s="156" t="s">
        <v>7914</v>
      </c>
      <c r="F12" s="45" t="s">
        <v>34</v>
      </c>
      <c r="G12" s="44" t="s">
        <v>304</v>
      </c>
      <c r="H12" s="44"/>
      <c r="I12" s="44"/>
      <c r="J12" s="156" t="s">
        <v>7915</v>
      </c>
      <c r="K12" s="44"/>
      <c r="L12" s="46" t="s">
        <v>7887</v>
      </c>
      <c r="M12" s="46" t="s">
        <v>7902</v>
      </c>
      <c r="N12" s="46" t="s">
        <v>7916</v>
      </c>
      <c r="O12" s="46"/>
      <c r="P12" s="46" t="s">
        <v>7917</v>
      </c>
      <c r="Q12" s="46" t="s">
        <v>7918</v>
      </c>
      <c r="R12" s="46" t="s">
        <v>7919</v>
      </c>
      <c r="S12" s="46"/>
      <c r="T12" s="46"/>
      <c r="U12" s="178" t="str">
        <f>CONCATENATE(Tabla1[[#This Row],[SDG Targets]]," ",Tabla1[[#This Row],[SDG Targets5]]," ",Tabla1[[#This Row],[SDG Targets6]]," ",Tabla1[[#This Row],[SDG Targets7]]," ",Tabla1[[#This Row],[SDG Targets8]])</f>
        <v xml:space="preserve">T 1.5 T 11.5 T 13.1  </v>
      </c>
      <c r="V12" s="156" t="s">
        <v>7920</v>
      </c>
      <c r="W12" s="48" t="s">
        <v>7893</v>
      </c>
      <c r="X12" s="44" t="s">
        <v>7921</v>
      </c>
      <c r="Y12" s="44" t="s">
        <v>7895</v>
      </c>
      <c r="Z12" s="44" t="s">
        <v>7922</v>
      </c>
      <c r="AA12" s="50"/>
      <c r="AB12" s="51" t="s">
        <v>7923</v>
      </c>
      <c r="AC12" s="51" t="s">
        <v>7897</v>
      </c>
      <c r="AD12" s="52" t="s">
        <v>7898</v>
      </c>
      <c r="AE12" s="52"/>
      <c r="AF12" s="226" t="s">
        <v>7924</v>
      </c>
      <c r="AG12" s="92"/>
      <c r="AH12" s="92"/>
      <c r="AI12" s="92"/>
      <c r="AJ12" s="92"/>
    </row>
    <row r="13" spans="1:36" ht="41.7" customHeight="1">
      <c r="A13" s="35">
        <f t="shared" si="0"/>
        <v>12</v>
      </c>
      <c r="B13" s="42" t="s">
        <v>7939</v>
      </c>
      <c r="C13" s="42" t="str">
        <f t="shared" si="1"/>
        <v>number_of_deaths_missing_persons_and_persons_affected_by_disaster_per_100000_people_extreme_temperature</v>
      </c>
      <c r="D13" s="156" t="s">
        <v>7940</v>
      </c>
      <c r="E13" s="156" t="s">
        <v>7914</v>
      </c>
      <c r="F13" s="45" t="s">
        <v>34</v>
      </c>
      <c r="G13" s="44" t="s">
        <v>304</v>
      </c>
      <c r="H13" s="44"/>
      <c r="I13" s="44"/>
      <c r="J13" s="156" t="s">
        <v>7915</v>
      </c>
      <c r="K13" s="44"/>
      <c r="L13" s="46" t="s">
        <v>7887</v>
      </c>
      <c r="M13" s="46" t="s">
        <v>7902</v>
      </c>
      <c r="N13" s="46" t="s">
        <v>7916</v>
      </c>
      <c r="O13" s="46"/>
      <c r="P13" s="46" t="s">
        <v>7917</v>
      </c>
      <c r="Q13" s="46" t="s">
        <v>7918</v>
      </c>
      <c r="R13" s="46" t="s">
        <v>7919</v>
      </c>
      <c r="S13" s="46"/>
      <c r="T13" s="46"/>
      <c r="U13" s="178" t="str">
        <f>CONCATENATE(Tabla1[[#This Row],[SDG Targets]]," ",Tabla1[[#This Row],[SDG Targets5]]," ",Tabla1[[#This Row],[SDG Targets6]]," ",Tabla1[[#This Row],[SDG Targets7]]," ",Tabla1[[#This Row],[SDG Targets8]])</f>
        <v xml:space="preserve">T 1.5 T 11.5 T 13.1  </v>
      </c>
      <c r="V13" s="156" t="s">
        <v>7920</v>
      </c>
      <c r="W13" s="53" t="s">
        <v>7893</v>
      </c>
      <c r="X13" s="44" t="s">
        <v>7921</v>
      </c>
      <c r="Y13" s="44" t="s">
        <v>7895</v>
      </c>
      <c r="Z13" s="44" t="s">
        <v>7922</v>
      </c>
      <c r="AA13" s="50"/>
      <c r="AB13" s="51" t="s">
        <v>7923</v>
      </c>
      <c r="AC13" s="51" t="s">
        <v>7897</v>
      </c>
      <c r="AD13" s="52" t="s">
        <v>7898</v>
      </c>
      <c r="AE13" s="52"/>
      <c r="AF13" s="226" t="s">
        <v>7924</v>
      </c>
      <c r="AG13" s="92"/>
      <c r="AH13" s="92"/>
      <c r="AI13" s="92"/>
      <c r="AJ13" s="92"/>
    </row>
    <row r="14" spans="1:36" ht="30" customHeight="1">
      <c r="A14" s="35">
        <f t="shared" si="0"/>
        <v>13</v>
      </c>
      <c r="B14" s="42" t="s">
        <v>7941</v>
      </c>
      <c r="C14" s="42" t="str">
        <f t="shared" si="1"/>
        <v>population_exposed_to_flood_risk_or_flood_prone_population</v>
      </c>
      <c r="D14" s="156" t="s">
        <v>7942</v>
      </c>
      <c r="E14" s="160" t="s">
        <v>7943</v>
      </c>
      <c r="F14" s="45" t="s">
        <v>168</v>
      </c>
      <c r="G14" s="44" t="s">
        <v>293</v>
      </c>
      <c r="H14" s="44"/>
      <c r="I14" s="44"/>
      <c r="J14" s="156" t="s">
        <v>7886</v>
      </c>
      <c r="K14" s="44"/>
      <c r="L14" s="46" t="s">
        <v>7887</v>
      </c>
      <c r="M14" s="46" t="s">
        <v>7944</v>
      </c>
      <c r="N14" s="46" t="s">
        <v>7902</v>
      </c>
      <c r="O14" s="46"/>
      <c r="P14" s="46" t="s">
        <v>7917</v>
      </c>
      <c r="Q14" s="46" t="s">
        <v>7945</v>
      </c>
      <c r="R14" s="46" t="s">
        <v>7918</v>
      </c>
      <c r="S14" s="46"/>
      <c r="T14" s="46"/>
      <c r="U14" s="178" t="str">
        <f>CONCATENATE(Tabla1[[#This Row],[SDG Targets]]," ",Tabla1[[#This Row],[SDG Targets5]]," ",Tabla1[[#This Row],[SDG Targets6]]," ",Tabla1[[#This Row],[SDG Targets7]]," ",Tabla1[[#This Row],[SDG Targets8]])</f>
        <v xml:space="preserve">T 1.5 T 6.4 T 11.5  </v>
      </c>
      <c r="V14" s="156" t="s">
        <v>7920</v>
      </c>
      <c r="W14" s="48" t="s">
        <v>7946</v>
      </c>
      <c r="X14" s="44" t="s">
        <v>7947</v>
      </c>
      <c r="Y14" s="44" t="s">
        <v>7948</v>
      </c>
      <c r="Z14" s="44" t="s">
        <v>7949</v>
      </c>
      <c r="AA14" s="50"/>
      <c r="AB14" s="51" t="s">
        <v>7950</v>
      </c>
      <c r="AC14" s="51" t="s">
        <v>7897</v>
      </c>
      <c r="AD14" s="74" t="s">
        <v>7951</v>
      </c>
      <c r="AE14" s="52"/>
      <c r="AF14" s="210" t="s">
        <v>7952</v>
      </c>
      <c r="AG14" s="92"/>
      <c r="AH14" s="92"/>
      <c r="AI14" s="92"/>
      <c r="AJ14" s="92"/>
    </row>
    <row r="15" spans="1:36" ht="26.7" customHeight="1">
      <c r="A15" s="35">
        <f t="shared" si="0"/>
        <v>14</v>
      </c>
      <c r="B15" s="42" t="s">
        <v>7953</v>
      </c>
      <c r="C15" s="42" t="str">
        <f t="shared" si="1"/>
        <v>exposure_of_vulnerable_people_to_heat_waves</v>
      </c>
      <c r="D15" s="156" t="s">
        <v>7954</v>
      </c>
      <c r="E15" s="156" t="s">
        <v>7955</v>
      </c>
      <c r="F15" s="45" t="s">
        <v>168</v>
      </c>
      <c r="G15" s="44" t="s">
        <v>293</v>
      </c>
      <c r="H15" s="44"/>
      <c r="I15" s="44"/>
      <c r="J15" s="156" t="s">
        <v>158</v>
      </c>
      <c r="K15" s="44"/>
      <c r="L15" s="46" t="s">
        <v>7887</v>
      </c>
      <c r="M15" s="46" t="s">
        <v>7902</v>
      </c>
      <c r="N15" s="46"/>
      <c r="O15" s="46"/>
      <c r="P15" s="46" t="s">
        <v>7917</v>
      </c>
      <c r="Q15" s="46" t="s">
        <v>7918</v>
      </c>
      <c r="R15" s="46"/>
      <c r="S15" s="46"/>
      <c r="T15" s="46"/>
      <c r="U15" s="178" t="str">
        <f>CONCATENATE(Tabla1[[#This Row],[SDG Targets]]," ",Tabla1[[#This Row],[SDG Targets5]]," ",Tabla1[[#This Row],[SDG Targets6]]," ",Tabla1[[#This Row],[SDG Targets7]]," ",Tabla1[[#This Row],[SDG Targets8]])</f>
        <v xml:space="preserve">T 1.5 T 11.5   </v>
      </c>
      <c r="V15" s="156" t="s">
        <v>7920</v>
      </c>
      <c r="W15" s="53" t="s">
        <v>7946</v>
      </c>
      <c r="X15" s="44" t="s">
        <v>7921</v>
      </c>
      <c r="Y15" s="44" t="s">
        <v>7948</v>
      </c>
      <c r="Z15" s="44" t="s">
        <v>7949</v>
      </c>
      <c r="AA15" s="50" t="s">
        <v>7956</v>
      </c>
      <c r="AB15" s="51" t="str">
        <f>collected_variables_EU!A432</f>
        <v>ghg_emissions_in_nace_sector_s</v>
      </c>
      <c r="AC15" s="51" t="s">
        <v>7897</v>
      </c>
      <c r="AD15" s="52" t="s">
        <v>7898</v>
      </c>
      <c r="AE15" s="52"/>
      <c r="AF15" s="92"/>
      <c r="AG15" s="92"/>
      <c r="AH15" s="92"/>
      <c r="AI15" s="92"/>
      <c r="AJ15" s="92"/>
    </row>
    <row r="16" spans="1:36" s="56" customFormat="1" ht="14.1" customHeight="1">
      <c r="A16" s="35">
        <f t="shared" si="0"/>
        <v>15</v>
      </c>
      <c r="B16" s="42" t="s">
        <v>7957</v>
      </c>
      <c r="C16" s="42" t="str">
        <f t="shared" si="1"/>
        <v>number_of_bovines</v>
      </c>
      <c r="D16" s="157" t="s">
        <v>7958</v>
      </c>
      <c r="E16" s="164" t="s">
        <v>7959</v>
      </c>
      <c r="F16" s="27" t="str">
        <f>eucalc_variables!G308</f>
        <v>agriculture and forestry</v>
      </c>
      <c r="G16" t="str">
        <f>eucalc_variables!H308</f>
        <v>stock</v>
      </c>
      <c r="H16" t="str">
        <f>eucalc_variables!I308</f>
        <v>livestock</v>
      </c>
      <c r="I16" s="57"/>
      <c r="J16" s="158" t="s">
        <v>7960</v>
      </c>
      <c r="K16" s="57"/>
      <c r="L16" s="57"/>
      <c r="M16" s="57"/>
      <c r="N16" s="57"/>
      <c r="O16" s="57"/>
      <c r="P16" s="57"/>
      <c r="Q16" s="57"/>
      <c r="R16" s="57"/>
      <c r="S16" s="57"/>
      <c r="T16" s="57"/>
      <c r="U16" s="179" t="str">
        <f>CONCATENATE(Tabla1[[#This Row],[SDG Targets]]," ",Tabla1[[#This Row],[SDG Targets5]]," ",Tabla1[[#This Row],[SDG Targets6]]," ",Tabla1[[#This Row],[SDG Targets7]]," ",Tabla1[[#This Row],[SDG Targets8]])</f>
        <v xml:space="preserve">    </v>
      </c>
      <c r="V16" s="156" t="s">
        <v>7920</v>
      </c>
      <c r="W16" s="58" t="s">
        <v>7961</v>
      </c>
      <c r="X16" s="57"/>
      <c r="Y16" s="59"/>
      <c r="Z16" s="59"/>
      <c r="AA16" s="57"/>
      <c r="AB16" s="60" t="s">
        <v>7962</v>
      </c>
      <c r="AC16" s="60" t="s">
        <v>7963</v>
      </c>
      <c r="AD16" s="52" t="s">
        <v>7898</v>
      </c>
      <c r="AE16" s="52"/>
      <c r="AF16" s="93"/>
      <c r="AG16" s="94"/>
      <c r="AH16" s="94"/>
      <c r="AI16" s="93"/>
      <c r="AJ16" s="93"/>
    </row>
    <row r="17" spans="1:36" s="56" customFormat="1" ht="16.2" customHeight="1">
      <c r="A17" s="35">
        <f t="shared" si="0"/>
        <v>16</v>
      </c>
      <c r="B17" s="42" t="s">
        <v>7964</v>
      </c>
      <c r="C17" s="42" t="str">
        <f t="shared" si="1"/>
        <v>number_of_other_animals</v>
      </c>
      <c r="D17" s="158" t="s">
        <v>7965</v>
      </c>
      <c r="E17" s="164" t="s">
        <v>7959</v>
      </c>
      <c r="F17" s="27" t="str">
        <f>eucalc_variables!G309</f>
        <v>agriculture and forestry</v>
      </c>
      <c r="G17" t="str">
        <f>eucalc_variables!H309</f>
        <v>stock</v>
      </c>
      <c r="H17" t="str">
        <f>eucalc_variables!I309</f>
        <v>livestock</v>
      </c>
      <c r="I17" s="61"/>
      <c r="J17" s="158" t="s">
        <v>7960</v>
      </c>
      <c r="K17" s="61"/>
      <c r="L17" s="61"/>
      <c r="M17" s="61"/>
      <c r="N17" s="61"/>
      <c r="O17" s="61"/>
      <c r="P17" s="61"/>
      <c r="Q17" s="61"/>
      <c r="R17" s="61"/>
      <c r="S17" s="61"/>
      <c r="T17" s="61"/>
      <c r="U17" s="180" t="str">
        <f>CONCATENATE(Tabla1[[#This Row],[SDG Targets]]," ",Tabla1[[#This Row],[SDG Targets5]]," ",Tabla1[[#This Row],[SDG Targets6]]," ",Tabla1[[#This Row],[SDG Targets7]]," ",Tabla1[[#This Row],[SDG Targets8]])</f>
        <v xml:space="preserve">    </v>
      </c>
      <c r="V17" s="156" t="s">
        <v>7920</v>
      </c>
      <c r="W17" s="62" t="s">
        <v>7961</v>
      </c>
      <c r="X17" s="61"/>
      <c r="Y17" s="63"/>
      <c r="Z17" s="63"/>
      <c r="AA17" s="64"/>
      <c r="AB17" s="60" t="s">
        <v>7966</v>
      </c>
      <c r="AC17" s="60" t="s">
        <v>7963</v>
      </c>
      <c r="AD17" s="52" t="s">
        <v>7898</v>
      </c>
      <c r="AE17" s="52"/>
      <c r="AF17" s="93"/>
      <c r="AG17" s="95"/>
      <c r="AH17" s="95"/>
      <c r="AI17" s="93"/>
      <c r="AJ17" s="93"/>
    </row>
    <row r="18" spans="1:36" s="56" customFormat="1" ht="14.7" customHeight="1">
      <c r="A18" s="35">
        <f t="shared" si="0"/>
        <v>17</v>
      </c>
      <c r="B18" s="42" t="s">
        <v>7967</v>
      </c>
      <c r="C18" s="42" t="str">
        <f t="shared" si="1"/>
        <v>number_of_pigs</v>
      </c>
      <c r="D18" s="157" t="s">
        <v>7968</v>
      </c>
      <c r="E18" s="164" t="s">
        <v>7959</v>
      </c>
      <c r="F18" s="27" t="str">
        <f>eucalc_variables!G310</f>
        <v>agriculture and forestry</v>
      </c>
      <c r="G18" t="str">
        <f>eucalc_variables!H310</f>
        <v>stock</v>
      </c>
      <c r="H18" t="str">
        <f>eucalc_variables!I310</f>
        <v>livestock</v>
      </c>
      <c r="I18" s="61"/>
      <c r="J18" s="158" t="s">
        <v>7960</v>
      </c>
      <c r="K18" s="61"/>
      <c r="L18" s="61"/>
      <c r="M18" s="61"/>
      <c r="N18" s="61"/>
      <c r="O18" s="61"/>
      <c r="P18" s="61"/>
      <c r="Q18" s="61"/>
      <c r="R18" s="61"/>
      <c r="S18" s="61"/>
      <c r="T18" s="61"/>
      <c r="U18" s="180" t="str">
        <f>CONCATENATE(Tabla1[[#This Row],[SDG Targets]]," ",Tabla1[[#This Row],[SDG Targets5]]," ",Tabla1[[#This Row],[SDG Targets6]]," ",Tabla1[[#This Row],[SDG Targets7]]," ",Tabla1[[#This Row],[SDG Targets8]])</f>
        <v xml:space="preserve">    </v>
      </c>
      <c r="V18" s="156" t="s">
        <v>7920</v>
      </c>
      <c r="W18" s="58" t="s">
        <v>7961</v>
      </c>
      <c r="X18" s="61"/>
      <c r="Y18" s="63"/>
      <c r="Z18" s="63"/>
      <c r="AA18" s="64"/>
      <c r="AB18" s="60" t="s">
        <v>7969</v>
      </c>
      <c r="AC18" s="60" t="s">
        <v>7963</v>
      </c>
      <c r="AD18" s="52" t="s">
        <v>7898</v>
      </c>
      <c r="AE18" s="52"/>
      <c r="AF18" s="93"/>
      <c r="AG18" s="95"/>
      <c r="AH18" s="95"/>
      <c r="AI18" s="93"/>
      <c r="AJ18" s="93"/>
    </row>
    <row r="19" spans="1:36" s="56" customFormat="1" ht="18.600000000000001" customHeight="1">
      <c r="A19" s="35">
        <f t="shared" si="0"/>
        <v>18</v>
      </c>
      <c r="B19" s="42" t="s">
        <v>7970</v>
      </c>
      <c r="C19" s="42" t="str">
        <f t="shared" si="1"/>
        <v>number_of_poultry</v>
      </c>
      <c r="D19" s="158" t="s">
        <v>7971</v>
      </c>
      <c r="E19" s="164" t="s">
        <v>7959</v>
      </c>
      <c r="F19" s="27" t="str">
        <f>eucalc_variables!G311</f>
        <v>agriculture and forestry</v>
      </c>
      <c r="G19" t="str">
        <f>eucalc_variables!H311</f>
        <v>stock</v>
      </c>
      <c r="H19" t="str">
        <f>eucalc_variables!I311</f>
        <v>livestock</v>
      </c>
      <c r="I19" s="61"/>
      <c r="J19" s="158" t="s">
        <v>7960</v>
      </c>
      <c r="K19" s="61"/>
      <c r="L19" s="61"/>
      <c r="M19" s="61"/>
      <c r="N19" s="61"/>
      <c r="O19" s="61"/>
      <c r="P19" s="61"/>
      <c r="Q19" s="61"/>
      <c r="R19" s="61"/>
      <c r="S19" s="61"/>
      <c r="T19" s="61"/>
      <c r="U19" s="180" t="str">
        <f>CONCATENATE(Tabla1[[#This Row],[SDG Targets]]," ",Tabla1[[#This Row],[SDG Targets5]]," ",Tabla1[[#This Row],[SDG Targets6]]," ",Tabla1[[#This Row],[SDG Targets7]]," ",Tabla1[[#This Row],[SDG Targets8]])</f>
        <v xml:space="preserve">    </v>
      </c>
      <c r="V19" s="156" t="s">
        <v>7920</v>
      </c>
      <c r="W19" s="62" t="s">
        <v>7961</v>
      </c>
      <c r="X19" s="61"/>
      <c r="Y19" s="63"/>
      <c r="Z19" s="63"/>
      <c r="AA19" s="64"/>
      <c r="AB19" s="60" t="s">
        <v>7972</v>
      </c>
      <c r="AC19" s="60" t="s">
        <v>7963</v>
      </c>
      <c r="AD19" s="52" t="s">
        <v>7898</v>
      </c>
      <c r="AE19" s="52"/>
      <c r="AF19" s="93"/>
      <c r="AG19" s="95"/>
      <c r="AH19" s="95"/>
      <c r="AI19" s="93"/>
      <c r="AJ19" s="93"/>
    </row>
    <row r="20" spans="1:36" s="56" customFormat="1" ht="14.7" customHeight="1">
      <c r="A20" s="35">
        <f t="shared" si="0"/>
        <v>19</v>
      </c>
      <c r="B20" s="42" t="s">
        <v>7973</v>
      </c>
      <c r="C20" s="42" t="str">
        <f t="shared" si="1"/>
        <v>number_of_sheeps</v>
      </c>
      <c r="D20" s="157" t="s">
        <v>7974</v>
      </c>
      <c r="E20" s="164" t="s">
        <v>7959</v>
      </c>
      <c r="F20" s="27" t="str">
        <f>eucalc_variables!G312</f>
        <v>agriculture and forestry</v>
      </c>
      <c r="G20" t="str">
        <f>eucalc_variables!H312</f>
        <v>stock</v>
      </c>
      <c r="H20" t="str">
        <f>eucalc_variables!I312</f>
        <v>livestock</v>
      </c>
      <c r="I20" s="61"/>
      <c r="J20" s="158" t="s">
        <v>7960</v>
      </c>
      <c r="K20" s="61"/>
      <c r="L20" s="61"/>
      <c r="M20" s="61"/>
      <c r="N20" s="61"/>
      <c r="O20" s="61"/>
      <c r="P20" s="61"/>
      <c r="Q20" s="61"/>
      <c r="R20" s="61"/>
      <c r="S20" s="61"/>
      <c r="T20" s="61"/>
      <c r="U20" s="180" t="str">
        <f>CONCATENATE(Tabla1[[#This Row],[SDG Targets]]," ",Tabla1[[#This Row],[SDG Targets5]]," ",Tabla1[[#This Row],[SDG Targets6]]," ",Tabla1[[#This Row],[SDG Targets7]]," ",Tabla1[[#This Row],[SDG Targets8]])</f>
        <v xml:space="preserve">    </v>
      </c>
      <c r="V20" s="156" t="s">
        <v>7920</v>
      </c>
      <c r="W20" s="58" t="s">
        <v>7961</v>
      </c>
      <c r="X20" s="61"/>
      <c r="Y20" s="63"/>
      <c r="Z20" s="63"/>
      <c r="AA20" s="64"/>
      <c r="AB20" s="60" t="s">
        <v>7975</v>
      </c>
      <c r="AC20" s="60" t="s">
        <v>7963</v>
      </c>
      <c r="AD20" s="52" t="s">
        <v>7898</v>
      </c>
      <c r="AE20" s="52"/>
      <c r="AF20" s="93"/>
      <c r="AG20" s="94"/>
      <c r="AH20" s="94"/>
      <c r="AI20" s="93"/>
      <c r="AJ20" s="93"/>
    </row>
    <row r="21" spans="1:36" s="56" customFormat="1" ht="16.2" customHeight="1">
      <c r="A21" s="35">
        <f t="shared" si="0"/>
        <v>20</v>
      </c>
      <c r="B21" s="42" t="s">
        <v>7976</v>
      </c>
      <c r="C21" s="42" t="str">
        <f t="shared" si="1"/>
        <v>agricultural_production_algae</v>
      </c>
      <c r="D21" s="158" t="s">
        <v>7977</v>
      </c>
      <c r="E21" s="165" t="s">
        <v>7978</v>
      </c>
      <c r="F21" s="27" t="str">
        <f>eucalc_variables!G95</f>
        <v>agriculture and forestry</v>
      </c>
      <c r="G21" s="27" t="str">
        <f>eucalc_variables!H95</f>
        <v>supply</v>
      </c>
      <c r="H21" s="27" t="str">
        <f>eucalc_variables!I95</f>
        <v>crop</v>
      </c>
      <c r="I21" s="57"/>
      <c r="J21" s="161" t="s">
        <v>3157</v>
      </c>
      <c r="K21" s="57"/>
      <c r="L21" s="57"/>
      <c r="M21" s="57"/>
      <c r="N21" s="57"/>
      <c r="O21" s="57"/>
      <c r="P21" s="57"/>
      <c r="Q21" s="57"/>
      <c r="R21" s="57"/>
      <c r="S21" s="57"/>
      <c r="T21" s="57"/>
      <c r="U21" s="179" t="str">
        <f>CONCATENATE(Tabla1[[#This Row],[SDG Targets]]," ",Tabla1[[#This Row],[SDG Targets5]]," ",Tabla1[[#This Row],[SDG Targets6]]," ",Tabla1[[#This Row],[SDG Targets7]]," ",Tabla1[[#This Row],[SDG Targets8]])</f>
        <v xml:space="preserve">    </v>
      </c>
      <c r="V21" s="156" t="s">
        <v>7920</v>
      </c>
      <c r="W21" s="62" t="s">
        <v>7961</v>
      </c>
      <c r="X21" s="57"/>
      <c r="Y21" s="59"/>
      <c r="Z21" s="59"/>
      <c r="AA21" s="57"/>
      <c r="AB21" s="60" t="s">
        <v>7979</v>
      </c>
      <c r="AC21" s="60" t="s">
        <v>7980</v>
      </c>
      <c r="AD21" s="52" t="s">
        <v>7898</v>
      </c>
      <c r="AE21" s="52"/>
      <c r="AF21" s="93"/>
      <c r="AG21" s="93"/>
      <c r="AH21" s="93"/>
      <c r="AI21" s="93"/>
      <c r="AJ21" s="93"/>
    </row>
    <row r="22" spans="1:36" s="56" customFormat="1" ht="14.1" customHeight="1">
      <c r="A22" s="35">
        <f t="shared" si="0"/>
        <v>21</v>
      </c>
      <c r="B22" s="42" t="s">
        <v>7981</v>
      </c>
      <c r="C22" s="42" t="str">
        <f t="shared" si="1"/>
        <v>agricultural_production_cereal</v>
      </c>
      <c r="D22" s="158" t="s">
        <v>7977</v>
      </c>
      <c r="E22" s="164" t="s">
        <v>7978</v>
      </c>
      <c r="F22" s="27" t="str">
        <f>eucalc_variables!G97</f>
        <v>agriculture and forestry</v>
      </c>
      <c r="G22" s="27" t="str">
        <f>eucalc_variables!H97</f>
        <v>supply</v>
      </c>
      <c r="H22" s="27" t="str">
        <f>eucalc_variables!I97</f>
        <v>crop</v>
      </c>
      <c r="I22" s="61"/>
      <c r="J22" s="161" t="s">
        <v>3157</v>
      </c>
      <c r="K22" s="61"/>
      <c r="L22" s="61"/>
      <c r="M22" s="61"/>
      <c r="N22" s="61"/>
      <c r="O22" s="61"/>
      <c r="P22" s="61"/>
      <c r="Q22" s="61"/>
      <c r="R22" s="61"/>
      <c r="S22" s="61"/>
      <c r="T22" s="61"/>
      <c r="U22" s="180" t="str">
        <f>CONCATENATE(Tabla1[[#This Row],[SDG Targets]]," ",Tabla1[[#This Row],[SDG Targets5]]," ",Tabla1[[#This Row],[SDG Targets6]]," ",Tabla1[[#This Row],[SDG Targets7]]," ",Tabla1[[#This Row],[SDG Targets8]])</f>
        <v xml:space="preserve">    </v>
      </c>
      <c r="V22" s="156" t="s">
        <v>7920</v>
      </c>
      <c r="W22" s="58" t="s">
        <v>7961</v>
      </c>
      <c r="X22" s="61"/>
      <c r="Y22" s="63"/>
      <c r="Z22" s="63"/>
      <c r="AA22" s="64"/>
      <c r="AB22" s="65" t="s">
        <v>7982</v>
      </c>
      <c r="AC22" s="60" t="s">
        <v>7980</v>
      </c>
      <c r="AD22" s="52" t="s">
        <v>7898</v>
      </c>
      <c r="AE22" s="52"/>
      <c r="AF22" s="93"/>
      <c r="AG22" s="93"/>
      <c r="AH22" s="93"/>
      <c r="AI22" s="93"/>
      <c r="AJ22" s="93"/>
    </row>
    <row r="23" spans="1:36" s="56" customFormat="1" ht="17.100000000000001" customHeight="1">
      <c r="A23" s="35">
        <f t="shared" si="0"/>
        <v>22</v>
      </c>
      <c r="B23" s="42" t="s">
        <v>7983</v>
      </c>
      <c r="C23" s="42" t="str">
        <f t="shared" si="1"/>
        <v>agricultural_production_fruit</v>
      </c>
      <c r="D23" s="158" t="s">
        <v>7977</v>
      </c>
      <c r="E23" s="165" t="s">
        <v>7978</v>
      </c>
      <c r="F23" s="27" t="str">
        <f>eucalc_variables!G99</f>
        <v>agriculture and forestry</v>
      </c>
      <c r="G23" s="27" t="str">
        <f>eucalc_variables!H99</f>
        <v>supply</v>
      </c>
      <c r="H23" s="27" t="str">
        <f>eucalc_variables!I99</f>
        <v>crop</v>
      </c>
      <c r="I23" s="61"/>
      <c r="J23" s="161" t="s">
        <v>3157</v>
      </c>
      <c r="K23" s="61"/>
      <c r="L23" s="61"/>
      <c r="M23" s="61"/>
      <c r="N23" s="61"/>
      <c r="O23" s="61"/>
      <c r="P23" s="61"/>
      <c r="Q23" s="61"/>
      <c r="R23" s="61"/>
      <c r="S23" s="61"/>
      <c r="T23" s="61"/>
      <c r="U23" s="180" t="str">
        <f>CONCATENATE(Tabla1[[#This Row],[SDG Targets]]," ",Tabla1[[#This Row],[SDG Targets5]]," ",Tabla1[[#This Row],[SDG Targets6]]," ",Tabla1[[#This Row],[SDG Targets7]]," ",Tabla1[[#This Row],[SDG Targets8]])</f>
        <v xml:space="preserve">    </v>
      </c>
      <c r="V23" s="156" t="s">
        <v>7920</v>
      </c>
      <c r="W23" s="62" t="s">
        <v>7961</v>
      </c>
      <c r="X23" s="61"/>
      <c r="Y23" s="63"/>
      <c r="Z23" s="63"/>
      <c r="AA23" s="64"/>
      <c r="AB23" s="65" t="s">
        <v>7984</v>
      </c>
      <c r="AC23" s="60" t="s">
        <v>7980</v>
      </c>
      <c r="AD23" s="52" t="s">
        <v>7898</v>
      </c>
      <c r="AE23" s="52"/>
      <c r="AF23" s="93"/>
      <c r="AG23" s="93"/>
      <c r="AH23" s="93"/>
      <c r="AI23" s="93"/>
      <c r="AJ23" s="93"/>
    </row>
    <row r="24" spans="1:36" s="56" customFormat="1" ht="17.7" customHeight="1">
      <c r="A24" s="35">
        <f t="shared" si="0"/>
        <v>23</v>
      </c>
      <c r="B24" s="42" t="s">
        <v>7985</v>
      </c>
      <c r="C24" s="42" t="str">
        <f>SUBSTITUTE(SUBSTITUTE(SUBSTITUTE(SUBSTITUTE(SUBSTITUTE(SUBSTITUTE(SUBSTITUTE(SUBSTITUTE(LOWER(B24), "(", ""), ")", ""), " - ", "_"), " ", "_"), ",", ""), ".", ""), "-", "_"), ":", "")</f>
        <v>agricultural_production_energy_crop</v>
      </c>
      <c r="D24" s="158" t="s">
        <v>7977</v>
      </c>
      <c r="E24" s="164" t="s">
        <v>7978</v>
      </c>
      <c r="F24" s="27" t="str">
        <f>eucalc_variables!G101</f>
        <v>agriculture and forestry</v>
      </c>
      <c r="G24" s="27" t="str">
        <f>eucalc_variables!H101</f>
        <v>supply</v>
      </c>
      <c r="H24" s="27" t="str">
        <f>eucalc_variables!I101</f>
        <v>crop</v>
      </c>
      <c r="I24" s="61"/>
      <c r="J24" s="161" t="s">
        <v>3157</v>
      </c>
      <c r="K24" s="61"/>
      <c r="L24" s="61"/>
      <c r="M24" s="61"/>
      <c r="N24" s="61"/>
      <c r="O24" s="61"/>
      <c r="P24" s="61"/>
      <c r="Q24" s="61"/>
      <c r="R24" s="61"/>
      <c r="S24" s="61"/>
      <c r="T24" s="61"/>
      <c r="U24" s="180" t="str">
        <f>CONCATENATE(Tabla1[[#This Row],[SDG Targets]]," ",Tabla1[[#This Row],[SDG Targets5]]," ",Tabla1[[#This Row],[SDG Targets6]]," ",Tabla1[[#This Row],[SDG Targets7]]," ",Tabla1[[#This Row],[SDG Targets8]])</f>
        <v xml:space="preserve">    </v>
      </c>
      <c r="V24" s="156" t="s">
        <v>7920</v>
      </c>
      <c r="W24" s="58" t="s">
        <v>7961</v>
      </c>
      <c r="X24" s="61"/>
      <c r="Y24" s="63"/>
      <c r="Z24" s="63"/>
      <c r="AA24" s="64"/>
      <c r="AB24" s="43" t="s">
        <v>7986</v>
      </c>
      <c r="AC24" s="60" t="s">
        <v>7980</v>
      </c>
      <c r="AD24" s="52" t="s">
        <v>7898</v>
      </c>
      <c r="AE24" s="52"/>
      <c r="AF24" s="93"/>
      <c r="AG24" s="93"/>
      <c r="AH24" s="93"/>
      <c r="AI24" s="93"/>
      <c r="AJ24" s="93"/>
    </row>
    <row r="25" spans="1:36" s="56" customFormat="1" ht="14.7" customHeight="1">
      <c r="A25" s="35">
        <f t="shared" si="0"/>
        <v>24</v>
      </c>
      <c r="B25" s="42" t="s">
        <v>7987</v>
      </c>
      <c r="C25" s="42" t="str">
        <f t="shared" si="1"/>
        <v>agricultural_production_oilcrop</v>
      </c>
      <c r="D25" s="158" t="s">
        <v>7977</v>
      </c>
      <c r="E25" s="165" t="s">
        <v>7978</v>
      </c>
      <c r="F25" s="27" t="str">
        <f>eucalc_variables!G103</f>
        <v>agriculture and forestry</v>
      </c>
      <c r="G25" s="27" t="str">
        <f>eucalc_variables!H103</f>
        <v>supply</v>
      </c>
      <c r="H25" s="27" t="str">
        <f>eucalc_variables!I103</f>
        <v>crop</v>
      </c>
      <c r="I25" s="61"/>
      <c r="J25" s="161" t="s">
        <v>3157</v>
      </c>
      <c r="K25" s="61"/>
      <c r="L25" s="61"/>
      <c r="M25" s="61"/>
      <c r="N25" s="61"/>
      <c r="O25" s="61"/>
      <c r="P25" s="61"/>
      <c r="Q25" s="61"/>
      <c r="R25" s="61"/>
      <c r="S25" s="61"/>
      <c r="T25" s="61"/>
      <c r="U25" s="180" t="str">
        <f>CONCATENATE(Tabla1[[#This Row],[SDG Targets]]," ",Tabla1[[#This Row],[SDG Targets5]]," ",Tabla1[[#This Row],[SDG Targets6]]," ",Tabla1[[#This Row],[SDG Targets7]]," ",Tabla1[[#This Row],[SDG Targets8]])</f>
        <v xml:space="preserve">    </v>
      </c>
      <c r="V25" s="156" t="s">
        <v>7920</v>
      </c>
      <c r="W25" s="62" t="s">
        <v>7961</v>
      </c>
      <c r="X25" s="61"/>
      <c r="Y25" s="63"/>
      <c r="Z25" s="63"/>
      <c r="AA25" s="64"/>
      <c r="AB25" s="43" t="s">
        <v>7988</v>
      </c>
      <c r="AC25" s="60" t="s">
        <v>7980</v>
      </c>
      <c r="AD25" s="52" t="s">
        <v>7898</v>
      </c>
      <c r="AE25" s="52"/>
      <c r="AF25" s="93"/>
      <c r="AG25" s="93"/>
      <c r="AH25" s="93"/>
      <c r="AI25" s="93"/>
      <c r="AJ25" s="93"/>
    </row>
    <row r="26" spans="1:36" s="56" customFormat="1" ht="15" customHeight="1">
      <c r="A26" s="35">
        <f t="shared" si="0"/>
        <v>25</v>
      </c>
      <c r="B26" s="42" t="s">
        <v>7989</v>
      </c>
      <c r="C26" s="42" t="str">
        <f t="shared" si="1"/>
        <v>agricultural_production_pulse</v>
      </c>
      <c r="D26" s="158" t="s">
        <v>7977</v>
      </c>
      <c r="E26" s="164" t="s">
        <v>7978</v>
      </c>
      <c r="F26" s="27" t="str">
        <f>eucalc_variables!G105</f>
        <v>agriculture and forestry</v>
      </c>
      <c r="G26" s="27" t="str">
        <f>eucalc_variables!H105</f>
        <v>supply</v>
      </c>
      <c r="H26" s="27" t="str">
        <f>eucalc_variables!I105</f>
        <v>crop</v>
      </c>
      <c r="I26" s="61"/>
      <c r="J26" s="161" t="s">
        <v>3157</v>
      </c>
      <c r="K26" s="61"/>
      <c r="L26" s="61"/>
      <c r="M26" s="61"/>
      <c r="N26" s="61"/>
      <c r="O26" s="61"/>
      <c r="P26" s="61"/>
      <c r="Q26" s="61"/>
      <c r="R26" s="61"/>
      <c r="S26" s="61"/>
      <c r="T26" s="61"/>
      <c r="U26" s="180" t="str">
        <f>CONCATENATE(Tabla1[[#This Row],[SDG Targets]]," ",Tabla1[[#This Row],[SDG Targets5]]," ",Tabla1[[#This Row],[SDG Targets6]]," ",Tabla1[[#This Row],[SDG Targets7]]," ",Tabla1[[#This Row],[SDG Targets8]])</f>
        <v xml:space="preserve">    </v>
      </c>
      <c r="V26" s="156" t="s">
        <v>7920</v>
      </c>
      <c r="W26" s="58" t="s">
        <v>7961</v>
      </c>
      <c r="X26" s="61"/>
      <c r="Y26" s="63"/>
      <c r="Z26" s="63"/>
      <c r="AA26" s="64"/>
      <c r="AB26" s="43" t="s">
        <v>7990</v>
      </c>
      <c r="AC26" s="60" t="s">
        <v>7980</v>
      </c>
      <c r="AD26" s="52" t="s">
        <v>7898</v>
      </c>
      <c r="AE26" s="52"/>
      <c r="AF26" s="93"/>
      <c r="AG26" s="93"/>
      <c r="AH26" s="93"/>
      <c r="AI26" s="93"/>
      <c r="AJ26" s="93"/>
    </row>
    <row r="27" spans="1:36" s="56" customFormat="1" ht="16.2" customHeight="1">
      <c r="A27" s="35">
        <f t="shared" si="0"/>
        <v>26</v>
      </c>
      <c r="B27" s="42" t="s">
        <v>7991</v>
      </c>
      <c r="C27" s="42" t="str">
        <f>SUBSTITUTE(SUBSTITUTE(SUBSTITUTE(SUBSTITUTE(SUBSTITUTE(SUBSTITUTE(SUBSTITUTE(SUBSTITUTE(LOWER(B27), "(", ""), ")", ""), " - ", "_"), " ", "_"), ",", ""), ".", ""), "-", "_"), ":", "")</f>
        <v>agricultural_production_rice</v>
      </c>
      <c r="D27" s="158" t="s">
        <v>7977</v>
      </c>
      <c r="E27" s="165" t="s">
        <v>7978</v>
      </c>
      <c r="F27" s="27" t="str">
        <f>eucalc_variables!G107</f>
        <v>agriculture and forestry</v>
      </c>
      <c r="G27" s="27" t="str">
        <f>eucalc_variables!H107</f>
        <v>supply</v>
      </c>
      <c r="H27" s="27" t="str">
        <f>eucalc_variables!I107</f>
        <v>crop</v>
      </c>
      <c r="I27" s="61"/>
      <c r="J27" s="161" t="s">
        <v>3157</v>
      </c>
      <c r="K27" s="61"/>
      <c r="L27" s="61"/>
      <c r="M27" s="61"/>
      <c r="N27" s="61"/>
      <c r="O27" s="61"/>
      <c r="P27" s="61"/>
      <c r="Q27" s="61"/>
      <c r="R27" s="61"/>
      <c r="S27" s="61"/>
      <c r="T27" s="61"/>
      <c r="U27" s="180" t="str">
        <f>CONCATENATE(Tabla1[[#This Row],[SDG Targets]]," ",Tabla1[[#This Row],[SDG Targets5]]," ",Tabla1[[#This Row],[SDG Targets6]]," ",Tabla1[[#This Row],[SDG Targets7]]," ",Tabla1[[#This Row],[SDG Targets8]])</f>
        <v xml:space="preserve">    </v>
      </c>
      <c r="V27" s="156" t="s">
        <v>7920</v>
      </c>
      <c r="W27" s="62" t="s">
        <v>7961</v>
      </c>
      <c r="X27" s="61"/>
      <c r="Y27" s="63"/>
      <c r="Z27" s="63"/>
      <c r="AA27" s="64"/>
      <c r="AB27" s="43" t="s">
        <v>7992</v>
      </c>
      <c r="AC27" s="60" t="s">
        <v>7980</v>
      </c>
      <c r="AD27" s="52" t="s">
        <v>7898</v>
      </c>
      <c r="AE27" s="52"/>
      <c r="AF27" s="93"/>
      <c r="AG27" s="93"/>
      <c r="AH27" s="93"/>
      <c r="AI27" s="93"/>
      <c r="AJ27" s="93"/>
    </row>
    <row r="28" spans="1:36" s="56" customFormat="1" ht="15.6" customHeight="1">
      <c r="A28" s="35">
        <f t="shared" si="0"/>
        <v>27</v>
      </c>
      <c r="B28" s="42" t="s">
        <v>7993</v>
      </c>
      <c r="C28" s="42" t="str">
        <f t="shared" si="1"/>
        <v>agricultural_production_starch</v>
      </c>
      <c r="D28" s="158" t="s">
        <v>7977</v>
      </c>
      <c r="E28" s="164" t="s">
        <v>7978</v>
      </c>
      <c r="F28" s="27" t="str">
        <f>eucalc_variables!G109</f>
        <v>agriculture and forestry</v>
      </c>
      <c r="G28" s="27" t="str">
        <f>eucalc_variables!H109</f>
        <v>supply</v>
      </c>
      <c r="H28" s="27" t="str">
        <f>eucalc_variables!I109</f>
        <v>crop</v>
      </c>
      <c r="I28" s="61"/>
      <c r="J28" s="161" t="s">
        <v>3157</v>
      </c>
      <c r="K28" s="61"/>
      <c r="L28" s="61"/>
      <c r="M28" s="61"/>
      <c r="N28" s="61"/>
      <c r="O28" s="61"/>
      <c r="P28" s="61"/>
      <c r="Q28" s="61"/>
      <c r="R28" s="61"/>
      <c r="S28" s="61"/>
      <c r="T28" s="61"/>
      <c r="U28" s="180" t="str">
        <f>CONCATENATE(Tabla1[[#This Row],[SDG Targets]]," ",Tabla1[[#This Row],[SDG Targets5]]," ",Tabla1[[#This Row],[SDG Targets6]]," ",Tabla1[[#This Row],[SDG Targets7]]," ",Tabla1[[#This Row],[SDG Targets8]])</f>
        <v xml:space="preserve">    </v>
      </c>
      <c r="V28" s="156" t="s">
        <v>7920</v>
      </c>
      <c r="W28" s="58" t="s">
        <v>7961</v>
      </c>
      <c r="X28" s="61"/>
      <c r="Y28" s="63"/>
      <c r="Z28" s="63"/>
      <c r="AA28" s="64"/>
      <c r="AB28" s="43" t="s">
        <v>7994</v>
      </c>
      <c r="AC28" s="60" t="s">
        <v>7980</v>
      </c>
      <c r="AD28" s="52" t="s">
        <v>7898</v>
      </c>
      <c r="AE28" s="52"/>
      <c r="AF28" s="93"/>
      <c r="AG28" s="93"/>
      <c r="AH28" s="93"/>
      <c r="AI28" s="93"/>
      <c r="AJ28" s="93"/>
    </row>
    <row r="29" spans="1:36" s="56" customFormat="1" ht="14.7" customHeight="1">
      <c r="A29" s="35">
        <f t="shared" si="0"/>
        <v>28</v>
      </c>
      <c r="B29" s="42" t="s">
        <v>7995</v>
      </c>
      <c r="C29" s="42" t="str">
        <f t="shared" si="1"/>
        <v>agricultural_production_sugarcrop</v>
      </c>
      <c r="D29" s="158" t="s">
        <v>7977</v>
      </c>
      <c r="E29" s="165" t="s">
        <v>7978</v>
      </c>
      <c r="F29" s="27" t="str">
        <f>eucalc_variables!G111</f>
        <v>agriculture and forestry</v>
      </c>
      <c r="G29" s="27" t="str">
        <f>eucalc_variables!H111</f>
        <v>supply</v>
      </c>
      <c r="H29" s="27" t="str">
        <f>eucalc_variables!I111</f>
        <v>crop</v>
      </c>
      <c r="I29" s="61"/>
      <c r="J29" s="161" t="s">
        <v>3157</v>
      </c>
      <c r="K29" s="61"/>
      <c r="L29" s="61"/>
      <c r="M29" s="61"/>
      <c r="N29" s="61"/>
      <c r="O29" s="61"/>
      <c r="P29" s="61"/>
      <c r="Q29" s="61"/>
      <c r="R29" s="61"/>
      <c r="S29" s="61"/>
      <c r="T29" s="61"/>
      <c r="U29" s="180" t="str">
        <f>CONCATENATE(Tabla1[[#This Row],[SDG Targets]]," ",Tabla1[[#This Row],[SDG Targets5]]," ",Tabla1[[#This Row],[SDG Targets6]]," ",Tabla1[[#This Row],[SDG Targets7]]," ",Tabla1[[#This Row],[SDG Targets8]])</f>
        <v xml:space="preserve">    </v>
      </c>
      <c r="V29" s="156" t="s">
        <v>7920</v>
      </c>
      <c r="W29" s="62" t="s">
        <v>7961</v>
      </c>
      <c r="X29" s="61"/>
      <c r="Y29" s="63"/>
      <c r="Z29" s="63"/>
      <c r="AA29" s="64"/>
      <c r="AB29" s="43" t="s">
        <v>7996</v>
      </c>
      <c r="AC29" s="60" t="s">
        <v>7980</v>
      </c>
      <c r="AD29" s="52" t="s">
        <v>7898</v>
      </c>
      <c r="AE29" s="52"/>
      <c r="AF29" s="93"/>
      <c r="AG29" s="93"/>
      <c r="AH29" s="93"/>
      <c r="AI29" s="93"/>
      <c r="AJ29" s="93"/>
    </row>
    <row r="30" spans="1:36" s="56" customFormat="1" ht="14.7" customHeight="1">
      <c r="A30" s="35">
        <f t="shared" si="0"/>
        <v>29</v>
      </c>
      <c r="B30" s="42" t="s">
        <v>7997</v>
      </c>
      <c r="C30" s="42" t="str">
        <f t="shared" si="1"/>
        <v>agricultural_production_vegetables</v>
      </c>
      <c r="D30" s="158" t="s">
        <v>7977</v>
      </c>
      <c r="E30" s="164" t="s">
        <v>7978</v>
      </c>
      <c r="F30" s="27" t="str">
        <f>eucalc_variables!G113</f>
        <v>agriculture and forestry</v>
      </c>
      <c r="G30" s="27" t="str">
        <f>eucalc_variables!H113</f>
        <v>supply</v>
      </c>
      <c r="H30" s="27" t="str">
        <f>eucalc_variables!I113</f>
        <v>crop</v>
      </c>
      <c r="I30" s="61"/>
      <c r="J30" s="161" t="s">
        <v>3157</v>
      </c>
      <c r="K30" s="61"/>
      <c r="L30" s="61"/>
      <c r="M30" s="61"/>
      <c r="N30" s="61"/>
      <c r="O30" s="61"/>
      <c r="P30" s="61"/>
      <c r="Q30" s="61"/>
      <c r="R30" s="61"/>
      <c r="S30" s="61"/>
      <c r="T30" s="61"/>
      <c r="U30" s="180" t="str">
        <f>CONCATENATE(Tabla1[[#This Row],[SDG Targets]]," ",Tabla1[[#This Row],[SDG Targets5]]," ",Tabla1[[#This Row],[SDG Targets6]]," ",Tabla1[[#This Row],[SDG Targets7]]," ",Tabla1[[#This Row],[SDG Targets8]])</f>
        <v xml:space="preserve">    </v>
      </c>
      <c r="V30" s="156" t="s">
        <v>7920</v>
      </c>
      <c r="W30" s="58" t="s">
        <v>7961</v>
      </c>
      <c r="X30" s="61"/>
      <c r="Y30" s="63"/>
      <c r="Z30" s="63"/>
      <c r="AA30" s="64"/>
      <c r="AB30" s="43" t="s">
        <v>7998</v>
      </c>
      <c r="AC30" s="60" t="s">
        <v>7980</v>
      </c>
      <c r="AD30" s="52" t="s">
        <v>7898</v>
      </c>
      <c r="AE30" s="52"/>
      <c r="AF30" s="93"/>
      <c r="AG30" s="93"/>
      <c r="AH30" s="93"/>
      <c r="AI30" s="93"/>
      <c r="AJ30" s="93"/>
    </row>
    <row r="31" spans="1:36" ht="16.2" customHeight="1">
      <c r="A31" s="35">
        <f t="shared" si="0"/>
        <v>30</v>
      </c>
      <c r="B31" s="42" t="s">
        <v>2063</v>
      </c>
      <c r="C31" s="42" t="str">
        <f t="shared" si="1"/>
        <v>terrestrial_protected_areas</v>
      </c>
      <c r="D31" s="159" t="s">
        <v>7999</v>
      </c>
      <c r="E31" s="156" t="s">
        <v>8000</v>
      </c>
      <c r="F31" t="s">
        <v>120</v>
      </c>
      <c r="G31" t="s">
        <v>1821</v>
      </c>
      <c r="I31" t="s">
        <v>46</v>
      </c>
      <c r="J31" s="156" t="s">
        <v>8001</v>
      </c>
      <c r="K31" s="46"/>
      <c r="L31" s="46" t="s">
        <v>8002</v>
      </c>
      <c r="M31" s="46" t="s">
        <v>8003</v>
      </c>
      <c r="N31" s="46"/>
      <c r="O31" s="46"/>
      <c r="P31" s="46" t="s">
        <v>8004</v>
      </c>
      <c r="Q31" s="46" t="s">
        <v>8005</v>
      </c>
      <c r="R31" s="46"/>
      <c r="S31" s="46"/>
      <c r="T31" s="46"/>
      <c r="U31" s="178" t="str">
        <f>CONCATENATE(Tabla1[[#This Row],[SDG Targets]]," ",Tabla1[[#This Row],[SDG Targets5]]," ",Tabla1[[#This Row],[SDG Targets6]]," ",Tabla1[[#This Row],[SDG Targets7]]," ",Tabla1[[#This Row],[SDG Targets8]])</f>
        <v xml:space="preserve">T 2.4 T 15.5   </v>
      </c>
      <c r="V31" s="156" t="s">
        <v>7920</v>
      </c>
      <c r="W31" s="53" t="s">
        <v>7946</v>
      </c>
      <c r="X31" s="44" t="s">
        <v>7894</v>
      </c>
      <c r="Y31" s="44" t="s">
        <v>7948</v>
      </c>
      <c r="Z31" s="44" t="s">
        <v>7949</v>
      </c>
      <c r="AA31" s="49"/>
      <c r="AB31" s="43" t="s">
        <v>2062</v>
      </c>
      <c r="AC31" s="51" t="s">
        <v>7897</v>
      </c>
      <c r="AD31" s="52" t="s">
        <v>7898</v>
      </c>
      <c r="AE31" s="52"/>
      <c r="AF31" s="92" t="s">
        <v>8006</v>
      </c>
      <c r="AG31" s="92"/>
      <c r="AH31" s="92"/>
      <c r="AI31" s="92"/>
      <c r="AJ31" s="92"/>
    </row>
    <row r="32" spans="1:36" ht="29.7" customHeight="1">
      <c r="A32" s="35">
        <f t="shared" si="0"/>
        <v>31</v>
      </c>
      <c r="B32" s="66" t="s">
        <v>8007</v>
      </c>
      <c r="C32" s="42" t="str">
        <f t="shared" si="1"/>
        <v>organic_crop_area_as_a_percentage_of_total_agricultural_area</v>
      </c>
      <c r="D32" s="155" t="s">
        <v>8008</v>
      </c>
      <c r="E32" s="160" t="s">
        <v>8009</v>
      </c>
      <c r="F32" t="s">
        <v>525</v>
      </c>
      <c r="H32" t="s">
        <v>1697</v>
      </c>
      <c r="I32" t="s">
        <v>46</v>
      </c>
      <c r="J32" s="156" t="s">
        <v>7886</v>
      </c>
      <c r="K32" s="46"/>
      <c r="L32" s="46" t="s">
        <v>8002</v>
      </c>
      <c r="M32" s="46"/>
      <c r="N32" s="46"/>
      <c r="O32" s="46"/>
      <c r="P32" s="46" t="s">
        <v>8004</v>
      </c>
      <c r="Q32" s="46"/>
      <c r="R32" s="46"/>
      <c r="S32" s="46"/>
      <c r="T32" s="46"/>
      <c r="U32" s="178" t="str">
        <f>CONCATENATE(Tabla1[[#This Row],[SDG Targets]]," ",Tabla1[[#This Row],[SDG Targets5]]," ",Tabla1[[#This Row],[SDG Targets6]]," ",Tabla1[[#This Row],[SDG Targets7]]," ",Tabla1[[#This Row],[SDG Targets8]])</f>
        <v xml:space="preserve">T 2.4    </v>
      </c>
      <c r="V32" s="156" t="s">
        <v>7920</v>
      </c>
      <c r="W32" s="48" t="s">
        <v>7946</v>
      </c>
      <c r="X32" s="46" t="s">
        <v>7921</v>
      </c>
      <c r="Y32" s="44" t="s">
        <v>7948</v>
      </c>
      <c r="Z32" s="44" t="s">
        <v>7949</v>
      </c>
      <c r="AA32" s="49"/>
      <c r="AB32" s="51" t="s">
        <v>8010</v>
      </c>
      <c r="AC32" s="51" t="s">
        <v>7897</v>
      </c>
      <c r="AD32" s="52" t="s">
        <v>7898</v>
      </c>
      <c r="AE32" s="52"/>
      <c r="AF32" s="93"/>
      <c r="AG32" s="92"/>
      <c r="AH32" s="92"/>
      <c r="AI32" s="92"/>
      <c r="AJ32" s="92"/>
    </row>
    <row r="33" spans="1:36" ht="29.1" customHeight="1">
      <c r="A33" s="35">
        <f t="shared" si="0"/>
        <v>32</v>
      </c>
      <c r="B33" s="66" t="s">
        <v>8011</v>
      </c>
      <c r="C33" s="42" t="str">
        <f t="shared" si="1"/>
        <v>traffic_accidents_with_deaths_per_100000_inhabitants</v>
      </c>
      <c r="D33" s="156" t="s">
        <v>8012</v>
      </c>
      <c r="E33" s="156" t="s">
        <v>8013</v>
      </c>
      <c r="F33" s="68" t="s">
        <v>58</v>
      </c>
      <c r="G33" s="46" t="s">
        <v>304</v>
      </c>
      <c r="H33" s="46"/>
      <c r="I33" s="46"/>
      <c r="J33" s="168" t="s">
        <v>7915</v>
      </c>
      <c r="K33" s="46"/>
      <c r="L33" s="46" t="s">
        <v>8014</v>
      </c>
      <c r="M33" s="46"/>
      <c r="N33" s="46"/>
      <c r="O33" s="46"/>
      <c r="P33" s="46" t="s">
        <v>8015</v>
      </c>
      <c r="Q33" s="46"/>
      <c r="R33" s="46"/>
      <c r="S33" s="46"/>
      <c r="T33" s="46"/>
      <c r="U33" s="178" t="str">
        <f>CONCATENATE(Tabla1[[#This Row],[SDG Targets]]," ",Tabla1[[#This Row],[SDG Targets5]]," ",Tabla1[[#This Row],[SDG Targets6]]," ",Tabla1[[#This Row],[SDG Targets7]]," ",Tabla1[[#This Row],[SDG Targets8]])</f>
        <v xml:space="preserve">T 3.6    </v>
      </c>
      <c r="V33" s="156" t="s">
        <v>7920</v>
      </c>
      <c r="W33" s="53" t="s">
        <v>7893</v>
      </c>
      <c r="X33" s="46" t="s">
        <v>7921</v>
      </c>
      <c r="Y33" s="44" t="s">
        <v>7895</v>
      </c>
      <c r="Z33" s="44" t="s">
        <v>7922</v>
      </c>
      <c r="AA33" s="49"/>
      <c r="AB33" s="51" t="s">
        <v>8016</v>
      </c>
      <c r="AC33" s="51" t="s">
        <v>7897</v>
      </c>
      <c r="AD33" s="52" t="s">
        <v>7898</v>
      </c>
      <c r="AE33" s="52"/>
      <c r="AF33" s="211"/>
      <c r="AG33" s="92"/>
      <c r="AH33" s="92"/>
      <c r="AI33" s="92"/>
      <c r="AJ33" s="92"/>
    </row>
    <row r="34" spans="1:36" ht="16.2" customHeight="1">
      <c r="A34" s="35">
        <f t="shared" si="0"/>
        <v>33</v>
      </c>
      <c r="B34" s="42" t="s">
        <v>8017</v>
      </c>
      <c r="C34" s="42" t="str">
        <f t="shared" si="1"/>
        <v>health_situation</v>
      </c>
      <c r="D34" s="156" t="s">
        <v>8018</v>
      </c>
      <c r="E34" s="160" t="s">
        <v>8019</v>
      </c>
      <c r="F34" s="45" t="s">
        <v>309</v>
      </c>
      <c r="G34" s="44"/>
      <c r="H34" s="44"/>
      <c r="I34" s="44"/>
      <c r="J34" s="155" t="s">
        <v>8020</v>
      </c>
      <c r="K34" s="46"/>
      <c r="L34" s="44" t="s">
        <v>8014</v>
      </c>
      <c r="M34" s="46"/>
      <c r="N34" s="46"/>
      <c r="O34" s="46"/>
      <c r="P34" s="44" t="s">
        <v>8021</v>
      </c>
      <c r="Q34" s="46"/>
      <c r="R34" s="46"/>
      <c r="S34" s="46"/>
      <c r="T34" s="46"/>
      <c r="U34" s="178" t="str">
        <f>CONCATENATE(Tabla1[[#This Row],[SDG Targets]]," ",Tabla1[[#This Row],[SDG Targets5]]," ",Tabla1[[#This Row],[SDG Targets6]]," ",Tabla1[[#This Row],[SDG Targets7]]," ",Tabla1[[#This Row],[SDG Targets8]])</f>
        <v xml:space="preserve">T 3.9    </v>
      </c>
      <c r="V34" s="156" t="s">
        <v>7920</v>
      </c>
      <c r="W34" s="48" t="s">
        <v>7893</v>
      </c>
      <c r="X34" s="44" t="s">
        <v>7921</v>
      </c>
      <c r="Y34" s="51" t="s">
        <v>7895</v>
      </c>
      <c r="Z34" s="44" t="s">
        <v>7896</v>
      </c>
      <c r="AA34" s="49"/>
      <c r="AB34" s="51" t="s">
        <v>1738</v>
      </c>
      <c r="AC34" s="51" t="s">
        <v>7897</v>
      </c>
      <c r="AD34" s="52" t="s">
        <v>7898</v>
      </c>
      <c r="AE34" s="52"/>
      <c r="AF34" s="211"/>
      <c r="AG34" s="92"/>
      <c r="AH34" s="92"/>
      <c r="AI34" s="92"/>
      <c r="AJ34" s="92"/>
    </row>
    <row r="35" spans="1:36" ht="16.5" customHeight="1">
      <c r="A35" s="35">
        <f t="shared" si="0"/>
        <v>34</v>
      </c>
      <c r="B35" s="42" t="s">
        <v>8022</v>
      </c>
      <c r="C35" s="42" t="str">
        <f t="shared" si="1"/>
        <v>co2_emissions_from_households</v>
      </c>
      <c r="D35" s="156" t="s">
        <v>8023</v>
      </c>
      <c r="E35" s="156" t="s">
        <v>8024</v>
      </c>
      <c r="F35" s="68" t="s">
        <v>903</v>
      </c>
      <c r="G35" t="s">
        <v>1010</v>
      </c>
      <c r="H35" s="46"/>
      <c r="I35" s="46"/>
      <c r="J35" s="156" t="s">
        <v>8025</v>
      </c>
      <c r="K35" s="46"/>
      <c r="L35" s="46" t="s">
        <v>8014</v>
      </c>
      <c r="M35" s="46" t="s">
        <v>7908</v>
      </c>
      <c r="N35" s="46" t="s">
        <v>8026</v>
      </c>
      <c r="O35" s="46" t="s">
        <v>7916</v>
      </c>
      <c r="P35" s="44" t="s">
        <v>8021</v>
      </c>
      <c r="Q35" s="46" t="s">
        <v>8027</v>
      </c>
      <c r="R35" s="46" t="s">
        <v>8028</v>
      </c>
      <c r="S35" s="46" t="s">
        <v>8029</v>
      </c>
      <c r="T35" s="46" t="s">
        <v>8030</v>
      </c>
      <c r="U35" s="178" t="str">
        <f>CONCATENATE(Tabla1[[#This Row],[SDG Targets]]," ",Tabla1[[#This Row],[SDG Targets5]]," ",Tabla1[[#This Row],[SDG Targets6]]," ",Tabla1[[#This Row],[SDG Targets7]]," ",Tabla1[[#This Row],[SDG Targets8]])</f>
        <v>T 3.9 T7.2 T 9.2 T 9.4 T 13.3</v>
      </c>
      <c r="V35" s="156" t="s">
        <v>8031</v>
      </c>
      <c r="W35" s="53" t="s">
        <v>7946</v>
      </c>
      <c r="X35" s="44" t="s">
        <v>7894</v>
      </c>
      <c r="Y35" s="44" t="s">
        <v>7948</v>
      </c>
      <c r="Z35" s="44" t="s">
        <v>8032</v>
      </c>
      <c r="AA35" s="49"/>
      <c r="AB35" s="51" t="s">
        <v>8033</v>
      </c>
      <c r="AC35" s="60" t="s">
        <v>7980</v>
      </c>
      <c r="AD35" s="52" t="s">
        <v>7898</v>
      </c>
      <c r="AE35" s="52"/>
      <c r="AF35" s="92"/>
      <c r="AG35" s="92"/>
      <c r="AH35" s="92"/>
      <c r="AI35" s="92"/>
      <c r="AJ35" s="92"/>
    </row>
    <row r="36" spans="1:36" ht="17.25" customHeight="1">
      <c r="A36" s="35">
        <f t="shared" si="0"/>
        <v>35</v>
      </c>
      <c r="B36" s="42" t="s">
        <v>8034</v>
      </c>
      <c r="C36" s="42" t="str">
        <f t="shared" si="1"/>
        <v>co2_emissions_from_tertiary_sector</v>
      </c>
      <c r="D36" s="156" t="s">
        <v>8035</v>
      </c>
      <c r="E36" s="156" t="s">
        <v>8024</v>
      </c>
      <c r="F36" s="68" t="s">
        <v>1094</v>
      </c>
      <c r="G36" t="s">
        <v>1010</v>
      </c>
      <c r="H36" s="46"/>
      <c r="I36" s="46"/>
      <c r="J36" s="156" t="s">
        <v>8025</v>
      </c>
      <c r="K36" s="46"/>
      <c r="L36" s="46" t="s">
        <v>8014</v>
      </c>
      <c r="M36" s="46" t="s">
        <v>7908</v>
      </c>
      <c r="N36" s="46" t="s">
        <v>8026</v>
      </c>
      <c r="O36" s="46" t="s">
        <v>7916</v>
      </c>
      <c r="P36" s="44" t="s">
        <v>8021</v>
      </c>
      <c r="Q36" s="46" t="s">
        <v>8027</v>
      </c>
      <c r="R36" s="46" t="s">
        <v>8028</v>
      </c>
      <c r="S36" s="46" t="s">
        <v>8029</v>
      </c>
      <c r="T36" s="46" t="s">
        <v>8030</v>
      </c>
      <c r="U36" s="178" t="str">
        <f>CONCATENATE(Tabla1[[#This Row],[SDG Targets]]," ",Tabla1[[#This Row],[SDG Targets5]]," ",Tabla1[[#This Row],[SDG Targets6]]," ",Tabla1[[#This Row],[SDG Targets7]]," ",Tabla1[[#This Row],[SDG Targets8]])</f>
        <v>T 3.9 T7.2 T 9.2 T 9.4 T 13.3</v>
      </c>
      <c r="V36" s="156" t="s">
        <v>8031</v>
      </c>
      <c r="W36" s="48" t="s">
        <v>7946</v>
      </c>
      <c r="X36" s="44" t="s">
        <v>7894</v>
      </c>
      <c r="Y36" s="44" t="s">
        <v>7948</v>
      </c>
      <c r="Z36" s="44" t="s">
        <v>8032</v>
      </c>
      <c r="AA36" s="49"/>
      <c r="AB36" s="51" t="s">
        <v>8036</v>
      </c>
      <c r="AC36" s="60" t="s">
        <v>7980</v>
      </c>
      <c r="AD36" s="52" t="s">
        <v>7898</v>
      </c>
      <c r="AE36" s="52"/>
      <c r="AF36" s="92"/>
      <c r="AG36" s="92"/>
      <c r="AH36" s="92"/>
      <c r="AI36" s="92"/>
      <c r="AJ36" s="92"/>
    </row>
    <row r="37" spans="1:36" ht="17.7" customHeight="1">
      <c r="A37" s="35">
        <f t="shared" si="0"/>
        <v>36</v>
      </c>
      <c r="B37" s="42" t="s">
        <v>8037</v>
      </c>
      <c r="C37" s="42" t="str">
        <f t="shared" si="1"/>
        <v>co2_emissions_from_non_ets_industries</v>
      </c>
      <c r="D37" s="156" t="s">
        <v>8038</v>
      </c>
      <c r="E37" s="156" t="s">
        <v>8024</v>
      </c>
      <c r="F37" s="68" t="s">
        <v>631</v>
      </c>
      <c r="G37" t="s">
        <v>1010</v>
      </c>
      <c r="H37" s="46"/>
      <c r="I37" s="46"/>
      <c r="J37" s="156" t="s">
        <v>8025</v>
      </c>
      <c r="K37" s="46"/>
      <c r="L37" s="46" t="s">
        <v>8014</v>
      </c>
      <c r="M37" s="46" t="s">
        <v>7908</v>
      </c>
      <c r="N37" s="46" t="s">
        <v>8026</v>
      </c>
      <c r="O37" s="46" t="s">
        <v>7916</v>
      </c>
      <c r="P37" s="44" t="s">
        <v>8021</v>
      </c>
      <c r="Q37" s="46" t="s">
        <v>8027</v>
      </c>
      <c r="R37" s="46" t="s">
        <v>8028</v>
      </c>
      <c r="S37" s="46" t="s">
        <v>8029</v>
      </c>
      <c r="T37" s="46" t="s">
        <v>8030</v>
      </c>
      <c r="U37" s="178" t="str">
        <f>CONCATENATE(Tabla1[[#This Row],[SDG Targets]]," ",Tabla1[[#This Row],[SDG Targets5]]," ",Tabla1[[#This Row],[SDG Targets6]]," ",Tabla1[[#This Row],[SDG Targets7]]," ",Tabla1[[#This Row],[SDG Targets8]])</f>
        <v>T 3.9 T7.2 T 9.2 T 9.4 T 13.3</v>
      </c>
      <c r="V37" s="156" t="s">
        <v>8031</v>
      </c>
      <c r="W37" s="53" t="s">
        <v>7946</v>
      </c>
      <c r="X37" s="44" t="s">
        <v>7894</v>
      </c>
      <c r="Y37" s="44" t="s">
        <v>7948</v>
      </c>
      <c r="Z37" s="44" t="s">
        <v>8032</v>
      </c>
      <c r="AA37" s="49"/>
      <c r="AB37" s="51" t="s">
        <v>8039</v>
      </c>
      <c r="AC37" s="60" t="s">
        <v>7980</v>
      </c>
      <c r="AD37" s="52" t="s">
        <v>7898</v>
      </c>
      <c r="AE37" s="52"/>
      <c r="AF37" s="92"/>
      <c r="AG37" s="92"/>
      <c r="AH37" s="92"/>
      <c r="AI37" s="92"/>
      <c r="AJ37" s="92"/>
    </row>
    <row r="38" spans="1:36" ht="42" customHeight="1">
      <c r="A38" s="35">
        <f t="shared" si="0"/>
        <v>37</v>
      </c>
      <c r="B38" s="42" t="s">
        <v>8040</v>
      </c>
      <c r="C38" s="42" t="str">
        <f t="shared" si="1"/>
        <v>number_of_deaths_due_to_accidental_poisoning_by_and_exposure_to_noxious_substances_per_100000_people</v>
      </c>
      <c r="D38" s="156" t="s">
        <v>8041</v>
      </c>
      <c r="E38" s="160" t="s">
        <v>8042</v>
      </c>
      <c r="F38" s="45" t="s">
        <v>309</v>
      </c>
      <c r="G38" s="44" t="s">
        <v>304</v>
      </c>
      <c r="H38" s="44"/>
      <c r="I38" s="44"/>
      <c r="J38" s="169" t="s">
        <v>7915</v>
      </c>
      <c r="K38" s="44"/>
      <c r="L38" s="44" t="s">
        <v>8014</v>
      </c>
      <c r="M38" s="46"/>
      <c r="N38" s="46"/>
      <c r="O38" s="46"/>
      <c r="P38" s="44" t="s">
        <v>8021</v>
      </c>
      <c r="Q38" s="46"/>
      <c r="R38" s="46"/>
      <c r="S38" s="46"/>
      <c r="T38" s="46"/>
      <c r="U38" s="178" t="str">
        <f>CONCATENATE(Tabla1[[#This Row],[SDG Targets]]," ",Tabla1[[#This Row],[SDG Targets5]]," ",Tabla1[[#This Row],[SDG Targets6]]," ",Tabla1[[#This Row],[SDG Targets7]]," ",Tabla1[[#This Row],[SDG Targets8]])</f>
        <v xml:space="preserve">T 3.9    </v>
      </c>
      <c r="V38" s="156" t="s">
        <v>7920</v>
      </c>
      <c r="W38" s="48" t="s">
        <v>7946</v>
      </c>
      <c r="X38" s="44" t="s">
        <v>7894</v>
      </c>
      <c r="Y38" s="44" t="s">
        <v>7948</v>
      </c>
      <c r="Z38" s="44" t="s">
        <v>7949</v>
      </c>
      <c r="AA38" s="49"/>
      <c r="AB38" s="51" t="s">
        <v>8043</v>
      </c>
      <c r="AC38" s="51" t="s">
        <v>7897</v>
      </c>
      <c r="AD38" s="52" t="s">
        <v>7898</v>
      </c>
      <c r="AE38" s="52"/>
      <c r="AF38" s="211"/>
      <c r="AG38" s="92"/>
      <c r="AH38" s="92"/>
      <c r="AI38" s="92"/>
      <c r="AJ38" s="92"/>
    </row>
    <row r="39" spans="1:36" ht="43.5" customHeight="1">
      <c r="A39" s="35">
        <f t="shared" si="0"/>
        <v>38</v>
      </c>
      <c r="B39" s="42" t="s">
        <v>8044</v>
      </c>
      <c r="C39" s="42" t="str">
        <f t="shared" si="1"/>
        <v>mortality_rate_attributed_to_unsafe_water_unsafe_sanitation_and_lack_of_hygiene</v>
      </c>
      <c r="D39" s="156" t="s">
        <v>8045</v>
      </c>
      <c r="E39" s="156" t="s">
        <v>8046</v>
      </c>
      <c r="F39" s="45" t="s">
        <v>309</v>
      </c>
      <c r="G39" s="44" t="s">
        <v>304</v>
      </c>
      <c r="H39" s="44"/>
      <c r="I39" s="44"/>
      <c r="J39" s="169" t="s">
        <v>7915</v>
      </c>
      <c r="K39" s="44"/>
      <c r="L39" s="44" t="s">
        <v>8014</v>
      </c>
      <c r="M39" s="46"/>
      <c r="N39" s="46"/>
      <c r="O39" s="46"/>
      <c r="P39" s="44" t="s">
        <v>8021</v>
      </c>
      <c r="Q39" s="46"/>
      <c r="R39" s="46"/>
      <c r="S39" s="46"/>
      <c r="T39" s="46"/>
      <c r="U39" s="178" t="str">
        <f>CONCATENATE(Tabla1[[#This Row],[SDG Targets]]," ",Tabla1[[#This Row],[SDG Targets5]]," ",Tabla1[[#This Row],[SDG Targets6]]," ",Tabla1[[#This Row],[SDG Targets7]]," ",Tabla1[[#This Row],[SDG Targets8]])</f>
        <v xml:space="preserve">T 3.9    </v>
      </c>
      <c r="V39" s="156" t="s">
        <v>7920</v>
      </c>
      <c r="W39" s="53" t="s">
        <v>7946</v>
      </c>
      <c r="X39" s="44" t="s">
        <v>7921</v>
      </c>
      <c r="Y39" s="44" t="s">
        <v>7948</v>
      </c>
      <c r="Z39" s="44" t="s">
        <v>7949</v>
      </c>
      <c r="AA39" s="49"/>
      <c r="AB39" s="51" t="s">
        <v>8047</v>
      </c>
      <c r="AC39" s="51" t="s">
        <v>7897</v>
      </c>
      <c r="AD39" s="52" t="s">
        <v>7898</v>
      </c>
      <c r="AE39" s="52"/>
      <c r="AF39" s="211"/>
      <c r="AG39" s="92"/>
      <c r="AH39" s="92"/>
      <c r="AI39" s="92"/>
      <c r="AJ39" s="92"/>
    </row>
    <row r="40" spans="1:36" ht="20.7" customHeight="1">
      <c r="A40" s="35">
        <f t="shared" si="0"/>
        <v>39</v>
      </c>
      <c r="B40" s="43" t="s">
        <v>8048</v>
      </c>
      <c r="C40" s="42" t="str">
        <f t="shared" si="1"/>
        <v>years_of_life_lost_due_to_air_pollution</v>
      </c>
      <c r="D40" s="156" t="s">
        <v>8049</v>
      </c>
      <c r="E40" s="160" t="s">
        <v>8050</v>
      </c>
      <c r="F40" s="45" t="s">
        <v>309</v>
      </c>
      <c r="G40" s="44" t="s">
        <v>304</v>
      </c>
      <c r="H40" s="44"/>
      <c r="I40" s="44"/>
      <c r="J40" s="155" t="s">
        <v>8051</v>
      </c>
      <c r="K40" s="44"/>
      <c r="L40" s="44" t="s">
        <v>8014</v>
      </c>
      <c r="M40" s="46"/>
      <c r="N40" s="46"/>
      <c r="O40" s="46"/>
      <c r="P40" s="44" t="s">
        <v>8021</v>
      </c>
      <c r="Q40" s="46"/>
      <c r="R40" s="46"/>
      <c r="S40" s="46"/>
      <c r="T40" s="46"/>
      <c r="U40" s="178" t="str">
        <f>CONCATENATE(Tabla1[[#This Row],[SDG Targets]]," ",Tabla1[[#This Row],[SDG Targets5]]," ",Tabla1[[#This Row],[SDG Targets6]]," ",Tabla1[[#This Row],[SDG Targets7]]," ",Tabla1[[#This Row],[SDG Targets8]])</f>
        <v xml:space="preserve">T 3.9    </v>
      </c>
      <c r="V40" s="156" t="s">
        <v>7920</v>
      </c>
      <c r="W40" s="48" t="s">
        <v>7946</v>
      </c>
      <c r="X40" s="44" t="s">
        <v>7921</v>
      </c>
      <c r="Y40" s="44" t="s">
        <v>7948</v>
      </c>
      <c r="Z40" s="44" t="s">
        <v>7949</v>
      </c>
      <c r="AA40" s="49" t="s">
        <v>7956</v>
      </c>
      <c r="AB40" s="67" t="s">
        <v>2296</v>
      </c>
      <c r="AC40" s="51" t="s">
        <v>7897</v>
      </c>
      <c r="AD40" s="52" t="s">
        <v>7898</v>
      </c>
      <c r="AE40" s="52"/>
      <c r="AF40" s="211"/>
      <c r="AG40" s="92"/>
      <c r="AH40" s="92"/>
      <c r="AI40" s="92"/>
      <c r="AJ40" s="92"/>
    </row>
    <row r="41" spans="1:36" ht="18" customHeight="1">
      <c r="A41" s="35">
        <f t="shared" si="0"/>
        <v>40</v>
      </c>
      <c r="B41" s="66" t="s">
        <v>8052</v>
      </c>
      <c r="C41" s="42" t="str">
        <f t="shared" si="1"/>
        <v>education_and_training_female</v>
      </c>
      <c r="D41" s="156" t="s">
        <v>8053</v>
      </c>
      <c r="E41" s="156" t="s">
        <v>8054</v>
      </c>
      <c r="F41" s="68" t="s">
        <v>1746</v>
      </c>
      <c r="G41" s="46"/>
      <c r="H41" s="46"/>
      <c r="I41" s="46"/>
      <c r="J41" s="156" t="s">
        <v>7886</v>
      </c>
      <c r="K41" s="46"/>
      <c r="L41" s="46" t="s">
        <v>8055</v>
      </c>
      <c r="M41" s="46"/>
      <c r="N41" s="46"/>
      <c r="O41" s="46"/>
      <c r="P41" s="46" t="s">
        <v>8056</v>
      </c>
      <c r="Q41" s="46"/>
      <c r="R41" s="46"/>
      <c r="S41" s="46"/>
      <c r="T41" s="46"/>
      <c r="U41" s="178" t="str">
        <f>CONCATENATE(Tabla1[[#This Row],[SDG Targets]]," ",Tabla1[[#This Row],[SDG Targets5]]," ",Tabla1[[#This Row],[SDG Targets6]]," ",Tabla1[[#This Row],[SDG Targets7]]," ",Tabla1[[#This Row],[SDG Targets8]])</f>
        <v xml:space="preserve">T 4.3    </v>
      </c>
      <c r="V41" s="156" t="s">
        <v>7892</v>
      </c>
      <c r="W41" s="53" t="s">
        <v>7961</v>
      </c>
      <c r="X41" s="46" t="s">
        <v>7894</v>
      </c>
      <c r="Y41" s="44" t="s">
        <v>7895</v>
      </c>
      <c r="Z41" s="44" t="s">
        <v>7896</v>
      </c>
      <c r="AA41" s="49" t="s">
        <v>8057</v>
      </c>
      <c r="AB41" s="67" t="s">
        <v>580</v>
      </c>
      <c r="AC41" s="51" t="s">
        <v>7897</v>
      </c>
      <c r="AD41" s="52" t="s">
        <v>7898</v>
      </c>
      <c r="AE41" s="52"/>
      <c r="AF41" s="92"/>
      <c r="AG41" s="92"/>
      <c r="AH41" s="92"/>
      <c r="AI41" s="92"/>
      <c r="AJ41" s="92"/>
    </row>
    <row r="42" spans="1:36" ht="29.1" customHeight="1">
      <c r="A42" s="35">
        <f t="shared" si="0"/>
        <v>41</v>
      </c>
      <c r="B42" s="42" t="s">
        <v>8058</v>
      </c>
      <c r="C42" s="42" t="str">
        <f t="shared" si="1"/>
        <v>as_education_index_population_with_tertiary_education</v>
      </c>
      <c r="D42" s="156" t="s">
        <v>8059</v>
      </c>
      <c r="E42" s="160" t="s">
        <v>8060</v>
      </c>
      <c r="F42" s="1" t="s">
        <v>1746</v>
      </c>
      <c r="G42" t="s">
        <v>68</v>
      </c>
      <c r="H42" s="44"/>
      <c r="I42" s="44"/>
      <c r="J42" s="156" t="s">
        <v>7886</v>
      </c>
      <c r="K42" s="44"/>
      <c r="L42" s="46" t="s">
        <v>8055</v>
      </c>
      <c r="M42" s="46" t="s">
        <v>7916</v>
      </c>
      <c r="N42" s="46"/>
      <c r="O42" s="46"/>
      <c r="P42" s="46" t="s">
        <v>8056</v>
      </c>
      <c r="Q42" s="46" t="s">
        <v>8061</v>
      </c>
      <c r="R42" s="46" t="s">
        <v>8030</v>
      </c>
      <c r="S42" s="46"/>
      <c r="T42" s="46"/>
      <c r="U42" s="178" t="str">
        <f>CONCATENATE(Tabla1[[#This Row],[SDG Targets]]," ",Tabla1[[#This Row],[SDG Targets5]]," ",Tabla1[[#This Row],[SDG Targets6]]," ",Tabla1[[#This Row],[SDG Targets7]]," ",Tabla1[[#This Row],[SDG Targets8]])</f>
        <v xml:space="preserve">T 4.3 T 4.5 T 13.3  </v>
      </c>
      <c r="V42" s="156" t="s">
        <v>7892</v>
      </c>
      <c r="W42" s="48" t="s">
        <v>8062</v>
      </c>
      <c r="X42" s="51" t="s">
        <v>7894</v>
      </c>
      <c r="Y42" s="51" t="s">
        <v>7895</v>
      </c>
      <c r="Z42" s="44" t="s">
        <v>8063</v>
      </c>
      <c r="AA42" s="49"/>
      <c r="AB42" s="51" t="s">
        <v>1747</v>
      </c>
      <c r="AC42" s="51" t="s">
        <v>7897</v>
      </c>
      <c r="AD42" s="52" t="s">
        <v>7898</v>
      </c>
      <c r="AE42" s="52"/>
      <c r="AF42" s="92"/>
      <c r="AG42" s="92"/>
      <c r="AH42" s="92"/>
      <c r="AI42" s="92"/>
      <c r="AJ42" s="92"/>
    </row>
    <row r="43" spans="1:36" ht="15.6" customHeight="1">
      <c r="A43" s="35">
        <f t="shared" si="0"/>
        <v>42</v>
      </c>
      <c r="B43" s="66" t="s">
        <v>956</v>
      </c>
      <c r="C43" s="42" t="str">
        <f t="shared" si="1"/>
        <v>gender_pay_gap</v>
      </c>
      <c r="D43" s="156" t="s">
        <v>8064</v>
      </c>
      <c r="E43" s="156" t="s">
        <v>8065</v>
      </c>
      <c r="F43" s="68" t="s">
        <v>34</v>
      </c>
      <c r="G43" s="46" t="s">
        <v>960</v>
      </c>
      <c r="H43" s="46"/>
      <c r="I43" s="46"/>
      <c r="J43" s="156" t="s">
        <v>7886</v>
      </c>
      <c r="K43" s="46"/>
      <c r="L43" s="46" t="s">
        <v>8066</v>
      </c>
      <c r="M43" s="46"/>
      <c r="N43" s="46"/>
      <c r="O43" s="46"/>
      <c r="P43" s="46" t="s">
        <v>8067</v>
      </c>
      <c r="Q43" s="46"/>
      <c r="R43" s="46"/>
      <c r="S43" s="46"/>
      <c r="T43" s="46"/>
      <c r="U43" s="178" t="str">
        <f>CONCATENATE(Tabla1[[#This Row],[SDG Targets]]," ",Tabla1[[#This Row],[SDG Targets5]]," ",Tabla1[[#This Row],[SDG Targets6]]," ",Tabla1[[#This Row],[SDG Targets7]]," ",Tabla1[[#This Row],[SDG Targets8]])</f>
        <v xml:space="preserve">T 5.1    </v>
      </c>
      <c r="V43" s="156" t="s">
        <v>7892</v>
      </c>
      <c r="W43" s="53" t="s">
        <v>8062</v>
      </c>
      <c r="X43" s="46" t="s">
        <v>7921</v>
      </c>
      <c r="Y43" s="44" t="s">
        <v>7895</v>
      </c>
      <c r="Z43" s="44" t="s">
        <v>7896</v>
      </c>
      <c r="AA43" s="49"/>
      <c r="AB43" s="67" t="s">
        <v>955</v>
      </c>
      <c r="AC43" s="51" t="s">
        <v>7897</v>
      </c>
      <c r="AD43" s="52" t="s">
        <v>7898</v>
      </c>
      <c r="AE43" s="52"/>
      <c r="AF43" s="92"/>
      <c r="AG43" s="92"/>
      <c r="AH43" s="92"/>
      <c r="AI43" s="92"/>
      <c r="AJ43" s="92"/>
    </row>
    <row r="44" spans="1:36" ht="17.100000000000001" customHeight="1">
      <c r="A44" s="35">
        <f t="shared" si="0"/>
        <v>43</v>
      </c>
      <c r="B44" s="66" t="s">
        <v>8068</v>
      </c>
      <c r="C44" s="42" t="str">
        <f t="shared" si="1"/>
        <v>share_of_women_in_regional_assemblies</v>
      </c>
      <c r="D44" s="156" t="s">
        <v>8069</v>
      </c>
      <c r="E44" s="160" t="s">
        <v>8070</v>
      </c>
      <c r="F44" s="68" t="s">
        <v>34</v>
      </c>
      <c r="G44" s="46" t="s">
        <v>954</v>
      </c>
      <c r="H44" s="46"/>
      <c r="I44" s="46"/>
      <c r="J44" s="156" t="s">
        <v>158</v>
      </c>
      <c r="K44" s="46"/>
      <c r="L44" s="46" t="s">
        <v>8066</v>
      </c>
      <c r="M44" s="46"/>
      <c r="N44" s="46"/>
      <c r="O44" s="46"/>
      <c r="P44" s="46" t="s">
        <v>8071</v>
      </c>
      <c r="Q44" s="46"/>
      <c r="R44" s="46"/>
      <c r="S44" s="46"/>
      <c r="T44" s="46"/>
      <c r="U44" s="178" t="str">
        <f>CONCATENATE(Tabla1[[#This Row],[SDG Targets]]," ",Tabla1[[#This Row],[SDG Targets5]]," ",Tabla1[[#This Row],[SDG Targets6]]," ",Tabla1[[#This Row],[SDG Targets7]]," ",Tabla1[[#This Row],[SDG Targets8]])</f>
        <v xml:space="preserve">T 5.5    </v>
      </c>
      <c r="V44" s="156" t="s">
        <v>7892</v>
      </c>
      <c r="W44" s="48" t="s">
        <v>8062</v>
      </c>
      <c r="X44" s="69" t="s">
        <v>7921</v>
      </c>
      <c r="Y44" s="44" t="s">
        <v>7895</v>
      </c>
      <c r="Z44" s="44" t="s">
        <v>7922</v>
      </c>
      <c r="AA44" s="49"/>
      <c r="AB44" s="67" t="s">
        <v>948</v>
      </c>
      <c r="AC44" s="51" t="s">
        <v>7897</v>
      </c>
      <c r="AD44" s="52" t="s">
        <v>7898</v>
      </c>
      <c r="AE44" s="52"/>
      <c r="AF44" s="92"/>
      <c r="AG44" s="92"/>
      <c r="AH44" s="92"/>
      <c r="AI44" s="92"/>
      <c r="AJ44" s="92"/>
    </row>
    <row r="45" spans="1:36" ht="15.6" customHeight="1">
      <c r="A45" s="35">
        <f t="shared" si="0"/>
        <v>44</v>
      </c>
      <c r="B45" s="66" t="s">
        <v>8072</v>
      </c>
      <c r="C45" s="42" t="str">
        <f t="shared" si="1"/>
        <v>gini_index</v>
      </c>
      <c r="D45" s="156" t="s">
        <v>8073</v>
      </c>
      <c r="E45" s="156" t="s">
        <v>8074</v>
      </c>
      <c r="F45" s="68" t="s">
        <v>34</v>
      </c>
      <c r="G45" s="46" t="s">
        <v>960</v>
      </c>
      <c r="H45" s="46"/>
      <c r="I45" s="46"/>
      <c r="J45" s="156" t="s">
        <v>158</v>
      </c>
      <c r="K45" s="46"/>
      <c r="L45" s="46" t="s">
        <v>8066</v>
      </c>
      <c r="M45" s="46"/>
      <c r="N45" s="46"/>
      <c r="O45" s="46"/>
      <c r="P45" s="46" t="s">
        <v>8075</v>
      </c>
      <c r="Q45" s="46"/>
      <c r="R45" s="46"/>
      <c r="S45" s="46"/>
      <c r="T45" s="46"/>
      <c r="U45" s="178" t="str">
        <f>CONCATENATE(Tabla1[[#This Row],[SDG Targets]]," ",Tabla1[[#This Row],[SDG Targets5]]," ",Tabla1[[#This Row],[SDG Targets6]]," ",Tabla1[[#This Row],[SDG Targets7]]," ",Tabla1[[#This Row],[SDG Targets8]])</f>
        <v xml:space="preserve">T 5.a    </v>
      </c>
      <c r="V45" s="156" t="s">
        <v>7892</v>
      </c>
      <c r="W45" s="53" t="s">
        <v>8062</v>
      </c>
      <c r="X45" s="46" t="s">
        <v>7894</v>
      </c>
      <c r="Y45" s="44" t="s">
        <v>7895</v>
      </c>
      <c r="Z45" s="44" t="s">
        <v>7896</v>
      </c>
      <c r="AA45" s="49"/>
      <c r="AB45" s="67" t="s">
        <v>1146</v>
      </c>
      <c r="AC45" s="51" t="s">
        <v>7897</v>
      </c>
      <c r="AD45" s="52" t="s">
        <v>7898</v>
      </c>
      <c r="AE45" s="52"/>
      <c r="AF45" s="92"/>
      <c r="AG45" s="92"/>
      <c r="AH45" s="92"/>
      <c r="AI45" s="92"/>
      <c r="AJ45" s="92"/>
    </row>
    <row r="46" spans="1:36" ht="30" customHeight="1">
      <c r="A46" s="35">
        <f t="shared" si="0"/>
        <v>45</v>
      </c>
      <c r="B46" s="66" t="s">
        <v>8076</v>
      </c>
      <c r="C46" s="42" t="str">
        <f t="shared" si="1"/>
        <v>proportion_of_population_with_access_to_electricity</v>
      </c>
      <c r="D46" s="156" t="s">
        <v>8077</v>
      </c>
      <c r="E46" s="160" t="s">
        <v>8078</v>
      </c>
      <c r="F46" s="68" t="s">
        <v>34</v>
      </c>
      <c r="G46" s="46" t="s">
        <v>1737</v>
      </c>
      <c r="H46" s="46"/>
      <c r="I46" s="46"/>
      <c r="J46" s="156" t="s">
        <v>7886</v>
      </c>
      <c r="K46" s="46"/>
      <c r="L46" s="46" t="s">
        <v>7908</v>
      </c>
      <c r="M46" s="46"/>
      <c r="N46" s="46"/>
      <c r="O46" s="46"/>
      <c r="P46" s="46" t="s">
        <v>7909</v>
      </c>
      <c r="Q46" s="46"/>
      <c r="R46" s="46"/>
      <c r="S46" s="46"/>
      <c r="T46" s="46"/>
      <c r="U46" s="178" t="str">
        <f>CONCATENATE(Tabla1[[#This Row],[SDG Targets]]," ",Tabla1[[#This Row],[SDG Targets5]]," ",Tabla1[[#This Row],[SDG Targets6]]," ",Tabla1[[#This Row],[SDG Targets7]]," ",Tabla1[[#This Row],[SDG Targets8]])</f>
        <v xml:space="preserve">T 7.1    </v>
      </c>
      <c r="V46" s="156" t="s">
        <v>7892</v>
      </c>
      <c r="W46" s="48" t="s">
        <v>8062</v>
      </c>
      <c r="X46" s="46" t="s">
        <v>7921</v>
      </c>
      <c r="Y46" s="44" t="s">
        <v>7895</v>
      </c>
      <c r="Z46" s="44" t="s">
        <v>7896</v>
      </c>
      <c r="AA46" s="49"/>
      <c r="AB46" s="51" t="s">
        <v>1733</v>
      </c>
      <c r="AC46" s="51" t="s">
        <v>7897</v>
      </c>
      <c r="AD46" s="52" t="s">
        <v>7898</v>
      </c>
      <c r="AE46" s="52"/>
      <c r="AF46" s="92"/>
      <c r="AG46" s="92"/>
      <c r="AH46" s="92"/>
      <c r="AI46" s="92"/>
      <c r="AJ46" s="92"/>
    </row>
    <row r="47" spans="1:36" ht="31.2" customHeight="1">
      <c r="A47" s="35">
        <f t="shared" si="0"/>
        <v>46</v>
      </c>
      <c r="B47" s="67" t="s">
        <v>1905</v>
      </c>
      <c r="C47" s="42" t="str">
        <f>SUBSTITUTE(SUBSTITUTE(SUBSTITUTE(SUBSTITUTE(SUBSTITUTE(SUBSTITUTE(SUBSTITUTE(SUBSTITUTE(LOWER(B47), "(", ""), ")", ""), " - ", "_"), " ", "_"), ",", ""), ".", ""), "-", "_"), ":", "")</f>
        <v>residential_final_energy_consumption_from_electricity</v>
      </c>
      <c r="D47" s="156" t="s">
        <v>8079</v>
      </c>
      <c r="E47" s="156" t="s">
        <v>8080</v>
      </c>
      <c r="F47" s="68" t="s">
        <v>903</v>
      </c>
      <c r="G47" s="46"/>
      <c r="H47" s="46"/>
      <c r="I47" s="46"/>
      <c r="J47" s="156" t="s">
        <v>8081</v>
      </c>
      <c r="K47" s="46"/>
      <c r="L47" s="46" t="s">
        <v>7908</v>
      </c>
      <c r="M47" s="46"/>
      <c r="N47" s="46"/>
      <c r="O47" s="46"/>
      <c r="P47" s="46" t="s">
        <v>8082</v>
      </c>
      <c r="Q47" s="46" t="s">
        <v>8083</v>
      </c>
      <c r="R47" s="46"/>
      <c r="S47" s="46"/>
      <c r="T47" s="46"/>
      <c r="U47" s="178" t="str">
        <f>CONCATENATE(Tabla1[[#This Row],[SDG Targets]]," ",Tabla1[[#This Row],[SDG Targets5]]," ",Tabla1[[#This Row],[SDG Targets6]]," ",Tabla1[[#This Row],[SDG Targets7]]," ",Tabla1[[#This Row],[SDG Targets8]])</f>
        <v xml:space="preserve">T 7.2 T 7.3   </v>
      </c>
      <c r="V47" s="156" t="s">
        <v>8031</v>
      </c>
      <c r="W47" s="70" t="s">
        <v>7946</v>
      </c>
      <c r="X47" s="69" t="s">
        <v>7894</v>
      </c>
      <c r="Y47" s="44" t="s">
        <v>7948</v>
      </c>
      <c r="Z47" s="44" t="s">
        <v>8032</v>
      </c>
      <c r="AA47" s="49"/>
      <c r="AB47" s="67" t="s">
        <v>8084</v>
      </c>
      <c r="AC47" s="60" t="s">
        <v>7963</v>
      </c>
      <c r="AD47" s="52" t="s">
        <v>7898</v>
      </c>
      <c r="AE47" s="52" t="s">
        <v>38</v>
      </c>
      <c r="AF47" s="93"/>
      <c r="AG47" s="94">
        <v>26050</v>
      </c>
      <c r="AH47" s="94">
        <v>18663</v>
      </c>
      <c r="AI47" s="92" t="s">
        <v>8085</v>
      </c>
      <c r="AJ47" s="92"/>
    </row>
    <row r="48" spans="1:36" ht="27.6" customHeight="1">
      <c r="A48" s="35">
        <f t="shared" si="0"/>
        <v>47</v>
      </c>
      <c r="B48" s="67" t="s">
        <v>1937</v>
      </c>
      <c r="C48" s="42" t="str">
        <f t="shared" si="1"/>
        <v>residential_final_energy_consumption_from_natural_gas</v>
      </c>
      <c r="D48" s="156" t="s">
        <v>8086</v>
      </c>
      <c r="E48" s="156" t="s">
        <v>8080</v>
      </c>
      <c r="F48" s="68" t="s">
        <v>903</v>
      </c>
      <c r="G48" s="46"/>
      <c r="H48" s="46"/>
      <c r="I48" s="46"/>
      <c r="J48" s="156" t="s">
        <v>8081</v>
      </c>
      <c r="K48" s="46"/>
      <c r="L48" s="46" t="s">
        <v>7908</v>
      </c>
      <c r="M48" s="46"/>
      <c r="N48" s="46"/>
      <c r="O48" s="46"/>
      <c r="P48" s="46" t="s">
        <v>8082</v>
      </c>
      <c r="Q48" s="46" t="s">
        <v>8083</v>
      </c>
      <c r="R48" s="46"/>
      <c r="S48" s="46"/>
      <c r="T48" s="46"/>
      <c r="U48" s="178" t="str">
        <f>CONCATENATE(Tabla1[[#This Row],[SDG Targets]]," ",Tabla1[[#This Row],[SDG Targets5]]," ",Tabla1[[#This Row],[SDG Targets6]]," ",Tabla1[[#This Row],[SDG Targets7]]," ",Tabla1[[#This Row],[SDG Targets8]])</f>
        <v xml:space="preserve">T 7.2 T 7.3   </v>
      </c>
      <c r="V48" s="156" t="s">
        <v>8031</v>
      </c>
      <c r="W48" s="71" t="s">
        <v>7946</v>
      </c>
      <c r="X48" s="69" t="s">
        <v>7894</v>
      </c>
      <c r="Y48" s="44" t="s">
        <v>7948</v>
      </c>
      <c r="Z48" s="44" t="s">
        <v>8032</v>
      </c>
      <c r="AA48" s="49"/>
      <c r="AB48" s="67" t="s">
        <v>8087</v>
      </c>
      <c r="AC48" s="60" t="s">
        <v>7963</v>
      </c>
      <c r="AD48" s="52" t="s">
        <v>7898</v>
      </c>
      <c r="AE48" s="52" t="s">
        <v>38</v>
      </c>
      <c r="AF48" s="93"/>
      <c r="AG48" s="92"/>
      <c r="AH48" s="92"/>
      <c r="AI48" s="92"/>
      <c r="AJ48" s="92"/>
    </row>
    <row r="49" spans="1:36" ht="30" customHeight="1">
      <c r="A49" s="35">
        <f t="shared" si="0"/>
        <v>48</v>
      </c>
      <c r="B49" s="67" t="s">
        <v>8088</v>
      </c>
      <c r="C49" s="42" t="str">
        <f t="shared" si="1"/>
        <v>residential_final_energy_consumption_from_liquid_gas</v>
      </c>
      <c r="D49" s="156" t="s">
        <v>8089</v>
      </c>
      <c r="E49" s="156" t="s">
        <v>8080</v>
      </c>
      <c r="F49" s="68" t="s">
        <v>903</v>
      </c>
      <c r="G49" s="46"/>
      <c r="H49" s="46"/>
      <c r="I49" s="46"/>
      <c r="J49" s="156" t="s">
        <v>8081</v>
      </c>
      <c r="K49" s="46"/>
      <c r="L49" s="46" t="s">
        <v>7908</v>
      </c>
      <c r="M49" s="46"/>
      <c r="N49" s="46"/>
      <c r="O49" s="46"/>
      <c r="P49" s="46" t="s">
        <v>8082</v>
      </c>
      <c r="Q49" s="46" t="s">
        <v>8083</v>
      </c>
      <c r="R49" s="46"/>
      <c r="S49" s="46"/>
      <c r="T49" s="46"/>
      <c r="U49" s="178" t="str">
        <f>CONCATENATE(Tabla1[[#This Row],[SDG Targets]]," ",Tabla1[[#This Row],[SDG Targets5]]," ",Tabla1[[#This Row],[SDG Targets6]]," ",Tabla1[[#This Row],[SDG Targets7]]," ",Tabla1[[#This Row],[SDG Targets8]])</f>
        <v xml:space="preserve">T 7.2 T 7.3   </v>
      </c>
      <c r="V49" s="156" t="s">
        <v>8031</v>
      </c>
      <c r="W49" s="70" t="s">
        <v>7946</v>
      </c>
      <c r="X49" s="69" t="s">
        <v>7894</v>
      </c>
      <c r="Y49" s="44" t="s">
        <v>7948</v>
      </c>
      <c r="Z49" s="44" t="s">
        <v>8032</v>
      </c>
      <c r="AA49" s="49"/>
      <c r="AB49" s="67" t="s">
        <v>8090</v>
      </c>
      <c r="AC49" s="60" t="s">
        <v>7963</v>
      </c>
      <c r="AD49" s="52" t="s">
        <v>7898</v>
      </c>
      <c r="AE49" s="52" t="s">
        <v>38</v>
      </c>
      <c r="AF49" s="93"/>
      <c r="AG49" s="92"/>
      <c r="AH49" s="92"/>
      <c r="AI49" s="92"/>
      <c r="AJ49" s="92"/>
    </row>
    <row r="50" spans="1:36" ht="28.5" customHeight="1">
      <c r="A50" s="35">
        <f t="shared" si="0"/>
        <v>49</v>
      </c>
      <c r="B50" s="67" t="s">
        <v>8091</v>
      </c>
      <c r="C50" s="42" t="str">
        <f t="shared" si="1"/>
        <v>residential_final_energy_consumption_from_heating_oil</v>
      </c>
      <c r="D50" s="156" t="s">
        <v>8092</v>
      </c>
      <c r="E50" s="160" t="s">
        <v>7943</v>
      </c>
      <c r="F50" s="68" t="s">
        <v>903</v>
      </c>
      <c r="G50" s="46"/>
      <c r="H50" s="46"/>
      <c r="I50" s="46"/>
      <c r="J50" s="156" t="s">
        <v>8081</v>
      </c>
      <c r="K50" s="46"/>
      <c r="L50" s="46" t="s">
        <v>7908</v>
      </c>
      <c r="M50" s="46"/>
      <c r="N50" s="46"/>
      <c r="O50" s="46"/>
      <c r="P50" s="46" t="s">
        <v>8082</v>
      </c>
      <c r="Q50" s="46" t="s">
        <v>8083</v>
      </c>
      <c r="R50" s="46"/>
      <c r="S50" s="46"/>
      <c r="T50" s="46"/>
      <c r="U50" s="178" t="str">
        <f>CONCATENATE(Tabla1[[#This Row],[SDG Targets]]," ",Tabla1[[#This Row],[SDG Targets5]]," ",Tabla1[[#This Row],[SDG Targets6]]," ",Tabla1[[#This Row],[SDG Targets7]]," ",Tabla1[[#This Row],[SDG Targets8]])</f>
        <v xml:space="preserve">T 7.2 T 7.3   </v>
      </c>
      <c r="V50" s="156" t="s">
        <v>8031</v>
      </c>
      <c r="W50" s="71" t="s">
        <v>7946</v>
      </c>
      <c r="X50" s="69" t="s">
        <v>7894</v>
      </c>
      <c r="Y50" s="44" t="s">
        <v>7948</v>
      </c>
      <c r="Z50" s="44" t="s">
        <v>8032</v>
      </c>
      <c r="AA50" s="49"/>
      <c r="AB50" s="67" t="s">
        <v>7950</v>
      </c>
      <c r="AC50" s="51" t="s">
        <v>7950</v>
      </c>
      <c r="AD50" s="74" t="s">
        <v>7951</v>
      </c>
      <c r="AE50" s="52" t="s">
        <v>8093</v>
      </c>
      <c r="AF50" s="92"/>
      <c r="AG50" s="92"/>
      <c r="AH50" s="92"/>
      <c r="AI50" s="92"/>
      <c r="AJ50" s="92"/>
    </row>
    <row r="51" spans="1:36" ht="26.1" customHeight="1">
      <c r="A51" s="35">
        <f t="shared" si="0"/>
        <v>50</v>
      </c>
      <c r="B51" s="67" t="s">
        <v>8094</v>
      </c>
      <c r="C51" s="42" t="str">
        <f t="shared" si="1"/>
        <v>residential_final_energy_consumption_from_diesel</v>
      </c>
      <c r="D51" s="156" t="s">
        <v>8095</v>
      </c>
      <c r="E51" s="156" t="s">
        <v>8080</v>
      </c>
      <c r="F51" s="68" t="s">
        <v>903</v>
      </c>
      <c r="G51" s="46"/>
      <c r="H51" s="46"/>
      <c r="I51" s="46"/>
      <c r="J51" s="156" t="s">
        <v>338</v>
      </c>
      <c r="K51" s="46"/>
      <c r="L51" s="46" t="s">
        <v>7908</v>
      </c>
      <c r="M51" s="46"/>
      <c r="N51" s="46"/>
      <c r="O51" s="46"/>
      <c r="P51" s="46" t="s">
        <v>8082</v>
      </c>
      <c r="Q51" s="46" t="s">
        <v>8083</v>
      </c>
      <c r="R51" s="46"/>
      <c r="S51" s="46"/>
      <c r="T51" s="46"/>
      <c r="U51" s="178" t="str">
        <f>CONCATENATE(Tabla1[[#This Row],[SDG Targets]]," ",Tabla1[[#This Row],[SDG Targets5]]," ",Tabla1[[#This Row],[SDG Targets6]]," ",Tabla1[[#This Row],[SDG Targets7]]," ",Tabla1[[#This Row],[SDG Targets8]])</f>
        <v xml:space="preserve">T 7.2 T 7.3   </v>
      </c>
      <c r="V51" s="156" t="s">
        <v>8031</v>
      </c>
      <c r="W51" s="70" t="s">
        <v>7946</v>
      </c>
      <c r="X51" s="69" t="s">
        <v>7894</v>
      </c>
      <c r="Y51" s="44" t="s">
        <v>7948</v>
      </c>
      <c r="Z51" s="44" t="s">
        <v>8032</v>
      </c>
      <c r="AA51" s="49"/>
      <c r="AB51" s="67" t="s">
        <v>8096</v>
      </c>
      <c r="AC51" s="60" t="s">
        <v>7963</v>
      </c>
      <c r="AD51" s="52" t="s">
        <v>7898</v>
      </c>
      <c r="AE51" s="52" t="s">
        <v>38</v>
      </c>
      <c r="AF51" s="93"/>
      <c r="AG51" s="92"/>
      <c r="AH51" s="92"/>
      <c r="AI51" s="92"/>
      <c r="AJ51" s="92"/>
    </row>
    <row r="52" spans="1:36" ht="29.7" customHeight="1">
      <c r="A52" s="35">
        <f t="shared" si="0"/>
        <v>51</v>
      </c>
      <c r="B52" s="67" t="s">
        <v>8097</v>
      </c>
      <c r="C52" s="42" t="str">
        <f t="shared" si="1"/>
        <v>residential_final_energy_consumption_from_gasoline</v>
      </c>
      <c r="D52" s="156" t="s">
        <v>8098</v>
      </c>
      <c r="E52" s="160" t="s">
        <v>7943</v>
      </c>
      <c r="F52" s="68" t="s">
        <v>903</v>
      </c>
      <c r="G52" s="46"/>
      <c r="H52" s="46"/>
      <c r="I52" s="46"/>
      <c r="J52" s="156" t="s">
        <v>338</v>
      </c>
      <c r="K52" s="46"/>
      <c r="L52" s="46" t="s">
        <v>7908</v>
      </c>
      <c r="M52" s="46"/>
      <c r="N52" s="46"/>
      <c r="O52" s="46"/>
      <c r="P52" s="46" t="s">
        <v>8082</v>
      </c>
      <c r="Q52" s="46" t="s">
        <v>8083</v>
      </c>
      <c r="R52" s="46"/>
      <c r="S52" s="46"/>
      <c r="T52" s="46"/>
      <c r="U52" s="178" t="str">
        <f>CONCATENATE(Tabla1[[#This Row],[SDG Targets]]," ",Tabla1[[#This Row],[SDG Targets5]]," ",Tabla1[[#This Row],[SDG Targets6]]," ",Tabla1[[#This Row],[SDG Targets7]]," ",Tabla1[[#This Row],[SDG Targets8]])</f>
        <v xml:space="preserve">T 7.2 T 7.3   </v>
      </c>
      <c r="V52" s="156" t="s">
        <v>8031</v>
      </c>
      <c r="W52" s="71" t="s">
        <v>7946</v>
      </c>
      <c r="X52" s="69" t="s">
        <v>7894</v>
      </c>
      <c r="Y52" s="44" t="s">
        <v>7948</v>
      </c>
      <c r="Z52" s="44" t="s">
        <v>8032</v>
      </c>
      <c r="AA52" s="49"/>
      <c r="AB52" s="67" t="s">
        <v>7950</v>
      </c>
      <c r="AC52" s="51" t="s">
        <v>7950</v>
      </c>
      <c r="AD52" s="74" t="s">
        <v>7951</v>
      </c>
      <c r="AE52" s="52" t="s">
        <v>8093</v>
      </c>
      <c r="AF52" s="92"/>
      <c r="AG52" s="92"/>
      <c r="AH52" s="92"/>
      <c r="AI52" s="92"/>
      <c r="AJ52" s="92"/>
    </row>
    <row r="53" spans="1:36" ht="28.2" customHeight="1">
      <c r="A53" s="35">
        <f t="shared" si="0"/>
        <v>52</v>
      </c>
      <c r="B53" s="67" t="s">
        <v>1927</v>
      </c>
      <c r="C53" s="42" t="str">
        <f t="shared" si="1"/>
        <v>residential_final_energy_consumption_from_lignite</v>
      </c>
      <c r="D53" s="156" t="s">
        <v>8099</v>
      </c>
      <c r="E53" s="156" t="s">
        <v>8080</v>
      </c>
      <c r="F53" s="68" t="s">
        <v>903</v>
      </c>
      <c r="G53" s="46"/>
      <c r="H53" s="46"/>
      <c r="I53" s="46"/>
      <c r="J53" s="156" t="s">
        <v>338</v>
      </c>
      <c r="K53" s="46"/>
      <c r="L53" s="46" t="s">
        <v>7908</v>
      </c>
      <c r="M53" s="46"/>
      <c r="N53" s="46"/>
      <c r="O53" s="46"/>
      <c r="P53" s="46" t="s">
        <v>8082</v>
      </c>
      <c r="Q53" s="46" t="s">
        <v>8083</v>
      </c>
      <c r="R53" s="46"/>
      <c r="S53" s="46"/>
      <c r="T53" s="46"/>
      <c r="U53" s="178" t="str">
        <f>CONCATENATE(Tabla1[[#This Row],[SDG Targets]]," ",Tabla1[[#This Row],[SDG Targets5]]," ",Tabla1[[#This Row],[SDG Targets6]]," ",Tabla1[[#This Row],[SDG Targets7]]," ",Tabla1[[#This Row],[SDG Targets8]])</f>
        <v xml:space="preserve">T 7.2 T 7.3   </v>
      </c>
      <c r="V53" s="156" t="s">
        <v>8031</v>
      </c>
      <c r="W53" s="70" t="s">
        <v>7946</v>
      </c>
      <c r="X53" s="69" t="s">
        <v>7894</v>
      </c>
      <c r="Y53" s="44" t="s">
        <v>7948</v>
      </c>
      <c r="Z53" s="44" t="s">
        <v>8032</v>
      </c>
      <c r="AA53" s="49"/>
      <c r="AB53" s="67" t="s">
        <v>8100</v>
      </c>
      <c r="AC53" s="60" t="s">
        <v>7963</v>
      </c>
      <c r="AD53" s="52" t="s">
        <v>7898</v>
      </c>
      <c r="AE53" s="52" t="s">
        <v>38</v>
      </c>
      <c r="AF53" s="93"/>
      <c r="AG53" s="92"/>
      <c r="AH53" s="92"/>
      <c r="AI53" s="92"/>
      <c r="AJ53" s="92"/>
    </row>
    <row r="54" spans="1:36" ht="28.5" customHeight="1">
      <c r="A54" s="35">
        <f t="shared" si="0"/>
        <v>53</v>
      </c>
      <c r="B54" s="67" t="s">
        <v>8101</v>
      </c>
      <c r="C54" s="42" t="str">
        <f t="shared" si="1"/>
        <v>residential_final_energy_consumption_from_coal</v>
      </c>
      <c r="D54" s="156" t="s">
        <v>8102</v>
      </c>
      <c r="E54" s="156" t="s">
        <v>8080</v>
      </c>
      <c r="F54" s="68" t="s">
        <v>903</v>
      </c>
      <c r="G54" s="46"/>
      <c r="H54" s="46"/>
      <c r="I54" s="46"/>
      <c r="J54" s="156" t="s">
        <v>338</v>
      </c>
      <c r="K54" s="46"/>
      <c r="L54" s="46" t="s">
        <v>7908</v>
      </c>
      <c r="M54" s="46"/>
      <c r="N54" s="46"/>
      <c r="O54" s="46"/>
      <c r="P54" s="46" t="s">
        <v>8082</v>
      </c>
      <c r="Q54" s="46" t="s">
        <v>8083</v>
      </c>
      <c r="R54" s="46"/>
      <c r="S54" s="46"/>
      <c r="T54" s="46"/>
      <c r="U54" s="178" t="str">
        <f>CONCATENATE(Tabla1[[#This Row],[SDG Targets]]," ",Tabla1[[#This Row],[SDG Targets5]]," ",Tabla1[[#This Row],[SDG Targets6]]," ",Tabla1[[#This Row],[SDG Targets7]]," ",Tabla1[[#This Row],[SDG Targets8]])</f>
        <v xml:space="preserve">T 7.2 T 7.3   </v>
      </c>
      <c r="V54" s="156" t="s">
        <v>8031</v>
      </c>
      <c r="W54" s="71" t="s">
        <v>7946</v>
      </c>
      <c r="X54" s="69" t="s">
        <v>7894</v>
      </c>
      <c r="Y54" s="44" t="s">
        <v>7948</v>
      </c>
      <c r="Z54" s="44" t="s">
        <v>8032</v>
      </c>
      <c r="AA54" s="49"/>
      <c r="AB54" s="67" t="s">
        <v>8103</v>
      </c>
      <c r="AC54" s="60" t="s">
        <v>7963</v>
      </c>
      <c r="AD54" s="52" t="s">
        <v>7898</v>
      </c>
      <c r="AE54" s="52" t="s">
        <v>38</v>
      </c>
      <c r="AF54" s="93"/>
      <c r="AG54" s="92"/>
      <c r="AH54" s="92"/>
      <c r="AI54" s="92"/>
      <c r="AJ54" s="92"/>
    </row>
    <row r="55" spans="1:36" ht="29.1" customHeight="1">
      <c r="A55" s="35">
        <f t="shared" si="0"/>
        <v>54</v>
      </c>
      <c r="B55" s="67" t="s">
        <v>8104</v>
      </c>
      <c r="C55" s="42" t="str">
        <f t="shared" si="1"/>
        <v>residential_final_energy_consumption_from_other_fossil_fuels</v>
      </c>
      <c r="D55" s="156" t="s">
        <v>8105</v>
      </c>
      <c r="E55" s="156" t="s">
        <v>7943</v>
      </c>
      <c r="F55" s="68" t="s">
        <v>903</v>
      </c>
      <c r="G55" s="46"/>
      <c r="H55" s="46"/>
      <c r="I55" s="46"/>
      <c r="J55" s="156" t="s">
        <v>338</v>
      </c>
      <c r="K55" s="46"/>
      <c r="L55" s="46" t="s">
        <v>7908</v>
      </c>
      <c r="M55" s="46"/>
      <c r="N55" s="46"/>
      <c r="O55" s="46"/>
      <c r="P55" s="46" t="s">
        <v>8082</v>
      </c>
      <c r="Q55" s="46" t="s">
        <v>8083</v>
      </c>
      <c r="R55" s="46"/>
      <c r="S55" s="46"/>
      <c r="T55" s="46"/>
      <c r="U55" s="178" t="str">
        <f>CONCATENATE(Tabla1[[#This Row],[SDG Targets]]," ",Tabla1[[#This Row],[SDG Targets5]]," ",Tabla1[[#This Row],[SDG Targets6]]," ",Tabla1[[#This Row],[SDG Targets7]]," ",Tabla1[[#This Row],[SDG Targets8]])</f>
        <v xml:space="preserve">T 7.2 T 7.3   </v>
      </c>
      <c r="V55" s="156" t="s">
        <v>8031</v>
      </c>
      <c r="W55" s="70" t="s">
        <v>7946</v>
      </c>
      <c r="X55" s="69" t="s">
        <v>7894</v>
      </c>
      <c r="Y55" s="44" t="s">
        <v>7948</v>
      </c>
      <c r="Z55" s="44" t="s">
        <v>8032</v>
      </c>
      <c r="AA55" s="49"/>
      <c r="AB55" s="67" t="s">
        <v>9360</v>
      </c>
      <c r="AC55" s="60" t="s">
        <v>7963</v>
      </c>
      <c r="AD55" s="52" t="s">
        <v>7898</v>
      </c>
      <c r="AE55" s="52" t="s">
        <v>8093</v>
      </c>
      <c r="AF55" s="223" t="s">
        <v>8106</v>
      </c>
      <c r="AG55" s="92"/>
      <c r="AH55" s="92"/>
      <c r="AI55" s="92"/>
      <c r="AJ55" s="92"/>
    </row>
    <row r="56" spans="1:36" ht="29.1" customHeight="1">
      <c r="A56" s="35">
        <f t="shared" si="0"/>
        <v>55</v>
      </c>
      <c r="B56" s="67" t="s">
        <v>8107</v>
      </c>
      <c r="C56" s="42" t="str">
        <f>SUBSTITUTE(SUBSTITUTE(SUBSTITUTE(SUBSTITUTE(SUBSTITUTE(SUBSTITUTE(SUBSTITUTE(SUBSTITUTE(LOWER(B56), "(", ""), ")", ""), " - ", "_"), " ", "_"), ",", ""), ".", ""), "-", "_"), ":", "")</f>
        <v>residential_final_energy_consumption_from_biogas</v>
      </c>
      <c r="D56" s="156" t="s">
        <v>8108</v>
      </c>
      <c r="E56" s="156" t="s">
        <v>8080</v>
      </c>
      <c r="F56" s="68" t="s">
        <v>903</v>
      </c>
      <c r="G56" s="46"/>
      <c r="H56" s="46"/>
      <c r="I56" s="46"/>
      <c r="J56" s="156" t="s">
        <v>338</v>
      </c>
      <c r="K56" s="46"/>
      <c r="L56" s="46" t="s">
        <v>7908</v>
      </c>
      <c r="M56" s="46"/>
      <c r="N56" s="46"/>
      <c r="O56" s="46"/>
      <c r="P56" s="46" t="s">
        <v>8082</v>
      </c>
      <c r="Q56" s="46" t="s">
        <v>8083</v>
      </c>
      <c r="R56" s="46"/>
      <c r="S56" s="46"/>
      <c r="T56" s="46"/>
      <c r="U56" s="178" t="str">
        <f>CONCATENATE(Tabla1[[#This Row],[SDG Targets]]," ",Tabla1[[#This Row],[SDG Targets5]]," ",Tabla1[[#This Row],[SDG Targets6]]," ",Tabla1[[#This Row],[SDG Targets7]]," ",Tabla1[[#This Row],[SDG Targets8]])</f>
        <v xml:space="preserve">T 7.2 T 7.3   </v>
      </c>
      <c r="V56" s="156" t="s">
        <v>8031</v>
      </c>
      <c r="W56" s="71" t="s">
        <v>7946</v>
      </c>
      <c r="X56" s="69" t="s">
        <v>7894</v>
      </c>
      <c r="Y56" s="44" t="s">
        <v>7948</v>
      </c>
      <c r="Z56" s="44" t="s">
        <v>8032</v>
      </c>
      <c r="AA56" s="49"/>
      <c r="AB56" s="67" t="s">
        <v>8109</v>
      </c>
      <c r="AC56" s="60" t="s">
        <v>7963</v>
      </c>
      <c r="AD56" s="52" t="s">
        <v>7898</v>
      </c>
      <c r="AE56" s="52" t="s">
        <v>38</v>
      </c>
      <c r="AF56" s="93"/>
      <c r="AG56" s="92"/>
      <c r="AH56" s="92"/>
      <c r="AI56" s="92"/>
      <c r="AJ56" s="92"/>
    </row>
    <row r="57" spans="1:36" ht="28.2" customHeight="1">
      <c r="A57" s="35">
        <f t="shared" si="0"/>
        <v>56</v>
      </c>
      <c r="B57" s="67" t="s">
        <v>8110</v>
      </c>
      <c r="C57" s="42" t="str">
        <f t="shared" si="1"/>
        <v>residential_final_energy_consumption_from_plant_oil</v>
      </c>
      <c r="D57" s="156" t="s">
        <v>8111</v>
      </c>
      <c r="E57" s="156" t="s">
        <v>8080</v>
      </c>
      <c r="F57" s="68" t="s">
        <v>903</v>
      </c>
      <c r="G57" s="46"/>
      <c r="H57" s="46"/>
      <c r="I57" s="46"/>
      <c r="J57" s="156" t="s">
        <v>338</v>
      </c>
      <c r="K57" s="46"/>
      <c r="L57" s="46" t="s">
        <v>7908</v>
      </c>
      <c r="M57" s="46"/>
      <c r="N57" s="46"/>
      <c r="O57" s="46"/>
      <c r="P57" s="46" t="s">
        <v>8082</v>
      </c>
      <c r="Q57" s="46" t="s">
        <v>8083</v>
      </c>
      <c r="R57" s="46"/>
      <c r="S57" s="46"/>
      <c r="T57" s="46"/>
      <c r="U57" s="178" t="str">
        <f>CONCATENATE(Tabla1[[#This Row],[SDG Targets]]," ",Tabla1[[#This Row],[SDG Targets5]]," ",Tabla1[[#This Row],[SDG Targets6]]," ",Tabla1[[#This Row],[SDG Targets7]]," ",Tabla1[[#This Row],[SDG Targets8]])</f>
        <v xml:space="preserve">T 7.2 T 7.3   </v>
      </c>
      <c r="V57" s="156" t="s">
        <v>8031</v>
      </c>
      <c r="W57" s="70" t="s">
        <v>7946</v>
      </c>
      <c r="X57" s="69" t="s">
        <v>7894</v>
      </c>
      <c r="Y57" s="44" t="s">
        <v>7948</v>
      </c>
      <c r="Z57" s="44" t="s">
        <v>8032</v>
      </c>
      <c r="AA57" s="49"/>
      <c r="AB57" s="67" t="s">
        <v>8112</v>
      </c>
      <c r="AC57" s="60" t="s">
        <v>7963</v>
      </c>
      <c r="AD57" s="52" t="s">
        <v>7898</v>
      </c>
      <c r="AE57" s="52" t="s">
        <v>38</v>
      </c>
      <c r="AF57" s="93"/>
      <c r="AG57" s="92"/>
      <c r="AH57" s="92"/>
      <c r="AI57" s="92"/>
      <c r="AJ57" s="92"/>
    </row>
    <row r="58" spans="1:36" ht="27" customHeight="1">
      <c r="A58" s="35">
        <f t="shared" si="0"/>
        <v>57</v>
      </c>
      <c r="B58" s="67" t="s">
        <v>8113</v>
      </c>
      <c r="C58" s="42" t="str">
        <f t="shared" si="1"/>
        <v>residential_final_energy_consumption_from_biofuel</v>
      </c>
      <c r="D58" s="156" t="s">
        <v>8114</v>
      </c>
      <c r="E58" s="156" t="s">
        <v>8080</v>
      </c>
      <c r="F58" s="68" t="s">
        <v>903</v>
      </c>
      <c r="G58" s="46"/>
      <c r="H58" s="46"/>
      <c r="I58" s="46"/>
      <c r="J58" s="156" t="s">
        <v>338</v>
      </c>
      <c r="K58" s="46"/>
      <c r="L58" s="46" t="s">
        <v>7908</v>
      </c>
      <c r="M58" s="46"/>
      <c r="N58" s="46"/>
      <c r="O58" s="46"/>
      <c r="P58" s="46" t="s">
        <v>8082</v>
      </c>
      <c r="Q58" s="46" t="s">
        <v>8083</v>
      </c>
      <c r="R58" s="46"/>
      <c r="S58" s="46"/>
      <c r="T58" s="46"/>
      <c r="U58" s="178" t="str">
        <f>CONCATENATE(Tabla1[[#This Row],[SDG Targets]]," ",Tabla1[[#This Row],[SDG Targets5]]," ",Tabla1[[#This Row],[SDG Targets6]]," ",Tabla1[[#This Row],[SDG Targets7]]," ",Tabla1[[#This Row],[SDG Targets8]])</f>
        <v xml:space="preserve">T 7.2 T 7.3   </v>
      </c>
      <c r="V58" s="156" t="s">
        <v>8031</v>
      </c>
      <c r="W58" s="71" t="s">
        <v>7946</v>
      </c>
      <c r="X58" s="69" t="s">
        <v>7894</v>
      </c>
      <c r="Y58" s="44" t="s">
        <v>7948</v>
      </c>
      <c r="Z58" s="44" t="s">
        <v>8032</v>
      </c>
      <c r="AA58" s="49"/>
      <c r="AB58" s="67" t="s">
        <v>8115</v>
      </c>
      <c r="AC58" s="60" t="s">
        <v>7963</v>
      </c>
      <c r="AD58" s="52" t="s">
        <v>7898</v>
      </c>
      <c r="AE58" s="52" t="s">
        <v>38</v>
      </c>
      <c r="AF58" s="93"/>
      <c r="AG58" s="92"/>
      <c r="AH58" s="92"/>
      <c r="AI58" s="92"/>
      <c r="AJ58" s="92"/>
    </row>
    <row r="59" spans="1:36" ht="25.2" customHeight="1">
      <c r="A59" s="35">
        <f t="shared" si="0"/>
        <v>58</v>
      </c>
      <c r="B59" s="67" t="s">
        <v>8116</v>
      </c>
      <c r="C59" s="42" t="str">
        <f t="shared" si="1"/>
        <v>residential_final_energy_consumption_from_other_biomass</v>
      </c>
      <c r="D59" s="156" t="s">
        <v>8117</v>
      </c>
      <c r="E59" s="156" t="s">
        <v>8080</v>
      </c>
      <c r="F59" s="68" t="s">
        <v>903</v>
      </c>
      <c r="G59" s="46"/>
      <c r="H59" s="46"/>
      <c r="I59" s="46"/>
      <c r="J59" s="156" t="s">
        <v>338</v>
      </c>
      <c r="K59" s="46"/>
      <c r="L59" s="46" t="s">
        <v>7908</v>
      </c>
      <c r="M59" s="46"/>
      <c r="N59" s="46"/>
      <c r="O59" s="46"/>
      <c r="P59" s="46" t="s">
        <v>8082</v>
      </c>
      <c r="Q59" s="46" t="s">
        <v>8083</v>
      </c>
      <c r="R59" s="46"/>
      <c r="S59" s="46"/>
      <c r="T59" s="46"/>
      <c r="U59" s="178" t="str">
        <f>CONCATENATE(Tabla1[[#This Row],[SDG Targets]]," ",Tabla1[[#This Row],[SDG Targets5]]," ",Tabla1[[#This Row],[SDG Targets6]]," ",Tabla1[[#This Row],[SDG Targets7]]," ",Tabla1[[#This Row],[SDG Targets8]])</f>
        <v xml:space="preserve">T 7.2 T 7.3   </v>
      </c>
      <c r="V59" s="156" t="s">
        <v>8031</v>
      </c>
      <c r="W59" s="70" t="s">
        <v>7946</v>
      </c>
      <c r="X59" s="69" t="s">
        <v>7894</v>
      </c>
      <c r="Y59" s="44" t="s">
        <v>7948</v>
      </c>
      <c r="Z59" s="44" t="s">
        <v>8032</v>
      </c>
      <c r="AA59" s="49"/>
      <c r="AB59" s="67" t="s">
        <v>8118</v>
      </c>
      <c r="AC59" s="60" t="s">
        <v>7963</v>
      </c>
      <c r="AD59" s="52" t="s">
        <v>7898</v>
      </c>
      <c r="AE59" s="52" t="s">
        <v>38</v>
      </c>
      <c r="AF59" s="93"/>
      <c r="AG59" s="92"/>
      <c r="AH59" s="92"/>
      <c r="AI59" s="92"/>
      <c r="AJ59" s="92"/>
    </row>
    <row r="60" spans="1:36" ht="27" customHeight="1">
      <c r="A60" s="35">
        <f t="shared" si="0"/>
        <v>59</v>
      </c>
      <c r="B60" s="67" t="s">
        <v>1977</v>
      </c>
      <c r="C60" s="42" t="str">
        <f t="shared" si="1"/>
        <v>residential_final_energy_consumption_from_solar_thermal</v>
      </c>
      <c r="D60" s="156" t="s">
        <v>8119</v>
      </c>
      <c r="E60" s="160" t="s">
        <v>8120</v>
      </c>
      <c r="F60" s="68" t="s">
        <v>903</v>
      </c>
      <c r="G60" s="46"/>
      <c r="H60" s="46"/>
      <c r="I60" s="46"/>
      <c r="J60" s="156" t="s">
        <v>338</v>
      </c>
      <c r="K60" s="46"/>
      <c r="L60" s="46" t="s">
        <v>7908</v>
      </c>
      <c r="M60" s="46"/>
      <c r="N60" s="46"/>
      <c r="O60" s="46"/>
      <c r="P60" s="46" t="s">
        <v>8082</v>
      </c>
      <c r="Q60" s="46" t="s">
        <v>8083</v>
      </c>
      <c r="R60" s="46"/>
      <c r="S60" s="46"/>
      <c r="T60" s="46"/>
      <c r="U60" s="178" t="str">
        <f>CONCATENATE(Tabla1[[#This Row],[SDG Targets]]," ",Tabla1[[#This Row],[SDG Targets5]]," ",Tabla1[[#This Row],[SDG Targets6]]," ",Tabla1[[#This Row],[SDG Targets7]]," ",Tabla1[[#This Row],[SDG Targets8]])</f>
        <v xml:space="preserve">T 7.2 T 7.3   </v>
      </c>
      <c r="V60" s="156" t="s">
        <v>8031</v>
      </c>
      <c r="W60" s="71" t="s">
        <v>7946</v>
      </c>
      <c r="X60" s="69" t="s">
        <v>7894</v>
      </c>
      <c r="Y60" s="44" t="s">
        <v>7948</v>
      </c>
      <c r="Z60" s="44" t="s">
        <v>8032</v>
      </c>
      <c r="AA60" s="49"/>
      <c r="AB60" s="67" t="s">
        <v>1976</v>
      </c>
      <c r="AC60" s="60" t="s">
        <v>8121</v>
      </c>
      <c r="AD60" s="52" t="s">
        <v>7898</v>
      </c>
      <c r="AE60" s="52" t="s">
        <v>38</v>
      </c>
      <c r="AF60" s="223" t="s">
        <v>55</v>
      </c>
      <c r="AG60" s="92"/>
      <c r="AH60" s="92"/>
      <c r="AI60" s="92"/>
      <c r="AJ60" s="92"/>
    </row>
    <row r="61" spans="1:36" ht="26.7" customHeight="1">
      <c r="A61" s="35">
        <f t="shared" si="0"/>
        <v>60</v>
      </c>
      <c r="B61" s="67" t="s">
        <v>1919</v>
      </c>
      <c r="C61" s="42" t="str">
        <f t="shared" si="1"/>
        <v>residential_final_energy_consumption_from_geothermal</v>
      </c>
      <c r="D61" s="156" t="s">
        <v>8122</v>
      </c>
      <c r="E61" s="156" t="s">
        <v>8120</v>
      </c>
      <c r="F61" s="68" t="s">
        <v>903</v>
      </c>
      <c r="G61" s="46"/>
      <c r="H61" s="46"/>
      <c r="I61" s="46"/>
      <c r="J61" s="156" t="s">
        <v>338</v>
      </c>
      <c r="K61" s="46"/>
      <c r="L61" s="46" t="s">
        <v>7908</v>
      </c>
      <c r="M61" s="46"/>
      <c r="N61" s="46"/>
      <c r="O61" s="46"/>
      <c r="P61" s="46" t="s">
        <v>8082</v>
      </c>
      <c r="Q61" s="46" t="s">
        <v>8083</v>
      </c>
      <c r="R61" s="46"/>
      <c r="S61" s="46"/>
      <c r="T61" s="46"/>
      <c r="U61" s="178" t="str">
        <f>CONCATENATE(Tabla1[[#This Row],[SDG Targets]]," ",Tabla1[[#This Row],[SDG Targets5]]," ",Tabla1[[#This Row],[SDG Targets6]]," ",Tabla1[[#This Row],[SDG Targets7]]," ",Tabla1[[#This Row],[SDG Targets8]])</f>
        <v xml:space="preserve">T 7.2 T 7.3   </v>
      </c>
      <c r="V61" s="156" t="s">
        <v>8031</v>
      </c>
      <c r="W61" s="70" t="s">
        <v>7946</v>
      </c>
      <c r="X61" s="69" t="s">
        <v>7894</v>
      </c>
      <c r="Y61" s="44" t="s">
        <v>7948</v>
      </c>
      <c r="Z61" s="44" t="s">
        <v>8032</v>
      </c>
      <c r="AA61" s="49"/>
      <c r="AB61" s="67" t="s">
        <v>1918</v>
      </c>
      <c r="AC61" s="60" t="s">
        <v>8121</v>
      </c>
      <c r="AD61" s="52" t="s">
        <v>7898</v>
      </c>
      <c r="AE61" s="52" t="s">
        <v>38</v>
      </c>
      <c r="AF61" s="223" t="s">
        <v>55</v>
      </c>
      <c r="AG61" s="92"/>
      <c r="AH61" s="92"/>
      <c r="AI61" s="92"/>
      <c r="AJ61" s="92"/>
    </row>
    <row r="62" spans="1:36" ht="29.25" customHeight="1">
      <c r="A62" s="35">
        <f t="shared" si="0"/>
        <v>61</v>
      </c>
      <c r="B62" s="67" t="s">
        <v>8123</v>
      </c>
      <c r="C62" s="42" t="str">
        <f t="shared" si="1"/>
        <v>total_residential_final_energy_consumption</v>
      </c>
      <c r="D62" s="156" t="s">
        <v>8124</v>
      </c>
      <c r="E62" s="156" t="s">
        <v>8125</v>
      </c>
      <c r="F62" s="68" t="s">
        <v>903</v>
      </c>
      <c r="G62" s="46"/>
      <c r="H62" s="46"/>
      <c r="I62" s="46"/>
      <c r="J62" s="156" t="s">
        <v>338</v>
      </c>
      <c r="K62" s="46"/>
      <c r="L62" s="46" t="s">
        <v>7908</v>
      </c>
      <c r="M62" s="46"/>
      <c r="N62" s="46"/>
      <c r="O62" s="46"/>
      <c r="P62" s="46" t="s">
        <v>8082</v>
      </c>
      <c r="Q62" s="46" t="s">
        <v>8083</v>
      </c>
      <c r="R62" s="46"/>
      <c r="S62" s="46"/>
      <c r="T62" s="46"/>
      <c r="U62" s="178" t="str">
        <f>CONCATENATE(Tabla1[[#This Row],[SDG Targets]]," ",Tabla1[[#This Row],[SDG Targets5]]," ",Tabla1[[#This Row],[SDG Targets6]]," ",Tabla1[[#This Row],[SDG Targets7]]," ",Tabla1[[#This Row],[SDG Targets8]])</f>
        <v xml:space="preserve">T 7.2 T 7.3   </v>
      </c>
      <c r="V62" s="156" t="s">
        <v>8031</v>
      </c>
      <c r="W62" s="71" t="s">
        <v>7946</v>
      </c>
      <c r="X62" s="69" t="s">
        <v>7894</v>
      </c>
      <c r="Y62" s="44" t="s">
        <v>7948</v>
      </c>
      <c r="Z62" s="44" t="s">
        <v>8032</v>
      </c>
      <c r="AA62" s="49"/>
      <c r="AB62" s="51" t="s">
        <v>8126</v>
      </c>
      <c r="AC62" s="60" t="s">
        <v>8127</v>
      </c>
      <c r="AD62" s="52" t="s">
        <v>7898</v>
      </c>
      <c r="AE62" s="52" t="s">
        <v>472</v>
      </c>
      <c r="AF62" s="92"/>
      <c r="AG62" s="92"/>
      <c r="AH62" s="92"/>
      <c r="AI62" s="92"/>
      <c r="AJ62" s="92"/>
    </row>
    <row r="63" spans="1:36" ht="40.5" customHeight="1">
      <c r="A63" s="35">
        <f t="shared" si="0"/>
        <v>62</v>
      </c>
      <c r="B63" s="67" t="s">
        <v>8128</v>
      </c>
      <c r="C63" s="42" t="str">
        <f t="shared" si="1"/>
        <v>final_energy_consumption_in_agriculture_forestry_and_fisheries_from_electricity</v>
      </c>
      <c r="D63" s="156" t="s">
        <v>8129</v>
      </c>
      <c r="E63" s="156" t="s">
        <v>8080</v>
      </c>
      <c r="F63" s="68" t="s">
        <v>525</v>
      </c>
      <c r="G63" s="46"/>
      <c r="H63" s="46"/>
      <c r="I63" s="46"/>
      <c r="J63" s="156" t="s">
        <v>338</v>
      </c>
      <c r="K63" s="46"/>
      <c r="L63" s="46" t="s">
        <v>7908</v>
      </c>
      <c r="M63" s="46"/>
      <c r="N63" s="46"/>
      <c r="O63" s="46"/>
      <c r="P63" s="46" t="s">
        <v>8082</v>
      </c>
      <c r="Q63" s="46" t="s">
        <v>8083</v>
      </c>
      <c r="R63" s="46"/>
      <c r="S63" s="46"/>
      <c r="T63" s="46"/>
      <c r="U63" s="178" t="str">
        <f>CONCATENATE(Tabla1[[#This Row],[SDG Targets]]," ",Tabla1[[#This Row],[SDG Targets5]]," ",Tabla1[[#This Row],[SDG Targets6]]," ",Tabla1[[#This Row],[SDG Targets7]]," ",Tabla1[[#This Row],[SDG Targets8]])</f>
        <v xml:space="preserve">T 7.2 T 7.3   </v>
      </c>
      <c r="V63" s="156" t="s">
        <v>8031</v>
      </c>
      <c r="W63" s="70" t="s">
        <v>7946</v>
      </c>
      <c r="X63" s="69" t="s">
        <v>7894</v>
      </c>
      <c r="Y63" s="44" t="s">
        <v>7948</v>
      </c>
      <c r="Z63" s="44" t="s">
        <v>8032</v>
      </c>
      <c r="AA63" s="49"/>
      <c r="AB63" s="67" t="s">
        <v>8130</v>
      </c>
      <c r="AC63" s="60" t="s">
        <v>7963</v>
      </c>
      <c r="AD63" s="52" t="s">
        <v>7898</v>
      </c>
      <c r="AE63" s="52" t="s">
        <v>38</v>
      </c>
      <c r="AF63" s="93"/>
      <c r="AG63" s="67"/>
      <c r="AH63" s="67"/>
      <c r="AI63" s="92"/>
      <c r="AJ63" s="92"/>
    </row>
    <row r="64" spans="1:36" ht="41.7" customHeight="1">
      <c r="A64" s="35">
        <f t="shared" si="0"/>
        <v>63</v>
      </c>
      <c r="B64" s="67" t="s">
        <v>8131</v>
      </c>
      <c r="C64" s="42" t="str">
        <f t="shared" si="1"/>
        <v>final_energy_consumption_in_agriculture_forestry_and_fisheries_from_natural_gas</v>
      </c>
      <c r="D64" s="156" t="s">
        <v>8132</v>
      </c>
      <c r="E64" s="156" t="s">
        <v>8080</v>
      </c>
      <c r="F64" s="68" t="s">
        <v>525</v>
      </c>
      <c r="G64" s="46"/>
      <c r="H64" s="46"/>
      <c r="I64" s="46"/>
      <c r="J64" s="156" t="s">
        <v>338</v>
      </c>
      <c r="K64" s="46"/>
      <c r="L64" s="46" t="s">
        <v>7908</v>
      </c>
      <c r="M64" s="46"/>
      <c r="N64" s="46"/>
      <c r="O64" s="46"/>
      <c r="P64" s="46" t="s">
        <v>8082</v>
      </c>
      <c r="Q64" s="46" t="s">
        <v>8083</v>
      </c>
      <c r="R64" s="46"/>
      <c r="S64" s="46"/>
      <c r="T64" s="46"/>
      <c r="U64" s="178" t="str">
        <f>CONCATENATE(Tabla1[[#This Row],[SDG Targets]]," ",Tabla1[[#This Row],[SDG Targets5]]," ",Tabla1[[#This Row],[SDG Targets6]]," ",Tabla1[[#This Row],[SDG Targets7]]," ",Tabla1[[#This Row],[SDG Targets8]])</f>
        <v xml:space="preserve">T 7.2 T 7.3   </v>
      </c>
      <c r="V64" s="156" t="s">
        <v>8031</v>
      </c>
      <c r="W64" s="71" t="s">
        <v>7946</v>
      </c>
      <c r="X64" s="69" t="s">
        <v>7894</v>
      </c>
      <c r="Y64" s="44" t="s">
        <v>7948</v>
      </c>
      <c r="Z64" s="44" t="s">
        <v>8032</v>
      </c>
      <c r="AA64" s="49"/>
      <c r="AB64" s="67" t="s">
        <v>8133</v>
      </c>
      <c r="AC64" s="60" t="s">
        <v>7963</v>
      </c>
      <c r="AD64" s="52" t="s">
        <v>7898</v>
      </c>
      <c r="AE64" s="52" t="s">
        <v>38</v>
      </c>
      <c r="AF64" s="93"/>
      <c r="AG64" s="92"/>
      <c r="AH64" s="67"/>
      <c r="AI64" s="92"/>
      <c r="AJ64" s="92"/>
    </row>
    <row r="65" spans="1:36" ht="40.5" customHeight="1">
      <c r="A65" s="35">
        <f t="shared" si="0"/>
        <v>64</v>
      </c>
      <c r="B65" s="67" t="s">
        <v>8134</v>
      </c>
      <c r="C65" s="42" t="str">
        <f t="shared" si="1"/>
        <v>final_energy_consumption_in_agriculture_forestry_and_fisheries_from_liquid_gas</v>
      </c>
      <c r="D65" s="156" t="s">
        <v>8135</v>
      </c>
      <c r="E65" s="156" t="s">
        <v>8080</v>
      </c>
      <c r="F65" s="68" t="s">
        <v>525</v>
      </c>
      <c r="G65" s="46"/>
      <c r="H65" s="46"/>
      <c r="I65" s="46"/>
      <c r="J65" s="156" t="s">
        <v>338</v>
      </c>
      <c r="K65" s="46"/>
      <c r="L65" s="46" t="s">
        <v>7908</v>
      </c>
      <c r="M65" s="46"/>
      <c r="N65" s="46"/>
      <c r="O65" s="46"/>
      <c r="P65" s="46" t="s">
        <v>8082</v>
      </c>
      <c r="Q65" s="46" t="s">
        <v>8083</v>
      </c>
      <c r="R65" s="46"/>
      <c r="S65" s="46"/>
      <c r="T65" s="46"/>
      <c r="U65" s="178" t="str">
        <f>CONCATENATE(Tabla1[[#This Row],[SDG Targets]]," ",Tabla1[[#This Row],[SDG Targets5]]," ",Tabla1[[#This Row],[SDG Targets6]]," ",Tabla1[[#This Row],[SDG Targets7]]," ",Tabla1[[#This Row],[SDG Targets8]])</f>
        <v xml:space="preserve">T 7.2 T 7.3   </v>
      </c>
      <c r="V65" s="156" t="s">
        <v>8031</v>
      </c>
      <c r="W65" s="70" t="s">
        <v>7946</v>
      </c>
      <c r="X65" s="69" t="s">
        <v>7894</v>
      </c>
      <c r="Y65" s="44" t="s">
        <v>7948</v>
      </c>
      <c r="Z65" s="44" t="s">
        <v>8032</v>
      </c>
      <c r="AA65" s="49"/>
      <c r="AB65" s="67" t="s">
        <v>8136</v>
      </c>
      <c r="AC65" s="60" t="s">
        <v>7963</v>
      </c>
      <c r="AD65" s="52" t="s">
        <v>7898</v>
      </c>
      <c r="AE65" s="52" t="s">
        <v>38</v>
      </c>
      <c r="AF65" s="93"/>
      <c r="AG65" s="92"/>
      <c r="AH65" s="67"/>
      <c r="AI65" s="92"/>
      <c r="AJ65" s="92"/>
    </row>
    <row r="66" spans="1:36" ht="39.6" customHeight="1">
      <c r="A66" s="35">
        <f t="shared" si="0"/>
        <v>65</v>
      </c>
      <c r="B66" s="67" t="s">
        <v>8137</v>
      </c>
      <c r="C66" s="42" t="str">
        <f t="shared" si="1"/>
        <v>final_energy_consumption_in_agriculture_forestry_and_fisheries_from_heating_oil</v>
      </c>
      <c r="D66" s="156" t="s">
        <v>8138</v>
      </c>
      <c r="E66" s="160" t="s">
        <v>8139</v>
      </c>
      <c r="F66" s="68" t="s">
        <v>525</v>
      </c>
      <c r="G66" s="46"/>
      <c r="H66" s="46"/>
      <c r="I66" s="46"/>
      <c r="J66" s="156" t="s">
        <v>338</v>
      </c>
      <c r="K66" s="46"/>
      <c r="L66" s="46" t="s">
        <v>7908</v>
      </c>
      <c r="M66" s="46"/>
      <c r="N66" s="46"/>
      <c r="O66" s="46"/>
      <c r="P66" s="46" t="s">
        <v>8082</v>
      </c>
      <c r="Q66" s="46" t="s">
        <v>8083</v>
      </c>
      <c r="R66" s="46"/>
      <c r="S66" s="46"/>
      <c r="T66" s="46"/>
      <c r="U66" s="178" t="str">
        <f>CONCATENATE(Tabla1[[#This Row],[SDG Targets]]," ",Tabla1[[#This Row],[SDG Targets5]]," ",Tabla1[[#This Row],[SDG Targets6]]," ",Tabla1[[#This Row],[SDG Targets7]]," ",Tabla1[[#This Row],[SDG Targets8]])</f>
        <v xml:space="preserve">T 7.2 T 7.3   </v>
      </c>
      <c r="V66" s="156" t="s">
        <v>8031</v>
      </c>
      <c r="W66" s="71" t="s">
        <v>7946</v>
      </c>
      <c r="X66" s="69" t="s">
        <v>7894</v>
      </c>
      <c r="Y66" s="44" t="s">
        <v>7948</v>
      </c>
      <c r="Z66" s="44" t="s">
        <v>8032</v>
      </c>
      <c r="AA66" s="49"/>
      <c r="AB66" s="67" t="s">
        <v>533</v>
      </c>
      <c r="AC66" s="60" t="s">
        <v>8121</v>
      </c>
      <c r="AD66" s="52" t="s">
        <v>7898</v>
      </c>
      <c r="AE66" s="52" t="s">
        <v>38</v>
      </c>
      <c r="AF66" s="212"/>
      <c r="AG66" s="92"/>
      <c r="AH66" s="67"/>
      <c r="AI66" s="92"/>
      <c r="AJ66" s="92"/>
    </row>
    <row r="67" spans="1:36" ht="36" customHeight="1">
      <c r="A67" s="35">
        <f t="shared" ref="A67:A130" si="2">A66+1</f>
        <v>66</v>
      </c>
      <c r="B67" s="67" t="s">
        <v>8140</v>
      </c>
      <c r="C67" s="42" t="str">
        <f t="shared" ref="C67:C130" si="3">SUBSTITUTE(SUBSTITUTE(SUBSTITUTE(SUBSTITUTE(SUBSTITUTE(SUBSTITUTE(SUBSTITUTE(SUBSTITUTE(LOWER(B67), "(", ""), ")", ""), " - ", "_"), " ", "_"), ",", ""), ".", ""), "-", "_"), ":", "")</f>
        <v>final_energy_consumption_in_agriculture_forestry_and_fisheries_from_diesel</v>
      </c>
      <c r="D67" s="156" t="s">
        <v>8141</v>
      </c>
      <c r="E67" s="156" t="s">
        <v>8080</v>
      </c>
      <c r="F67" s="68" t="s">
        <v>525</v>
      </c>
      <c r="G67" s="46"/>
      <c r="H67" s="46"/>
      <c r="I67" s="46"/>
      <c r="J67" s="156" t="s">
        <v>338</v>
      </c>
      <c r="K67" s="46"/>
      <c r="L67" s="46" t="s">
        <v>7908</v>
      </c>
      <c r="M67" s="46"/>
      <c r="N67" s="46"/>
      <c r="O67" s="46"/>
      <c r="P67" s="46" t="s">
        <v>8082</v>
      </c>
      <c r="Q67" s="46" t="s">
        <v>8083</v>
      </c>
      <c r="R67" s="46"/>
      <c r="S67" s="46"/>
      <c r="T67" s="46"/>
      <c r="U67" s="178" t="str">
        <f>CONCATENATE(Tabla1[[#This Row],[SDG Targets]]," ",Tabla1[[#This Row],[SDG Targets5]]," ",Tabla1[[#This Row],[SDG Targets6]]," ",Tabla1[[#This Row],[SDG Targets7]]," ",Tabla1[[#This Row],[SDG Targets8]])</f>
        <v xml:space="preserve">T 7.2 T 7.3   </v>
      </c>
      <c r="V67" s="156" t="s">
        <v>8031</v>
      </c>
      <c r="W67" s="70" t="s">
        <v>7946</v>
      </c>
      <c r="X67" s="69" t="s">
        <v>7894</v>
      </c>
      <c r="Y67" s="44" t="s">
        <v>7948</v>
      </c>
      <c r="Z67" s="44" t="s">
        <v>8032</v>
      </c>
      <c r="AA67" s="49"/>
      <c r="AB67" s="67" t="s">
        <v>8142</v>
      </c>
      <c r="AC67" s="60" t="s">
        <v>7963</v>
      </c>
      <c r="AD67" s="52" t="s">
        <v>7898</v>
      </c>
      <c r="AE67" s="52" t="s">
        <v>38</v>
      </c>
      <c r="AF67" s="93"/>
      <c r="AG67" s="92"/>
      <c r="AH67" s="67"/>
      <c r="AI67" s="92"/>
      <c r="AJ67" s="92"/>
    </row>
    <row r="68" spans="1:36" ht="36" customHeight="1">
      <c r="A68" s="35">
        <f t="shared" si="2"/>
        <v>67</v>
      </c>
      <c r="B68" s="67" t="s">
        <v>8143</v>
      </c>
      <c r="C68" s="42" t="str">
        <f t="shared" si="3"/>
        <v>final_energy_consumption_in_agriculture_forestry_and_fisheries_from_gasoline</v>
      </c>
      <c r="D68" s="156" t="s">
        <v>8144</v>
      </c>
      <c r="E68" s="156" t="s">
        <v>8080</v>
      </c>
      <c r="F68" s="68" t="s">
        <v>525</v>
      </c>
      <c r="G68" s="46"/>
      <c r="H68" s="46"/>
      <c r="I68" s="46"/>
      <c r="J68" s="156" t="s">
        <v>338</v>
      </c>
      <c r="K68" s="46"/>
      <c r="L68" s="46" t="s">
        <v>7908</v>
      </c>
      <c r="M68" s="46"/>
      <c r="N68" s="46"/>
      <c r="O68" s="46"/>
      <c r="P68" s="46" t="s">
        <v>8082</v>
      </c>
      <c r="Q68" s="46" t="s">
        <v>8083</v>
      </c>
      <c r="R68" s="46"/>
      <c r="S68" s="46"/>
      <c r="T68" s="46"/>
      <c r="U68" s="178" t="str">
        <f>CONCATENATE(Tabla1[[#This Row],[SDG Targets]]," ",Tabla1[[#This Row],[SDG Targets5]]," ",Tabla1[[#This Row],[SDG Targets6]]," ",Tabla1[[#This Row],[SDG Targets7]]," ",Tabla1[[#This Row],[SDG Targets8]])</f>
        <v xml:space="preserve">T 7.2 T 7.3   </v>
      </c>
      <c r="V68" s="156" t="s">
        <v>8031</v>
      </c>
      <c r="W68" s="71" t="s">
        <v>7946</v>
      </c>
      <c r="X68" s="69" t="s">
        <v>7894</v>
      </c>
      <c r="Y68" s="44" t="s">
        <v>7948</v>
      </c>
      <c r="Z68" s="44" t="s">
        <v>8032</v>
      </c>
      <c r="AA68" s="49"/>
      <c r="AB68" s="67" t="s">
        <v>8145</v>
      </c>
      <c r="AC68" s="60" t="s">
        <v>7963</v>
      </c>
      <c r="AD68" s="52" t="s">
        <v>7898</v>
      </c>
      <c r="AE68" s="52" t="s">
        <v>38</v>
      </c>
      <c r="AF68" s="93"/>
      <c r="AG68" s="92"/>
      <c r="AH68" s="67"/>
      <c r="AI68" s="92"/>
      <c r="AJ68" s="92"/>
    </row>
    <row r="69" spans="1:36" ht="43.2" customHeight="1">
      <c r="A69" s="35">
        <f t="shared" si="2"/>
        <v>68</v>
      </c>
      <c r="B69" s="67" t="s">
        <v>8146</v>
      </c>
      <c r="C69" s="42" t="str">
        <f t="shared" si="3"/>
        <v>final_energy_consumption_in_agriculture_forestry_and_fisheries_from_lignite</v>
      </c>
      <c r="D69" s="156" t="s">
        <v>8147</v>
      </c>
      <c r="E69" s="156" t="s">
        <v>8080</v>
      </c>
      <c r="F69" s="68" t="s">
        <v>525</v>
      </c>
      <c r="G69" s="46"/>
      <c r="H69" s="46"/>
      <c r="I69" s="46"/>
      <c r="J69" s="156" t="s">
        <v>338</v>
      </c>
      <c r="K69" s="46"/>
      <c r="L69" s="46" t="s">
        <v>7908</v>
      </c>
      <c r="M69" s="46"/>
      <c r="N69" s="46"/>
      <c r="O69" s="46"/>
      <c r="P69" s="46" t="s">
        <v>8082</v>
      </c>
      <c r="Q69" s="46" t="s">
        <v>8083</v>
      </c>
      <c r="R69" s="46"/>
      <c r="S69" s="46"/>
      <c r="T69" s="46"/>
      <c r="U69" s="178" t="str">
        <f>CONCATENATE(Tabla1[[#This Row],[SDG Targets]]," ",Tabla1[[#This Row],[SDG Targets5]]," ",Tabla1[[#This Row],[SDG Targets6]]," ",Tabla1[[#This Row],[SDG Targets7]]," ",Tabla1[[#This Row],[SDG Targets8]])</f>
        <v xml:space="preserve">T 7.2 T 7.3   </v>
      </c>
      <c r="V69" s="156" t="s">
        <v>8031</v>
      </c>
      <c r="W69" s="70" t="s">
        <v>7946</v>
      </c>
      <c r="X69" s="69" t="s">
        <v>7894</v>
      </c>
      <c r="Y69" s="44" t="s">
        <v>7948</v>
      </c>
      <c r="Z69" s="44" t="s">
        <v>8032</v>
      </c>
      <c r="AA69" s="49"/>
      <c r="AB69" s="67" t="s">
        <v>8148</v>
      </c>
      <c r="AC69" s="60" t="s">
        <v>7963</v>
      </c>
      <c r="AD69" s="52" t="s">
        <v>7898</v>
      </c>
      <c r="AE69" s="52" t="s">
        <v>38</v>
      </c>
      <c r="AF69" s="93"/>
      <c r="AG69" s="92"/>
      <c r="AH69" s="92"/>
      <c r="AI69" s="92"/>
      <c r="AJ69" s="92"/>
    </row>
    <row r="70" spans="1:36" ht="44.7" customHeight="1">
      <c r="A70" s="35">
        <f t="shared" si="2"/>
        <v>69</v>
      </c>
      <c r="B70" s="67" t="s">
        <v>8149</v>
      </c>
      <c r="C70" s="42" t="str">
        <f t="shared" si="3"/>
        <v>final_energy_consumption_in_agriculture_forestry_and_fisheries_from_coal</v>
      </c>
      <c r="D70" s="156" t="s">
        <v>8150</v>
      </c>
      <c r="E70" s="156" t="s">
        <v>8080</v>
      </c>
      <c r="F70" s="68" t="s">
        <v>525</v>
      </c>
      <c r="G70" s="46"/>
      <c r="H70" s="46"/>
      <c r="I70" s="46"/>
      <c r="J70" s="156" t="s">
        <v>338</v>
      </c>
      <c r="K70" s="46"/>
      <c r="L70" s="46" t="s">
        <v>7908</v>
      </c>
      <c r="M70" s="46"/>
      <c r="N70" s="46"/>
      <c r="O70" s="46"/>
      <c r="P70" s="46" t="s">
        <v>8082</v>
      </c>
      <c r="Q70" s="46" t="s">
        <v>8083</v>
      </c>
      <c r="R70" s="46"/>
      <c r="S70" s="46"/>
      <c r="T70" s="46"/>
      <c r="U70" s="178" t="str">
        <f>CONCATENATE(Tabla1[[#This Row],[SDG Targets]]," ",Tabla1[[#This Row],[SDG Targets5]]," ",Tabla1[[#This Row],[SDG Targets6]]," ",Tabla1[[#This Row],[SDG Targets7]]," ",Tabla1[[#This Row],[SDG Targets8]])</f>
        <v xml:space="preserve">T 7.2 T 7.3   </v>
      </c>
      <c r="V70" s="156" t="s">
        <v>8031</v>
      </c>
      <c r="W70" s="71" t="s">
        <v>7946</v>
      </c>
      <c r="X70" s="69" t="s">
        <v>7894</v>
      </c>
      <c r="Y70" s="44" t="s">
        <v>7948</v>
      </c>
      <c r="Z70" s="44" t="s">
        <v>8032</v>
      </c>
      <c r="AA70" s="49"/>
      <c r="AB70" s="67" t="s">
        <v>8151</v>
      </c>
      <c r="AC70" s="60" t="s">
        <v>7963</v>
      </c>
      <c r="AD70" s="52" t="s">
        <v>7898</v>
      </c>
      <c r="AE70" s="52" t="s">
        <v>38</v>
      </c>
      <c r="AF70" s="93"/>
      <c r="AG70" s="92"/>
      <c r="AH70" s="92"/>
      <c r="AI70" s="92"/>
      <c r="AJ70" s="92"/>
    </row>
    <row r="71" spans="1:36" ht="36" customHeight="1">
      <c r="A71" s="35">
        <f t="shared" si="2"/>
        <v>70</v>
      </c>
      <c r="B71" s="67" t="s">
        <v>8152</v>
      </c>
      <c r="C71" s="42" t="str">
        <f t="shared" si="3"/>
        <v>final_energy_consumption_in_agriculture_forestry_and_fisheries_from_other_fossil_fuels</v>
      </c>
      <c r="D71" s="156" t="s">
        <v>8153</v>
      </c>
      <c r="E71" s="156" t="s">
        <v>8139</v>
      </c>
      <c r="F71" s="68" t="s">
        <v>525</v>
      </c>
      <c r="G71" s="46"/>
      <c r="H71" s="46"/>
      <c r="I71" s="46"/>
      <c r="J71" s="156" t="s">
        <v>338</v>
      </c>
      <c r="K71" s="46"/>
      <c r="L71" s="46" t="s">
        <v>7908</v>
      </c>
      <c r="M71" s="46"/>
      <c r="N71" s="46"/>
      <c r="O71" s="46"/>
      <c r="P71" s="46" t="s">
        <v>8082</v>
      </c>
      <c r="Q71" s="46" t="s">
        <v>8083</v>
      </c>
      <c r="R71" s="46"/>
      <c r="S71" s="46"/>
      <c r="T71" s="46"/>
      <c r="U71" s="178" t="str">
        <f>CONCATENATE(Tabla1[[#This Row],[SDG Targets]]," ",Tabla1[[#This Row],[SDG Targets5]]," ",Tabla1[[#This Row],[SDG Targets6]]," ",Tabla1[[#This Row],[SDG Targets7]]," ",Tabla1[[#This Row],[SDG Targets8]])</f>
        <v xml:space="preserve">T 7.2 T 7.3   </v>
      </c>
      <c r="V71" s="156" t="s">
        <v>8031</v>
      </c>
      <c r="W71" s="70" t="s">
        <v>7946</v>
      </c>
      <c r="X71" s="69" t="s">
        <v>7894</v>
      </c>
      <c r="Y71" s="44" t="s">
        <v>7948</v>
      </c>
      <c r="Z71" s="44" t="s">
        <v>8032</v>
      </c>
      <c r="AA71" s="49"/>
      <c r="AB71" s="67" t="s">
        <v>539</v>
      </c>
      <c r="AC71" s="60" t="s">
        <v>8121</v>
      </c>
      <c r="AD71" s="52" t="s">
        <v>7898</v>
      </c>
      <c r="AE71" s="52" t="s">
        <v>38</v>
      </c>
      <c r="AF71" s="148"/>
      <c r="AG71" s="92"/>
      <c r="AH71" s="92"/>
      <c r="AI71" s="92"/>
      <c r="AJ71" s="92"/>
    </row>
    <row r="72" spans="1:36" ht="36" customHeight="1">
      <c r="A72" s="35">
        <f t="shared" si="2"/>
        <v>71</v>
      </c>
      <c r="B72" s="67" t="s">
        <v>8154</v>
      </c>
      <c r="C72" s="42" t="str">
        <f t="shared" si="3"/>
        <v>final_energy_consumption_in_agriculture_forestry_and_fisheries_from_biogas</v>
      </c>
      <c r="D72" s="156" t="s">
        <v>8155</v>
      </c>
      <c r="E72" s="160" t="s">
        <v>8139</v>
      </c>
      <c r="F72" s="68" t="s">
        <v>525</v>
      </c>
      <c r="G72" s="46"/>
      <c r="H72" s="46"/>
      <c r="I72" s="46"/>
      <c r="J72" s="156" t="s">
        <v>338</v>
      </c>
      <c r="K72" s="46"/>
      <c r="L72" s="46" t="s">
        <v>7908</v>
      </c>
      <c r="M72" s="46"/>
      <c r="N72" s="46"/>
      <c r="O72" s="46"/>
      <c r="P72" s="46" t="s">
        <v>8082</v>
      </c>
      <c r="Q72" s="46" t="s">
        <v>8083</v>
      </c>
      <c r="R72" s="46"/>
      <c r="S72" s="46"/>
      <c r="T72" s="46"/>
      <c r="U72" s="178" t="str">
        <f>CONCATENATE(Tabla1[[#This Row],[SDG Targets]]," ",Tabla1[[#This Row],[SDG Targets5]]," ",Tabla1[[#This Row],[SDG Targets6]]," ",Tabla1[[#This Row],[SDG Targets7]]," ",Tabla1[[#This Row],[SDG Targets8]])</f>
        <v xml:space="preserve">T 7.2 T 7.3   </v>
      </c>
      <c r="V72" s="156" t="s">
        <v>8031</v>
      </c>
      <c r="W72" s="71" t="s">
        <v>7946</v>
      </c>
      <c r="X72" s="69" t="s">
        <v>7894</v>
      </c>
      <c r="Y72" s="44" t="s">
        <v>7948</v>
      </c>
      <c r="Z72" s="44" t="s">
        <v>8032</v>
      </c>
      <c r="AA72" s="49"/>
      <c r="AB72" s="67" t="s">
        <v>527</v>
      </c>
      <c r="AC72" s="60" t="s">
        <v>8121</v>
      </c>
      <c r="AD72" s="52" t="s">
        <v>7898</v>
      </c>
      <c r="AE72" s="52" t="s">
        <v>38</v>
      </c>
      <c r="AF72" s="224" t="s">
        <v>8156</v>
      </c>
      <c r="AG72" s="92"/>
      <c r="AH72" s="92"/>
      <c r="AI72" s="92"/>
      <c r="AJ72" s="92"/>
    </row>
    <row r="73" spans="1:36" ht="36" customHeight="1">
      <c r="A73" s="35">
        <f t="shared" si="2"/>
        <v>72</v>
      </c>
      <c r="B73" s="67" t="s">
        <v>8157</v>
      </c>
      <c r="C73" s="42" t="str">
        <f t="shared" si="3"/>
        <v>final_energy_consumption_in_agriculture_forestry_and_fisheries_from_plant_oil</v>
      </c>
      <c r="D73" s="156" t="s">
        <v>8158</v>
      </c>
      <c r="E73" s="156" t="s">
        <v>8139</v>
      </c>
      <c r="F73" s="68" t="s">
        <v>525</v>
      </c>
      <c r="G73" s="46"/>
      <c r="H73" s="46"/>
      <c r="I73" s="46"/>
      <c r="J73" s="156" t="s">
        <v>338</v>
      </c>
      <c r="K73" s="46"/>
      <c r="L73" s="46" t="s">
        <v>7908</v>
      </c>
      <c r="M73" s="46"/>
      <c r="N73" s="46"/>
      <c r="O73" s="46"/>
      <c r="P73" s="46" t="s">
        <v>8082</v>
      </c>
      <c r="Q73" s="46" t="s">
        <v>8083</v>
      </c>
      <c r="R73" s="46"/>
      <c r="S73" s="46"/>
      <c r="T73" s="46"/>
      <c r="U73" s="178" t="str">
        <f>CONCATENATE(Tabla1[[#This Row],[SDG Targets]]," ",Tabla1[[#This Row],[SDG Targets5]]," ",Tabla1[[#This Row],[SDG Targets6]]," ",Tabla1[[#This Row],[SDG Targets7]]," ",Tabla1[[#This Row],[SDG Targets8]])</f>
        <v xml:space="preserve">T 7.2 T 7.3   </v>
      </c>
      <c r="V73" s="156" t="s">
        <v>8031</v>
      </c>
      <c r="W73" s="70" t="s">
        <v>7946</v>
      </c>
      <c r="X73" s="69" t="s">
        <v>7894</v>
      </c>
      <c r="Y73" s="44" t="s">
        <v>7948</v>
      </c>
      <c r="Z73" s="44" t="s">
        <v>8032</v>
      </c>
      <c r="AA73" s="49"/>
      <c r="AB73" s="67" t="s">
        <v>541</v>
      </c>
      <c r="AC73" s="60" t="s">
        <v>8121</v>
      </c>
      <c r="AD73" s="52" t="s">
        <v>7898</v>
      </c>
      <c r="AE73" s="52" t="s">
        <v>38</v>
      </c>
      <c r="AF73" s="224" t="s">
        <v>8159</v>
      </c>
      <c r="AG73" s="92"/>
      <c r="AH73" s="92"/>
      <c r="AI73" s="92"/>
      <c r="AJ73" s="92"/>
    </row>
    <row r="74" spans="1:36" ht="36" customHeight="1">
      <c r="A74" s="35">
        <f t="shared" si="2"/>
        <v>73</v>
      </c>
      <c r="B74" s="67" t="s">
        <v>8160</v>
      </c>
      <c r="C74" s="42" t="str">
        <f t="shared" si="3"/>
        <v>final_energy_consumption_in_agriculture_forestry_and_fisheries_from_biofuel</v>
      </c>
      <c r="D74" s="156" t="s">
        <v>8161</v>
      </c>
      <c r="E74" s="160" t="s">
        <v>8139</v>
      </c>
      <c r="F74" s="68" t="s">
        <v>525</v>
      </c>
      <c r="G74" s="46"/>
      <c r="H74" s="46"/>
      <c r="I74" s="46"/>
      <c r="J74" s="156" t="s">
        <v>338</v>
      </c>
      <c r="K74" s="46"/>
      <c r="L74" s="46" t="s">
        <v>7908</v>
      </c>
      <c r="M74" s="46"/>
      <c r="N74" s="46"/>
      <c r="O74" s="46"/>
      <c r="P74" s="46" t="s">
        <v>8082</v>
      </c>
      <c r="Q74" s="46" t="s">
        <v>8083</v>
      </c>
      <c r="R74" s="46"/>
      <c r="S74" s="46"/>
      <c r="T74" s="46"/>
      <c r="U74" s="178" t="str">
        <f>CONCATENATE(Tabla1[[#This Row],[SDG Targets]]," ",Tabla1[[#This Row],[SDG Targets5]]," ",Tabla1[[#This Row],[SDG Targets6]]," ",Tabla1[[#This Row],[SDG Targets7]]," ",Tabla1[[#This Row],[SDG Targets8]])</f>
        <v xml:space="preserve">T 7.2 T 7.3   </v>
      </c>
      <c r="V74" s="156" t="s">
        <v>8031</v>
      </c>
      <c r="W74" s="71" t="s">
        <v>7946</v>
      </c>
      <c r="X74" s="69" t="s">
        <v>7894</v>
      </c>
      <c r="Y74" s="44" t="s">
        <v>7948</v>
      </c>
      <c r="Z74" s="44" t="s">
        <v>8032</v>
      </c>
      <c r="AA74" s="49"/>
      <c r="AB74" s="67" t="s">
        <v>523</v>
      </c>
      <c r="AC74" s="60" t="s">
        <v>8121</v>
      </c>
      <c r="AD74" s="52" t="s">
        <v>7898</v>
      </c>
      <c r="AE74" s="52" t="s">
        <v>38</v>
      </c>
      <c r="AF74" s="224" t="s">
        <v>8162</v>
      </c>
      <c r="AG74" s="92"/>
      <c r="AH74" s="92"/>
      <c r="AI74" s="92"/>
      <c r="AJ74" s="92"/>
    </row>
    <row r="75" spans="1:36" ht="36" customHeight="1">
      <c r="A75" s="35">
        <f t="shared" si="2"/>
        <v>74</v>
      </c>
      <c r="B75" s="67" t="s">
        <v>8163</v>
      </c>
      <c r="C75" s="42" t="str">
        <f t="shared" si="3"/>
        <v>final_energy_consumption_in_agriculture_forestry_and_fisheries_from_other_biomass</v>
      </c>
      <c r="D75" s="156" t="s">
        <v>8164</v>
      </c>
      <c r="E75" s="156" t="s">
        <v>8139</v>
      </c>
      <c r="F75" s="68" t="s">
        <v>525</v>
      </c>
      <c r="G75" s="46"/>
      <c r="H75" s="46"/>
      <c r="I75" s="46"/>
      <c r="J75" s="156" t="s">
        <v>338</v>
      </c>
      <c r="K75" s="46"/>
      <c r="L75" s="46" t="s">
        <v>7908</v>
      </c>
      <c r="M75" s="46"/>
      <c r="N75" s="46"/>
      <c r="O75" s="46"/>
      <c r="P75" s="46" t="s">
        <v>8082</v>
      </c>
      <c r="Q75" s="46" t="s">
        <v>8083</v>
      </c>
      <c r="R75" s="46"/>
      <c r="S75" s="46"/>
      <c r="T75" s="46"/>
      <c r="U75" s="178" t="str">
        <f>CONCATENATE(Tabla1[[#This Row],[SDG Targets]]," ",Tabla1[[#This Row],[SDG Targets5]]," ",Tabla1[[#This Row],[SDG Targets6]]," ",Tabla1[[#This Row],[SDG Targets7]]," ",Tabla1[[#This Row],[SDG Targets8]])</f>
        <v xml:space="preserve">T 7.2 T 7.3   </v>
      </c>
      <c r="V75" s="156" t="s">
        <v>8031</v>
      </c>
      <c r="W75" s="70" t="s">
        <v>7946</v>
      </c>
      <c r="X75" s="69" t="s">
        <v>7894</v>
      </c>
      <c r="Y75" s="44" t="s">
        <v>7948</v>
      </c>
      <c r="Z75" s="44" t="s">
        <v>8032</v>
      </c>
      <c r="AA75" s="49"/>
      <c r="AB75" s="67" t="s">
        <v>537</v>
      </c>
      <c r="AC75" s="60" t="s">
        <v>8121</v>
      </c>
      <c r="AD75" s="52" t="s">
        <v>7898</v>
      </c>
      <c r="AE75" s="52" t="s">
        <v>38</v>
      </c>
      <c r="AF75" s="224" t="s">
        <v>8165</v>
      </c>
      <c r="AG75" s="92"/>
      <c r="AH75" s="92"/>
      <c r="AI75" s="92"/>
      <c r="AJ75" s="92"/>
    </row>
    <row r="76" spans="1:36" ht="36" customHeight="1">
      <c r="A76" s="35">
        <f t="shared" si="2"/>
        <v>75</v>
      </c>
      <c r="B76" s="67" t="s">
        <v>8166</v>
      </c>
      <c r="C76" s="42" t="str">
        <f t="shared" si="3"/>
        <v>final_energy_consumption_in_agriculture_forestry_and_fisheries_from_solar_thermal</v>
      </c>
      <c r="D76" s="156" t="s">
        <v>8167</v>
      </c>
      <c r="E76" s="160" t="s">
        <v>8139</v>
      </c>
      <c r="F76" s="68" t="s">
        <v>525</v>
      </c>
      <c r="G76" s="46"/>
      <c r="H76" s="46"/>
      <c r="I76" s="46"/>
      <c r="J76" s="156" t="s">
        <v>338</v>
      </c>
      <c r="K76" s="46"/>
      <c r="L76" s="46" t="s">
        <v>7908</v>
      </c>
      <c r="M76" s="46"/>
      <c r="N76" s="46"/>
      <c r="O76" s="46"/>
      <c r="P76" s="46" t="s">
        <v>8082</v>
      </c>
      <c r="Q76" s="46" t="s">
        <v>8083</v>
      </c>
      <c r="R76" s="46"/>
      <c r="S76" s="46"/>
      <c r="T76" s="46"/>
      <c r="U76" s="178" t="str">
        <f>CONCATENATE(Tabla1[[#This Row],[SDG Targets]]," ",Tabla1[[#This Row],[SDG Targets5]]," ",Tabla1[[#This Row],[SDG Targets6]]," ",Tabla1[[#This Row],[SDG Targets7]]," ",Tabla1[[#This Row],[SDG Targets8]])</f>
        <v xml:space="preserve">T 7.2 T 7.3   </v>
      </c>
      <c r="V76" s="156" t="s">
        <v>8031</v>
      </c>
      <c r="W76" s="71" t="s">
        <v>7946</v>
      </c>
      <c r="X76" s="69" t="s">
        <v>7894</v>
      </c>
      <c r="Y76" s="44" t="s">
        <v>7948</v>
      </c>
      <c r="Z76" s="44" t="s">
        <v>8032</v>
      </c>
      <c r="AA76" s="49"/>
      <c r="AB76" s="67" t="s">
        <v>543</v>
      </c>
      <c r="AC76" s="60" t="s">
        <v>8121</v>
      </c>
      <c r="AD76" s="52" t="s">
        <v>7898</v>
      </c>
      <c r="AE76" s="52" t="s">
        <v>38</v>
      </c>
      <c r="AF76" s="228"/>
      <c r="AG76" s="92"/>
      <c r="AH76" s="92"/>
      <c r="AI76" s="92"/>
      <c r="AJ76" s="92"/>
    </row>
    <row r="77" spans="1:36" ht="36" customHeight="1">
      <c r="A77" s="35">
        <f t="shared" si="2"/>
        <v>76</v>
      </c>
      <c r="B77" s="67" t="s">
        <v>8169</v>
      </c>
      <c r="C77" s="42" t="str">
        <f t="shared" si="3"/>
        <v>final_energy_consumption_in_agriculture_forestry_and_fisheries_from_geothermal</v>
      </c>
      <c r="D77" s="156" t="s">
        <v>8170</v>
      </c>
      <c r="E77" s="156" t="s">
        <v>8139</v>
      </c>
      <c r="F77" s="68" t="s">
        <v>525</v>
      </c>
      <c r="G77" s="46"/>
      <c r="H77" s="46"/>
      <c r="I77" s="46"/>
      <c r="J77" s="156" t="s">
        <v>338</v>
      </c>
      <c r="K77" s="46"/>
      <c r="L77" s="46" t="s">
        <v>7908</v>
      </c>
      <c r="M77" s="46"/>
      <c r="N77" s="46"/>
      <c r="O77" s="46"/>
      <c r="P77" s="46" t="s">
        <v>8082</v>
      </c>
      <c r="Q77" s="46" t="s">
        <v>8083</v>
      </c>
      <c r="R77" s="46"/>
      <c r="S77" s="46"/>
      <c r="T77" s="46"/>
      <c r="U77" s="178" t="str">
        <f>CONCATENATE(Tabla1[[#This Row],[SDG Targets]]," ",Tabla1[[#This Row],[SDG Targets5]]," ",Tabla1[[#This Row],[SDG Targets6]]," ",Tabla1[[#This Row],[SDG Targets7]]," ",Tabla1[[#This Row],[SDG Targets8]])</f>
        <v xml:space="preserve">T 7.2 T 7.3   </v>
      </c>
      <c r="V77" s="156" t="s">
        <v>8031</v>
      </c>
      <c r="W77" s="70" t="s">
        <v>7946</v>
      </c>
      <c r="X77" s="69" t="s">
        <v>7894</v>
      </c>
      <c r="Y77" s="44" t="s">
        <v>7948</v>
      </c>
      <c r="Z77" s="44" t="s">
        <v>8032</v>
      </c>
      <c r="AA77" s="49"/>
      <c r="AB77" s="67" t="s">
        <v>531</v>
      </c>
      <c r="AC77" s="60" t="s">
        <v>8121</v>
      </c>
      <c r="AD77" s="52" t="s">
        <v>7898</v>
      </c>
      <c r="AE77" s="52" t="s">
        <v>38</v>
      </c>
      <c r="AF77" s="225" t="s">
        <v>8168</v>
      </c>
      <c r="AG77" s="92"/>
      <c r="AH77" s="92"/>
      <c r="AI77" s="92"/>
      <c r="AJ77" s="92"/>
    </row>
    <row r="78" spans="1:36" ht="30.75" customHeight="1">
      <c r="A78" s="35">
        <f t="shared" si="2"/>
        <v>77</v>
      </c>
      <c r="B78" s="67" t="s">
        <v>8171</v>
      </c>
      <c r="C78" s="42" t="str">
        <f t="shared" si="3"/>
        <v>total_final_energy_consumption_in_agriculture_forestry_and_fisheries</v>
      </c>
      <c r="D78" s="156" t="s">
        <v>8172</v>
      </c>
      <c r="E78" s="156" t="s">
        <v>8173</v>
      </c>
      <c r="F78" s="68" t="s">
        <v>525</v>
      </c>
      <c r="G78" s="46"/>
      <c r="H78" s="46"/>
      <c r="I78" s="46"/>
      <c r="J78" s="156" t="s">
        <v>338</v>
      </c>
      <c r="K78" s="46"/>
      <c r="L78" s="46" t="s">
        <v>7908</v>
      </c>
      <c r="M78" s="46"/>
      <c r="N78" s="46"/>
      <c r="O78" s="46"/>
      <c r="P78" s="46" t="s">
        <v>8082</v>
      </c>
      <c r="Q78" s="46" t="s">
        <v>8083</v>
      </c>
      <c r="R78" s="46"/>
      <c r="S78" s="46"/>
      <c r="T78" s="46"/>
      <c r="U78" s="178" t="str">
        <f>CONCATENATE(Tabla1[[#This Row],[SDG Targets]]," ",Tabla1[[#This Row],[SDG Targets5]]," ",Tabla1[[#This Row],[SDG Targets6]]," ",Tabla1[[#This Row],[SDG Targets7]]," ",Tabla1[[#This Row],[SDG Targets8]])</f>
        <v xml:space="preserve">T 7.2 T 7.3   </v>
      </c>
      <c r="V78" s="156" t="s">
        <v>8031</v>
      </c>
      <c r="W78" s="71" t="s">
        <v>7946</v>
      </c>
      <c r="X78" s="69" t="s">
        <v>7894</v>
      </c>
      <c r="Y78" s="44" t="s">
        <v>7948</v>
      </c>
      <c r="Z78" s="44" t="s">
        <v>8032</v>
      </c>
      <c r="AA78" s="49"/>
      <c r="AB78" s="51" t="s">
        <v>8174</v>
      </c>
      <c r="AC78" s="60" t="s">
        <v>8127</v>
      </c>
      <c r="AD78" s="52" t="s">
        <v>7898</v>
      </c>
      <c r="AE78" s="52" t="s">
        <v>472</v>
      </c>
      <c r="AF78" s="92"/>
      <c r="AG78" s="92"/>
      <c r="AH78" s="92"/>
      <c r="AI78" s="92"/>
      <c r="AJ78" s="92"/>
    </row>
    <row r="79" spans="1:36" ht="31.2" customHeight="1">
      <c r="A79" s="35">
        <f t="shared" si="2"/>
        <v>78</v>
      </c>
      <c r="B79" s="67" t="s">
        <v>8175</v>
      </c>
      <c r="C79" s="42" t="str">
        <f t="shared" si="3"/>
        <v>final_energy_consumption_in_ets_industries_from_electricity</v>
      </c>
      <c r="D79" s="156" t="s">
        <v>8176</v>
      </c>
      <c r="E79" s="156" t="s">
        <v>8080</v>
      </c>
      <c r="F79" s="68" t="s">
        <v>631</v>
      </c>
      <c r="G79" s="46"/>
      <c r="H79" s="46"/>
      <c r="I79" s="46"/>
      <c r="J79" s="156" t="s">
        <v>338</v>
      </c>
      <c r="K79" s="46"/>
      <c r="L79" s="46" t="s">
        <v>7908</v>
      </c>
      <c r="M79" s="46"/>
      <c r="N79" s="46"/>
      <c r="O79" s="46"/>
      <c r="P79" s="46" t="s">
        <v>8082</v>
      </c>
      <c r="Q79" s="46" t="s">
        <v>8083</v>
      </c>
      <c r="R79" s="46"/>
      <c r="S79" s="46"/>
      <c r="T79" s="46"/>
      <c r="U79" s="178" t="str">
        <f>CONCATENATE(Tabla1[[#This Row],[SDG Targets]]," ",Tabla1[[#This Row],[SDG Targets5]]," ",Tabla1[[#This Row],[SDG Targets6]]," ",Tabla1[[#This Row],[SDG Targets7]]," ",Tabla1[[#This Row],[SDG Targets8]])</f>
        <v xml:space="preserve">T 7.2 T 7.3   </v>
      </c>
      <c r="V79" s="156" t="s">
        <v>8031</v>
      </c>
      <c r="W79" s="70" t="s">
        <v>7946</v>
      </c>
      <c r="X79" s="69" t="s">
        <v>7894</v>
      </c>
      <c r="Y79" s="44" t="s">
        <v>7948</v>
      </c>
      <c r="Z79" s="44" t="s">
        <v>8032</v>
      </c>
      <c r="AA79" s="49"/>
      <c r="AB79" s="51" t="s">
        <v>8177</v>
      </c>
      <c r="AC79" s="60" t="s">
        <v>7963</v>
      </c>
      <c r="AD79" s="52" t="s">
        <v>7898</v>
      </c>
      <c r="AE79" s="52" t="s">
        <v>38</v>
      </c>
      <c r="AF79" s="93"/>
      <c r="AG79" s="92"/>
      <c r="AH79" s="92"/>
      <c r="AI79" s="92"/>
      <c r="AJ79" s="92"/>
    </row>
    <row r="80" spans="1:36" ht="31.2" customHeight="1">
      <c r="A80" s="35">
        <f t="shared" si="2"/>
        <v>79</v>
      </c>
      <c r="B80" s="67" t="s">
        <v>8178</v>
      </c>
      <c r="C80" s="42" t="str">
        <f t="shared" si="3"/>
        <v>final_energy_consumption_in_ets_industries_from_natural_gas</v>
      </c>
      <c r="D80" s="156" t="s">
        <v>8179</v>
      </c>
      <c r="E80" s="156" t="s">
        <v>8080</v>
      </c>
      <c r="F80" s="68" t="s">
        <v>631</v>
      </c>
      <c r="G80" s="46"/>
      <c r="H80" s="46"/>
      <c r="I80" s="46"/>
      <c r="J80" s="156" t="s">
        <v>338</v>
      </c>
      <c r="K80" s="46"/>
      <c r="L80" s="46" t="s">
        <v>7908</v>
      </c>
      <c r="M80" s="46"/>
      <c r="N80" s="46"/>
      <c r="O80" s="46"/>
      <c r="P80" s="46" t="s">
        <v>8082</v>
      </c>
      <c r="Q80" s="46" t="s">
        <v>8083</v>
      </c>
      <c r="R80" s="46"/>
      <c r="S80" s="46"/>
      <c r="T80" s="46"/>
      <c r="U80" s="178" t="str">
        <f>CONCATENATE(Tabla1[[#This Row],[SDG Targets]]," ",Tabla1[[#This Row],[SDG Targets5]]," ",Tabla1[[#This Row],[SDG Targets6]]," ",Tabla1[[#This Row],[SDG Targets7]]," ",Tabla1[[#This Row],[SDG Targets8]])</f>
        <v xml:space="preserve">T 7.2 T 7.3   </v>
      </c>
      <c r="V80" s="156" t="s">
        <v>8031</v>
      </c>
      <c r="W80" s="71" t="s">
        <v>7946</v>
      </c>
      <c r="X80" s="69" t="s">
        <v>7894</v>
      </c>
      <c r="Y80" s="44" t="s">
        <v>7948</v>
      </c>
      <c r="Z80" s="44" t="s">
        <v>8032</v>
      </c>
      <c r="AA80" s="49"/>
      <c r="AB80" s="51" t="s">
        <v>8180</v>
      </c>
      <c r="AC80" s="60" t="s">
        <v>7963</v>
      </c>
      <c r="AD80" s="52" t="s">
        <v>7898</v>
      </c>
      <c r="AE80" s="52" t="s">
        <v>38</v>
      </c>
      <c r="AF80" s="93"/>
      <c r="AG80" s="92"/>
      <c r="AH80" s="92"/>
      <c r="AI80" s="92"/>
      <c r="AJ80" s="92"/>
    </row>
    <row r="81" spans="1:36" ht="30" customHeight="1">
      <c r="A81" s="35">
        <f t="shared" si="2"/>
        <v>80</v>
      </c>
      <c r="B81" s="67" t="s">
        <v>8181</v>
      </c>
      <c r="C81" s="42" t="str">
        <f t="shared" si="3"/>
        <v>final_energy_consumption_in_ets_industries_from_liquid_gas</v>
      </c>
      <c r="D81" s="156" t="s">
        <v>8182</v>
      </c>
      <c r="E81" s="156" t="s">
        <v>8183</v>
      </c>
      <c r="F81" s="68" t="s">
        <v>631</v>
      </c>
      <c r="G81" s="46"/>
      <c r="H81" s="46"/>
      <c r="I81" s="46"/>
      <c r="J81" s="156" t="s">
        <v>338</v>
      </c>
      <c r="K81" s="46"/>
      <c r="L81" s="46" t="s">
        <v>7908</v>
      </c>
      <c r="M81" s="46"/>
      <c r="N81" s="46"/>
      <c r="O81" s="46"/>
      <c r="P81" s="46" t="s">
        <v>8082</v>
      </c>
      <c r="Q81" s="46" t="s">
        <v>8083</v>
      </c>
      <c r="R81" s="46"/>
      <c r="S81" s="46"/>
      <c r="T81" s="46"/>
      <c r="U81" s="178" t="str">
        <f>CONCATENATE(Tabla1[[#This Row],[SDG Targets]]," ",Tabla1[[#This Row],[SDG Targets5]]," ",Tabla1[[#This Row],[SDG Targets6]]," ",Tabla1[[#This Row],[SDG Targets7]]," ",Tabla1[[#This Row],[SDG Targets8]])</f>
        <v xml:space="preserve">T 7.2 T 7.3   </v>
      </c>
      <c r="V81" s="156" t="s">
        <v>8031</v>
      </c>
      <c r="W81" s="70" t="s">
        <v>7946</v>
      </c>
      <c r="X81" s="69" t="s">
        <v>7894</v>
      </c>
      <c r="Y81" s="44" t="s">
        <v>7948</v>
      </c>
      <c r="Z81" s="44" t="s">
        <v>8032</v>
      </c>
      <c r="AA81" s="49"/>
      <c r="AB81" s="51" t="s">
        <v>8184</v>
      </c>
      <c r="AC81" s="60" t="s">
        <v>8121</v>
      </c>
      <c r="AD81" s="52" t="s">
        <v>7898</v>
      </c>
      <c r="AE81" s="52" t="s">
        <v>38</v>
      </c>
      <c r="AF81" s="92"/>
      <c r="AG81" s="92"/>
      <c r="AH81" s="92"/>
      <c r="AI81" s="92"/>
      <c r="AJ81" s="92"/>
    </row>
    <row r="82" spans="1:36" ht="30" customHeight="1">
      <c r="A82" s="35">
        <f t="shared" si="2"/>
        <v>81</v>
      </c>
      <c r="B82" s="67" t="s">
        <v>8185</v>
      </c>
      <c r="C82" s="42" t="str">
        <f t="shared" si="3"/>
        <v>final_energy_consumption_in_ets_industries_from_heating_oil</v>
      </c>
      <c r="D82" s="156" t="s">
        <v>8186</v>
      </c>
      <c r="E82" s="160" t="s">
        <v>7943</v>
      </c>
      <c r="F82" s="68" t="s">
        <v>631</v>
      </c>
      <c r="G82" s="46"/>
      <c r="H82" s="46"/>
      <c r="I82" s="46"/>
      <c r="J82" s="156" t="s">
        <v>338</v>
      </c>
      <c r="K82" s="46"/>
      <c r="L82" s="46" t="s">
        <v>7908</v>
      </c>
      <c r="M82" s="46"/>
      <c r="N82" s="46"/>
      <c r="O82" s="46"/>
      <c r="P82" s="46" t="s">
        <v>8082</v>
      </c>
      <c r="Q82" s="46" t="s">
        <v>8083</v>
      </c>
      <c r="R82" s="46"/>
      <c r="S82" s="46"/>
      <c r="T82" s="46"/>
      <c r="U82" s="178" t="str">
        <f>CONCATENATE(Tabla1[[#This Row],[SDG Targets]]," ",Tabla1[[#This Row],[SDG Targets5]]," ",Tabla1[[#This Row],[SDG Targets6]]," ",Tabla1[[#This Row],[SDG Targets7]]," ",Tabla1[[#This Row],[SDG Targets8]])</f>
        <v xml:space="preserve">T 7.2 T 7.3   </v>
      </c>
      <c r="V82" s="156" t="s">
        <v>8031</v>
      </c>
      <c r="W82" s="71" t="s">
        <v>7946</v>
      </c>
      <c r="X82" s="69" t="s">
        <v>7894</v>
      </c>
      <c r="Y82" s="44" t="s">
        <v>7948</v>
      </c>
      <c r="Z82" s="44" t="s">
        <v>8032</v>
      </c>
      <c r="AA82" s="49"/>
      <c r="AB82" s="51" t="s">
        <v>7950</v>
      </c>
      <c r="AC82" s="51" t="s">
        <v>7950</v>
      </c>
      <c r="AD82" s="74" t="s">
        <v>7951</v>
      </c>
      <c r="AE82" s="52" t="s">
        <v>8093</v>
      </c>
      <c r="AF82" s="231" t="s">
        <v>8187</v>
      </c>
      <c r="AG82" s="92"/>
      <c r="AH82" s="92"/>
      <c r="AI82" s="92"/>
      <c r="AJ82" s="92"/>
    </row>
    <row r="83" spans="1:36" ht="31.95" customHeight="1">
      <c r="A83" s="35">
        <f t="shared" si="2"/>
        <v>82</v>
      </c>
      <c r="B83" s="67" t="s">
        <v>8188</v>
      </c>
      <c r="C83" s="42" t="str">
        <f t="shared" si="3"/>
        <v>final_energy_consumption_in_ets_industries_from_diesel</v>
      </c>
      <c r="D83" s="156" t="s">
        <v>8189</v>
      </c>
      <c r="E83" s="156" t="s">
        <v>8080</v>
      </c>
      <c r="F83" s="68" t="s">
        <v>631</v>
      </c>
      <c r="G83" s="46"/>
      <c r="H83" s="46"/>
      <c r="I83" s="46"/>
      <c r="J83" s="156" t="s">
        <v>338</v>
      </c>
      <c r="K83" s="46"/>
      <c r="L83" s="46" t="s">
        <v>7908</v>
      </c>
      <c r="M83" s="46"/>
      <c r="N83" s="46"/>
      <c r="O83" s="46"/>
      <c r="P83" s="46" t="s">
        <v>8082</v>
      </c>
      <c r="Q83" s="46" t="s">
        <v>8083</v>
      </c>
      <c r="R83" s="46"/>
      <c r="S83" s="46"/>
      <c r="T83" s="46"/>
      <c r="U83" s="178" t="str">
        <f>CONCATENATE(Tabla1[[#This Row],[SDG Targets]]," ",Tabla1[[#This Row],[SDG Targets5]]," ",Tabla1[[#This Row],[SDG Targets6]]," ",Tabla1[[#This Row],[SDG Targets7]]," ",Tabla1[[#This Row],[SDG Targets8]])</f>
        <v xml:space="preserve">T 7.2 T 7.3   </v>
      </c>
      <c r="V83" s="156" t="s">
        <v>8031</v>
      </c>
      <c r="W83" s="70" t="s">
        <v>7946</v>
      </c>
      <c r="X83" s="69" t="s">
        <v>7894</v>
      </c>
      <c r="Y83" s="44" t="s">
        <v>7948</v>
      </c>
      <c r="Z83" s="44" t="s">
        <v>8032</v>
      </c>
      <c r="AA83" s="49"/>
      <c r="AB83" s="51" t="s">
        <v>9361</v>
      </c>
      <c r="AC83" s="60" t="s">
        <v>7963</v>
      </c>
      <c r="AD83" s="52" t="s">
        <v>7898</v>
      </c>
      <c r="AE83" s="52" t="s">
        <v>38</v>
      </c>
      <c r="AF83" s="223" t="s">
        <v>8190</v>
      </c>
      <c r="AG83" s="92"/>
      <c r="AH83" s="92"/>
      <c r="AI83" s="92"/>
      <c r="AJ83" s="92"/>
    </row>
    <row r="84" spans="1:36" ht="28.5" customHeight="1">
      <c r="A84" s="35">
        <f t="shared" si="2"/>
        <v>83</v>
      </c>
      <c r="B84" s="67" t="s">
        <v>8191</v>
      </c>
      <c r="C84" s="42" t="str">
        <f t="shared" si="3"/>
        <v>final_energy_consumption_in_ets_industries_from_gasoline</v>
      </c>
      <c r="D84" s="156" t="s">
        <v>8192</v>
      </c>
      <c r="E84" s="156" t="s">
        <v>8080</v>
      </c>
      <c r="F84" s="68" t="s">
        <v>631</v>
      </c>
      <c r="G84" s="46"/>
      <c r="H84" s="46"/>
      <c r="I84" s="46"/>
      <c r="J84" s="156" t="s">
        <v>338</v>
      </c>
      <c r="K84" s="46"/>
      <c r="L84" s="46" t="s">
        <v>7908</v>
      </c>
      <c r="M84" s="46"/>
      <c r="N84" s="46"/>
      <c r="O84" s="46"/>
      <c r="P84" s="46" t="s">
        <v>8082</v>
      </c>
      <c r="Q84" s="46" t="s">
        <v>8083</v>
      </c>
      <c r="R84" s="46"/>
      <c r="S84" s="46"/>
      <c r="T84" s="46"/>
      <c r="U84" s="178" t="str">
        <f>CONCATENATE(Tabla1[[#This Row],[SDG Targets]]," ",Tabla1[[#This Row],[SDG Targets5]]," ",Tabla1[[#This Row],[SDG Targets6]]," ",Tabla1[[#This Row],[SDG Targets7]]," ",Tabla1[[#This Row],[SDG Targets8]])</f>
        <v xml:space="preserve">T 7.2 T 7.3   </v>
      </c>
      <c r="V84" s="156" t="s">
        <v>8031</v>
      </c>
      <c r="W84" s="71" t="s">
        <v>7946</v>
      </c>
      <c r="X84" s="69" t="s">
        <v>7894</v>
      </c>
      <c r="Y84" s="44" t="s">
        <v>7948</v>
      </c>
      <c r="Z84" s="44" t="s">
        <v>8032</v>
      </c>
      <c r="AA84" s="49"/>
      <c r="AB84" s="51" t="s">
        <v>8193</v>
      </c>
      <c r="AC84" s="60" t="s">
        <v>7963</v>
      </c>
      <c r="AD84" s="52" t="s">
        <v>7898</v>
      </c>
      <c r="AE84" s="52" t="s">
        <v>38</v>
      </c>
      <c r="AF84" s="223" t="s">
        <v>8190</v>
      </c>
      <c r="AG84" s="92"/>
      <c r="AH84" s="92"/>
      <c r="AI84" s="92"/>
      <c r="AJ84" s="92"/>
    </row>
    <row r="85" spans="1:36" ht="29.25" customHeight="1">
      <c r="A85" s="35">
        <f t="shared" si="2"/>
        <v>84</v>
      </c>
      <c r="B85" s="67" t="s">
        <v>8194</v>
      </c>
      <c r="C85" s="42" t="str">
        <f t="shared" si="3"/>
        <v>final_energy_consumption_in_ets_industries_from_lignite</v>
      </c>
      <c r="D85" s="156" t="s">
        <v>8195</v>
      </c>
      <c r="E85" s="156" t="s">
        <v>8080</v>
      </c>
      <c r="F85" s="68" t="s">
        <v>631</v>
      </c>
      <c r="G85" s="46"/>
      <c r="H85" s="46"/>
      <c r="I85" s="46"/>
      <c r="J85" s="156" t="s">
        <v>338</v>
      </c>
      <c r="K85" s="46"/>
      <c r="L85" s="46" t="s">
        <v>7908</v>
      </c>
      <c r="M85" s="46"/>
      <c r="N85" s="46"/>
      <c r="O85" s="46"/>
      <c r="P85" s="46" t="s">
        <v>8082</v>
      </c>
      <c r="Q85" s="46" t="s">
        <v>8083</v>
      </c>
      <c r="R85" s="46"/>
      <c r="S85" s="46"/>
      <c r="T85" s="46"/>
      <c r="U85" s="178" t="str">
        <f>CONCATENATE(Tabla1[[#This Row],[SDG Targets]]," ",Tabla1[[#This Row],[SDG Targets5]]," ",Tabla1[[#This Row],[SDG Targets6]]," ",Tabla1[[#This Row],[SDG Targets7]]," ",Tabla1[[#This Row],[SDG Targets8]])</f>
        <v xml:space="preserve">T 7.2 T 7.3   </v>
      </c>
      <c r="V85" s="156" t="s">
        <v>8031</v>
      </c>
      <c r="W85" s="70" t="s">
        <v>7946</v>
      </c>
      <c r="X85" s="69" t="s">
        <v>7894</v>
      </c>
      <c r="Y85" s="44" t="s">
        <v>7948</v>
      </c>
      <c r="Z85" s="44" t="s">
        <v>8032</v>
      </c>
      <c r="AA85" s="49"/>
      <c r="AB85" s="51" t="s">
        <v>8196</v>
      </c>
      <c r="AC85" s="60" t="s">
        <v>7963</v>
      </c>
      <c r="AD85" s="52" t="s">
        <v>7898</v>
      </c>
      <c r="AE85" s="52" t="s">
        <v>38</v>
      </c>
      <c r="AF85" s="223" t="s">
        <v>8190</v>
      </c>
      <c r="AG85" s="92"/>
      <c r="AH85" s="92"/>
      <c r="AI85" s="92"/>
      <c r="AJ85" s="92"/>
    </row>
    <row r="86" spans="1:36" ht="30" customHeight="1">
      <c r="A86" s="35">
        <f t="shared" si="2"/>
        <v>85</v>
      </c>
      <c r="B86" s="67" t="s">
        <v>8197</v>
      </c>
      <c r="C86" s="42" t="str">
        <f t="shared" si="3"/>
        <v>final_energy_consumption_in_ets_industries_from_coal</v>
      </c>
      <c r="D86" s="156" t="s">
        <v>8198</v>
      </c>
      <c r="E86" s="156" t="s">
        <v>8080</v>
      </c>
      <c r="F86" s="68" t="s">
        <v>631</v>
      </c>
      <c r="G86" s="46"/>
      <c r="H86" s="46"/>
      <c r="I86" s="46"/>
      <c r="J86" s="156" t="s">
        <v>338</v>
      </c>
      <c r="K86" s="46"/>
      <c r="L86" s="46" t="s">
        <v>7908</v>
      </c>
      <c r="M86" s="46"/>
      <c r="N86" s="46"/>
      <c r="O86" s="46"/>
      <c r="P86" s="46" t="s">
        <v>8082</v>
      </c>
      <c r="Q86" s="46" t="s">
        <v>8083</v>
      </c>
      <c r="R86" s="46"/>
      <c r="S86" s="46"/>
      <c r="T86" s="46"/>
      <c r="U86" s="178" t="str">
        <f>CONCATENATE(Tabla1[[#This Row],[SDG Targets]]," ",Tabla1[[#This Row],[SDG Targets5]]," ",Tabla1[[#This Row],[SDG Targets6]]," ",Tabla1[[#This Row],[SDG Targets7]]," ",Tabla1[[#This Row],[SDG Targets8]])</f>
        <v xml:space="preserve">T 7.2 T 7.3   </v>
      </c>
      <c r="V86" s="156" t="s">
        <v>8031</v>
      </c>
      <c r="W86" s="71" t="s">
        <v>7946</v>
      </c>
      <c r="X86" s="69" t="s">
        <v>7894</v>
      </c>
      <c r="Y86" s="44" t="s">
        <v>7948</v>
      </c>
      <c r="Z86" s="44" t="s">
        <v>8032</v>
      </c>
      <c r="AA86" s="49"/>
      <c r="AB86" s="51" t="s">
        <v>8199</v>
      </c>
      <c r="AC86" s="60" t="s">
        <v>7963</v>
      </c>
      <c r="AD86" s="52" t="s">
        <v>7898</v>
      </c>
      <c r="AE86" s="52" t="s">
        <v>38</v>
      </c>
      <c r="AF86" s="223" t="s">
        <v>8190</v>
      </c>
      <c r="AG86" s="92"/>
      <c r="AH86" s="92"/>
      <c r="AI86" s="92"/>
      <c r="AJ86" s="92"/>
    </row>
    <row r="87" spans="1:36" ht="28.5" customHeight="1">
      <c r="A87" s="35">
        <f t="shared" si="2"/>
        <v>86</v>
      </c>
      <c r="B87" s="67" t="s">
        <v>8200</v>
      </c>
      <c r="C87" s="42" t="str">
        <f t="shared" si="3"/>
        <v>final_energy_consumption_in_ets_industries_from_other_fossil_fuels</v>
      </c>
      <c r="D87" s="156" t="s">
        <v>8201</v>
      </c>
      <c r="E87" s="156" t="s">
        <v>7943</v>
      </c>
      <c r="F87" s="68" t="s">
        <v>631</v>
      </c>
      <c r="G87" s="46"/>
      <c r="H87" s="46"/>
      <c r="I87" s="46"/>
      <c r="J87" s="156" t="s">
        <v>338</v>
      </c>
      <c r="K87" s="46"/>
      <c r="L87" s="46" t="s">
        <v>7908</v>
      </c>
      <c r="M87" s="46"/>
      <c r="N87" s="46"/>
      <c r="O87" s="46"/>
      <c r="P87" s="46" t="s">
        <v>8082</v>
      </c>
      <c r="Q87" s="46" t="s">
        <v>8083</v>
      </c>
      <c r="R87" s="46"/>
      <c r="S87" s="46"/>
      <c r="T87" s="46"/>
      <c r="U87" s="178" t="str">
        <f>CONCATENATE(Tabla1[[#This Row],[SDG Targets]]," ",Tabla1[[#This Row],[SDG Targets5]]," ",Tabla1[[#This Row],[SDG Targets6]]," ",Tabla1[[#This Row],[SDG Targets7]]," ",Tabla1[[#This Row],[SDG Targets8]])</f>
        <v xml:space="preserve">T 7.2 T 7.3   </v>
      </c>
      <c r="V87" s="156" t="s">
        <v>8031</v>
      </c>
      <c r="W87" s="70" t="s">
        <v>7946</v>
      </c>
      <c r="X87" s="69" t="s">
        <v>7894</v>
      </c>
      <c r="Y87" s="44" t="s">
        <v>7948</v>
      </c>
      <c r="Z87" s="44" t="s">
        <v>8032</v>
      </c>
      <c r="AA87" s="49"/>
      <c r="AB87" s="51" t="s">
        <v>7950</v>
      </c>
      <c r="AC87" s="51" t="s">
        <v>7950</v>
      </c>
      <c r="AD87" s="74" t="s">
        <v>7951</v>
      </c>
      <c r="AE87" s="52" t="s">
        <v>8093</v>
      </c>
      <c r="AF87" s="214" t="s">
        <v>8202</v>
      </c>
      <c r="AG87" s="92"/>
      <c r="AH87" s="92"/>
      <c r="AI87" s="92"/>
      <c r="AJ87" s="92"/>
    </row>
    <row r="88" spans="1:36" ht="30" customHeight="1">
      <c r="A88" s="35">
        <f t="shared" si="2"/>
        <v>87</v>
      </c>
      <c r="B88" s="67" t="s">
        <v>8203</v>
      </c>
      <c r="C88" s="42" t="str">
        <f t="shared" si="3"/>
        <v>final_energy_consumption_in_ets_industries_from_biogas</v>
      </c>
      <c r="D88" s="156" t="s">
        <v>8204</v>
      </c>
      <c r="E88" s="156" t="s">
        <v>8080</v>
      </c>
      <c r="F88" s="68" t="s">
        <v>631</v>
      </c>
      <c r="G88" s="46"/>
      <c r="H88" s="46"/>
      <c r="I88" s="46"/>
      <c r="J88" s="156" t="s">
        <v>338</v>
      </c>
      <c r="K88" s="46"/>
      <c r="L88" s="46" t="s">
        <v>7908</v>
      </c>
      <c r="M88" s="46"/>
      <c r="N88" s="46"/>
      <c r="O88" s="46"/>
      <c r="P88" s="46" t="s">
        <v>8082</v>
      </c>
      <c r="Q88" s="46" t="s">
        <v>8083</v>
      </c>
      <c r="R88" s="46"/>
      <c r="S88" s="46"/>
      <c r="T88" s="46"/>
      <c r="U88" s="178" t="str">
        <f>CONCATENATE(Tabla1[[#This Row],[SDG Targets]]," ",Tabla1[[#This Row],[SDG Targets5]]," ",Tabla1[[#This Row],[SDG Targets6]]," ",Tabla1[[#This Row],[SDG Targets7]]," ",Tabla1[[#This Row],[SDG Targets8]])</f>
        <v xml:space="preserve">T 7.2 T 7.3   </v>
      </c>
      <c r="V88" s="156" t="s">
        <v>8031</v>
      </c>
      <c r="W88" s="71" t="s">
        <v>7946</v>
      </c>
      <c r="X88" s="69" t="s">
        <v>7894</v>
      </c>
      <c r="Y88" s="44" t="s">
        <v>7948</v>
      </c>
      <c r="Z88" s="44" t="s">
        <v>8032</v>
      </c>
      <c r="AA88" s="49"/>
      <c r="AB88" s="51" t="s">
        <v>8205</v>
      </c>
      <c r="AC88" s="60" t="s">
        <v>7963</v>
      </c>
      <c r="AD88" s="52" t="s">
        <v>7898</v>
      </c>
      <c r="AE88" s="52" t="s">
        <v>38</v>
      </c>
      <c r="AF88" s="93"/>
      <c r="AG88" s="92"/>
      <c r="AH88" s="92"/>
      <c r="AI88" s="92"/>
      <c r="AJ88" s="92"/>
    </row>
    <row r="89" spans="1:36" ht="29.25" customHeight="1">
      <c r="A89" s="35">
        <f t="shared" si="2"/>
        <v>88</v>
      </c>
      <c r="B89" s="67" t="s">
        <v>8206</v>
      </c>
      <c r="C89" s="42" t="str">
        <f t="shared" si="3"/>
        <v>final_energy_consumption_in_ets_industries_from_plant_oil</v>
      </c>
      <c r="D89" s="156" t="s">
        <v>8207</v>
      </c>
      <c r="E89" s="156" t="s">
        <v>7943</v>
      </c>
      <c r="F89" s="68" t="s">
        <v>631</v>
      </c>
      <c r="G89" s="46"/>
      <c r="H89" s="46"/>
      <c r="I89" s="46"/>
      <c r="J89" s="156" t="s">
        <v>338</v>
      </c>
      <c r="K89" s="46"/>
      <c r="L89" s="46" t="s">
        <v>7908</v>
      </c>
      <c r="M89" s="46"/>
      <c r="N89" s="46"/>
      <c r="O89" s="46"/>
      <c r="P89" s="46" t="s">
        <v>8082</v>
      </c>
      <c r="Q89" s="46" t="s">
        <v>8083</v>
      </c>
      <c r="R89" s="46"/>
      <c r="S89" s="46"/>
      <c r="T89" s="46"/>
      <c r="U89" s="178" t="str">
        <f>CONCATENATE(Tabla1[[#This Row],[SDG Targets]]," ",Tabla1[[#This Row],[SDG Targets5]]," ",Tabla1[[#This Row],[SDG Targets6]]," ",Tabla1[[#This Row],[SDG Targets7]]," ",Tabla1[[#This Row],[SDG Targets8]])</f>
        <v xml:space="preserve">T 7.2 T 7.3   </v>
      </c>
      <c r="V89" s="156" t="s">
        <v>8031</v>
      </c>
      <c r="W89" s="70" t="s">
        <v>7946</v>
      </c>
      <c r="X89" s="69" t="s">
        <v>7894</v>
      </c>
      <c r="Y89" s="44" t="s">
        <v>7948</v>
      </c>
      <c r="Z89" s="44" t="s">
        <v>8032</v>
      </c>
      <c r="AA89" s="49"/>
      <c r="AB89" s="51" t="s">
        <v>7950</v>
      </c>
      <c r="AC89" s="51" t="s">
        <v>7950</v>
      </c>
      <c r="AD89" s="74" t="s">
        <v>7951</v>
      </c>
      <c r="AE89" s="52" t="s">
        <v>8093</v>
      </c>
      <c r="AF89" s="214" t="s">
        <v>8208</v>
      </c>
      <c r="AG89" s="92"/>
      <c r="AH89" s="92"/>
      <c r="AI89" s="92"/>
      <c r="AJ89" s="92"/>
    </row>
    <row r="90" spans="1:36" ht="29.25" customHeight="1">
      <c r="A90" s="35">
        <f t="shared" si="2"/>
        <v>89</v>
      </c>
      <c r="B90" s="67" t="s">
        <v>8209</v>
      </c>
      <c r="C90" s="42" t="str">
        <f t="shared" si="3"/>
        <v>final_energy_consumption_in_ets_industries_from_biofuel</v>
      </c>
      <c r="D90" s="156" t="s">
        <v>8210</v>
      </c>
      <c r="E90" s="156" t="s">
        <v>8080</v>
      </c>
      <c r="F90" s="68" t="s">
        <v>631</v>
      </c>
      <c r="G90" s="46"/>
      <c r="H90" s="46"/>
      <c r="I90" s="46"/>
      <c r="J90" s="156" t="s">
        <v>338</v>
      </c>
      <c r="K90" s="46"/>
      <c r="L90" s="46" t="s">
        <v>7908</v>
      </c>
      <c r="M90" s="46"/>
      <c r="N90" s="46"/>
      <c r="O90" s="46"/>
      <c r="P90" s="46" t="s">
        <v>8082</v>
      </c>
      <c r="Q90" s="46" t="s">
        <v>8083</v>
      </c>
      <c r="R90" s="46"/>
      <c r="S90" s="46"/>
      <c r="T90" s="46"/>
      <c r="U90" s="178" t="str">
        <f>CONCATENATE(Tabla1[[#This Row],[SDG Targets]]," ",Tabla1[[#This Row],[SDG Targets5]]," ",Tabla1[[#This Row],[SDG Targets6]]," ",Tabla1[[#This Row],[SDG Targets7]]," ",Tabla1[[#This Row],[SDG Targets8]])</f>
        <v xml:space="preserve">T 7.2 T 7.3   </v>
      </c>
      <c r="V90" s="156" t="s">
        <v>8031</v>
      </c>
      <c r="W90" s="71" t="s">
        <v>7946</v>
      </c>
      <c r="X90" s="69" t="s">
        <v>7894</v>
      </c>
      <c r="Y90" s="44" t="s">
        <v>7948</v>
      </c>
      <c r="Z90" s="44" t="s">
        <v>8032</v>
      </c>
      <c r="AA90" s="49"/>
      <c r="AB90" s="51" t="s">
        <v>8211</v>
      </c>
      <c r="AC90" s="60" t="s">
        <v>7963</v>
      </c>
      <c r="AD90" s="52" t="s">
        <v>7898</v>
      </c>
      <c r="AE90" s="52" t="s">
        <v>38</v>
      </c>
      <c r="AF90" s="93"/>
      <c r="AG90" s="92"/>
      <c r="AH90" s="92"/>
      <c r="AI90" s="92"/>
      <c r="AJ90" s="92"/>
    </row>
    <row r="91" spans="1:36" ht="30.75" customHeight="1">
      <c r="A91" s="35">
        <f t="shared" si="2"/>
        <v>90</v>
      </c>
      <c r="B91" s="67" t="s">
        <v>8212</v>
      </c>
      <c r="C91" s="42" t="str">
        <f t="shared" si="3"/>
        <v>final_energy_consumption_in_ets_industries_from_other_biomass</v>
      </c>
      <c r="D91" s="156" t="s">
        <v>8213</v>
      </c>
      <c r="E91" s="156" t="s">
        <v>8080</v>
      </c>
      <c r="F91" s="68" t="s">
        <v>631</v>
      </c>
      <c r="G91" s="46"/>
      <c r="H91" s="46"/>
      <c r="I91" s="46"/>
      <c r="J91" s="156" t="s">
        <v>338</v>
      </c>
      <c r="K91" s="46"/>
      <c r="L91" s="46" t="s">
        <v>7908</v>
      </c>
      <c r="M91" s="46"/>
      <c r="N91" s="46"/>
      <c r="O91" s="46"/>
      <c r="P91" s="46" t="s">
        <v>8082</v>
      </c>
      <c r="Q91" s="46" t="s">
        <v>8083</v>
      </c>
      <c r="R91" s="46"/>
      <c r="S91" s="46"/>
      <c r="T91" s="46"/>
      <c r="U91" s="178" t="str">
        <f>CONCATENATE(Tabla1[[#This Row],[SDG Targets]]," ",Tabla1[[#This Row],[SDG Targets5]]," ",Tabla1[[#This Row],[SDG Targets6]]," ",Tabla1[[#This Row],[SDG Targets7]]," ",Tabla1[[#This Row],[SDG Targets8]])</f>
        <v xml:space="preserve">T 7.2 T 7.3   </v>
      </c>
      <c r="V91" s="156" t="s">
        <v>8031</v>
      </c>
      <c r="W91" s="70" t="s">
        <v>7946</v>
      </c>
      <c r="X91" s="69" t="s">
        <v>7894</v>
      </c>
      <c r="Y91" s="44" t="s">
        <v>7948</v>
      </c>
      <c r="Z91" s="44" t="s">
        <v>8032</v>
      </c>
      <c r="AA91" s="49"/>
      <c r="AB91" s="51" t="s">
        <v>8214</v>
      </c>
      <c r="AC91" s="60" t="s">
        <v>7963</v>
      </c>
      <c r="AD91" s="52" t="s">
        <v>7898</v>
      </c>
      <c r="AE91" s="52" t="s">
        <v>38</v>
      </c>
      <c r="AF91" s="93"/>
      <c r="AG91" s="92"/>
      <c r="AH91" s="92"/>
      <c r="AI91" s="92"/>
      <c r="AJ91" s="92"/>
    </row>
    <row r="92" spans="1:36" ht="29.25" customHeight="1">
      <c r="A92" s="35">
        <f t="shared" si="2"/>
        <v>91</v>
      </c>
      <c r="B92" s="67" t="s">
        <v>8215</v>
      </c>
      <c r="C92" s="42" t="str">
        <f t="shared" si="3"/>
        <v>final_energy_consumption_in_ets_industries_from_solar_thermal</v>
      </c>
      <c r="D92" s="156" t="s">
        <v>8216</v>
      </c>
      <c r="E92" s="160" t="s">
        <v>8183</v>
      </c>
      <c r="F92" s="68" t="s">
        <v>631</v>
      </c>
      <c r="G92" s="46"/>
      <c r="H92" s="46"/>
      <c r="I92" s="46"/>
      <c r="J92" s="156" t="s">
        <v>338</v>
      </c>
      <c r="K92" s="46"/>
      <c r="L92" s="46" t="s">
        <v>7908</v>
      </c>
      <c r="M92" s="46"/>
      <c r="N92" s="46"/>
      <c r="O92" s="46"/>
      <c r="P92" s="46" t="s">
        <v>8082</v>
      </c>
      <c r="Q92" s="46" t="s">
        <v>8083</v>
      </c>
      <c r="R92" s="46"/>
      <c r="S92" s="46"/>
      <c r="T92" s="46"/>
      <c r="U92" s="178" t="str">
        <f>CONCATENATE(Tabla1[[#This Row],[SDG Targets]]," ",Tabla1[[#This Row],[SDG Targets5]]," ",Tabla1[[#This Row],[SDG Targets6]]," ",Tabla1[[#This Row],[SDG Targets7]]," ",Tabla1[[#This Row],[SDG Targets8]])</f>
        <v xml:space="preserve">T 7.2 T 7.3   </v>
      </c>
      <c r="V92" s="156" t="s">
        <v>8031</v>
      </c>
      <c r="W92" s="71" t="s">
        <v>7946</v>
      </c>
      <c r="X92" s="69" t="s">
        <v>7894</v>
      </c>
      <c r="Y92" s="44" t="s">
        <v>7948</v>
      </c>
      <c r="Z92" s="44" t="s">
        <v>8032</v>
      </c>
      <c r="AA92" s="49"/>
      <c r="AB92" s="51" t="s">
        <v>8217</v>
      </c>
      <c r="AC92" s="60" t="s">
        <v>8121</v>
      </c>
      <c r="AD92" s="52" t="s">
        <v>7898</v>
      </c>
      <c r="AE92" s="52" t="s">
        <v>38</v>
      </c>
      <c r="AF92" s="92"/>
      <c r="AG92" s="92"/>
      <c r="AH92" s="92"/>
      <c r="AI92" s="92"/>
      <c r="AJ92" s="92"/>
    </row>
    <row r="93" spans="1:36" ht="27.75" customHeight="1">
      <c r="A93" s="35">
        <f t="shared" si="2"/>
        <v>92</v>
      </c>
      <c r="B93" s="67" t="s">
        <v>8218</v>
      </c>
      <c r="C93" s="42" t="str">
        <f t="shared" si="3"/>
        <v>final_energy_consumption_in_ets_industries_from_geothermal</v>
      </c>
      <c r="D93" s="156" t="s">
        <v>8219</v>
      </c>
      <c r="E93" s="156" t="s">
        <v>8183</v>
      </c>
      <c r="F93" s="68" t="s">
        <v>631</v>
      </c>
      <c r="G93" s="46"/>
      <c r="H93" s="46"/>
      <c r="I93" s="46"/>
      <c r="J93" s="156" t="s">
        <v>338</v>
      </c>
      <c r="K93" s="46"/>
      <c r="L93" s="46" t="s">
        <v>7908</v>
      </c>
      <c r="M93" s="46"/>
      <c r="N93" s="46"/>
      <c r="O93" s="46"/>
      <c r="P93" s="46" t="s">
        <v>8082</v>
      </c>
      <c r="Q93" s="46" t="s">
        <v>8083</v>
      </c>
      <c r="R93" s="46"/>
      <c r="S93" s="46"/>
      <c r="T93" s="46"/>
      <c r="U93" s="178" t="str">
        <f>CONCATENATE(Tabla1[[#This Row],[SDG Targets]]," ",Tabla1[[#This Row],[SDG Targets5]]," ",Tabla1[[#This Row],[SDG Targets6]]," ",Tabla1[[#This Row],[SDG Targets7]]," ",Tabla1[[#This Row],[SDG Targets8]])</f>
        <v xml:space="preserve">T 7.2 T 7.3   </v>
      </c>
      <c r="V93" s="156" t="s">
        <v>8031</v>
      </c>
      <c r="W93" s="70" t="s">
        <v>7946</v>
      </c>
      <c r="X93" s="69" t="s">
        <v>7894</v>
      </c>
      <c r="Y93" s="44" t="s">
        <v>7948</v>
      </c>
      <c r="Z93" s="44" t="s">
        <v>8032</v>
      </c>
      <c r="AA93" s="49"/>
      <c r="AB93" s="51" t="s">
        <v>8220</v>
      </c>
      <c r="AC93" s="60" t="s">
        <v>8121</v>
      </c>
      <c r="AD93" s="52" t="s">
        <v>7898</v>
      </c>
      <c r="AE93" s="52" t="s">
        <v>38</v>
      </c>
      <c r="AF93" s="92"/>
      <c r="AG93" s="92"/>
      <c r="AH93" s="92"/>
      <c r="AI93" s="92"/>
      <c r="AJ93" s="92"/>
    </row>
    <row r="94" spans="1:36" ht="27" customHeight="1">
      <c r="A94" s="35">
        <f t="shared" si="2"/>
        <v>93</v>
      </c>
      <c r="B94" s="67" t="s">
        <v>8221</v>
      </c>
      <c r="C94" s="42" t="str">
        <f t="shared" si="3"/>
        <v>total_final_energy_consumption_in_ets_industries</v>
      </c>
      <c r="D94" s="156" t="s">
        <v>8222</v>
      </c>
      <c r="E94" s="156" t="s">
        <v>8223</v>
      </c>
      <c r="F94" s="68" t="s">
        <v>631</v>
      </c>
      <c r="G94" s="46"/>
      <c r="H94" s="46"/>
      <c r="I94" s="46"/>
      <c r="J94" s="156" t="s">
        <v>338</v>
      </c>
      <c r="K94" s="46"/>
      <c r="L94" s="46" t="s">
        <v>7908</v>
      </c>
      <c r="M94" s="46"/>
      <c r="N94" s="46"/>
      <c r="O94" s="46"/>
      <c r="P94" s="46" t="s">
        <v>8082</v>
      </c>
      <c r="Q94" s="46" t="s">
        <v>8083</v>
      </c>
      <c r="R94" s="46"/>
      <c r="S94" s="46"/>
      <c r="T94" s="46"/>
      <c r="U94" s="178" t="str">
        <f>CONCATENATE(Tabla1[[#This Row],[SDG Targets]]," ",Tabla1[[#This Row],[SDG Targets5]]," ",Tabla1[[#This Row],[SDG Targets6]]," ",Tabla1[[#This Row],[SDG Targets7]]," ",Tabla1[[#This Row],[SDG Targets8]])</f>
        <v xml:space="preserve">T 7.2 T 7.3   </v>
      </c>
      <c r="V94" s="156" t="s">
        <v>8031</v>
      </c>
      <c r="W94" s="71" t="s">
        <v>7946</v>
      </c>
      <c r="X94" s="69" t="s">
        <v>7894</v>
      </c>
      <c r="Y94" s="44" t="s">
        <v>7948</v>
      </c>
      <c r="Z94" s="44" t="s">
        <v>8032</v>
      </c>
      <c r="AA94" s="49"/>
      <c r="AB94" s="51" t="s">
        <v>8224</v>
      </c>
      <c r="AC94" s="60" t="s">
        <v>8127</v>
      </c>
      <c r="AD94" s="52" t="s">
        <v>7898</v>
      </c>
      <c r="AE94" s="52" t="s">
        <v>472</v>
      </c>
      <c r="AF94" s="92"/>
      <c r="AG94" s="92"/>
      <c r="AH94" s="92"/>
      <c r="AI94" s="92"/>
      <c r="AJ94" s="92"/>
    </row>
    <row r="95" spans="1:36" ht="30.75" customHeight="1">
      <c r="A95" s="35">
        <f t="shared" si="2"/>
        <v>94</v>
      </c>
      <c r="B95" s="67" t="s">
        <v>8225</v>
      </c>
      <c r="C95" s="42" t="str">
        <f t="shared" si="3"/>
        <v>final_energy_consumption_in_non_ets_industries_from_electricity</v>
      </c>
      <c r="D95" s="156" t="s">
        <v>8226</v>
      </c>
      <c r="E95" s="156" t="s">
        <v>8227</v>
      </c>
      <c r="F95" s="68" t="s">
        <v>631</v>
      </c>
      <c r="G95" s="46"/>
      <c r="H95" s="46"/>
      <c r="I95" s="46"/>
      <c r="J95" s="156" t="s">
        <v>338</v>
      </c>
      <c r="K95" s="46"/>
      <c r="L95" s="46" t="s">
        <v>7908</v>
      </c>
      <c r="M95" s="46"/>
      <c r="N95" s="46"/>
      <c r="O95" s="46"/>
      <c r="P95" s="46" t="s">
        <v>8082</v>
      </c>
      <c r="Q95" s="46" t="s">
        <v>8083</v>
      </c>
      <c r="R95" s="46"/>
      <c r="S95" s="46"/>
      <c r="T95" s="46"/>
      <c r="U95" s="178" t="str">
        <f>CONCATENATE(Tabla1[[#This Row],[SDG Targets]]," ",Tabla1[[#This Row],[SDG Targets5]]," ",Tabla1[[#This Row],[SDG Targets6]]," ",Tabla1[[#This Row],[SDG Targets7]]," ",Tabla1[[#This Row],[SDG Targets8]])</f>
        <v xml:space="preserve">T 7.2 T 7.3   </v>
      </c>
      <c r="V95" s="156" t="s">
        <v>8031</v>
      </c>
      <c r="W95" s="70" t="s">
        <v>7946</v>
      </c>
      <c r="X95" s="69" t="s">
        <v>7894</v>
      </c>
      <c r="Y95" s="44" t="s">
        <v>7948</v>
      </c>
      <c r="Z95" s="44" t="s">
        <v>8032</v>
      </c>
      <c r="AA95" s="49"/>
      <c r="AB95" s="51" t="s">
        <v>8228</v>
      </c>
      <c r="AC95" s="60" t="s">
        <v>7963</v>
      </c>
      <c r="AD95" s="52" t="s">
        <v>7898</v>
      </c>
      <c r="AE95" s="52" t="s">
        <v>38</v>
      </c>
      <c r="AF95" s="93"/>
      <c r="AG95" s="92"/>
      <c r="AH95" s="92"/>
      <c r="AI95" s="92"/>
      <c r="AJ95" s="92"/>
    </row>
    <row r="96" spans="1:36" ht="29.25" customHeight="1">
      <c r="A96" s="35">
        <f t="shared" si="2"/>
        <v>95</v>
      </c>
      <c r="B96" s="67" t="s">
        <v>8229</v>
      </c>
      <c r="C96" s="42" t="str">
        <f t="shared" si="3"/>
        <v>final_energy_consumption_in_non_ets_industries_from_natural_gas</v>
      </c>
      <c r="D96" s="156" t="s">
        <v>8230</v>
      </c>
      <c r="E96" s="156" t="s">
        <v>8227</v>
      </c>
      <c r="F96" s="68" t="s">
        <v>631</v>
      </c>
      <c r="G96" s="46"/>
      <c r="H96" s="46"/>
      <c r="I96" s="46"/>
      <c r="J96" s="156" t="s">
        <v>338</v>
      </c>
      <c r="K96" s="46"/>
      <c r="L96" s="46" t="s">
        <v>7908</v>
      </c>
      <c r="M96" s="46"/>
      <c r="N96" s="46"/>
      <c r="O96" s="46"/>
      <c r="P96" s="46" t="s">
        <v>8082</v>
      </c>
      <c r="Q96" s="46" t="s">
        <v>8083</v>
      </c>
      <c r="R96" s="46"/>
      <c r="S96" s="46"/>
      <c r="T96" s="46"/>
      <c r="U96" s="178" t="str">
        <f>CONCATENATE(Tabla1[[#This Row],[SDG Targets]]," ",Tabla1[[#This Row],[SDG Targets5]]," ",Tabla1[[#This Row],[SDG Targets6]]," ",Tabla1[[#This Row],[SDG Targets7]]," ",Tabla1[[#This Row],[SDG Targets8]])</f>
        <v xml:space="preserve">T 7.2 T 7.3   </v>
      </c>
      <c r="V96" s="156" t="s">
        <v>8031</v>
      </c>
      <c r="W96" s="71" t="s">
        <v>7946</v>
      </c>
      <c r="X96" s="69" t="s">
        <v>7894</v>
      </c>
      <c r="Y96" s="44" t="s">
        <v>7948</v>
      </c>
      <c r="Z96" s="44" t="s">
        <v>8032</v>
      </c>
      <c r="AA96" s="49"/>
      <c r="AB96" s="51" t="s">
        <v>8231</v>
      </c>
      <c r="AC96" s="60" t="s">
        <v>7963</v>
      </c>
      <c r="AD96" s="52" t="s">
        <v>7898</v>
      </c>
      <c r="AE96" s="52" t="s">
        <v>38</v>
      </c>
      <c r="AF96" s="93"/>
      <c r="AG96" s="92"/>
      <c r="AH96" s="92"/>
      <c r="AI96" s="92"/>
      <c r="AJ96" s="92"/>
    </row>
    <row r="97" spans="1:36" ht="29.25" customHeight="1">
      <c r="A97" s="35">
        <f t="shared" si="2"/>
        <v>96</v>
      </c>
      <c r="B97" s="67" t="s">
        <v>8232</v>
      </c>
      <c r="C97" s="42" t="str">
        <f t="shared" si="3"/>
        <v>final_energy_consumption_in_non_ets_industries_from_liquid_gas</v>
      </c>
      <c r="D97" s="156" t="s">
        <v>8233</v>
      </c>
      <c r="E97" s="156" t="s">
        <v>8234</v>
      </c>
      <c r="F97" s="68" t="s">
        <v>631</v>
      </c>
      <c r="G97" s="46"/>
      <c r="H97" s="46"/>
      <c r="I97" s="46"/>
      <c r="J97" s="156" t="s">
        <v>338</v>
      </c>
      <c r="K97" s="46"/>
      <c r="L97" s="46" t="s">
        <v>7908</v>
      </c>
      <c r="M97" s="46"/>
      <c r="N97" s="46"/>
      <c r="O97" s="46"/>
      <c r="P97" s="46" t="s">
        <v>8082</v>
      </c>
      <c r="Q97" s="46" t="s">
        <v>8083</v>
      </c>
      <c r="R97" s="46"/>
      <c r="S97" s="46"/>
      <c r="T97" s="46"/>
      <c r="U97" s="178" t="str">
        <f>CONCATENATE(Tabla1[[#This Row],[SDG Targets]]," ",Tabla1[[#This Row],[SDG Targets5]]," ",Tabla1[[#This Row],[SDG Targets6]]," ",Tabla1[[#This Row],[SDG Targets7]]," ",Tabla1[[#This Row],[SDG Targets8]])</f>
        <v xml:space="preserve">T 7.2 T 7.3   </v>
      </c>
      <c r="V97" s="156" t="s">
        <v>8031</v>
      </c>
      <c r="W97" s="70" t="s">
        <v>7946</v>
      </c>
      <c r="X97" s="69" t="s">
        <v>7894</v>
      </c>
      <c r="Y97" s="44" t="s">
        <v>7948</v>
      </c>
      <c r="Z97" s="44" t="s">
        <v>8032</v>
      </c>
      <c r="AA97" s="49"/>
      <c r="AB97" s="51" t="s">
        <v>8235</v>
      </c>
      <c r="AC97" s="60" t="s">
        <v>7963</v>
      </c>
      <c r="AD97" s="52" t="s">
        <v>7898</v>
      </c>
      <c r="AE97" s="52" t="s">
        <v>38</v>
      </c>
      <c r="AF97" s="92"/>
      <c r="AG97" s="92"/>
      <c r="AH97" s="92"/>
      <c r="AI97" s="92"/>
      <c r="AJ97" s="92"/>
    </row>
    <row r="98" spans="1:36" ht="30.75" customHeight="1">
      <c r="A98" s="35">
        <f t="shared" si="2"/>
        <v>97</v>
      </c>
      <c r="B98" s="67" t="s">
        <v>8236</v>
      </c>
      <c r="C98" s="42" t="str">
        <f t="shared" si="3"/>
        <v>final_energy_consumption_in_non_ets_industries_from_heating_oil</v>
      </c>
      <c r="D98" s="156" t="s">
        <v>8237</v>
      </c>
      <c r="E98" s="156" t="s">
        <v>7943</v>
      </c>
      <c r="F98" s="68" t="s">
        <v>631</v>
      </c>
      <c r="G98" s="46"/>
      <c r="H98" s="46"/>
      <c r="I98" s="46"/>
      <c r="J98" s="156" t="s">
        <v>338</v>
      </c>
      <c r="K98" s="46"/>
      <c r="L98" s="46" t="s">
        <v>7908</v>
      </c>
      <c r="M98" s="46"/>
      <c r="N98" s="46"/>
      <c r="O98" s="46"/>
      <c r="P98" s="46" t="s">
        <v>8082</v>
      </c>
      <c r="Q98" s="46" t="s">
        <v>8083</v>
      </c>
      <c r="R98" s="46"/>
      <c r="S98" s="46"/>
      <c r="T98" s="46"/>
      <c r="U98" s="178" t="str">
        <f>CONCATENATE(Tabla1[[#This Row],[SDG Targets]]," ",Tabla1[[#This Row],[SDG Targets5]]," ",Tabla1[[#This Row],[SDG Targets6]]," ",Tabla1[[#This Row],[SDG Targets7]]," ",Tabla1[[#This Row],[SDG Targets8]])</f>
        <v xml:space="preserve">T 7.2 T 7.3   </v>
      </c>
      <c r="V98" s="156" t="s">
        <v>8031</v>
      </c>
      <c r="W98" s="71" t="s">
        <v>7946</v>
      </c>
      <c r="X98" s="69" t="s">
        <v>7894</v>
      </c>
      <c r="Y98" s="44" t="s">
        <v>7948</v>
      </c>
      <c r="Z98" s="44" t="s">
        <v>8032</v>
      </c>
      <c r="AA98" s="49"/>
      <c r="AB98" s="51" t="s">
        <v>7950</v>
      </c>
      <c r="AC98" s="60" t="s">
        <v>7950</v>
      </c>
      <c r="AD98" s="52" t="s">
        <v>7898</v>
      </c>
      <c r="AE98" s="52" t="s">
        <v>9362</v>
      </c>
      <c r="AF98" s="213" t="s">
        <v>8238</v>
      </c>
      <c r="AG98" s="92"/>
      <c r="AH98" s="92"/>
      <c r="AI98" s="92"/>
      <c r="AJ98" s="92"/>
    </row>
    <row r="99" spans="1:36" ht="33" customHeight="1">
      <c r="A99" s="35">
        <f t="shared" si="2"/>
        <v>98</v>
      </c>
      <c r="B99" s="67" t="s">
        <v>8239</v>
      </c>
      <c r="C99" s="42" t="str">
        <f t="shared" si="3"/>
        <v>final_energy_consumption_in_non_ets_industries_from_diesel</v>
      </c>
      <c r="D99" s="156" t="s">
        <v>8240</v>
      </c>
      <c r="E99" s="156" t="s">
        <v>8227</v>
      </c>
      <c r="F99" s="68" t="s">
        <v>631</v>
      </c>
      <c r="G99" s="46"/>
      <c r="H99" s="46"/>
      <c r="I99" s="46"/>
      <c r="J99" s="156" t="s">
        <v>338</v>
      </c>
      <c r="K99" s="46"/>
      <c r="L99" s="46" t="s">
        <v>7908</v>
      </c>
      <c r="M99" s="46"/>
      <c r="N99" s="46"/>
      <c r="O99" s="46"/>
      <c r="P99" s="46" t="s">
        <v>8082</v>
      </c>
      <c r="Q99" s="46" t="s">
        <v>8083</v>
      </c>
      <c r="R99" s="46"/>
      <c r="S99" s="46"/>
      <c r="T99" s="46"/>
      <c r="U99" s="178" t="str">
        <f>CONCATENATE(Tabla1[[#This Row],[SDG Targets]]," ",Tabla1[[#This Row],[SDG Targets5]]," ",Tabla1[[#This Row],[SDG Targets6]]," ",Tabla1[[#This Row],[SDG Targets7]]," ",Tabla1[[#This Row],[SDG Targets8]])</f>
        <v xml:space="preserve">T 7.2 T 7.3   </v>
      </c>
      <c r="V99" s="156" t="s">
        <v>8031</v>
      </c>
      <c r="W99" s="70" t="s">
        <v>7946</v>
      </c>
      <c r="X99" s="69" t="s">
        <v>7894</v>
      </c>
      <c r="Y99" s="44" t="s">
        <v>7948</v>
      </c>
      <c r="Z99" s="44" t="s">
        <v>8032</v>
      </c>
      <c r="AA99" s="49"/>
      <c r="AB99" s="51" t="s">
        <v>8241</v>
      </c>
      <c r="AC99" s="60" t="s">
        <v>7963</v>
      </c>
      <c r="AD99" s="52" t="s">
        <v>7898</v>
      </c>
      <c r="AE99" s="52" t="s">
        <v>38</v>
      </c>
      <c r="AF99" s="93"/>
      <c r="AG99" s="92"/>
      <c r="AH99" s="92"/>
      <c r="AI99" s="92"/>
      <c r="AJ99" s="92"/>
    </row>
    <row r="100" spans="1:36" ht="27.6" customHeight="1">
      <c r="A100" s="35">
        <f t="shared" si="2"/>
        <v>99</v>
      </c>
      <c r="B100" s="67" t="s">
        <v>8242</v>
      </c>
      <c r="C100" s="42" t="str">
        <f t="shared" si="3"/>
        <v>final_energy_consumption_in_non_ets_industries_from_gasoline</v>
      </c>
      <c r="D100" s="156" t="s">
        <v>8243</v>
      </c>
      <c r="E100" s="156" t="s">
        <v>8227</v>
      </c>
      <c r="F100" s="68" t="s">
        <v>631</v>
      </c>
      <c r="G100" s="46"/>
      <c r="H100" s="46"/>
      <c r="I100" s="46"/>
      <c r="J100" s="156" t="s">
        <v>338</v>
      </c>
      <c r="K100" s="46"/>
      <c r="L100" s="46" t="s">
        <v>7908</v>
      </c>
      <c r="M100" s="46"/>
      <c r="N100" s="46"/>
      <c r="O100" s="46"/>
      <c r="P100" s="46" t="s">
        <v>8082</v>
      </c>
      <c r="Q100" s="46" t="s">
        <v>8083</v>
      </c>
      <c r="R100" s="46"/>
      <c r="S100" s="46"/>
      <c r="T100" s="46"/>
      <c r="U100" s="178" t="str">
        <f>CONCATENATE(Tabla1[[#This Row],[SDG Targets]]," ",Tabla1[[#This Row],[SDG Targets5]]," ",Tabla1[[#This Row],[SDG Targets6]]," ",Tabla1[[#This Row],[SDG Targets7]]," ",Tabla1[[#This Row],[SDG Targets8]])</f>
        <v xml:space="preserve">T 7.2 T 7.3   </v>
      </c>
      <c r="V100" s="156" t="s">
        <v>8031</v>
      </c>
      <c r="W100" s="71" t="s">
        <v>7946</v>
      </c>
      <c r="X100" s="69" t="s">
        <v>7894</v>
      </c>
      <c r="Y100" s="44" t="s">
        <v>7948</v>
      </c>
      <c r="Z100" s="44" t="s">
        <v>8032</v>
      </c>
      <c r="AA100" s="49"/>
      <c r="AB100" s="51" t="s">
        <v>8244</v>
      </c>
      <c r="AC100" s="60" t="s">
        <v>7963</v>
      </c>
      <c r="AD100" s="52" t="s">
        <v>7898</v>
      </c>
      <c r="AE100" s="52" t="s">
        <v>38</v>
      </c>
      <c r="AF100" s="93"/>
      <c r="AG100" s="92"/>
      <c r="AH100" s="92"/>
      <c r="AI100" s="92"/>
      <c r="AJ100" s="92"/>
    </row>
    <row r="101" spans="1:36" ht="27.6" customHeight="1">
      <c r="A101" s="35">
        <f t="shared" si="2"/>
        <v>100</v>
      </c>
      <c r="B101" s="67" t="s">
        <v>8245</v>
      </c>
      <c r="C101" s="42" t="str">
        <f t="shared" si="3"/>
        <v>final_energy_consumption_in_non_ets_industries_from_lignite</v>
      </c>
      <c r="D101" s="156" t="s">
        <v>8246</v>
      </c>
      <c r="E101" s="156" t="s">
        <v>8227</v>
      </c>
      <c r="F101" s="68" t="s">
        <v>631</v>
      </c>
      <c r="G101" s="46"/>
      <c r="H101" s="46"/>
      <c r="I101" s="46"/>
      <c r="J101" s="156" t="s">
        <v>338</v>
      </c>
      <c r="K101" s="46"/>
      <c r="L101" s="46" t="s">
        <v>7908</v>
      </c>
      <c r="M101" s="46"/>
      <c r="N101" s="46"/>
      <c r="O101" s="46"/>
      <c r="P101" s="46" t="s">
        <v>8082</v>
      </c>
      <c r="Q101" s="46" t="s">
        <v>8083</v>
      </c>
      <c r="R101" s="46"/>
      <c r="S101" s="46"/>
      <c r="T101" s="46"/>
      <c r="U101" s="178" t="str">
        <f>CONCATENATE(Tabla1[[#This Row],[SDG Targets]]," ",Tabla1[[#This Row],[SDG Targets5]]," ",Tabla1[[#This Row],[SDG Targets6]]," ",Tabla1[[#This Row],[SDG Targets7]]," ",Tabla1[[#This Row],[SDG Targets8]])</f>
        <v xml:space="preserve">T 7.2 T 7.3   </v>
      </c>
      <c r="V101" s="156" t="s">
        <v>8031</v>
      </c>
      <c r="W101" s="70" t="s">
        <v>7946</v>
      </c>
      <c r="X101" s="69" t="s">
        <v>7894</v>
      </c>
      <c r="Y101" s="44" t="s">
        <v>7948</v>
      </c>
      <c r="Z101" s="44" t="s">
        <v>8032</v>
      </c>
      <c r="AA101" s="49"/>
      <c r="AB101" s="51" t="s">
        <v>8247</v>
      </c>
      <c r="AC101" s="60" t="s">
        <v>7963</v>
      </c>
      <c r="AD101" s="52" t="s">
        <v>7898</v>
      </c>
      <c r="AE101" s="52" t="s">
        <v>38</v>
      </c>
      <c r="AF101" s="93"/>
      <c r="AG101" s="92"/>
      <c r="AH101" s="92"/>
      <c r="AI101" s="92"/>
      <c r="AJ101" s="92"/>
    </row>
    <row r="102" spans="1:36" ht="27.6" customHeight="1">
      <c r="A102" s="35">
        <f t="shared" si="2"/>
        <v>101</v>
      </c>
      <c r="B102" s="67" t="s">
        <v>8248</v>
      </c>
      <c r="C102" s="42" t="str">
        <f t="shared" si="3"/>
        <v>final_energy_consumption_in_non_ets_industries_from_coal</v>
      </c>
      <c r="D102" s="156" t="s">
        <v>8249</v>
      </c>
      <c r="E102" s="156" t="s">
        <v>8227</v>
      </c>
      <c r="F102" s="68" t="s">
        <v>631</v>
      </c>
      <c r="G102" s="46"/>
      <c r="H102" s="46"/>
      <c r="I102" s="46"/>
      <c r="J102" s="156" t="s">
        <v>338</v>
      </c>
      <c r="K102" s="46"/>
      <c r="L102" s="46" t="s">
        <v>7908</v>
      </c>
      <c r="M102" s="46"/>
      <c r="N102" s="46"/>
      <c r="O102" s="46"/>
      <c r="P102" s="46" t="s">
        <v>8082</v>
      </c>
      <c r="Q102" s="46" t="s">
        <v>8083</v>
      </c>
      <c r="R102" s="46"/>
      <c r="S102" s="46"/>
      <c r="T102" s="46"/>
      <c r="U102" s="178" t="str">
        <f>CONCATENATE(Tabla1[[#This Row],[SDG Targets]]," ",Tabla1[[#This Row],[SDG Targets5]]," ",Tabla1[[#This Row],[SDG Targets6]]," ",Tabla1[[#This Row],[SDG Targets7]]," ",Tabla1[[#This Row],[SDG Targets8]])</f>
        <v xml:space="preserve">T 7.2 T 7.3   </v>
      </c>
      <c r="V102" s="156" t="s">
        <v>8031</v>
      </c>
      <c r="W102" s="71" t="s">
        <v>7946</v>
      </c>
      <c r="X102" s="69" t="s">
        <v>7894</v>
      </c>
      <c r="Y102" s="44" t="s">
        <v>7948</v>
      </c>
      <c r="Z102" s="44" t="s">
        <v>8032</v>
      </c>
      <c r="AA102" s="49"/>
      <c r="AB102" s="51" t="s">
        <v>8250</v>
      </c>
      <c r="AC102" s="60" t="s">
        <v>7963</v>
      </c>
      <c r="AD102" s="52" t="s">
        <v>7898</v>
      </c>
      <c r="AE102" s="52" t="s">
        <v>38</v>
      </c>
      <c r="AF102" s="93"/>
      <c r="AG102" s="92"/>
      <c r="AH102" s="92"/>
      <c r="AI102" s="92"/>
      <c r="AJ102" s="92"/>
    </row>
    <row r="103" spans="1:36" ht="30.75" customHeight="1">
      <c r="A103" s="35">
        <f t="shared" si="2"/>
        <v>102</v>
      </c>
      <c r="B103" s="67" t="s">
        <v>8251</v>
      </c>
      <c r="C103" s="42" t="str">
        <f t="shared" si="3"/>
        <v>final_energy_consumption_in_non_ets_industries_from_other_fossil_fuels</v>
      </c>
      <c r="D103" s="156" t="s">
        <v>8252</v>
      </c>
      <c r="E103" s="156" t="s">
        <v>7943</v>
      </c>
      <c r="F103" s="68" t="s">
        <v>631</v>
      </c>
      <c r="G103" s="46"/>
      <c r="H103" s="46"/>
      <c r="I103" s="46"/>
      <c r="J103" s="156" t="s">
        <v>338</v>
      </c>
      <c r="K103" s="46"/>
      <c r="L103" s="46" t="s">
        <v>7908</v>
      </c>
      <c r="M103" s="46"/>
      <c r="N103" s="46"/>
      <c r="O103" s="46"/>
      <c r="P103" s="46" t="s">
        <v>8082</v>
      </c>
      <c r="Q103" s="46" t="s">
        <v>8083</v>
      </c>
      <c r="R103" s="46"/>
      <c r="S103" s="46"/>
      <c r="T103" s="46"/>
      <c r="U103" s="178" t="str">
        <f>CONCATENATE(Tabla1[[#This Row],[SDG Targets]]," ",Tabla1[[#This Row],[SDG Targets5]]," ",Tabla1[[#This Row],[SDG Targets6]]," ",Tabla1[[#This Row],[SDG Targets7]]," ",Tabla1[[#This Row],[SDG Targets8]])</f>
        <v xml:space="preserve">T 7.2 T 7.3   </v>
      </c>
      <c r="V103" s="156" t="s">
        <v>8031</v>
      </c>
      <c r="W103" s="70" t="s">
        <v>7946</v>
      </c>
      <c r="X103" s="69" t="s">
        <v>7894</v>
      </c>
      <c r="Y103" s="44" t="s">
        <v>7948</v>
      </c>
      <c r="Z103" s="44" t="s">
        <v>8032</v>
      </c>
      <c r="AA103" s="49"/>
      <c r="AB103" s="51" t="s">
        <v>7950</v>
      </c>
      <c r="AC103" s="51" t="s">
        <v>7950</v>
      </c>
      <c r="AD103" s="74" t="s">
        <v>7951</v>
      </c>
      <c r="AE103" s="52" t="s">
        <v>8093</v>
      </c>
      <c r="AF103" s="214" t="s">
        <v>8202</v>
      </c>
      <c r="AG103" s="92"/>
      <c r="AH103" s="92"/>
      <c r="AI103" s="92"/>
      <c r="AJ103" s="92"/>
    </row>
    <row r="104" spans="1:36" ht="29.25" customHeight="1">
      <c r="A104" s="35">
        <f t="shared" si="2"/>
        <v>103</v>
      </c>
      <c r="B104" s="67" t="s">
        <v>8253</v>
      </c>
      <c r="C104" s="42" t="str">
        <f t="shared" si="3"/>
        <v>final_energy_consumption_in_non_ets_industries_from_biogas</v>
      </c>
      <c r="D104" s="156" t="s">
        <v>8254</v>
      </c>
      <c r="E104" s="156" t="s">
        <v>8227</v>
      </c>
      <c r="F104" s="68" t="s">
        <v>631</v>
      </c>
      <c r="G104" s="46"/>
      <c r="H104" s="46"/>
      <c r="I104" s="46"/>
      <c r="J104" s="156" t="s">
        <v>338</v>
      </c>
      <c r="K104" s="46"/>
      <c r="L104" s="46" t="s">
        <v>7908</v>
      </c>
      <c r="M104" s="46"/>
      <c r="N104" s="46"/>
      <c r="O104" s="46"/>
      <c r="P104" s="46" t="s">
        <v>8082</v>
      </c>
      <c r="Q104" s="46" t="s">
        <v>8083</v>
      </c>
      <c r="R104" s="46"/>
      <c r="S104" s="46"/>
      <c r="T104" s="46"/>
      <c r="U104" s="178" t="str">
        <f>CONCATENATE(Tabla1[[#This Row],[SDG Targets]]," ",Tabla1[[#This Row],[SDG Targets5]]," ",Tabla1[[#This Row],[SDG Targets6]]," ",Tabla1[[#This Row],[SDG Targets7]]," ",Tabla1[[#This Row],[SDG Targets8]])</f>
        <v xml:space="preserve">T 7.2 T 7.3   </v>
      </c>
      <c r="V104" s="156" t="s">
        <v>8031</v>
      </c>
      <c r="W104" s="71" t="s">
        <v>7946</v>
      </c>
      <c r="X104" s="69" t="s">
        <v>7894</v>
      </c>
      <c r="Y104" s="44" t="s">
        <v>7948</v>
      </c>
      <c r="Z104" s="44" t="s">
        <v>8032</v>
      </c>
      <c r="AA104" s="49"/>
      <c r="AB104" s="51" t="s">
        <v>8255</v>
      </c>
      <c r="AC104" s="60" t="s">
        <v>7963</v>
      </c>
      <c r="AD104" s="52" t="s">
        <v>7898</v>
      </c>
      <c r="AE104" s="52" t="s">
        <v>38</v>
      </c>
      <c r="AF104" s="93"/>
      <c r="AG104" s="92"/>
      <c r="AH104" s="92"/>
      <c r="AI104" s="92"/>
      <c r="AJ104" s="92"/>
    </row>
    <row r="105" spans="1:36" ht="32.25" customHeight="1">
      <c r="A105" s="35">
        <f t="shared" si="2"/>
        <v>104</v>
      </c>
      <c r="B105" s="67" t="s">
        <v>8256</v>
      </c>
      <c r="C105" s="42" t="str">
        <f t="shared" si="3"/>
        <v>final_energy_consumption_in_non_ets_industries_from_plant_oil</v>
      </c>
      <c r="D105" s="156" t="s">
        <v>8257</v>
      </c>
      <c r="E105" s="156" t="s">
        <v>7943</v>
      </c>
      <c r="F105" s="68" t="s">
        <v>631</v>
      </c>
      <c r="G105" s="46"/>
      <c r="H105" s="46"/>
      <c r="I105" s="46"/>
      <c r="J105" s="156" t="s">
        <v>338</v>
      </c>
      <c r="K105" s="46"/>
      <c r="L105" s="46" t="s">
        <v>7908</v>
      </c>
      <c r="M105" s="46"/>
      <c r="N105" s="46"/>
      <c r="O105" s="46"/>
      <c r="P105" s="46" t="s">
        <v>8082</v>
      </c>
      <c r="Q105" s="46" t="s">
        <v>8083</v>
      </c>
      <c r="R105" s="46"/>
      <c r="S105" s="46"/>
      <c r="T105" s="46"/>
      <c r="U105" s="178" t="str">
        <f>CONCATENATE(Tabla1[[#This Row],[SDG Targets]]," ",Tabla1[[#This Row],[SDG Targets5]]," ",Tabla1[[#This Row],[SDG Targets6]]," ",Tabla1[[#This Row],[SDG Targets7]]," ",Tabla1[[#This Row],[SDG Targets8]])</f>
        <v xml:space="preserve">T 7.2 T 7.3   </v>
      </c>
      <c r="V105" s="156" t="s">
        <v>8031</v>
      </c>
      <c r="W105" s="70" t="s">
        <v>7946</v>
      </c>
      <c r="X105" s="69" t="s">
        <v>7894</v>
      </c>
      <c r="Y105" s="44" t="s">
        <v>7948</v>
      </c>
      <c r="Z105" s="44" t="s">
        <v>8032</v>
      </c>
      <c r="AA105" s="49"/>
      <c r="AB105" s="51" t="s">
        <v>7950</v>
      </c>
      <c r="AC105" s="51" t="s">
        <v>7950</v>
      </c>
      <c r="AD105" s="74" t="s">
        <v>7951</v>
      </c>
      <c r="AE105" s="52" t="s">
        <v>8093</v>
      </c>
      <c r="AF105" s="214" t="s">
        <v>8208</v>
      </c>
      <c r="AG105" s="92"/>
      <c r="AH105" s="92"/>
      <c r="AI105" s="92"/>
      <c r="AJ105" s="92"/>
    </row>
    <row r="106" spans="1:36" ht="31.2" customHeight="1">
      <c r="A106" s="35">
        <f t="shared" si="2"/>
        <v>105</v>
      </c>
      <c r="B106" s="67" t="s">
        <v>8258</v>
      </c>
      <c r="C106" s="42" t="str">
        <f t="shared" si="3"/>
        <v>final_energy_consumption_in_non_ets_industries_from_biofuel</v>
      </c>
      <c r="D106" s="156" t="s">
        <v>8259</v>
      </c>
      <c r="E106" s="156" t="s">
        <v>8227</v>
      </c>
      <c r="F106" s="68" t="s">
        <v>631</v>
      </c>
      <c r="G106" s="46"/>
      <c r="H106" s="46"/>
      <c r="I106" s="46"/>
      <c r="J106" s="156" t="s">
        <v>338</v>
      </c>
      <c r="K106" s="46"/>
      <c r="L106" s="46" t="s">
        <v>7908</v>
      </c>
      <c r="M106" s="46"/>
      <c r="N106" s="46"/>
      <c r="O106" s="46"/>
      <c r="P106" s="46" t="s">
        <v>8082</v>
      </c>
      <c r="Q106" s="46" t="s">
        <v>8083</v>
      </c>
      <c r="R106" s="46"/>
      <c r="S106" s="46"/>
      <c r="T106" s="46"/>
      <c r="U106" s="178" t="str">
        <f>CONCATENATE(Tabla1[[#This Row],[SDG Targets]]," ",Tabla1[[#This Row],[SDG Targets5]]," ",Tabla1[[#This Row],[SDG Targets6]]," ",Tabla1[[#This Row],[SDG Targets7]]," ",Tabla1[[#This Row],[SDG Targets8]])</f>
        <v xml:space="preserve">T 7.2 T 7.3   </v>
      </c>
      <c r="V106" s="156" t="s">
        <v>8031</v>
      </c>
      <c r="W106" s="71" t="s">
        <v>7946</v>
      </c>
      <c r="X106" s="69" t="s">
        <v>7894</v>
      </c>
      <c r="Y106" s="44" t="s">
        <v>7948</v>
      </c>
      <c r="Z106" s="44" t="s">
        <v>8032</v>
      </c>
      <c r="AA106" s="49"/>
      <c r="AB106" s="51" t="s">
        <v>8260</v>
      </c>
      <c r="AC106" s="60" t="s">
        <v>7963</v>
      </c>
      <c r="AD106" s="52" t="s">
        <v>7898</v>
      </c>
      <c r="AE106" s="52" t="s">
        <v>38</v>
      </c>
      <c r="AF106" s="93"/>
      <c r="AG106" s="92"/>
      <c r="AH106" s="92"/>
      <c r="AI106" s="92"/>
      <c r="AJ106" s="92"/>
    </row>
    <row r="107" spans="1:36" ht="30" customHeight="1">
      <c r="A107" s="35">
        <f t="shared" si="2"/>
        <v>106</v>
      </c>
      <c r="B107" s="67" t="s">
        <v>8261</v>
      </c>
      <c r="C107" s="42" t="str">
        <f t="shared" si="3"/>
        <v>final_energy_consumption_in_non_ets_industries_from_other_biomass</v>
      </c>
      <c r="D107" s="156" t="s">
        <v>8262</v>
      </c>
      <c r="E107" s="156" t="s">
        <v>8227</v>
      </c>
      <c r="F107" s="68" t="s">
        <v>631</v>
      </c>
      <c r="G107" s="46"/>
      <c r="H107" s="46"/>
      <c r="I107" s="46"/>
      <c r="J107" s="156" t="s">
        <v>338</v>
      </c>
      <c r="K107" s="46"/>
      <c r="L107" s="46" t="s">
        <v>7908</v>
      </c>
      <c r="M107" s="46"/>
      <c r="N107" s="46"/>
      <c r="O107" s="46"/>
      <c r="P107" s="46" t="s">
        <v>8082</v>
      </c>
      <c r="Q107" s="46" t="s">
        <v>8083</v>
      </c>
      <c r="R107" s="46"/>
      <c r="S107" s="46"/>
      <c r="T107" s="46"/>
      <c r="U107" s="178" t="str">
        <f>CONCATENATE(Tabla1[[#This Row],[SDG Targets]]," ",Tabla1[[#This Row],[SDG Targets5]]," ",Tabla1[[#This Row],[SDG Targets6]]," ",Tabla1[[#This Row],[SDG Targets7]]," ",Tabla1[[#This Row],[SDG Targets8]])</f>
        <v xml:space="preserve">T 7.2 T 7.3   </v>
      </c>
      <c r="V107" s="156" t="s">
        <v>8031</v>
      </c>
      <c r="W107" s="70" t="s">
        <v>7946</v>
      </c>
      <c r="X107" s="69" t="s">
        <v>7894</v>
      </c>
      <c r="Y107" s="44" t="s">
        <v>7948</v>
      </c>
      <c r="Z107" s="44" t="s">
        <v>8032</v>
      </c>
      <c r="AA107" s="49"/>
      <c r="AB107" s="51" t="s">
        <v>8263</v>
      </c>
      <c r="AC107" s="60" t="s">
        <v>7963</v>
      </c>
      <c r="AD107" s="52" t="s">
        <v>7898</v>
      </c>
      <c r="AE107" s="52" t="s">
        <v>38</v>
      </c>
      <c r="AF107" s="93"/>
      <c r="AG107" s="92"/>
      <c r="AH107" s="92"/>
      <c r="AI107" s="92"/>
      <c r="AJ107" s="92"/>
    </row>
    <row r="108" spans="1:36" ht="30" customHeight="1">
      <c r="A108" s="35">
        <f t="shared" si="2"/>
        <v>107</v>
      </c>
      <c r="B108" s="67" t="s">
        <v>8264</v>
      </c>
      <c r="C108" s="42" t="str">
        <f t="shared" si="3"/>
        <v>final_energy_consumption_in_non_ets_industries_from_solar_thermal</v>
      </c>
      <c r="D108" s="156" t="s">
        <v>8265</v>
      </c>
      <c r="E108" s="160" t="s">
        <v>8234</v>
      </c>
      <c r="F108" s="68" t="s">
        <v>631</v>
      </c>
      <c r="G108" s="46"/>
      <c r="H108" s="46"/>
      <c r="I108" s="46"/>
      <c r="J108" s="156" t="s">
        <v>338</v>
      </c>
      <c r="K108" s="46"/>
      <c r="L108" s="46" t="s">
        <v>7908</v>
      </c>
      <c r="M108" s="46"/>
      <c r="N108" s="46"/>
      <c r="O108" s="46"/>
      <c r="P108" s="46" t="s">
        <v>8082</v>
      </c>
      <c r="Q108" s="46" t="s">
        <v>8083</v>
      </c>
      <c r="R108" s="46"/>
      <c r="S108" s="46"/>
      <c r="T108" s="46"/>
      <c r="U108" s="178" t="str">
        <f>CONCATENATE(Tabla1[[#This Row],[SDG Targets]]," ",Tabla1[[#This Row],[SDG Targets5]]," ",Tabla1[[#This Row],[SDG Targets6]]," ",Tabla1[[#This Row],[SDG Targets7]]," ",Tabla1[[#This Row],[SDG Targets8]])</f>
        <v xml:space="preserve">T 7.2 T 7.3   </v>
      </c>
      <c r="V108" s="156" t="s">
        <v>8031</v>
      </c>
      <c r="W108" s="71" t="s">
        <v>7946</v>
      </c>
      <c r="X108" s="69" t="s">
        <v>7894</v>
      </c>
      <c r="Y108" s="44" t="s">
        <v>7948</v>
      </c>
      <c r="Z108" s="44" t="s">
        <v>8032</v>
      </c>
      <c r="AA108" s="49"/>
      <c r="AB108" s="51" t="s">
        <v>8266</v>
      </c>
      <c r="AC108" s="60" t="s">
        <v>8121</v>
      </c>
      <c r="AD108" s="52" t="s">
        <v>7898</v>
      </c>
      <c r="AE108" s="52" t="s">
        <v>38</v>
      </c>
      <c r="AF108" s="92"/>
      <c r="AG108" s="92"/>
      <c r="AH108" s="92"/>
      <c r="AI108" s="92"/>
      <c r="AJ108" s="92"/>
    </row>
    <row r="109" spans="1:36" ht="30" customHeight="1">
      <c r="A109" s="35">
        <f t="shared" si="2"/>
        <v>108</v>
      </c>
      <c r="B109" s="67" t="s">
        <v>8267</v>
      </c>
      <c r="C109" s="42" t="str">
        <f t="shared" si="3"/>
        <v>final_energy_consumption_in_non_ets_industries_from_geothermal</v>
      </c>
      <c r="D109" s="156" t="s">
        <v>8268</v>
      </c>
      <c r="E109" s="156" t="s">
        <v>8234</v>
      </c>
      <c r="F109" s="68" t="s">
        <v>631</v>
      </c>
      <c r="G109" s="46"/>
      <c r="H109" s="46"/>
      <c r="I109" s="46"/>
      <c r="J109" s="156" t="s">
        <v>338</v>
      </c>
      <c r="K109" s="46"/>
      <c r="L109" s="46" t="s">
        <v>7908</v>
      </c>
      <c r="M109" s="46"/>
      <c r="N109" s="46"/>
      <c r="O109" s="46"/>
      <c r="P109" s="46" t="s">
        <v>8082</v>
      </c>
      <c r="Q109" s="46" t="s">
        <v>8083</v>
      </c>
      <c r="R109" s="46"/>
      <c r="S109" s="46"/>
      <c r="T109" s="46"/>
      <c r="U109" s="178" t="str">
        <f>CONCATENATE(Tabla1[[#This Row],[SDG Targets]]," ",Tabla1[[#This Row],[SDG Targets5]]," ",Tabla1[[#This Row],[SDG Targets6]]," ",Tabla1[[#This Row],[SDG Targets7]]," ",Tabla1[[#This Row],[SDG Targets8]])</f>
        <v xml:space="preserve">T 7.2 T 7.3   </v>
      </c>
      <c r="V109" s="156" t="s">
        <v>8031</v>
      </c>
      <c r="W109" s="70" t="s">
        <v>7946</v>
      </c>
      <c r="X109" s="69" t="s">
        <v>7894</v>
      </c>
      <c r="Y109" s="44" t="s">
        <v>7948</v>
      </c>
      <c r="Z109" s="44" t="s">
        <v>8032</v>
      </c>
      <c r="AA109" s="49"/>
      <c r="AB109" s="51" t="s">
        <v>8269</v>
      </c>
      <c r="AC109" s="60" t="s">
        <v>8121</v>
      </c>
      <c r="AD109" s="52" t="s">
        <v>7898</v>
      </c>
      <c r="AE109" s="52" t="s">
        <v>38</v>
      </c>
      <c r="AF109" s="92"/>
      <c r="AG109" s="92"/>
      <c r="AH109" s="92"/>
      <c r="AI109" s="92"/>
      <c r="AJ109" s="92"/>
    </row>
    <row r="110" spans="1:36" ht="31.5" customHeight="1">
      <c r="A110" s="35">
        <f t="shared" si="2"/>
        <v>109</v>
      </c>
      <c r="B110" s="67" t="s">
        <v>8270</v>
      </c>
      <c r="C110" s="42" t="str">
        <f t="shared" si="3"/>
        <v>total_final_energy_consumption_in_non_ets_industries</v>
      </c>
      <c r="D110" s="156" t="s">
        <v>8271</v>
      </c>
      <c r="E110" s="156" t="s">
        <v>8272</v>
      </c>
      <c r="F110" s="68" t="s">
        <v>631</v>
      </c>
      <c r="G110" s="46"/>
      <c r="H110" s="46"/>
      <c r="I110" s="46"/>
      <c r="J110" s="156" t="s">
        <v>338</v>
      </c>
      <c r="K110" s="46"/>
      <c r="L110" s="46" t="s">
        <v>7908</v>
      </c>
      <c r="M110" s="46"/>
      <c r="N110" s="46"/>
      <c r="O110" s="46"/>
      <c r="P110" s="46" t="s">
        <v>8082</v>
      </c>
      <c r="Q110" s="46" t="s">
        <v>8083</v>
      </c>
      <c r="R110" s="46"/>
      <c r="S110" s="46"/>
      <c r="T110" s="46"/>
      <c r="U110" s="178" t="str">
        <f>CONCATENATE(Tabla1[[#This Row],[SDG Targets]]," ",Tabla1[[#This Row],[SDG Targets5]]," ",Tabla1[[#This Row],[SDG Targets6]]," ",Tabla1[[#This Row],[SDG Targets7]]," ",Tabla1[[#This Row],[SDG Targets8]])</f>
        <v xml:space="preserve">T 7.2 T 7.3   </v>
      </c>
      <c r="V110" s="156" t="s">
        <v>8031</v>
      </c>
      <c r="W110" s="71" t="s">
        <v>7946</v>
      </c>
      <c r="X110" s="69" t="s">
        <v>7894</v>
      </c>
      <c r="Y110" s="44" t="s">
        <v>7948</v>
      </c>
      <c r="Z110" s="44" t="s">
        <v>8032</v>
      </c>
      <c r="AA110" s="49"/>
      <c r="AB110" s="51" t="s">
        <v>8273</v>
      </c>
      <c r="AC110" s="60" t="s">
        <v>8127</v>
      </c>
      <c r="AD110" s="52" t="s">
        <v>7898</v>
      </c>
      <c r="AE110" s="52" t="s">
        <v>472</v>
      </c>
      <c r="AF110" s="92" t="s">
        <v>8274</v>
      </c>
      <c r="AG110" s="92"/>
      <c r="AH110" s="92"/>
      <c r="AI110" s="92"/>
      <c r="AJ110" s="92"/>
    </row>
    <row r="111" spans="1:36" ht="31.2" customHeight="1">
      <c r="A111" s="35">
        <f t="shared" si="2"/>
        <v>110</v>
      </c>
      <c r="B111" s="66" t="s">
        <v>2014</v>
      </c>
      <c r="C111" s="42" t="str">
        <f t="shared" si="3"/>
        <v>share_of_renewable_energy_in_gross_final_energy_consumption</v>
      </c>
      <c r="D111" s="156" t="s">
        <v>8275</v>
      </c>
      <c r="E111" s="156" t="s">
        <v>8065</v>
      </c>
      <c r="F111" s="68" t="s">
        <v>337</v>
      </c>
      <c r="G111" s="46" t="s">
        <v>526</v>
      </c>
      <c r="H111" s="46" t="s">
        <v>8276</v>
      </c>
      <c r="I111" s="46"/>
      <c r="J111" s="156" t="s">
        <v>7886</v>
      </c>
      <c r="K111" s="46"/>
      <c r="L111" s="46" t="s">
        <v>7908</v>
      </c>
      <c r="M111" s="46"/>
      <c r="N111" s="46"/>
      <c r="O111" s="46"/>
      <c r="P111" s="46" t="s">
        <v>8082</v>
      </c>
      <c r="Q111" s="46"/>
      <c r="R111" s="46"/>
      <c r="S111" s="46"/>
      <c r="T111" s="46"/>
      <c r="U111" s="178" t="str">
        <f>CONCATENATE(Tabla1[[#This Row],[SDG Targets]]," ",Tabla1[[#This Row],[SDG Targets5]]," ",Tabla1[[#This Row],[SDG Targets6]]," ",Tabla1[[#This Row],[SDG Targets7]]," ",Tabla1[[#This Row],[SDG Targets8]])</f>
        <v xml:space="preserve">T 7.2    </v>
      </c>
      <c r="V111" s="156" t="s">
        <v>8031</v>
      </c>
      <c r="W111" s="53" t="s">
        <v>7946</v>
      </c>
      <c r="X111" s="46" t="s">
        <v>7894</v>
      </c>
      <c r="Y111" s="44" t="s">
        <v>7948</v>
      </c>
      <c r="Z111" s="44" t="s">
        <v>8032</v>
      </c>
      <c r="AA111" s="49"/>
      <c r="AB111" s="67" t="s">
        <v>8277</v>
      </c>
      <c r="AC111" s="60" t="s">
        <v>7963</v>
      </c>
      <c r="AD111" s="52" t="s">
        <v>7898</v>
      </c>
      <c r="AE111" s="52"/>
      <c r="AF111" s="92" t="s">
        <v>8278</v>
      </c>
      <c r="AG111" s="92"/>
      <c r="AH111" s="92"/>
      <c r="AI111" s="92"/>
      <c r="AJ111" s="92"/>
    </row>
    <row r="112" spans="1:36" ht="16.5" customHeight="1">
      <c r="A112" s="35">
        <f t="shared" si="2"/>
        <v>111</v>
      </c>
      <c r="B112" s="66" t="s">
        <v>382</v>
      </c>
      <c r="C112" s="42" t="str">
        <f t="shared" si="3"/>
        <v>electricity_production_with_natural_gas</v>
      </c>
      <c r="D112" s="156" t="s">
        <v>8279</v>
      </c>
      <c r="E112" s="160" t="s">
        <v>8280</v>
      </c>
      <c r="F112" s="68" t="s">
        <v>337</v>
      </c>
      <c r="G112" s="46" t="s">
        <v>3269</v>
      </c>
      <c r="H112" s="46" t="s">
        <v>7368</v>
      </c>
      <c r="I112" s="46"/>
      <c r="J112" s="156" t="s">
        <v>338</v>
      </c>
      <c r="K112" s="46" t="s">
        <v>2669</v>
      </c>
      <c r="L112" s="46" t="s">
        <v>7908</v>
      </c>
      <c r="M112" s="46"/>
      <c r="N112" s="46"/>
      <c r="O112" s="46"/>
      <c r="P112" s="46" t="s">
        <v>8082</v>
      </c>
      <c r="Q112" s="46"/>
      <c r="R112" s="46"/>
      <c r="S112" s="46"/>
      <c r="T112" s="46"/>
      <c r="U112" s="178" t="str">
        <f>CONCATENATE(Tabla1[[#This Row],[SDG Targets]]," ",Tabla1[[#This Row],[SDG Targets5]]," ",Tabla1[[#This Row],[SDG Targets6]]," ",Tabla1[[#This Row],[SDG Targets7]]," ",Tabla1[[#This Row],[SDG Targets8]])</f>
        <v xml:space="preserve">T 7.2    </v>
      </c>
      <c r="V112" s="156" t="s">
        <v>8031</v>
      </c>
      <c r="W112" s="48" t="s">
        <v>7946</v>
      </c>
      <c r="X112" s="69" t="s">
        <v>7894</v>
      </c>
      <c r="Y112" s="44" t="s">
        <v>7948</v>
      </c>
      <c r="Z112" s="44" t="s">
        <v>8032</v>
      </c>
      <c r="AA112" s="49"/>
      <c r="AB112" s="67" t="s">
        <v>8281</v>
      </c>
      <c r="AC112" s="60" t="s">
        <v>7963</v>
      </c>
      <c r="AD112" s="52" t="s">
        <v>7898</v>
      </c>
      <c r="AE112" s="52"/>
      <c r="AF112" s="93"/>
      <c r="AG112" s="92"/>
      <c r="AH112" s="92"/>
      <c r="AI112" s="92"/>
      <c r="AJ112" s="92"/>
    </row>
    <row r="113" spans="1:36" ht="17.7" customHeight="1">
      <c r="A113" s="35">
        <f t="shared" si="2"/>
        <v>112</v>
      </c>
      <c r="B113" s="66" t="s">
        <v>8282</v>
      </c>
      <c r="C113" s="42" t="str">
        <f t="shared" si="3"/>
        <v>electricity_production_with_liquid_gas</v>
      </c>
      <c r="D113" s="156" t="s">
        <v>8283</v>
      </c>
      <c r="E113" s="156" t="s">
        <v>8284</v>
      </c>
      <c r="F113" s="68" t="s">
        <v>337</v>
      </c>
      <c r="G113" s="46" t="s">
        <v>3269</v>
      </c>
      <c r="H113" s="46" t="s">
        <v>7368</v>
      </c>
      <c r="I113" s="46"/>
      <c r="J113" s="156" t="s">
        <v>338</v>
      </c>
      <c r="K113" s="46" t="s">
        <v>2669</v>
      </c>
      <c r="L113" s="46" t="s">
        <v>7908</v>
      </c>
      <c r="M113" s="46"/>
      <c r="N113" s="46"/>
      <c r="O113" s="46"/>
      <c r="P113" s="46" t="s">
        <v>8082</v>
      </c>
      <c r="Q113" s="46"/>
      <c r="R113" s="46"/>
      <c r="S113" s="46"/>
      <c r="T113" s="46"/>
      <c r="U113" s="178" t="str">
        <f>CONCATENATE(Tabla1[[#This Row],[SDG Targets]]," ",Tabla1[[#This Row],[SDG Targets5]]," ",Tabla1[[#This Row],[SDG Targets6]]," ",Tabla1[[#This Row],[SDG Targets7]]," ",Tabla1[[#This Row],[SDG Targets8]])</f>
        <v xml:space="preserve">T 7.2    </v>
      </c>
      <c r="V113" s="156" t="s">
        <v>8031</v>
      </c>
      <c r="W113" s="53" t="s">
        <v>7946</v>
      </c>
      <c r="X113" s="69" t="s">
        <v>7894</v>
      </c>
      <c r="Y113" s="44" t="s">
        <v>7948</v>
      </c>
      <c r="Z113" s="44" t="s">
        <v>8032</v>
      </c>
      <c r="AA113" s="49"/>
      <c r="AB113" s="67" t="s">
        <v>8285</v>
      </c>
      <c r="AC113" s="60" t="s">
        <v>8121</v>
      </c>
      <c r="AD113" s="52" t="s">
        <v>7898</v>
      </c>
      <c r="AE113" s="52"/>
      <c r="AF113" s="93"/>
      <c r="AG113" s="92"/>
      <c r="AH113" s="92"/>
      <c r="AI113" s="92"/>
      <c r="AJ113" s="92"/>
    </row>
    <row r="114" spans="1:36" ht="21" customHeight="1">
      <c r="A114" s="35">
        <f t="shared" si="2"/>
        <v>113</v>
      </c>
      <c r="B114" s="66" t="s">
        <v>8286</v>
      </c>
      <c r="C114" s="42" t="str">
        <f t="shared" si="3"/>
        <v>electricity_production_with_heating_oil</v>
      </c>
      <c r="D114" s="156" t="s">
        <v>8287</v>
      </c>
      <c r="E114" s="160" t="s">
        <v>8280</v>
      </c>
      <c r="F114" s="68" t="s">
        <v>337</v>
      </c>
      <c r="G114" s="46" t="s">
        <v>3269</v>
      </c>
      <c r="H114" s="46" t="s">
        <v>7368</v>
      </c>
      <c r="I114" s="46"/>
      <c r="J114" s="156" t="s">
        <v>338</v>
      </c>
      <c r="K114" s="46" t="s">
        <v>2669</v>
      </c>
      <c r="L114" s="46" t="s">
        <v>7908</v>
      </c>
      <c r="M114" s="46"/>
      <c r="N114" s="46"/>
      <c r="O114" s="46"/>
      <c r="P114" s="46" t="s">
        <v>8082</v>
      </c>
      <c r="Q114" s="46"/>
      <c r="R114" s="46"/>
      <c r="S114" s="46"/>
      <c r="T114" s="46"/>
      <c r="U114" s="178" t="str">
        <f>CONCATENATE(Tabla1[[#This Row],[SDG Targets]]," ",Tabla1[[#This Row],[SDG Targets5]]," ",Tabla1[[#This Row],[SDG Targets6]]," ",Tabla1[[#This Row],[SDG Targets7]]," ",Tabla1[[#This Row],[SDG Targets8]])</f>
        <v xml:space="preserve">T 7.2    </v>
      </c>
      <c r="V114" s="156" t="s">
        <v>8031</v>
      </c>
      <c r="W114" s="48" t="s">
        <v>7946</v>
      </c>
      <c r="X114" s="69" t="s">
        <v>7894</v>
      </c>
      <c r="Y114" s="44" t="s">
        <v>7948</v>
      </c>
      <c r="Z114" s="44" t="s">
        <v>8032</v>
      </c>
      <c r="AA114" s="49"/>
      <c r="AB114" s="67" t="s">
        <v>8288</v>
      </c>
      <c r="AC114" s="60" t="s">
        <v>7963</v>
      </c>
      <c r="AD114" s="52" t="s">
        <v>7898</v>
      </c>
      <c r="AE114" s="52"/>
      <c r="AF114" s="93"/>
      <c r="AG114" s="92"/>
      <c r="AH114" s="92"/>
      <c r="AI114" s="92"/>
      <c r="AJ114" s="92"/>
    </row>
    <row r="115" spans="1:36" ht="18" customHeight="1">
      <c r="A115" s="35">
        <f t="shared" si="2"/>
        <v>114</v>
      </c>
      <c r="B115" s="66" t="s">
        <v>376</v>
      </c>
      <c r="C115" s="42" t="str">
        <f t="shared" si="3"/>
        <v>electricity_production_with_lignite</v>
      </c>
      <c r="D115" s="156" t="s">
        <v>8289</v>
      </c>
      <c r="E115" s="160" t="s">
        <v>8280</v>
      </c>
      <c r="F115" s="68" t="s">
        <v>337</v>
      </c>
      <c r="G115" s="46" t="s">
        <v>3269</v>
      </c>
      <c r="H115" s="46" t="s">
        <v>7368</v>
      </c>
      <c r="I115" s="46"/>
      <c r="J115" s="156" t="s">
        <v>338</v>
      </c>
      <c r="K115" s="46" t="s">
        <v>2669</v>
      </c>
      <c r="L115" s="46" t="s">
        <v>7908</v>
      </c>
      <c r="M115" s="46"/>
      <c r="N115" s="46"/>
      <c r="O115" s="46"/>
      <c r="P115" s="46" t="s">
        <v>8082</v>
      </c>
      <c r="Q115" s="46"/>
      <c r="R115" s="46"/>
      <c r="S115" s="46"/>
      <c r="T115" s="46"/>
      <c r="U115" s="178" t="str">
        <f>CONCATENATE(Tabla1[[#This Row],[SDG Targets]]," ",Tabla1[[#This Row],[SDG Targets5]]," ",Tabla1[[#This Row],[SDG Targets6]]," ",Tabla1[[#This Row],[SDG Targets7]]," ",Tabla1[[#This Row],[SDG Targets8]])</f>
        <v xml:space="preserve">T 7.2    </v>
      </c>
      <c r="V115" s="156" t="s">
        <v>8031</v>
      </c>
      <c r="W115" s="53" t="s">
        <v>7946</v>
      </c>
      <c r="X115" s="69" t="s">
        <v>7894</v>
      </c>
      <c r="Y115" s="44" t="s">
        <v>7948</v>
      </c>
      <c r="Z115" s="44" t="s">
        <v>8032</v>
      </c>
      <c r="AA115" s="49"/>
      <c r="AB115" s="67" t="s">
        <v>8290</v>
      </c>
      <c r="AC115" s="60" t="s">
        <v>7963</v>
      </c>
      <c r="AD115" s="52" t="s">
        <v>7898</v>
      </c>
      <c r="AE115" s="52"/>
      <c r="AF115" s="93"/>
      <c r="AG115" s="92"/>
      <c r="AH115" s="92"/>
      <c r="AI115" s="92"/>
      <c r="AJ115" s="92"/>
    </row>
    <row r="116" spans="1:36" ht="19.2" customHeight="1">
      <c r="A116" s="35">
        <f t="shared" si="2"/>
        <v>115</v>
      </c>
      <c r="B116" s="66" t="s">
        <v>8291</v>
      </c>
      <c r="C116" s="42" t="str">
        <f t="shared" si="3"/>
        <v>electricity_production_with_coal</v>
      </c>
      <c r="D116" s="156" t="s">
        <v>8292</v>
      </c>
      <c r="E116" s="160" t="s">
        <v>8280</v>
      </c>
      <c r="F116" s="68" t="s">
        <v>337</v>
      </c>
      <c r="G116" s="46" t="s">
        <v>3269</v>
      </c>
      <c r="H116" s="46" t="s">
        <v>7368</v>
      </c>
      <c r="I116" s="46"/>
      <c r="J116" s="156" t="s">
        <v>338</v>
      </c>
      <c r="K116" s="46" t="s">
        <v>2669</v>
      </c>
      <c r="L116" s="46" t="s">
        <v>7908</v>
      </c>
      <c r="M116" s="46"/>
      <c r="N116" s="46"/>
      <c r="O116" s="46"/>
      <c r="P116" s="46" t="s">
        <v>8082</v>
      </c>
      <c r="Q116" s="46"/>
      <c r="R116" s="46"/>
      <c r="S116" s="46"/>
      <c r="T116" s="46"/>
      <c r="U116" s="178" t="str">
        <f>CONCATENATE(Tabla1[[#This Row],[SDG Targets]]," ",Tabla1[[#This Row],[SDG Targets5]]," ",Tabla1[[#This Row],[SDG Targets6]]," ",Tabla1[[#This Row],[SDG Targets7]]," ",Tabla1[[#This Row],[SDG Targets8]])</f>
        <v xml:space="preserve">T 7.2    </v>
      </c>
      <c r="V116" s="156" t="s">
        <v>8031</v>
      </c>
      <c r="W116" s="48" t="s">
        <v>7946</v>
      </c>
      <c r="X116" s="69" t="s">
        <v>7921</v>
      </c>
      <c r="Y116" s="44" t="s">
        <v>7948</v>
      </c>
      <c r="Z116" s="44" t="s">
        <v>8032</v>
      </c>
      <c r="AA116" s="49"/>
      <c r="AB116" s="67" t="s">
        <v>8293</v>
      </c>
      <c r="AC116" s="60" t="s">
        <v>7963</v>
      </c>
      <c r="AD116" s="52" t="s">
        <v>7898</v>
      </c>
      <c r="AE116" s="52"/>
      <c r="AF116" s="93"/>
      <c r="AG116" s="92"/>
      <c r="AH116" s="92"/>
      <c r="AI116" s="92"/>
      <c r="AJ116" s="92"/>
    </row>
    <row r="117" spans="1:36" ht="19.2" customHeight="1">
      <c r="A117" s="35">
        <f t="shared" si="2"/>
        <v>116</v>
      </c>
      <c r="B117" s="66" t="s">
        <v>1247</v>
      </c>
      <c r="C117" s="42" t="str">
        <f t="shared" si="3"/>
        <v>heat_production_with_natural_gas</v>
      </c>
      <c r="D117" s="156" t="s">
        <v>8294</v>
      </c>
      <c r="E117" s="156" t="s">
        <v>8284</v>
      </c>
      <c r="F117" s="68" t="s">
        <v>337</v>
      </c>
      <c r="G117" s="46" t="s">
        <v>3269</v>
      </c>
      <c r="H117" s="46" t="s">
        <v>7368</v>
      </c>
      <c r="I117" s="46"/>
      <c r="J117" s="156" t="s">
        <v>338</v>
      </c>
      <c r="K117" s="46" t="s">
        <v>2669</v>
      </c>
      <c r="L117" s="46" t="s">
        <v>7908</v>
      </c>
      <c r="M117" s="46"/>
      <c r="N117" s="46"/>
      <c r="O117" s="46"/>
      <c r="P117" s="46" t="s">
        <v>8082</v>
      </c>
      <c r="Q117" s="46"/>
      <c r="R117" s="46"/>
      <c r="S117" s="46"/>
      <c r="T117" s="46"/>
      <c r="U117" s="178" t="str">
        <f>CONCATENATE(Tabla1[[#This Row],[SDG Targets]]," ",Tabla1[[#This Row],[SDG Targets5]]," ",Tabla1[[#This Row],[SDG Targets6]]," ",Tabla1[[#This Row],[SDG Targets7]]," ",Tabla1[[#This Row],[SDG Targets8]])</f>
        <v xml:space="preserve">T 7.2    </v>
      </c>
      <c r="V117" s="156" t="s">
        <v>8031</v>
      </c>
      <c r="W117" s="53" t="s">
        <v>7946</v>
      </c>
      <c r="X117" s="69" t="s">
        <v>7947</v>
      </c>
      <c r="Y117" s="44" t="s">
        <v>7948</v>
      </c>
      <c r="Z117" s="44" t="s">
        <v>8032</v>
      </c>
      <c r="AA117" s="49"/>
      <c r="AB117" s="67" t="s">
        <v>1246</v>
      </c>
      <c r="AC117" s="60" t="s">
        <v>8121</v>
      </c>
      <c r="AD117" s="52" t="s">
        <v>7898</v>
      </c>
      <c r="AE117" s="52"/>
      <c r="AF117" s="148"/>
      <c r="AG117" s="92"/>
      <c r="AH117" s="92"/>
      <c r="AI117" s="92"/>
      <c r="AJ117" s="92"/>
    </row>
    <row r="118" spans="1:36" ht="17.7" customHeight="1">
      <c r="A118" s="35">
        <f t="shared" si="2"/>
        <v>117</v>
      </c>
      <c r="B118" s="66" t="s">
        <v>8295</v>
      </c>
      <c r="C118" s="42" t="str">
        <f t="shared" si="3"/>
        <v>heat_production_with_gas_liquids</v>
      </c>
      <c r="D118" s="156" t="s">
        <v>8296</v>
      </c>
      <c r="E118" s="160" t="s">
        <v>8284</v>
      </c>
      <c r="F118" s="68" t="s">
        <v>337</v>
      </c>
      <c r="G118" s="46" t="s">
        <v>3269</v>
      </c>
      <c r="H118" s="46" t="s">
        <v>7368</v>
      </c>
      <c r="I118" s="46"/>
      <c r="J118" s="156" t="s">
        <v>338</v>
      </c>
      <c r="K118" s="46" t="s">
        <v>2669</v>
      </c>
      <c r="L118" s="46" t="s">
        <v>7908</v>
      </c>
      <c r="M118" s="46"/>
      <c r="N118" s="46"/>
      <c r="O118" s="46"/>
      <c r="P118" s="46" t="s">
        <v>8082</v>
      </c>
      <c r="Q118" s="46"/>
      <c r="R118" s="46"/>
      <c r="S118" s="46"/>
      <c r="T118" s="46"/>
      <c r="U118" s="178" t="str">
        <f>CONCATENATE(Tabla1[[#This Row],[SDG Targets]]," ",Tabla1[[#This Row],[SDG Targets5]]," ",Tabla1[[#This Row],[SDG Targets6]]," ",Tabla1[[#This Row],[SDG Targets7]]," ",Tabla1[[#This Row],[SDG Targets8]])</f>
        <v xml:space="preserve">T 7.2    </v>
      </c>
      <c r="V118" s="156" t="s">
        <v>8031</v>
      </c>
      <c r="W118" s="48" t="s">
        <v>7946</v>
      </c>
      <c r="X118" s="69" t="s">
        <v>8297</v>
      </c>
      <c r="Y118" s="44" t="s">
        <v>7948</v>
      </c>
      <c r="Z118" s="44" t="s">
        <v>8032</v>
      </c>
      <c r="AA118" s="49"/>
      <c r="AB118" s="67" t="s">
        <v>8298</v>
      </c>
      <c r="AC118" s="60" t="s">
        <v>8121</v>
      </c>
      <c r="AD118" s="52" t="s">
        <v>7898</v>
      </c>
      <c r="AE118" s="52"/>
      <c r="AF118" s="148"/>
      <c r="AG118" s="92"/>
      <c r="AH118" s="92"/>
      <c r="AI118" s="92"/>
      <c r="AJ118" s="92"/>
    </row>
    <row r="119" spans="1:36" ht="17.7" customHeight="1">
      <c r="A119" s="35">
        <f t="shared" si="2"/>
        <v>118</v>
      </c>
      <c r="B119" s="66" t="s">
        <v>8299</v>
      </c>
      <c r="C119" s="42" t="str">
        <f t="shared" si="3"/>
        <v>heat_production_with_heating_oil</v>
      </c>
      <c r="D119" s="156" t="s">
        <v>8300</v>
      </c>
      <c r="E119" s="156" t="s">
        <v>8301</v>
      </c>
      <c r="F119" s="68" t="s">
        <v>337</v>
      </c>
      <c r="G119" s="46" t="s">
        <v>3269</v>
      </c>
      <c r="H119" s="46" t="s">
        <v>7368</v>
      </c>
      <c r="I119" s="46"/>
      <c r="J119" s="156" t="s">
        <v>338</v>
      </c>
      <c r="K119" s="46" t="s">
        <v>2669</v>
      </c>
      <c r="L119" s="46" t="s">
        <v>7908</v>
      </c>
      <c r="M119" s="46"/>
      <c r="N119" s="46"/>
      <c r="O119" s="46"/>
      <c r="P119" s="46" t="s">
        <v>8082</v>
      </c>
      <c r="Q119" s="46"/>
      <c r="R119" s="46"/>
      <c r="S119" s="46"/>
      <c r="T119" s="46"/>
      <c r="U119" s="178" t="str">
        <f>CONCATENATE(Tabla1[[#This Row],[SDG Targets]]," ",Tabla1[[#This Row],[SDG Targets5]]," ",Tabla1[[#This Row],[SDG Targets6]]," ",Tabla1[[#This Row],[SDG Targets7]]," ",Tabla1[[#This Row],[SDG Targets8]])</f>
        <v xml:space="preserve">T 7.2    </v>
      </c>
      <c r="V119" s="156" t="s">
        <v>8031</v>
      </c>
      <c r="W119" s="53" t="s">
        <v>7946</v>
      </c>
      <c r="X119" s="69" t="s">
        <v>8302</v>
      </c>
      <c r="Y119" s="44" t="s">
        <v>7948</v>
      </c>
      <c r="Z119" s="44" t="s">
        <v>8032</v>
      </c>
      <c r="AA119" s="49"/>
      <c r="AB119" s="67" t="s">
        <v>1229</v>
      </c>
      <c r="AC119" s="60" t="s">
        <v>8121</v>
      </c>
      <c r="AD119" s="52" t="s">
        <v>7898</v>
      </c>
      <c r="AE119" s="52"/>
      <c r="AF119" s="148"/>
      <c r="AG119" s="92"/>
      <c r="AH119" s="92"/>
      <c r="AI119" s="92"/>
      <c r="AJ119" s="92"/>
    </row>
    <row r="120" spans="1:36" ht="17.100000000000001" customHeight="1">
      <c r="A120" s="35">
        <f t="shared" si="2"/>
        <v>119</v>
      </c>
      <c r="B120" s="66" t="s">
        <v>1240</v>
      </c>
      <c r="C120" s="42" t="str">
        <f t="shared" si="3"/>
        <v>heat_production_with_lignite</v>
      </c>
      <c r="D120" s="156" t="s">
        <v>8303</v>
      </c>
      <c r="E120" s="160" t="s">
        <v>8301</v>
      </c>
      <c r="F120" s="68" t="s">
        <v>337</v>
      </c>
      <c r="G120" s="46" t="s">
        <v>3269</v>
      </c>
      <c r="H120" s="46" t="s">
        <v>7368</v>
      </c>
      <c r="I120" s="46"/>
      <c r="J120" s="156" t="s">
        <v>338</v>
      </c>
      <c r="K120" s="46" t="s">
        <v>2669</v>
      </c>
      <c r="L120" s="46" t="s">
        <v>7908</v>
      </c>
      <c r="M120" s="46"/>
      <c r="N120" s="46"/>
      <c r="O120" s="46"/>
      <c r="P120" s="46" t="s">
        <v>8082</v>
      </c>
      <c r="Q120" s="46"/>
      <c r="R120" s="46"/>
      <c r="S120" s="46"/>
      <c r="T120" s="46"/>
      <c r="U120" s="178" t="str">
        <f>CONCATENATE(Tabla1[[#This Row],[SDG Targets]]," ",Tabla1[[#This Row],[SDG Targets5]]," ",Tabla1[[#This Row],[SDG Targets6]]," ",Tabla1[[#This Row],[SDG Targets7]]," ",Tabla1[[#This Row],[SDG Targets8]])</f>
        <v xml:space="preserve">T 7.2    </v>
      </c>
      <c r="V120" s="156" t="s">
        <v>8031</v>
      </c>
      <c r="W120" s="48" t="s">
        <v>7946</v>
      </c>
      <c r="X120" s="69" t="s">
        <v>8304</v>
      </c>
      <c r="Y120" s="44" t="s">
        <v>7948</v>
      </c>
      <c r="Z120" s="44" t="s">
        <v>8032</v>
      </c>
      <c r="AA120" s="49"/>
      <c r="AB120" s="67" t="s">
        <v>1239</v>
      </c>
      <c r="AC120" s="60" t="s">
        <v>8121</v>
      </c>
      <c r="AD120" s="52" t="s">
        <v>7898</v>
      </c>
      <c r="AE120" s="52"/>
      <c r="AF120" s="148"/>
      <c r="AG120" s="92"/>
      <c r="AH120" s="92"/>
      <c r="AI120" s="92"/>
      <c r="AJ120" s="92"/>
    </row>
    <row r="121" spans="1:36" ht="16.2" customHeight="1">
      <c r="A121" s="35">
        <f t="shared" si="2"/>
        <v>120</v>
      </c>
      <c r="B121" s="66" t="s">
        <v>8305</v>
      </c>
      <c r="C121" s="42" t="str">
        <f t="shared" si="3"/>
        <v>heat_production_with_coal</v>
      </c>
      <c r="D121" s="156" t="s">
        <v>8306</v>
      </c>
      <c r="E121" s="156" t="s">
        <v>8301</v>
      </c>
      <c r="F121" s="68" t="s">
        <v>337</v>
      </c>
      <c r="G121" s="46" t="s">
        <v>3269</v>
      </c>
      <c r="H121" s="46" t="s">
        <v>7368</v>
      </c>
      <c r="I121" s="46"/>
      <c r="J121" s="156" t="s">
        <v>338</v>
      </c>
      <c r="K121" s="46" t="s">
        <v>2669</v>
      </c>
      <c r="L121" s="46" t="s">
        <v>7908</v>
      </c>
      <c r="M121" s="46"/>
      <c r="N121" s="46"/>
      <c r="O121" s="46"/>
      <c r="P121" s="46" t="s">
        <v>8082</v>
      </c>
      <c r="Q121" s="46"/>
      <c r="R121" s="46"/>
      <c r="S121" s="46"/>
      <c r="T121" s="46"/>
      <c r="U121" s="178" t="str">
        <f>CONCATENATE(Tabla1[[#This Row],[SDG Targets]]," ",Tabla1[[#This Row],[SDG Targets5]]," ",Tabla1[[#This Row],[SDG Targets6]]," ",Tabla1[[#This Row],[SDG Targets7]]," ",Tabla1[[#This Row],[SDG Targets8]])</f>
        <v xml:space="preserve">T 7.2    </v>
      </c>
      <c r="V121" s="156" t="s">
        <v>8031</v>
      </c>
      <c r="W121" s="53" t="s">
        <v>7946</v>
      </c>
      <c r="X121" s="69" t="s">
        <v>8307</v>
      </c>
      <c r="Y121" s="44" t="s">
        <v>7948</v>
      </c>
      <c r="Z121" s="44" t="s">
        <v>8032</v>
      </c>
      <c r="AA121" s="49"/>
      <c r="AB121" s="67" t="s">
        <v>8308</v>
      </c>
      <c r="AC121" s="60" t="s">
        <v>8121</v>
      </c>
      <c r="AD121" s="52" t="s">
        <v>7898</v>
      </c>
      <c r="AE121" s="52"/>
      <c r="AF121" s="93"/>
      <c r="AG121" s="92"/>
      <c r="AH121" s="92"/>
      <c r="AI121" s="92"/>
      <c r="AJ121" s="92"/>
    </row>
    <row r="122" spans="1:36" ht="43.5" customHeight="1">
      <c r="A122" s="35">
        <f t="shared" si="2"/>
        <v>121</v>
      </c>
      <c r="B122" s="66" t="s">
        <v>8309</v>
      </c>
      <c r="C122" s="42" t="str">
        <f t="shared" si="3"/>
        <v>percentage_of_total_electricity_production_that_comes_from_fossil_fuels_excluding_coal</v>
      </c>
      <c r="D122" s="156" t="s">
        <v>8310</v>
      </c>
      <c r="E122" s="160" t="s">
        <v>8311</v>
      </c>
      <c r="F122" s="68" t="s">
        <v>337</v>
      </c>
      <c r="G122" s="46" t="s">
        <v>3269</v>
      </c>
      <c r="H122" s="46" t="s">
        <v>8312</v>
      </c>
      <c r="I122" s="46"/>
      <c r="J122" s="156" t="s">
        <v>7886</v>
      </c>
      <c r="K122" s="46"/>
      <c r="L122" s="46" t="s">
        <v>7908</v>
      </c>
      <c r="M122" s="46"/>
      <c r="N122" s="46"/>
      <c r="O122" s="46"/>
      <c r="P122" s="46" t="s">
        <v>8082</v>
      </c>
      <c r="Q122" s="46"/>
      <c r="R122" s="46"/>
      <c r="S122" s="46"/>
      <c r="T122" s="46"/>
      <c r="U122" s="178" t="str">
        <f>CONCATENATE(Tabla1[[#This Row],[SDG Targets]]," ",Tabla1[[#This Row],[SDG Targets5]]," ",Tabla1[[#This Row],[SDG Targets6]]," ",Tabla1[[#This Row],[SDG Targets7]]," ",Tabla1[[#This Row],[SDG Targets8]])</f>
        <v xml:space="preserve">T 7.2    </v>
      </c>
      <c r="V122" s="156" t="s">
        <v>8031</v>
      </c>
      <c r="W122" s="48" t="s">
        <v>7946</v>
      </c>
      <c r="X122" s="46" t="s">
        <v>7894</v>
      </c>
      <c r="Y122" s="44" t="s">
        <v>7948</v>
      </c>
      <c r="Z122" s="44" t="s">
        <v>8032</v>
      </c>
      <c r="AA122" s="49"/>
      <c r="AB122" s="51" t="s">
        <v>8313</v>
      </c>
      <c r="AC122" s="60" t="s">
        <v>7963</v>
      </c>
      <c r="AD122" s="52" t="s">
        <v>7898</v>
      </c>
      <c r="AE122" s="52"/>
      <c r="AF122" s="216"/>
      <c r="AG122" s="92"/>
      <c r="AH122" s="92"/>
      <c r="AI122" s="92"/>
      <c r="AJ122" s="92"/>
    </row>
    <row r="123" spans="1:36" ht="27" customHeight="1">
      <c r="A123" s="35">
        <f t="shared" si="2"/>
        <v>122</v>
      </c>
      <c r="B123" s="66" t="s">
        <v>8314</v>
      </c>
      <c r="C123" s="42" t="str">
        <f t="shared" si="3"/>
        <v>percentage_of_renewable_electricity_production</v>
      </c>
      <c r="D123" s="156" t="s">
        <v>8315</v>
      </c>
      <c r="E123" s="156" t="s">
        <v>8311</v>
      </c>
      <c r="F123" s="68" t="s">
        <v>337</v>
      </c>
      <c r="G123" s="46" t="s">
        <v>3269</v>
      </c>
      <c r="H123" s="46" t="s">
        <v>8316</v>
      </c>
      <c r="I123" s="46"/>
      <c r="J123" s="156" t="s">
        <v>7886</v>
      </c>
      <c r="K123" s="46"/>
      <c r="L123" s="46" t="s">
        <v>7908</v>
      </c>
      <c r="M123" s="46"/>
      <c r="N123" s="46"/>
      <c r="O123" s="46"/>
      <c r="P123" s="46" t="s">
        <v>8082</v>
      </c>
      <c r="Q123" s="46"/>
      <c r="R123" s="46"/>
      <c r="S123" s="46"/>
      <c r="T123" s="46"/>
      <c r="U123" s="178" t="str">
        <f>CONCATENATE(Tabla1[[#This Row],[SDG Targets]]," ",Tabla1[[#This Row],[SDG Targets5]]," ",Tabla1[[#This Row],[SDG Targets6]]," ",Tabla1[[#This Row],[SDG Targets7]]," ",Tabla1[[#This Row],[SDG Targets8]])</f>
        <v xml:space="preserve">T 7.2    </v>
      </c>
      <c r="V123" s="156" t="s">
        <v>8031</v>
      </c>
      <c r="W123" s="53" t="s">
        <v>7946</v>
      </c>
      <c r="X123" s="46" t="s">
        <v>7894</v>
      </c>
      <c r="Y123" s="44" t="s">
        <v>7948</v>
      </c>
      <c r="Z123" s="44" t="s">
        <v>8032</v>
      </c>
      <c r="AA123" s="49"/>
      <c r="AB123" s="72" t="s">
        <v>8317</v>
      </c>
      <c r="AC123" s="60" t="s">
        <v>7963</v>
      </c>
      <c r="AD123" s="52" t="s">
        <v>7898</v>
      </c>
      <c r="AE123" s="52"/>
      <c r="AF123" s="146" t="s">
        <v>8318</v>
      </c>
      <c r="AG123" s="92"/>
      <c r="AH123" s="92"/>
      <c r="AI123" s="92"/>
      <c r="AJ123" s="92"/>
    </row>
    <row r="124" spans="1:36" ht="19.5" customHeight="1">
      <c r="A124" s="35">
        <f t="shared" si="2"/>
        <v>123</v>
      </c>
      <c r="B124" s="66" t="s">
        <v>8319</v>
      </c>
      <c r="C124" s="42" t="str">
        <f t="shared" si="3"/>
        <v>renewable_sources_installed_capacity_</v>
      </c>
      <c r="D124" s="156" t="s">
        <v>8320</v>
      </c>
      <c r="E124" s="160" t="s">
        <v>8321</v>
      </c>
      <c r="F124" s="68" t="s">
        <v>337</v>
      </c>
      <c r="G124" s="46" t="s">
        <v>966</v>
      </c>
      <c r="H124" s="46" t="s">
        <v>2017</v>
      </c>
      <c r="I124" s="46"/>
      <c r="J124" s="156" t="s">
        <v>968</v>
      </c>
      <c r="K124" s="46" t="s">
        <v>2669</v>
      </c>
      <c r="L124" s="46" t="s">
        <v>7908</v>
      </c>
      <c r="M124" s="46"/>
      <c r="N124" s="46"/>
      <c r="O124" s="46"/>
      <c r="P124" s="46" t="s">
        <v>8082</v>
      </c>
      <c r="Q124" s="46"/>
      <c r="R124" s="46"/>
      <c r="S124" s="46"/>
      <c r="T124" s="46"/>
      <c r="U124" s="178" t="str">
        <f>CONCATENATE(Tabla1[[#This Row],[SDG Targets]]," ",Tabla1[[#This Row],[SDG Targets5]]," ",Tabla1[[#This Row],[SDG Targets6]]," ",Tabla1[[#This Row],[SDG Targets7]]," ",Tabla1[[#This Row],[SDG Targets8]])</f>
        <v xml:space="preserve">T 7.2    </v>
      </c>
      <c r="V124" s="156" t="s">
        <v>8031</v>
      </c>
      <c r="W124" s="71" t="s">
        <v>7946</v>
      </c>
      <c r="X124" s="69" t="s">
        <v>7894</v>
      </c>
      <c r="Y124" s="44" t="s">
        <v>7948</v>
      </c>
      <c r="Z124" s="44" t="s">
        <v>8032</v>
      </c>
      <c r="AA124" s="73"/>
      <c r="AB124" s="51" t="s">
        <v>8322</v>
      </c>
      <c r="AC124" s="60" t="s">
        <v>7897</v>
      </c>
      <c r="AD124" s="52" t="s">
        <v>7898</v>
      </c>
      <c r="AE124" s="52"/>
      <c r="AF124" s="232" t="s">
        <v>8323</v>
      </c>
      <c r="AG124" s="92"/>
      <c r="AH124" s="92"/>
      <c r="AI124" s="92"/>
      <c r="AJ124" s="92"/>
    </row>
    <row r="125" spans="1:36" ht="22.2" customHeight="1">
      <c r="A125" s="35">
        <f t="shared" si="2"/>
        <v>124</v>
      </c>
      <c r="B125" s="66" t="s">
        <v>8324</v>
      </c>
      <c r="C125" s="42" t="str">
        <f t="shared" si="3"/>
        <v>electricity_consumption_per_capita</v>
      </c>
      <c r="D125" s="156" t="s">
        <v>8325</v>
      </c>
      <c r="E125" s="156" t="s">
        <v>8326</v>
      </c>
      <c r="F125" s="68" t="s">
        <v>337</v>
      </c>
      <c r="G125" s="46" t="s">
        <v>526</v>
      </c>
      <c r="H125" s="46" t="s">
        <v>2151</v>
      </c>
      <c r="I125" s="46"/>
      <c r="J125" s="156" t="s">
        <v>338</v>
      </c>
      <c r="K125" s="46"/>
      <c r="L125" s="46" t="s">
        <v>7908</v>
      </c>
      <c r="M125" s="46"/>
      <c r="N125" s="46"/>
      <c r="O125" s="46"/>
      <c r="P125" s="46" t="s">
        <v>8083</v>
      </c>
      <c r="Q125" s="46"/>
      <c r="R125" s="46"/>
      <c r="S125" s="46"/>
      <c r="T125" s="46"/>
      <c r="U125" s="178" t="str">
        <f>CONCATENATE(Tabla1[[#This Row],[SDG Targets]]," ",Tabla1[[#This Row],[SDG Targets5]]," ",Tabla1[[#This Row],[SDG Targets6]]," ",Tabla1[[#This Row],[SDG Targets7]]," ",Tabla1[[#This Row],[SDG Targets8]])</f>
        <v xml:space="preserve">T 7.3    </v>
      </c>
      <c r="V125" s="156" t="s">
        <v>8031</v>
      </c>
      <c r="W125" s="53" t="s">
        <v>7946</v>
      </c>
      <c r="X125" s="46" t="s">
        <v>7894</v>
      </c>
      <c r="Y125" s="44" t="s">
        <v>7948</v>
      </c>
      <c r="Z125" s="44" t="s">
        <v>8032</v>
      </c>
      <c r="AA125" s="49"/>
      <c r="AB125" s="51" t="s">
        <v>8327</v>
      </c>
      <c r="AC125" s="60" t="s">
        <v>7963</v>
      </c>
      <c r="AD125" s="52" t="s">
        <v>7898</v>
      </c>
      <c r="AE125" s="52"/>
      <c r="AF125" s="93"/>
      <c r="AG125" s="92"/>
      <c r="AH125" s="92"/>
      <c r="AI125" s="92"/>
      <c r="AJ125" s="92"/>
    </row>
    <row r="126" spans="1:36" ht="27" customHeight="1">
      <c r="A126" s="35">
        <f t="shared" si="2"/>
        <v>125</v>
      </c>
      <c r="B126" s="66" t="s">
        <v>8328</v>
      </c>
      <c r="C126" s="42" t="str">
        <f t="shared" si="3"/>
        <v>final_energy_consumption_of_public_buildings_per_year</v>
      </c>
      <c r="D126" s="156" t="s">
        <v>8329</v>
      </c>
      <c r="E126" s="156" t="s">
        <v>7943</v>
      </c>
      <c r="F126" s="68" t="s">
        <v>903</v>
      </c>
      <c r="G126" s="46" t="s">
        <v>526</v>
      </c>
      <c r="H126" s="46" t="s">
        <v>337</v>
      </c>
      <c r="I126" s="46"/>
      <c r="J126" s="156" t="s">
        <v>338</v>
      </c>
      <c r="K126" s="46"/>
      <c r="L126" s="46" t="s">
        <v>7908</v>
      </c>
      <c r="M126" s="46"/>
      <c r="N126" s="46"/>
      <c r="O126" s="46"/>
      <c r="P126" s="46" t="s">
        <v>8083</v>
      </c>
      <c r="Q126" s="46"/>
      <c r="R126" s="46"/>
      <c r="S126" s="46"/>
      <c r="T126" s="46"/>
      <c r="U126" s="178" t="str">
        <f>CONCATENATE(Tabla1[[#This Row],[SDG Targets]]," ",Tabla1[[#This Row],[SDG Targets5]]," ",Tabla1[[#This Row],[SDG Targets6]]," ",Tabla1[[#This Row],[SDG Targets7]]," ",Tabla1[[#This Row],[SDG Targets8]])</f>
        <v xml:space="preserve">T 7.3    </v>
      </c>
      <c r="V126" s="156" t="s">
        <v>8031</v>
      </c>
      <c r="W126" s="48" t="s">
        <v>7946</v>
      </c>
      <c r="X126" s="46" t="s">
        <v>7894</v>
      </c>
      <c r="Y126" s="44" t="s">
        <v>7948</v>
      </c>
      <c r="Z126" s="44" t="s">
        <v>8032</v>
      </c>
      <c r="AA126" s="49"/>
      <c r="AB126" s="51" t="s">
        <v>7950</v>
      </c>
      <c r="AC126" s="51" t="s">
        <v>7950</v>
      </c>
      <c r="AD126" s="74" t="s">
        <v>7951</v>
      </c>
      <c r="AE126" s="74"/>
      <c r="AF126" s="92"/>
      <c r="AG126" s="92"/>
      <c r="AH126" s="92"/>
      <c r="AI126" s="92"/>
      <c r="AJ126" s="92"/>
    </row>
    <row r="127" spans="1:36" ht="31.2" customHeight="1">
      <c r="A127" s="35">
        <f t="shared" si="2"/>
        <v>126</v>
      </c>
      <c r="B127" s="66" t="s">
        <v>8330</v>
      </c>
      <c r="C127" s="42" t="str">
        <f t="shared" si="3"/>
        <v>final_energy_consumption_in_homes_including_all_types_of_energy</v>
      </c>
      <c r="D127" s="156" t="s">
        <v>8331</v>
      </c>
      <c r="E127" s="156" t="s">
        <v>8332</v>
      </c>
      <c r="F127" s="68" t="s">
        <v>903</v>
      </c>
      <c r="G127" s="46" t="s">
        <v>526</v>
      </c>
      <c r="H127" s="46" t="s">
        <v>337</v>
      </c>
      <c r="I127" s="46"/>
      <c r="J127" s="156" t="s">
        <v>8333</v>
      </c>
      <c r="K127" s="46"/>
      <c r="L127" s="46" t="s">
        <v>7908</v>
      </c>
      <c r="M127" s="46"/>
      <c r="N127" s="46"/>
      <c r="O127" s="46"/>
      <c r="P127" s="46" t="s">
        <v>8083</v>
      </c>
      <c r="Q127" s="46"/>
      <c r="R127" s="46"/>
      <c r="S127" s="46"/>
      <c r="T127" s="46"/>
      <c r="U127" s="178" t="str">
        <f>CONCATENATE(Tabla1[[#This Row],[SDG Targets]]," ",Tabla1[[#This Row],[SDG Targets5]]," ",Tabla1[[#This Row],[SDG Targets6]]," ",Tabla1[[#This Row],[SDG Targets7]]," ",Tabla1[[#This Row],[SDG Targets8]])</f>
        <v xml:space="preserve">T 7.3    </v>
      </c>
      <c r="V127" s="156" t="s">
        <v>8031</v>
      </c>
      <c r="W127" s="53" t="s">
        <v>7946</v>
      </c>
      <c r="X127" s="46" t="s">
        <v>7894</v>
      </c>
      <c r="Y127" s="44" t="s">
        <v>7948</v>
      </c>
      <c r="Z127" s="44" t="s">
        <v>8032</v>
      </c>
      <c r="AA127" s="49"/>
      <c r="AB127" s="51" t="s">
        <v>8334</v>
      </c>
      <c r="AC127" s="60" t="s">
        <v>7980</v>
      </c>
      <c r="AD127" s="52" t="s">
        <v>7898</v>
      </c>
      <c r="AE127" s="52"/>
      <c r="AF127" s="92"/>
      <c r="AG127" s="92"/>
      <c r="AH127" s="92"/>
      <c r="AI127" s="92"/>
      <c r="AJ127" s="92"/>
    </row>
    <row r="128" spans="1:36" ht="28.2" customHeight="1">
      <c r="A128" s="35">
        <f t="shared" si="2"/>
        <v>127</v>
      </c>
      <c r="B128" s="66" t="s">
        <v>8335</v>
      </c>
      <c r="C128" s="42" t="str">
        <f t="shared" si="3"/>
        <v>energy_consumption_of_households_for_heating</v>
      </c>
      <c r="D128" s="156" t="s">
        <v>8336</v>
      </c>
      <c r="E128" s="160" t="s">
        <v>8337</v>
      </c>
      <c r="F128" s="68" t="s">
        <v>903</v>
      </c>
      <c r="G128" s="46" t="s">
        <v>526</v>
      </c>
      <c r="H128" s="46" t="s">
        <v>3702</v>
      </c>
      <c r="I128" s="46"/>
      <c r="J128" s="156" t="s">
        <v>338</v>
      </c>
      <c r="K128" s="46"/>
      <c r="L128" s="46" t="s">
        <v>7908</v>
      </c>
      <c r="M128" s="46"/>
      <c r="N128" s="46"/>
      <c r="O128" s="46"/>
      <c r="P128" s="46" t="s">
        <v>8083</v>
      </c>
      <c r="Q128" s="46"/>
      <c r="R128" s="46"/>
      <c r="S128" s="46"/>
      <c r="T128" s="46"/>
      <c r="U128" s="178" t="str">
        <f>CONCATENATE(Tabla1[[#This Row],[SDG Targets]]," ",Tabla1[[#This Row],[SDG Targets5]]," ",Tabla1[[#This Row],[SDG Targets6]]," ",Tabla1[[#This Row],[SDG Targets7]]," ",Tabla1[[#This Row],[SDG Targets8]])</f>
        <v xml:space="preserve">T 7.3    </v>
      </c>
      <c r="V128" s="156" t="s">
        <v>8031</v>
      </c>
      <c r="W128" s="48" t="s">
        <v>7946</v>
      </c>
      <c r="X128" s="69" t="s">
        <v>7894</v>
      </c>
      <c r="Y128" s="44" t="s">
        <v>7948</v>
      </c>
      <c r="Z128" s="44" t="s">
        <v>8032</v>
      </c>
      <c r="AA128" s="49"/>
      <c r="AB128" s="51" t="s">
        <v>8338</v>
      </c>
      <c r="AC128" s="60" t="s">
        <v>7963</v>
      </c>
      <c r="AD128" s="52" t="s">
        <v>7898</v>
      </c>
      <c r="AE128" s="52"/>
      <c r="AF128" s="93"/>
      <c r="AG128" s="92"/>
      <c r="AH128" s="92"/>
      <c r="AI128" s="92"/>
      <c r="AJ128" s="92"/>
    </row>
    <row r="129" spans="1:36" ht="28.5" customHeight="1">
      <c r="A129" s="35">
        <f t="shared" si="2"/>
        <v>128</v>
      </c>
      <c r="B129" s="66" t="s">
        <v>8339</v>
      </c>
      <c r="C129" s="42" t="str">
        <f t="shared" si="3"/>
        <v>vehicle_energy_consumption_passenger_2_wheeler</v>
      </c>
      <c r="D129" s="156" t="s">
        <v>8340</v>
      </c>
      <c r="E129" s="156" t="s">
        <v>8341</v>
      </c>
      <c r="F129" s="68" t="s">
        <v>58</v>
      </c>
      <c r="G129" s="46" t="s">
        <v>526</v>
      </c>
      <c r="H129" s="46" t="s">
        <v>337</v>
      </c>
      <c r="I129" s="46"/>
      <c r="J129" s="156" t="s">
        <v>8342</v>
      </c>
      <c r="K129" s="46"/>
      <c r="L129" s="46" t="s">
        <v>7908</v>
      </c>
      <c r="M129" s="46"/>
      <c r="N129" s="46"/>
      <c r="O129" s="46"/>
      <c r="P129" s="46" t="s">
        <v>8083</v>
      </c>
      <c r="Q129" s="46"/>
      <c r="R129" s="46"/>
      <c r="S129" s="46"/>
      <c r="T129" s="46"/>
      <c r="U129" s="178" t="str">
        <f>CONCATENATE(Tabla1[[#This Row],[SDG Targets]]," ",Tabla1[[#This Row],[SDG Targets5]]," ",Tabla1[[#This Row],[SDG Targets6]]," ",Tabla1[[#This Row],[SDG Targets7]]," ",Tabla1[[#This Row],[SDG Targets8]])</f>
        <v xml:space="preserve">T 7.3    </v>
      </c>
      <c r="V129" s="156" t="s">
        <v>8031</v>
      </c>
      <c r="W129" s="53" t="s">
        <v>7946</v>
      </c>
      <c r="X129" s="46" t="s">
        <v>7894</v>
      </c>
      <c r="Y129" s="44" t="s">
        <v>7948</v>
      </c>
      <c r="Z129" s="44" t="s">
        <v>8032</v>
      </c>
      <c r="AA129" s="49"/>
      <c r="AB129" s="51" t="s">
        <v>8343</v>
      </c>
      <c r="AC129" s="60" t="s">
        <v>7980</v>
      </c>
      <c r="AD129" s="52" t="s">
        <v>7898</v>
      </c>
      <c r="AE129" s="52"/>
      <c r="AF129" s="93"/>
      <c r="AG129" s="92"/>
      <c r="AH129" s="92"/>
      <c r="AI129" s="92"/>
      <c r="AJ129" s="92"/>
    </row>
    <row r="130" spans="1:36" ht="28.5" customHeight="1">
      <c r="A130" s="35">
        <f t="shared" si="2"/>
        <v>129</v>
      </c>
      <c r="B130" s="66" t="s">
        <v>8344</v>
      </c>
      <c r="C130" s="42" t="str">
        <f t="shared" si="3"/>
        <v>vehicle_energy_consumption_passenger_ldv</v>
      </c>
      <c r="D130" s="156" t="s">
        <v>8340</v>
      </c>
      <c r="E130" s="156" t="s">
        <v>8341</v>
      </c>
      <c r="F130" s="68" t="s">
        <v>58</v>
      </c>
      <c r="G130" s="46" t="s">
        <v>526</v>
      </c>
      <c r="H130" s="46" t="s">
        <v>337</v>
      </c>
      <c r="I130" s="46"/>
      <c r="J130" s="156" t="s">
        <v>8342</v>
      </c>
      <c r="K130" s="46"/>
      <c r="L130" s="46" t="s">
        <v>7908</v>
      </c>
      <c r="M130" s="46"/>
      <c r="N130" s="46"/>
      <c r="O130" s="46"/>
      <c r="P130" s="46" t="s">
        <v>8083</v>
      </c>
      <c r="Q130" s="46"/>
      <c r="R130" s="46"/>
      <c r="S130" s="46"/>
      <c r="T130" s="46"/>
      <c r="U130" s="178" t="str">
        <f>CONCATENATE(Tabla1[[#This Row],[SDG Targets]]," ",Tabla1[[#This Row],[SDG Targets5]]," ",Tabla1[[#This Row],[SDG Targets6]]," ",Tabla1[[#This Row],[SDG Targets7]]," ",Tabla1[[#This Row],[SDG Targets8]])</f>
        <v xml:space="preserve">T 7.3    </v>
      </c>
      <c r="V130" s="156" t="s">
        <v>8031</v>
      </c>
      <c r="W130" s="53" t="s">
        <v>7946</v>
      </c>
      <c r="X130" s="46" t="s">
        <v>7894</v>
      </c>
      <c r="Y130" s="44" t="s">
        <v>7948</v>
      </c>
      <c r="Z130" s="44" t="s">
        <v>8032</v>
      </c>
      <c r="AA130" s="49"/>
      <c r="AB130" s="51" t="s">
        <v>8345</v>
      </c>
      <c r="AC130" s="60" t="s">
        <v>7980</v>
      </c>
      <c r="AD130" s="52" t="s">
        <v>7898</v>
      </c>
      <c r="AE130" s="52"/>
      <c r="AF130" s="93"/>
      <c r="AG130" s="92"/>
      <c r="AH130" s="92"/>
      <c r="AI130" s="92"/>
      <c r="AJ130" s="92"/>
    </row>
    <row r="131" spans="1:36" ht="28.5" customHeight="1">
      <c r="A131" s="35">
        <f t="shared" ref="A131:A194" si="4">A130+1</f>
        <v>130</v>
      </c>
      <c r="B131" s="66" t="s">
        <v>8346</v>
      </c>
      <c r="C131" s="42" t="str">
        <f t="shared" ref="C131:C194" si="5">SUBSTITUTE(SUBSTITUTE(SUBSTITUTE(SUBSTITUTE(SUBSTITUTE(SUBSTITUTE(SUBSTITUTE(SUBSTITUTE(LOWER(B131), "(", ""), ")", ""), " - ", "_"), " ", "_"), ",", ""), ".", ""), "-", "_"), ":", "")</f>
        <v>vehicle_energy_consumption_passenger_aviation</v>
      </c>
      <c r="D131" s="156" t="s">
        <v>8340</v>
      </c>
      <c r="E131" s="156" t="s">
        <v>8341</v>
      </c>
      <c r="F131" s="68" t="s">
        <v>58</v>
      </c>
      <c r="G131" s="46" t="s">
        <v>526</v>
      </c>
      <c r="H131" s="46" t="s">
        <v>337</v>
      </c>
      <c r="I131" s="46"/>
      <c r="J131" s="156" t="s">
        <v>8342</v>
      </c>
      <c r="K131" s="46"/>
      <c r="L131" s="46" t="s">
        <v>7908</v>
      </c>
      <c r="M131" s="46"/>
      <c r="N131" s="46"/>
      <c r="O131" s="46"/>
      <c r="P131" s="46" t="s">
        <v>8083</v>
      </c>
      <c r="Q131" s="46"/>
      <c r="R131" s="46"/>
      <c r="S131" s="46"/>
      <c r="T131" s="46"/>
      <c r="U131" s="178" t="str">
        <f>CONCATENATE(Tabla1[[#This Row],[SDG Targets]]," ",Tabla1[[#This Row],[SDG Targets5]]," ",Tabla1[[#This Row],[SDG Targets6]]," ",Tabla1[[#This Row],[SDG Targets7]]," ",Tabla1[[#This Row],[SDG Targets8]])</f>
        <v xml:space="preserve">T 7.3    </v>
      </c>
      <c r="V131" s="156" t="s">
        <v>8031</v>
      </c>
      <c r="W131" s="53" t="s">
        <v>7946</v>
      </c>
      <c r="X131" s="46" t="s">
        <v>7894</v>
      </c>
      <c r="Y131" s="44" t="s">
        <v>7948</v>
      </c>
      <c r="Z131" s="44" t="s">
        <v>8032</v>
      </c>
      <c r="AA131" s="49"/>
      <c r="AB131" s="51" t="s">
        <v>8347</v>
      </c>
      <c r="AC131" s="60" t="s">
        <v>7980</v>
      </c>
      <c r="AD131" s="52" t="s">
        <v>7898</v>
      </c>
      <c r="AE131" s="52"/>
      <c r="AF131" s="93"/>
      <c r="AG131" s="92"/>
      <c r="AH131" s="92"/>
      <c r="AI131" s="92"/>
      <c r="AJ131" s="92"/>
    </row>
    <row r="132" spans="1:36" ht="28.5" customHeight="1">
      <c r="A132" s="35">
        <f t="shared" si="4"/>
        <v>131</v>
      </c>
      <c r="B132" s="66" t="s">
        <v>8348</v>
      </c>
      <c r="C132" s="42" t="str">
        <f t="shared" si="5"/>
        <v>vehicle_energy_consumption_passenger_bus</v>
      </c>
      <c r="D132" s="156" t="s">
        <v>8340</v>
      </c>
      <c r="E132" s="156" t="s">
        <v>8341</v>
      </c>
      <c r="F132" s="68" t="s">
        <v>58</v>
      </c>
      <c r="G132" s="46" t="s">
        <v>526</v>
      </c>
      <c r="H132" s="46" t="s">
        <v>337</v>
      </c>
      <c r="I132" s="46"/>
      <c r="J132" s="156" t="s">
        <v>8342</v>
      </c>
      <c r="K132" s="46"/>
      <c r="L132" s="46" t="s">
        <v>7908</v>
      </c>
      <c r="M132" s="46"/>
      <c r="N132" s="46"/>
      <c r="O132" s="46"/>
      <c r="P132" s="46" t="s">
        <v>8083</v>
      </c>
      <c r="Q132" s="46"/>
      <c r="R132" s="46"/>
      <c r="S132" s="46"/>
      <c r="T132" s="46"/>
      <c r="U132" s="178" t="str">
        <f>CONCATENATE(Tabla1[[#This Row],[SDG Targets]]," ",Tabla1[[#This Row],[SDG Targets5]]," ",Tabla1[[#This Row],[SDG Targets6]]," ",Tabla1[[#This Row],[SDG Targets7]]," ",Tabla1[[#This Row],[SDG Targets8]])</f>
        <v xml:space="preserve">T 7.3    </v>
      </c>
      <c r="V132" s="156" t="s">
        <v>8031</v>
      </c>
      <c r="W132" s="53" t="s">
        <v>7946</v>
      </c>
      <c r="X132" s="46" t="s">
        <v>7894</v>
      </c>
      <c r="Y132" s="44" t="s">
        <v>7948</v>
      </c>
      <c r="Z132" s="44" t="s">
        <v>8032</v>
      </c>
      <c r="AA132" s="49"/>
      <c r="AB132" s="51" t="s">
        <v>8349</v>
      </c>
      <c r="AC132" s="60" t="s">
        <v>7980</v>
      </c>
      <c r="AD132" s="52" t="s">
        <v>7898</v>
      </c>
      <c r="AE132" s="52"/>
      <c r="AF132" s="93"/>
      <c r="AG132" s="92"/>
      <c r="AH132" s="92"/>
      <c r="AI132" s="92"/>
      <c r="AJ132" s="92"/>
    </row>
    <row r="133" spans="1:36" ht="28.5" customHeight="1">
      <c r="A133" s="35">
        <f t="shared" si="4"/>
        <v>132</v>
      </c>
      <c r="B133" s="66" t="s">
        <v>8350</v>
      </c>
      <c r="C133" s="42" t="str">
        <f t="shared" si="5"/>
        <v>vehicle_energy_consumption_passenger_rail</v>
      </c>
      <c r="D133" s="156" t="s">
        <v>8340</v>
      </c>
      <c r="E133" s="156" t="s">
        <v>8341</v>
      </c>
      <c r="F133" s="68" t="s">
        <v>58</v>
      </c>
      <c r="G133" s="46" t="s">
        <v>526</v>
      </c>
      <c r="H133" s="46" t="s">
        <v>337</v>
      </c>
      <c r="I133" s="46"/>
      <c r="J133" s="156" t="s">
        <v>8342</v>
      </c>
      <c r="K133" s="46"/>
      <c r="L133" s="46" t="s">
        <v>7908</v>
      </c>
      <c r="M133" s="46"/>
      <c r="N133" s="46"/>
      <c r="O133" s="46"/>
      <c r="P133" s="46" t="s">
        <v>8083</v>
      </c>
      <c r="Q133" s="46"/>
      <c r="R133" s="46"/>
      <c r="S133" s="46"/>
      <c r="T133" s="46"/>
      <c r="U133" s="178" t="str">
        <f>CONCATENATE(Tabla1[[#This Row],[SDG Targets]]," ",Tabla1[[#This Row],[SDG Targets5]]," ",Tabla1[[#This Row],[SDG Targets6]]," ",Tabla1[[#This Row],[SDG Targets7]]," ",Tabla1[[#This Row],[SDG Targets8]])</f>
        <v xml:space="preserve">T 7.3    </v>
      </c>
      <c r="V133" s="156" t="s">
        <v>8031</v>
      </c>
      <c r="W133" s="53" t="s">
        <v>7946</v>
      </c>
      <c r="X133" s="46" t="s">
        <v>7894</v>
      </c>
      <c r="Y133" s="44" t="s">
        <v>7948</v>
      </c>
      <c r="Z133" s="44" t="s">
        <v>8032</v>
      </c>
      <c r="AA133" s="49"/>
      <c r="AB133" s="51" t="s">
        <v>8351</v>
      </c>
      <c r="AC133" s="60" t="s">
        <v>7980</v>
      </c>
      <c r="AD133" s="52" t="s">
        <v>7898</v>
      </c>
      <c r="AE133" s="52"/>
      <c r="AF133" s="93"/>
      <c r="AG133" s="92"/>
      <c r="AH133" s="92"/>
      <c r="AI133" s="92"/>
      <c r="AJ133" s="92"/>
    </row>
    <row r="134" spans="1:36" ht="31.5" customHeight="1">
      <c r="A134" s="35">
        <f t="shared" si="4"/>
        <v>133</v>
      </c>
      <c r="B134" s="42" t="s">
        <v>8352</v>
      </c>
      <c r="C134" s="42" t="str">
        <f t="shared" si="5"/>
        <v>transport_energy_consumption_from_gas_and_diesel_oil</v>
      </c>
      <c r="D134" s="156" t="s">
        <v>8353</v>
      </c>
      <c r="E134" s="160" t="s">
        <v>8024</v>
      </c>
      <c r="F134" s="68" t="s">
        <v>58</v>
      </c>
      <c r="G134" s="46" t="s">
        <v>526</v>
      </c>
      <c r="H134" s="46" t="s">
        <v>337</v>
      </c>
      <c r="I134" s="44"/>
      <c r="J134" s="156" t="s">
        <v>338</v>
      </c>
      <c r="K134" s="44"/>
      <c r="L134" s="46" t="s">
        <v>7908</v>
      </c>
      <c r="M134" s="46" t="s">
        <v>7902</v>
      </c>
      <c r="N134" s="46"/>
      <c r="O134" s="46"/>
      <c r="P134" s="46" t="s">
        <v>8083</v>
      </c>
      <c r="Q134" s="46" t="s">
        <v>8354</v>
      </c>
      <c r="R134" s="46"/>
      <c r="S134" s="46"/>
      <c r="T134" s="46"/>
      <c r="U134" s="178" t="str">
        <f>CONCATENATE(Tabla1[[#This Row],[SDG Targets]]," ",Tabla1[[#This Row],[SDG Targets5]]," ",Tabla1[[#This Row],[SDG Targets6]]," ",Tabla1[[#This Row],[SDG Targets7]]," ",Tabla1[[#This Row],[SDG Targets8]])</f>
        <v xml:space="preserve">T 7.3 T 11.2   </v>
      </c>
      <c r="V134" s="156" t="s">
        <v>8031</v>
      </c>
      <c r="W134" s="71" t="s">
        <v>7946</v>
      </c>
      <c r="X134" s="51" t="s">
        <v>7894</v>
      </c>
      <c r="Y134" s="44" t="s">
        <v>7948</v>
      </c>
      <c r="Z134" s="44" t="s">
        <v>8032</v>
      </c>
      <c r="AA134" s="73"/>
      <c r="AB134" s="43" t="s">
        <v>8355</v>
      </c>
      <c r="AC134" s="60" t="s">
        <v>7963</v>
      </c>
      <c r="AD134" s="52" t="s">
        <v>7898</v>
      </c>
      <c r="AE134" s="52"/>
      <c r="AF134" s="93"/>
      <c r="AG134" s="92"/>
      <c r="AH134" s="92"/>
      <c r="AI134" s="92"/>
      <c r="AJ134" s="92"/>
    </row>
    <row r="135" spans="1:36" ht="27.75" customHeight="1">
      <c r="A135" s="35">
        <f t="shared" si="4"/>
        <v>134</v>
      </c>
      <c r="B135" s="42" t="s">
        <v>8356</v>
      </c>
      <c r="C135" s="42" t="str">
        <f t="shared" si="5"/>
        <v>transport_energy_consumption_from_motor_gasoline</v>
      </c>
      <c r="D135" s="156" t="s">
        <v>8357</v>
      </c>
      <c r="E135" s="160" t="s">
        <v>8024</v>
      </c>
      <c r="F135" s="68" t="s">
        <v>58</v>
      </c>
      <c r="G135" s="46" t="s">
        <v>526</v>
      </c>
      <c r="H135" s="46" t="s">
        <v>337</v>
      </c>
      <c r="I135" s="46"/>
      <c r="J135" s="156" t="s">
        <v>338</v>
      </c>
      <c r="K135" s="46"/>
      <c r="L135" s="46" t="s">
        <v>7908</v>
      </c>
      <c r="M135" s="46" t="s">
        <v>7902</v>
      </c>
      <c r="N135" s="46"/>
      <c r="O135" s="46"/>
      <c r="P135" s="46" t="s">
        <v>8083</v>
      </c>
      <c r="Q135" s="46" t="s">
        <v>8354</v>
      </c>
      <c r="R135" s="46"/>
      <c r="S135" s="46"/>
      <c r="T135" s="46"/>
      <c r="U135" s="178" t="str">
        <f>CONCATENATE(Tabla1[[#This Row],[SDG Targets]]," ",Tabla1[[#This Row],[SDG Targets5]]," ",Tabla1[[#This Row],[SDG Targets6]]," ",Tabla1[[#This Row],[SDG Targets7]]," ",Tabla1[[#This Row],[SDG Targets8]])</f>
        <v xml:space="preserve">T 7.3 T 11.2   </v>
      </c>
      <c r="V135" s="156" t="s">
        <v>8031</v>
      </c>
      <c r="W135" s="71" t="s">
        <v>7946</v>
      </c>
      <c r="X135" s="51" t="s">
        <v>7894</v>
      </c>
      <c r="Y135" s="44" t="s">
        <v>7948</v>
      </c>
      <c r="Z135" s="44" t="s">
        <v>8032</v>
      </c>
      <c r="AA135" s="49"/>
      <c r="AB135" s="43" t="s">
        <v>8358</v>
      </c>
      <c r="AC135" s="60" t="s">
        <v>7963</v>
      </c>
      <c r="AD135" s="52" t="s">
        <v>7898</v>
      </c>
      <c r="AE135" s="52"/>
      <c r="AF135" s="93"/>
      <c r="AG135" s="92"/>
      <c r="AH135" s="92"/>
      <c r="AI135" s="92"/>
      <c r="AJ135" s="92"/>
    </row>
    <row r="136" spans="1:36" ht="28.5" customHeight="1">
      <c r="A136" s="35">
        <f t="shared" si="4"/>
        <v>135</v>
      </c>
      <c r="B136" s="42" t="s">
        <v>8359</v>
      </c>
      <c r="C136" s="42" t="str">
        <f t="shared" si="5"/>
        <v>transport_energy_consumption_from_blended_biodiesels</v>
      </c>
      <c r="D136" s="156" t="s">
        <v>8360</v>
      </c>
      <c r="E136" s="160" t="s">
        <v>8361</v>
      </c>
      <c r="F136" s="68" t="s">
        <v>58</v>
      </c>
      <c r="G136" s="46" t="s">
        <v>526</v>
      </c>
      <c r="H136" s="46" t="s">
        <v>337</v>
      </c>
      <c r="I136" s="46"/>
      <c r="J136" s="156" t="s">
        <v>338</v>
      </c>
      <c r="K136" s="46"/>
      <c r="L136" s="46" t="s">
        <v>7908</v>
      </c>
      <c r="M136" s="46" t="s">
        <v>7902</v>
      </c>
      <c r="N136" s="46"/>
      <c r="O136" s="46"/>
      <c r="P136" s="46" t="s">
        <v>8083</v>
      </c>
      <c r="Q136" s="46" t="s">
        <v>8354</v>
      </c>
      <c r="R136" s="46"/>
      <c r="S136" s="46"/>
      <c r="T136" s="46"/>
      <c r="U136" s="178" t="str">
        <f>CONCATENATE(Tabla1[[#This Row],[SDG Targets]]," ",Tabla1[[#This Row],[SDG Targets5]]," ",Tabla1[[#This Row],[SDG Targets6]]," ",Tabla1[[#This Row],[SDG Targets7]]," ",Tabla1[[#This Row],[SDG Targets8]])</f>
        <v xml:space="preserve">T 7.3 T 11.2   </v>
      </c>
      <c r="V136" s="156" t="s">
        <v>8031</v>
      </c>
      <c r="W136" s="71" t="s">
        <v>7946</v>
      </c>
      <c r="X136" s="51" t="s">
        <v>7894</v>
      </c>
      <c r="Y136" s="44" t="s">
        <v>7948</v>
      </c>
      <c r="Z136" s="44" t="s">
        <v>8032</v>
      </c>
      <c r="AA136" s="49"/>
      <c r="AB136" s="43" t="s">
        <v>8362</v>
      </c>
      <c r="AC136" s="60" t="s">
        <v>8121</v>
      </c>
      <c r="AD136" s="52" t="s">
        <v>7898</v>
      </c>
      <c r="AE136" s="52"/>
      <c r="AF136" s="217"/>
      <c r="AG136" s="92"/>
      <c r="AH136" s="92"/>
      <c r="AI136" s="92"/>
      <c r="AJ136" s="92"/>
    </row>
    <row r="137" spans="1:36" ht="45" customHeight="1">
      <c r="A137" s="35">
        <f t="shared" si="4"/>
        <v>136</v>
      </c>
      <c r="B137" s="42" t="s">
        <v>8363</v>
      </c>
      <c r="C137" s="42" t="str">
        <f t="shared" si="5"/>
        <v>transport_energy_consumption_from_energy_demand_in_transport_from_kerosene_type_jet_fuel</v>
      </c>
      <c r="D137" s="156" t="s">
        <v>8364</v>
      </c>
      <c r="E137" s="160" t="s">
        <v>8024</v>
      </c>
      <c r="F137" s="68" t="s">
        <v>58</v>
      </c>
      <c r="G137" s="46" t="s">
        <v>526</v>
      </c>
      <c r="H137" s="46" t="s">
        <v>337</v>
      </c>
      <c r="I137" s="46"/>
      <c r="J137" s="156" t="s">
        <v>338</v>
      </c>
      <c r="K137" s="46"/>
      <c r="L137" s="46" t="s">
        <v>7908</v>
      </c>
      <c r="M137" s="46" t="s">
        <v>7902</v>
      </c>
      <c r="N137" s="46"/>
      <c r="O137" s="46"/>
      <c r="P137" s="46" t="s">
        <v>8083</v>
      </c>
      <c r="Q137" s="46" t="s">
        <v>8354</v>
      </c>
      <c r="R137" s="46"/>
      <c r="S137" s="46"/>
      <c r="T137" s="46"/>
      <c r="U137" s="178" t="str">
        <f>CONCATENATE(Tabla1[[#This Row],[SDG Targets]]," ",Tabla1[[#This Row],[SDG Targets5]]," ",Tabla1[[#This Row],[SDG Targets6]]," ",Tabla1[[#This Row],[SDG Targets7]]," ",Tabla1[[#This Row],[SDG Targets8]])</f>
        <v xml:space="preserve">T 7.3 T 11.2   </v>
      </c>
      <c r="V137" s="156" t="s">
        <v>8031</v>
      </c>
      <c r="W137" s="71" t="s">
        <v>7946</v>
      </c>
      <c r="X137" s="51" t="s">
        <v>7894</v>
      </c>
      <c r="Y137" s="44" t="s">
        <v>7948</v>
      </c>
      <c r="Z137" s="44" t="s">
        <v>8032</v>
      </c>
      <c r="AA137" s="49"/>
      <c r="AB137" s="43" t="s">
        <v>8365</v>
      </c>
      <c r="AC137" s="60" t="s">
        <v>7963</v>
      </c>
      <c r="AD137" s="52" t="s">
        <v>7898</v>
      </c>
      <c r="AE137" s="52"/>
      <c r="AF137" s="93"/>
      <c r="AG137" s="92"/>
      <c r="AH137" s="92"/>
      <c r="AI137" s="92"/>
      <c r="AJ137" s="92"/>
    </row>
    <row r="138" spans="1:36" ht="33" customHeight="1">
      <c r="A138" s="35">
        <f t="shared" si="4"/>
        <v>137</v>
      </c>
      <c r="B138" s="42" t="s">
        <v>8366</v>
      </c>
      <c r="C138" s="42" t="str">
        <f t="shared" si="5"/>
        <v>transport_energy_consumption_from_liquefied_petroleum_gases</v>
      </c>
      <c r="D138" s="156" t="s">
        <v>8367</v>
      </c>
      <c r="E138" s="160" t="s">
        <v>8361</v>
      </c>
      <c r="F138" s="68" t="s">
        <v>58</v>
      </c>
      <c r="G138" s="46" t="s">
        <v>526</v>
      </c>
      <c r="H138" s="46" t="s">
        <v>337</v>
      </c>
      <c r="I138" s="46"/>
      <c r="J138" s="156" t="s">
        <v>338</v>
      </c>
      <c r="K138" s="46"/>
      <c r="L138" s="46" t="s">
        <v>7908</v>
      </c>
      <c r="M138" s="46" t="s">
        <v>7902</v>
      </c>
      <c r="N138" s="46"/>
      <c r="O138" s="46"/>
      <c r="P138" s="46" t="s">
        <v>8083</v>
      </c>
      <c r="Q138" s="46" t="s">
        <v>8354</v>
      </c>
      <c r="R138" s="46"/>
      <c r="S138" s="46"/>
      <c r="T138" s="46"/>
      <c r="U138" s="178" t="str">
        <f>CONCATENATE(Tabla1[[#This Row],[SDG Targets]]," ",Tabla1[[#This Row],[SDG Targets5]]," ",Tabla1[[#This Row],[SDG Targets6]]," ",Tabla1[[#This Row],[SDG Targets7]]," ",Tabla1[[#This Row],[SDG Targets8]])</f>
        <v xml:space="preserve">T 7.3 T 11.2   </v>
      </c>
      <c r="V138" s="156" t="s">
        <v>8031</v>
      </c>
      <c r="W138" s="71" t="s">
        <v>7946</v>
      </c>
      <c r="X138" s="51" t="s">
        <v>7894</v>
      </c>
      <c r="Y138" s="44" t="s">
        <v>7948</v>
      </c>
      <c r="Z138" s="44" t="s">
        <v>8032</v>
      </c>
      <c r="AA138" s="49"/>
      <c r="AB138" s="43" t="s">
        <v>549</v>
      </c>
      <c r="AC138" s="60" t="s">
        <v>8121</v>
      </c>
      <c r="AD138" s="52" t="s">
        <v>7898</v>
      </c>
      <c r="AE138" s="52"/>
      <c r="AF138" s="148"/>
      <c r="AG138" s="92"/>
      <c r="AH138" s="92"/>
      <c r="AI138" s="92"/>
      <c r="AJ138" s="92"/>
    </row>
    <row r="139" spans="1:36" ht="30" customHeight="1">
      <c r="A139" s="35">
        <f t="shared" si="4"/>
        <v>138</v>
      </c>
      <c r="B139" s="42" t="s">
        <v>8368</v>
      </c>
      <c r="C139" s="42" t="str">
        <f t="shared" si="5"/>
        <v>transport_energy_consumption_from_electricity</v>
      </c>
      <c r="D139" s="156" t="s">
        <v>8369</v>
      </c>
      <c r="E139" s="160" t="s">
        <v>8024</v>
      </c>
      <c r="F139" s="68" t="s">
        <v>58</v>
      </c>
      <c r="G139" s="46" t="s">
        <v>526</v>
      </c>
      <c r="H139" s="46" t="s">
        <v>337</v>
      </c>
      <c r="I139" s="46"/>
      <c r="J139" s="156" t="s">
        <v>338</v>
      </c>
      <c r="K139" s="46"/>
      <c r="L139" s="46" t="s">
        <v>7908</v>
      </c>
      <c r="M139" s="46" t="s">
        <v>7902</v>
      </c>
      <c r="N139" s="46"/>
      <c r="O139" s="46"/>
      <c r="P139" s="46" t="s">
        <v>8083</v>
      </c>
      <c r="Q139" s="46" t="s">
        <v>8354</v>
      </c>
      <c r="R139" s="46"/>
      <c r="S139" s="46"/>
      <c r="T139" s="46"/>
      <c r="U139" s="178" t="str">
        <f>CONCATENATE(Tabla1[[#This Row],[SDG Targets]]," ",Tabla1[[#This Row],[SDG Targets5]]," ",Tabla1[[#This Row],[SDG Targets6]]," ",Tabla1[[#This Row],[SDG Targets7]]," ",Tabla1[[#This Row],[SDG Targets8]])</f>
        <v xml:space="preserve">T 7.3 T 11.2   </v>
      </c>
      <c r="V139" s="156" t="s">
        <v>8031</v>
      </c>
      <c r="W139" s="71" t="s">
        <v>7946</v>
      </c>
      <c r="X139" s="51" t="s">
        <v>7894</v>
      </c>
      <c r="Y139" s="44" t="s">
        <v>7948</v>
      </c>
      <c r="Z139" s="44" t="s">
        <v>8032</v>
      </c>
      <c r="AA139" s="49"/>
      <c r="AB139" s="43" t="s">
        <v>8370</v>
      </c>
      <c r="AC139" s="60" t="s">
        <v>7963</v>
      </c>
      <c r="AD139" s="52" t="s">
        <v>7898</v>
      </c>
      <c r="AE139" s="52"/>
      <c r="AF139" s="93"/>
      <c r="AG139" s="92"/>
      <c r="AH139" s="92"/>
      <c r="AI139" s="92"/>
      <c r="AJ139" s="92"/>
    </row>
    <row r="140" spans="1:36" ht="29.25" customHeight="1">
      <c r="A140" s="35">
        <f t="shared" si="4"/>
        <v>139</v>
      </c>
      <c r="B140" s="42" t="s">
        <v>8371</v>
      </c>
      <c r="C140" s="42" t="str">
        <f t="shared" si="5"/>
        <v>transport_energy_consumption_from_natural_gas</v>
      </c>
      <c r="D140" s="156" t="s">
        <v>8372</v>
      </c>
      <c r="E140" s="160" t="s">
        <v>8024</v>
      </c>
      <c r="F140" s="68" t="s">
        <v>58</v>
      </c>
      <c r="G140" s="46" t="s">
        <v>526</v>
      </c>
      <c r="H140" s="46" t="s">
        <v>337</v>
      </c>
      <c r="I140" s="46"/>
      <c r="J140" s="156" t="s">
        <v>338</v>
      </c>
      <c r="K140" s="46"/>
      <c r="L140" s="46" t="s">
        <v>7908</v>
      </c>
      <c r="M140" s="46" t="s">
        <v>7902</v>
      </c>
      <c r="N140" s="46"/>
      <c r="O140" s="46"/>
      <c r="P140" s="46" t="s">
        <v>8083</v>
      </c>
      <c r="Q140" s="46" t="s">
        <v>8354</v>
      </c>
      <c r="R140" s="46"/>
      <c r="S140" s="46"/>
      <c r="T140" s="46"/>
      <c r="U140" s="178" t="str">
        <f>CONCATENATE(Tabla1[[#This Row],[SDG Targets]]," ",Tabla1[[#This Row],[SDG Targets5]]," ",Tabla1[[#This Row],[SDG Targets6]]," ",Tabla1[[#This Row],[SDG Targets7]]," ",Tabla1[[#This Row],[SDG Targets8]])</f>
        <v xml:space="preserve">T 7.3 T 11.2   </v>
      </c>
      <c r="V140" s="156" t="s">
        <v>8031</v>
      </c>
      <c r="W140" s="71" t="s">
        <v>7946</v>
      </c>
      <c r="X140" s="51" t="s">
        <v>7894</v>
      </c>
      <c r="Y140" s="44" t="s">
        <v>7948</v>
      </c>
      <c r="Z140" s="44" t="s">
        <v>8032</v>
      </c>
      <c r="AA140" s="49"/>
      <c r="AB140" s="43" t="s">
        <v>8373</v>
      </c>
      <c r="AC140" s="60" t="s">
        <v>7963</v>
      </c>
      <c r="AD140" s="52" t="s">
        <v>7898</v>
      </c>
      <c r="AE140" s="52"/>
      <c r="AF140" s="93"/>
      <c r="AG140" s="92"/>
      <c r="AH140" s="92"/>
      <c r="AI140" s="92"/>
      <c r="AJ140" s="92"/>
    </row>
    <row r="141" spans="1:36" ht="33" customHeight="1">
      <c r="A141" s="35">
        <f t="shared" si="4"/>
        <v>140</v>
      </c>
      <c r="B141" s="42" t="s">
        <v>8374</v>
      </c>
      <c r="C141" s="42" t="str">
        <f t="shared" si="5"/>
        <v>transport_energy_consumption_from_blended_biogasoline</v>
      </c>
      <c r="D141" s="156" t="s">
        <v>8375</v>
      </c>
      <c r="E141" s="160" t="s">
        <v>8361</v>
      </c>
      <c r="F141" s="68" t="s">
        <v>58</v>
      </c>
      <c r="G141" s="46" t="s">
        <v>526</v>
      </c>
      <c r="H141" s="46" t="s">
        <v>337</v>
      </c>
      <c r="I141" s="46"/>
      <c r="J141" s="156" t="s">
        <v>338</v>
      </c>
      <c r="K141" s="46"/>
      <c r="L141" s="46" t="s">
        <v>7908</v>
      </c>
      <c r="M141" s="46" t="s">
        <v>7902</v>
      </c>
      <c r="N141" s="46"/>
      <c r="O141" s="46"/>
      <c r="P141" s="46" t="s">
        <v>8083</v>
      </c>
      <c r="Q141" s="46" t="s">
        <v>8354</v>
      </c>
      <c r="R141" s="46"/>
      <c r="S141" s="46"/>
      <c r="T141" s="46"/>
      <c r="U141" s="178" t="str">
        <f>CONCATENATE(Tabla1[[#This Row],[SDG Targets]]," ",Tabla1[[#This Row],[SDG Targets5]]," ",Tabla1[[#This Row],[SDG Targets6]]," ",Tabla1[[#This Row],[SDG Targets7]]," ",Tabla1[[#This Row],[SDG Targets8]])</f>
        <v xml:space="preserve">T 7.3 T 11.2   </v>
      </c>
      <c r="V141" s="156" t="s">
        <v>8031</v>
      </c>
      <c r="W141" s="71" t="s">
        <v>7946</v>
      </c>
      <c r="X141" s="51" t="s">
        <v>7894</v>
      </c>
      <c r="Y141" s="44" t="s">
        <v>7948</v>
      </c>
      <c r="Z141" s="44" t="s">
        <v>8032</v>
      </c>
      <c r="AA141" s="49"/>
      <c r="AB141" s="43" t="s">
        <v>547</v>
      </c>
      <c r="AC141" s="60" t="s">
        <v>8121</v>
      </c>
      <c r="AD141" s="52" t="s">
        <v>7898</v>
      </c>
      <c r="AE141" s="52"/>
      <c r="AF141" s="148"/>
      <c r="AG141" s="92"/>
      <c r="AH141" s="92"/>
      <c r="AI141" s="92"/>
      <c r="AJ141" s="92"/>
    </row>
    <row r="142" spans="1:36" ht="30" customHeight="1">
      <c r="A142" s="35">
        <f t="shared" si="4"/>
        <v>141</v>
      </c>
      <c r="B142" s="42" t="s">
        <v>8376</v>
      </c>
      <c r="C142" s="42" t="str">
        <f t="shared" si="5"/>
        <v>transport_energy_consumption_from_fuel_oil</v>
      </c>
      <c r="D142" s="156" t="s">
        <v>8377</v>
      </c>
      <c r="E142" s="160" t="s">
        <v>8024</v>
      </c>
      <c r="F142" s="68" t="s">
        <v>58</v>
      </c>
      <c r="G142" s="46" t="s">
        <v>526</v>
      </c>
      <c r="H142" s="46" t="s">
        <v>337</v>
      </c>
      <c r="I142" s="46"/>
      <c r="J142" s="156" t="s">
        <v>338</v>
      </c>
      <c r="K142" s="46"/>
      <c r="L142" s="46" t="s">
        <v>7908</v>
      </c>
      <c r="M142" s="46" t="s">
        <v>7902</v>
      </c>
      <c r="N142" s="46"/>
      <c r="O142" s="46"/>
      <c r="P142" s="46" t="s">
        <v>8083</v>
      </c>
      <c r="Q142" s="46" t="s">
        <v>8354</v>
      </c>
      <c r="R142" s="46"/>
      <c r="S142" s="46"/>
      <c r="T142" s="46"/>
      <c r="U142" s="178" t="str">
        <f>CONCATENATE(Tabla1[[#This Row],[SDG Targets]]," ",Tabla1[[#This Row],[SDG Targets5]]," ",Tabla1[[#This Row],[SDG Targets6]]," ",Tabla1[[#This Row],[SDG Targets7]]," ",Tabla1[[#This Row],[SDG Targets8]])</f>
        <v xml:space="preserve">T 7.3 T 11.2   </v>
      </c>
      <c r="V142" s="156" t="s">
        <v>8031</v>
      </c>
      <c r="W142" s="71" t="s">
        <v>7946</v>
      </c>
      <c r="X142" s="51" t="s">
        <v>7894</v>
      </c>
      <c r="Y142" s="44" t="s">
        <v>7948</v>
      </c>
      <c r="Z142" s="44" t="s">
        <v>8032</v>
      </c>
      <c r="AA142" s="49"/>
      <c r="AB142" s="43" t="s">
        <v>8378</v>
      </c>
      <c r="AC142" s="60" t="s">
        <v>7963</v>
      </c>
      <c r="AD142" s="52" t="s">
        <v>7898</v>
      </c>
      <c r="AE142" s="52"/>
      <c r="AF142" s="93"/>
      <c r="AG142" s="92"/>
      <c r="AH142" s="92"/>
      <c r="AI142" s="92"/>
      <c r="AJ142" s="92"/>
    </row>
    <row r="143" spans="1:36" ht="29.25" customHeight="1">
      <c r="A143" s="35">
        <f t="shared" si="4"/>
        <v>142</v>
      </c>
      <c r="B143" s="42" t="s">
        <v>8379</v>
      </c>
      <c r="C143" s="42" t="str">
        <f t="shared" si="5"/>
        <v>transport_energy_consumption_from_pure_biodiesels</v>
      </c>
      <c r="D143" s="156" t="s">
        <v>8380</v>
      </c>
      <c r="E143" s="160" t="s">
        <v>8024</v>
      </c>
      <c r="F143" s="68" t="s">
        <v>58</v>
      </c>
      <c r="G143" s="46" t="s">
        <v>526</v>
      </c>
      <c r="H143" s="46" t="s">
        <v>337</v>
      </c>
      <c r="I143" s="46"/>
      <c r="J143" s="156" t="s">
        <v>338</v>
      </c>
      <c r="K143" s="46"/>
      <c r="L143" s="46" t="s">
        <v>7908</v>
      </c>
      <c r="M143" s="46" t="s">
        <v>7902</v>
      </c>
      <c r="N143" s="46"/>
      <c r="O143" s="46"/>
      <c r="P143" s="46" t="s">
        <v>8083</v>
      </c>
      <c r="Q143" s="46" t="s">
        <v>8354</v>
      </c>
      <c r="R143" s="46"/>
      <c r="S143" s="46"/>
      <c r="T143" s="46"/>
      <c r="U143" s="178" t="str">
        <f>CONCATENATE(Tabla1[[#This Row],[SDG Targets]]," ",Tabla1[[#This Row],[SDG Targets5]]," ",Tabla1[[#This Row],[SDG Targets6]]," ",Tabla1[[#This Row],[SDG Targets7]]," ",Tabla1[[#This Row],[SDG Targets8]])</f>
        <v xml:space="preserve">T 7.3 T 11.2   </v>
      </c>
      <c r="V143" s="156" t="s">
        <v>8031</v>
      </c>
      <c r="W143" s="71" t="s">
        <v>7946</v>
      </c>
      <c r="X143" s="51" t="s">
        <v>7894</v>
      </c>
      <c r="Y143" s="44" t="s">
        <v>7948</v>
      </c>
      <c r="Z143" s="44" t="s">
        <v>8032</v>
      </c>
      <c r="AA143" s="49"/>
      <c r="AB143" s="43" t="s">
        <v>8381</v>
      </c>
      <c r="AC143" s="60" t="s">
        <v>7963</v>
      </c>
      <c r="AD143" s="52" t="s">
        <v>7898</v>
      </c>
      <c r="AE143" s="52"/>
      <c r="AF143" s="93"/>
      <c r="AG143" s="92"/>
      <c r="AH143" s="92"/>
      <c r="AI143" s="92"/>
      <c r="AJ143" s="92"/>
    </row>
    <row r="144" spans="1:36" ht="30" customHeight="1">
      <c r="A144" s="35">
        <f t="shared" si="4"/>
        <v>143</v>
      </c>
      <c r="B144" s="42" t="s">
        <v>8382</v>
      </c>
      <c r="C144" s="42" t="str">
        <f t="shared" si="5"/>
        <v>transport_energy_consumption_from_biogases</v>
      </c>
      <c r="D144" s="156" t="s">
        <v>8383</v>
      </c>
      <c r="E144" s="160" t="s">
        <v>8024</v>
      </c>
      <c r="F144" s="68" t="s">
        <v>58</v>
      </c>
      <c r="G144" s="46" t="s">
        <v>526</v>
      </c>
      <c r="H144" s="46" t="s">
        <v>337</v>
      </c>
      <c r="I144" s="46"/>
      <c r="J144" s="156" t="s">
        <v>338</v>
      </c>
      <c r="K144" s="46"/>
      <c r="L144" s="46" t="s">
        <v>7908</v>
      </c>
      <c r="M144" s="46" t="s">
        <v>7902</v>
      </c>
      <c r="N144" s="46"/>
      <c r="O144" s="46"/>
      <c r="P144" s="46" t="s">
        <v>8083</v>
      </c>
      <c r="Q144" s="46" t="s">
        <v>8354</v>
      </c>
      <c r="R144" s="46"/>
      <c r="S144" s="46"/>
      <c r="T144" s="46"/>
      <c r="U144" s="178" t="str">
        <f>CONCATENATE(Tabla1[[#This Row],[SDG Targets]]," ",Tabla1[[#This Row],[SDG Targets5]]," ",Tabla1[[#This Row],[SDG Targets6]]," ",Tabla1[[#This Row],[SDG Targets7]]," ",Tabla1[[#This Row],[SDG Targets8]])</f>
        <v xml:space="preserve">T 7.3 T 11.2   </v>
      </c>
      <c r="V144" s="156" t="s">
        <v>8031</v>
      </c>
      <c r="W144" s="71" t="s">
        <v>7946</v>
      </c>
      <c r="X144" s="51" t="s">
        <v>7894</v>
      </c>
      <c r="Y144" s="44" t="s">
        <v>7948</v>
      </c>
      <c r="Z144" s="44" t="s">
        <v>8032</v>
      </c>
      <c r="AA144" s="49"/>
      <c r="AB144" s="43" t="s">
        <v>8384</v>
      </c>
      <c r="AC144" s="60" t="s">
        <v>7963</v>
      </c>
      <c r="AD144" s="52" t="s">
        <v>7898</v>
      </c>
      <c r="AE144" s="52"/>
      <c r="AF144" s="93"/>
      <c r="AG144" s="92"/>
      <c r="AH144" s="92"/>
      <c r="AI144" s="92"/>
      <c r="AJ144" s="92"/>
    </row>
    <row r="145" spans="1:36" ht="30.75" customHeight="1">
      <c r="A145" s="35">
        <f t="shared" si="4"/>
        <v>144</v>
      </c>
      <c r="B145" s="42" t="s">
        <v>8385</v>
      </c>
      <c r="C145" s="42" t="str">
        <f t="shared" si="5"/>
        <v>transport_energy_consumption_from_pure_biogasoline</v>
      </c>
      <c r="D145" s="156" t="s">
        <v>8386</v>
      </c>
      <c r="E145" s="160" t="s">
        <v>8361</v>
      </c>
      <c r="F145" s="68" t="s">
        <v>58</v>
      </c>
      <c r="G145" s="46" t="s">
        <v>526</v>
      </c>
      <c r="H145" s="46" t="s">
        <v>337</v>
      </c>
      <c r="I145" s="46"/>
      <c r="J145" s="156" t="s">
        <v>338</v>
      </c>
      <c r="K145" s="46"/>
      <c r="L145" s="46" t="s">
        <v>7908</v>
      </c>
      <c r="M145" s="46" t="s">
        <v>7902</v>
      </c>
      <c r="N145" s="46"/>
      <c r="O145" s="46"/>
      <c r="P145" s="46" t="s">
        <v>8083</v>
      </c>
      <c r="Q145" s="46" t="s">
        <v>8354</v>
      </c>
      <c r="R145" s="46"/>
      <c r="S145" s="46"/>
      <c r="T145" s="46"/>
      <c r="U145" s="178" t="str">
        <f>CONCATENATE(Tabla1[[#This Row],[SDG Targets]]," ",Tabla1[[#This Row],[SDG Targets5]]," ",Tabla1[[#This Row],[SDG Targets6]]," ",Tabla1[[#This Row],[SDG Targets7]]," ",Tabla1[[#This Row],[SDG Targets8]])</f>
        <v xml:space="preserve">T 7.3 T 11.2   </v>
      </c>
      <c r="V145" s="156" t="s">
        <v>8031</v>
      </c>
      <c r="W145" s="71" t="s">
        <v>7946</v>
      </c>
      <c r="X145" s="51" t="s">
        <v>7894</v>
      </c>
      <c r="Y145" s="44" t="s">
        <v>7948</v>
      </c>
      <c r="Z145" s="44" t="s">
        <v>8032</v>
      </c>
      <c r="AA145" s="49"/>
      <c r="AB145" s="43" t="s">
        <v>551</v>
      </c>
      <c r="AC145" s="60" t="s">
        <v>8121</v>
      </c>
      <c r="AD145" s="52" t="s">
        <v>7898</v>
      </c>
      <c r="AE145" s="52"/>
      <c r="AF145" s="148"/>
      <c r="AG145" s="92"/>
      <c r="AH145" s="92"/>
      <c r="AI145" s="92"/>
      <c r="AJ145" s="92"/>
    </row>
    <row r="146" spans="1:36" ht="31.5" customHeight="1">
      <c r="A146" s="35">
        <f t="shared" si="4"/>
        <v>145</v>
      </c>
      <c r="B146" s="42" t="s">
        <v>8387</v>
      </c>
      <c r="C146" s="42" t="str">
        <f t="shared" si="5"/>
        <v>transport_energy_consumption_from_other_liquid_biofuels</v>
      </c>
      <c r="D146" s="156" t="s">
        <v>8388</v>
      </c>
      <c r="E146" s="160" t="s">
        <v>8024</v>
      </c>
      <c r="F146" s="68" t="s">
        <v>58</v>
      </c>
      <c r="G146" s="46" t="s">
        <v>526</v>
      </c>
      <c r="H146" s="46" t="s">
        <v>337</v>
      </c>
      <c r="I146" s="46"/>
      <c r="J146" s="156" t="s">
        <v>338</v>
      </c>
      <c r="K146" s="46"/>
      <c r="L146" s="46" t="s">
        <v>7908</v>
      </c>
      <c r="M146" s="46" t="s">
        <v>7902</v>
      </c>
      <c r="N146" s="46"/>
      <c r="O146" s="46"/>
      <c r="P146" s="46" t="s">
        <v>8083</v>
      </c>
      <c r="Q146" s="46" t="s">
        <v>8354</v>
      </c>
      <c r="R146" s="46"/>
      <c r="S146" s="46"/>
      <c r="T146" s="46"/>
      <c r="U146" s="178" t="str">
        <f>CONCATENATE(Tabla1[[#This Row],[SDG Targets]]," ",Tabla1[[#This Row],[SDG Targets5]]," ",Tabla1[[#This Row],[SDG Targets6]]," ",Tabla1[[#This Row],[SDG Targets7]]," ",Tabla1[[#This Row],[SDG Targets8]])</f>
        <v xml:space="preserve">T 7.3 T 11.2   </v>
      </c>
      <c r="V146" s="156" t="s">
        <v>8031</v>
      </c>
      <c r="W146" s="71" t="s">
        <v>7946</v>
      </c>
      <c r="X146" s="44" t="s">
        <v>7948</v>
      </c>
      <c r="Y146" s="44" t="s">
        <v>7948</v>
      </c>
      <c r="Z146" s="44" t="s">
        <v>8032</v>
      </c>
      <c r="AA146" s="49"/>
      <c r="AB146" s="43" t="s">
        <v>8389</v>
      </c>
      <c r="AC146" s="60" t="s">
        <v>7963</v>
      </c>
      <c r="AD146" s="52" t="s">
        <v>7898</v>
      </c>
      <c r="AE146" s="52"/>
      <c r="AF146" s="93"/>
      <c r="AG146" s="92"/>
      <c r="AH146" s="92"/>
      <c r="AI146" s="92"/>
      <c r="AJ146" s="92"/>
    </row>
    <row r="147" spans="1:36" ht="31.5" customHeight="1">
      <c r="A147" s="35">
        <v>146</v>
      </c>
      <c r="B147" s="42" t="s">
        <v>8390</v>
      </c>
      <c r="C147" s="66" t="str">
        <f>SUBSTITUTE(SUBSTITUTE(SUBSTITUTE(SUBSTITUTE(SUBSTITUTE(SUBSTITUTE(SUBSTITUTE(SUBSTITUTE(LOWER(B147), "(", ""), ")", ""), " - ", "_"), " ", "_"), ",", ""), ".", ""), "-", "_"), ":", "")</f>
        <v>total_final_energy_consumption_in_transport</v>
      </c>
      <c r="D147" s="156" t="s">
        <v>8391</v>
      </c>
      <c r="E147" s="156" t="s">
        <v>8392</v>
      </c>
      <c r="F147" s="68" t="s">
        <v>58</v>
      </c>
      <c r="G147" s="46" t="s">
        <v>526</v>
      </c>
      <c r="H147" s="46" t="s">
        <v>337</v>
      </c>
      <c r="I147" s="46"/>
      <c r="J147" s="156" t="s">
        <v>338</v>
      </c>
      <c r="K147" s="46"/>
      <c r="L147" s="46" t="s">
        <v>7908</v>
      </c>
      <c r="M147" s="46" t="s">
        <v>7902</v>
      </c>
      <c r="N147" s="46"/>
      <c r="O147" s="46"/>
      <c r="P147" s="46" t="s">
        <v>8083</v>
      </c>
      <c r="Q147" s="46" t="s">
        <v>8354</v>
      </c>
      <c r="R147" s="46"/>
      <c r="S147" s="46"/>
      <c r="T147" s="46"/>
      <c r="U147" s="178" t="str">
        <f>CONCATENATE(Tabla1[[#This Row],[SDG Targets]]," ",Tabla1[[#This Row],[SDG Targets5]]," ",Tabla1[[#This Row],[SDG Targets6]]," ",Tabla1[[#This Row],[SDG Targets7]]," ",Tabla1[[#This Row],[SDG Targets8]])</f>
        <v xml:space="preserve">T 7.3 T 11.2   </v>
      </c>
      <c r="V147" s="156" t="s">
        <v>8031</v>
      </c>
      <c r="W147" s="71" t="s">
        <v>7946</v>
      </c>
      <c r="X147" s="44" t="s">
        <v>7948</v>
      </c>
      <c r="Y147" s="44" t="s">
        <v>7948</v>
      </c>
      <c r="Z147" s="44" t="s">
        <v>8032</v>
      </c>
      <c r="AA147" s="49"/>
      <c r="AB147" s="51" t="s">
        <v>8393</v>
      </c>
      <c r="AC147" s="60" t="s">
        <v>8127</v>
      </c>
      <c r="AD147" s="142"/>
      <c r="AE147" s="52"/>
      <c r="AF147" s="51"/>
      <c r="AG147" s="51"/>
      <c r="AH147" s="51"/>
      <c r="AI147" s="51"/>
      <c r="AJ147" s="143" t="s">
        <v>8394</v>
      </c>
    </row>
    <row r="148" spans="1:36" ht="19.5" customHeight="1">
      <c r="A148" s="35">
        <f>A147+1</f>
        <v>147</v>
      </c>
      <c r="B148" s="66" t="s">
        <v>8395</v>
      </c>
      <c r="C148" s="42" t="str">
        <f t="shared" si="5"/>
        <v>energy_demand_of_buildings</v>
      </c>
      <c r="D148" s="156" t="s">
        <v>8396</v>
      </c>
      <c r="E148" s="156" t="s">
        <v>8397</v>
      </c>
      <c r="F148" s="68" t="str">
        <f>eucalc_variables!G501</f>
        <v>buildings</v>
      </c>
      <c r="G148" s="46" t="str">
        <f>eucalc_variables!H501</f>
        <v>demand</v>
      </c>
      <c r="H148" s="46" t="str">
        <f>eucalc_variables!I501</f>
        <v>energy</v>
      </c>
      <c r="I148" s="46"/>
      <c r="J148" s="156" t="s">
        <v>338</v>
      </c>
      <c r="K148" s="46"/>
      <c r="L148" s="46" t="s">
        <v>7908</v>
      </c>
      <c r="M148" s="46"/>
      <c r="N148" s="46"/>
      <c r="O148" s="46"/>
      <c r="P148" s="46" t="s">
        <v>8083</v>
      </c>
      <c r="Q148" s="46"/>
      <c r="R148" s="46"/>
      <c r="S148" s="46"/>
      <c r="T148" s="46"/>
      <c r="U148" s="178" t="str">
        <f>CONCATENATE(Tabla1[[#This Row],[SDG Targets]]," ",Tabla1[[#This Row],[SDG Targets5]]," ",Tabla1[[#This Row],[SDG Targets6]]," ",Tabla1[[#This Row],[SDG Targets7]]," ",Tabla1[[#This Row],[SDG Targets8]])</f>
        <v xml:space="preserve">T 7.3    </v>
      </c>
      <c r="V148" s="156" t="s">
        <v>8031</v>
      </c>
      <c r="W148" s="53" t="s">
        <v>7946</v>
      </c>
      <c r="X148" s="46" t="s">
        <v>7894</v>
      </c>
      <c r="Y148" s="44" t="s">
        <v>7948</v>
      </c>
      <c r="Z148" s="44" t="s">
        <v>8032</v>
      </c>
      <c r="AA148" s="49"/>
      <c r="AB148" s="51" t="s">
        <v>8398</v>
      </c>
      <c r="AC148" s="60" t="s">
        <v>7980</v>
      </c>
      <c r="AD148" s="52" t="s">
        <v>7898</v>
      </c>
      <c r="AE148" s="52"/>
      <c r="AF148" s="92" t="s">
        <v>8399</v>
      </c>
      <c r="AG148" s="92"/>
      <c r="AH148" s="92"/>
      <c r="AI148" s="92"/>
      <c r="AJ148" s="92"/>
    </row>
    <row r="149" spans="1:36" ht="16.2" customHeight="1">
      <c r="A149" s="35">
        <f>A148+1</f>
        <v>148</v>
      </c>
      <c r="B149" s="66" t="s">
        <v>8400</v>
      </c>
      <c r="C149" s="42" t="str">
        <f t="shared" si="5"/>
        <v>energy_demand_of_agriculture</v>
      </c>
      <c r="D149" s="156" t="s">
        <v>8401</v>
      </c>
      <c r="E149" s="156" t="s">
        <v>8402</v>
      </c>
      <c r="F149" s="68" t="s">
        <v>525</v>
      </c>
      <c r="G149" t="s">
        <v>526</v>
      </c>
      <c r="H149" t="s">
        <v>337</v>
      </c>
      <c r="I149" s="46"/>
      <c r="J149" s="156" t="s">
        <v>338</v>
      </c>
      <c r="K149" s="46"/>
      <c r="L149" s="46" t="s">
        <v>7908</v>
      </c>
      <c r="M149" s="46"/>
      <c r="N149" s="46"/>
      <c r="O149" s="46"/>
      <c r="P149" s="46" t="s">
        <v>8083</v>
      </c>
      <c r="Q149" s="46"/>
      <c r="R149" s="46"/>
      <c r="S149" s="46"/>
      <c r="T149" s="46"/>
      <c r="U149" s="178" t="str">
        <f>CONCATENATE(Tabla1[[#This Row],[SDG Targets]]," ",Tabla1[[#This Row],[SDG Targets5]]," ",Tabla1[[#This Row],[SDG Targets6]]," ",Tabla1[[#This Row],[SDG Targets7]]," ",Tabla1[[#This Row],[SDG Targets8]])</f>
        <v xml:space="preserve">T 7.3    </v>
      </c>
      <c r="V149" s="156" t="s">
        <v>8031</v>
      </c>
      <c r="W149" s="53" t="s">
        <v>7961</v>
      </c>
      <c r="X149" s="69" t="s">
        <v>7894</v>
      </c>
      <c r="Y149" s="44" t="s">
        <v>8403</v>
      </c>
      <c r="Z149" s="44" t="s">
        <v>8404</v>
      </c>
      <c r="AA149" s="73" t="s">
        <v>8405</v>
      </c>
      <c r="AB149" s="51" t="s">
        <v>8406</v>
      </c>
      <c r="AC149" s="60" t="s">
        <v>7980</v>
      </c>
      <c r="AD149" s="52" t="s">
        <v>7898</v>
      </c>
      <c r="AE149" s="52"/>
      <c r="AF149" s="92" t="s">
        <v>8407</v>
      </c>
      <c r="AG149" s="92"/>
      <c r="AH149" s="92"/>
      <c r="AI149" s="92"/>
      <c r="AJ149" s="92"/>
    </row>
    <row r="150" spans="1:36" ht="17.7" customHeight="1">
      <c r="A150" s="35">
        <f t="shared" si="4"/>
        <v>149</v>
      </c>
      <c r="B150" s="66" t="s">
        <v>8408</v>
      </c>
      <c r="C150" s="42" t="str">
        <f t="shared" si="5"/>
        <v>energy_demand_of_manufacturing</v>
      </c>
      <c r="D150" s="156" t="s">
        <v>8409</v>
      </c>
      <c r="E150" s="156" t="s">
        <v>8402</v>
      </c>
      <c r="F150" s="68" t="s">
        <v>631</v>
      </c>
      <c r="G150" t="s">
        <v>526</v>
      </c>
      <c r="H150" t="s">
        <v>337</v>
      </c>
      <c r="I150" s="46"/>
      <c r="J150" s="156" t="s">
        <v>338</v>
      </c>
      <c r="K150" s="46"/>
      <c r="L150" s="46" t="s">
        <v>7908</v>
      </c>
      <c r="M150" s="46"/>
      <c r="N150" s="46"/>
      <c r="O150" s="46"/>
      <c r="P150" s="46" t="s">
        <v>8083</v>
      </c>
      <c r="Q150" s="46"/>
      <c r="R150" s="46"/>
      <c r="S150" s="46"/>
      <c r="T150" s="46"/>
      <c r="U150" s="178" t="str">
        <f>CONCATENATE(Tabla1[[#This Row],[SDG Targets]]," ",Tabla1[[#This Row],[SDG Targets5]]," ",Tabla1[[#This Row],[SDG Targets6]]," ",Tabla1[[#This Row],[SDG Targets7]]," ",Tabla1[[#This Row],[SDG Targets8]])</f>
        <v xml:space="preserve">T 7.3    </v>
      </c>
      <c r="V150" s="156" t="s">
        <v>8031</v>
      </c>
      <c r="W150" s="53" t="s">
        <v>7961</v>
      </c>
      <c r="X150" s="46" t="s">
        <v>7894</v>
      </c>
      <c r="Y150" s="44" t="s">
        <v>8410</v>
      </c>
      <c r="Z150" s="44" t="s">
        <v>8404</v>
      </c>
      <c r="AA150" s="49" t="s">
        <v>8405</v>
      </c>
      <c r="AB150" s="51" t="s">
        <v>8411</v>
      </c>
      <c r="AC150" s="60" t="s">
        <v>7980</v>
      </c>
      <c r="AD150" s="52" t="s">
        <v>7898</v>
      </c>
      <c r="AE150" s="52"/>
      <c r="AF150" s="92" t="s">
        <v>6121</v>
      </c>
      <c r="AG150" s="92"/>
      <c r="AH150" s="92"/>
      <c r="AI150" s="92"/>
      <c r="AJ150" s="92"/>
    </row>
    <row r="151" spans="1:36" ht="26.7" customHeight="1">
      <c r="A151" s="35">
        <f t="shared" si="4"/>
        <v>150</v>
      </c>
      <c r="B151" s="177" t="s">
        <v>8412</v>
      </c>
      <c r="C151" s="42" t="str">
        <f t="shared" si="5"/>
        <v>real_labour_productivity_per_person_employed</v>
      </c>
      <c r="D151" s="156" t="s">
        <v>8413</v>
      </c>
      <c r="E151" s="156" t="s">
        <v>8414</v>
      </c>
      <c r="F151" s="68" t="s">
        <v>34</v>
      </c>
      <c r="G151" s="46"/>
      <c r="H151" s="46"/>
      <c r="I151" s="46"/>
      <c r="J151" s="156" t="s">
        <v>8415</v>
      </c>
      <c r="K151" s="46"/>
      <c r="L151" s="46" t="s">
        <v>8416</v>
      </c>
      <c r="M151" s="46"/>
      <c r="N151" s="46"/>
      <c r="O151" s="46"/>
      <c r="P151" s="46" t="s">
        <v>8417</v>
      </c>
      <c r="Q151" s="46"/>
      <c r="R151" s="46"/>
      <c r="S151" s="46"/>
      <c r="T151" s="46"/>
      <c r="U151" s="178" t="str">
        <f>CONCATENATE(Tabla1[[#This Row],[SDG Targets]]," ",Tabla1[[#This Row],[SDG Targets5]]," ",Tabla1[[#This Row],[SDG Targets6]]," ",Tabla1[[#This Row],[SDG Targets7]]," ",Tabla1[[#This Row],[SDG Targets8]])</f>
        <v xml:space="preserve">T 8.2    </v>
      </c>
      <c r="V151" s="156" t="s">
        <v>8418</v>
      </c>
      <c r="W151" s="48" t="s">
        <v>7946</v>
      </c>
      <c r="X151" s="46" t="s">
        <v>7921</v>
      </c>
      <c r="Y151" s="44" t="s">
        <v>7895</v>
      </c>
      <c r="Z151" s="44" t="s">
        <v>7896</v>
      </c>
      <c r="AA151" s="49"/>
      <c r="AB151" s="51" t="s">
        <v>8419</v>
      </c>
      <c r="AC151" s="51" t="s">
        <v>7897</v>
      </c>
      <c r="AD151" s="52" t="s">
        <v>7898</v>
      </c>
      <c r="AE151" s="52"/>
      <c r="AF151" s="147" t="s">
        <v>8420</v>
      </c>
      <c r="AG151" s="92"/>
      <c r="AH151" s="92"/>
      <c r="AI151" s="92"/>
      <c r="AJ151" s="92"/>
    </row>
    <row r="152" spans="1:36" ht="17.7" customHeight="1">
      <c r="A152" s="35">
        <f t="shared" si="4"/>
        <v>151</v>
      </c>
      <c r="B152" s="66" t="s">
        <v>8421</v>
      </c>
      <c r="C152" s="42" t="str">
        <f t="shared" si="5"/>
        <v>unemployment_rate</v>
      </c>
      <c r="D152" s="156" t="s">
        <v>8422</v>
      </c>
      <c r="E152" s="160" t="s">
        <v>8120</v>
      </c>
      <c r="F152" s="68" t="s">
        <v>34</v>
      </c>
      <c r="G152" s="46"/>
      <c r="H152" s="46"/>
      <c r="I152" s="46"/>
      <c r="J152" s="156" t="s">
        <v>7886</v>
      </c>
      <c r="K152" s="46"/>
      <c r="L152" s="46" t="s">
        <v>8416</v>
      </c>
      <c r="M152" s="46"/>
      <c r="N152" s="46"/>
      <c r="O152" s="46"/>
      <c r="P152" s="46" t="s">
        <v>8423</v>
      </c>
      <c r="Q152" s="46" t="s">
        <v>8424</v>
      </c>
      <c r="R152" s="46"/>
      <c r="S152" s="46"/>
      <c r="T152" s="46"/>
      <c r="U152" s="178" t="str">
        <f>CONCATENATE(Tabla1[[#This Row],[SDG Targets]]," ",Tabla1[[#This Row],[SDG Targets5]]," ",Tabla1[[#This Row],[SDG Targets6]]," ",Tabla1[[#This Row],[SDG Targets7]]," ",Tabla1[[#This Row],[SDG Targets8]])</f>
        <v xml:space="preserve">T 8.3 T  8.6   </v>
      </c>
      <c r="V152" s="156" t="s">
        <v>8418</v>
      </c>
      <c r="W152" s="53" t="s">
        <v>8062</v>
      </c>
      <c r="X152" s="46" t="s">
        <v>7894</v>
      </c>
      <c r="Y152" s="44" t="s">
        <v>7895</v>
      </c>
      <c r="Z152" s="44" t="s">
        <v>7896</v>
      </c>
      <c r="AA152" s="49"/>
      <c r="AB152" s="51" t="s">
        <v>1751</v>
      </c>
      <c r="AC152" s="51" t="s">
        <v>7897</v>
      </c>
      <c r="AD152" s="52" t="s">
        <v>7898</v>
      </c>
      <c r="AE152" s="52"/>
      <c r="AF152" s="92"/>
      <c r="AG152" s="92"/>
      <c r="AH152" s="92"/>
      <c r="AI152" s="92"/>
      <c r="AJ152" s="92"/>
    </row>
    <row r="153" spans="1:36" ht="30.6" customHeight="1">
      <c r="A153" s="35">
        <f t="shared" si="4"/>
        <v>152</v>
      </c>
      <c r="B153" s="66" t="s">
        <v>8425</v>
      </c>
      <c r="C153" s="42" t="str">
        <f t="shared" si="5"/>
        <v>co2_emissions_generated_by_the_commerce_sector</v>
      </c>
      <c r="D153" s="156" t="s">
        <v>8426</v>
      </c>
      <c r="E153" s="156" t="s">
        <v>8427</v>
      </c>
      <c r="F153" s="68" t="s">
        <v>903</v>
      </c>
      <c r="G153" s="46" t="s">
        <v>1010</v>
      </c>
      <c r="H153" s="46"/>
      <c r="I153" s="46"/>
      <c r="J153" s="156" t="s">
        <v>8428</v>
      </c>
      <c r="K153" s="46" t="s">
        <v>2669</v>
      </c>
      <c r="L153" s="46" t="s">
        <v>8416</v>
      </c>
      <c r="M153" s="46"/>
      <c r="N153" s="46"/>
      <c r="O153" s="46"/>
      <c r="P153" s="46" t="s">
        <v>8429</v>
      </c>
      <c r="Q153" s="46"/>
      <c r="R153" s="46"/>
      <c r="S153" s="46"/>
      <c r="T153" s="46"/>
      <c r="U153" s="178" t="str">
        <f>CONCATENATE(Tabla1[[#This Row],[SDG Targets]]," ",Tabla1[[#This Row],[SDG Targets5]]," ",Tabla1[[#This Row],[SDG Targets6]]," ",Tabla1[[#This Row],[SDG Targets7]]," ",Tabla1[[#This Row],[SDG Targets8]])</f>
        <v xml:space="preserve">T 8.4    </v>
      </c>
      <c r="V153" s="156" t="s">
        <v>8031</v>
      </c>
      <c r="W153" s="71" t="s">
        <v>7961</v>
      </c>
      <c r="X153" s="69" t="s">
        <v>7894</v>
      </c>
      <c r="Y153" s="44" t="s">
        <v>7948</v>
      </c>
      <c r="Z153" s="44" t="s">
        <v>8032</v>
      </c>
      <c r="AA153" s="49"/>
      <c r="AB153" s="51" t="s">
        <v>8430</v>
      </c>
      <c r="AC153" s="60" t="s">
        <v>7980</v>
      </c>
      <c r="AD153" s="52" t="s">
        <v>7898</v>
      </c>
      <c r="AE153" s="52"/>
      <c r="AF153" s="92"/>
      <c r="AG153" s="92"/>
      <c r="AH153" s="92"/>
      <c r="AI153" s="92"/>
      <c r="AJ153" s="92"/>
    </row>
    <row r="154" spans="1:36" ht="27" customHeight="1">
      <c r="A154" s="35">
        <f t="shared" si="4"/>
        <v>153</v>
      </c>
      <c r="B154" s="66" t="s">
        <v>8431</v>
      </c>
      <c r="C154" s="42" t="str">
        <f t="shared" si="5"/>
        <v>residential_energy_demand_space_heating</v>
      </c>
      <c r="D154" s="156" t="s">
        <v>8432</v>
      </c>
      <c r="E154" s="160" t="s">
        <v>8311</v>
      </c>
      <c r="F154" s="68" t="s">
        <v>903</v>
      </c>
      <c r="G154" s="46" t="s">
        <v>526</v>
      </c>
      <c r="H154" s="46" t="s">
        <v>8433</v>
      </c>
      <c r="I154" s="46"/>
      <c r="J154" s="156" t="s">
        <v>338</v>
      </c>
      <c r="K154" s="46"/>
      <c r="L154" s="46" t="s">
        <v>7908</v>
      </c>
      <c r="M154" s="46"/>
      <c r="N154" s="46"/>
      <c r="O154" s="46"/>
      <c r="P154" s="46" t="s">
        <v>8083</v>
      </c>
      <c r="Q154" s="46"/>
      <c r="R154" s="46"/>
      <c r="S154" s="46"/>
      <c r="T154" s="46"/>
      <c r="U154" s="178" t="str">
        <f>CONCATENATE(Tabla1[[#This Row],[SDG Targets]]," ",Tabla1[[#This Row],[SDG Targets5]]," ",Tabla1[[#This Row],[SDG Targets6]]," ",Tabla1[[#This Row],[SDG Targets7]]," ",Tabla1[[#This Row],[SDG Targets8]])</f>
        <v xml:space="preserve">T 7.3    </v>
      </c>
      <c r="V154" s="156" t="s">
        <v>8434</v>
      </c>
      <c r="W154" s="53" t="s">
        <v>7946</v>
      </c>
      <c r="X154" s="46"/>
      <c r="Y154" s="44"/>
      <c r="Z154" s="44"/>
      <c r="AA154" s="49"/>
      <c r="AB154" s="67" t="s">
        <v>8435</v>
      </c>
      <c r="AC154" s="60" t="s">
        <v>7963</v>
      </c>
      <c r="AD154" s="52" t="s">
        <v>7898</v>
      </c>
      <c r="AE154" s="52"/>
      <c r="AF154" s="93"/>
      <c r="AG154" s="92"/>
      <c r="AH154" s="92"/>
      <c r="AI154" s="92"/>
      <c r="AJ154" s="92"/>
    </row>
    <row r="155" spans="1:36" ht="28.95" customHeight="1">
      <c r="A155" s="35">
        <f t="shared" si="4"/>
        <v>154</v>
      </c>
      <c r="B155" s="66" t="s">
        <v>1870</v>
      </c>
      <c r="C155" s="42" t="str">
        <f t="shared" si="5"/>
        <v>residential_energy_demand_space_cooling</v>
      </c>
      <c r="D155" s="156" t="s">
        <v>8436</v>
      </c>
      <c r="E155" s="160" t="s">
        <v>8311</v>
      </c>
      <c r="F155" s="68" t="s">
        <v>903</v>
      </c>
      <c r="G155" s="46" t="s">
        <v>526</v>
      </c>
      <c r="H155" s="46" t="s">
        <v>8437</v>
      </c>
      <c r="I155" s="46"/>
      <c r="J155" s="156" t="s">
        <v>338</v>
      </c>
      <c r="K155" s="46"/>
      <c r="L155" s="46" t="s">
        <v>7908</v>
      </c>
      <c r="M155" s="46"/>
      <c r="N155" s="46"/>
      <c r="O155" s="46"/>
      <c r="P155" s="46" t="s">
        <v>8083</v>
      </c>
      <c r="Q155" s="46"/>
      <c r="R155" s="46"/>
      <c r="S155" s="46"/>
      <c r="T155" s="46"/>
      <c r="U155" s="178" t="str">
        <f>CONCATENATE(Tabla1[[#This Row],[SDG Targets]]," ",Tabla1[[#This Row],[SDG Targets5]]," ",Tabla1[[#This Row],[SDG Targets6]]," ",Tabla1[[#This Row],[SDG Targets7]]," ",Tabla1[[#This Row],[SDG Targets8]])</f>
        <v xml:space="preserve">T 7.3    </v>
      </c>
      <c r="V155" s="156" t="s">
        <v>8434</v>
      </c>
      <c r="W155" s="48" t="s">
        <v>7946</v>
      </c>
      <c r="X155" s="46"/>
      <c r="Y155" s="44"/>
      <c r="Z155" s="44"/>
      <c r="AA155" s="49"/>
      <c r="AB155" s="67" t="s">
        <v>8438</v>
      </c>
      <c r="AC155" s="60" t="s">
        <v>7963</v>
      </c>
      <c r="AD155" s="52" t="s">
        <v>7898</v>
      </c>
      <c r="AE155" s="52"/>
      <c r="AF155" s="93"/>
      <c r="AG155" s="92"/>
      <c r="AH155" s="92"/>
      <c r="AI155" s="92"/>
      <c r="AJ155" s="92"/>
    </row>
    <row r="156" spans="1:36" ht="27.6" customHeight="1">
      <c r="A156" s="35">
        <f t="shared" si="4"/>
        <v>155</v>
      </c>
      <c r="B156" s="66" t="s">
        <v>1507</v>
      </c>
      <c r="C156" s="42" t="str">
        <f t="shared" si="5"/>
        <v>non_residential_energy_demand_space_heating</v>
      </c>
      <c r="D156" s="156" t="s">
        <v>8439</v>
      </c>
      <c r="E156" s="160" t="s">
        <v>8311</v>
      </c>
      <c r="F156" s="68" t="s">
        <v>903</v>
      </c>
      <c r="G156" s="46" t="s">
        <v>526</v>
      </c>
      <c r="H156" s="46" t="s">
        <v>8433</v>
      </c>
      <c r="I156" s="46"/>
      <c r="J156" s="156" t="s">
        <v>338</v>
      </c>
      <c r="K156" s="46"/>
      <c r="L156" s="46" t="s">
        <v>7908</v>
      </c>
      <c r="M156" s="46"/>
      <c r="N156" s="46"/>
      <c r="O156" s="46"/>
      <c r="P156" s="46" t="s">
        <v>8083</v>
      </c>
      <c r="Q156" s="46"/>
      <c r="R156" s="46"/>
      <c r="S156" s="46"/>
      <c r="T156" s="46"/>
      <c r="U156" s="178" t="str">
        <f>CONCATENATE(Tabla1[[#This Row],[SDG Targets]]," ",Tabla1[[#This Row],[SDG Targets5]]," ",Tabla1[[#This Row],[SDG Targets6]]," ",Tabla1[[#This Row],[SDG Targets7]]," ",Tabla1[[#This Row],[SDG Targets8]])</f>
        <v xml:space="preserve">T 7.3    </v>
      </c>
      <c r="V156" s="156" t="s">
        <v>8434</v>
      </c>
      <c r="W156" s="53" t="s">
        <v>7946</v>
      </c>
      <c r="X156" s="46"/>
      <c r="Y156" s="44"/>
      <c r="Z156" s="44"/>
      <c r="AA156" s="49"/>
      <c r="AB156" s="67" t="s">
        <v>8440</v>
      </c>
      <c r="AC156" s="60" t="s">
        <v>7963</v>
      </c>
      <c r="AD156" s="52" t="s">
        <v>7898</v>
      </c>
      <c r="AE156" s="52"/>
      <c r="AF156" s="92"/>
      <c r="AG156" s="92"/>
      <c r="AH156" s="92"/>
      <c r="AI156" s="92"/>
      <c r="AJ156" s="92"/>
    </row>
    <row r="157" spans="1:36" ht="28.5" customHeight="1">
      <c r="A157" s="35">
        <f t="shared" si="4"/>
        <v>156</v>
      </c>
      <c r="B157" s="66" t="s">
        <v>1501</v>
      </c>
      <c r="C157" s="42" t="str">
        <f t="shared" si="5"/>
        <v>non_residential_energy_demand_space_cooling</v>
      </c>
      <c r="D157" s="156" t="s">
        <v>8441</v>
      </c>
      <c r="E157" s="160" t="s">
        <v>8311</v>
      </c>
      <c r="F157" s="68" t="s">
        <v>903</v>
      </c>
      <c r="G157" s="46" t="s">
        <v>526</v>
      </c>
      <c r="H157" s="46" t="s">
        <v>8437</v>
      </c>
      <c r="I157" s="46"/>
      <c r="J157" s="156" t="s">
        <v>338</v>
      </c>
      <c r="K157" s="46"/>
      <c r="L157" s="46" t="s">
        <v>7908</v>
      </c>
      <c r="M157" s="46"/>
      <c r="N157" s="46"/>
      <c r="O157" s="46"/>
      <c r="P157" s="46" t="s">
        <v>8083</v>
      </c>
      <c r="Q157" s="46"/>
      <c r="R157" s="46"/>
      <c r="S157" s="46"/>
      <c r="T157" s="46"/>
      <c r="U157" s="178" t="str">
        <f>CONCATENATE(Tabla1[[#This Row],[SDG Targets]]," ",Tabla1[[#This Row],[SDG Targets5]]," ",Tabla1[[#This Row],[SDG Targets6]]," ",Tabla1[[#This Row],[SDG Targets7]]," ",Tabla1[[#This Row],[SDG Targets8]])</f>
        <v xml:space="preserve">T 7.3    </v>
      </c>
      <c r="V157" s="156" t="s">
        <v>8434</v>
      </c>
      <c r="W157" s="48" t="s">
        <v>7946</v>
      </c>
      <c r="X157" s="46"/>
      <c r="Y157" s="44"/>
      <c r="Z157" s="44"/>
      <c r="AA157" s="49"/>
      <c r="AB157" s="67" t="s">
        <v>8442</v>
      </c>
      <c r="AC157" s="60" t="s">
        <v>7963</v>
      </c>
      <c r="AD157" s="52" t="s">
        <v>7898</v>
      </c>
      <c r="AE157" s="52"/>
      <c r="AF157" s="93"/>
      <c r="AG157" s="92"/>
      <c r="AH157" s="92"/>
      <c r="AI157" s="92"/>
      <c r="AJ157" s="92"/>
    </row>
    <row r="158" spans="1:36" ht="28.5" customHeight="1">
      <c r="A158" s="35">
        <f t="shared" si="4"/>
        <v>157</v>
      </c>
      <c r="B158" s="42" t="s">
        <v>8443</v>
      </c>
      <c r="C158" s="42" t="str">
        <f t="shared" si="5"/>
        <v>generation_of_residual_waste_in_the_municipality_per_capita</v>
      </c>
      <c r="D158" s="156" t="s">
        <v>8444</v>
      </c>
      <c r="E158" s="160" t="s">
        <v>8445</v>
      </c>
      <c r="F158" s="45" t="s">
        <v>78</v>
      </c>
      <c r="G158" s="44"/>
      <c r="H158" s="44" t="s">
        <v>78</v>
      </c>
      <c r="I158" s="44"/>
      <c r="J158" s="156" t="s">
        <v>8446</v>
      </c>
      <c r="K158" s="44"/>
      <c r="L158" s="44" t="s">
        <v>8416</v>
      </c>
      <c r="M158" s="46"/>
      <c r="N158" s="46"/>
      <c r="O158" s="46"/>
      <c r="P158" s="44" t="s">
        <v>8429</v>
      </c>
      <c r="Q158" s="46"/>
      <c r="R158" s="46"/>
      <c r="S158" s="46"/>
      <c r="T158" s="46"/>
      <c r="U158" s="178" t="str">
        <f>CONCATENATE(Tabla1[[#This Row],[SDG Targets]]," ",Tabla1[[#This Row],[SDG Targets5]]," ",Tabla1[[#This Row],[SDG Targets6]]," ",Tabla1[[#This Row],[SDG Targets7]]," ",Tabla1[[#This Row],[SDG Targets8]])</f>
        <v xml:space="preserve">T 8.4    </v>
      </c>
      <c r="V158" s="156" t="s">
        <v>8031</v>
      </c>
      <c r="W158" s="53" t="s">
        <v>7961</v>
      </c>
      <c r="X158" s="44" t="s">
        <v>7894</v>
      </c>
      <c r="Y158" s="44" t="s">
        <v>7948</v>
      </c>
      <c r="Z158" s="44" t="s">
        <v>8032</v>
      </c>
      <c r="AA158" s="49"/>
      <c r="AB158" s="51" t="s">
        <v>8447</v>
      </c>
      <c r="AC158" s="51" t="s">
        <v>7897</v>
      </c>
      <c r="AD158" s="52" t="s">
        <v>7898</v>
      </c>
      <c r="AE158" s="52"/>
      <c r="AF158" s="92"/>
      <c r="AG158" s="92"/>
      <c r="AH158" s="92"/>
      <c r="AI158" s="92"/>
      <c r="AJ158" s="92"/>
    </row>
    <row r="159" spans="1:36" ht="28.5" customHeight="1">
      <c r="A159" s="35">
        <f t="shared" si="4"/>
        <v>158</v>
      </c>
      <c r="B159" s="42" t="s">
        <v>8448</v>
      </c>
      <c r="C159" s="42" t="str">
        <f t="shared" si="5"/>
        <v>generation_of_plastic_waste_in_the_municipality_per_capita</v>
      </c>
      <c r="D159" s="156" t="s">
        <v>8449</v>
      </c>
      <c r="E159" s="160" t="s">
        <v>8445</v>
      </c>
      <c r="F159" s="45" t="s">
        <v>78</v>
      </c>
      <c r="G159" s="44"/>
      <c r="H159" s="44" t="s">
        <v>78</v>
      </c>
      <c r="I159" s="44"/>
      <c r="J159" s="156" t="s">
        <v>8446</v>
      </c>
      <c r="K159" s="44"/>
      <c r="L159" s="44" t="s">
        <v>8416</v>
      </c>
      <c r="M159" s="46"/>
      <c r="N159" s="46"/>
      <c r="O159" s="46"/>
      <c r="P159" s="44" t="s">
        <v>8429</v>
      </c>
      <c r="Q159" s="46"/>
      <c r="R159" s="46"/>
      <c r="S159" s="46"/>
      <c r="T159" s="46"/>
      <c r="U159" s="178" t="str">
        <f>CONCATENATE(Tabla1[[#This Row],[SDG Targets]]," ",Tabla1[[#This Row],[SDG Targets5]]," ",Tabla1[[#This Row],[SDG Targets6]]," ",Tabla1[[#This Row],[SDG Targets7]]," ",Tabla1[[#This Row],[SDG Targets8]])</f>
        <v xml:space="preserve">T 8.4    </v>
      </c>
      <c r="V159" s="156" t="s">
        <v>8031</v>
      </c>
      <c r="W159" s="48" t="s">
        <v>7961</v>
      </c>
      <c r="X159" s="44" t="s">
        <v>7894</v>
      </c>
      <c r="Y159" s="44" t="s">
        <v>7948</v>
      </c>
      <c r="Z159" s="44" t="s">
        <v>8032</v>
      </c>
      <c r="AA159" s="49"/>
      <c r="AB159" s="51" t="s">
        <v>8450</v>
      </c>
      <c r="AC159" s="51" t="s">
        <v>7897</v>
      </c>
      <c r="AD159" s="52" t="s">
        <v>7898</v>
      </c>
      <c r="AE159" s="52"/>
      <c r="AF159" s="92"/>
      <c r="AG159" s="92"/>
      <c r="AH159" s="92"/>
      <c r="AI159" s="92"/>
      <c r="AJ159" s="92"/>
    </row>
    <row r="160" spans="1:36" ht="28.5" customHeight="1">
      <c r="A160" s="35">
        <f t="shared" si="4"/>
        <v>159</v>
      </c>
      <c r="B160" s="42" t="s">
        <v>8451</v>
      </c>
      <c r="C160" s="42" t="str">
        <f t="shared" si="5"/>
        <v>generation_of_metal_waste_in_the_municipality_per_capita</v>
      </c>
      <c r="D160" s="156" t="s">
        <v>8452</v>
      </c>
      <c r="E160" s="160" t="s">
        <v>8445</v>
      </c>
      <c r="F160" s="45" t="s">
        <v>78</v>
      </c>
      <c r="G160" s="44"/>
      <c r="H160" s="44" t="s">
        <v>78</v>
      </c>
      <c r="I160" s="44"/>
      <c r="J160" s="156" t="s">
        <v>8446</v>
      </c>
      <c r="K160" s="44"/>
      <c r="L160" s="44" t="s">
        <v>8416</v>
      </c>
      <c r="M160" s="46"/>
      <c r="N160" s="46"/>
      <c r="O160" s="46"/>
      <c r="P160" s="44" t="s">
        <v>8429</v>
      </c>
      <c r="Q160" s="46"/>
      <c r="R160" s="46"/>
      <c r="S160" s="46"/>
      <c r="T160" s="46"/>
      <c r="U160" s="178" t="str">
        <f>CONCATENATE(Tabla1[[#This Row],[SDG Targets]]," ",Tabla1[[#This Row],[SDG Targets5]]," ",Tabla1[[#This Row],[SDG Targets6]]," ",Tabla1[[#This Row],[SDG Targets7]]," ",Tabla1[[#This Row],[SDG Targets8]])</f>
        <v xml:space="preserve">T 8.4    </v>
      </c>
      <c r="V160" s="156" t="s">
        <v>8031</v>
      </c>
      <c r="W160" s="53" t="s">
        <v>7961</v>
      </c>
      <c r="X160" s="44" t="s">
        <v>7894</v>
      </c>
      <c r="Y160" s="44" t="s">
        <v>7948</v>
      </c>
      <c r="Z160" s="44" t="s">
        <v>8032</v>
      </c>
      <c r="AA160" s="49"/>
      <c r="AB160" s="51" t="s">
        <v>8453</v>
      </c>
      <c r="AC160" s="51" t="s">
        <v>7897</v>
      </c>
      <c r="AD160" s="52" t="s">
        <v>7898</v>
      </c>
      <c r="AE160" s="52"/>
      <c r="AF160" s="92"/>
      <c r="AG160" s="92"/>
      <c r="AH160" s="92"/>
      <c r="AI160" s="92"/>
      <c r="AJ160" s="92"/>
    </row>
    <row r="161" spans="1:36" ht="28.5" customHeight="1">
      <c r="A161" s="35">
        <f t="shared" si="4"/>
        <v>160</v>
      </c>
      <c r="B161" s="42" t="s">
        <v>8454</v>
      </c>
      <c r="C161" s="42" t="str">
        <f t="shared" si="5"/>
        <v>generation_of_paper_waste_in_the_municipality_per_capita</v>
      </c>
      <c r="D161" s="156" t="s">
        <v>8455</v>
      </c>
      <c r="E161" s="160" t="s">
        <v>8445</v>
      </c>
      <c r="F161" s="45" t="s">
        <v>78</v>
      </c>
      <c r="G161" s="44"/>
      <c r="H161" s="44" t="s">
        <v>78</v>
      </c>
      <c r="I161" s="44"/>
      <c r="J161" s="156" t="s">
        <v>8446</v>
      </c>
      <c r="K161" s="44"/>
      <c r="L161" s="44" t="s">
        <v>8416</v>
      </c>
      <c r="M161" s="46"/>
      <c r="N161" s="46"/>
      <c r="O161" s="46"/>
      <c r="P161" s="44" t="s">
        <v>8429</v>
      </c>
      <c r="Q161" s="46"/>
      <c r="R161" s="46"/>
      <c r="S161" s="46"/>
      <c r="T161" s="46"/>
      <c r="U161" s="178" t="str">
        <f>CONCATENATE(Tabla1[[#This Row],[SDG Targets]]," ",Tabla1[[#This Row],[SDG Targets5]]," ",Tabla1[[#This Row],[SDG Targets6]]," ",Tabla1[[#This Row],[SDG Targets7]]," ",Tabla1[[#This Row],[SDG Targets8]])</f>
        <v xml:space="preserve">T 8.4    </v>
      </c>
      <c r="V161" s="156" t="s">
        <v>8031</v>
      </c>
      <c r="W161" s="48" t="s">
        <v>7961</v>
      </c>
      <c r="X161" s="44" t="s">
        <v>7894</v>
      </c>
      <c r="Y161" s="44" t="s">
        <v>7948</v>
      </c>
      <c r="Z161" s="44" t="s">
        <v>8032</v>
      </c>
      <c r="AA161" s="49"/>
      <c r="AB161" s="51" t="s">
        <v>8456</v>
      </c>
      <c r="AC161" s="51" t="s">
        <v>7897</v>
      </c>
      <c r="AD161" s="52" t="s">
        <v>7898</v>
      </c>
      <c r="AE161" s="52"/>
      <c r="AF161" s="92"/>
      <c r="AG161" s="92"/>
      <c r="AH161" s="92"/>
      <c r="AI161" s="92"/>
      <c r="AJ161" s="92"/>
    </row>
    <row r="162" spans="1:36" ht="26.25" customHeight="1">
      <c r="A162" s="35">
        <f t="shared" si="4"/>
        <v>161</v>
      </c>
      <c r="B162" s="42" t="s">
        <v>8457</v>
      </c>
      <c r="C162" s="42" t="str">
        <f t="shared" si="5"/>
        <v>generation_of_organic_waste_in_the_municipality_per_capita</v>
      </c>
      <c r="D162" s="156" t="s">
        <v>8458</v>
      </c>
      <c r="E162" s="160" t="s">
        <v>8445</v>
      </c>
      <c r="F162" s="45" t="s">
        <v>78</v>
      </c>
      <c r="G162" s="44"/>
      <c r="H162" s="44" t="s">
        <v>78</v>
      </c>
      <c r="I162" s="44"/>
      <c r="J162" s="156" t="s">
        <v>8446</v>
      </c>
      <c r="K162" s="44"/>
      <c r="L162" s="44" t="s">
        <v>8416</v>
      </c>
      <c r="M162" s="46"/>
      <c r="N162" s="46"/>
      <c r="O162" s="46"/>
      <c r="P162" s="44" t="s">
        <v>8429</v>
      </c>
      <c r="Q162" s="46"/>
      <c r="R162" s="46"/>
      <c r="S162" s="46"/>
      <c r="T162" s="46"/>
      <c r="U162" s="178" t="str">
        <f>CONCATENATE(Tabla1[[#This Row],[SDG Targets]]," ",Tabla1[[#This Row],[SDG Targets5]]," ",Tabla1[[#This Row],[SDG Targets6]]," ",Tabla1[[#This Row],[SDG Targets7]]," ",Tabla1[[#This Row],[SDG Targets8]])</f>
        <v xml:space="preserve">T 8.4    </v>
      </c>
      <c r="V162" s="156" t="s">
        <v>8031</v>
      </c>
      <c r="W162" s="53" t="s">
        <v>7961</v>
      </c>
      <c r="X162" s="44" t="s">
        <v>7894</v>
      </c>
      <c r="Y162" s="44" t="s">
        <v>7948</v>
      </c>
      <c r="Z162" s="44" t="s">
        <v>8032</v>
      </c>
      <c r="AA162" s="49"/>
      <c r="AB162" s="51" t="s">
        <v>8459</v>
      </c>
      <c r="AC162" s="51" t="s">
        <v>7897</v>
      </c>
      <c r="AD162" s="52" t="s">
        <v>7898</v>
      </c>
      <c r="AE162" s="52"/>
      <c r="AF162" s="92"/>
      <c r="AG162" s="92"/>
      <c r="AH162" s="92"/>
      <c r="AI162" s="92"/>
      <c r="AJ162" s="92"/>
    </row>
    <row r="163" spans="1:36" ht="17.7" customHeight="1">
      <c r="A163" s="35">
        <f t="shared" si="4"/>
        <v>162</v>
      </c>
      <c r="B163" s="42" t="s">
        <v>8460</v>
      </c>
      <c r="C163" s="42" t="str">
        <f t="shared" si="5"/>
        <v>total_male_employment</v>
      </c>
      <c r="D163" s="156" t="s">
        <v>8461</v>
      </c>
      <c r="E163" s="156" t="s">
        <v>8065</v>
      </c>
      <c r="F163" s="45" t="s">
        <v>34</v>
      </c>
      <c r="G163" s="44" t="s">
        <v>466</v>
      </c>
      <c r="H163" s="44" t="s">
        <v>471</v>
      </c>
      <c r="I163" s="44"/>
      <c r="J163" s="156" t="s">
        <v>70</v>
      </c>
      <c r="K163" s="44"/>
      <c r="L163" s="46" t="s">
        <v>8416</v>
      </c>
      <c r="M163" s="46" t="s">
        <v>8026</v>
      </c>
      <c r="N163" s="46"/>
      <c r="O163" s="46"/>
      <c r="P163" s="46" t="s">
        <v>8462</v>
      </c>
      <c r="Q163" s="46" t="s">
        <v>8028</v>
      </c>
      <c r="R163" s="46"/>
      <c r="S163" s="46"/>
      <c r="T163" s="46"/>
      <c r="U163" s="178" t="str">
        <f>CONCATENATE(Tabla1[[#This Row],[SDG Targets]]," ",Tabla1[[#This Row],[SDG Targets5]]," ",Tabla1[[#This Row],[SDG Targets6]]," ",Tabla1[[#This Row],[SDG Targets7]]," ",Tabla1[[#This Row],[SDG Targets8]])</f>
        <v xml:space="preserve">T 8.5 T 9.2   </v>
      </c>
      <c r="V163" s="156" t="s">
        <v>8418</v>
      </c>
      <c r="W163" s="48" t="s">
        <v>7961</v>
      </c>
      <c r="X163" s="44" t="s">
        <v>7894</v>
      </c>
      <c r="Y163" s="44" t="s">
        <v>8463</v>
      </c>
      <c r="Z163" s="44" t="s">
        <v>7896</v>
      </c>
      <c r="AA163" s="49" t="s">
        <v>8057</v>
      </c>
      <c r="AB163" s="43" t="s">
        <v>1420</v>
      </c>
      <c r="AC163" s="51" t="s">
        <v>7897</v>
      </c>
      <c r="AD163" s="52" t="s">
        <v>7898</v>
      </c>
      <c r="AE163" s="52"/>
      <c r="AF163" s="92"/>
      <c r="AG163" s="92"/>
      <c r="AH163" s="92"/>
      <c r="AI163" s="92"/>
      <c r="AJ163" s="92"/>
    </row>
    <row r="164" spans="1:36" ht="17.100000000000001" customHeight="1">
      <c r="A164" s="35">
        <f t="shared" si="4"/>
        <v>163</v>
      </c>
      <c r="B164" s="42" t="s">
        <v>8464</v>
      </c>
      <c r="C164" s="42" t="str">
        <f t="shared" si="5"/>
        <v>total_female_employment</v>
      </c>
      <c r="D164" s="156" t="s">
        <v>8465</v>
      </c>
      <c r="E164" s="156" t="s">
        <v>8065</v>
      </c>
      <c r="F164" s="45" t="s">
        <v>34</v>
      </c>
      <c r="G164" s="44" t="s">
        <v>466</v>
      </c>
      <c r="H164" s="44" t="s">
        <v>471</v>
      </c>
      <c r="I164" s="44"/>
      <c r="J164" s="156" t="s">
        <v>70</v>
      </c>
      <c r="K164" s="44"/>
      <c r="L164" s="46" t="s">
        <v>8416</v>
      </c>
      <c r="M164" s="46" t="s">
        <v>8026</v>
      </c>
      <c r="N164" s="46"/>
      <c r="O164" s="46"/>
      <c r="P164" s="46" t="s">
        <v>8462</v>
      </c>
      <c r="Q164" s="46" t="s">
        <v>8028</v>
      </c>
      <c r="R164" s="46"/>
      <c r="S164" s="46"/>
      <c r="T164" s="46"/>
      <c r="U164" s="178" t="str">
        <f>CONCATENATE(Tabla1[[#This Row],[SDG Targets]]," ",Tabla1[[#This Row],[SDG Targets5]]," ",Tabla1[[#This Row],[SDG Targets6]]," ",Tabla1[[#This Row],[SDG Targets7]]," ",Tabla1[[#This Row],[SDG Targets8]])</f>
        <v xml:space="preserve">T 8.5 T 9.2   </v>
      </c>
      <c r="V164" s="156" t="s">
        <v>8418</v>
      </c>
      <c r="W164" s="53" t="s">
        <v>7961</v>
      </c>
      <c r="X164" s="44" t="s">
        <v>7894</v>
      </c>
      <c r="Y164" s="44" t="s">
        <v>8463</v>
      </c>
      <c r="Z164" s="44" t="s">
        <v>7896</v>
      </c>
      <c r="AA164" s="49" t="s">
        <v>8057</v>
      </c>
      <c r="AB164" s="43" t="s">
        <v>571</v>
      </c>
      <c r="AC164" s="51" t="s">
        <v>7897</v>
      </c>
      <c r="AD164" s="52" t="s">
        <v>7898</v>
      </c>
      <c r="AE164" s="52"/>
      <c r="AF164" s="92"/>
      <c r="AG164" s="92"/>
      <c r="AH164" s="92"/>
      <c r="AI164" s="92"/>
      <c r="AJ164" s="92"/>
    </row>
    <row r="165" spans="1:36" ht="43.2" customHeight="1">
      <c r="A165" s="35">
        <f t="shared" si="4"/>
        <v>164</v>
      </c>
      <c r="B165" s="66" t="s">
        <v>8466</v>
      </c>
      <c r="C165" s="42" t="str">
        <f t="shared" si="5"/>
        <v>number_of_tourist_accommodation_places_with_respect_to_the_residential_population</v>
      </c>
      <c r="D165" s="156" t="s">
        <v>8467</v>
      </c>
      <c r="E165" s="156" t="s">
        <v>8468</v>
      </c>
      <c r="F165" s="68" t="s">
        <v>903</v>
      </c>
      <c r="G165" t="s">
        <v>1516</v>
      </c>
      <c r="H165" s="46"/>
      <c r="I165" s="46"/>
      <c r="J165" s="156" t="s">
        <v>7886</v>
      </c>
      <c r="K165" s="46"/>
      <c r="L165" s="46" t="s">
        <v>8416</v>
      </c>
      <c r="M165" s="46"/>
      <c r="N165" s="46"/>
      <c r="O165" s="46"/>
      <c r="P165" s="46" t="s">
        <v>8469</v>
      </c>
      <c r="Q165" s="46"/>
      <c r="R165" s="46"/>
      <c r="S165" s="46"/>
      <c r="T165" s="46"/>
      <c r="U165" s="178" t="str">
        <f>CONCATENATE(Tabla1[[#This Row],[SDG Targets]]," ",Tabla1[[#This Row],[SDG Targets5]]," ",Tabla1[[#This Row],[SDG Targets6]]," ",Tabla1[[#This Row],[SDG Targets7]]," ",Tabla1[[#This Row],[SDG Targets8]])</f>
        <v xml:space="preserve">T 8.9    </v>
      </c>
      <c r="V165" s="156" t="s">
        <v>7920</v>
      </c>
      <c r="W165" s="48" t="s">
        <v>7946</v>
      </c>
      <c r="X165" s="46" t="s">
        <v>7921</v>
      </c>
      <c r="Y165" s="44" t="s">
        <v>8463</v>
      </c>
      <c r="Z165" s="44" t="s">
        <v>7896</v>
      </c>
      <c r="AA165" s="49"/>
      <c r="AB165" s="181" t="s">
        <v>8470</v>
      </c>
      <c r="AC165" s="51" t="s">
        <v>7897</v>
      </c>
      <c r="AD165" s="52" t="s">
        <v>7898</v>
      </c>
      <c r="AE165" s="52"/>
      <c r="AF165" s="146" t="s">
        <v>8471</v>
      </c>
      <c r="AG165" s="92"/>
      <c r="AH165" s="92"/>
      <c r="AI165" s="92"/>
      <c r="AJ165" s="92"/>
    </row>
    <row r="166" spans="1:36" ht="14.1" customHeight="1">
      <c r="A166" s="35">
        <f t="shared" si="4"/>
        <v>165</v>
      </c>
      <c r="B166" s="66" t="s">
        <v>8472</v>
      </c>
      <c r="C166" s="42" t="str">
        <f t="shared" si="5"/>
        <v>household_access_to_internet</v>
      </c>
      <c r="D166" s="156" t="s">
        <v>8473</v>
      </c>
      <c r="E166" s="160" t="s">
        <v>8474</v>
      </c>
      <c r="F166" s="1" t="s">
        <v>34</v>
      </c>
      <c r="G166" t="s">
        <v>944</v>
      </c>
      <c r="H166" s="46"/>
      <c r="I166" s="46"/>
      <c r="J166" s="156" t="s">
        <v>7886</v>
      </c>
      <c r="K166" s="46"/>
      <c r="L166" s="46" t="s">
        <v>8026</v>
      </c>
      <c r="M166" s="46"/>
      <c r="N166" s="46"/>
      <c r="O166" s="46"/>
      <c r="P166" s="46" t="s">
        <v>8475</v>
      </c>
      <c r="Q166" s="46" t="s">
        <v>8476</v>
      </c>
      <c r="R166" s="46"/>
      <c r="S166" s="46"/>
      <c r="T166" s="46"/>
      <c r="U166" s="178" t="str">
        <f>CONCATENATE(Tabla1[[#This Row],[SDG Targets]]," ",Tabla1[[#This Row],[SDG Targets5]]," ",Tabla1[[#This Row],[SDG Targets6]]," ",Tabla1[[#This Row],[SDG Targets7]]," ",Tabla1[[#This Row],[SDG Targets8]])</f>
        <v xml:space="preserve">T 9.1 T 9.c   </v>
      </c>
      <c r="V166" s="156" t="s">
        <v>8418</v>
      </c>
      <c r="W166" s="70" t="s">
        <v>8062</v>
      </c>
      <c r="X166" s="69" t="s">
        <v>7921</v>
      </c>
      <c r="Y166" s="44" t="s">
        <v>8410</v>
      </c>
      <c r="Z166" s="44" t="s">
        <v>7896</v>
      </c>
      <c r="AA166" s="49"/>
      <c r="AB166" s="51" t="s">
        <v>1708</v>
      </c>
      <c r="AC166" s="51" t="s">
        <v>7897</v>
      </c>
      <c r="AD166" s="52" t="s">
        <v>7898</v>
      </c>
      <c r="AE166" s="52"/>
      <c r="AF166" s="92"/>
      <c r="AG166" s="92"/>
      <c r="AH166" s="92"/>
      <c r="AI166" s="92"/>
      <c r="AJ166" s="92"/>
    </row>
    <row r="167" spans="1:36" ht="15.6" customHeight="1">
      <c r="A167" s="35">
        <f t="shared" si="4"/>
        <v>166</v>
      </c>
      <c r="B167" s="42" t="s">
        <v>8477</v>
      </c>
      <c r="C167" s="42" t="str">
        <f t="shared" si="5"/>
        <v>access_to_public_transport</v>
      </c>
      <c r="D167" s="156" t="s">
        <v>8478</v>
      </c>
      <c r="E167" s="156" t="s">
        <v>8479</v>
      </c>
      <c r="F167" s="1" t="s">
        <v>73</v>
      </c>
      <c r="G167" s="44" t="s">
        <v>954</v>
      </c>
      <c r="H167" s="44"/>
      <c r="I167" s="44"/>
      <c r="J167" s="156" t="s">
        <v>158</v>
      </c>
      <c r="K167" s="44"/>
      <c r="L167" s="46" t="s">
        <v>8026</v>
      </c>
      <c r="M167" s="46" t="s">
        <v>7902</v>
      </c>
      <c r="N167" s="46"/>
      <c r="O167" s="46"/>
      <c r="P167" s="46" t="s">
        <v>8475</v>
      </c>
      <c r="Q167" s="46" t="s">
        <v>8476</v>
      </c>
      <c r="R167" s="46" t="s">
        <v>8354</v>
      </c>
      <c r="S167" s="46"/>
      <c r="T167" s="46"/>
      <c r="U167" s="178" t="str">
        <f>CONCATENATE(Tabla1[[#This Row],[SDG Targets]]," ",Tabla1[[#This Row],[SDG Targets5]]," ",Tabla1[[#This Row],[SDG Targets6]]," ",Tabla1[[#This Row],[SDG Targets7]]," ",Tabla1[[#This Row],[SDG Targets8]])</f>
        <v xml:space="preserve">T 9.1 T 9.c T 11.2  </v>
      </c>
      <c r="V167" s="156" t="s">
        <v>8418</v>
      </c>
      <c r="W167" s="48" t="s">
        <v>7893</v>
      </c>
      <c r="X167" s="44" t="s">
        <v>7947</v>
      </c>
      <c r="Y167" s="44" t="s">
        <v>7895</v>
      </c>
      <c r="Z167" s="44" t="s">
        <v>7896</v>
      </c>
      <c r="AA167" s="49"/>
      <c r="AB167" s="145" t="s">
        <v>8480</v>
      </c>
      <c r="AC167" s="51" t="s">
        <v>7897</v>
      </c>
      <c r="AD167" s="52" t="s">
        <v>7898</v>
      </c>
      <c r="AE167" s="52"/>
      <c r="AF167" s="146" t="s">
        <v>8481</v>
      </c>
      <c r="AG167" s="92"/>
      <c r="AH167" s="92"/>
      <c r="AI167" s="92"/>
      <c r="AJ167" s="92"/>
    </row>
    <row r="168" spans="1:36" ht="27.6" customHeight="1">
      <c r="A168" s="35">
        <f t="shared" si="4"/>
        <v>167</v>
      </c>
      <c r="B168" s="66" t="s">
        <v>8482</v>
      </c>
      <c r="C168" s="42" t="str">
        <f t="shared" si="5"/>
        <v>percentage_of_people_very_satisfied_with_public_transport</v>
      </c>
      <c r="D168" s="156" t="s">
        <v>8483</v>
      </c>
      <c r="E168" s="160" t="s">
        <v>8065</v>
      </c>
      <c r="F168" s="45" t="s">
        <v>1726</v>
      </c>
      <c r="G168" s="46"/>
      <c r="H168" s="46"/>
      <c r="I168" s="46"/>
      <c r="J168" s="156" t="s">
        <v>7886</v>
      </c>
      <c r="K168" s="46"/>
      <c r="L168" s="46" t="s">
        <v>8026</v>
      </c>
      <c r="M168" s="46" t="s">
        <v>7902</v>
      </c>
      <c r="N168" s="46"/>
      <c r="O168" s="46"/>
      <c r="P168" s="46" t="s">
        <v>8028</v>
      </c>
      <c r="Q168" s="46" t="s">
        <v>8476</v>
      </c>
      <c r="R168" s="46" t="s">
        <v>8354</v>
      </c>
      <c r="S168" s="46"/>
      <c r="T168" s="46"/>
      <c r="U168" s="178" t="str">
        <f>CONCATENATE(Tabla1[[#This Row],[SDG Targets]]," ",Tabla1[[#This Row],[SDG Targets5]]," ",Tabla1[[#This Row],[SDG Targets6]]," ",Tabla1[[#This Row],[SDG Targets7]]," ",Tabla1[[#This Row],[SDG Targets8]])</f>
        <v xml:space="preserve">T 9.2 T 9.c T 11.2  </v>
      </c>
      <c r="V168" s="156" t="s">
        <v>8418</v>
      </c>
      <c r="W168" s="70" t="s">
        <v>7893</v>
      </c>
      <c r="X168" s="51" t="s">
        <v>7947</v>
      </c>
      <c r="Y168" s="44" t="s">
        <v>7895</v>
      </c>
      <c r="Z168" s="44" t="s">
        <v>7896</v>
      </c>
      <c r="AA168" s="49"/>
      <c r="AB168" s="67" t="s">
        <v>1731</v>
      </c>
      <c r="AC168" s="51" t="s">
        <v>7897</v>
      </c>
      <c r="AD168" s="52" t="s">
        <v>7898</v>
      </c>
      <c r="AE168" s="52"/>
      <c r="AF168" s="92"/>
      <c r="AG168" s="92"/>
      <c r="AH168" s="92"/>
      <c r="AI168" s="92"/>
      <c r="AJ168" s="92"/>
    </row>
    <row r="169" spans="1:36" ht="29.1" customHeight="1">
      <c r="A169" s="35">
        <f t="shared" si="4"/>
        <v>168</v>
      </c>
      <c r="B169" s="66" t="s">
        <v>8484</v>
      </c>
      <c r="C169" s="42" t="str">
        <f t="shared" si="5"/>
        <v>percentage_of_people_rather_satisfied_with_public_transport</v>
      </c>
      <c r="D169" s="156" t="s">
        <v>8483</v>
      </c>
      <c r="E169" s="160" t="s">
        <v>8065</v>
      </c>
      <c r="F169" s="45" t="s">
        <v>1726</v>
      </c>
      <c r="G169" s="46"/>
      <c r="H169" s="46"/>
      <c r="I169" s="46"/>
      <c r="J169" s="156" t="s">
        <v>7886</v>
      </c>
      <c r="K169" s="46"/>
      <c r="L169" s="46" t="s">
        <v>8026</v>
      </c>
      <c r="M169" s="46" t="s">
        <v>7902</v>
      </c>
      <c r="N169" s="46"/>
      <c r="O169" s="46"/>
      <c r="P169" s="46" t="s">
        <v>8028</v>
      </c>
      <c r="Q169" s="46" t="s">
        <v>8476</v>
      </c>
      <c r="R169" s="46" t="s">
        <v>8354</v>
      </c>
      <c r="S169" s="46"/>
      <c r="T169" s="46"/>
      <c r="U169" s="178" t="str">
        <f>CONCATENATE(Tabla1[[#This Row],[SDG Targets]]," ",Tabla1[[#This Row],[SDG Targets5]]," ",Tabla1[[#This Row],[SDG Targets6]]," ",Tabla1[[#This Row],[SDG Targets7]]," ",Tabla1[[#This Row],[SDG Targets8]])</f>
        <v xml:space="preserve">T 9.2 T 9.c T 11.2  </v>
      </c>
      <c r="V169" s="156" t="s">
        <v>8418</v>
      </c>
      <c r="W169" s="71" t="s">
        <v>7893</v>
      </c>
      <c r="X169" s="51" t="s">
        <v>7947</v>
      </c>
      <c r="Y169" s="44" t="s">
        <v>7895</v>
      </c>
      <c r="Z169" s="44" t="s">
        <v>7896</v>
      </c>
      <c r="AA169" s="49"/>
      <c r="AB169" s="67" t="s">
        <v>1727</v>
      </c>
      <c r="AC169" s="51" t="s">
        <v>7897</v>
      </c>
      <c r="AD169" s="52" t="s">
        <v>7898</v>
      </c>
      <c r="AE169" s="52"/>
      <c r="AF169" s="92"/>
      <c r="AG169" s="92"/>
      <c r="AH169" s="92"/>
      <c r="AI169" s="92"/>
      <c r="AJ169" s="92"/>
    </row>
    <row r="170" spans="1:36" ht="27" customHeight="1">
      <c r="A170" s="35">
        <f t="shared" si="4"/>
        <v>169</v>
      </c>
      <c r="B170" s="66" t="s">
        <v>8485</v>
      </c>
      <c r="C170" s="42" t="str">
        <f t="shared" si="5"/>
        <v>percentage_of_people_rather_unsatisfied_with_public_transport</v>
      </c>
      <c r="D170" s="156" t="s">
        <v>8483</v>
      </c>
      <c r="E170" s="160" t="s">
        <v>8065</v>
      </c>
      <c r="F170" s="45" t="s">
        <v>1726</v>
      </c>
      <c r="G170" s="46"/>
      <c r="H170" s="46"/>
      <c r="I170" s="46"/>
      <c r="J170" s="156" t="s">
        <v>7886</v>
      </c>
      <c r="K170" s="46"/>
      <c r="L170" s="46" t="s">
        <v>8026</v>
      </c>
      <c r="M170" s="46" t="s">
        <v>7902</v>
      </c>
      <c r="N170" s="46"/>
      <c r="O170" s="46"/>
      <c r="P170" s="46" t="s">
        <v>8028</v>
      </c>
      <c r="Q170" s="46" t="s">
        <v>8476</v>
      </c>
      <c r="R170" s="46" t="s">
        <v>8354</v>
      </c>
      <c r="S170" s="46"/>
      <c r="T170" s="46"/>
      <c r="U170" s="178" t="str">
        <f>CONCATENATE(Tabla1[[#This Row],[SDG Targets]]," ",Tabla1[[#This Row],[SDG Targets5]]," ",Tabla1[[#This Row],[SDG Targets6]]," ",Tabla1[[#This Row],[SDG Targets7]]," ",Tabla1[[#This Row],[SDG Targets8]])</f>
        <v xml:space="preserve">T 9.2 T 9.c T 11.2  </v>
      </c>
      <c r="V170" s="156" t="s">
        <v>8418</v>
      </c>
      <c r="W170" s="70" t="s">
        <v>7893</v>
      </c>
      <c r="X170" s="51" t="s">
        <v>7947</v>
      </c>
      <c r="Y170" s="44" t="s">
        <v>7895</v>
      </c>
      <c r="Z170" s="44" t="s">
        <v>7896</v>
      </c>
      <c r="AA170" s="49"/>
      <c r="AB170" s="67" t="s">
        <v>1729</v>
      </c>
      <c r="AC170" s="51" t="s">
        <v>7897</v>
      </c>
      <c r="AD170" s="52" t="s">
        <v>7898</v>
      </c>
      <c r="AE170" s="52"/>
      <c r="AF170" s="92"/>
      <c r="AG170" s="92"/>
      <c r="AH170" s="92"/>
      <c r="AI170" s="92"/>
      <c r="AJ170" s="92"/>
    </row>
    <row r="171" spans="1:36" ht="28.2" customHeight="1">
      <c r="A171" s="35">
        <f t="shared" si="4"/>
        <v>170</v>
      </c>
      <c r="B171" s="66" t="s">
        <v>8486</v>
      </c>
      <c r="C171" s="42" t="str">
        <f t="shared" si="5"/>
        <v>percentage_of_people_not_at_all_satisfied_with_public_transport</v>
      </c>
      <c r="D171" s="156" t="s">
        <v>8483</v>
      </c>
      <c r="E171" s="160" t="s">
        <v>8065</v>
      </c>
      <c r="F171" s="45" t="s">
        <v>1726</v>
      </c>
      <c r="G171" s="46"/>
      <c r="H171" s="46"/>
      <c r="I171" s="46"/>
      <c r="J171" s="156" t="s">
        <v>7886</v>
      </c>
      <c r="K171" s="46"/>
      <c r="L171" s="46" t="s">
        <v>8026</v>
      </c>
      <c r="M171" s="46" t="s">
        <v>7902</v>
      </c>
      <c r="N171" s="46"/>
      <c r="O171" s="46"/>
      <c r="P171" s="46" t="s">
        <v>8028</v>
      </c>
      <c r="Q171" s="46" t="s">
        <v>8476</v>
      </c>
      <c r="R171" s="46" t="s">
        <v>8354</v>
      </c>
      <c r="S171" s="46"/>
      <c r="T171" s="46"/>
      <c r="U171" s="178" t="str">
        <f>CONCATENATE(Tabla1[[#This Row],[SDG Targets]]," ",Tabla1[[#This Row],[SDG Targets5]]," ",Tabla1[[#This Row],[SDG Targets6]]," ",Tabla1[[#This Row],[SDG Targets7]]," ",Tabla1[[#This Row],[SDG Targets8]])</f>
        <v xml:space="preserve">T 9.2 T 9.c T 11.2  </v>
      </c>
      <c r="V171" s="156" t="s">
        <v>8418</v>
      </c>
      <c r="W171" s="71" t="s">
        <v>7893</v>
      </c>
      <c r="X171" s="51" t="s">
        <v>7947</v>
      </c>
      <c r="Y171" s="44" t="s">
        <v>7895</v>
      </c>
      <c r="Z171" s="44" t="s">
        <v>7896</v>
      </c>
      <c r="AA171" s="49"/>
      <c r="AB171" s="67" t="s">
        <v>1722</v>
      </c>
      <c r="AC171" s="51" t="s">
        <v>7897</v>
      </c>
      <c r="AD171" s="52" t="s">
        <v>7898</v>
      </c>
      <c r="AE171" s="52"/>
      <c r="AF171" s="92"/>
      <c r="AG171" s="92"/>
      <c r="AH171" s="92"/>
      <c r="AI171" s="92"/>
      <c r="AJ171" s="92"/>
    </row>
    <row r="172" spans="1:36" ht="27" customHeight="1">
      <c r="A172" s="35">
        <f t="shared" si="4"/>
        <v>171</v>
      </c>
      <c r="B172" s="66" t="s">
        <v>8487</v>
      </c>
      <c r="C172" s="42" t="str">
        <f t="shared" si="5"/>
        <v>percentage_of_people_with_unknown_satifactory_level_with_public_transport</v>
      </c>
      <c r="D172" s="156" t="s">
        <v>8483</v>
      </c>
      <c r="E172" s="160" t="s">
        <v>8065</v>
      </c>
      <c r="F172" s="45" t="s">
        <v>1726</v>
      </c>
      <c r="G172" s="46"/>
      <c r="H172" s="46"/>
      <c r="I172" s="46"/>
      <c r="J172" s="156" t="s">
        <v>7886</v>
      </c>
      <c r="K172" s="46"/>
      <c r="L172" s="46" t="s">
        <v>8026</v>
      </c>
      <c r="M172" s="46" t="s">
        <v>7902</v>
      </c>
      <c r="N172" s="46"/>
      <c r="O172" s="46"/>
      <c r="P172" s="46" t="s">
        <v>8028</v>
      </c>
      <c r="Q172" s="46" t="s">
        <v>8476</v>
      </c>
      <c r="R172" s="46" t="s">
        <v>8354</v>
      </c>
      <c r="S172" s="46"/>
      <c r="T172" s="46"/>
      <c r="U172" s="178" t="str">
        <f>CONCATENATE(Tabla1[[#This Row],[SDG Targets]]," ",Tabla1[[#This Row],[SDG Targets5]]," ",Tabla1[[#This Row],[SDG Targets6]]," ",Tabla1[[#This Row],[SDG Targets7]]," ",Tabla1[[#This Row],[SDG Targets8]])</f>
        <v xml:space="preserve">T 9.2 T 9.c T 11.2  </v>
      </c>
      <c r="V172" s="156" t="s">
        <v>8418</v>
      </c>
      <c r="W172" s="70" t="s">
        <v>7893</v>
      </c>
      <c r="X172" s="51" t="s">
        <v>7947</v>
      </c>
      <c r="Y172" s="44" t="s">
        <v>7895</v>
      </c>
      <c r="Z172" s="44" t="s">
        <v>7896</v>
      </c>
      <c r="AA172" s="49"/>
      <c r="AB172" s="67" t="s">
        <v>1749</v>
      </c>
      <c r="AC172" s="51" t="s">
        <v>7897</v>
      </c>
      <c r="AD172" s="52" t="s">
        <v>7898</v>
      </c>
      <c r="AE172" s="52"/>
      <c r="AF172" s="92"/>
      <c r="AG172" s="92"/>
      <c r="AH172" s="92"/>
      <c r="AI172" s="92"/>
      <c r="AJ172" s="92"/>
    </row>
    <row r="173" spans="1:36" ht="25.5" customHeight="1">
      <c r="A173" s="35">
        <f t="shared" si="4"/>
        <v>172</v>
      </c>
      <c r="B173" s="66" t="s">
        <v>2273</v>
      </c>
      <c r="C173" s="42" t="str">
        <f t="shared" si="5"/>
        <v>volume_of_freight_transport_relative_to_gdp</v>
      </c>
      <c r="D173" s="156" t="s">
        <v>8488</v>
      </c>
      <c r="E173" s="156" t="s">
        <v>8065</v>
      </c>
      <c r="F173" s="45" t="s">
        <v>58</v>
      </c>
      <c r="G173" s="46"/>
      <c r="H173" s="46"/>
      <c r="I173" s="46"/>
      <c r="J173" s="156" t="s">
        <v>158</v>
      </c>
      <c r="K173" s="46"/>
      <c r="L173" s="46" t="s">
        <v>8026</v>
      </c>
      <c r="M173" s="46"/>
      <c r="N173" s="46"/>
      <c r="O173" s="46"/>
      <c r="P173" s="46" t="s">
        <v>8475</v>
      </c>
      <c r="Q173" s="46"/>
      <c r="R173" s="46"/>
      <c r="S173" s="46"/>
      <c r="T173" s="46"/>
      <c r="U173" s="178" t="str">
        <f>CONCATENATE(Tabla1[[#This Row],[SDG Targets]]," ",Tabla1[[#This Row],[SDG Targets5]]," ",Tabla1[[#This Row],[SDG Targets6]]," ",Tabla1[[#This Row],[SDG Targets7]]," ",Tabla1[[#This Row],[SDG Targets8]])</f>
        <v xml:space="preserve">T 9.1    </v>
      </c>
      <c r="V173" s="156" t="s">
        <v>8434</v>
      </c>
      <c r="W173" s="48" t="s">
        <v>7961</v>
      </c>
      <c r="X173" s="46" t="s">
        <v>7921</v>
      </c>
      <c r="Y173" s="44" t="s">
        <v>8489</v>
      </c>
      <c r="Z173" s="44" t="s">
        <v>7896</v>
      </c>
      <c r="AA173" s="49" t="s">
        <v>8405</v>
      </c>
      <c r="AB173" s="67" t="s">
        <v>2272</v>
      </c>
      <c r="AC173" s="51" t="s">
        <v>7897</v>
      </c>
      <c r="AD173" s="52" t="s">
        <v>7898</v>
      </c>
      <c r="AE173" s="52"/>
      <c r="AF173" s="92"/>
      <c r="AG173" s="92"/>
      <c r="AH173" s="92"/>
      <c r="AI173" s="92"/>
      <c r="AJ173" s="92"/>
    </row>
    <row r="174" spans="1:36" ht="16.2" customHeight="1">
      <c r="A174" s="35">
        <f t="shared" si="4"/>
        <v>173</v>
      </c>
      <c r="B174" s="66" t="s">
        <v>8490</v>
      </c>
      <c r="C174" s="42" t="str">
        <f t="shared" si="5"/>
        <v>gross_value_added_gva_growth</v>
      </c>
      <c r="D174" s="156" t="s">
        <v>8491</v>
      </c>
      <c r="E174" s="156" t="s">
        <v>8065</v>
      </c>
      <c r="F174" s="1" t="s">
        <v>34</v>
      </c>
      <c r="G174" t="s">
        <v>157</v>
      </c>
      <c r="H174" s="46"/>
      <c r="I174" s="46"/>
      <c r="J174" s="156" t="s">
        <v>7886</v>
      </c>
      <c r="K174" s="46"/>
      <c r="L174" s="46" t="s">
        <v>8026</v>
      </c>
      <c r="M174" s="46"/>
      <c r="N174" s="46"/>
      <c r="O174" s="46"/>
      <c r="P174" s="46" t="s">
        <v>8028</v>
      </c>
      <c r="Q174" s="46"/>
      <c r="R174" s="46"/>
      <c r="S174" s="46"/>
      <c r="T174" s="46"/>
      <c r="U174" s="178" t="str">
        <f>CONCATENATE(Tabla1[[#This Row],[SDG Targets]]," ",Tabla1[[#This Row],[SDG Targets5]]," ",Tabla1[[#This Row],[SDG Targets6]]," ",Tabla1[[#This Row],[SDG Targets7]]," ",Tabla1[[#This Row],[SDG Targets8]])</f>
        <v xml:space="preserve">T 9.2    </v>
      </c>
      <c r="V174" s="156" t="s">
        <v>8434</v>
      </c>
      <c r="W174" s="53" t="s">
        <v>7961</v>
      </c>
      <c r="X174" s="46" t="s">
        <v>7894</v>
      </c>
      <c r="Y174" s="44" t="s">
        <v>8489</v>
      </c>
      <c r="Z174" s="44" t="s">
        <v>7896</v>
      </c>
      <c r="AA174" s="49" t="s">
        <v>8057</v>
      </c>
      <c r="AB174" s="67" t="s">
        <v>1168</v>
      </c>
      <c r="AC174" s="51" t="s">
        <v>7897</v>
      </c>
      <c r="AD174" s="52" t="s">
        <v>7898</v>
      </c>
      <c r="AE174" s="52"/>
      <c r="AF174" s="92"/>
      <c r="AG174" s="92"/>
      <c r="AH174" s="92"/>
      <c r="AI174" s="92"/>
      <c r="AJ174" s="92"/>
    </row>
    <row r="175" spans="1:36" ht="17.7" customHeight="1">
      <c r="A175" s="35">
        <f t="shared" si="4"/>
        <v>174</v>
      </c>
      <c r="B175" s="66" t="s">
        <v>8492</v>
      </c>
      <c r="C175" s="42" t="str">
        <f t="shared" si="5"/>
        <v>gva_in_agriculture</v>
      </c>
      <c r="D175" s="156" t="s">
        <v>8493</v>
      </c>
      <c r="E175" s="156" t="s">
        <v>8065</v>
      </c>
      <c r="F175" s="1" t="s">
        <v>156</v>
      </c>
      <c r="G175" t="s">
        <v>157</v>
      </c>
      <c r="H175" s="46"/>
      <c r="I175" s="46">
        <f>eucalc_variables!J1467</f>
        <v>0</v>
      </c>
      <c r="J175" s="156" t="s">
        <v>8494</v>
      </c>
      <c r="K175" s="46"/>
      <c r="L175" s="46" t="s">
        <v>8026</v>
      </c>
      <c r="M175" s="46"/>
      <c r="N175" s="46"/>
      <c r="O175" s="46"/>
      <c r="P175" s="46" t="s">
        <v>8028</v>
      </c>
      <c r="Q175" s="46"/>
      <c r="R175" s="46"/>
      <c r="S175" s="46"/>
      <c r="T175" s="46"/>
      <c r="U175" s="178" t="str">
        <f>CONCATENATE(Tabla1[[#This Row],[SDG Targets]]," ",Tabla1[[#This Row],[SDG Targets5]]," ",Tabla1[[#This Row],[SDG Targets6]]," ",Tabla1[[#This Row],[SDG Targets7]]," ",Tabla1[[#This Row],[SDG Targets8]])</f>
        <v xml:space="preserve">T 9.2    </v>
      </c>
      <c r="V175" s="156" t="s">
        <v>8434</v>
      </c>
      <c r="W175" s="71" t="s">
        <v>7961</v>
      </c>
      <c r="X175" s="69" t="s">
        <v>7894</v>
      </c>
      <c r="Y175" s="51" t="s">
        <v>8489</v>
      </c>
      <c r="Z175" s="44" t="s">
        <v>7896</v>
      </c>
      <c r="AA175" s="49" t="s">
        <v>7956</v>
      </c>
      <c r="AB175" s="67" t="s">
        <v>1173</v>
      </c>
      <c r="AC175" s="51" t="s">
        <v>7897</v>
      </c>
      <c r="AD175" s="52" t="s">
        <v>7898</v>
      </c>
      <c r="AE175" s="52"/>
      <c r="AF175" s="92"/>
      <c r="AG175" s="92"/>
      <c r="AH175" s="92"/>
      <c r="AI175" s="92"/>
      <c r="AJ175" s="92"/>
    </row>
    <row r="176" spans="1:36" ht="15" customHeight="1">
      <c r="A176" s="35">
        <f t="shared" si="4"/>
        <v>175</v>
      </c>
      <c r="B176" s="66" t="s">
        <v>8495</v>
      </c>
      <c r="C176" s="42" t="str">
        <f t="shared" si="5"/>
        <v>gva_in_manufacturing</v>
      </c>
      <c r="D176" s="156" t="s">
        <v>8496</v>
      </c>
      <c r="E176" s="156" t="s">
        <v>8065</v>
      </c>
      <c r="F176" s="1" t="s">
        <v>161</v>
      </c>
      <c r="G176" t="s">
        <v>157</v>
      </c>
      <c r="H176" s="46"/>
      <c r="I176" s="46">
        <f>eucalc_variables!J1468</f>
        <v>0</v>
      </c>
      <c r="J176" s="156" t="s">
        <v>8494</v>
      </c>
      <c r="K176" s="46"/>
      <c r="L176" s="46" t="s">
        <v>8026</v>
      </c>
      <c r="M176" s="46"/>
      <c r="N176" s="46"/>
      <c r="O176" s="46"/>
      <c r="P176" s="46" t="s">
        <v>8028</v>
      </c>
      <c r="Q176" s="46"/>
      <c r="R176" s="46"/>
      <c r="S176" s="46"/>
      <c r="T176" s="46"/>
      <c r="U176" s="178" t="str">
        <f>CONCATENATE(Tabla1[[#This Row],[SDG Targets]]," ",Tabla1[[#This Row],[SDG Targets5]]," ",Tabla1[[#This Row],[SDG Targets6]]," ",Tabla1[[#This Row],[SDG Targets7]]," ",Tabla1[[#This Row],[SDG Targets8]])</f>
        <v xml:space="preserve">T 9.2    </v>
      </c>
      <c r="V176" s="156" t="s">
        <v>8434</v>
      </c>
      <c r="W176" s="53" t="s">
        <v>7961</v>
      </c>
      <c r="X176" s="46" t="s">
        <v>7894</v>
      </c>
      <c r="Y176" s="44" t="s">
        <v>8489</v>
      </c>
      <c r="Z176" s="44" t="s">
        <v>7896</v>
      </c>
      <c r="AA176" s="49" t="s">
        <v>7956</v>
      </c>
      <c r="AB176" s="67" t="s">
        <v>1176</v>
      </c>
      <c r="AC176" s="51" t="s">
        <v>7897</v>
      </c>
      <c r="AD176" s="52" t="s">
        <v>7898</v>
      </c>
      <c r="AE176" s="52"/>
      <c r="AF176" s="92"/>
      <c r="AG176" s="92"/>
      <c r="AH176" s="92"/>
      <c r="AI176" s="92"/>
      <c r="AJ176" s="92"/>
    </row>
    <row r="177" spans="1:36" ht="14.7" customHeight="1">
      <c r="A177" s="35">
        <f t="shared" si="4"/>
        <v>176</v>
      </c>
      <c r="B177" s="66" t="s">
        <v>8497</v>
      </c>
      <c r="C177" s="42" t="str">
        <f t="shared" si="5"/>
        <v>gva_in_transportation</v>
      </c>
      <c r="D177" s="156" t="s">
        <v>8498</v>
      </c>
      <c r="E177" s="156" t="s">
        <v>8065</v>
      </c>
      <c r="F177" s="1" t="s">
        <v>164</v>
      </c>
      <c r="G177" t="s">
        <v>157</v>
      </c>
      <c r="H177" s="46"/>
      <c r="I177" s="46">
        <f>eucalc_variables!J1450</f>
        <v>0</v>
      </c>
      <c r="J177" s="156" t="s">
        <v>8494</v>
      </c>
      <c r="K177" s="46"/>
      <c r="L177" s="46" t="s">
        <v>8026</v>
      </c>
      <c r="M177" s="46"/>
      <c r="N177" s="46"/>
      <c r="O177" s="46"/>
      <c r="P177" s="46" t="s">
        <v>8028</v>
      </c>
      <c r="Q177" s="46"/>
      <c r="R177" s="46"/>
      <c r="S177" s="46"/>
      <c r="T177" s="46"/>
      <c r="U177" s="178" t="str">
        <f>CONCATENATE(Tabla1[[#This Row],[SDG Targets]]," ",Tabla1[[#This Row],[SDG Targets5]]," ",Tabla1[[#This Row],[SDG Targets6]]," ",Tabla1[[#This Row],[SDG Targets7]]," ",Tabla1[[#This Row],[SDG Targets8]])</f>
        <v xml:space="preserve">T 9.2    </v>
      </c>
      <c r="V177" s="156" t="s">
        <v>8434</v>
      </c>
      <c r="W177" s="48" t="s">
        <v>7961</v>
      </c>
      <c r="X177" s="46" t="s">
        <v>7894</v>
      </c>
      <c r="Y177" s="44" t="s">
        <v>8489</v>
      </c>
      <c r="Z177" s="44" t="s">
        <v>7896</v>
      </c>
      <c r="AA177" s="49" t="s">
        <v>7956</v>
      </c>
      <c r="AB177" s="67" t="s">
        <v>1194</v>
      </c>
      <c r="AC177" s="51" t="s">
        <v>7897</v>
      </c>
      <c r="AD177" s="52" t="s">
        <v>7898</v>
      </c>
      <c r="AE177" s="52"/>
      <c r="AF177" s="92"/>
      <c r="AG177" s="92"/>
      <c r="AH177" s="92"/>
      <c r="AI177" s="92"/>
      <c r="AJ177" s="92"/>
    </row>
    <row r="178" spans="1:36" ht="17.7" customHeight="1">
      <c r="A178" s="35">
        <f t="shared" si="4"/>
        <v>177</v>
      </c>
      <c r="B178" s="66" t="s">
        <v>8499</v>
      </c>
      <c r="C178" s="42" t="str">
        <f t="shared" si="5"/>
        <v>real_labour_productivity</v>
      </c>
      <c r="D178" s="156" t="s">
        <v>8500</v>
      </c>
      <c r="E178" s="156" t="s">
        <v>8065</v>
      </c>
      <c r="F178" s="1" t="s">
        <v>34</v>
      </c>
      <c r="G178" t="s">
        <v>466</v>
      </c>
      <c r="I178" s="1" t="s">
        <v>471</v>
      </c>
      <c r="J178" s="156" t="s">
        <v>158</v>
      </c>
      <c r="K178" s="46"/>
      <c r="L178" s="46" t="s">
        <v>8026</v>
      </c>
      <c r="M178" s="46"/>
      <c r="N178" s="46"/>
      <c r="O178" s="46"/>
      <c r="P178" s="46" t="s">
        <v>8028</v>
      </c>
      <c r="Q178" s="46"/>
      <c r="R178" s="46"/>
      <c r="S178" s="46"/>
      <c r="T178" s="46"/>
      <c r="U178" s="178" t="str">
        <f>CONCATENATE(Tabla1[[#This Row],[SDG Targets]]," ",Tabla1[[#This Row],[SDG Targets5]]," ",Tabla1[[#This Row],[SDG Targets6]]," ",Tabla1[[#This Row],[SDG Targets7]]," ",Tabla1[[#This Row],[SDG Targets8]])</f>
        <v xml:space="preserve">T 9.2    </v>
      </c>
      <c r="V178" s="156" t="s">
        <v>8434</v>
      </c>
      <c r="W178" s="53" t="s">
        <v>7961</v>
      </c>
      <c r="X178" s="46" t="s">
        <v>7894</v>
      </c>
      <c r="Y178" s="44" t="s">
        <v>8489</v>
      </c>
      <c r="Z178" s="44" t="s">
        <v>7896</v>
      </c>
      <c r="AA178" s="49" t="s">
        <v>8057</v>
      </c>
      <c r="AB178" s="67" t="s">
        <v>1831</v>
      </c>
      <c r="AC178" s="51" t="s">
        <v>7897</v>
      </c>
      <c r="AD178" s="52" t="s">
        <v>7898</v>
      </c>
      <c r="AE178" s="52"/>
      <c r="AF178" s="92"/>
      <c r="AG178" s="92"/>
      <c r="AH178" s="92"/>
      <c r="AI178" s="92"/>
      <c r="AJ178" s="92"/>
    </row>
    <row r="179" spans="1:36" ht="17.7" customHeight="1">
      <c r="A179" s="35">
        <f t="shared" si="4"/>
        <v>178</v>
      </c>
      <c r="B179" s="66" t="s">
        <v>8501</v>
      </c>
      <c r="C179" s="42" t="str">
        <f t="shared" si="5"/>
        <v>production_growth</v>
      </c>
      <c r="D179" s="156" t="s">
        <v>8502</v>
      </c>
      <c r="E179" s="156" t="s">
        <v>8065</v>
      </c>
      <c r="F179" s="1" t="s">
        <v>34</v>
      </c>
      <c r="G179" s="46"/>
      <c r="H179" s="46"/>
      <c r="I179" s="46"/>
      <c r="J179" s="156" t="s">
        <v>158</v>
      </c>
      <c r="K179" s="46"/>
      <c r="L179" s="46" t="s">
        <v>8026</v>
      </c>
      <c r="M179" s="46"/>
      <c r="N179" s="46"/>
      <c r="O179" s="46"/>
      <c r="P179" s="46" t="s">
        <v>8028</v>
      </c>
      <c r="Q179" s="46"/>
      <c r="R179" s="46"/>
      <c r="S179" s="46"/>
      <c r="T179" s="46"/>
      <c r="U179" s="178" t="str">
        <f>CONCATENATE(Tabla1[[#This Row],[SDG Targets]]," ",Tabla1[[#This Row],[SDG Targets5]]," ",Tabla1[[#This Row],[SDG Targets6]]," ",Tabla1[[#This Row],[SDG Targets7]]," ",Tabla1[[#This Row],[SDG Targets8]])</f>
        <v xml:space="preserve">T 9.2    </v>
      </c>
      <c r="V179" s="156" t="s">
        <v>8434</v>
      </c>
      <c r="W179" s="48" t="s">
        <v>7961</v>
      </c>
      <c r="X179" s="46" t="s">
        <v>7894</v>
      </c>
      <c r="Y179" s="44" t="s">
        <v>8489</v>
      </c>
      <c r="Z179" s="44" t="s">
        <v>7896</v>
      </c>
      <c r="AA179" s="49" t="s">
        <v>8405</v>
      </c>
      <c r="AB179" s="67" t="s">
        <v>1806</v>
      </c>
      <c r="AC179" s="51" t="s">
        <v>7897</v>
      </c>
      <c r="AD179" s="52" t="s">
        <v>7898</v>
      </c>
      <c r="AE179" s="52"/>
      <c r="AF179" s="92"/>
      <c r="AG179" s="92"/>
      <c r="AH179" s="92"/>
      <c r="AI179" s="92"/>
      <c r="AJ179" s="92"/>
    </row>
    <row r="180" spans="1:36" ht="32.25" customHeight="1">
      <c r="A180" s="35">
        <f t="shared" si="4"/>
        <v>179</v>
      </c>
      <c r="B180" s="66" t="s">
        <v>8503</v>
      </c>
      <c r="C180" s="42" t="str">
        <f t="shared" si="5"/>
        <v>production_in_manufacturing_aggregate</v>
      </c>
      <c r="D180" s="156" t="s">
        <v>8504</v>
      </c>
      <c r="E180" s="160" t="s">
        <v>8505</v>
      </c>
      <c r="F180" s="30" t="s">
        <v>631</v>
      </c>
      <c r="G180" t="s">
        <v>3269</v>
      </c>
      <c r="H180" s="46"/>
      <c r="I180" s="46"/>
      <c r="J180" s="156" t="s">
        <v>8506</v>
      </c>
      <c r="K180" s="46" t="s">
        <v>2669</v>
      </c>
      <c r="L180" s="46" t="s">
        <v>8026</v>
      </c>
      <c r="M180" s="46"/>
      <c r="N180" s="46"/>
      <c r="O180" s="46"/>
      <c r="P180" s="46" t="s">
        <v>8028</v>
      </c>
      <c r="Q180" s="46"/>
      <c r="R180" s="46"/>
      <c r="S180" s="46"/>
      <c r="T180" s="46"/>
      <c r="U180" s="178" t="str">
        <f>CONCATENATE(Tabla1[[#This Row],[SDG Targets]]," ",Tabla1[[#This Row],[SDG Targets5]]," ",Tabla1[[#This Row],[SDG Targets6]]," ",Tabla1[[#This Row],[SDG Targets7]]," ",Tabla1[[#This Row],[SDG Targets8]])</f>
        <v xml:space="preserve">T 9.2    </v>
      </c>
      <c r="V180" s="156" t="s">
        <v>8434</v>
      </c>
      <c r="W180" s="53" t="s">
        <v>7961</v>
      </c>
      <c r="X180" s="46" t="s">
        <v>7894</v>
      </c>
      <c r="Y180" s="44" t="s">
        <v>8507</v>
      </c>
      <c r="Z180" s="44" t="s">
        <v>8508</v>
      </c>
      <c r="AA180" s="49" t="s">
        <v>8405</v>
      </c>
      <c r="AB180" s="51" t="s">
        <v>8509</v>
      </c>
      <c r="AC180" s="60" t="s">
        <v>7980</v>
      </c>
      <c r="AD180" s="52" t="s">
        <v>7898</v>
      </c>
      <c r="AE180" s="52"/>
      <c r="AF180" s="92"/>
      <c r="AG180" s="92"/>
      <c r="AH180" s="92"/>
      <c r="AI180" s="92"/>
      <c r="AJ180" s="92"/>
    </row>
    <row r="181" spans="1:36" ht="16.5" customHeight="1">
      <c r="A181" s="35">
        <f t="shared" si="4"/>
        <v>180</v>
      </c>
      <c r="B181" s="66" t="s">
        <v>8510</v>
      </c>
      <c r="C181" s="42" t="str">
        <f t="shared" si="5"/>
        <v>emissions_from_manufacturing</v>
      </c>
      <c r="D181" s="156" t="s">
        <v>8511</v>
      </c>
      <c r="E181" s="156" t="s">
        <v>8512</v>
      </c>
      <c r="F181" s="30" t="s">
        <v>631</v>
      </c>
      <c r="G181" t="s">
        <v>1010</v>
      </c>
      <c r="J181" s="156" t="s">
        <v>8428</v>
      </c>
      <c r="K181" s="46"/>
      <c r="L181" s="46" t="s">
        <v>8026</v>
      </c>
      <c r="M181" s="46"/>
      <c r="N181" s="46"/>
      <c r="O181" s="46"/>
      <c r="P181" s="46" t="s">
        <v>8029</v>
      </c>
      <c r="Q181" s="46"/>
      <c r="R181" s="46"/>
      <c r="S181" s="46"/>
      <c r="T181" s="46"/>
      <c r="U181" s="178" t="str">
        <f>CONCATENATE(Tabla1[[#This Row],[SDG Targets]]," ",Tabla1[[#This Row],[SDG Targets5]]," ",Tabla1[[#This Row],[SDG Targets6]]," ",Tabla1[[#This Row],[SDG Targets7]]," ",Tabla1[[#This Row],[SDG Targets8]])</f>
        <v xml:space="preserve">T 9.4    </v>
      </c>
      <c r="V181" s="156" t="s">
        <v>8031</v>
      </c>
      <c r="W181" s="48" t="s">
        <v>7961</v>
      </c>
      <c r="X181" s="46" t="s">
        <v>7921</v>
      </c>
      <c r="Y181" s="44" t="s">
        <v>7948</v>
      </c>
      <c r="Z181" s="44" t="s">
        <v>8404</v>
      </c>
      <c r="AA181" s="49" t="s">
        <v>8405</v>
      </c>
      <c r="AB181" s="67" t="s">
        <v>4616</v>
      </c>
      <c r="AC181" s="60" t="s">
        <v>7980</v>
      </c>
      <c r="AD181" s="52" t="s">
        <v>7898</v>
      </c>
      <c r="AE181" s="52"/>
      <c r="AF181" s="92"/>
      <c r="AG181" s="92"/>
      <c r="AH181" s="92"/>
      <c r="AI181" s="92"/>
      <c r="AJ181" s="92"/>
    </row>
    <row r="182" spans="1:36" ht="17.100000000000001" customHeight="1">
      <c r="A182" s="35">
        <f t="shared" si="4"/>
        <v>181</v>
      </c>
      <c r="B182" s="66" t="s">
        <v>8513</v>
      </c>
      <c r="C182" s="42" t="str">
        <f t="shared" si="5"/>
        <v>emissions_from_agriculture</v>
      </c>
      <c r="D182" s="156" t="s">
        <v>8514</v>
      </c>
      <c r="E182" s="160" t="s">
        <v>8515</v>
      </c>
      <c r="F182" s="68" t="s">
        <v>525</v>
      </c>
      <c r="G182" s="46" t="s">
        <v>1010</v>
      </c>
      <c r="H182" s="46"/>
      <c r="I182" s="46"/>
      <c r="J182" s="156" t="s">
        <v>8428</v>
      </c>
      <c r="K182" s="46"/>
      <c r="L182" s="46" t="s">
        <v>8026</v>
      </c>
      <c r="M182" s="46"/>
      <c r="N182" s="46"/>
      <c r="O182" s="46"/>
      <c r="P182" s="46" t="s">
        <v>8029</v>
      </c>
      <c r="Q182" s="46"/>
      <c r="R182" s="46"/>
      <c r="S182" s="46"/>
      <c r="T182" s="46"/>
      <c r="U182" s="178" t="str">
        <f>CONCATENATE(Tabla1[[#This Row],[SDG Targets]]," ",Tabla1[[#This Row],[SDG Targets5]]," ",Tabla1[[#This Row],[SDG Targets6]]," ",Tabla1[[#This Row],[SDG Targets7]]," ",Tabla1[[#This Row],[SDG Targets8]])</f>
        <v xml:space="preserve">T 9.4    </v>
      </c>
      <c r="V182" s="156" t="s">
        <v>8031</v>
      </c>
      <c r="W182" s="53" t="s">
        <v>7961</v>
      </c>
      <c r="X182" s="46" t="s">
        <v>7921</v>
      </c>
      <c r="Y182" s="44" t="s">
        <v>7948</v>
      </c>
      <c r="Z182" s="44" t="s">
        <v>8404</v>
      </c>
      <c r="AA182" s="49" t="s">
        <v>8405</v>
      </c>
      <c r="AB182" s="67" t="s">
        <v>3381</v>
      </c>
      <c r="AC182" s="60" t="s">
        <v>7980</v>
      </c>
      <c r="AD182" s="52" t="s">
        <v>7898</v>
      </c>
      <c r="AE182" s="52"/>
      <c r="AF182" s="92"/>
      <c r="AG182" s="92"/>
      <c r="AH182" s="92"/>
      <c r="AI182" s="92"/>
      <c r="AJ182" s="92"/>
    </row>
    <row r="183" spans="1:36" ht="17.100000000000001" customHeight="1">
      <c r="A183" s="35">
        <f t="shared" si="4"/>
        <v>182</v>
      </c>
      <c r="B183" s="66" t="s">
        <v>1388</v>
      </c>
      <c r="C183" s="42" t="str">
        <f t="shared" si="5"/>
        <v>income_of_households</v>
      </c>
      <c r="D183" s="156" t="s">
        <v>8516</v>
      </c>
      <c r="E183" s="156" t="s">
        <v>8517</v>
      </c>
      <c r="F183" s="68" t="s">
        <v>903</v>
      </c>
      <c r="G183" s="46" t="s">
        <v>1010</v>
      </c>
      <c r="H183" s="46"/>
      <c r="I183" s="46"/>
      <c r="J183" s="156" t="s">
        <v>8518</v>
      </c>
      <c r="K183" s="46"/>
      <c r="L183" s="46" t="s">
        <v>7888</v>
      </c>
      <c r="M183" s="46"/>
      <c r="N183" s="46"/>
      <c r="O183" s="46"/>
      <c r="P183" s="46" t="s">
        <v>7891</v>
      </c>
      <c r="Q183" s="46" t="s">
        <v>8519</v>
      </c>
      <c r="R183" s="46"/>
      <c r="S183" s="46"/>
      <c r="T183" s="46"/>
      <c r="U183" s="178" t="str">
        <f>CONCATENATE(Tabla1[[#This Row],[SDG Targets]]," ",Tabla1[[#This Row],[SDG Targets5]]," ",Tabla1[[#This Row],[SDG Targets6]]," ",Tabla1[[#This Row],[SDG Targets7]]," ",Tabla1[[#This Row],[SDG Targets8]])</f>
        <v xml:space="preserve">T 10.2 T 10.3   </v>
      </c>
      <c r="V183" s="156" t="s">
        <v>8418</v>
      </c>
      <c r="W183" s="48" t="s">
        <v>7893</v>
      </c>
      <c r="X183" s="46" t="s">
        <v>7894</v>
      </c>
      <c r="Y183" s="44" t="s">
        <v>7895</v>
      </c>
      <c r="Z183" s="44" t="s">
        <v>8520</v>
      </c>
      <c r="AA183" s="49"/>
      <c r="AB183" s="218" t="s">
        <v>8521</v>
      </c>
      <c r="AC183" s="51" t="s">
        <v>7897</v>
      </c>
      <c r="AD183" s="52" t="s">
        <v>7898</v>
      </c>
      <c r="AE183" s="52"/>
      <c r="AF183" s="146" t="s">
        <v>8522</v>
      </c>
      <c r="AG183" s="92"/>
      <c r="AH183" s="92"/>
      <c r="AI183" s="92"/>
      <c r="AJ183" s="92"/>
    </row>
    <row r="184" spans="1:36" ht="15" customHeight="1">
      <c r="A184" s="35">
        <f t="shared" si="4"/>
        <v>183</v>
      </c>
      <c r="B184" s="66" t="s">
        <v>8523</v>
      </c>
      <c r="C184" s="42" t="str">
        <f t="shared" si="5"/>
        <v>migration_foreign_born_population</v>
      </c>
      <c r="D184" s="156" t="s">
        <v>8524</v>
      </c>
      <c r="E184" s="160" t="s">
        <v>8525</v>
      </c>
      <c r="F184" s="1" t="s">
        <v>34</v>
      </c>
      <c r="G184" t="s">
        <v>944</v>
      </c>
      <c r="H184" s="46"/>
      <c r="I184" s="46"/>
      <c r="J184" s="156" t="s">
        <v>7886</v>
      </c>
      <c r="K184" s="46"/>
      <c r="L184" s="46" t="s">
        <v>7888</v>
      </c>
      <c r="M184" s="46"/>
      <c r="N184" s="46"/>
      <c r="O184" s="46"/>
      <c r="P184" s="46" t="s">
        <v>7891</v>
      </c>
      <c r="Q184" s="46" t="s">
        <v>8519</v>
      </c>
      <c r="R184" s="46"/>
      <c r="S184" s="46"/>
      <c r="T184" s="46"/>
      <c r="U184" s="178" t="str">
        <f>CONCATENATE(Tabla1[[#This Row],[SDG Targets]]," ",Tabla1[[#This Row],[SDG Targets5]]," ",Tabla1[[#This Row],[SDG Targets6]]," ",Tabla1[[#This Row],[SDG Targets7]]," ",Tabla1[[#This Row],[SDG Targets8]])</f>
        <v xml:space="preserve">T 10.2 T 10.3   </v>
      </c>
      <c r="V184" s="156" t="s">
        <v>8418</v>
      </c>
      <c r="W184" s="70" t="s">
        <v>7893</v>
      </c>
      <c r="X184" s="46" t="s">
        <v>7921</v>
      </c>
      <c r="Y184" s="44" t="s">
        <v>7895</v>
      </c>
      <c r="Z184" s="44" t="s">
        <v>7922</v>
      </c>
      <c r="AA184" s="49"/>
      <c r="AB184" s="51" t="s">
        <v>8526</v>
      </c>
      <c r="AC184" s="51" t="s">
        <v>7897</v>
      </c>
      <c r="AD184" s="52" t="s">
        <v>7898</v>
      </c>
      <c r="AE184" s="52"/>
      <c r="AF184" s="146" t="s">
        <v>8527</v>
      </c>
      <c r="AG184" s="92"/>
      <c r="AH184" s="92"/>
      <c r="AI184" s="92"/>
      <c r="AJ184" s="92"/>
    </row>
    <row r="185" spans="1:36" ht="15" customHeight="1">
      <c r="A185" s="35">
        <f t="shared" si="4"/>
        <v>184</v>
      </c>
      <c r="B185" s="66" t="s">
        <v>8528</v>
      </c>
      <c r="C185" s="42" t="str">
        <f t="shared" si="5"/>
        <v>tenancy</v>
      </c>
      <c r="D185" s="156" t="s">
        <v>8529</v>
      </c>
      <c r="E185" s="156" t="s">
        <v>8530</v>
      </c>
      <c r="F185" s="1" t="s">
        <v>903</v>
      </c>
      <c r="G185" t="s">
        <v>68</v>
      </c>
      <c r="H185" s="46"/>
      <c r="I185" s="46"/>
      <c r="J185" s="156" t="s">
        <v>7886</v>
      </c>
      <c r="K185" s="46"/>
      <c r="L185" s="46" t="s">
        <v>7902</v>
      </c>
      <c r="M185" s="46"/>
      <c r="N185" s="46"/>
      <c r="O185" s="46"/>
      <c r="P185" s="46" t="s">
        <v>7904</v>
      </c>
      <c r="Q185" s="46"/>
      <c r="R185" s="46"/>
      <c r="S185" s="46"/>
      <c r="T185" s="46"/>
      <c r="U185" s="178" t="str">
        <f>CONCATENATE(Tabla1[[#This Row],[SDG Targets]]," ",Tabla1[[#This Row],[SDG Targets5]]," ",Tabla1[[#This Row],[SDG Targets6]]," ",Tabla1[[#This Row],[SDG Targets7]]," ",Tabla1[[#This Row],[SDG Targets8]])</f>
        <v xml:space="preserve">T 11.1    </v>
      </c>
      <c r="V185" s="156" t="s">
        <v>8418</v>
      </c>
      <c r="W185" s="48" t="s">
        <v>7893</v>
      </c>
      <c r="X185" s="69" t="s">
        <v>7921</v>
      </c>
      <c r="Y185" s="44" t="s">
        <v>7895</v>
      </c>
      <c r="Z185" s="44" t="s">
        <v>7896</v>
      </c>
      <c r="AA185" s="49"/>
      <c r="AB185" s="51" t="s">
        <v>8531</v>
      </c>
      <c r="AC185" s="51" t="s">
        <v>7897</v>
      </c>
      <c r="AD185" s="52" t="s">
        <v>7898</v>
      </c>
      <c r="AE185" s="52"/>
      <c r="AF185" s="146" t="s">
        <v>8532</v>
      </c>
      <c r="AG185" s="92"/>
      <c r="AH185" s="92"/>
      <c r="AI185" s="92"/>
      <c r="AJ185" s="92"/>
    </row>
    <row r="186" spans="1:36" ht="29.1" customHeight="1">
      <c r="A186" s="35">
        <f t="shared" si="4"/>
        <v>185</v>
      </c>
      <c r="B186" s="66" t="s">
        <v>8533</v>
      </c>
      <c r="C186" s="42" t="str">
        <f t="shared" si="5"/>
        <v>transportation_passenger_distance_aggregate_2_wheeler</v>
      </c>
      <c r="D186" s="156" t="s">
        <v>8534</v>
      </c>
      <c r="E186" s="160" t="s">
        <v>8535</v>
      </c>
      <c r="F186" s="30" t="s">
        <v>58</v>
      </c>
      <c r="G186" t="s">
        <v>526</v>
      </c>
      <c r="J186" s="156" t="s">
        <v>6562</v>
      </c>
      <c r="K186" s="46" t="s">
        <v>2669</v>
      </c>
      <c r="L186" s="46" t="s">
        <v>7902</v>
      </c>
      <c r="M186" s="46"/>
      <c r="N186" s="46"/>
      <c r="O186" s="46"/>
      <c r="P186" s="46" t="s">
        <v>8354</v>
      </c>
      <c r="Q186" s="46"/>
      <c r="R186" s="46"/>
      <c r="S186" s="46"/>
      <c r="T186" s="35"/>
      <c r="U186" t="str">
        <f>CONCATENATE(Tabla1[[#This Row],[SDG Targets]]," ",Tabla1[[#This Row],[SDG Targets5]]," ",Tabla1[[#This Row],[SDG Targets6]]," ",Tabla1[[#This Row],[SDG Targets7]]," ",Tabla1[[#This Row],[SDG Targets8]])</f>
        <v xml:space="preserve">T 11.2    </v>
      </c>
      <c r="V186" s="156" t="s">
        <v>8418</v>
      </c>
      <c r="W186" s="62" t="s">
        <v>7961</v>
      </c>
      <c r="X186" s="35"/>
      <c r="Y186" s="35"/>
      <c r="Z186" s="75"/>
      <c r="AA186" s="35"/>
      <c r="AB186" s="67" t="s">
        <v>5615</v>
      </c>
      <c r="AC186" s="60" t="s">
        <v>7980</v>
      </c>
      <c r="AD186" s="52" t="s">
        <v>7898</v>
      </c>
      <c r="AE186" s="52"/>
      <c r="AF186" s="92"/>
      <c r="AG186" s="92"/>
      <c r="AH186" s="92"/>
      <c r="AI186" s="92"/>
      <c r="AJ186" s="92"/>
    </row>
    <row r="187" spans="1:36" ht="31.2" customHeight="1">
      <c r="A187" s="35">
        <f t="shared" si="4"/>
        <v>186</v>
      </c>
      <c r="B187" s="66" t="s">
        <v>8536</v>
      </c>
      <c r="C187" s="42" t="str">
        <f t="shared" si="5"/>
        <v>transportation_passenger_distance_aggregate_ldv</v>
      </c>
      <c r="D187" s="156" t="s">
        <v>8537</v>
      </c>
      <c r="E187" s="156" t="s">
        <v>8535</v>
      </c>
      <c r="F187" s="68" t="s">
        <v>58</v>
      </c>
      <c r="G187" t="s">
        <v>526</v>
      </c>
      <c r="H187" s="46"/>
      <c r="I187" s="46"/>
      <c r="J187" s="156" t="s">
        <v>6562</v>
      </c>
      <c r="K187" s="46" t="s">
        <v>2669</v>
      </c>
      <c r="L187" s="46" t="s">
        <v>7902</v>
      </c>
      <c r="M187" s="46"/>
      <c r="N187" s="46"/>
      <c r="O187" s="46"/>
      <c r="P187" s="46" t="s">
        <v>8354</v>
      </c>
      <c r="Q187" s="46"/>
      <c r="R187" s="46"/>
      <c r="S187" s="46"/>
      <c r="T187" s="35"/>
      <c r="U187" t="str">
        <f>CONCATENATE(Tabla1[[#This Row],[SDG Targets]]," ",Tabla1[[#This Row],[SDG Targets5]]," ",Tabla1[[#This Row],[SDG Targets6]]," ",Tabla1[[#This Row],[SDG Targets7]]," ",Tabla1[[#This Row],[SDG Targets8]])</f>
        <v xml:space="preserve">T 11.2    </v>
      </c>
      <c r="V187" s="156" t="s">
        <v>8418</v>
      </c>
      <c r="W187" s="58" t="s">
        <v>7961</v>
      </c>
      <c r="X187" s="35" t="s">
        <v>7894</v>
      </c>
      <c r="Y187" s="35" t="s">
        <v>8507</v>
      </c>
      <c r="Z187" s="75" t="s">
        <v>8508</v>
      </c>
      <c r="AA187" s="35" t="s">
        <v>8057</v>
      </c>
      <c r="AB187" s="67" t="s">
        <v>5618</v>
      </c>
      <c r="AC187" s="60" t="s">
        <v>7980</v>
      </c>
      <c r="AD187" s="52" t="s">
        <v>7898</v>
      </c>
      <c r="AE187" s="52"/>
      <c r="AF187" s="92"/>
      <c r="AG187" s="92"/>
      <c r="AH187" s="92"/>
      <c r="AI187" s="92"/>
      <c r="AJ187" s="92"/>
    </row>
    <row r="188" spans="1:36" ht="27.6" customHeight="1">
      <c r="A188" s="35">
        <f t="shared" si="4"/>
        <v>187</v>
      </c>
      <c r="B188" s="66" t="s">
        <v>8538</v>
      </c>
      <c r="C188" s="42" t="str">
        <f t="shared" si="5"/>
        <v>transportation_passenger_distance_aggregate_aviation</v>
      </c>
      <c r="D188" s="156" t="s">
        <v>8539</v>
      </c>
      <c r="E188" s="160" t="s">
        <v>8540</v>
      </c>
      <c r="F188" s="68" t="s">
        <v>58</v>
      </c>
      <c r="G188" t="s">
        <v>526</v>
      </c>
      <c r="H188" s="46"/>
      <c r="I188" s="46"/>
      <c r="J188" s="156" t="s">
        <v>6562</v>
      </c>
      <c r="K188" s="46" t="s">
        <v>2669</v>
      </c>
      <c r="L188" s="46" t="s">
        <v>7902</v>
      </c>
      <c r="M188" s="46"/>
      <c r="N188" s="46"/>
      <c r="O188" s="46"/>
      <c r="P188" s="46" t="s">
        <v>8354</v>
      </c>
      <c r="Q188" s="46"/>
      <c r="R188" s="46"/>
      <c r="S188" s="46"/>
      <c r="T188" s="35"/>
      <c r="U188" t="str">
        <f>CONCATENATE(Tabla1[[#This Row],[SDG Targets]]," ",Tabla1[[#This Row],[SDG Targets5]]," ",Tabla1[[#This Row],[SDG Targets6]]," ",Tabla1[[#This Row],[SDG Targets7]]," ",Tabla1[[#This Row],[SDG Targets8]])</f>
        <v xml:space="preserve">T 11.2    </v>
      </c>
      <c r="V188" s="156" t="s">
        <v>8418</v>
      </c>
      <c r="W188" s="62" t="s">
        <v>7961</v>
      </c>
      <c r="X188" s="35" t="s">
        <v>7894</v>
      </c>
      <c r="Y188" s="35" t="s">
        <v>8507</v>
      </c>
      <c r="Z188" s="75" t="s">
        <v>8508</v>
      </c>
      <c r="AA188" s="35" t="s">
        <v>8057</v>
      </c>
      <c r="AB188" s="67" t="s">
        <v>5621</v>
      </c>
      <c r="AC188" s="60" t="s">
        <v>7980</v>
      </c>
      <c r="AD188" s="52" t="s">
        <v>7898</v>
      </c>
      <c r="AE188" s="52"/>
      <c r="AF188" s="92"/>
      <c r="AG188" s="92"/>
      <c r="AH188" s="92"/>
      <c r="AI188" s="92"/>
      <c r="AJ188" s="92"/>
    </row>
    <row r="189" spans="1:36" ht="28.5" customHeight="1">
      <c r="A189" s="35">
        <f t="shared" si="4"/>
        <v>188</v>
      </c>
      <c r="B189" s="66" t="s">
        <v>8541</v>
      </c>
      <c r="C189" s="42" t="str">
        <f t="shared" si="5"/>
        <v>transportation_passenger_distance_aggregate_bike</v>
      </c>
      <c r="D189" s="156" t="s">
        <v>8542</v>
      </c>
      <c r="E189" s="156" t="s">
        <v>8543</v>
      </c>
      <c r="F189" s="68" t="s">
        <v>58</v>
      </c>
      <c r="G189" t="s">
        <v>526</v>
      </c>
      <c r="H189" s="46"/>
      <c r="I189" s="46"/>
      <c r="J189" s="156" t="s">
        <v>6562</v>
      </c>
      <c r="K189" s="46" t="s">
        <v>2669</v>
      </c>
      <c r="L189" s="46" t="s">
        <v>7902</v>
      </c>
      <c r="M189" s="46"/>
      <c r="N189" s="46"/>
      <c r="O189" s="46"/>
      <c r="P189" s="46" t="s">
        <v>8354</v>
      </c>
      <c r="Q189" s="46"/>
      <c r="R189" s="46"/>
      <c r="S189" s="46"/>
      <c r="T189" s="35"/>
      <c r="U189" t="str">
        <f>CONCATENATE(Tabla1[[#This Row],[SDG Targets]]," ",Tabla1[[#This Row],[SDG Targets5]]," ",Tabla1[[#This Row],[SDG Targets6]]," ",Tabla1[[#This Row],[SDG Targets7]]," ",Tabla1[[#This Row],[SDG Targets8]])</f>
        <v xml:space="preserve">T 11.2    </v>
      </c>
      <c r="V189" s="156" t="s">
        <v>8418</v>
      </c>
      <c r="W189" s="58" t="s">
        <v>7961</v>
      </c>
      <c r="X189" s="35" t="s">
        <v>7894</v>
      </c>
      <c r="Y189" s="35" t="s">
        <v>8507</v>
      </c>
      <c r="Z189" s="75" t="s">
        <v>8508</v>
      </c>
      <c r="AA189" s="35" t="s">
        <v>8057</v>
      </c>
      <c r="AB189" s="67" t="s">
        <v>5624</v>
      </c>
      <c r="AC189" s="60" t="s">
        <v>7980</v>
      </c>
      <c r="AD189" s="52" t="s">
        <v>7898</v>
      </c>
      <c r="AE189" s="52"/>
      <c r="AF189" s="92"/>
      <c r="AG189" s="92"/>
      <c r="AH189" s="92"/>
      <c r="AI189" s="92"/>
      <c r="AJ189" s="92"/>
    </row>
    <row r="190" spans="1:36" ht="27.6" customHeight="1">
      <c r="A190" s="35">
        <f t="shared" si="4"/>
        <v>189</v>
      </c>
      <c r="B190" s="66" t="s">
        <v>8544</v>
      </c>
      <c r="C190" s="42" t="str">
        <f t="shared" si="5"/>
        <v>transportation_passenger_distance_aggregate_bus</v>
      </c>
      <c r="D190" s="156" t="s">
        <v>8545</v>
      </c>
      <c r="E190" s="160" t="s">
        <v>8546</v>
      </c>
      <c r="F190" s="68" t="s">
        <v>58</v>
      </c>
      <c r="G190" t="s">
        <v>526</v>
      </c>
      <c r="H190" s="46"/>
      <c r="I190" s="46"/>
      <c r="J190" s="156" t="s">
        <v>6562</v>
      </c>
      <c r="K190" s="46" t="s">
        <v>2669</v>
      </c>
      <c r="L190" s="46" t="s">
        <v>7902</v>
      </c>
      <c r="M190" s="46"/>
      <c r="N190" s="46"/>
      <c r="O190" s="46"/>
      <c r="P190" s="46" t="s">
        <v>8354</v>
      </c>
      <c r="Q190" s="46"/>
      <c r="R190" s="46"/>
      <c r="S190" s="46"/>
      <c r="T190" s="35"/>
      <c r="U190" t="str">
        <f>CONCATENATE(Tabla1[[#This Row],[SDG Targets]]," ",Tabla1[[#This Row],[SDG Targets5]]," ",Tabla1[[#This Row],[SDG Targets6]]," ",Tabla1[[#This Row],[SDG Targets7]]," ",Tabla1[[#This Row],[SDG Targets8]])</f>
        <v xml:space="preserve">T 11.2    </v>
      </c>
      <c r="V190" s="156" t="s">
        <v>8418</v>
      </c>
      <c r="W190" s="62" t="s">
        <v>7961</v>
      </c>
      <c r="X190" s="35" t="s">
        <v>7894</v>
      </c>
      <c r="Y190" s="35" t="s">
        <v>8507</v>
      </c>
      <c r="Z190" s="75" t="s">
        <v>8508</v>
      </c>
      <c r="AA190" s="35" t="s">
        <v>8057</v>
      </c>
      <c r="AB190" s="67" t="s">
        <v>5628</v>
      </c>
      <c r="AC190" s="60" t="s">
        <v>7980</v>
      </c>
      <c r="AD190" s="52" t="s">
        <v>7898</v>
      </c>
      <c r="AE190" s="52"/>
      <c r="AF190" s="92"/>
      <c r="AG190" s="92"/>
      <c r="AH190" s="92"/>
      <c r="AI190" s="92"/>
      <c r="AJ190" s="92"/>
    </row>
    <row r="191" spans="1:36" ht="27.6" customHeight="1">
      <c r="A191" s="35">
        <f t="shared" si="4"/>
        <v>190</v>
      </c>
      <c r="B191" s="66" t="s">
        <v>8547</v>
      </c>
      <c r="C191" s="42" t="str">
        <f t="shared" si="5"/>
        <v>transportation_passenger_distance_aggregate_metro_tram</v>
      </c>
      <c r="D191" s="156" t="s">
        <v>8548</v>
      </c>
      <c r="E191" s="156" t="s">
        <v>8549</v>
      </c>
      <c r="F191" s="68" t="s">
        <v>58</v>
      </c>
      <c r="G191" t="s">
        <v>526</v>
      </c>
      <c r="H191" s="46"/>
      <c r="I191" s="46"/>
      <c r="J191" s="156" t="s">
        <v>6562</v>
      </c>
      <c r="K191" s="46" t="s">
        <v>2669</v>
      </c>
      <c r="L191" s="46" t="s">
        <v>7902</v>
      </c>
      <c r="M191" s="46"/>
      <c r="N191" s="46"/>
      <c r="O191" s="46"/>
      <c r="P191" s="46" t="s">
        <v>8354</v>
      </c>
      <c r="Q191" s="46"/>
      <c r="R191" s="46"/>
      <c r="S191" s="46"/>
      <c r="T191" s="35"/>
      <c r="U191" t="str">
        <f>CONCATENATE(Tabla1[[#This Row],[SDG Targets]]," ",Tabla1[[#This Row],[SDG Targets5]]," ",Tabla1[[#This Row],[SDG Targets6]]," ",Tabla1[[#This Row],[SDG Targets7]]," ",Tabla1[[#This Row],[SDG Targets8]])</f>
        <v xml:space="preserve">T 11.2    </v>
      </c>
      <c r="V191" s="156" t="s">
        <v>8418</v>
      </c>
      <c r="W191" s="58" t="s">
        <v>7961</v>
      </c>
      <c r="X191" s="35" t="s">
        <v>7894</v>
      </c>
      <c r="Y191" s="35" t="s">
        <v>8507</v>
      </c>
      <c r="Z191" s="75" t="s">
        <v>8508</v>
      </c>
      <c r="AA191" s="35" t="s">
        <v>8057</v>
      </c>
      <c r="AB191" s="67" t="s">
        <v>5631</v>
      </c>
      <c r="AC191" s="60" t="s">
        <v>7980</v>
      </c>
      <c r="AD191" s="52" t="s">
        <v>7898</v>
      </c>
      <c r="AE191" s="52"/>
      <c r="AF191" s="92"/>
      <c r="AG191" s="92"/>
      <c r="AH191" s="92"/>
      <c r="AI191" s="92"/>
      <c r="AJ191" s="92"/>
    </row>
    <row r="192" spans="1:36" ht="29.1" customHeight="1">
      <c r="A192" s="35">
        <f t="shared" si="4"/>
        <v>191</v>
      </c>
      <c r="B192" s="66" t="s">
        <v>8550</v>
      </c>
      <c r="C192" s="42" t="str">
        <f t="shared" si="5"/>
        <v>transportation_passenger_distance_aggregate_rail</v>
      </c>
      <c r="D192" s="156" t="s">
        <v>8551</v>
      </c>
      <c r="E192" s="160" t="s">
        <v>8552</v>
      </c>
      <c r="F192" s="68" t="s">
        <v>58</v>
      </c>
      <c r="G192" t="s">
        <v>526</v>
      </c>
      <c r="H192" s="46"/>
      <c r="I192" s="46"/>
      <c r="J192" s="156" t="s">
        <v>6562</v>
      </c>
      <c r="K192" s="46" t="s">
        <v>2669</v>
      </c>
      <c r="L192" s="46" t="s">
        <v>7902</v>
      </c>
      <c r="M192" s="46"/>
      <c r="N192" s="46"/>
      <c r="O192" s="46"/>
      <c r="P192" s="46" t="s">
        <v>8354</v>
      </c>
      <c r="Q192" s="46"/>
      <c r="R192" s="46"/>
      <c r="S192" s="46"/>
      <c r="T192" s="35"/>
      <c r="U192" t="str">
        <f>CONCATENATE(Tabla1[[#This Row],[SDG Targets]]," ",Tabla1[[#This Row],[SDG Targets5]]," ",Tabla1[[#This Row],[SDG Targets6]]," ",Tabla1[[#This Row],[SDG Targets7]]," ",Tabla1[[#This Row],[SDG Targets8]])</f>
        <v xml:space="preserve">T 11.2    </v>
      </c>
      <c r="V192" s="156" t="s">
        <v>8418</v>
      </c>
      <c r="W192" s="62" t="s">
        <v>7961</v>
      </c>
      <c r="X192" s="35" t="s">
        <v>7894</v>
      </c>
      <c r="Y192" s="35" t="s">
        <v>8507</v>
      </c>
      <c r="Z192" s="75" t="s">
        <v>8508</v>
      </c>
      <c r="AA192" s="35" t="s">
        <v>8057</v>
      </c>
      <c r="AB192" s="67" t="s">
        <v>5634</v>
      </c>
      <c r="AC192" s="60" t="s">
        <v>7980</v>
      </c>
      <c r="AD192" s="52" t="s">
        <v>7898</v>
      </c>
      <c r="AE192" s="52"/>
      <c r="AF192" s="92"/>
      <c r="AG192" s="92"/>
      <c r="AH192" s="92"/>
      <c r="AI192" s="92"/>
      <c r="AJ192" s="92"/>
    </row>
    <row r="193" spans="1:36" ht="29.1" customHeight="1">
      <c r="A193" s="35">
        <f t="shared" si="4"/>
        <v>192</v>
      </c>
      <c r="B193" s="66" t="s">
        <v>8553</v>
      </c>
      <c r="C193" s="42" t="str">
        <f t="shared" si="5"/>
        <v>transportation_passenger_distance_aggregate_walk</v>
      </c>
      <c r="D193" s="156" t="s">
        <v>8554</v>
      </c>
      <c r="E193" s="156" t="s">
        <v>8535</v>
      </c>
      <c r="F193" s="68" t="s">
        <v>58</v>
      </c>
      <c r="G193" t="s">
        <v>526</v>
      </c>
      <c r="H193" s="46"/>
      <c r="I193" s="46"/>
      <c r="J193" s="156" t="s">
        <v>6562</v>
      </c>
      <c r="K193" s="46" t="s">
        <v>2669</v>
      </c>
      <c r="L193" s="46" t="s">
        <v>7902</v>
      </c>
      <c r="M193" s="46"/>
      <c r="N193" s="46"/>
      <c r="O193" s="46"/>
      <c r="P193" s="46" t="s">
        <v>8354</v>
      </c>
      <c r="Q193" s="46"/>
      <c r="R193" s="46"/>
      <c r="S193" s="46"/>
      <c r="T193" s="35"/>
      <c r="U193" t="str">
        <f>CONCATENATE(Tabla1[[#This Row],[SDG Targets]]," ",Tabla1[[#This Row],[SDG Targets5]]," ",Tabla1[[#This Row],[SDG Targets6]]," ",Tabla1[[#This Row],[SDG Targets7]]," ",Tabla1[[#This Row],[SDG Targets8]])</f>
        <v xml:space="preserve">T 11.2    </v>
      </c>
      <c r="V193" s="156" t="s">
        <v>8418</v>
      </c>
      <c r="W193" s="58" t="s">
        <v>7961</v>
      </c>
      <c r="X193" s="35" t="s">
        <v>7894</v>
      </c>
      <c r="Y193" s="35" t="s">
        <v>8507</v>
      </c>
      <c r="Z193" s="75" t="s">
        <v>8508</v>
      </c>
      <c r="AA193" s="35" t="s">
        <v>8057</v>
      </c>
      <c r="AB193" s="67" t="s">
        <v>5636</v>
      </c>
      <c r="AC193" s="60" t="s">
        <v>7980</v>
      </c>
      <c r="AD193" s="52" t="s">
        <v>7898</v>
      </c>
      <c r="AE193" s="52"/>
      <c r="AF193" s="92"/>
      <c r="AG193" s="92"/>
      <c r="AH193" s="92"/>
      <c r="AI193" s="92"/>
      <c r="AJ193" s="92"/>
    </row>
    <row r="194" spans="1:36" s="56" customFormat="1" ht="28.5" customHeight="1">
      <c r="A194" s="35">
        <f t="shared" si="4"/>
        <v>193</v>
      </c>
      <c r="B194" s="76" t="s">
        <v>8555</v>
      </c>
      <c r="C194" s="42" t="str">
        <f t="shared" si="5"/>
        <v>share_of_demand_for_passenger_two_wheelers</v>
      </c>
      <c r="D194" s="156" t="s">
        <v>8556</v>
      </c>
      <c r="E194" s="160" t="s">
        <v>8341</v>
      </c>
      <c r="F194" s="46" t="s">
        <v>58</v>
      </c>
      <c r="G194" s="46" t="s">
        <v>526</v>
      </c>
      <c r="H194" s="46"/>
      <c r="I194" s="46"/>
      <c r="J194" s="156" t="s">
        <v>7886</v>
      </c>
      <c r="K194" s="57"/>
      <c r="L194" s="46" t="s">
        <v>7902</v>
      </c>
      <c r="M194" s="46"/>
      <c r="N194" s="46"/>
      <c r="O194" s="46"/>
      <c r="P194" s="46" t="s">
        <v>8354</v>
      </c>
      <c r="Q194" s="57"/>
      <c r="R194" s="57"/>
      <c r="S194" s="57"/>
      <c r="T194" s="35"/>
      <c r="U194" t="str">
        <f>CONCATENATE(Tabla1[[#This Row],[SDG Targets]]," ",Tabla1[[#This Row],[SDG Targets5]]," ",Tabla1[[#This Row],[SDG Targets6]]," ",Tabla1[[#This Row],[SDG Targets7]]," ",Tabla1[[#This Row],[SDG Targets8]])</f>
        <v xml:space="preserve">T 11.2    </v>
      </c>
      <c r="V194" s="156" t="s">
        <v>8418</v>
      </c>
      <c r="W194" s="62" t="s">
        <v>7946</v>
      </c>
      <c r="X194" s="35"/>
      <c r="Y194" s="35"/>
      <c r="Z194" s="75"/>
      <c r="AA194" s="35"/>
      <c r="AB194" s="44" t="s">
        <v>8557</v>
      </c>
      <c r="AC194" s="60" t="s">
        <v>7980</v>
      </c>
      <c r="AD194" s="52" t="s">
        <v>7898</v>
      </c>
      <c r="AE194" s="52"/>
      <c r="AF194" s="93"/>
      <c r="AG194" s="93"/>
      <c r="AH194" s="93"/>
      <c r="AI194" s="93"/>
      <c r="AJ194" s="93"/>
    </row>
    <row r="195" spans="1:36" s="56" customFormat="1" ht="18" customHeight="1">
      <c r="A195" s="35">
        <f t="shared" ref="A195:A251" si="6">A194+1</f>
        <v>194</v>
      </c>
      <c r="B195" s="76" t="s">
        <v>8558</v>
      </c>
      <c r="C195" s="42" t="str">
        <f t="shared" ref="C195:C226" si="7">SUBSTITUTE(SUBSTITUTE(SUBSTITUTE(SUBSTITUTE(SUBSTITUTE(SUBSTITUTE(SUBSTITUTE(SUBSTITUTE(LOWER(B195), "(", ""), ")", ""), " - ", "_"), " ", "_"), ",", ""), ".", ""), "-", "_"), ":", "")</f>
        <v>share_of_demand_for_passenger_buses</v>
      </c>
      <c r="D195" s="156" t="s">
        <v>8559</v>
      </c>
      <c r="E195" s="160" t="s">
        <v>8341</v>
      </c>
      <c r="F195" s="46" t="s">
        <v>58</v>
      </c>
      <c r="G195" s="46" t="s">
        <v>526</v>
      </c>
      <c r="H195" s="46"/>
      <c r="I195" s="46"/>
      <c r="J195" s="156" t="s">
        <v>7886</v>
      </c>
      <c r="K195" s="57"/>
      <c r="L195" s="46" t="s">
        <v>7902</v>
      </c>
      <c r="M195" s="46"/>
      <c r="N195" s="46"/>
      <c r="O195" s="46"/>
      <c r="P195" s="46" t="s">
        <v>8354</v>
      </c>
      <c r="Q195" s="57"/>
      <c r="R195" s="57"/>
      <c r="S195" s="57"/>
      <c r="T195" s="35"/>
      <c r="U195" t="str">
        <f>CONCATENATE(Tabla1[[#This Row],[SDG Targets]]," ",Tabla1[[#This Row],[SDG Targets5]]," ",Tabla1[[#This Row],[SDG Targets6]]," ",Tabla1[[#This Row],[SDG Targets7]]," ",Tabla1[[#This Row],[SDG Targets8]])</f>
        <v xml:space="preserve">T 11.2    </v>
      </c>
      <c r="V195" s="156" t="s">
        <v>8418</v>
      </c>
      <c r="W195" s="58" t="s">
        <v>7946</v>
      </c>
      <c r="X195" s="35"/>
      <c r="Y195" s="35"/>
      <c r="Z195" s="75"/>
      <c r="AA195" s="35"/>
      <c r="AB195" s="44" t="s">
        <v>8560</v>
      </c>
      <c r="AC195" s="60" t="s">
        <v>7980</v>
      </c>
      <c r="AD195" s="52" t="s">
        <v>7898</v>
      </c>
      <c r="AE195" s="52"/>
      <c r="AF195" s="93"/>
      <c r="AG195" s="93"/>
      <c r="AH195" s="93"/>
      <c r="AI195" s="93"/>
      <c r="AJ195" s="93"/>
    </row>
    <row r="196" spans="1:36" s="56" customFormat="1" ht="16.5" customHeight="1">
      <c r="A196" s="35">
        <f t="shared" si="6"/>
        <v>195</v>
      </c>
      <c r="B196" s="76" t="s">
        <v>8561</v>
      </c>
      <c r="C196" s="42" t="str">
        <f t="shared" si="7"/>
        <v>share_of_demand_for_passenger_trains</v>
      </c>
      <c r="D196" s="156" t="s">
        <v>8562</v>
      </c>
      <c r="E196" s="160" t="s">
        <v>8341</v>
      </c>
      <c r="F196" s="46" t="s">
        <v>58</v>
      </c>
      <c r="G196" s="46" t="s">
        <v>526</v>
      </c>
      <c r="H196" s="46"/>
      <c r="I196" s="46"/>
      <c r="J196" s="156" t="s">
        <v>7886</v>
      </c>
      <c r="K196" s="57"/>
      <c r="L196" s="46" t="s">
        <v>7902</v>
      </c>
      <c r="M196" s="46"/>
      <c r="N196" s="46"/>
      <c r="O196" s="46"/>
      <c r="P196" s="46" t="s">
        <v>8354</v>
      </c>
      <c r="Q196" s="57"/>
      <c r="R196" s="57"/>
      <c r="S196" s="57"/>
      <c r="T196" s="35"/>
      <c r="U196" t="str">
        <f>CONCATENATE(Tabla1[[#This Row],[SDG Targets]]," ",Tabla1[[#This Row],[SDG Targets5]]," ",Tabla1[[#This Row],[SDG Targets6]]," ",Tabla1[[#This Row],[SDG Targets7]]," ",Tabla1[[#This Row],[SDG Targets8]])</f>
        <v xml:space="preserve">T 11.2    </v>
      </c>
      <c r="V196" s="156" t="s">
        <v>8418</v>
      </c>
      <c r="W196" s="62" t="s">
        <v>7946</v>
      </c>
      <c r="X196" s="35"/>
      <c r="Y196" s="35"/>
      <c r="Z196" s="75"/>
      <c r="AA196" s="35"/>
      <c r="AB196" s="44" t="s">
        <v>8563</v>
      </c>
      <c r="AC196" s="60" t="s">
        <v>7980</v>
      </c>
      <c r="AD196" s="52" t="s">
        <v>7898</v>
      </c>
      <c r="AE196" s="52"/>
      <c r="AF196" s="93"/>
      <c r="AG196" s="93"/>
      <c r="AH196" s="93"/>
      <c r="AI196" s="93"/>
      <c r="AJ196" s="93"/>
    </row>
    <row r="197" spans="1:36" s="56" customFormat="1" ht="17.7" customHeight="1">
      <c r="A197" s="35">
        <f t="shared" si="6"/>
        <v>196</v>
      </c>
      <c r="B197" s="76" t="s">
        <v>8564</v>
      </c>
      <c r="C197" s="42" t="str">
        <f t="shared" si="7"/>
        <v>occupancy_two_wheelers</v>
      </c>
      <c r="D197" s="158" t="s">
        <v>8565</v>
      </c>
      <c r="E197" s="166" t="s">
        <v>8566</v>
      </c>
      <c r="F197" s="1" t="s">
        <v>58</v>
      </c>
      <c r="G197" t="s">
        <v>1662</v>
      </c>
      <c r="H197" s="57"/>
      <c r="I197" s="57"/>
      <c r="J197" s="156" t="s">
        <v>7886</v>
      </c>
      <c r="K197" s="57"/>
      <c r="L197" s="46" t="s">
        <v>7902</v>
      </c>
      <c r="M197" s="46"/>
      <c r="N197" s="46"/>
      <c r="O197" s="46"/>
      <c r="P197" s="46" t="s">
        <v>8354</v>
      </c>
      <c r="Q197" s="57"/>
      <c r="R197" s="57"/>
      <c r="S197" s="57"/>
      <c r="T197" s="57"/>
      <c r="U197" s="179" t="str">
        <f>CONCATENATE(Tabla1[[#This Row],[SDG Targets]]," ",Tabla1[[#This Row],[SDG Targets5]]," ",Tabla1[[#This Row],[SDG Targets6]]," ",Tabla1[[#This Row],[SDG Targets7]]," ",Tabla1[[#This Row],[SDG Targets8]])</f>
        <v xml:space="preserve">T 11.2    </v>
      </c>
      <c r="V197" s="156" t="s">
        <v>8418</v>
      </c>
      <c r="W197" s="58" t="s">
        <v>7946</v>
      </c>
      <c r="X197" s="57"/>
      <c r="Y197" s="59"/>
      <c r="Z197" s="59"/>
      <c r="AA197" s="57"/>
      <c r="AB197" s="77" t="s">
        <v>1656</v>
      </c>
      <c r="AC197" s="51" t="s">
        <v>7897</v>
      </c>
      <c r="AD197" s="52" t="s">
        <v>7898</v>
      </c>
      <c r="AE197" s="52"/>
      <c r="AF197" s="93"/>
      <c r="AG197" s="93"/>
      <c r="AH197" s="93"/>
      <c r="AI197" s="93"/>
      <c r="AJ197" s="93"/>
    </row>
    <row r="198" spans="1:36" s="56" customFormat="1" ht="18" customHeight="1">
      <c r="A198" s="35">
        <f t="shared" si="6"/>
        <v>197</v>
      </c>
      <c r="B198" s="76" t="s">
        <v>8567</v>
      </c>
      <c r="C198" s="42" t="str">
        <f t="shared" si="7"/>
        <v>occupancy_busses</v>
      </c>
      <c r="D198" s="158" t="s">
        <v>8568</v>
      </c>
      <c r="E198" s="164" t="s">
        <v>8566</v>
      </c>
      <c r="F198" s="1" t="s">
        <v>58</v>
      </c>
      <c r="G198" t="s">
        <v>1662</v>
      </c>
      <c r="H198" s="61"/>
      <c r="I198" s="61"/>
      <c r="J198" s="156" t="s">
        <v>7886</v>
      </c>
      <c r="K198" s="61"/>
      <c r="L198" s="46" t="s">
        <v>7902</v>
      </c>
      <c r="M198" s="46"/>
      <c r="N198" s="46"/>
      <c r="O198" s="46"/>
      <c r="P198" s="46" t="s">
        <v>8354</v>
      </c>
      <c r="Q198" s="61"/>
      <c r="R198" s="61"/>
      <c r="S198" s="61"/>
      <c r="T198" s="61"/>
      <c r="U198" s="180" t="str">
        <f>CONCATENATE(Tabla1[[#This Row],[SDG Targets]]," ",Tabla1[[#This Row],[SDG Targets5]]," ",Tabla1[[#This Row],[SDG Targets6]]," ",Tabla1[[#This Row],[SDG Targets7]]," ",Tabla1[[#This Row],[SDG Targets8]])</f>
        <v xml:space="preserve">T 11.2    </v>
      </c>
      <c r="V198" s="156" t="s">
        <v>8418</v>
      </c>
      <c r="W198" s="62" t="s">
        <v>7946</v>
      </c>
      <c r="X198" s="61"/>
      <c r="Y198" s="63"/>
      <c r="Z198" s="63"/>
      <c r="AA198" s="64"/>
      <c r="AB198" s="77" t="s">
        <v>1664</v>
      </c>
      <c r="AC198" s="51" t="s">
        <v>7897</v>
      </c>
      <c r="AD198" s="52" t="s">
        <v>7898</v>
      </c>
      <c r="AE198" s="52"/>
      <c r="AF198" s="93"/>
      <c r="AG198" s="93"/>
      <c r="AH198" s="93"/>
      <c r="AI198" s="93"/>
      <c r="AJ198" s="93"/>
    </row>
    <row r="199" spans="1:36" s="56" customFormat="1" ht="16.5" customHeight="1">
      <c r="A199" s="35">
        <f t="shared" si="6"/>
        <v>198</v>
      </c>
      <c r="B199" s="76" t="s">
        <v>8569</v>
      </c>
      <c r="C199" s="42" t="str">
        <f t="shared" si="7"/>
        <v>occupancy_rail</v>
      </c>
      <c r="D199" s="158" t="s">
        <v>8570</v>
      </c>
      <c r="E199" s="156" t="s">
        <v>8566</v>
      </c>
      <c r="F199" s="1" t="s">
        <v>58</v>
      </c>
      <c r="G199" t="s">
        <v>1662</v>
      </c>
      <c r="H199" s="61"/>
      <c r="I199" s="61"/>
      <c r="J199" s="156" t="s">
        <v>7886</v>
      </c>
      <c r="K199" s="61"/>
      <c r="L199" s="46" t="s">
        <v>7902</v>
      </c>
      <c r="M199" s="46"/>
      <c r="N199" s="46"/>
      <c r="O199" s="46"/>
      <c r="P199" s="46" t="s">
        <v>8354</v>
      </c>
      <c r="Q199" s="61"/>
      <c r="R199" s="61"/>
      <c r="S199" s="61"/>
      <c r="T199" s="61"/>
      <c r="U199" s="180" t="str">
        <f>CONCATENATE(Tabla1[[#This Row],[SDG Targets]]," ",Tabla1[[#This Row],[SDG Targets5]]," ",Tabla1[[#This Row],[SDG Targets6]]," ",Tabla1[[#This Row],[SDG Targets7]]," ",Tabla1[[#This Row],[SDG Targets8]])</f>
        <v xml:space="preserve">T 11.2    </v>
      </c>
      <c r="V199" s="156" t="s">
        <v>8418</v>
      </c>
      <c r="W199" s="58" t="s">
        <v>7946</v>
      </c>
      <c r="X199" s="61"/>
      <c r="Y199" s="63"/>
      <c r="Z199" s="63"/>
      <c r="AA199" s="64"/>
      <c r="AB199" s="77" t="s">
        <v>1685</v>
      </c>
      <c r="AC199" s="51" t="s">
        <v>7897</v>
      </c>
      <c r="AD199" s="52" t="s">
        <v>7898</v>
      </c>
      <c r="AE199" s="52"/>
      <c r="AF199" s="93"/>
      <c r="AG199" s="93"/>
      <c r="AH199" s="93"/>
      <c r="AI199" s="93"/>
      <c r="AJ199" s="93"/>
    </row>
    <row r="200" spans="1:36" ht="16.5" customHeight="1">
      <c r="A200" s="35">
        <f t="shared" si="6"/>
        <v>199</v>
      </c>
      <c r="B200" s="42" t="s">
        <v>8571</v>
      </c>
      <c r="C200" s="42" t="str">
        <f t="shared" si="7"/>
        <v>soil_sealing_or_artificial_coverage</v>
      </c>
      <c r="D200" s="156" t="s">
        <v>8572</v>
      </c>
      <c r="E200" s="160" t="s">
        <v>8573</v>
      </c>
      <c r="F200" s="1" t="s">
        <v>120</v>
      </c>
      <c r="G200" s="1" t="s">
        <v>309</v>
      </c>
      <c r="H200" s="1" t="s">
        <v>2030</v>
      </c>
      <c r="I200" s="1"/>
      <c r="J200" s="156" t="s">
        <v>8001</v>
      </c>
      <c r="K200" s="44"/>
      <c r="L200" s="46" t="s">
        <v>7902</v>
      </c>
      <c r="M200" s="46" t="s">
        <v>8003</v>
      </c>
      <c r="N200" s="46"/>
      <c r="O200" s="46"/>
      <c r="P200" s="46" t="s">
        <v>8574</v>
      </c>
      <c r="Q200" s="46" t="s">
        <v>8575</v>
      </c>
      <c r="R200" s="46" t="s">
        <v>8576</v>
      </c>
      <c r="S200" s="46"/>
      <c r="T200" s="46"/>
      <c r="U200" s="178" t="str">
        <f>CONCATENATE(Tabla1[[#This Row],[SDG Targets]]," ",Tabla1[[#This Row],[SDG Targets5]]," ",Tabla1[[#This Row],[SDG Targets6]]," ",Tabla1[[#This Row],[SDG Targets7]]," ",Tabla1[[#This Row],[SDG Targets8]])</f>
        <v xml:space="preserve">T 11.3 T 15.3 T 15.4  </v>
      </c>
      <c r="V200" s="156" t="s">
        <v>7920</v>
      </c>
      <c r="W200" s="53" t="s">
        <v>7946</v>
      </c>
      <c r="X200" s="44" t="s">
        <v>7894</v>
      </c>
      <c r="Y200" s="44" t="s">
        <v>7948</v>
      </c>
      <c r="Z200" s="44" t="s">
        <v>7949</v>
      </c>
      <c r="AA200" s="49"/>
      <c r="AB200" s="43" t="s">
        <v>8577</v>
      </c>
      <c r="AC200" s="51" t="s">
        <v>7897</v>
      </c>
      <c r="AD200" s="52" t="s">
        <v>7898</v>
      </c>
      <c r="AE200" s="52"/>
      <c r="AF200" s="146" t="s">
        <v>8578</v>
      </c>
      <c r="AG200" s="92"/>
      <c r="AH200" s="92"/>
      <c r="AI200" s="92"/>
      <c r="AJ200" s="92"/>
    </row>
    <row r="201" spans="1:36" ht="26.7" customHeight="1">
      <c r="A201" s="35">
        <f t="shared" si="6"/>
        <v>200</v>
      </c>
      <c r="B201" s="42" t="s">
        <v>8579</v>
      </c>
      <c r="C201" s="42" t="str">
        <f t="shared" si="7"/>
        <v>percentage_of_total_area_protected_as_natural_sites</v>
      </c>
      <c r="D201" s="156" t="s">
        <v>7999</v>
      </c>
      <c r="E201" s="156" t="s">
        <v>8580</v>
      </c>
      <c r="F201" s="1" t="s">
        <v>120</v>
      </c>
      <c r="G201" s="1" t="s">
        <v>1821</v>
      </c>
      <c r="I201" s="1" t="s">
        <v>46</v>
      </c>
      <c r="J201" s="156" t="s">
        <v>7886</v>
      </c>
      <c r="K201" s="44"/>
      <c r="L201" s="46" t="s">
        <v>7902</v>
      </c>
      <c r="M201" s="46" t="s">
        <v>8003</v>
      </c>
      <c r="N201" s="46"/>
      <c r="O201" s="46"/>
      <c r="P201" s="46" t="s">
        <v>8581</v>
      </c>
      <c r="Q201" s="46" t="s">
        <v>8576</v>
      </c>
      <c r="R201" s="46" t="s">
        <v>8005</v>
      </c>
      <c r="S201" s="46"/>
      <c r="T201" s="46"/>
      <c r="U201" s="178" t="str">
        <f>CONCATENATE(Tabla1[[#This Row],[SDG Targets]]," ",Tabla1[[#This Row],[SDG Targets5]]," ",Tabla1[[#This Row],[SDG Targets6]]," ",Tabla1[[#This Row],[SDG Targets7]]," ",Tabla1[[#This Row],[SDG Targets8]])</f>
        <v xml:space="preserve">T 11.4 T 15.4 T 15.5  </v>
      </c>
      <c r="V201" s="156" t="s">
        <v>7920</v>
      </c>
      <c r="W201" s="48" t="s">
        <v>7946</v>
      </c>
      <c r="X201" s="44" t="s">
        <v>7921</v>
      </c>
      <c r="Y201" s="44" t="s">
        <v>7948</v>
      </c>
      <c r="Z201" s="44" t="s">
        <v>7949</v>
      </c>
      <c r="AA201" s="49"/>
      <c r="AB201" s="43" t="s">
        <v>8582</v>
      </c>
      <c r="AC201" s="51" t="s">
        <v>7897</v>
      </c>
      <c r="AD201" s="52" t="s">
        <v>7898</v>
      </c>
      <c r="AE201" s="52"/>
      <c r="AF201" s="92"/>
      <c r="AG201" s="92"/>
      <c r="AH201" s="92"/>
      <c r="AI201" s="92"/>
      <c r="AJ201" s="92"/>
    </row>
    <row r="202" spans="1:36" ht="14.25" customHeight="1">
      <c r="A202" s="35">
        <f t="shared" si="6"/>
        <v>201</v>
      </c>
      <c r="B202" s="42" t="s">
        <v>8583</v>
      </c>
      <c r="C202" s="42" t="str">
        <f t="shared" si="7"/>
        <v>percentage_of_green_urban_areas</v>
      </c>
      <c r="D202" s="156" t="s">
        <v>8584</v>
      </c>
      <c r="E202" s="160" t="s">
        <v>8585</v>
      </c>
      <c r="F202" s="1" t="s">
        <v>137</v>
      </c>
      <c r="I202" s="1" t="s">
        <v>1158</v>
      </c>
      <c r="J202" s="156" t="s">
        <v>7886</v>
      </c>
      <c r="K202" s="44"/>
      <c r="L202" s="46" t="s">
        <v>7902</v>
      </c>
      <c r="M202" s="46" t="s">
        <v>8003</v>
      </c>
      <c r="N202" s="46"/>
      <c r="O202" s="46"/>
      <c r="P202" s="46" t="s">
        <v>8581</v>
      </c>
      <c r="Q202" s="46" t="s">
        <v>8586</v>
      </c>
      <c r="R202" s="46" t="s">
        <v>8587</v>
      </c>
      <c r="S202" s="46"/>
      <c r="T202" s="46"/>
      <c r="U202" s="178" t="str">
        <f>CONCATENATE(Tabla1[[#This Row],[SDG Targets]]," ",Tabla1[[#This Row],[SDG Targets5]]," ",Tabla1[[#This Row],[SDG Targets6]]," ",Tabla1[[#This Row],[SDG Targets7]]," ",Tabla1[[#This Row],[SDG Targets8]])</f>
        <v xml:space="preserve">T 11.4 T  11.7 T 15.1  </v>
      </c>
      <c r="V202" s="156" t="s">
        <v>7920</v>
      </c>
      <c r="W202" s="53" t="s">
        <v>7946</v>
      </c>
      <c r="X202" s="44" t="s">
        <v>7894</v>
      </c>
      <c r="Y202" s="44" t="s">
        <v>7948</v>
      </c>
      <c r="Z202" s="44" t="s">
        <v>7949</v>
      </c>
      <c r="AA202" s="49" t="s">
        <v>7956</v>
      </c>
      <c r="AB202" s="51" t="s">
        <v>8588</v>
      </c>
      <c r="AC202" s="51" t="s">
        <v>7897</v>
      </c>
      <c r="AD202" s="52" t="s">
        <v>7898</v>
      </c>
      <c r="AE202" s="52"/>
      <c r="AF202" s="92"/>
      <c r="AG202" s="92"/>
      <c r="AH202" s="92"/>
      <c r="AI202" s="92"/>
      <c r="AJ202" s="92"/>
    </row>
    <row r="203" spans="1:36" ht="31.2" customHeight="1">
      <c r="A203" s="35">
        <f t="shared" si="6"/>
        <v>202</v>
      </c>
      <c r="B203" s="42" t="s">
        <v>8589</v>
      </c>
      <c r="C203" s="42" t="str">
        <f t="shared" si="7"/>
        <v>urban_flood_risk_or_areas_exposed_to_flooding</v>
      </c>
      <c r="D203" s="156" t="s">
        <v>8590</v>
      </c>
      <c r="E203" s="156" t="s">
        <v>8591</v>
      </c>
      <c r="F203" s="1" t="s">
        <v>168</v>
      </c>
      <c r="G203" s="1" t="s">
        <v>1994</v>
      </c>
      <c r="H203" s="46"/>
      <c r="I203" s="46"/>
      <c r="J203" s="156" t="s">
        <v>1995</v>
      </c>
      <c r="K203" s="44"/>
      <c r="L203" s="46" t="s">
        <v>7902</v>
      </c>
      <c r="M203" s="46"/>
      <c r="N203" s="46"/>
      <c r="O203" s="46"/>
      <c r="P203" s="46" t="s">
        <v>7918</v>
      </c>
      <c r="Q203" s="46"/>
      <c r="R203" s="46"/>
      <c r="S203" s="46"/>
      <c r="T203" s="46"/>
      <c r="U203" s="178" t="str">
        <f>CONCATENATE(Tabla1[[#This Row],[SDG Targets]]," ",Tabla1[[#This Row],[SDG Targets5]]," ",Tabla1[[#This Row],[SDG Targets6]]," ",Tabla1[[#This Row],[SDG Targets7]]," ",Tabla1[[#This Row],[SDG Targets8]])</f>
        <v xml:space="preserve">T 11.5    </v>
      </c>
      <c r="V203" s="156" t="s">
        <v>7920</v>
      </c>
      <c r="W203" s="71" t="s">
        <v>7946</v>
      </c>
      <c r="X203" s="51" t="s">
        <v>7921</v>
      </c>
      <c r="Y203" s="44" t="s">
        <v>7948</v>
      </c>
      <c r="Z203" s="44" t="s">
        <v>7949</v>
      </c>
      <c r="AA203" s="73"/>
      <c r="AB203" s="43" t="s">
        <v>1988</v>
      </c>
      <c r="AC203" s="51" t="s">
        <v>7897</v>
      </c>
      <c r="AD203" s="52" t="s">
        <v>7898</v>
      </c>
      <c r="AE203" s="52"/>
      <c r="AF203" s="146" t="s">
        <v>8592</v>
      </c>
      <c r="AG203" s="92"/>
      <c r="AH203" s="92"/>
      <c r="AI203" s="92"/>
      <c r="AJ203" s="92"/>
    </row>
    <row r="204" spans="1:36" ht="17.25" customHeight="1">
      <c r="A204" s="35">
        <f t="shared" si="6"/>
        <v>203</v>
      </c>
      <c r="B204" s="78" t="s">
        <v>8593</v>
      </c>
      <c r="C204" s="42" t="str">
        <f t="shared" si="7"/>
        <v>co2_emissions_per_capita</v>
      </c>
      <c r="D204" s="156" t="s">
        <v>8594</v>
      </c>
      <c r="E204" s="160" t="s">
        <v>8595</v>
      </c>
      <c r="F204" s="45" t="s">
        <v>34</v>
      </c>
      <c r="G204" s="44" t="s">
        <v>1010</v>
      </c>
      <c r="H204" s="44"/>
      <c r="I204" s="44"/>
      <c r="J204" s="156" t="s">
        <v>8596</v>
      </c>
      <c r="K204" s="44"/>
      <c r="L204" s="46" t="s">
        <v>7902</v>
      </c>
      <c r="M204" s="46" t="s">
        <v>7916</v>
      </c>
      <c r="N204" s="46"/>
      <c r="O204" s="46"/>
      <c r="P204" s="46" t="s">
        <v>8597</v>
      </c>
      <c r="Q204" s="46" t="s">
        <v>8598</v>
      </c>
      <c r="R204" s="46" t="s">
        <v>8030</v>
      </c>
      <c r="S204" s="46"/>
      <c r="T204" s="46"/>
      <c r="U204" s="178" t="str">
        <f>CONCATENATE(Tabla1[[#This Row],[SDG Targets]]," ",Tabla1[[#This Row],[SDG Targets5]]," ",Tabla1[[#This Row],[SDG Targets6]]," ",Tabla1[[#This Row],[SDG Targets7]]," ",Tabla1[[#This Row],[SDG Targets8]])</f>
        <v xml:space="preserve">T 11.6 T 13.2 T 13.3  </v>
      </c>
      <c r="V204" s="156" t="s">
        <v>8031</v>
      </c>
      <c r="W204" s="53" t="s">
        <v>7946</v>
      </c>
      <c r="X204" s="44" t="s">
        <v>7894</v>
      </c>
      <c r="Y204" s="44" t="s">
        <v>7948</v>
      </c>
      <c r="Z204" s="44" t="s">
        <v>8032</v>
      </c>
      <c r="AA204" s="49"/>
      <c r="AB204" s="51" t="s">
        <v>8599</v>
      </c>
      <c r="AC204" s="60" t="s">
        <v>7980</v>
      </c>
      <c r="AD204" s="52" t="s">
        <v>7898</v>
      </c>
      <c r="AE204" s="52"/>
      <c r="AF204" s="92"/>
      <c r="AG204" s="92"/>
      <c r="AH204" s="92"/>
      <c r="AI204" s="92"/>
      <c r="AJ204" s="92"/>
    </row>
    <row r="205" spans="1:36" ht="15.6" customHeight="1">
      <c r="A205" s="35">
        <f t="shared" si="6"/>
        <v>204</v>
      </c>
      <c r="B205" s="42" t="s">
        <v>8600</v>
      </c>
      <c r="C205" s="42" t="str">
        <f t="shared" si="7"/>
        <v>green_urban_area_per_inhabitant</v>
      </c>
      <c r="D205" s="156" t="s">
        <v>8601</v>
      </c>
      <c r="E205" s="166" t="s">
        <v>8602</v>
      </c>
      <c r="F205" s="45" t="s">
        <v>8603</v>
      </c>
      <c r="G205" s="46"/>
      <c r="H205" s="44"/>
      <c r="I205" s="44" t="s">
        <v>46</v>
      </c>
      <c r="J205" s="156" t="s">
        <v>8604</v>
      </c>
      <c r="K205" s="44"/>
      <c r="L205" s="44" t="s">
        <v>7902</v>
      </c>
      <c r="M205" s="46"/>
      <c r="N205" s="46"/>
      <c r="O205" s="46"/>
      <c r="P205" s="44" t="s">
        <v>8605</v>
      </c>
      <c r="Q205" s="46"/>
      <c r="R205" s="46"/>
      <c r="S205" s="46"/>
      <c r="T205" s="46"/>
      <c r="U205" s="178" t="str">
        <f>CONCATENATE(Tabla1[[#This Row],[SDG Targets]]," ",Tabla1[[#This Row],[SDG Targets5]]," ",Tabla1[[#This Row],[SDG Targets6]]," ",Tabla1[[#This Row],[SDG Targets7]]," ",Tabla1[[#This Row],[SDG Targets8]])</f>
        <v xml:space="preserve">T 11.7    </v>
      </c>
      <c r="V205" s="156" t="s">
        <v>7920</v>
      </c>
      <c r="W205" s="48" t="s">
        <v>8062</v>
      </c>
      <c r="X205" s="44" t="s">
        <v>7921</v>
      </c>
      <c r="Y205" s="44" t="s">
        <v>7895</v>
      </c>
      <c r="Z205" s="44" t="s">
        <v>7949</v>
      </c>
      <c r="AA205" s="49"/>
      <c r="AB205" s="51" t="s">
        <v>8606</v>
      </c>
      <c r="AC205" s="60" t="s">
        <v>7963</v>
      </c>
      <c r="AD205" s="52" t="s">
        <v>7898</v>
      </c>
      <c r="AE205" s="52"/>
      <c r="AF205" s="92"/>
      <c r="AG205" s="92"/>
      <c r="AH205" s="92"/>
      <c r="AI205" s="92"/>
      <c r="AJ205" s="92"/>
    </row>
    <row r="206" spans="1:36" ht="29.25" customHeight="1">
      <c r="A206" s="35">
        <f t="shared" si="6"/>
        <v>205</v>
      </c>
      <c r="B206" s="42" t="s">
        <v>8607</v>
      </c>
      <c r="C206" s="42" t="str">
        <f t="shared" si="7"/>
        <v>number_of_motor_road_vehicles_per_100_people</v>
      </c>
      <c r="D206" s="156" t="s">
        <v>8608</v>
      </c>
      <c r="E206" s="160" t="s">
        <v>8474</v>
      </c>
      <c r="F206" s="45" t="s">
        <v>58</v>
      </c>
      <c r="G206" s="44" t="s">
        <v>68</v>
      </c>
      <c r="H206" s="44"/>
      <c r="I206" s="44"/>
      <c r="J206" s="156" t="s">
        <v>8609</v>
      </c>
      <c r="K206" s="44"/>
      <c r="L206" s="44" t="s">
        <v>8610</v>
      </c>
      <c r="M206" s="46"/>
      <c r="N206" s="46"/>
      <c r="O206" s="46"/>
      <c r="P206" s="44" t="s">
        <v>8611</v>
      </c>
      <c r="Q206" s="46"/>
      <c r="R206" s="46"/>
      <c r="S206" s="46"/>
      <c r="T206" s="46"/>
      <c r="U206" s="178" t="str">
        <f>CONCATENATE(Tabla1[[#This Row],[SDG Targets]]," ",Tabla1[[#This Row],[SDG Targets5]]," ",Tabla1[[#This Row],[SDG Targets6]]," ",Tabla1[[#This Row],[SDG Targets7]]," ",Tabla1[[#This Row],[SDG Targets8]])</f>
        <v xml:space="preserve">T 12.8    </v>
      </c>
      <c r="V206" s="156" t="s">
        <v>8612</v>
      </c>
      <c r="W206" s="53" t="s">
        <v>7946</v>
      </c>
      <c r="X206" s="44" t="s">
        <v>7894</v>
      </c>
      <c r="Y206" s="44" t="s">
        <v>7948</v>
      </c>
      <c r="Z206" s="44" t="s">
        <v>7949</v>
      </c>
      <c r="AA206" s="49"/>
      <c r="AB206" s="51" t="s">
        <v>8613</v>
      </c>
      <c r="AC206" s="60" t="s">
        <v>7963</v>
      </c>
      <c r="AD206" s="52" t="s">
        <v>7898</v>
      </c>
      <c r="AE206" s="52"/>
      <c r="AF206" s="146" t="s">
        <v>8614</v>
      </c>
      <c r="AG206" s="92"/>
      <c r="AH206" s="92"/>
      <c r="AI206" s="92"/>
      <c r="AJ206" s="92"/>
    </row>
    <row r="207" spans="1:36" ht="15.6" customHeight="1">
      <c r="A207" s="35">
        <f t="shared" si="6"/>
        <v>206</v>
      </c>
      <c r="B207" s="42" t="s">
        <v>131</v>
      </c>
      <c r="C207" s="42" t="str">
        <f t="shared" si="7"/>
        <v>average_air_pollution_due_to_pm25</v>
      </c>
      <c r="D207" s="156" t="s">
        <v>8615</v>
      </c>
      <c r="E207" s="156" t="s">
        <v>8616</v>
      </c>
      <c r="F207" s="68" t="s">
        <v>120</v>
      </c>
      <c r="G207" s="46" t="s">
        <v>8617</v>
      </c>
      <c r="H207" s="46"/>
      <c r="I207" s="46"/>
      <c r="J207" s="156" t="s">
        <v>8618</v>
      </c>
      <c r="K207" s="46"/>
      <c r="L207" s="44" t="s">
        <v>7902</v>
      </c>
      <c r="M207" s="46"/>
      <c r="N207" s="46"/>
      <c r="O207" s="46"/>
      <c r="P207" s="44" t="s">
        <v>8597</v>
      </c>
      <c r="Q207" s="46"/>
      <c r="R207" s="46"/>
      <c r="S207" s="46"/>
      <c r="T207" s="46"/>
      <c r="U207" s="178" t="str">
        <f>CONCATENATE(Tabla1[[#This Row],[SDG Targets]]," ",Tabla1[[#This Row],[SDG Targets5]]," ",Tabla1[[#This Row],[SDG Targets6]]," ",Tabla1[[#This Row],[SDG Targets7]]," ",Tabla1[[#This Row],[SDG Targets8]])</f>
        <v xml:space="preserve">T 11.6    </v>
      </c>
      <c r="V207" s="156" t="s">
        <v>7920</v>
      </c>
      <c r="W207" s="48" t="s">
        <v>7946</v>
      </c>
      <c r="X207" s="44" t="s">
        <v>7894</v>
      </c>
      <c r="Y207" s="44" t="s">
        <v>7948</v>
      </c>
      <c r="Z207" s="44" t="s">
        <v>7949</v>
      </c>
      <c r="AA207" s="49"/>
      <c r="AB207" s="67" t="s">
        <v>130</v>
      </c>
      <c r="AC207" s="51" t="s">
        <v>7897</v>
      </c>
      <c r="AD207" s="52" t="s">
        <v>7898</v>
      </c>
      <c r="AE207" s="52"/>
      <c r="AF207" s="92"/>
      <c r="AG207" s="92"/>
      <c r="AH207" s="92"/>
      <c r="AI207" s="92"/>
      <c r="AJ207" s="92"/>
    </row>
    <row r="208" spans="1:36" ht="15.6" customHeight="1">
      <c r="A208" s="35">
        <f t="shared" si="6"/>
        <v>207</v>
      </c>
      <c r="B208" s="42" t="s">
        <v>116</v>
      </c>
      <c r="C208" s="42" t="str">
        <f t="shared" si="7"/>
        <v>average_air_pollution_due_to_no2</v>
      </c>
      <c r="D208" s="156" t="s">
        <v>8619</v>
      </c>
      <c r="E208" s="156" t="s">
        <v>8616</v>
      </c>
      <c r="F208" s="68" t="s">
        <v>120</v>
      </c>
      <c r="G208" s="46" t="s">
        <v>8617</v>
      </c>
      <c r="H208" s="46"/>
      <c r="I208" s="46"/>
      <c r="J208" s="156" t="s">
        <v>8618</v>
      </c>
      <c r="K208" s="46"/>
      <c r="L208" s="44" t="s">
        <v>7902</v>
      </c>
      <c r="M208" s="46"/>
      <c r="N208" s="46"/>
      <c r="O208" s="46"/>
      <c r="P208" s="44" t="s">
        <v>8597</v>
      </c>
      <c r="Q208" s="46"/>
      <c r="R208" s="46"/>
      <c r="S208" s="46"/>
      <c r="T208" s="46"/>
      <c r="U208" s="178" t="str">
        <f>CONCATENATE(Tabla1[[#This Row],[SDG Targets]]," ",Tabla1[[#This Row],[SDG Targets5]]," ",Tabla1[[#This Row],[SDG Targets6]]," ",Tabla1[[#This Row],[SDG Targets7]]," ",Tabla1[[#This Row],[SDG Targets8]])</f>
        <v xml:space="preserve">T 11.6    </v>
      </c>
      <c r="V208" s="156" t="s">
        <v>7920</v>
      </c>
      <c r="W208" s="53" t="s">
        <v>7946</v>
      </c>
      <c r="X208" s="44" t="s">
        <v>7894</v>
      </c>
      <c r="Y208" s="44" t="s">
        <v>7948</v>
      </c>
      <c r="Z208" s="44" t="s">
        <v>7949</v>
      </c>
      <c r="AA208" s="49"/>
      <c r="AB208" s="67" t="s">
        <v>115</v>
      </c>
      <c r="AC208" s="51" t="s">
        <v>7897</v>
      </c>
      <c r="AD208" s="52" t="s">
        <v>7898</v>
      </c>
      <c r="AE208" s="52"/>
      <c r="AF208" s="92"/>
      <c r="AG208" s="92"/>
      <c r="AH208" s="92"/>
      <c r="AI208" s="92"/>
      <c r="AJ208" s="92"/>
    </row>
    <row r="209" spans="1:36" ht="18.600000000000001" customHeight="1">
      <c r="A209" s="35">
        <f t="shared" si="6"/>
        <v>208</v>
      </c>
      <c r="B209" s="42" t="s">
        <v>123</v>
      </c>
      <c r="C209" s="42" t="str">
        <f t="shared" si="7"/>
        <v>average_air_pollution_due_to_o3</v>
      </c>
      <c r="D209" s="156" t="s">
        <v>8620</v>
      </c>
      <c r="E209" s="156" t="s">
        <v>8616</v>
      </c>
      <c r="F209" s="68" t="s">
        <v>120</v>
      </c>
      <c r="G209" s="46" t="s">
        <v>8617</v>
      </c>
      <c r="H209" s="46"/>
      <c r="I209" s="46"/>
      <c r="J209" s="156" t="s">
        <v>8618</v>
      </c>
      <c r="K209" s="46"/>
      <c r="L209" s="44" t="s">
        <v>7902</v>
      </c>
      <c r="M209" s="46"/>
      <c r="N209" s="46"/>
      <c r="O209" s="46"/>
      <c r="P209" s="44" t="s">
        <v>8597</v>
      </c>
      <c r="Q209" s="46"/>
      <c r="R209" s="46"/>
      <c r="S209" s="46"/>
      <c r="T209" s="46"/>
      <c r="U209" s="178" t="str">
        <f>CONCATENATE(Tabla1[[#This Row],[SDG Targets]]," ",Tabla1[[#This Row],[SDG Targets5]]," ",Tabla1[[#This Row],[SDG Targets6]]," ",Tabla1[[#This Row],[SDG Targets7]]," ",Tabla1[[#This Row],[SDG Targets8]])</f>
        <v xml:space="preserve">T 11.6    </v>
      </c>
      <c r="V209" s="156" t="s">
        <v>7920</v>
      </c>
      <c r="W209" s="48" t="s">
        <v>7946</v>
      </c>
      <c r="X209" s="44" t="s">
        <v>7894</v>
      </c>
      <c r="Y209" s="44" t="s">
        <v>7948</v>
      </c>
      <c r="Z209" s="44" t="s">
        <v>7949</v>
      </c>
      <c r="AA209" s="49"/>
      <c r="AB209" s="67" t="s">
        <v>122</v>
      </c>
      <c r="AC209" s="51" t="s">
        <v>7897</v>
      </c>
      <c r="AD209" s="52" t="s">
        <v>7898</v>
      </c>
      <c r="AE209" s="52"/>
      <c r="AF209" s="92"/>
      <c r="AG209" s="92"/>
      <c r="AH209" s="92"/>
      <c r="AI209" s="92"/>
      <c r="AJ209" s="92"/>
    </row>
    <row r="210" spans="1:36" ht="42.6" customHeight="1">
      <c r="A210" s="35">
        <f t="shared" si="6"/>
        <v>209</v>
      </c>
      <c r="B210" s="42" t="s">
        <v>8621</v>
      </c>
      <c r="C210" s="42" t="str">
        <f t="shared" si="7"/>
        <v>hazard_current_probability_low_moderate_high_not_known_heatwaves</v>
      </c>
      <c r="D210" s="160" t="s">
        <v>8622</v>
      </c>
      <c r="E210" s="160" t="s">
        <v>8623</v>
      </c>
      <c r="F210" s="45" t="s">
        <v>168</v>
      </c>
      <c r="G210" s="44"/>
      <c r="H210" s="44"/>
      <c r="I210" s="44">
        <f>eucalc_variables!J1351</f>
        <v>0</v>
      </c>
      <c r="J210" s="156" t="s">
        <v>8624</v>
      </c>
      <c r="K210" s="44"/>
      <c r="L210" s="44" t="s">
        <v>7916</v>
      </c>
      <c r="M210" s="46"/>
      <c r="N210" s="46"/>
      <c r="O210" s="46"/>
      <c r="P210" s="44" t="s">
        <v>7919</v>
      </c>
      <c r="Q210" s="46"/>
      <c r="R210" s="46"/>
      <c r="S210" s="46"/>
      <c r="T210" s="46"/>
      <c r="U210" s="178" t="str">
        <f>CONCATENATE(Tabla1[[#This Row],[SDG Targets]]," ",Tabla1[[#This Row],[SDG Targets5]]," ",Tabla1[[#This Row],[SDG Targets6]]," ",Tabla1[[#This Row],[SDG Targets7]]," ",Tabla1[[#This Row],[SDG Targets8]])</f>
        <v xml:space="preserve">T 13.1    </v>
      </c>
      <c r="V210" s="156" t="s">
        <v>7920</v>
      </c>
      <c r="W210" s="70" t="s">
        <v>7946</v>
      </c>
      <c r="X210" s="51" t="s">
        <v>7894</v>
      </c>
      <c r="Y210" s="44" t="s">
        <v>7948</v>
      </c>
      <c r="Z210" s="44" t="s">
        <v>7949</v>
      </c>
      <c r="AA210" s="49"/>
      <c r="AB210" s="43" t="s">
        <v>1326</v>
      </c>
      <c r="AC210" s="51" t="s">
        <v>7897</v>
      </c>
      <c r="AD210" s="52" t="s">
        <v>7898</v>
      </c>
      <c r="AE210" s="52"/>
      <c r="AF210" s="92"/>
      <c r="AG210" s="92"/>
      <c r="AH210" s="92"/>
      <c r="AI210" s="92"/>
      <c r="AJ210" s="92"/>
    </row>
    <row r="211" spans="1:36" ht="29.7" customHeight="1">
      <c r="A211" s="35">
        <f t="shared" si="6"/>
        <v>210</v>
      </c>
      <c r="B211" s="42" t="s">
        <v>8625</v>
      </c>
      <c r="C211" s="42" t="str">
        <f t="shared" si="7"/>
        <v>hazards_impact_low_moderate_high_not_known_heatwaves</v>
      </c>
      <c r="D211" s="156" t="s">
        <v>8626</v>
      </c>
      <c r="E211" s="167" t="s">
        <v>8627</v>
      </c>
      <c r="F211" s="45" t="s">
        <v>168</v>
      </c>
      <c r="G211" s="44"/>
      <c r="H211" s="44"/>
      <c r="I211" s="44">
        <f>eucalc_variables!J1352</f>
        <v>0</v>
      </c>
      <c r="J211" s="156" t="s">
        <v>8624</v>
      </c>
      <c r="K211" s="44"/>
      <c r="L211" s="44" t="s">
        <v>7916</v>
      </c>
      <c r="M211" s="46"/>
      <c r="N211" s="46"/>
      <c r="O211" s="46"/>
      <c r="P211" s="44" t="s">
        <v>7919</v>
      </c>
      <c r="Q211" s="46"/>
      <c r="R211" s="46"/>
      <c r="S211" s="46"/>
      <c r="T211" s="46"/>
      <c r="U211" s="178" t="str">
        <f>CONCATENATE(Tabla1[[#This Row],[SDG Targets]]," ",Tabla1[[#This Row],[SDG Targets5]]," ",Tabla1[[#This Row],[SDG Targets6]]," ",Tabla1[[#This Row],[SDG Targets7]]," ",Tabla1[[#This Row],[SDG Targets8]])</f>
        <v xml:space="preserve">T 13.1    </v>
      </c>
      <c r="V211" s="156" t="s">
        <v>7920</v>
      </c>
      <c r="W211" s="48" t="s">
        <v>7946</v>
      </c>
      <c r="X211" s="44" t="s">
        <v>7894</v>
      </c>
      <c r="Y211" s="44" t="s">
        <v>7948</v>
      </c>
      <c r="Z211" s="44" t="s">
        <v>7949</v>
      </c>
      <c r="AA211" s="49"/>
      <c r="AB211" s="197" t="s">
        <v>1374</v>
      </c>
      <c r="AC211" s="51" t="s">
        <v>7897</v>
      </c>
      <c r="AD211" s="55" t="s">
        <v>7898</v>
      </c>
      <c r="AE211" s="55"/>
      <c r="AF211" s="92"/>
      <c r="AG211" s="92"/>
      <c r="AH211" s="92"/>
      <c r="AI211" s="92"/>
      <c r="AJ211" s="92"/>
    </row>
    <row r="212" spans="1:36" ht="43.95" customHeight="1">
      <c r="A212" s="35">
        <f t="shared" si="6"/>
        <v>211</v>
      </c>
      <c r="B212" s="42" t="s">
        <v>8628</v>
      </c>
      <c r="C212" s="42" t="str">
        <f t="shared" si="7"/>
        <v>hazards_expected_change_in_intensity_increase_decrease_no_change_not_known_heatwaves</v>
      </c>
      <c r="D212" s="160" t="s">
        <v>8629</v>
      </c>
      <c r="E212" s="160" t="s">
        <v>8623</v>
      </c>
      <c r="F212" s="45" t="s">
        <v>168</v>
      </c>
      <c r="G212" s="44"/>
      <c r="H212" s="44"/>
      <c r="I212" s="44">
        <f>eucalc_variables!J1354</f>
        <v>0</v>
      </c>
      <c r="J212" s="156" t="s">
        <v>8630</v>
      </c>
      <c r="K212" s="44"/>
      <c r="L212" s="44" t="s">
        <v>7916</v>
      </c>
      <c r="M212" s="46"/>
      <c r="N212" s="46"/>
      <c r="O212" s="46"/>
      <c r="P212" s="44" t="s">
        <v>7919</v>
      </c>
      <c r="Q212" s="46"/>
      <c r="R212" s="46"/>
      <c r="S212" s="46"/>
      <c r="T212" s="46"/>
      <c r="U212" s="178" t="str">
        <f>CONCATENATE(Tabla1[[#This Row],[SDG Targets]]," ",Tabla1[[#This Row],[SDG Targets5]]," ",Tabla1[[#This Row],[SDG Targets6]]," ",Tabla1[[#This Row],[SDG Targets7]]," ",Tabla1[[#This Row],[SDG Targets8]])</f>
        <v xml:space="preserve">T 13.1    </v>
      </c>
      <c r="V212" s="156" t="s">
        <v>7920</v>
      </c>
      <c r="W212" s="53" t="s">
        <v>7946</v>
      </c>
      <c r="X212" s="44" t="s">
        <v>7894</v>
      </c>
      <c r="Y212" s="44" t="s">
        <v>7948</v>
      </c>
      <c r="Z212" s="44" t="s">
        <v>7949</v>
      </c>
      <c r="AA212" s="49"/>
      <c r="AB212" s="43" t="s">
        <v>227</v>
      </c>
      <c r="AC212" s="51" t="s">
        <v>7897</v>
      </c>
      <c r="AD212" s="52" t="s">
        <v>7898</v>
      </c>
      <c r="AE212" s="52"/>
      <c r="AF212" s="92"/>
      <c r="AG212" s="92"/>
      <c r="AH212" s="92"/>
      <c r="AI212" s="92"/>
      <c r="AJ212" s="92"/>
    </row>
    <row r="213" spans="1:36" ht="45" customHeight="1">
      <c r="A213" s="35">
        <f t="shared" si="6"/>
        <v>212</v>
      </c>
      <c r="B213" s="42" t="s">
        <v>8631</v>
      </c>
      <c r="C213" s="42" t="str">
        <f t="shared" si="7"/>
        <v>hazards_expected_change_in_frequency_increase_decrease_no_change_not_known_heatwaves</v>
      </c>
      <c r="D213" s="156" t="s">
        <v>8632</v>
      </c>
      <c r="E213" s="167" t="s">
        <v>8623</v>
      </c>
      <c r="F213" s="45" t="s">
        <v>168</v>
      </c>
      <c r="G213" s="44"/>
      <c r="H213" s="44"/>
      <c r="I213" s="44">
        <f>eucalc_variables!J1356</f>
        <v>0</v>
      </c>
      <c r="J213" s="156" t="s">
        <v>8630</v>
      </c>
      <c r="K213" s="44"/>
      <c r="L213" s="44" t="s">
        <v>7916</v>
      </c>
      <c r="M213" s="46"/>
      <c r="N213" s="46"/>
      <c r="O213" s="46"/>
      <c r="P213" s="44" t="s">
        <v>7919</v>
      </c>
      <c r="Q213" s="46"/>
      <c r="R213" s="46"/>
      <c r="S213" s="46"/>
      <c r="T213" s="46"/>
      <c r="U213" s="178" t="str">
        <f>CONCATENATE(Tabla1[[#This Row],[SDG Targets]]," ",Tabla1[[#This Row],[SDG Targets5]]," ",Tabla1[[#This Row],[SDG Targets6]]," ",Tabla1[[#This Row],[SDG Targets7]]," ",Tabla1[[#This Row],[SDG Targets8]])</f>
        <v xml:space="preserve">T 13.1    </v>
      </c>
      <c r="V213" s="156" t="s">
        <v>7920</v>
      </c>
      <c r="W213" s="48" t="s">
        <v>7946</v>
      </c>
      <c r="X213" s="44" t="s">
        <v>7894</v>
      </c>
      <c r="Y213" s="44" t="s">
        <v>7948</v>
      </c>
      <c r="Z213" s="44" t="s">
        <v>7949</v>
      </c>
      <c r="AA213" s="49"/>
      <c r="AB213" s="43" t="s">
        <v>185</v>
      </c>
      <c r="AC213" s="51" t="s">
        <v>7897</v>
      </c>
      <c r="AD213" s="52" t="s">
        <v>7898</v>
      </c>
      <c r="AE213" s="52"/>
      <c r="AF213" s="92"/>
      <c r="AG213" s="92"/>
      <c r="AH213" s="92"/>
      <c r="AI213" s="92"/>
      <c r="AJ213" s="92"/>
    </row>
    <row r="214" spans="1:36" ht="51.75" customHeight="1">
      <c r="A214" s="35">
        <f t="shared" si="6"/>
        <v>213</v>
      </c>
      <c r="B214" s="42" t="s">
        <v>8633</v>
      </c>
      <c r="C214" s="42" t="str">
        <f t="shared" si="7"/>
        <v>hazards_timeframe_current_short_term_medium_term_long_term_not_known_heatwaves</v>
      </c>
      <c r="D214" s="160" t="s">
        <v>8634</v>
      </c>
      <c r="E214" s="160" t="s">
        <v>8623</v>
      </c>
      <c r="F214" s="45" t="s">
        <v>168</v>
      </c>
      <c r="G214" s="44"/>
      <c r="H214" s="44"/>
      <c r="I214" s="44">
        <f>eucalc_variables!J1358</f>
        <v>0</v>
      </c>
      <c r="J214" s="156" t="s">
        <v>8635</v>
      </c>
      <c r="K214" s="44"/>
      <c r="L214" s="44" t="s">
        <v>7916</v>
      </c>
      <c r="M214" s="46"/>
      <c r="N214" s="46"/>
      <c r="O214" s="46"/>
      <c r="P214" s="44" t="s">
        <v>7919</v>
      </c>
      <c r="Q214" s="46"/>
      <c r="R214" s="46"/>
      <c r="S214" s="46"/>
      <c r="T214" s="46"/>
      <c r="U214" s="178" t="str">
        <f>CONCATENATE(Tabla1[[#This Row],[SDG Targets]]," ",Tabla1[[#This Row],[SDG Targets5]]," ",Tabla1[[#This Row],[SDG Targets6]]," ",Tabla1[[#This Row],[SDG Targets7]]," ",Tabla1[[#This Row],[SDG Targets8]])</f>
        <v xml:space="preserve">T 13.1    </v>
      </c>
      <c r="V214" s="156" t="s">
        <v>7920</v>
      </c>
      <c r="W214" s="53" t="s">
        <v>7946</v>
      </c>
      <c r="X214" s="44" t="s">
        <v>7894</v>
      </c>
      <c r="Y214" s="44" t="s">
        <v>7948</v>
      </c>
      <c r="Z214" s="44" t="s">
        <v>7949</v>
      </c>
      <c r="AA214" s="49"/>
      <c r="AB214" s="43" t="s">
        <v>2087</v>
      </c>
      <c r="AC214" s="51" t="s">
        <v>7897</v>
      </c>
      <c r="AD214" s="52" t="s">
        <v>7898</v>
      </c>
      <c r="AE214" s="52"/>
      <c r="AF214" s="92"/>
      <c r="AG214" s="92"/>
      <c r="AH214" s="92"/>
      <c r="AI214" s="92"/>
      <c r="AJ214" s="92"/>
    </row>
    <row r="215" spans="1:36" ht="45" customHeight="1">
      <c r="A215" s="35">
        <f t="shared" si="6"/>
        <v>214</v>
      </c>
      <c r="B215" s="42" t="s">
        <v>8636</v>
      </c>
      <c r="C215" s="42" t="str">
        <f t="shared" si="7"/>
        <v>hazard_current_probability_low_moderate_high_not_known_coldwaves</v>
      </c>
      <c r="D215" s="156" t="s">
        <v>8637</v>
      </c>
      <c r="E215" s="167" t="s">
        <v>8623</v>
      </c>
      <c r="F215" s="45" t="s">
        <v>168</v>
      </c>
      <c r="G215" s="44"/>
      <c r="H215" s="44"/>
      <c r="I215" s="44">
        <f>eucalc_variables!J1360</f>
        <v>0</v>
      </c>
      <c r="J215" s="156" t="s">
        <v>8624</v>
      </c>
      <c r="K215" s="44"/>
      <c r="L215" s="44" t="s">
        <v>7916</v>
      </c>
      <c r="M215" s="46"/>
      <c r="N215" s="46"/>
      <c r="O215" s="46"/>
      <c r="P215" s="44" t="s">
        <v>7919</v>
      </c>
      <c r="Q215" s="46"/>
      <c r="R215" s="46"/>
      <c r="S215" s="46"/>
      <c r="T215" s="46"/>
      <c r="U215" s="178" t="str">
        <f>CONCATENATE(Tabla1[[#This Row],[SDG Targets]]," ",Tabla1[[#This Row],[SDG Targets5]]," ",Tabla1[[#This Row],[SDG Targets6]]," ",Tabla1[[#This Row],[SDG Targets7]]," ",Tabla1[[#This Row],[SDG Targets8]])</f>
        <v xml:space="preserve">T 13.1    </v>
      </c>
      <c r="V215" s="156" t="s">
        <v>7920</v>
      </c>
      <c r="W215" s="71" t="s">
        <v>7946</v>
      </c>
      <c r="X215" s="51" t="s">
        <v>7894</v>
      </c>
      <c r="Y215" s="44" t="s">
        <v>7948</v>
      </c>
      <c r="Z215" s="44" t="s">
        <v>7949</v>
      </c>
      <c r="AA215" s="49"/>
      <c r="AB215" s="43" t="s">
        <v>1314</v>
      </c>
      <c r="AC215" s="51" t="s">
        <v>7897</v>
      </c>
      <c r="AD215" s="52" t="s">
        <v>7898</v>
      </c>
      <c r="AE215" s="52"/>
      <c r="AF215" s="92"/>
      <c r="AG215" s="92"/>
      <c r="AH215" s="92"/>
      <c r="AI215" s="92"/>
      <c r="AJ215" s="92"/>
    </row>
    <row r="216" spans="1:36" ht="31.95" customHeight="1">
      <c r="A216" s="35">
        <f t="shared" si="6"/>
        <v>215</v>
      </c>
      <c r="B216" s="42" t="s">
        <v>8638</v>
      </c>
      <c r="C216" s="42" t="str">
        <f t="shared" si="7"/>
        <v>hazards_impact_low_moderate_high_not_known_coldwaves</v>
      </c>
      <c r="D216" s="160" t="s">
        <v>8639</v>
      </c>
      <c r="E216" s="167" t="s">
        <v>8627</v>
      </c>
      <c r="F216" s="45" t="s">
        <v>168</v>
      </c>
      <c r="G216" s="44"/>
      <c r="H216" s="44"/>
      <c r="I216" s="44">
        <f>eucalc_variables!J1361</f>
        <v>0</v>
      </c>
      <c r="J216" s="156" t="s">
        <v>8624</v>
      </c>
      <c r="K216" s="44"/>
      <c r="L216" s="44" t="s">
        <v>7916</v>
      </c>
      <c r="M216" s="46"/>
      <c r="N216" s="46"/>
      <c r="O216" s="46"/>
      <c r="P216" s="44" t="s">
        <v>7919</v>
      </c>
      <c r="Q216" s="46"/>
      <c r="R216" s="46"/>
      <c r="S216" s="46"/>
      <c r="T216" s="46"/>
      <c r="U216" s="178" t="str">
        <f>CONCATENATE(Tabla1[[#This Row],[SDG Targets]]," ",Tabla1[[#This Row],[SDG Targets5]]," ",Tabla1[[#This Row],[SDG Targets6]]," ",Tabla1[[#This Row],[SDG Targets7]]," ",Tabla1[[#This Row],[SDG Targets8]])</f>
        <v xml:space="preserve">T 13.1    </v>
      </c>
      <c r="V216" s="156" t="s">
        <v>7920</v>
      </c>
      <c r="W216" s="53" t="s">
        <v>7946</v>
      </c>
      <c r="X216" s="44" t="s">
        <v>7894</v>
      </c>
      <c r="Y216" s="44" t="s">
        <v>7948</v>
      </c>
      <c r="Z216" s="44" t="s">
        <v>7949</v>
      </c>
      <c r="AA216" s="49"/>
      <c r="AB216" s="43" t="s">
        <v>1366</v>
      </c>
      <c r="AC216" s="51" t="s">
        <v>7897</v>
      </c>
      <c r="AD216" s="55" t="s">
        <v>7898</v>
      </c>
      <c r="AE216" s="55"/>
      <c r="AF216" s="92"/>
      <c r="AG216" s="92"/>
      <c r="AH216" s="92"/>
      <c r="AI216" s="92"/>
      <c r="AJ216" s="92"/>
    </row>
    <row r="217" spans="1:36" ht="43.5" customHeight="1">
      <c r="A217" s="35">
        <f t="shared" si="6"/>
        <v>216</v>
      </c>
      <c r="B217" s="42" t="s">
        <v>8640</v>
      </c>
      <c r="C217" s="42" t="str">
        <f t="shared" si="7"/>
        <v>hazards_expected_change_in_intensity_increase_decrease_no_change_not_known_coldwaves</v>
      </c>
      <c r="D217" s="156" t="s">
        <v>8641</v>
      </c>
      <c r="E217" s="167" t="s">
        <v>8623</v>
      </c>
      <c r="F217" s="45" t="s">
        <v>168</v>
      </c>
      <c r="G217" s="44"/>
      <c r="H217" s="44"/>
      <c r="I217" s="44">
        <f>eucalc_variables!J1362</f>
        <v>0</v>
      </c>
      <c r="J217" s="156" t="s">
        <v>8630</v>
      </c>
      <c r="K217" s="44"/>
      <c r="L217" s="44" t="s">
        <v>7916</v>
      </c>
      <c r="M217" s="46"/>
      <c r="N217" s="46"/>
      <c r="O217" s="46"/>
      <c r="P217" s="44" t="s">
        <v>7919</v>
      </c>
      <c r="Q217" s="46"/>
      <c r="R217" s="46"/>
      <c r="S217" s="46"/>
      <c r="T217" s="46"/>
      <c r="U217" s="178" t="str">
        <f>CONCATENATE(Tabla1[[#This Row],[SDG Targets]]," ",Tabla1[[#This Row],[SDG Targets5]]," ",Tabla1[[#This Row],[SDG Targets6]]," ",Tabla1[[#This Row],[SDG Targets7]]," ",Tabla1[[#This Row],[SDG Targets8]])</f>
        <v xml:space="preserve">T 13.1    </v>
      </c>
      <c r="V217" s="156" t="s">
        <v>7920</v>
      </c>
      <c r="W217" s="48" t="s">
        <v>7946</v>
      </c>
      <c r="X217" s="44" t="s">
        <v>7894</v>
      </c>
      <c r="Y217" s="44" t="s">
        <v>7948</v>
      </c>
      <c r="Z217" s="44" t="s">
        <v>7949</v>
      </c>
      <c r="AA217" s="49"/>
      <c r="AB217" s="43" t="s">
        <v>215</v>
      </c>
      <c r="AC217" s="51" t="s">
        <v>7897</v>
      </c>
      <c r="AD217" s="52" t="s">
        <v>7898</v>
      </c>
      <c r="AE217" s="52"/>
      <c r="AF217" s="92"/>
      <c r="AG217" s="92"/>
      <c r="AH217" s="92"/>
      <c r="AI217" s="92"/>
      <c r="AJ217" s="92"/>
    </row>
    <row r="218" spans="1:36" ht="43.5" customHeight="1">
      <c r="A218" s="35">
        <f t="shared" si="6"/>
        <v>217</v>
      </c>
      <c r="B218" s="42" t="s">
        <v>8642</v>
      </c>
      <c r="C218" s="42" t="str">
        <f t="shared" si="7"/>
        <v>hazards_expected_change_in_frequency_increase_decrease_no_change_not_known_coldwaves</v>
      </c>
      <c r="D218" s="160" t="s">
        <v>8643</v>
      </c>
      <c r="E218" s="160" t="s">
        <v>8623</v>
      </c>
      <c r="F218" s="45" t="s">
        <v>168</v>
      </c>
      <c r="G218" s="44"/>
      <c r="H218" s="44"/>
      <c r="I218" s="44">
        <f>eucalc_variables!J1364</f>
        <v>0</v>
      </c>
      <c r="J218" s="156" t="s">
        <v>8630</v>
      </c>
      <c r="K218" s="44"/>
      <c r="L218" s="44" t="s">
        <v>7916</v>
      </c>
      <c r="M218" s="46"/>
      <c r="N218" s="46"/>
      <c r="O218" s="46"/>
      <c r="P218" s="44" t="s">
        <v>7919</v>
      </c>
      <c r="Q218" s="46"/>
      <c r="R218" s="46"/>
      <c r="S218" s="46"/>
      <c r="T218" s="46"/>
      <c r="U218" s="178" t="str">
        <f>CONCATENATE(Tabla1[[#This Row],[SDG Targets]]," ",Tabla1[[#This Row],[SDG Targets5]]," ",Tabla1[[#This Row],[SDG Targets6]]," ",Tabla1[[#This Row],[SDG Targets7]]," ",Tabla1[[#This Row],[SDG Targets8]])</f>
        <v xml:space="preserve">T 13.1    </v>
      </c>
      <c r="V218" s="156" t="s">
        <v>7920</v>
      </c>
      <c r="W218" s="53" t="s">
        <v>7946</v>
      </c>
      <c r="X218" s="44" t="s">
        <v>7894</v>
      </c>
      <c r="Y218" s="44" t="s">
        <v>7948</v>
      </c>
      <c r="Z218" s="44" t="s">
        <v>7949</v>
      </c>
      <c r="AA218" s="49"/>
      <c r="AB218" s="43" t="s">
        <v>173</v>
      </c>
      <c r="AC218" s="51" t="s">
        <v>7897</v>
      </c>
      <c r="AD218" s="52" t="s">
        <v>7898</v>
      </c>
      <c r="AE218" s="52"/>
      <c r="AF218" s="92"/>
      <c r="AG218" s="92"/>
      <c r="AH218" s="92"/>
      <c r="AI218" s="92"/>
      <c r="AJ218" s="92"/>
    </row>
    <row r="219" spans="1:36" ht="42.75" customHeight="1">
      <c r="A219" s="35">
        <f t="shared" si="6"/>
        <v>218</v>
      </c>
      <c r="B219" s="42" t="s">
        <v>8644</v>
      </c>
      <c r="C219" s="42" t="str">
        <f t="shared" si="7"/>
        <v>hazards_timeframe_current_short_term_medium_term_long_term_not_known_coldwaves</v>
      </c>
      <c r="D219" s="156" t="s">
        <v>8645</v>
      </c>
      <c r="E219" s="167" t="s">
        <v>8623</v>
      </c>
      <c r="F219" s="45" t="s">
        <v>168</v>
      </c>
      <c r="G219" s="44"/>
      <c r="H219" s="44"/>
      <c r="I219" s="44">
        <f>eucalc_variables!J1365</f>
        <v>0</v>
      </c>
      <c r="J219" s="156" t="s">
        <v>8635</v>
      </c>
      <c r="K219" s="44"/>
      <c r="L219" s="44" t="s">
        <v>7916</v>
      </c>
      <c r="M219" s="46"/>
      <c r="N219" s="46"/>
      <c r="O219" s="46"/>
      <c r="P219" s="44" t="s">
        <v>7919</v>
      </c>
      <c r="Q219" s="46"/>
      <c r="R219" s="46"/>
      <c r="S219" s="46"/>
      <c r="T219" s="46"/>
      <c r="U219" s="178" t="str">
        <f>CONCATENATE(Tabla1[[#This Row],[SDG Targets]]," ",Tabla1[[#This Row],[SDG Targets5]]," ",Tabla1[[#This Row],[SDG Targets6]]," ",Tabla1[[#This Row],[SDG Targets7]]," ",Tabla1[[#This Row],[SDG Targets8]])</f>
        <v xml:space="preserve">T 13.1    </v>
      </c>
      <c r="V219" s="156" t="s">
        <v>7920</v>
      </c>
      <c r="W219" s="48" t="s">
        <v>7946</v>
      </c>
      <c r="X219" s="44" t="s">
        <v>7894</v>
      </c>
      <c r="Y219" s="44" t="s">
        <v>7948</v>
      </c>
      <c r="Z219" s="44" t="s">
        <v>7949</v>
      </c>
      <c r="AA219" s="49"/>
      <c r="AB219" s="43" t="s">
        <v>2075</v>
      </c>
      <c r="AC219" s="51" t="s">
        <v>7897</v>
      </c>
      <c r="AD219" s="52" t="s">
        <v>7898</v>
      </c>
      <c r="AE219" s="52"/>
      <c r="AF219" s="92"/>
      <c r="AG219" s="92"/>
      <c r="AH219" s="92"/>
      <c r="AI219" s="92"/>
      <c r="AJ219" s="92"/>
    </row>
    <row r="220" spans="1:36" ht="42.75" customHeight="1">
      <c r="A220" s="35">
        <f t="shared" si="6"/>
        <v>219</v>
      </c>
      <c r="B220" s="42" t="s">
        <v>8646</v>
      </c>
      <c r="C220" s="42" t="str">
        <f t="shared" si="7"/>
        <v>hazard_current_probability_low_moderate_high_not_known_heavy_precipitation</v>
      </c>
      <c r="D220" s="160" t="s">
        <v>8647</v>
      </c>
      <c r="E220" s="160" t="s">
        <v>8623</v>
      </c>
      <c r="F220" s="45" t="s">
        <v>168</v>
      </c>
      <c r="G220" s="44"/>
      <c r="H220" s="44"/>
      <c r="I220" s="44">
        <f>eucalc_variables!J1367</f>
        <v>0</v>
      </c>
      <c r="J220" s="156" t="s">
        <v>8624</v>
      </c>
      <c r="K220" s="44"/>
      <c r="L220" s="44" t="s">
        <v>7916</v>
      </c>
      <c r="M220" s="46"/>
      <c r="N220" s="46"/>
      <c r="O220" s="46"/>
      <c r="P220" s="44" t="s">
        <v>7919</v>
      </c>
      <c r="Q220" s="46"/>
      <c r="R220" s="46"/>
      <c r="S220" s="46"/>
      <c r="T220" s="46"/>
      <c r="U220" s="178" t="str">
        <f>CONCATENATE(Tabla1[[#This Row],[SDG Targets]]," ",Tabla1[[#This Row],[SDG Targets5]]," ",Tabla1[[#This Row],[SDG Targets6]]," ",Tabla1[[#This Row],[SDG Targets7]]," ",Tabla1[[#This Row],[SDG Targets8]])</f>
        <v xml:space="preserve">T 13.1    </v>
      </c>
      <c r="V220" s="156" t="s">
        <v>7920</v>
      </c>
      <c r="W220" s="70" t="s">
        <v>7946</v>
      </c>
      <c r="X220" s="51" t="s">
        <v>7894</v>
      </c>
      <c r="Y220" s="44" t="s">
        <v>7948</v>
      </c>
      <c r="Z220" s="44" t="s">
        <v>7949</v>
      </c>
      <c r="AA220" s="49"/>
      <c r="AB220" s="43" t="s">
        <v>1332</v>
      </c>
      <c r="AC220" s="51" t="s">
        <v>7897</v>
      </c>
      <c r="AD220" s="52" t="s">
        <v>7898</v>
      </c>
      <c r="AE220" s="52"/>
      <c r="AF220" s="92"/>
      <c r="AG220" s="92"/>
      <c r="AH220" s="92"/>
      <c r="AI220" s="92"/>
      <c r="AJ220" s="92"/>
    </row>
    <row r="221" spans="1:36" ht="30" customHeight="1">
      <c r="A221" s="35">
        <f t="shared" si="6"/>
        <v>220</v>
      </c>
      <c r="B221" s="42" t="s">
        <v>8648</v>
      </c>
      <c r="C221" s="42" t="str">
        <f t="shared" si="7"/>
        <v>hazards_impact_low_moderate_high_not_known_heavy_precipitation</v>
      </c>
      <c r="D221" s="156" t="s">
        <v>8649</v>
      </c>
      <c r="E221" s="167" t="s">
        <v>8650</v>
      </c>
      <c r="F221" s="45" t="s">
        <v>168</v>
      </c>
      <c r="G221" s="44"/>
      <c r="H221" s="44"/>
      <c r="I221" s="44">
        <f>eucalc_variables!J1369</f>
        <v>0</v>
      </c>
      <c r="J221" s="156" t="s">
        <v>8624</v>
      </c>
      <c r="K221" s="44"/>
      <c r="L221" s="44" t="s">
        <v>7916</v>
      </c>
      <c r="M221" s="46"/>
      <c r="N221" s="46"/>
      <c r="O221" s="46"/>
      <c r="P221" s="44" t="s">
        <v>7919</v>
      </c>
      <c r="Q221" s="46"/>
      <c r="R221" s="46"/>
      <c r="S221" s="46"/>
      <c r="T221" s="46"/>
      <c r="U221" s="178" t="str">
        <f>CONCATENATE(Tabla1[[#This Row],[SDG Targets]]," ",Tabla1[[#This Row],[SDG Targets5]]," ",Tabla1[[#This Row],[SDG Targets6]]," ",Tabla1[[#This Row],[SDG Targets7]]," ",Tabla1[[#This Row],[SDG Targets8]])</f>
        <v xml:space="preserve">T 13.1    </v>
      </c>
      <c r="V221" s="156" t="s">
        <v>7920</v>
      </c>
      <c r="W221" s="48" t="s">
        <v>7946</v>
      </c>
      <c r="X221" s="44" t="s">
        <v>7894</v>
      </c>
      <c r="Y221" s="44" t="s">
        <v>7948</v>
      </c>
      <c r="Z221" s="44" t="s">
        <v>7949</v>
      </c>
      <c r="AA221" s="49"/>
      <c r="AB221" s="51" t="s">
        <v>8651</v>
      </c>
      <c r="AC221" s="51" t="s">
        <v>7897</v>
      </c>
      <c r="AD221" s="55" t="s">
        <v>7898</v>
      </c>
      <c r="AE221" s="55"/>
      <c r="AF221" s="92"/>
      <c r="AG221" s="92"/>
      <c r="AH221" s="92"/>
      <c r="AI221" s="92"/>
      <c r="AJ221" s="92"/>
    </row>
    <row r="222" spans="1:36" ht="43.5" customHeight="1">
      <c r="A222" s="35">
        <f t="shared" si="6"/>
        <v>221</v>
      </c>
      <c r="B222" s="42" t="s">
        <v>8652</v>
      </c>
      <c r="C222" s="42" t="str">
        <f t="shared" si="7"/>
        <v>hazards_expected_change_in_intensity_increase_decrease_no_change_not_known_heavy_precipitation</v>
      </c>
      <c r="D222" s="160" t="s">
        <v>8653</v>
      </c>
      <c r="E222" s="160" t="s">
        <v>8623</v>
      </c>
      <c r="F222" s="45" t="s">
        <v>168</v>
      </c>
      <c r="G222" s="44"/>
      <c r="H222" s="44"/>
      <c r="I222" s="44">
        <f>eucalc_variables!J1371</f>
        <v>0</v>
      </c>
      <c r="J222" s="156" t="s">
        <v>8630</v>
      </c>
      <c r="K222" s="44"/>
      <c r="L222" s="44" t="s">
        <v>7916</v>
      </c>
      <c r="M222" s="46"/>
      <c r="N222" s="46"/>
      <c r="O222" s="46"/>
      <c r="P222" s="44" t="s">
        <v>7919</v>
      </c>
      <c r="Q222" s="46"/>
      <c r="R222" s="46"/>
      <c r="S222" s="46"/>
      <c r="T222" s="46"/>
      <c r="U222" s="178" t="str">
        <f>CONCATENATE(Tabla1[[#This Row],[SDG Targets]]," ",Tabla1[[#This Row],[SDG Targets5]]," ",Tabla1[[#This Row],[SDG Targets6]]," ",Tabla1[[#This Row],[SDG Targets7]]," ",Tabla1[[#This Row],[SDG Targets8]])</f>
        <v xml:space="preserve">T 13.1    </v>
      </c>
      <c r="V222" s="156" t="s">
        <v>7920</v>
      </c>
      <c r="W222" s="53" t="s">
        <v>7946</v>
      </c>
      <c r="X222" s="44" t="s">
        <v>7894</v>
      </c>
      <c r="Y222" s="44" t="s">
        <v>7948</v>
      </c>
      <c r="Z222" s="44" t="s">
        <v>7949</v>
      </c>
      <c r="AA222" s="49"/>
      <c r="AB222" s="43" t="s">
        <v>233</v>
      </c>
      <c r="AC222" s="51" t="s">
        <v>7897</v>
      </c>
      <c r="AD222" s="52" t="s">
        <v>7898</v>
      </c>
      <c r="AE222" s="52"/>
      <c r="AF222" s="92"/>
      <c r="AG222" s="92"/>
      <c r="AH222" s="92"/>
      <c r="AI222" s="92"/>
      <c r="AJ222" s="92"/>
    </row>
    <row r="223" spans="1:36" ht="45" customHeight="1">
      <c r="A223" s="35">
        <f t="shared" si="6"/>
        <v>222</v>
      </c>
      <c r="B223" s="42" t="s">
        <v>8654</v>
      </c>
      <c r="C223" s="42" t="str">
        <f t="shared" si="7"/>
        <v>hazards_expected_change_in_frequency_increase_decrease_no_change_not_known_heavy_precipitation</v>
      </c>
      <c r="D223" s="156" t="s">
        <v>8655</v>
      </c>
      <c r="E223" s="167" t="s">
        <v>8623</v>
      </c>
      <c r="F223" s="45" t="s">
        <v>168</v>
      </c>
      <c r="G223" s="44"/>
      <c r="H223" s="44"/>
      <c r="I223" s="44">
        <f>eucalc_variables!J1374</f>
        <v>0</v>
      </c>
      <c r="J223" s="156" t="s">
        <v>8630</v>
      </c>
      <c r="K223" s="44"/>
      <c r="L223" s="44" t="s">
        <v>7916</v>
      </c>
      <c r="M223" s="46"/>
      <c r="N223" s="46"/>
      <c r="O223" s="46"/>
      <c r="P223" s="44" t="s">
        <v>7919</v>
      </c>
      <c r="Q223" s="46"/>
      <c r="R223" s="46"/>
      <c r="S223" s="46"/>
      <c r="T223" s="46"/>
      <c r="U223" s="178" t="str">
        <f>CONCATENATE(Tabla1[[#This Row],[SDG Targets]]," ",Tabla1[[#This Row],[SDG Targets5]]," ",Tabla1[[#This Row],[SDG Targets6]]," ",Tabla1[[#This Row],[SDG Targets7]]," ",Tabla1[[#This Row],[SDG Targets8]])</f>
        <v xml:space="preserve">T 13.1    </v>
      </c>
      <c r="V223" s="156" t="s">
        <v>7920</v>
      </c>
      <c r="W223" s="48" t="s">
        <v>7946</v>
      </c>
      <c r="X223" s="44" t="s">
        <v>7894</v>
      </c>
      <c r="Y223" s="44" t="s">
        <v>7948</v>
      </c>
      <c r="Z223" s="44" t="s">
        <v>7949</v>
      </c>
      <c r="AA223" s="49"/>
      <c r="AB223" s="43" t="s">
        <v>191</v>
      </c>
      <c r="AC223" s="51" t="s">
        <v>7897</v>
      </c>
      <c r="AD223" s="52" t="s">
        <v>7898</v>
      </c>
      <c r="AE223" s="52"/>
      <c r="AF223" s="92"/>
      <c r="AG223" s="92"/>
      <c r="AH223" s="92"/>
      <c r="AI223" s="92"/>
      <c r="AJ223" s="92"/>
    </row>
    <row r="224" spans="1:36" ht="43.5" customHeight="1">
      <c r="A224" s="35">
        <f t="shared" si="6"/>
        <v>223</v>
      </c>
      <c r="B224" s="42" t="s">
        <v>8656</v>
      </c>
      <c r="C224" s="42" t="str">
        <f t="shared" si="7"/>
        <v>hazards_timeframe_current_short_term_medium_term_long_term_not_known_heavy_precipitation</v>
      </c>
      <c r="D224" s="160" t="s">
        <v>8657</v>
      </c>
      <c r="E224" s="160" t="s">
        <v>8623</v>
      </c>
      <c r="F224" s="45" t="s">
        <v>168</v>
      </c>
      <c r="G224" s="44"/>
      <c r="H224" s="44"/>
      <c r="I224" s="44">
        <f>eucalc_variables!J1375</f>
        <v>0</v>
      </c>
      <c r="J224" s="156" t="s">
        <v>8635</v>
      </c>
      <c r="K224" s="44"/>
      <c r="L224" s="44" t="s">
        <v>7916</v>
      </c>
      <c r="M224" s="46"/>
      <c r="N224" s="46"/>
      <c r="O224" s="46"/>
      <c r="P224" s="44" t="s">
        <v>7919</v>
      </c>
      <c r="Q224" s="46"/>
      <c r="R224" s="46"/>
      <c r="S224" s="46"/>
      <c r="T224" s="46"/>
      <c r="U224" s="178" t="str">
        <f>CONCATENATE(Tabla1[[#This Row],[SDG Targets]]," ",Tabla1[[#This Row],[SDG Targets5]]," ",Tabla1[[#This Row],[SDG Targets6]]," ",Tabla1[[#This Row],[SDG Targets7]]," ",Tabla1[[#This Row],[SDG Targets8]])</f>
        <v xml:space="preserve">T 13.1    </v>
      </c>
      <c r="V224" s="156" t="s">
        <v>7920</v>
      </c>
      <c r="W224" s="53" t="s">
        <v>7946</v>
      </c>
      <c r="X224" s="44" t="s">
        <v>7894</v>
      </c>
      <c r="Y224" s="44" t="s">
        <v>7948</v>
      </c>
      <c r="Z224" s="44" t="s">
        <v>7949</v>
      </c>
      <c r="AA224" s="49"/>
      <c r="AB224" s="43" t="s">
        <v>2069</v>
      </c>
      <c r="AC224" s="51" t="s">
        <v>7897</v>
      </c>
      <c r="AD224" s="52" t="s">
        <v>7898</v>
      </c>
      <c r="AE224" s="52"/>
      <c r="AF224" s="92"/>
      <c r="AG224" s="92"/>
      <c r="AH224" s="92"/>
      <c r="AI224" s="92"/>
      <c r="AJ224" s="92"/>
    </row>
    <row r="225" spans="1:36" ht="32.25" customHeight="1">
      <c r="A225" s="35">
        <f t="shared" si="6"/>
        <v>224</v>
      </c>
      <c r="B225" s="42" t="s">
        <v>8658</v>
      </c>
      <c r="C225" s="42" t="str">
        <f t="shared" si="7"/>
        <v>hazard_current_probability_low_moderate_high_not_known_fire_risk</v>
      </c>
      <c r="D225" s="156" t="s">
        <v>8659</v>
      </c>
      <c r="E225" s="167" t="s">
        <v>8623</v>
      </c>
      <c r="F225" s="45" t="s">
        <v>168</v>
      </c>
      <c r="G225" s="44"/>
      <c r="H225" s="44"/>
      <c r="I225" s="44">
        <f>eucalc_variables!J1376</f>
        <v>0</v>
      </c>
      <c r="J225" s="156" t="s">
        <v>8624</v>
      </c>
      <c r="K225" s="44"/>
      <c r="L225" s="44" t="s">
        <v>7916</v>
      </c>
      <c r="M225" s="46"/>
      <c r="N225" s="46"/>
      <c r="O225" s="46"/>
      <c r="P225" s="44" t="s">
        <v>7919</v>
      </c>
      <c r="Q225" s="46"/>
      <c r="R225" s="46"/>
      <c r="S225" s="46"/>
      <c r="T225" s="46"/>
      <c r="U225" s="178" t="str">
        <f>CONCATENATE(Tabla1[[#This Row],[SDG Targets]]," ",Tabla1[[#This Row],[SDG Targets5]]," ",Tabla1[[#This Row],[SDG Targets6]]," ",Tabla1[[#This Row],[SDG Targets7]]," ",Tabla1[[#This Row],[SDG Targets8]])</f>
        <v xml:space="preserve">T 13.1    </v>
      </c>
      <c r="V225" s="156" t="s">
        <v>7920</v>
      </c>
      <c r="W225" s="71" t="s">
        <v>7946</v>
      </c>
      <c r="X225" s="51" t="s">
        <v>7894</v>
      </c>
      <c r="Y225" s="44" t="s">
        <v>7948</v>
      </c>
      <c r="Z225" s="44" t="s">
        <v>7949</v>
      </c>
      <c r="AA225" s="49"/>
      <c r="AB225" s="43" t="s">
        <v>1338</v>
      </c>
      <c r="AC225" s="51" t="s">
        <v>7897</v>
      </c>
      <c r="AD225" s="52" t="s">
        <v>7898</v>
      </c>
      <c r="AE225" s="52"/>
      <c r="AF225" s="92"/>
      <c r="AG225" s="92"/>
      <c r="AH225" s="92"/>
      <c r="AI225" s="92"/>
      <c r="AJ225" s="92"/>
    </row>
    <row r="226" spans="1:36" ht="30" customHeight="1">
      <c r="A226" s="35">
        <f t="shared" si="6"/>
        <v>225</v>
      </c>
      <c r="B226" s="42" t="s">
        <v>8660</v>
      </c>
      <c r="C226" s="42" t="str">
        <f t="shared" si="7"/>
        <v>hazards_impact_low_moderate_high_not_known_fire_risk</v>
      </c>
      <c r="D226" s="160" t="s">
        <v>8661</v>
      </c>
      <c r="E226" s="160" t="s">
        <v>8662</v>
      </c>
      <c r="F226" s="45" t="s">
        <v>168</v>
      </c>
      <c r="G226" s="44"/>
      <c r="H226" s="44"/>
      <c r="I226" s="44">
        <f>eucalc_variables!J1378</f>
        <v>0</v>
      </c>
      <c r="J226" s="156" t="s">
        <v>8624</v>
      </c>
      <c r="K226" s="44"/>
      <c r="L226" s="44" t="s">
        <v>7916</v>
      </c>
      <c r="M226" s="46"/>
      <c r="N226" s="46"/>
      <c r="O226" s="46"/>
      <c r="P226" s="44" t="s">
        <v>7919</v>
      </c>
      <c r="Q226" s="46"/>
      <c r="R226" s="46"/>
      <c r="S226" s="46"/>
      <c r="T226" s="46"/>
      <c r="U226" s="178" t="str">
        <f>CONCATENATE(Tabla1[[#This Row],[SDG Targets]]," ",Tabla1[[#This Row],[SDG Targets5]]," ",Tabla1[[#This Row],[SDG Targets6]]," ",Tabla1[[#This Row],[SDG Targets7]]," ",Tabla1[[#This Row],[SDG Targets8]])</f>
        <v xml:space="preserve">T 13.1    </v>
      </c>
      <c r="V226" s="156" t="s">
        <v>7920</v>
      </c>
      <c r="W226" s="53" t="s">
        <v>7946</v>
      </c>
      <c r="X226" s="44" t="s">
        <v>7894</v>
      </c>
      <c r="Y226" s="44" t="s">
        <v>7948</v>
      </c>
      <c r="Z226" s="44" t="s">
        <v>7949</v>
      </c>
      <c r="AA226" s="49"/>
      <c r="AB226" s="196" t="s">
        <v>1360</v>
      </c>
      <c r="AC226" s="51" t="s">
        <v>7897</v>
      </c>
      <c r="AD226" s="55" t="s">
        <v>7898</v>
      </c>
      <c r="AE226" s="55"/>
      <c r="AF226" s="92"/>
      <c r="AG226" s="92"/>
      <c r="AH226" s="92"/>
      <c r="AI226" s="92"/>
      <c r="AJ226" s="92"/>
    </row>
    <row r="227" spans="1:36" ht="43.5" customHeight="1">
      <c r="A227" s="35">
        <f t="shared" si="6"/>
        <v>226</v>
      </c>
      <c r="B227" s="42" t="s">
        <v>8663</v>
      </c>
      <c r="C227" s="42" t="str">
        <f t="shared" ref="C227:C253" si="8">SUBSTITUTE(SUBSTITUTE(SUBSTITUTE(SUBSTITUTE(SUBSTITUTE(SUBSTITUTE(SUBSTITUTE(SUBSTITUTE(LOWER(B227), "(", ""), ")", ""), " - ", "_"), " ", "_"), ",", ""), ".", ""), "-", "_"), ":", "")</f>
        <v>hazards_expected_change_in_intensity_increase_decrease_no_change_not_known_fire_risk</v>
      </c>
      <c r="D227" s="156" t="s">
        <v>8664</v>
      </c>
      <c r="E227" s="167" t="s">
        <v>8623</v>
      </c>
      <c r="F227" s="45" t="s">
        <v>168</v>
      </c>
      <c r="G227" s="44"/>
      <c r="H227" s="44"/>
      <c r="I227" s="44">
        <f>eucalc_variables!J1379</f>
        <v>0</v>
      </c>
      <c r="J227" s="156" t="s">
        <v>8630</v>
      </c>
      <c r="K227" s="44"/>
      <c r="L227" s="44" t="s">
        <v>7916</v>
      </c>
      <c r="M227" s="46"/>
      <c r="N227" s="46"/>
      <c r="O227" s="46"/>
      <c r="P227" s="44" t="s">
        <v>7919</v>
      </c>
      <c r="Q227" s="46"/>
      <c r="R227" s="46"/>
      <c r="S227" s="46"/>
      <c r="T227" s="46"/>
      <c r="U227" s="178" t="str">
        <f>CONCATENATE(Tabla1[[#This Row],[SDG Targets]]," ",Tabla1[[#This Row],[SDG Targets5]]," ",Tabla1[[#This Row],[SDG Targets6]]," ",Tabla1[[#This Row],[SDG Targets7]]," ",Tabla1[[#This Row],[SDG Targets8]])</f>
        <v xml:space="preserve">T 13.1    </v>
      </c>
      <c r="V227" s="156" t="s">
        <v>7920</v>
      </c>
      <c r="W227" s="48" t="s">
        <v>7946</v>
      </c>
      <c r="X227" s="44" t="s">
        <v>7894</v>
      </c>
      <c r="Y227" s="44" t="s">
        <v>7948</v>
      </c>
      <c r="Z227" s="44" t="s">
        <v>7949</v>
      </c>
      <c r="AA227" s="49"/>
      <c r="AB227" s="196" t="s">
        <v>239</v>
      </c>
      <c r="AC227" s="51" t="s">
        <v>7897</v>
      </c>
      <c r="AD227" s="52" t="s">
        <v>7898</v>
      </c>
      <c r="AE227" s="52"/>
      <c r="AF227" s="92"/>
      <c r="AG227" s="92"/>
      <c r="AH227" s="92"/>
      <c r="AI227" s="92"/>
      <c r="AJ227" s="92"/>
    </row>
    <row r="228" spans="1:36" ht="47.25" customHeight="1">
      <c r="A228" s="35">
        <f t="shared" si="6"/>
        <v>227</v>
      </c>
      <c r="B228" s="42" t="s">
        <v>8665</v>
      </c>
      <c r="C228" s="42" t="str">
        <f t="shared" si="8"/>
        <v>hazards_expected_change_in_frequency_increase_decrease_no_change_not_known_fire_risk</v>
      </c>
      <c r="D228" s="160" t="s">
        <v>8666</v>
      </c>
      <c r="E228" s="160" t="s">
        <v>8623</v>
      </c>
      <c r="F228" s="45" t="s">
        <v>168</v>
      </c>
      <c r="G228" s="44"/>
      <c r="H228" s="44"/>
      <c r="I228" s="44">
        <f>eucalc_variables!J1380</f>
        <v>0</v>
      </c>
      <c r="J228" s="156" t="s">
        <v>8630</v>
      </c>
      <c r="K228" s="44"/>
      <c r="L228" s="44" t="s">
        <v>7916</v>
      </c>
      <c r="M228" s="46"/>
      <c r="N228" s="46"/>
      <c r="O228" s="46"/>
      <c r="P228" s="44" t="s">
        <v>7919</v>
      </c>
      <c r="Q228" s="46"/>
      <c r="R228" s="46"/>
      <c r="S228" s="46"/>
      <c r="T228" s="46"/>
      <c r="U228" s="178" t="str">
        <f>CONCATENATE(Tabla1[[#This Row],[SDG Targets]]," ",Tabla1[[#This Row],[SDG Targets5]]," ",Tabla1[[#This Row],[SDG Targets6]]," ",Tabla1[[#This Row],[SDG Targets7]]," ",Tabla1[[#This Row],[SDG Targets8]])</f>
        <v xml:space="preserve">T 13.1    </v>
      </c>
      <c r="V228" s="156" t="s">
        <v>7920</v>
      </c>
      <c r="W228" s="53" t="s">
        <v>7946</v>
      </c>
      <c r="X228" s="44" t="s">
        <v>7894</v>
      </c>
      <c r="Y228" s="44" t="s">
        <v>7948</v>
      </c>
      <c r="Z228" s="44" t="s">
        <v>7949</v>
      </c>
      <c r="AA228" s="49"/>
      <c r="AB228" s="196" t="s">
        <v>197</v>
      </c>
      <c r="AC228" s="51" t="s">
        <v>7897</v>
      </c>
      <c r="AD228" s="52" t="s">
        <v>7898</v>
      </c>
      <c r="AE228" s="52"/>
      <c r="AF228" s="92"/>
      <c r="AG228" s="92"/>
      <c r="AH228" s="92"/>
      <c r="AI228" s="92"/>
      <c r="AJ228" s="92"/>
    </row>
    <row r="229" spans="1:36" ht="43.5" customHeight="1">
      <c r="A229" s="35">
        <f t="shared" si="6"/>
        <v>228</v>
      </c>
      <c r="B229" s="42" t="s">
        <v>8667</v>
      </c>
      <c r="C229" s="42" t="str">
        <f t="shared" si="8"/>
        <v>hazards_timeframe_current_short_term_medium_term_long_term_not_known_fire_risk</v>
      </c>
      <c r="D229" s="156" t="s">
        <v>8668</v>
      </c>
      <c r="E229" s="167" t="s">
        <v>8623</v>
      </c>
      <c r="F229" s="45" t="s">
        <v>168</v>
      </c>
      <c r="G229" s="44"/>
      <c r="H229" s="44"/>
      <c r="I229" s="44">
        <f>eucalc_variables!J1382</f>
        <v>0</v>
      </c>
      <c r="J229" s="156" t="s">
        <v>8635</v>
      </c>
      <c r="K229" s="44"/>
      <c r="L229" s="44" t="s">
        <v>7916</v>
      </c>
      <c r="M229" s="46"/>
      <c r="N229" s="46"/>
      <c r="O229" s="46"/>
      <c r="P229" s="44" t="s">
        <v>7919</v>
      </c>
      <c r="Q229" s="46"/>
      <c r="R229" s="46"/>
      <c r="S229" s="46"/>
      <c r="T229" s="46"/>
      <c r="U229" s="178" t="str">
        <f>CONCATENATE(Tabla1[[#This Row],[SDG Targets]]," ",Tabla1[[#This Row],[SDG Targets5]]," ",Tabla1[[#This Row],[SDG Targets6]]," ",Tabla1[[#This Row],[SDG Targets7]]," ",Tabla1[[#This Row],[SDG Targets8]])</f>
        <v xml:space="preserve">T 13.1    </v>
      </c>
      <c r="V229" s="156" t="s">
        <v>7920</v>
      </c>
      <c r="W229" s="48" t="s">
        <v>7946</v>
      </c>
      <c r="X229" s="44" t="s">
        <v>7894</v>
      </c>
      <c r="Y229" s="44" t="s">
        <v>7948</v>
      </c>
      <c r="Z229" s="44" t="s">
        <v>7949</v>
      </c>
      <c r="AA229" s="49"/>
      <c r="AB229" s="196" t="s">
        <v>2093</v>
      </c>
      <c r="AC229" s="51" t="s">
        <v>7897</v>
      </c>
      <c r="AD229" s="52" t="s">
        <v>7898</v>
      </c>
      <c r="AE229" s="52"/>
      <c r="AF229" s="92"/>
      <c r="AG229" s="92"/>
      <c r="AH229" s="92"/>
      <c r="AI229" s="92"/>
      <c r="AJ229" s="92"/>
    </row>
    <row r="230" spans="1:36" ht="53.7" customHeight="1">
      <c r="A230" s="35">
        <f t="shared" si="6"/>
        <v>229</v>
      </c>
      <c r="B230" s="42" t="s">
        <v>8669</v>
      </c>
      <c r="C230" s="42" t="str">
        <f t="shared" si="8"/>
        <v>hazard_current_probability_low_moderate_high_not_known_droughts</v>
      </c>
      <c r="D230" s="160" t="s">
        <v>8670</v>
      </c>
      <c r="E230" s="160" t="s">
        <v>8623</v>
      </c>
      <c r="F230" s="45" t="s">
        <v>168</v>
      </c>
      <c r="G230" s="44"/>
      <c r="H230" s="44"/>
      <c r="I230" s="44">
        <f>eucalc_variables!J1383</f>
        <v>0</v>
      </c>
      <c r="J230" s="156" t="s">
        <v>8624</v>
      </c>
      <c r="K230" s="44"/>
      <c r="L230" s="44" t="s">
        <v>7916</v>
      </c>
      <c r="M230" s="46"/>
      <c r="N230" s="46"/>
      <c r="O230" s="46"/>
      <c r="P230" s="44" t="s">
        <v>7919</v>
      </c>
      <c r="Q230" s="46"/>
      <c r="R230" s="46"/>
      <c r="S230" s="46"/>
      <c r="T230" s="46"/>
      <c r="U230" s="178" t="str">
        <f>CONCATENATE(Tabla1[[#This Row],[SDG Targets]]," ",Tabla1[[#This Row],[SDG Targets5]]," ",Tabla1[[#This Row],[SDG Targets6]]," ",Tabla1[[#This Row],[SDG Targets7]]," ",Tabla1[[#This Row],[SDG Targets8]])</f>
        <v xml:space="preserve">T 13.1    </v>
      </c>
      <c r="V230" s="156" t="s">
        <v>7920</v>
      </c>
      <c r="W230" s="70" t="s">
        <v>7946</v>
      </c>
      <c r="X230" s="51" t="s">
        <v>7894</v>
      </c>
      <c r="Y230" s="44" t="s">
        <v>7948</v>
      </c>
      <c r="Z230" s="44" t="s">
        <v>7949</v>
      </c>
      <c r="AA230" s="49"/>
      <c r="AB230" s="196" t="s">
        <v>1320</v>
      </c>
      <c r="AC230" s="51" t="s">
        <v>7897</v>
      </c>
      <c r="AD230" s="55" t="s">
        <v>8671</v>
      </c>
      <c r="AE230" s="55"/>
      <c r="AF230" s="92"/>
      <c r="AG230" s="92"/>
      <c r="AH230" s="92"/>
      <c r="AI230" s="92"/>
      <c r="AJ230" s="92"/>
    </row>
    <row r="231" spans="1:36" ht="29.25" customHeight="1">
      <c r="A231" s="35">
        <f t="shared" si="6"/>
        <v>230</v>
      </c>
      <c r="B231" s="42" t="s">
        <v>8672</v>
      </c>
      <c r="C231" s="42" t="str">
        <f t="shared" si="8"/>
        <v>hazards_impact_low_moderate_high_not_known_droughts</v>
      </c>
      <c r="D231" s="156" t="s">
        <v>8673</v>
      </c>
      <c r="E231" s="167" t="s">
        <v>8674</v>
      </c>
      <c r="F231" s="45" t="s">
        <v>168</v>
      </c>
      <c r="G231" s="44"/>
      <c r="H231" s="44"/>
      <c r="I231" s="44">
        <f>eucalc_variables!J1385</f>
        <v>0</v>
      </c>
      <c r="J231" s="156" t="s">
        <v>8624</v>
      </c>
      <c r="K231" s="44"/>
      <c r="L231" s="44" t="s">
        <v>7916</v>
      </c>
      <c r="M231" s="46"/>
      <c r="N231" s="46"/>
      <c r="O231" s="46"/>
      <c r="P231" s="44" t="s">
        <v>7919</v>
      </c>
      <c r="Q231" s="46"/>
      <c r="R231" s="46"/>
      <c r="S231" s="46"/>
      <c r="T231" s="46"/>
      <c r="U231" s="178" t="str">
        <f>CONCATENATE(Tabla1[[#This Row],[SDG Targets]]," ",Tabla1[[#This Row],[SDG Targets5]]," ",Tabla1[[#This Row],[SDG Targets6]]," ",Tabla1[[#This Row],[SDG Targets7]]," ",Tabla1[[#This Row],[SDG Targets8]])</f>
        <v xml:space="preserve">T 13.1    </v>
      </c>
      <c r="V231" s="156" t="s">
        <v>7920</v>
      </c>
      <c r="W231" s="48" t="s">
        <v>7946</v>
      </c>
      <c r="X231" s="44" t="s">
        <v>7894</v>
      </c>
      <c r="Y231" s="44" t="s">
        <v>7948</v>
      </c>
      <c r="Z231" s="44" t="s">
        <v>7949</v>
      </c>
      <c r="AA231" s="49"/>
      <c r="AB231" s="196" t="s">
        <v>1371</v>
      </c>
      <c r="AC231" s="51" t="s">
        <v>7897</v>
      </c>
      <c r="AD231" s="55" t="s">
        <v>8671</v>
      </c>
      <c r="AE231" s="55"/>
      <c r="AF231" s="92"/>
      <c r="AG231" s="92"/>
      <c r="AH231" s="92"/>
      <c r="AI231" s="92"/>
      <c r="AJ231" s="92"/>
    </row>
    <row r="232" spans="1:36" ht="44.25" customHeight="1">
      <c r="A232" s="35">
        <f t="shared" si="6"/>
        <v>231</v>
      </c>
      <c r="B232" s="42" t="s">
        <v>8675</v>
      </c>
      <c r="C232" s="42" t="str">
        <f t="shared" si="8"/>
        <v>hazards_expected_change_in_intensity_increase_decrease_no_change_not_known_droughts</v>
      </c>
      <c r="D232" s="160" t="s">
        <v>8676</v>
      </c>
      <c r="E232" s="160" t="s">
        <v>8623</v>
      </c>
      <c r="F232" s="45" t="s">
        <v>168</v>
      </c>
      <c r="G232" s="44"/>
      <c r="H232" s="44"/>
      <c r="I232" s="44">
        <f>eucalc_variables!J1386</f>
        <v>0</v>
      </c>
      <c r="J232" s="156" t="s">
        <v>8630</v>
      </c>
      <c r="K232" s="44"/>
      <c r="L232" s="44" t="s">
        <v>7916</v>
      </c>
      <c r="M232" s="46"/>
      <c r="N232" s="46"/>
      <c r="O232" s="46"/>
      <c r="P232" s="44" t="s">
        <v>7919</v>
      </c>
      <c r="Q232" s="46"/>
      <c r="R232" s="46"/>
      <c r="S232" s="46"/>
      <c r="T232" s="46"/>
      <c r="U232" s="178" t="str">
        <f>CONCATENATE(Tabla1[[#This Row],[SDG Targets]]," ",Tabla1[[#This Row],[SDG Targets5]]," ",Tabla1[[#This Row],[SDG Targets6]]," ",Tabla1[[#This Row],[SDG Targets7]]," ",Tabla1[[#This Row],[SDG Targets8]])</f>
        <v xml:space="preserve">T 13.1    </v>
      </c>
      <c r="V232" s="156" t="s">
        <v>7920</v>
      </c>
      <c r="W232" s="53" t="s">
        <v>7946</v>
      </c>
      <c r="X232" s="44" t="s">
        <v>7894</v>
      </c>
      <c r="Y232" s="44" t="s">
        <v>7948</v>
      </c>
      <c r="Z232" s="44" t="s">
        <v>7949</v>
      </c>
      <c r="AA232" s="49"/>
      <c r="AB232" s="196" t="s">
        <v>221</v>
      </c>
      <c r="AC232" s="51" t="s">
        <v>7897</v>
      </c>
      <c r="AD232" s="55" t="s">
        <v>8671</v>
      </c>
      <c r="AE232" s="55"/>
      <c r="AF232" s="92"/>
      <c r="AG232" s="92"/>
      <c r="AH232" s="92"/>
      <c r="AI232" s="92"/>
      <c r="AJ232" s="92"/>
    </row>
    <row r="233" spans="1:36" ht="42.75" customHeight="1">
      <c r="A233" s="35">
        <f t="shared" si="6"/>
        <v>232</v>
      </c>
      <c r="B233" s="42" t="s">
        <v>8677</v>
      </c>
      <c r="C233" s="42" t="str">
        <f t="shared" si="8"/>
        <v>hazards_expected_change_in_frequency_increase_decrease_no_change_not_known_droughts</v>
      </c>
      <c r="D233" s="156" t="s">
        <v>8678</v>
      </c>
      <c r="E233" s="167" t="s">
        <v>8623</v>
      </c>
      <c r="F233" s="45" t="s">
        <v>168</v>
      </c>
      <c r="G233" s="44"/>
      <c r="H233" s="44"/>
      <c r="I233" s="44">
        <f>eucalc_variables!J1387</f>
        <v>0</v>
      </c>
      <c r="J233" s="156" t="s">
        <v>8630</v>
      </c>
      <c r="K233" s="44"/>
      <c r="L233" s="44" t="s">
        <v>7916</v>
      </c>
      <c r="M233" s="46"/>
      <c r="N233" s="46"/>
      <c r="O233" s="46"/>
      <c r="P233" s="44" t="s">
        <v>7919</v>
      </c>
      <c r="Q233" s="46"/>
      <c r="R233" s="46"/>
      <c r="S233" s="46"/>
      <c r="T233" s="46"/>
      <c r="U233" s="178" t="str">
        <f>CONCATENATE(Tabla1[[#This Row],[SDG Targets]]," ",Tabla1[[#This Row],[SDG Targets5]]," ",Tabla1[[#This Row],[SDG Targets6]]," ",Tabla1[[#This Row],[SDG Targets7]]," ",Tabla1[[#This Row],[SDG Targets8]])</f>
        <v xml:space="preserve">T 13.1    </v>
      </c>
      <c r="V233" s="156" t="s">
        <v>7920</v>
      </c>
      <c r="W233" s="48" t="s">
        <v>7946</v>
      </c>
      <c r="X233" s="44" t="s">
        <v>7894</v>
      </c>
      <c r="Y233" s="44" t="s">
        <v>7948</v>
      </c>
      <c r="Z233" s="44" t="s">
        <v>7949</v>
      </c>
      <c r="AA233" s="49"/>
      <c r="AB233" s="196" t="s">
        <v>179</v>
      </c>
      <c r="AC233" s="51" t="s">
        <v>7897</v>
      </c>
      <c r="AD233" s="55" t="s">
        <v>8671</v>
      </c>
      <c r="AE233" s="55"/>
      <c r="AF233" s="92"/>
      <c r="AG233" s="92"/>
      <c r="AH233" s="92"/>
      <c r="AI233" s="92"/>
      <c r="AJ233" s="92"/>
    </row>
    <row r="234" spans="1:36" ht="42" customHeight="1">
      <c r="A234" s="35">
        <f t="shared" si="6"/>
        <v>233</v>
      </c>
      <c r="B234" s="42" t="s">
        <v>8679</v>
      </c>
      <c r="C234" s="42" t="str">
        <f t="shared" si="8"/>
        <v>hazards_timeframe_current_short_term_medium_term_long_term_not_known_droughts</v>
      </c>
      <c r="D234" s="160" t="s">
        <v>8680</v>
      </c>
      <c r="E234" s="160" t="s">
        <v>8623</v>
      </c>
      <c r="F234" s="45" t="s">
        <v>168</v>
      </c>
      <c r="G234" s="44"/>
      <c r="H234" s="44"/>
      <c r="I234" s="44">
        <f>eucalc_variables!J1389</f>
        <v>0</v>
      </c>
      <c r="J234" s="156" t="s">
        <v>8635</v>
      </c>
      <c r="K234" s="44"/>
      <c r="L234" s="44" t="s">
        <v>7916</v>
      </c>
      <c r="M234" s="46"/>
      <c r="N234" s="46"/>
      <c r="O234" s="46"/>
      <c r="P234" s="44" t="s">
        <v>7919</v>
      </c>
      <c r="Q234" s="46"/>
      <c r="R234" s="46"/>
      <c r="S234" s="46"/>
      <c r="T234" s="46"/>
      <c r="U234" s="178" t="str">
        <f>CONCATENATE(Tabla1[[#This Row],[SDG Targets]]," ",Tabla1[[#This Row],[SDG Targets5]]," ",Tabla1[[#This Row],[SDG Targets6]]," ",Tabla1[[#This Row],[SDG Targets7]]," ",Tabla1[[#This Row],[SDG Targets8]])</f>
        <v xml:space="preserve">T 13.1    </v>
      </c>
      <c r="V234" s="156" t="s">
        <v>7920</v>
      </c>
      <c r="W234" s="53" t="s">
        <v>7946</v>
      </c>
      <c r="X234" s="44" t="s">
        <v>7894</v>
      </c>
      <c r="Y234" s="44" t="s">
        <v>7948</v>
      </c>
      <c r="Z234" s="44" t="s">
        <v>7949</v>
      </c>
      <c r="AA234" s="49"/>
      <c r="AB234" s="196" t="s">
        <v>2081</v>
      </c>
      <c r="AC234" s="51" t="s">
        <v>7897</v>
      </c>
      <c r="AD234" s="55" t="s">
        <v>8671</v>
      </c>
      <c r="AE234" s="55"/>
      <c r="AF234" s="92"/>
      <c r="AG234" s="92"/>
      <c r="AH234" s="92"/>
      <c r="AI234" s="92"/>
      <c r="AJ234" s="92"/>
    </row>
    <row r="235" spans="1:36" ht="33.75" customHeight="1">
      <c r="A235" s="35">
        <f t="shared" si="6"/>
        <v>234</v>
      </c>
      <c r="B235" s="42" t="s">
        <v>8681</v>
      </c>
      <c r="C235" s="42" t="str">
        <f t="shared" si="8"/>
        <v>hazard_current_probability_low_moderate_high_not_known_floods</v>
      </c>
      <c r="D235" s="156" t="s">
        <v>8682</v>
      </c>
      <c r="E235" s="167" t="s">
        <v>8623</v>
      </c>
      <c r="F235" s="45" t="s">
        <v>168</v>
      </c>
      <c r="G235" s="44"/>
      <c r="H235" s="44"/>
      <c r="I235" s="44">
        <f>eucalc_variables!J1390</f>
        <v>0</v>
      </c>
      <c r="J235" s="156" t="s">
        <v>8624</v>
      </c>
      <c r="K235" s="44"/>
      <c r="L235" s="44" t="s">
        <v>7916</v>
      </c>
      <c r="M235" s="46"/>
      <c r="N235" s="46"/>
      <c r="O235" s="46"/>
      <c r="P235" s="44" t="s">
        <v>7919</v>
      </c>
      <c r="Q235" s="46"/>
      <c r="R235" s="46"/>
      <c r="S235" s="46"/>
      <c r="T235" s="46"/>
      <c r="U235" s="178" t="str">
        <f>CONCATENATE(Tabla1[[#This Row],[SDG Targets]]," ",Tabla1[[#This Row],[SDG Targets5]]," ",Tabla1[[#This Row],[SDG Targets6]]," ",Tabla1[[#This Row],[SDG Targets7]]," ",Tabla1[[#This Row],[SDG Targets8]])</f>
        <v xml:space="preserve">T 13.1    </v>
      </c>
      <c r="V235" s="156" t="s">
        <v>7920</v>
      </c>
      <c r="W235" s="71" t="s">
        <v>7946</v>
      </c>
      <c r="X235" s="51" t="s">
        <v>7894</v>
      </c>
      <c r="Y235" s="44" t="s">
        <v>7948</v>
      </c>
      <c r="Z235" s="44" t="s">
        <v>7949</v>
      </c>
      <c r="AA235" s="49"/>
      <c r="AB235" s="51" t="s">
        <v>8651</v>
      </c>
      <c r="AC235" s="51" t="s">
        <v>7897</v>
      </c>
      <c r="AD235" s="55" t="s">
        <v>8671</v>
      </c>
      <c r="AE235" s="55"/>
      <c r="AF235" s="92"/>
      <c r="AG235" s="92"/>
      <c r="AH235" s="92"/>
      <c r="AI235" s="92"/>
      <c r="AJ235" s="92"/>
    </row>
    <row r="236" spans="1:36" ht="32.25" customHeight="1">
      <c r="A236" s="35">
        <f t="shared" si="6"/>
        <v>235</v>
      </c>
      <c r="B236" s="42" t="s">
        <v>8683</v>
      </c>
      <c r="C236" s="42" t="str">
        <f t="shared" si="8"/>
        <v>hazards_impact_low_moderate_high_not_known_floods</v>
      </c>
      <c r="D236" s="160" t="s">
        <v>8684</v>
      </c>
      <c r="E236" s="160" t="s">
        <v>8685</v>
      </c>
      <c r="F236" s="45" t="s">
        <v>168</v>
      </c>
      <c r="G236" s="44"/>
      <c r="H236" s="44"/>
      <c r="I236" s="44">
        <f>eucalc_variables!J1396</f>
        <v>0</v>
      </c>
      <c r="J236" s="156" t="s">
        <v>8624</v>
      </c>
      <c r="K236" s="44"/>
      <c r="L236" s="44" t="s">
        <v>7916</v>
      </c>
      <c r="M236" s="46"/>
      <c r="N236" s="46"/>
      <c r="O236" s="46"/>
      <c r="P236" s="44" t="s">
        <v>7919</v>
      </c>
      <c r="Q236" s="46"/>
      <c r="R236" s="46"/>
      <c r="S236" s="46"/>
      <c r="T236" s="46"/>
      <c r="U236" s="178" t="str">
        <f>CONCATENATE(Tabla1[[#This Row],[SDG Targets]]," ",Tabla1[[#This Row],[SDG Targets5]]," ",Tabla1[[#This Row],[SDG Targets6]]," ",Tabla1[[#This Row],[SDG Targets7]]," ",Tabla1[[#This Row],[SDG Targets8]])</f>
        <v xml:space="preserve">T 13.1    </v>
      </c>
      <c r="V236" s="156" t="s">
        <v>7920</v>
      </c>
      <c r="W236" s="53" t="s">
        <v>7946</v>
      </c>
      <c r="X236" s="44" t="s">
        <v>7894</v>
      </c>
      <c r="Y236" s="44" t="s">
        <v>7948</v>
      </c>
      <c r="Z236" s="44" t="s">
        <v>7949</v>
      </c>
      <c r="AA236" s="49"/>
      <c r="AB236" s="51" t="s">
        <v>8651</v>
      </c>
      <c r="AC236" s="51" t="s">
        <v>7897</v>
      </c>
      <c r="AD236" s="55" t="s">
        <v>8671</v>
      </c>
      <c r="AE236" s="55"/>
      <c r="AF236" s="92"/>
      <c r="AG236" s="92"/>
      <c r="AH236" s="92"/>
      <c r="AI236" s="92"/>
      <c r="AJ236" s="92"/>
    </row>
    <row r="237" spans="1:36" ht="43.5" customHeight="1">
      <c r="A237" s="35">
        <f t="shared" si="6"/>
        <v>236</v>
      </c>
      <c r="B237" s="42" t="s">
        <v>8686</v>
      </c>
      <c r="C237" s="42" t="str">
        <f t="shared" si="8"/>
        <v>hazards_expected_change_in_intensity_increase_decrease_no_change_not_known_floods</v>
      </c>
      <c r="D237" s="156" t="s">
        <v>8687</v>
      </c>
      <c r="E237" s="167" t="s">
        <v>8623</v>
      </c>
      <c r="F237" s="45" t="s">
        <v>168</v>
      </c>
      <c r="G237" s="44"/>
      <c r="H237" s="44"/>
      <c r="I237" s="44">
        <f>eucalc_variables!J1397</f>
        <v>0</v>
      </c>
      <c r="J237" s="156" t="s">
        <v>8630</v>
      </c>
      <c r="K237" s="44"/>
      <c r="L237" s="44" t="s">
        <v>7916</v>
      </c>
      <c r="M237" s="46"/>
      <c r="N237" s="46"/>
      <c r="O237" s="46"/>
      <c r="P237" s="44" t="s">
        <v>7919</v>
      </c>
      <c r="Q237" s="46"/>
      <c r="R237" s="46"/>
      <c r="S237" s="46"/>
      <c r="T237" s="46"/>
      <c r="U237" s="178" t="str">
        <f>CONCATENATE(Tabla1[[#This Row],[SDG Targets]]," ",Tabla1[[#This Row],[SDG Targets5]]," ",Tabla1[[#This Row],[SDG Targets6]]," ",Tabla1[[#This Row],[SDG Targets7]]," ",Tabla1[[#This Row],[SDG Targets8]])</f>
        <v xml:space="preserve">T 13.1    </v>
      </c>
      <c r="V237" s="156" t="s">
        <v>7920</v>
      </c>
      <c r="W237" s="48" t="s">
        <v>7946</v>
      </c>
      <c r="X237" s="44" t="s">
        <v>7894</v>
      </c>
      <c r="Y237" s="44" t="s">
        <v>7948</v>
      </c>
      <c r="Z237" s="44" t="s">
        <v>7949</v>
      </c>
      <c r="AA237" s="49"/>
      <c r="AB237" s="51" t="s">
        <v>8651</v>
      </c>
      <c r="AC237" s="51" t="s">
        <v>7897</v>
      </c>
      <c r="AD237" s="55" t="s">
        <v>8671</v>
      </c>
      <c r="AE237" s="55"/>
      <c r="AF237" s="92"/>
      <c r="AG237" s="92"/>
      <c r="AH237" s="92"/>
      <c r="AI237" s="92"/>
      <c r="AJ237" s="92"/>
    </row>
    <row r="238" spans="1:36" ht="42" customHeight="1">
      <c r="A238" s="35">
        <f t="shared" si="6"/>
        <v>237</v>
      </c>
      <c r="B238" s="42" t="s">
        <v>8688</v>
      </c>
      <c r="C238" s="42" t="str">
        <f t="shared" si="8"/>
        <v>hazards_expected_change_in_frequency_increase_decrease_no_change_not_known_floods</v>
      </c>
      <c r="D238" s="160" t="s">
        <v>8689</v>
      </c>
      <c r="E238" s="160" t="s">
        <v>8623</v>
      </c>
      <c r="F238" s="45" t="s">
        <v>168</v>
      </c>
      <c r="G238" s="44"/>
      <c r="H238" s="44"/>
      <c r="I238" s="44">
        <f>eucalc_variables!J1399</f>
        <v>0</v>
      </c>
      <c r="J238" s="156" t="s">
        <v>8630</v>
      </c>
      <c r="K238" s="44"/>
      <c r="L238" s="44" t="s">
        <v>7916</v>
      </c>
      <c r="M238" s="46"/>
      <c r="N238" s="46"/>
      <c r="O238" s="46"/>
      <c r="P238" s="44" t="s">
        <v>7919</v>
      </c>
      <c r="Q238" s="46"/>
      <c r="R238" s="46"/>
      <c r="S238" s="46"/>
      <c r="T238" s="46"/>
      <c r="U238" s="178" t="str">
        <f>CONCATENATE(Tabla1[[#This Row],[SDG Targets]]," ",Tabla1[[#This Row],[SDG Targets5]]," ",Tabla1[[#This Row],[SDG Targets6]]," ",Tabla1[[#This Row],[SDG Targets7]]," ",Tabla1[[#This Row],[SDG Targets8]])</f>
        <v xml:space="preserve">T 13.1    </v>
      </c>
      <c r="V238" s="156" t="s">
        <v>7920</v>
      </c>
      <c r="W238" s="53" t="s">
        <v>7946</v>
      </c>
      <c r="X238" s="44" t="s">
        <v>7894</v>
      </c>
      <c r="Y238" s="44" t="s">
        <v>7948</v>
      </c>
      <c r="Z238" s="44" t="s">
        <v>7949</v>
      </c>
      <c r="AA238" s="49"/>
      <c r="AB238" s="51" t="s">
        <v>8651</v>
      </c>
      <c r="AC238" s="51" t="s">
        <v>7897</v>
      </c>
      <c r="AD238" s="55" t="s">
        <v>8671</v>
      </c>
      <c r="AE238" s="55"/>
      <c r="AF238" s="92"/>
      <c r="AG238" s="92"/>
      <c r="AH238" s="92"/>
      <c r="AI238" s="92"/>
      <c r="AJ238" s="92"/>
    </row>
    <row r="239" spans="1:36" ht="42" customHeight="1">
      <c r="A239" s="35">
        <f t="shared" si="6"/>
        <v>238</v>
      </c>
      <c r="B239" s="42" t="s">
        <v>8690</v>
      </c>
      <c r="C239" s="42" t="str">
        <f t="shared" si="8"/>
        <v>hazards_timeframe_current_short_term_medium_term_long_term_not_known_floods</v>
      </c>
      <c r="D239" s="156" t="s">
        <v>8691</v>
      </c>
      <c r="E239" s="167" t="s">
        <v>8623</v>
      </c>
      <c r="F239" s="45" t="s">
        <v>168</v>
      </c>
      <c r="G239" s="44"/>
      <c r="H239" s="44"/>
      <c r="I239" s="44">
        <f>eucalc_variables!J1400</f>
        <v>0</v>
      </c>
      <c r="J239" s="156" t="s">
        <v>8635</v>
      </c>
      <c r="K239" s="44"/>
      <c r="L239" s="44" t="s">
        <v>7916</v>
      </c>
      <c r="M239" s="46"/>
      <c r="N239" s="46"/>
      <c r="O239" s="46"/>
      <c r="P239" s="44" t="s">
        <v>7919</v>
      </c>
      <c r="Q239" s="46"/>
      <c r="R239" s="46"/>
      <c r="S239" s="46"/>
      <c r="T239" s="46"/>
      <c r="U239" s="178" t="str">
        <f>CONCATENATE(Tabla1[[#This Row],[SDG Targets]]," ",Tabla1[[#This Row],[SDG Targets5]]," ",Tabla1[[#This Row],[SDG Targets6]]," ",Tabla1[[#This Row],[SDG Targets7]]," ",Tabla1[[#This Row],[SDG Targets8]])</f>
        <v xml:space="preserve">T 13.1    </v>
      </c>
      <c r="V239" s="156" t="s">
        <v>7920</v>
      </c>
      <c r="W239" s="48" t="s">
        <v>7946</v>
      </c>
      <c r="X239" s="44" t="s">
        <v>7894</v>
      </c>
      <c r="Y239" s="44" t="s">
        <v>7948</v>
      </c>
      <c r="Z239" s="44" t="s">
        <v>7949</v>
      </c>
      <c r="AA239" s="49"/>
      <c r="AB239" s="51" t="s">
        <v>8651</v>
      </c>
      <c r="AC239" s="51" t="s">
        <v>7897</v>
      </c>
      <c r="AD239" s="55" t="s">
        <v>8671</v>
      </c>
      <c r="AE239" s="55"/>
      <c r="AF239" s="92"/>
      <c r="AG239" s="92"/>
      <c r="AH239" s="92"/>
      <c r="AI239" s="92"/>
      <c r="AJ239" s="92"/>
    </row>
    <row r="240" spans="1:36" ht="46.5" customHeight="1">
      <c r="A240" s="35">
        <f t="shared" si="6"/>
        <v>239</v>
      </c>
      <c r="B240" s="66" t="s">
        <v>8692</v>
      </c>
      <c r="C240" s="42" t="str">
        <f t="shared" si="8"/>
        <v>heating_degree_days_needed_to_maintain_an_average_building_indoor_temperature_of_155_degree_celsius</v>
      </c>
      <c r="D240" s="156" t="s">
        <v>8693</v>
      </c>
      <c r="E240" s="160" t="s">
        <v>8694</v>
      </c>
      <c r="F240" s="1" t="s">
        <v>86</v>
      </c>
      <c r="G240" s="46"/>
      <c r="H240" s="46"/>
      <c r="I240" s="46"/>
      <c r="J240" s="156" t="s">
        <v>1290</v>
      </c>
      <c r="K240" s="46"/>
      <c r="L240" s="46" t="s">
        <v>7916</v>
      </c>
      <c r="M240" s="46"/>
      <c r="N240" s="46"/>
      <c r="O240" s="46"/>
      <c r="P240" s="46" t="s">
        <v>8598</v>
      </c>
      <c r="Q240" s="46"/>
      <c r="R240" s="46"/>
      <c r="S240" s="46"/>
      <c r="T240" s="46"/>
      <c r="U240" s="178" t="str">
        <f>CONCATENATE(Tabla1[[#This Row],[SDG Targets]]," ",Tabla1[[#This Row],[SDG Targets5]]," ",Tabla1[[#This Row],[SDG Targets6]]," ",Tabla1[[#This Row],[SDG Targets7]]," ",Tabla1[[#This Row],[SDG Targets8]])</f>
        <v xml:space="preserve">T 13.2    </v>
      </c>
      <c r="V240" s="156" t="s">
        <v>7892</v>
      </c>
      <c r="W240" s="53" t="s">
        <v>7893</v>
      </c>
      <c r="X240" s="46" t="s">
        <v>7894</v>
      </c>
      <c r="Y240" s="44" t="s">
        <v>7895</v>
      </c>
      <c r="Z240" s="44" t="s">
        <v>7922</v>
      </c>
      <c r="AA240" s="73" t="s">
        <v>7956</v>
      </c>
      <c r="AB240" s="67" t="s">
        <v>1291</v>
      </c>
      <c r="AC240" s="51" t="s">
        <v>7897</v>
      </c>
      <c r="AD240" s="52" t="s">
        <v>7898</v>
      </c>
      <c r="AE240" s="52"/>
      <c r="AF240" s="92"/>
      <c r="AG240" s="92"/>
      <c r="AH240" s="92"/>
      <c r="AI240" s="92"/>
      <c r="AJ240" s="92"/>
    </row>
    <row r="241" spans="1:36" ht="45" customHeight="1">
      <c r="A241" s="35">
        <f t="shared" si="6"/>
        <v>240</v>
      </c>
      <c r="B241" s="66" t="s">
        <v>8695</v>
      </c>
      <c r="C241" s="42" t="str">
        <f t="shared" si="8"/>
        <v>cooling_degree_days_needed_to_maintain_an_average_building_indoor_temperature_of_22_degree_celsius</v>
      </c>
      <c r="D241" s="156" t="s">
        <v>8696</v>
      </c>
      <c r="E241" s="160" t="s">
        <v>8694</v>
      </c>
      <c r="F241" s="1" t="s">
        <v>86</v>
      </c>
      <c r="G241" s="46"/>
      <c r="H241" s="46"/>
      <c r="I241" s="46"/>
      <c r="J241" s="156" t="s">
        <v>280</v>
      </c>
      <c r="K241" s="46"/>
      <c r="L241" s="46" t="s">
        <v>7916</v>
      </c>
      <c r="M241" s="46"/>
      <c r="N241" s="46"/>
      <c r="O241" s="46"/>
      <c r="P241" s="46" t="s">
        <v>8598</v>
      </c>
      <c r="Q241" s="46"/>
      <c r="R241" s="46"/>
      <c r="S241" s="46"/>
      <c r="T241" s="46"/>
      <c r="U241" s="178" t="str">
        <f>CONCATENATE(Tabla1[[#This Row],[SDG Targets]]," ",Tabla1[[#This Row],[SDG Targets5]]," ",Tabla1[[#This Row],[SDG Targets6]]," ",Tabla1[[#This Row],[SDG Targets7]]," ",Tabla1[[#This Row],[SDG Targets8]])</f>
        <v xml:space="preserve">T 13.2    </v>
      </c>
      <c r="V241" s="156" t="s">
        <v>7892</v>
      </c>
      <c r="W241" s="48" t="s">
        <v>7893</v>
      </c>
      <c r="X241" s="46" t="s">
        <v>7894</v>
      </c>
      <c r="Y241" s="44" t="s">
        <v>7895</v>
      </c>
      <c r="Z241" s="44" t="s">
        <v>7922</v>
      </c>
      <c r="AA241" s="49" t="s">
        <v>7956</v>
      </c>
      <c r="AB241" s="67" t="s">
        <v>281</v>
      </c>
      <c r="AC241" s="51" t="s">
        <v>7897</v>
      </c>
      <c r="AD241" s="52" t="s">
        <v>7898</v>
      </c>
      <c r="AE241" s="52"/>
      <c r="AF241" s="92"/>
      <c r="AG241" s="92"/>
      <c r="AH241" s="92"/>
      <c r="AI241" s="92"/>
      <c r="AJ241" s="92"/>
    </row>
    <row r="242" spans="1:36" ht="16.5" customHeight="1">
      <c r="A242" s="35">
        <f t="shared" si="6"/>
        <v>241</v>
      </c>
      <c r="B242" s="66" t="s">
        <v>8697</v>
      </c>
      <c r="C242" s="42" t="str">
        <f t="shared" si="8"/>
        <v>co2_emissions_from_transport</v>
      </c>
      <c r="D242" s="156" t="s">
        <v>8698</v>
      </c>
      <c r="E242" s="160" t="s">
        <v>8699</v>
      </c>
      <c r="F242" s="68" t="s">
        <v>58</v>
      </c>
      <c r="G242" s="46" t="s">
        <v>1010</v>
      </c>
      <c r="H242" s="46"/>
      <c r="I242" s="46"/>
      <c r="J242" s="190" t="s">
        <v>8428</v>
      </c>
      <c r="K242" s="46"/>
      <c r="L242" s="46" t="s">
        <v>7916</v>
      </c>
      <c r="M242" s="46"/>
      <c r="N242" s="46"/>
      <c r="O242" s="46"/>
      <c r="P242" s="44" t="s">
        <v>8598</v>
      </c>
      <c r="Q242" s="44" t="s">
        <v>8030</v>
      </c>
      <c r="R242" s="46"/>
      <c r="S242" s="46"/>
      <c r="T242" s="46"/>
      <c r="U242" s="178" t="str">
        <f>CONCATENATE(Tabla1[[#This Row],[SDG Targets]]," ",Tabla1[[#This Row],[SDG Targets5]]," ",Tabla1[[#This Row],[SDG Targets6]]," ",Tabla1[[#This Row],[SDG Targets7]]," ",Tabla1[[#This Row],[SDG Targets8]])</f>
        <v xml:space="preserve">T 13.2 T 13.3   </v>
      </c>
      <c r="V242" s="156" t="s">
        <v>8031</v>
      </c>
      <c r="W242" s="53" t="s">
        <v>8700</v>
      </c>
      <c r="X242" s="46" t="s">
        <v>7894</v>
      </c>
      <c r="Y242" s="44" t="s">
        <v>7948</v>
      </c>
      <c r="Z242" s="44" t="s">
        <v>8404</v>
      </c>
      <c r="AA242" s="49" t="s">
        <v>8405</v>
      </c>
      <c r="AB242" s="67" t="s">
        <v>5305</v>
      </c>
      <c r="AC242" s="60" t="s">
        <v>7980</v>
      </c>
      <c r="AD242" s="52" t="s">
        <v>7898</v>
      </c>
      <c r="AE242" s="52"/>
      <c r="AF242" s="92"/>
      <c r="AG242" s="92"/>
      <c r="AH242" s="92"/>
      <c r="AI242" s="92"/>
      <c r="AJ242" s="92"/>
    </row>
    <row r="243" spans="1:36" ht="43.2" customHeight="1">
      <c r="A243" s="35">
        <f t="shared" si="6"/>
        <v>242</v>
      </c>
      <c r="B243" s="149" t="s">
        <v>8701</v>
      </c>
      <c r="C243" s="42" t="str">
        <f t="shared" si="8"/>
        <v>co2_emissions_per_mwh_or_gigawatt_electricity_consumed_or_carbon_content_in_electricity</v>
      </c>
      <c r="D243" s="156" t="s">
        <v>8702</v>
      </c>
      <c r="E243" s="160" t="s">
        <v>8699</v>
      </c>
      <c r="F243" s="45" t="s">
        <v>337</v>
      </c>
      <c r="G243" s="46" t="s">
        <v>1010</v>
      </c>
      <c r="H243" s="44"/>
      <c r="I243" s="44"/>
      <c r="J243" s="156" t="s">
        <v>8703</v>
      </c>
      <c r="K243" s="44"/>
      <c r="L243" s="44" t="s">
        <v>7916</v>
      </c>
      <c r="M243" s="46"/>
      <c r="N243" s="46"/>
      <c r="O243" s="46"/>
      <c r="P243" s="44" t="s">
        <v>8598</v>
      </c>
      <c r="Q243" s="44" t="s">
        <v>8030</v>
      </c>
      <c r="R243" s="46"/>
      <c r="S243" s="46"/>
      <c r="T243" s="46"/>
      <c r="U243" s="178" t="str">
        <f>CONCATENATE(Tabla1[[#This Row],[SDG Targets]]," ",Tabla1[[#This Row],[SDG Targets5]]," ",Tabla1[[#This Row],[SDG Targets6]]," ",Tabla1[[#This Row],[SDG Targets7]]," ",Tabla1[[#This Row],[SDG Targets8]])</f>
        <v xml:space="preserve">T 13.2 T 13.3   </v>
      </c>
      <c r="V243" s="156" t="s">
        <v>8031</v>
      </c>
      <c r="W243" s="48" t="s">
        <v>7946</v>
      </c>
      <c r="X243" s="44" t="s">
        <v>7894</v>
      </c>
      <c r="Y243" s="44" t="s">
        <v>7948</v>
      </c>
      <c r="Z243" s="44" t="s">
        <v>8032</v>
      </c>
      <c r="AA243" s="49"/>
      <c r="AB243" s="51" t="s">
        <v>8704</v>
      </c>
      <c r="AC243" s="60" t="s">
        <v>7963</v>
      </c>
      <c r="AD243" s="52" t="s">
        <v>7898</v>
      </c>
      <c r="AE243" s="52"/>
      <c r="AF243" s="92"/>
      <c r="AG243" s="92"/>
      <c r="AH243" s="92"/>
      <c r="AI243" s="92"/>
      <c r="AJ243" s="92"/>
    </row>
    <row r="244" spans="1:36" ht="16.5" customHeight="1">
      <c r="A244" s="35">
        <f t="shared" si="6"/>
        <v>243</v>
      </c>
      <c r="B244" s="66" t="s">
        <v>8705</v>
      </c>
      <c r="C244" s="42" t="str">
        <f t="shared" si="8"/>
        <v>co2_emissions_for_buildings</v>
      </c>
      <c r="D244" s="156" t="s">
        <v>8706</v>
      </c>
      <c r="E244" s="160" t="s">
        <v>8699</v>
      </c>
      <c r="F244" s="68" t="s">
        <v>903</v>
      </c>
      <c r="G244" s="46" t="s">
        <v>1010</v>
      </c>
      <c r="H244" s="46"/>
      <c r="I244" s="46"/>
      <c r="J244" s="190" t="s">
        <v>8428</v>
      </c>
      <c r="K244" s="46"/>
      <c r="L244" s="46" t="s">
        <v>7916</v>
      </c>
      <c r="M244" s="46"/>
      <c r="N244" s="46"/>
      <c r="O244" s="46"/>
      <c r="P244" s="44" t="s">
        <v>8598</v>
      </c>
      <c r="Q244" s="44" t="s">
        <v>8030</v>
      </c>
      <c r="R244" s="46"/>
      <c r="S244" s="46"/>
      <c r="T244" s="46"/>
      <c r="U244" s="178" t="str">
        <f>CONCATENATE(Tabla1[[#This Row],[SDG Targets]]," ",Tabla1[[#This Row],[SDG Targets5]]," ",Tabla1[[#This Row],[SDG Targets6]]," ",Tabla1[[#This Row],[SDG Targets7]]," ",Tabla1[[#This Row],[SDG Targets8]])</f>
        <v xml:space="preserve">T 13.2 T 13.3   </v>
      </c>
      <c r="V244" s="156" t="s">
        <v>8031</v>
      </c>
      <c r="W244" s="53" t="s">
        <v>7946</v>
      </c>
      <c r="X244" s="46" t="s">
        <v>7894</v>
      </c>
      <c r="Y244" s="44" t="s">
        <v>7948</v>
      </c>
      <c r="Z244" s="44" t="s">
        <v>8032</v>
      </c>
      <c r="AA244" s="49"/>
      <c r="AB244" s="67" t="s">
        <v>3895</v>
      </c>
      <c r="AC244" s="60" t="s">
        <v>7980</v>
      </c>
      <c r="AD244" s="52" t="s">
        <v>7898</v>
      </c>
      <c r="AE244" s="52"/>
      <c r="AF244" s="92"/>
      <c r="AG244" s="92"/>
      <c r="AH244" s="92"/>
      <c r="AI244" s="92"/>
      <c r="AJ244" s="92"/>
    </row>
    <row r="245" spans="1:36" ht="41.7" customHeight="1">
      <c r="A245" s="35">
        <f t="shared" si="6"/>
        <v>244</v>
      </c>
      <c r="B245" s="66" t="s">
        <v>8707</v>
      </c>
      <c r="C245" s="42" t="str">
        <f t="shared" si="8"/>
        <v>public_attitudes_to_climate_change_and_energy_how_likely_the_impact_of_climate_change_will_be_very_bad</v>
      </c>
      <c r="D245" s="156" t="s">
        <v>8708</v>
      </c>
      <c r="E245" s="156" t="s">
        <v>8709</v>
      </c>
      <c r="F245" s="68" t="s">
        <v>34</v>
      </c>
      <c r="G245" s="46"/>
      <c r="H245" s="46"/>
      <c r="I245" s="46"/>
      <c r="J245" s="156" t="s">
        <v>8710</v>
      </c>
      <c r="K245" s="46"/>
      <c r="L245" s="46" t="s">
        <v>7916</v>
      </c>
      <c r="M245" s="46"/>
      <c r="N245" s="46"/>
      <c r="O245" s="46"/>
      <c r="P245" s="46" t="s">
        <v>8030</v>
      </c>
      <c r="Q245" s="46"/>
      <c r="R245" s="46"/>
      <c r="S245" s="46"/>
      <c r="T245" s="46"/>
      <c r="U245" s="178" t="str">
        <f>CONCATENATE(Tabla1[[#This Row],[SDG Targets]]," ",Tabla1[[#This Row],[SDG Targets5]]," ",Tabla1[[#This Row],[SDG Targets6]]," ",Tabla1[[#This Row],[SDG Targets7]]," ",Tabla1[[#This Row],[SDG Targets8]])</f>
        <v xml:space="preserve">T 13.3    </v>
      </c>
      <c r="V245" s="156" t="s">
        <v>7920</v>
      </c>
      <c r="W245" s="48" t="s">
        <v>8062</v>
      </c>
      <c r="X245" s="46" t="s">
        <v>7921</v>
      </c>
      <c r="Y245" s="44" t="s">
        <v>7895</v>
      </c>
      <c r="Z245" s="44" t="s">
        <v>8711</v>
      </c>
      <c r="AA245" s="49"/>
      <c r="AB245" s="51" t="s">
        <v>7950</v>
      </c>
      <c r="AC245" s="51" t="s">
        <v>7950</v>
      </c>
      <c r="AD245" s="74" t="s">
        <v>7951</v>
      </c>
      <c r="AE245" s="74"/>
      <c r="AF245" s="92"/>
      <c r="AG245" s="92"/>
      <c r="AH245" s="92"/>
      <c r="AI245" s="92"/>
      <c r="AJ245" s="92"/>
    </row>
    <row r="246" spans="1:36" ht="15" customHeight="1">
      <c r="A246" s="35">
        <f t="shared" si="6"/>
        <v>245</v>
      </c>
      <c r="B246" s="42" t="s">
        <v>8712</v>
      </c>
      <c r="C246" s="42" t="str">
        <f t="shared" si="8"/>
        <v>forest_area</v>
      </c>
      <c r="D246" s="156" t="s">
        <v>8713</v>
      </c>
      <c r="E246" s="160" t="s">
        <v>8714</v>
      </c>
      <c r="F246" s="1" t="s">
        <v>137</v>
      </c>
      <c r="I246" s="1" t="s">
        <v>46</v>
      </c>
      <c r="J246" s="156" t="s">
        <v>7886</v>
      </c>
      <c r="K246" s="44"/>
      <c r="L246" s="44" t="s">
        <v>8003</v>
      </c>
      <c r="M246" s="46"/>
      <c r="N246" s="46"/>
      <c r="O246" s="46"/>
      <c r="P246" s="44" t="s">
        <v>8587</v>
      </c>
      <c r="Q246" s="44" t="s">
        <v>8715</v>
      </c>
      <c r="R246" s="46"/>
      <c r="S246" s="46"/>
      <c r="T246" s="46"/>
      <c r="U246" s="178" t="str">
        <f>CONCATENATE(Tabla1[[#This Row],[SDG Targets]]," ",Tabla1[[#This Row],[SDG Targets5]]," ",Tabla1[[#This Row],[SDG Targets6]]," ",Tabla1[[#This Row],[SDG Targets7]]," ",Tabla1[[#This Row],[SDG Targets8]])</f>
        <v xml:space="preserve">T 15.1 T 15.2   </v>
      </c>
      <c r="V246" s="156" t="s">
        <v>7920</v>
      </c>
      <c r="W246" s="53" t="s">
        <v>7946</v>
      </c>
      <c r="X246" s="44" t="s">
        <v>7894</v>
      </c>
      <c r="Y246" s="44" t="s">
        <v>7948</v>
      </c>
      <c r="Z246" s="44" t="s">
        <v>7949</v>
      </c>
      <c r="AA246" s="49" t="s">
        <v>7956</v>
      </c>
      <c r="AB246" s="51" t="s">
        <v>8716</v>
      </c>
      <c r="AC246" s="51" t="s">
        <v>7897</v>
      </c>
      <c r="AD246" s="52" t="s">
        <v>7898</v>
      </c>
      <c r="AE246" s="52"/>
      <c r="AF246" s="92"/>
      <c r="AG246" s="92"/>
      <c r="AH246" s="92"/>
      <c r="AI246" s="92"/>
      <c r="AJ246" s="92"/>
    </row>
    <row r="247" spans="1:36" ht="14.1" customHeight="1">
      <c r="A247" s="35">
        <f t="shared" si="6"/>
        <v>246</v>
      </c>
      <c r="B247" s="66" t="s">
        <v>8717</v>
      </c>
      <c r="C247" s="42" t="str">
        <f t="shared" si="8"/>
        <v>red_list_index</v>
      </c>
      <c r="D247" s="156" t="s">
        <v>8718</v>
      </c>
      <c r="E247" s="156" t="s">
        <v>8709</v>
      </c>
      <c r="F247" s="68" t="s">
        <v>120</v>
      </c>
      <c r="G247" s="46" t="s">
        <v>309</v>
      </c>
      <c r="H247" s="46"/>
      <c r="I247" s="46"/>
      <c r="J247" s="156" t="s">
        <v>8719</v>
      </c>
      <c r="K247" s="46"/>
      <c r="L247" s="46" t="s">
        <v>8003</v>
      </c>
      <c r="M247" s="46"/>
      <c r="N247" s="46"/>
      <c r="O247" s="46"/>
      <c r="P247" s="46" t="s">
        <v>8005</v>
      </c>
      <c r="Q247" s="46"/>
      <c r="R247" s="46"/>
      <c r="S247" s="46"/>
      <c r="T247" s="46"/>
      <c r="U247" s="178" t="str">
        <f>CONCATENATE(Tabla1[[#This Row],[SDG Targets]]," ",Tabla1[[#This Row],[SDG Targets5]]," ",Tabla1[[#This Row],[SDG Targets6]]," ",Tabla1[[#This Row],[SDG Targets7]]," ",Tabla1[[#This Row],[SDG Targets8]])</f>
        <v xml:space="preserve">T 15.5    </v>
      </c>
      <c r="V247" s="156" t="s">
        <v>7920</v>
      </c>
      <c r="W247" s="48" t="s">
        <v>7946</v>
      </c>
      <c r="X247" s="46" t="s">
        <v>7894</v>
      </c>
      <c r="Y247" s="44" t="s">
        <v>7948</v>
      </c>
      <c r="Z247" s="44" t="s">
        <v>7949</v>
      </c>
      <c r="AA247" s="49"/>
      <c r="AB247" s="51" t="s">
        <v>7950</v>
      </c>
      <c r="AC247" s="51" t="s">
        <v>7950</v>
      </c>
      <c r="AD247" s="74" t="s">
        <v>7951</v>
      </c>
      <c r="AE247" s="74"/>
      <c r="AF247" s="92"/>
      <c r="AG247" s="92"/>
      <c r="AH247" s="92"/>
      <c r="AI247" s="92"/>
      <c r="AJ247" s="92"/>
    </row>
    <row r="248" spans="1:36" s="56" customFormat="1" ht="17.7" customHeight="1">
      <c r="A248" s="35">
        <f t="shared" si="6"/>
        <v>247</v>
      </c>
      <c r="B248" s="182" t="s">
        <v>8720</v>
      </c>
      <c r="C248" s="42" t="str">
        <f t="shared" si="8"/>
        <v>number_of_children</v>
      </c>
      <c r="D248" s="161" t="s">
        <v>8721</v>
      </c>
      <c r="E248" s="160" t="s">
        <v>8065</v>
      </c>
      <c r="F248" s="1" t="s">
        <v>34</v>
      </c>
      <c r="G248" t="s">
        <v>68</v>
      </c>
      <c r="H248" s="57"/>
      <c r="I248" s="57"/>
      <c r="J248" s="184" t="s">
        <v>7886</v>
      </c>
      <c r="K248" s="57"/>
      <c r="L248" s="57"/>
      <c r="M248" s="57"/>
      <c r="N248" s="57"/>
      <c r="O248" s="57"/>
      <c r="P248" s="57"/>
      <c r="Q248" s="57"/>
      <c r="R248" s="57"/>
      <c r="S248" s="57"/>
      <c r="T248" s="57"/>
      <c r="U248" s="179" t="str">
        <f>CONCATENATE(Tabla1[[#This Row],[SDG Targets]]," ",Tabla1[[#This Row],[SDG Targets5]]," ",Tabla1[[#This Row],[SDG Targets6]]," ",Tabla1[[#This Row],[SDG Targets7]]," ",Tabla1[[#This Row],[SDG Targets8]])</f>
        <v xml:space="preserve">    </v>
      </c>
      <c r="V248" s="156" t="s">
        <v>7920</v>
      </c>
      <c r="W248" s="62" t="s">
        <v>7893</v>
      </c>
      <c r="X248" s="57"/>
      <c r="Y248" s="59"/>
      <c r="Z248" s="59"/>
      <c r="AA248" s="57"/>
      <c r="AB248" s="181" t="s">
        <v>9363</v>
      </c>
      <c r="AC248" s="51" t="s">
        <v>7897</v>
      </c>
      <c r="AD248" s="52" t="s">
        <v>7898</v>
      </c>
      <c r="AE248" s="52"/>
      <c r="AF248" s="189" t="s">
        <v>8722</v>
      </c>
      <c r="AG248" s="93"/>
      <c r="AH248" s="93"/>
      <c r="AI248" s="93"/>
      <c r="AJ248" s="93"/>
    </row>
    <row r="249" spans="1:36" s="56" customFormat="1" ht="19.95" customHeight="1">
      <c r="A249" s="35">
        <f t="shared" si="6"/>
        <v>248</v>
      </c>
      <c r="B249" s="183" t="s">
        <v>8723</v>
      </c>
      <c r="C249" s="42" t="str">
        <f t="shared" si="8"/>
        <v>number_of_youth</v>
      </c>
      <c r="D249" s="161" t="s">
        <v>8724</v>
      </c>
      <c r="E249" s="160" t="s">
        <v>8065</v>
      </c>
      <c r="F249" s="1" t="s">
        <v>34</v>
      </c>
      <c r="G249" t="s">
        <v>68</v>
      </c>
      <c r="H249" s="61"/>
      <c r="I249" s="61"/>
      <c r="J249" s="184" t="s">
        <v>7886</v>
      </c>
      <c r="K249" s="61"/>
      <c r="L249" s="61"/>
      <c r="M249" s="61"/>
      <c r="N249" s="61"/>
      <c r="O249" s="61"/>
      <c r="P249" s="61"/>
      <c r="Q249" s="61"/>
      <c r="R249" s="61"/>
      <c r="S249" s="61"/>
      <c r="T249" s="61"/>
      <c r="U249" s="180" t="str">
        <f>CONCATENATE(Tabla1[[#This Row],[SDG Targets]]," ",Tabla1[[#This Row],[SDG Targets5]]," ",Tabla1[[#This Row],[SDG Targets6]]," ",Tabla1[[#This Row],[SDG Targets7]]," ",Tabla1[[#This Row],[SDG Targets8]])</f>
        <v xml:space="preserve">    </v>
      </c>
      <c r="V249" s="156" t="s">
        <v>7920</v>
      </c>
      <c r="W249" s="58" t="s">
        <v>7893</v>
      </c>
      <c r="X249" s="61"/>
      <c r="Y249" s="63"/>
      <c r="Z249" s="63"/>
      <c r="AA249" s="64"/>
      <c r="AB249" s="65" t="s">
        <v>8725</v>
      </c>
      <c r="AC249" s="51" t="s">
        <v>7897</v>
      </c>
      <c r="AD249" s="52" t="s">
        <v>7898</v>
      </c>
      <c r="AE249" s="52"/>
      <c r="AF249" s="188" t="s">
        <v>8726</v>
      </c>
      <c r="AG249" s="93"/>
      <c r="AH249" s="93"/>
      <c r="AI249" s="93"/>
      <c r="AJ249" s="93"/>
    </row>
    <row r="250" spans="1:36" s="56" customFormat="1" ht="16.5" customHeight="1">
      <c r="A250" s="35">
        <f t="shared" si="6"/>
        <v>249</v>
      </c>
      <c r="B250" s="183" t="s">
        <v>8727</v>
      </c>
      <c r="C250" s="42" t="str">
        <f t="shared" si="8"/>
        <v>number_of_elderly</v>
      </c>
      <c r="D250" s="161" t="s">
        <v>8728</v>
      </c>
      <c r="E250" s="160" t="s">
        <v>8065</v>
      </c>
      <c r="F250" s="1" t="s">
        <v>34</v>
      </c>
      <c r="G250" t="s">
        <v>68</v>
      </c>
      <c r="H250" s="61"/>
      <c r="I250" s="61"/>
      <c r="J250" s="184" t="s">
        <v>7886</v>
      </c>
      <c r="K250" s="61"/>
      <c r="L250" s="61"/>
      <c r="M250" s="61"/>
      <c r="N250" s="61"/>
      <c r="O250" s="61"/>
      <c r="P250" s="61"/>
      <c r="Q250" s="61"/>
      <c r="R250" s="61"/>
      <c r="S250" s="61"/>
      <c r="T250" s="61"/>
      <c r="U250" s="180" t="str">
        <f>CONCATENATE(Tabla1[[#This Row],[SDG Targets]]," ",Tabla1[[#This Row],[SDG Targets5]]," ",Tabla1[[#This Row],[SDG Targets6]]," ",Tabla1[[#This Row],[SDG Targets7]]," ",Tabla1[[#This Row],[SDG Targets8]])</f>
        <v xml:space="preserve">    </v>
      </c>
      <c r="V250" s="156" t="s">
        <v>7920</v>
      </c>
      <c r="W250" s="62" t="s">
        <v>7893</v>
      </c>
      <c r="X250" s="61"/>
      <c r="Y250" s="63"/>
      <c r="Z250" s="63"/>
      <c r="AA250" s="64"/>
      <c r="AB250" s="65" t="s">
        <v>8729</v>
      </c>
      <c r="AC250" s="51" t="s">
        <v>7897</v>
      </c>
      <c r="AD250" s="52" t="s">
        <v>7898</v>
      </c>
      <c r="AE250" s="52"/>
      <c r="AF250" s="188" t="s">
        <v>8726</v>
      </c>
      <c r="AG250" s="93"/>
      <c r="AH250" s="93"/>
      <c r="AI250" s="93"/>
      <c r="AJ250" s="93"/>
    </row>
    <row r="251" spans="1:36" ht="16.5" customHeight="1">
      <c r="A251" s="35">
        <f t="shared" si="6"/>
        <v>250</v>
      </c>
      <c r="B251" s="79" t="s">
        <v>8730</v>
      </c>
      <c r="C251" s="42" t="str">
        <f t="shared" si="8"/>
        <v>political_action</v>
      </c>
      <c r="D251" s="162" t="s">
        <v>8731</v>
      </c>
      <c r="E251" s="156" t="s">
        <v>8732</v>
      </c>
      <c r="F251" s="68" t="s">
        <v>34</v>
      </c>
      <c r="G251" s="81"/>
      <c r="H251" s="81"/>
      <c r="I251" s="81"/>
      <c r="J251" s="170" t="s">
        <v>8733</v>
      </c>
      <c r="K251" s="81"/>
      <c r="L251" s="81" t="s">
        <v>8734</v>
      </c>
      <c r="M251" s="81"/>
      <c r="N251" s="81"/>
      <c r="O251" s="81"/>
      <c r="P251" s="81" t="s">
        <v>8735</v>
      </c>
      <c r="Q251" s="81"/>
      <c r="R251" s="81"/>
      <c r="S251" s="81"/>
      <c r="T251" s="81"/>
      <c r="U251" s="178" t="str">
        <f>CONCATENATE(Tabla1[[#This Row],[SDG Targets]]," ",Tabla1[[#This Row],[SDG Targets5]]," ",Tabla1[[#This Row],[SDG Targets6]]," ",Tabla1[[#This Row],[SDG Targets7]]," ",Tabla1[[#This Row],[SDG Targets8]])</f>
        <v xml:space="preserve">T 16.7    </v>
      </c>
      <c r="V251" s="156" t="s">
        <v>7920</v>
      </c>
      <c r="W251" s="48" t="s">
        <v>8062</v>
      </c>
      <c r="X251" s="81" t="s">
        <v>7921</v>
      </c>
      <c r="Y251" s="54" t="s">
        <v>7895</v>
      </c>
      <c r="Z251" s="54" t="s">
        <v>8711</v>
      </c>
      <c r="AA251" s="82"/>
      <c r="AB251" s="80" t="s">
        <v>27</v>
      </c>
      <c r="AC251" s="51" t="s">
        <v>7897</v>
      </c>
      <c r="AD251" s="52" t="s">
        <v>7898</v>
      </c>
      <c r="AE251" s="52"/>
      <c r="AF251" s="92"/>
      <c r="AG251" s="92"/>
      <c r="AH251" s="92"/>
      <c r="AI251" s="92"/>
      <c r="AJ251" s="92"/>
    </row>
    <row r="252" spans="1:36" ht="15" customHeight="1">
      <c r="A252" s="35">
        <v>251</v>
      </c>
      <c r="B252" s="79" t="s">
        <v>8736</v>
      </c>
      <c r="C252" s="79" t="str">
        <f t="shared" si="8"/>
        <v>transport_energy_consumption_from_other_fossil_fuels</v>
      </c>
      <c r="D252" s="155" t="s">
        <v>8737</v>
      </c>
      <c r="E252" s="163" t="s">
        <v>8738</v>
      </c>
      <c r="F252" s="46" t="s">
        <v>58</v>
      </c>
      <c r="G252" s="81"/>
      <c r="H252" s="81"/>
      <c r="I252" s="81"/>
      <c r="J252" s="44" t="s">
        <v>338</v>
      </c>
      <c r="K252" s="81"/>
      <c r="L252" s="46" t="s">
        <v>7908</v>
      </c>
      <c r="M252" s="46" t="s">
        <v>7902</v>
      </c>
      <c r="N252" s="46"/>
      <c r="O252" s="46"/>
      <c r="P252" s="46" t="s">
        <v>8083</v>
      </c>
      <c r="Q252" s="46" t="s">
        <v>8354</v>
      </c>
      <c r="R252" s="81"/>
      <c r="S252" s="81"/>
      <c r="T252" s="81"/>
      <c r="U252" s="178" t="str">
        <f>CONCATENATE(Tabla1[[#This Row],[SDG Targets]]," ",Tabla1[[#This Row],[SDG Targets5]]," ",Tabla1[[#This Row],[SDG Targets6]]," ",Tabla1[[#This Row],[SDG Targets7]]," ",Tabla1[[#This Row],[SDG Targets8]])</f>
        <v xml:space="preserve">T 7.3 T 11.2   </v>
      </c>
      <c r="V252" s="156" t="s">
        <v>8031</v>
      </c>
      <c r="W252" s="71" t="s">
        <v>7946</v>
      </c>
      <c r="X252" s="81"/>
      <c r="Y252" s="54"/>
      <c r="Z252" s="54"/>
      <c r="AA252" s="81"/>
      <c r="AB252" s="80" t="s">
        <v>8739</v>
      </c>
      <c r="AC252" s="60" t="s">
        <v>7980</v>
      </c>
      <c r="AD252" s="92"/>
      <c r="AE252" s="52"/>
      <c r="AF252" s="92"/>
      <c r="AG252" s="92"/>
      <c r="AH252" s="92"/>
      <c r="AI252" s="92"/>
      <c r="AJ252" s="92"/>
    </row>
    <row r="253" spans="1:36" ht="15" customHeight="1">
      <c r="A253" s="35">
        <v>252</v>
      </c>
      <c r="B253" s="79" t="s">
        <v>8740</v>
      </c>
      <c r="C253" s="79" t="str">
        <f t="shared" si="8"/>
        <v>transport_energy_consumption_from_biofuel</v>
      </c>
      <c r="D253" s="156" t="s">
        <v>8741</v>
      </c>
      <c r="E253" s="160" t="s">
        <v>8738</v>
      </c>
      <c r="F253" s="46" t="s">
        <v>58</v>
      </c>
      <c r="G253" s="81"/>
      <c r="H253" s="81"/>
      <c r="I253" s="81"/>
      <c r="J253" s="44" t="s">
        <v>338</v>
      </c>
      <c r="K253" s="81"/>
      <c r="L253" s="46" t="s">
        <v>7908</v>
      </c>
      <c r="M253" s="46" t="s">
        <v>7902</v>
      </c>
      <c r="N253" s="46"/>
      <c r="O253" s="46"/>
      <c r="P253" s="46" t="s">
        <v>8083</v>
      </c>
      <c r="Q253" s="46" t="s">
        <v>8354</v>
      </c>
      <c r="R253" s="81"/>
      <c r="S253" s="81"/>
      <c r="T253" s="81"/>
      <c r="U253" s="178" t="str">
        <f>CONCATENATE(Tabla1[[#This Row],[SDG Targets]]," ",Tabla1[[#This Row],[SDG Targets5]]," ",Tabla1[[#This Row],[SDG Targets6]]," ",Tabla1[[#This Row],[SDG Targets7]]," ",Tabla1[[#This Row],[SDG Targets8]])</f>
        <v xml:space="preserve">T 7.3 T 11.2   </v>
      </c>
      <c r="V253" s="156" t="s">
        <v>8031</v>
      </c>
      <c r="W253" s="71" t="s">
        <v>7946</v>
      </c>
      <c r="X253" s="81"/>
      <c r="Y253" s="54"/>
      <c r="Z253" s="54"/>
      <c r="AA253" s="81"/>
      <c r="AB253" s="80" t="s">
        <v>8742</v>
      </c>
      <c r="AC253" s="60" t="s">
        <v>7980</v>
      </c>
      <c r="AD253" s="92"/>
      <c r="AE253" s="52"/>
      <c r="AF253" s="92"/>
      <c r="AG253" s="92"/>
      <c r="AH253" s="92"/>
      <c r="AI253" s="92"/>
      <c r="AJ253" s="92"/>
    </row>
    <row r="254" spans="1:36" ht="20.7" customHeight="1">
      <c r="A254" s="35">
        <v>253</v>
      </c>
      <c r="B254" s="79" t="s">
        <v>8743</v>
      </c>
      <c r="C254" s="79" t="str">
        <f t="shared" ref="C254:C264" si="9">SUBSTITUTE(SUBSTITUTE(SUBSTITUTE(SUBSTITUTE(SUBSTITUTE(SUBSTITUTE(SUBSTITUTE(SUBSTITUTE(LOWER(B254), "(", ""), ")", ""), " - ", "_"), " ", "_"), ",", ""), ".", ""), "-", "_"), ":", "")</f>
        <v>electricity_production_from_wind</v>
      </c>
      <c r="D254" s="156" t="s">
        <v>8744</v>
      </c>
      <c r="E254" s="156" t="s">
        <v>8745</v>
      </c>
      <c r="F254" s="45" t="s">
        <v>337</v>
      </c>
      <c r="G254" s="46"/>
      <c r="H254" s="46"/>
      <c r="I254" s="46"/>
      <c r="J254" s="44" t="s">
        <v>338</v>
      </c>
      <c r="K254" s="46"/>
      <c r="L254" s="46" t="s">
        <v>7908</v>
      </c>
      <c r="M254" s="46"/>
      <c r="N254" s="46"/>
      <c r="O254" s="46"/>
      <c r="P254" s="46" t="s">
        <v>8082</v>
      </c>
      <c r="Q254" s="46"/>
      <c r="R254" s="46"/>
      <c r="S254" s="46"/>
      <c r="T254" s="46"/>
      <c r="U254" s="178" t="str">
        <f>CONCATENATE(Tabla1[[#This Row],[SDG Targets]]," ",Tabla1[[#This Row],[SDG Targets5]]," ",Tabla1[[#This Row],[SDG Targets6]]," ",Tabla1[[#This Row],[SDG Targets7]]," ",Tabla1[[#This Row],[SDG Targets8]])</f>
        <v xml:space="preserve">T 7.2    </v>
      </c>
      <c r="V254" s="156" t="s">
        <v>8031</v>
      </c>
      <c r="W254" s="71" t="s">
        <v>7946</v>
      </c>
      <c r="X254" s="46"/>
      <c r="Y254" s="44"/>
      <c r="Z254" s="44"/>
      <c r="AA254" s="46"/>
      <c r="AB254" s="144" t="s">
        <v>8746</v>
      </c>
      <c r="AC254" s="60" t="s">
        <v>7980</v>
      </c>
      <c r="AD254" s="92"/>
      <c r="AE254" s="52"/>
      <c r="AF254" s="92"/>
      <c r="AG254" s="92"/>
      <c r="AH254" s="92"/>
      <c r="AI254" s="92"/>
      <c r="AJ254" s="92"/>
    </row>
    <row r="255" spans="1:36" ht="20.7" customHeight="1">
      <c r="A255" s="35">
        <v>254</v>
      </c>
      <c r="B255" s="67" t="s">
        <v>8747</v>
      </c>
      <c r="C255" s="79" t="str">
        <f t="shared" si="9"/>
        <v>electricity_production_from_hydropower</v>
      </c>
      <c r="D255" s="156" t="s">
        <v>8748</v>
      </c>
      <c r="E255" s="156" t="s">
        <v>8745</v>
      </c>
      <c r="F255" s="45" t="s">
        <v>337</v>
      </c>
      <c r="G255" s="46"/>
      <c r="H255" s="46"/>
      <c r="I255" s="46"/>
      <c r="J255" s="44" t="s">
        <v>338</v>
      </c>
      <c r="K255" s="46"/>
      <c r="L255" s="46" t="s">
        <v>7908</v>
      </c>
      <c r="M255" s="46"/>
      <c r="N255" s="46"/>
      <c r="O255" s="46"/>
      <c r="P255" s="46" t="s">
        <v>8082</v>
      </c>
      <c r="Q255" s="46"/>
      <c r="R255" s="46"/>
      <c r="S255" s="46"/>
      <c r="T255" s="46"/>
      <c r="U255" s="178" t="str">
        <f>CONCATENATE(Tabla1[[#This Row],[SDG Targets]]," ",Tabla1[[#This Row],[SDG Targets5]]," ",Tabla1[[#This Row],[SDG Targets6]]," ",Tabla1[[#This Row],[SDG Targets7]]," ",Tabla1[[#This Row],[SDG Targets8]])</f>
        <v xml:space="preserve">T 7.2    </v>
      </c>
      <c r="V255" s="156" t="s">
        <v>8031</v>
      </c>
      <c r="W255" s="71" t="s">
        <v>7946</v>
      </c>
      <c r="X255" s="46"/>
      <c r="Y255" s="44"/>
      <c r="Z255" s="44"/>
      <c r="AA255" s="46"/>
      <c r="AB255" s="153" t="s">
        <v>8749</v>
      </c>
      <c r="AC255" s="60" t="s">
        <v>7980</v>
      </c>
      <c r="AD255" s="92"/>
      <c r="AE255" s="52"/>
      <c r="AF255" s="92"/>
      <c r="AG255" s="92"/>
      <c r="AH255" s="92"/>
      <c r="AI255" s="92"/>
      <c r="AJ255" s="92"/>
    </row>
    <row r="256" spans="1:36" ht="20.7" customHeight="1">
      <c r="A256" s="35">
        <v>255</v>
      </c>
      <c r="B256" s="67" t="s">
        <v>8750</v>
      </c>
      <c r="C256" s="79" t="str">
        <f t="shared" si="9"/>
        <v>electricity_production_from_photovoltaics</v>
      </c>
      <c r="D256" s="156" t="s">
        <v>8751</v>
      </c>
      <c r="E256" s="156" t="s">
        <v>8745</v>
      </c>
      <c r="F256" s="45" t="s">
        <v>337</v>
      </c>
      <c r="G256" s="46"/>
      <c r="H256" s="46"/>
      <c r="I256" s="46"/>
      <c r="J256" s="44" t="s">
        <v>338</v>
      </c>
      <c r="K256" s="46"/>
      <c r="L256" s="46" t="s">
        <v>7908</v>
      </c>
      <c r="M256" s="46"/>
      <c r="N256" s="46"/>
      <c r="O256" s="46"/>
      <c r="P256" s="46" t="s">
        <v>8082</v>
      </c>
      <c r="Q256" s="46"/>
      <c r="R256" s="46"/>
      <c r="S256" s="46"/>
      <c r="T256" s="46"/>
      <c r="U256" s="178" t="str">
        <f>CONCATENATE(Tabla1[[#This Row],[SDG Targets]]," ",Tabla1[[#This Row],[SDG Targets5]]," ",Tabla1[[#This Row],[SDG Targets6]]," ",Tabla1[[#This Row],[SDG Targets7]]," ",Tabla1[[#This Row],[SDG Targets8]])</f>
        <v xml:space="preserve">T 7.2    </v>
      </c>
      <c r="V256" s="156" t="s">
        <v>8031</v>
      </c>
      <c r="W256" s="71" t="s">
        <v>7946</v>
      </c>
      <c r="X256" s="46"/>
      <c r="Y256" s="44"/>
      <c r="Z256" s="44"/>
      <c r="AA256" s="46"/>
      <c r="AB256" s="154" t="s">
        <v>8752</v>
      </c>
      <c r="AC256" s="60" t="s">
        <v>7980</v>
      </c>
      <c r="AD256" s="51"/>
      <c r="AE256" s="52"/>
      <c r="AF256" s="92"/>
      <c r="AG256" s="51"/>
      <c r="AH256" s="51"/>
      <c r="AI256" s="51"/>
      <c r="AJ256" s="51"/>
    </row>
    <row r="257" spans="1:36" ht="20.7" customHeight="1">
      <c r="A257" s="35">
        <v>256</v>
      </c>
      <c r="B257" s="67" t="s">
        <v>8753</v>
      </c>
      <c r="C257" s="79" t="str">
        <f t="shared" si="9"/>
        <v>electricity_production_from_geothermal</v>
      </c>
      <c r="D257" s="156" t="s">
        <v>8754</v>
      </c>
      <c r="E257" s="156" t="s">
        <v>8745</v>
      </c>
      <c r="F257" s="45" t="s">
        <v>337</v>
      </c>
      <c r="G257" s="46"/>
      <c r="H257" s="46"/>
      <c r="I257" s="46"/>
      <c r="J257" s="44" t="s">
        <v>338</v>
      </c>
      <c r="K257" s="46"/>
      <c r="L257" s="46" t="s">
        <v>7908</v>
      </c>
      <c r="M257" s="46"/>
      <c r="N257" s="46"/>
      <c r="O257" s="46"/>
      <c r="P257" s="46" t="s">
        <v>8082</v>
      </c>
      <c r="Q257" s="46"/>
      <c r="R257" s="46"/>
      <c r="S257" s="46"/>
      <c r="T257" s="46"/>
      <c r="U257" s="178" t="str">
        <f>CONCATENATE(Tabla1[[#This Row],[SDG Targets]]," ",Tabla1[[#This Row],[SDG Targets5]]," ",Tabla1[[#This Row],[SDG Targets6]]," ",Tabla1[[#This Row],[SDG Targets7]]," ",Tabla1[[#This Row],[SDG Targets8]])</f>
        <v xml:space="preserve">T 7.2    </v>
      </c>
      <c r="V257" s="156" t="s">
        <v>8031</v>
      </c>
      <c r="W257" s="71" t="s">
        <v>7946</v>
      </c>
      <c r="X257" s="46"/>
      <c r="Y257" s="44"/>
      <c r="Z257" s="44"/>
      <c r="AA257" s="46"/>
      <c r="AB257" s="153" t="s">
        <v>8755</v>
      </c>
      <c r="AC257" s="60" t="s">
        <v>7980</v>
      </c>
      <c r="AD257" s="92"/>
      <c r="AE257" s="52"/>
      <c r="AF257" s="92"/>
      <c r="AG257" s="92"/>
      <c r="AH257" s="92"/>
      <c r="AI257" s="92"/>
      <c r="AJ257" s="92"/>
    </row>
    <row r="258" spans="1:36" ht="20.7" customHeight="1">
      <c r="A258" s="35">
        <v>257</v>
      </c>
      <c r="B258" s="67" t="s">
        <v>8756</v>
      </c>
      <c r="C258" s="79" t="str">
        <f t="shared" si="9"/>
        <v>electricity_production_from_marine_power</v>
      </c>
      <c r="D258" s="156" t="s">
        <v>8757</v>
      </c>
      <c r="E258" s="156" t="s">
        <v>8745</v>
      </c>
      <c r="F258" s="45" t="s">
        <v>337</v>
      </c>
      <c r="G258" s="46"/>
      <c r="H258" s="46"/>
      <c r="I258" s="46"/>
      <c r="J258" s="44" t="s">
        <v>338</v>
      </c>
      <c r="K258" s="46"/>
      <c r="L258" s="46" t="s">
        <v>7908</v>
      </c>
      <c r="M258" s="46"/>
      <c r="N258" s="46"/>
      <c r="O258" s="46"/>
      <c r="P258" s="46" t="s">
        <v>8082</v>
      </c>
      <c r="Q258" s="46"/>
      <c r="R258" s="46"/>
      <c r="S258" s="46"/>
      <c r="T258" s="46"/>
      <c r="U258" s="178" t="str">
        <f>CONCATENATE(Tabla1[[#This Row],[SDG Targets]]," ",Tabla1[[#This Row],[SDG Targets5]]," ",Tabla1[[#This Row],[SDG Targets6]]," ",Tabla1[[#This Row],[SDG Targets7]]," ",Tabla1[[#This Row],[SDG Targets8]])</f>
        <v xml:space="preserve">T 7.2    </v>
      </c>
      <c r="V258" s="156" t="s">
        <v>8031</v>
      </c>
      <c r="W258" s="71" t="s">
        <v>7946</v>
      </c>
      <c r="X258" s="46"/>
      <c r="Y258" s="44"/>
      <c r="Z258" s="44"/>
      <c r="AA258" s="46"/>
      <c r="AB258" s="154" t="s">
        <v>8758</v>
      </c>
      <c r="AC258" s="60" t="s">
        <v>7980</v>
      </c>
      <c r="AD258" s="51"/>
      <c r="AE258" s="52"/>
      <c r="AF258" s="92"/>
      <c r="AG258" s="51"/>
      <c r="AH258" s="51"/>
      <c r="AI258" s="51"/>
      <c r="AJ258" s="51"/>
    </row>
    <row r="259" spans="1:36" ht="20.7" customHeight="1">
      <c r="A259" s="35">
        <v>258</v>
      </c>
      <c r="B259" s="67" t="s">
        <v>8759</v>
      </c>
      <c r="C259" s="79" t="str">
        <f t="shared" si="9"/>
        <v>electricity_production_from_concentrated_solar_power</v>
      </c>
      <c r="D259" s="156" t="s">
        <v>8760</v>
      </c>
      <c r="E259" s="156" t="s">
        <v>8745</v>
      </c>
      <c r="F259" s="45" t="s">
        <v>337</v>
      </c>
      <c r="G259" s="46"/>
      <c r="H259" s="46"/>
      <c r="I259" s="46"/>
      <c r="J259" s="44" t="s">
        <v>338</v>
      </c>
      <c r="K259" s="46"/>
      <c r="L259" s="46" t="s">
        <v>7908</v>
      </c>
      <c r="M259" s="46"/>
      <c r="N259" s="46"/>
      <c r="O259" s="46"/>
      <c r="P259" s="46" t="s">
        <v>8082</v>
      </c>
      <c r="Q259" s="46"/>
      <c r="R259" s="46"/>
      <c r="S259" s="46"/>
      <c r="T259" s="46"/>
      <c r="U259" s="178" t="str">
        <f>CONCATENATE(Tabla1[[#This Row],[SDG Targets]]," ",Tabla1[[#This Row],[SDG Targets5]]," ",Tabla1[[#This Row],[SDG Targets6]]," ",Tabla1[[#This Row],[SDG Targets7]]," ",Tabla1[[#This Row],[SDG Targets8]])</f>
        <v xml:space="preserve">T 7.2    </v>
      </c>
      <c r="V259" s="156" t="s">
        <v>8031</v>
      </c>
      <c r="W259" s="71" t="s">
        <v>7946</v>
      </c>
      <c r="X259" s="46"/>
      <c r="Y259" s="44"/>
      <c r="Z259" s="44"/>
      <c r="AA259" s="46"/>
      <c r="AB259" s="153" t="s">
        <v>8761</v>
      </c>
      <c r="AC259" s="60" t="s">
        <v>7980</v>
      </c>
      <c r="AD259" s="92"/>
      <c r="AE259" s="52"/>
      <c r="AF259" s="92"/>
      <c r="AG259" s="92"/>
      <c r="AH259" s="92"/>
      <c r="AI259" s="92"/>
      <c r="AJ259" s="92"/>
    </row>
    <row r="260" spans="1:36" ht="20.7" customHeight="1">
      <c r="A260" s="35">
        <v>259</v>
      </c>
      <c r="B260" s="67" t="s">
        <v>8762</v>
      </c>
      <c r="C260" s="79" t="str">
        <f t="shared" si="9"/>
        <v>electricity_production_from_biogas</v>
      </c>
      <c r="D260" s="156" t="s">
        <v>8763</v>
      </c>
      <c r="E260" s="156" t="s">
        <v>8745</v>
      </c>
      <c r="F260" s="45" t="s">
        <v>337</v>
      </c>
      <c r="G260" s="46"/>
      <c r="H260" s="46"/>
      <c r="I260" s="46"/>
      <c r="J260" s="44" t="s">
        <v>338</v>
      </c>
      <c r="K260" s="46"/>
      <c r="L260" s="46" t="s">
        <v>7908</v>
      </c>
      <c r="M260" s="46"/>
      <c r="N260" s="46"/>
      <c r="O260" s="46"/>
      <c r="P260" s="46" t="s">
        <v>8082</v>
      </c>
      <c r="Q260" s="46"/>
      <c r="R260" s="46"/>
      <c r="S260" s="46"/>
      <c r="T260" s="46"/>
      <c r="U260" s="178" t="str">
        <f>CONCATENATE(Tabla1[[#This Row],[SDG Targets]]," ",Tabla1[[#This Row],[SDG Targets5]]," ",Tabla1[[#This Row],[SDG Targets6]]," ",Tabla1[[#This Row],[SDG Targets7]]," ",Tabla1[[#This Row],[SDG Targets8]])</f>
        <v xml:space="preserve">T 7.2    </v>
      </c>
      <c r="V260" s="156" t="s">
        <v>8031</v>
      </c>
      <c r="W260" s="71" t="s">
        <v>7946</v>
      </c>
      <c r="X260" s="46"/>
      <c r="Y260" s="44"/>
      <c r="Z260" s="44"/>
      <c r="AA260" s="46"/>
      <c r="AB260" s="154" t="s">
        <v>8764</v>
      </c>
      <c r="AC260" s="60" t="s">
        <v>7980</v>
      </c>
      <c r="AD260" s="51"/>
      <c r="AE260" s="52"/>
      <c r="AF260" s="92"/>
      <c r="AG260" s="51"/>
      <c r="AH260" s="51"/>
      <c r="AI260" s="51"/>
      <c r="AJ260" s="51"/>
    </row>
    <row r="261" spans="1:36" ht="20.7" customHeight="1">
      <c r="A261" s="35">
        <v>260</v>
      </c>
      <c r="B261" s="67" t="s">
        <v>8765</v>
      </c>
      <c r="C261" s="79" t="str">
        <f t="shared" si="9"/>
        <v>electricity_production_from_biomass</v>
      </c>
      <c r="D261" s="156" t="s">
        <v>8766</v>
      </c>
      <c r="E261" s="156" t="s">
        <v>8745</v>
      </c>
      <c r="F261" s="45" t="s">
        <v>337</v>
      </c>
      <c r="G261" s="46"/>
      <c r="H261" s="46"/>
      <c r="I261" s="46"/>
      <c r="J261" s="44" t="s">
        <v>338</v>
      </c>
      <c r="K261" s="46"/>
      <c r="L261" s="46" t="s">
        <v>7908</v>
      </c>
      <c r="M261" s="46"/>
      <c r="N261" s="46"/>
      <c r="O261" s="46"/>
      <c r="P261" s="46" t="s">
        <v>8082</v>
      </c>
      <c r="Q261" s="46"/>
      <c r="R261" s="46"/>
      <c r="S261" s="46"/>
      <c r="T261" s="46"/>
      <c r="U261" s="178" t="str">
        <f>CONCATENATE(Tabla1[[#This Row],[SDG Targets]]," ",Tabla1[[#This Row],[SDG Targets5]]," ",Tabla1[[#This Row],[SDG Targets6]]," ",Tabla1[[#This Row],[SDG Targets7]]," ",Tabla1[[#This Row],[SDG Targets8]])</f>
        <v xml:space="preserve">T 7.2    </v>
      </c>
      <c r="V261" s="156" t="s">
        <v>8031</v>
      </c>
      <c r="W261" s="71" t="s">
        <v>7946</v>
      </c>
      <c r="X261" s="46"/>
      <c r="Y261" s="44"/>
      <c r="Z261" s="44"/>
      <c r="AA261" s="46"/>
      <c r="AB261" s="154" t="s">
        <v>8767</v>
      </c>
      <c r="AC261" s="60" t="s">
        <v>7980</v>
      </c>
      <c r="AD261" s="51"/>
      <c r="AE261" s="52"/>
      <c r="AF261" s="92"/>
      <c r="AG261" s="51"/>
      <c r="AH261" s="51"/>
      <c r="AI261" s="51"/>
      <c r="AJ261" s="51"/>
    </row>
    <row r="262" spans="1:36" ht="15" customHeight="1">
      <c r="A262" s="35">
        <v>261</v>
      </c>
      <c r="B262" s="79" t="s">
        <v>8768</v>
      </c>
      <c r="C262" s="79" t="str">
        <f t="shared" si="9"/>
        <v>electricity_produced_from_non_renewable_resources</v>
      </c>
      <c r="D262" s="156" t="s">
        <v>8769</v>
      </c>
      <c r="E262" s="156" t="s">
        <v>8745</v>
      </c>
      <c r="F262" s="45" t="s">
        <v>337</v>
      </c>
      <c r="G262" s="46"/>
      <c r="H262" s="46"/>
      <c r="I262" s="46"/>
      <c r="J262" s="44" t="s">
        <v>338</v>
      </c>
      <c r="K262" s="46"/>
      <c r="L262" s="46" t="s">
        <v>7908</v>
      </c>
      <c r="M262" s="46"/>
      <c r="N262" s="46"/>
      <c r="O262" s="46"/>
      <c r="P262" s="46" t="s">
        <v>8082</v>
      </c>
      <c r="Q262" s="46"/>
      <c r="R262" s="46"/>
      <c r="S262" s="46"/>
      <c r="T262" s="46"/>
      <c r="U262" s="178" t="str">
        <f>CONCATENATE(Tabla1[[#This Row],[SDG Targets]]," ",Tabla1[[#This Row],[SDG Targets5]]," ",Tabla1[[#This Row],[SDG Targets6]]," ",Tabla1[[#This Row],[SDG Targets7]]," ",Tabla1[[#This Row],[SDG Targets8]])</f>
        <v xml:space="preserve">T 7.2    </v>
      </c>
      <c r="V262" s="156" t="s">
        <v>8031</v>
      </c>
      <c r="W262" s="71" t="s">
        <v>7946</v>
      </c>
      <c r="X262" s="46"/>
      <c r="Y262" s="44"/>
      <c r="Z262" s="44"/>
      <c r="AA262" s="46"/>
      <c r="AB262" s="80" t="s">
        <v>8770</v>
      </c>
      <c r="AC262" s="60" t="s">
        <v>7980</v>
      </c>
      <c r="AD262" s="92"/>
      <c r="AE262" s="52"/>
      <c r="AF262" s="92"/>
      <c r="AG262" s="92"/>
      <c r="AH262" s="92"/>
      <c r="AI262" s="92"/>
      <c r="AJ262" s="92"/>
    </row>
    <row r="263" spans="1:36" ht="15" customHeight="1">
      <c r="A263" s="35">
        <v>262</v>
      </c>
      <c r="B263" s="79" t="s">
        <v>8771</v>
      </c>
      <c r="C263" s="79" t="str">
        <f t="shared" si="9"/>
        <v>electricity_produced_from_renewable_resources</v>
      </c>
      <c r="D263" s="156" t="s">
        <v>8772</v>
      </c>
      <c r="E263" s="156" t="s">
        <v>8745</v>
      </c>
      <c r="F263" s="45" t="s">
        <v>337</v>
      </c>
      <c r="G263" s="46"/>
      <c r="H263" s="46"/>
      <c r="I263" s="46"/>
      <c r="J263" s="44" t="s">
        <v>338</v>
      </c>
      <c r="K263" s="46"/>
      <c r="L263" s="46" t="s">
        <v>7908</v>
      </c>
      <c r="M263" s="46"/>
      <c r="N263" s="46"/>
      <c r="O263" s="46"/>
      <c r="P263" s="46" t="s">
        <v>8082</v>
      </c>
      <c r="Q263" s="46"/>
      <c r="R263" s="46"/>
      <c r="S263" s="46"/>
      <c r="T263" s="46"/>
      <c r="U263" s="178" t="str">
        <f>CONCATENATE(Tabla1[[#This Row],[SDG Targets]]," ",Tabla1[[#This Row],[SDG Targets5]]," ",Tabla1[[#This Row],[SDG Targets6]]," ",Tabla1[[#This Row],[SDG Targets7]]," ",Tabla1[[#This Row],[SDG Targets8]])</f>
        <v xml:space="preserve">T 7.2    </v>
      </c>
      <c r="V263" s="156" t="s">
        <v>8031</v>
      </c>
      <c r="W263" s="71" t="s">
        <v>7946</v>
      </c>
      <c r="X263" s="46"/>
      <c r="Y263" s="44"/>
      <c r="Z263" s="44"/>
      <c r="AA263" s="46"/>
      <c r="AB263" s="144" t="s">
        <v>8773</v>
      </c>
      <c r="AC263" s="60" t="s">
        <v>7980</v>
      </c>
      <c r="AD263" s="51"/>
      <c r="AE263" s="52"/>
      <c r="AF263" s="92"/>
      <c r="AG263" s="51"/>
      <c r="AH263" s="51"/>
      <c r="AI263" s="51"/>
      <c r="AJ263" s="51"/>
    </row>
    <row r="264" spans="1:36" ht="15" customHeight="1">
      <c r="A264" s="35">
        <v>263</v>
      </c>
      <c r="B264" s="76" t="s">
        <v>8774</v>
      </c>
      <c r="C264" s="42" t="str">
        <f t="shared" si="9"/>
        <v>share_of_demand_for_passenger_ldv</v>
      </c>
      <c r="D264" s="172" t="s">
        <v>8775</v>
      </c>
      <c r="E264" s="173" t="s">
        <v>8776</v>
      </c>
      <c r="F264" s="46" t="s">
        <v>58</v>
      </c>
      <c r="G264" s="46" t="s">
        <v>526</v>
      </c>
      <c r="H264" s="46"/>
      <c r="I264" s="46"/>
      <c r="J264" s="46" t="s">
        <v>7886</v>
      </c>
      <c r="K264" s="57"/>
      <c r="L264" s="46" t="s">
        <v>7902</v>
      </c>
      <c r="M264" s="46"/>
      <c r="N264" s="46"/>
      <c r="O264" s="46"/>
      <c r="P264" s="46" t="s">
        <v>8354</v>
      </c>
      <c r="Q264" s="57"/>
      <c r="R264" s="57"/>
      <c r="S264" s="57"/>
      <c r="T264" s="35"/>
      <c r="U264" t="str">
        <f>CONCATENATE(Tabla1[[#This Row],[SDG Targets]]," ",Tabla1[[#This Row],[SDG Targets5]]," ",Tabla1[[#This Row],[SDG Targets6]]," ",Tabla1[[#This Row],[SDG Targets7]]," ",Tabla1[[#This Row],[SDG Targets8]])</f>
        <v xml:space="preserve">T 11.2    </v>
      </c>
      <c r="V264" s="156" t="s">
        <v>8031</v>
      </c>
      <c r="W264" s="62" t="s">
        <v>7946</v>
      </c>
      <c r="X264" s="35"/>
      <c r="Y264" s="35"/>
      <c r="Z264" s="75"/>
      <c r="AA264" s="35"/>
      <c r="AB264" s="44" t="s">
        <v>8777</v>
      </c>
      <c r="AC264" s="60" t="s">
        <v>7980</v>
      </c>
      <c r="AD264" s="151" t="s">
        <v>8778</v>
      </c>
      <c r="AE264" s="52"/>
      <c r="AF264" s="93"/>
      <c r="AG264" s="93"/>
      <c r="AH264" s="93"/>
      <c r="AI264" s="93"/>
      <c r="AJ264" s="93"/>
    </row>
    <row r="265" spans="1:36" ht="15" customHeight="1">
      <c r="A265" s="35">
        <v>264</v>
      </c>
      <c r="B265" s="76" t="s">
        <v>8779</v>
      </c>
      <c r="C265" s="42" t="str">
        <f t="shared" ref="C265:C270" si="10">SUBSTITUTE(SUBSTITUTE(SUBSTITUTE(SUBSTITUTE(SUBSTITUTE(SUBSTITUTE(SUBSTITUTE(SUBSTITUTE(LOWER(B265), "(", ""), ")", ""), " - ", "_"), " ", "_"), ",", ""), ".", ""), "-", "_"), ":", "")</f>
        <v>share_of_demand_for_passenger_aviation</v>
      </c>
      <c r="D265" s="172" t="s">
        <v>8780</v>
      </c>
      <c r="E265" s="173" t="s">
        <v>8776</v>
      </c>
      <c r="F265" s="46" t="s">
        <v>58</v>
      </c>
      <c r="G265" s="46" t="s">
        <v>526</v>
      </c>
      <c r="H265" s="46"/>
      <c r="I265" s="46"/>
      <c r="J265" s="46" t="s">
        <v>7886</v>
      </c>
      <c r="K265" s="57"/>
      <c r="L265" s="46" t="s">
        <v>7902</v>
      </c>
      <c r="M265" s="46"/>
      <c r="N265" s="46"/>
      <c r="O265" s="46"/>
      <c r="P265" s="46" t="s">
        <v>8354</v>
      </c>
      <c r="Q265" s="57"/>
      <c r="R265" s="57"/>
      <c r="S265" s="57"/>
      <c r="T265" s="35"/>
      <c r="V265" s="176" t="s">
        <v>8031</v>
      </c>
      <c r="W265" s="62" t="s">
        <v>7946</v>
      </c>
      <c r="X265" s="35"/>
      <c r="Y265" s="35"/>
      <c r="Z265" s="75"/>
      <c r="AA265" s="35"/>
      <c r="AB265" s="150" t="s">
        <v>8781</v>
      </c>
      <c r="AC265" s="60" t="s">
        <v>7980</v>
      </c>
      <c r="AD265" s="152" t="s">
        <v>8778</v>
      </c>
      <c r="AE265" s="52"/>
      <c r="AF265" s="215"/>
      <c r="AG265" s="93"/>
      <c r="AH265" s="93"/>
      <c r="AI265" s="93"/>
      <c r="AJ265" s="93"/>
    </row>
    <row r="266" spans="1:36" ht="15" customHeight="1">
      <c r="A266" s="35">
        <v>265</v>
      </c>
      <c r="B266" s="76" t="s">
        <v>8782</v>
      </c>
      <c r="C266" s="42" t="str">
        <f t="shared" si="10"/>
        <v>share_of_demand_for_passenger_bike</v>
      </c>
      <c r="D266" s="172" t="s">
        <v>8783</v>
      </c>
      <c r="E266" s="173" t="s">
        <v>8776</v>
      </c>
      <c r="F266" s="46" t="s">
        <v>58</v>
      </c>
      <c r="G266" s="46" t="s">
        <v>526</v>
      </c>
      <c r="H266" s="46"/>
      <c r="I266" s="46"/>
      <c r="J266" s="46" t="s">
        <v>7886</v>
      </c>
      <c r="K266" s="57"/>
      <c r="L266" s="46" t="s">
        <v>7902</v>
      </c>
      <c r="M266" s="46"/>
      <c r="N266" s="46"/>
      <c r="O266" s="46"/>
      <c r="P266" s="46" t="s">
        <v>8354</v>
      </c>
      <c r="Q266" s="57"/>
      <c r="R266" s="57"/>
      <c r="S266" s="57"/>
      <c r="T266" s="35"/>
      <c r="V266" s="176" t="s">
        <v>8031</v>
      </c>
      <c r="W266" s="62" t="s">
        <v>7946</v>
      </c>
      <c r="X266" s="35"/>
      <c r="Y266" s="35"/>
      <c r="Z266" s="75"/>
      <c r="AA266" s="35"/>
      <c r="AB266" s="150" t="s">
        <v>8784</v>
      </c>
      <c r="AC266" s="60" t="s">
        <v>7980</v>
      </c>
      <c r="AD266" s="152" t="s">
        <v>8778</v>
      </c>
      <c r="AE266" s="52"/>
      <c r="AF266" s="215"/>
      <c r="AG266" s="93"/>
      <c r="AH266" s="93"/>
      <c r="AI266" s="93"/>
      <c r="AJ266" s="93"/>
    </row>
    <row r="267" spans="1:36" ht="15" customHeight="1">
      <c r="A267" s="35">
        <v>266</v>
      </c>
      <c r="B267" s="76" t="s">
        <v>8785</v>
      </c>
      <c r="C267" s="42" t="str">
        <f t="shared" si="10"/>
        <v>share_of_demand_for_passenger_metro_tram</v>
      </c>
      <c r="D267" s="172" t="s">
        <v>8786</v>
      </c>
      <c r="E267" s="173" t="s">
        <v>8776</v>
      </c>
      <c r="F267" s="46" t="s">
        <v>58</v>
      </c>
      <c r="G267" s="46" t="s">
        <v>526</v>
      </c>
      <c r="H267" s="46"/>
      <c r="I267" s="46"/>
      <c r="J267" s="46" t="s">
        <v>7886</v>
      </c>
      <c r="K267" s="57"/>
      <c r="L267" s="46" t="s">
        <v>7902</v>
      </c>
      <c r="M267" s="46"/>
      <c r="N267" s="46"/>
      <c r="O267" s="46"/>
      <c r="P267" s="46" t="s">
        <v>8354</v>
      </c>
      <c r="Q267" s="57"/>
      <c r="R267" s="57"/>
      <c r="S267" s="57"/>
      <c r="T267" s="35"/>
      <c r="V267" s="176" t="s">
        <v>8031</v>
      </c>
      <c r="W267" s="62" t="s">
        <v>7946</v>
      </c>
      <c r="X267" s="35"/>
      <c r="Y267" s="35"/>
      <c r="Z267" s="75"/>
      <c r="AA267" s="35"/>
      <c r="AB267" s="150" t="s">
        <v>8787</v>
      </c>
      <c r="AC267" s="60" t="s">
        <v>7980</v>
      </c>
      <c r="AD267" s="152" t="s">
        <v>8778</v>
      </c>
      <c r="AE267" s="52"/>
      <c r="AF267" s="209" t="s">
        <v>8788</v>
      </c>
      <c r="AG267" s="93"/>
      <c r="AH267" s="93"/>
      <c r="AI267" s="93"/>
      <c r="AJ267" s="93"/>
    </row>
    <row r="268" spans="1:36" ht="15" customHeight="1">
      <c r="A268" s="35">
        <v>267</v>
      </c>
      <c r="B268" s="76" t="s">
        <v>8789</v>
      </c>
      <c r="C268" s="42" t="str">
        <f t="shared" si="10"/>
        <v>share_of_demand_for_passenger_walk</v>
      </c>
      <c r="D268" s="172" t="s">
        <v>8790</v>
      </c>
      <c r="E268" s="173" t="s">
        <v>8776</v>
      </c>
      <c r="F268" s="46" t="s">
        <v>58</v>
      </c>
      <c r="G268" s="46" t="s">
        <v>526</v>
      </c>
      <c r="H268" s="46"/>
      <c r="I268" s="46"/>
      <c r="J268" s="46" t="s">
        <v>7886</v>
      </c>
      <c r="K268" s="57"/>
      <c r="L268" s="46" t="s">
        <v>7902</v>
      </c>
      <c r="M268" s="46"/>
      <c r="N268" s="46"/>
      <c r="O268" s="46"/>
      <c r="P268" s="46" t="s">
        <v>8354</v>
      </c>
      <c r="Q268" s="57"/>
      <c r="R268" s="57"/>
      <c r="S268" s="57"/>
      <c r="T268" s="35"/>
      <c r="V268" s="176" t="s">
        <v>8031</v>
      </c>
      <c r="W268" s="62" t="s">
        <v>7946</v>
      </c>
      <c r="X268" s="35"/>
      <c r="Y268" s="35"/>
      <c r="Z268" s="75"/>
      <c r="AA268" s="35"/>
      <c r="AB268" s="150" t="s">
        <v>8791</v>
      </c>
      <c r="AC268" s="60" t="s">
        <v>7980</v>
      </c>
      <c r="AD268" s="152" t="s">
        <v>8778</v>
      </c>
      <c r="AE268" s="52"/>
      <c r="AF268" s="233" t="s">
        <v>8792</v>
      </c>
      <c r="AG268" s="93"/>
      <c r="AH268" s="93"/>
      <c r="AI268" s="93"/>
      <c r="AJ268" s="93"/>
    </row>
    <row r="269" spans="1:36" ht="15" customHeight="1">
      <c r="A269" s="35">
        <v>268</v>
      </c>
      <c r="B269" s="76" t="s">
        <v>8793</v>
      </c>
      <c r="C269" s="42" t="str">
        <f t="shared" si="10"/>
        <v>occupancy_ldv</v>
      </c>
      <c r="D269" s="174" t="s">
        <v>8565</v>
      </c>
      <c r="E269" s="175" t="s">
        <v>8794</v>
      </c>
      <c r="F269" s="1" t="s">
        <v>58</v>
      </c>
      <c r="G269" t="s">
        <v>1662</v>
      </c>
      <c r="H269" s="57"/>
      <c r="I269" s="57"/>
      <c r="J269" s="46" t="s">
        <v>7886</v>
      </c>
      <c r="K269" s="57"/>
      <c r="L269" s="46" t="s">
        <v>7902</v>
      </c>
      <c r="M269" s="46"/>
      <c r="N269" s="46"/>
      <c r="O269" s="46"/>
      <c r="P269" s="46" t="s">
        <v>8354</v>
      </c>
      <c r="Q269" s="57"/>
      <c r="R269" s="57"/>
      <c r="S269" s="57"/>
      <c r="T269" s="57"/>
      <c r="U269" s="179"/>
      <c r="V269" s="176" t="s">
        <v>8031</v>
      </c>
      <c r="W269" s="58" t="s">
        <v>7946</v>
      </c>
      <c r="X269" s="57"/>
      <c r="Y269" s="59"/>
      <c r="Z269" s="59"/>
      <c r="AA269" s="57"/>
      <c r="AB269" s="77" t="s">
        <v>1681</v>
      </c>
      <c r="AC269" s="51" t="s">
        <v>7897</v>
      </c>
      <c r="AD269" s="152" t="s">
        <v>8778</v>
      </c>
      <c r="AE269" s="52"/>
      <c r="AF269" s="233" t="s">
        <v>8792</v>
      </c>
      <c r="AG269" s="93"/>
      <c r="AH269" s="93"/>
      <c r="AI269" s="93"/>
      <c r="AJ269" s="93"/>
    </row>
    <row r="270" spans="1:36" ht="15" customHeight="1">
      <c r="A270" s="35">
        <v>269</v>
      </c>
      <c r="B270" s="42" t="s">
        <v>8795</v>
      </c>
      <c r="C270" s="42" t="str">
        <f t="shared" si="10"/>
        <v>generation_of_glass_waste_in_the_municipality_per_capita</v>
      </c>
      <c r="D270" s="172" t="s">
        <v>8796</v>
      </c>
      <c r="E270" s="171" t="s">
        <v>8445</v>
      </c>
      <c r="F270" s="45" t="s">
        <v>78</v>
      </c>
      <c r="G270" s="44"/>
      <c r="H270" s="44" t="s">
        <v>78</v>
      </c>
      <c r="I270" s="44"/>
      <c r="J270" s="44" t="s">
        <v>8797</v>
      </c>
      <c r="K270" s="44"/>
      <c r="L270" s="44" t="s">
        <v>8416</v>
      </c>
      <c r="M270" s="46"/>
      <c r="N270" s="46"/>
      <c r="O270" s="46"/>
      <c r="P270" s="44" t="s">
        <v>8429</v>
      </c>
      <c r="Q270" s="46"/>
      <c r="R270" s="46"/>
      <c r="S270" s="46"/>
      <c r="T270" s="46"/>
      <c r="U270" s="178"/>
      <c r="V270" s="176" t="s">
        <v>8031</v>
      </c>
      <c r="W270" s="48" t="s">
        <v>7961</v>
      </c>
      <c r="X270" s="44" t="s">
        <v>7894</v>
      </c>
      <c r="Y270" s="44" t="s">
        <v>7948</v>
      </c>
      <c r="Z270" s="44" t="s">
        <v>8032</v>
      </c>
      <c r="AA270" s="49"/>
      <c r="AB270" s="51" t="s">
        <v>8798</v>
      </c>
      <c r="AC270" s="51" t="s">
        <v>7897</v>
      </c>
      <c r="AD270" s="152" t="s">
        <v>8778</v>
      </c>
      <c r="AE270" s="52"/>
      <c r="AF270" s="223" t="s">
        <v>8799</v>
      </c>
      <c r="AG270" s="92"/>
      <c r="AH270" s="92"/>
      <c r="AI270" s="92"/>
      <c r="AJ270" s="92"/>
    </row>
    <row r="271" spans="1:36" ht="15" customHeight="1">
      <c r="AD271" s="1"/>
      <c r="AE271" s="137" t="s">
        <v>8800</v>
      </c>
      <c r="AF271" s="137">
        <f>COUNTIF(AC3:AC253, "BLANK")</f>
        <v>11</v>
      </c>
    </row>
    <row r="272" spans="1:36" ht="15" customHeight="1">
      <c r="AD272" s="1"/>
      <c r="AE272" s="138" t="s">
        <v>8127</v>
      </c>
      <c r="AF272" s="138">
        <f>SUM(AF270:AF271)</f>
        <v>11</v>
      </c>
    </row>
    <row r="273" spans="28:30" ht="15" customHeight="1">
      <c r="AB273" s="1"/>
      <c r="AD273" s="1"/>
    </row>
    <row r="274" spans="28:30" ht="15" customHeight="1">
      <c r="AD274" s="1"/>
    </row>
  </sheetData>
  <phoneticPr fontId="45" type="noConversion"/>
  <conditionalFormatting sqref="AB139:AB140">
    <cfRule type="cellIs" dxfId="19" priority="1" operator="equal">
      <formula>"probable and okayish"</formula>
    </cfRule>
    <cfRule type="cellIs" dxfId="18" priority="2" operator="equal">
      <formula>"not probable"</formula>
    </cfRule>
  </conditionalFormatting>
  <conditionalFormatting sqref="AB142:AB144">
    <cfRule type="cellIs" dxfId="17" priority="3" operator="equal">
      <formula>"probable and okayish"</formula>
    </cfRule>
    <cfRule type="cellIs" dxfId="16" priority="4" operator="equal">
      <formula>"not probable"</formula>
    </cfRule>
  </conditionalFormatting>
  <conditionalFormatting sqref="AB146">
    <cfRule type="cellIs" dxfId="15" priority="5" operator="equal">
      <formula>"probable and okayish"</formula>
    </cfRule>
    <cfRule type="cellIs" dxfId="14" priority="6" operator="equal">
      <formula>"not probable"</formula>
    </cfRule>
  </conditionalFormatting>
  <conditionalFormatting sqref="AB154:AB157">
    <cfRule type="cellIs" dxfId="13" priority="7" operator="equal">
      <formula>"probable and okayish"</formula>
    </cfRule>
    <cfRule type="cellIs" dxfId="12" priority="8" operator="equal">
      <formula>"not probable"</formula>
    </cfRule>
  </conditionalFormatting>
  <conditionalFormatting sqref="AB204">
    <cfRule type="cellIs" dxfId="11" priority="9" operator="equal">
      <formula>"probable and okayish"</formula>
    </cfRule>
    <cfRule type="cellIs" dxfId="10" priority="10" operator="equal">
      <formula>"not probable"</formula>
    </cfRule>
  </conditionalFormatting>
  <conditionalFormatting sqref="AB252:AB264">
    <cfRule type="cellIs" dxfId="9" priority="15" operator="equal">
      <formula>"probable and okayish"</formula>
    </cfRule>
    <cfRule type="cellIs" dxfId="8" priority="16" operator="equal">
      <formula>"not probable"</formula>
    </cfRule>
  </conditionalFormatting>
  <conditionalFormatting sqref="AB265:AB270">
    <cfRule type="cellIs" dxfId="7" priority="11" operator="equal">
      <formula>"probable and okayish"</formula>
    </cfRule>
    <cfRule type="cellIs" dxfId="6" priority="12" operator="equal">
      <formula>"not probable"</formula>
    </cfRule>
  </conditionalFormatting>
  <conditionalFormatting sqref="AC139:AC140 AB141:AC141 AC142:AC144 AB145:AC145 AC146 AB147:AC153 AC154:AC157 AB158:AC203 AC204 AB205:AC251 AC252:AC270 AB2:AC138">
    <cfRule type="cellIs" dxfId="5" priority="27" operator="equal">
      <formula>"probable and okayish"</formula>
    </cfRule>
    <cfRule type="cellIs" dxfId="4" priority="28" operator="equal">
      <formula>"not probable"</formula>
    </cfRule>
  </conditionalFormatting>
  <conditionalFormatting sqref="AG63">
    <cfRule type="cellIs" dxfId="3" priority="49" operator="equal">
      <formula>"probable and okayish"</formula>
    </cfRule>
    <cfRule type="cellIs" dxfId="2" priority="50" operator="equal">
      <formula>"not probable"</formula>
    </cfRule>
  </conditionalFormatting>
  <conditionalFormatting sqref="AH63:AH68">
    <cfRule type="cellIs" dxfId="1" priority="47" operator="equal">
      <formula>"probable and okayish"</formula>
    </cfRule>
    <cfRule type="cellIs" dxfId="0" priority="48" operator="equal">
      <formula>"not probable"</formula>
    </cfRule>
  </conditionalFormatting>
  <pageMargins left="0.7" right="0.7" top="0.78740157500000008" bottom="0.78740157500000008" header="0.3" footer="0.3"/>
  <pageSetup paperSize="9" orientation="portrait"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219A7-AEA1-4F69-9E98-7AB740ADF2D1}">
  <sheetPr codeName="Tabelle8"/>
  <dimension ref="A1:B658"/>
  <sheetViews>
    <sheetView workbookViewId="0">
      <selection activeCell="B6" sqref="B6"/>
    </sheetView>
  </sheetViews>
  <sheetFormatPr defaultColWidth="11.44140625" defaultRowHeight="14.4"/>
  <cols>
    <col min="1" max="1" width="8.6640625"/>
    <col min="2" max="2" width="138.6640625" customWidth="1"/>
  </cols>
  <sheetData>
    <row r="1" spans="1:2">
      <c r="A1" s="195" t="s">
        <v>0</v>
      </c>
      <c r="B1" s="198"/>
    </row>
    <row r="2" spans="1:2">
      <c r="A2" t="s">
        <v>4699</v>
      </c>
    </row>
    <row r="3" spans="1:2">
      <c r="A3" t="s">
        <v>4732</v>
      </c>
    </row>
    <row r="4" spans="1:2">
      <c r="A4" t="s">
        <v>3943</v>
      </c>
    </row>
    <row r="5" spans="1:2">
      <c r="A5" t="s">
        <v>4422</v>
      </c>
    </row>
    <row r="6" spans="1:2">
      <c r="A6" t="s">
        <v>4667</v>
      </c>
    </row>
    <row r="7" spans="1:2">
      <c r="A7" t="s">
        <v>4724</v>
      </c>
    </row>
    <row r="8" spans="1:2">
      <c r="A8" t="s">
        <v>5766</v>
      </c>
    </row>
    <row r="9" spans="1:2">
      <c r="A9" t="s">
        <v>734</v>
      </c>
    </row>
    <row r="10" spans="1:2">
      <c r="A10" t="s">
        <v>632</v>
      </c>
    </row>
    <row r="11" spans="1:2">
      <c r="A11" t="s">
        <v>1246</v>
      </c>
    </row>
    <row r="12" spans="1:2">
      <c r="A12" t="s">
        <v>4671</v>
      </c>
    </row>
    <row r="13" spans="1:2">
      <c r="A13" t="s">
        <v>4032</v>
      </c>
    </row>
    <row r="14" spans="1:2">
      <c r="A14" t="s">
        <v>5649</v>
      </c>
    </row>
    <row r="15" spans="1:2">
      <c r="A15" t="s">
        <v>1798</v>
      </c>
    </row>
    <row r="16" spans="1:2">
      <c r="A16" t="s">
        <v>7795</v>
      </c>
    </row>
    <row r="17" spans="1:1">
      <c r="A17" t="s">
        <v>836</v>
      </c>
    </row>
    <row r="18" spans="1:1">
      <c r="A18" t="s">
        <v>832</v>
      </c>
    </row>
    <row r="19" spans="1:1">
      <c r="A19" t="s">
        <v>7796</v>
      </c>
    </row>
    <row r="20" spans="1:1">
      <c r="A20" t="s">
        <v>3962</v>
      </c>
    </row>
    <row r="21" spans="1:1">
      <c r="A21" t="s">
        <v>1159</v>
      </c>
    </row>
    <row r="22" spans="1:1">
      <c r="A22" t="s">
        <v>7797</v>
      </c>
    </row>
    <row r="23" spans="1:1">
      <c r="A23" t="s">
        <v>1948</v>
      </c>
    </row>
    <row r="24" spans="1:1">
      <c r="A24" t="s">
        <v>4728</v>
      </c>
    </row>
    <row r="25" spans="1:1">
      <c r="A25" t="s">
        <v>3952</v>
      </c>
    </row>
    <row r="26" spans="1:1">
      <c r="A26" t="s">
        <v>5818</v>
      </c>
    </row>
    <row r="27" spans="1:1">
      <c r="A27" t="s">
        <v>3086</v>
      </c>
    </row>
    <row r="28" spans="1:1">
      <c r="A28" t="s">
        <v>1790</v>
      </c>
    </row>
    <row r="29" spans="1:1">
      <c r="A29" t="s">
        <v>983</v>
      </c>
    </row>
    <row r="30" spans="1:1">
      <c r="A30" t="s">
        <v>1762</v>
      </c>
    </row>
    <row r="31" spans="1:1">
      <c r="A31" t="s">
        <v>4846</v>
      </c>
    </row>
    <row r="32" spans="1:1">
      <c r="A32" t="s">
        <v>4933</v>
      </c>
    </row>
    <row r="33" spans="1:1">
      <c r="A33" t="s">
        <v>191</v>
      </c>
    </row>
    <row r="34" spans="1:1">
      <c r="A34" t="s">
        <v>4891</v>
      </c>
    </row>
    <row r="35" spans="1:1">
      <c r="A35" t="s">
        <v>3233</v>
      </c>
    </row>
    <row r="36" spans="1:1">
      <c r="A36" t="s">
        <v>1257</v>
      </c>
    </row>
    <row r="37" spans="1:1">
      <c r="A37" t="s">
        <v>5005</v>
      </c>
    </row>
    <row r="38" spans="1:1">
      <c r="A38" t="s">
        <v>5518</v>
      </c>
    </row>
    <row r="39" spans="1:1">
      <c r="A39" t="s">
        <v>822</v>
      </c>
    </row>
    <row r="40" spans="1:1">
      <c r="A40" t="s">
        <v>5860</v>
      </c>
    </row>
    <row r="41" spans="1:1">
      <c r="A41" t="s">
        <v>1239</v>
      </c>
    </row>
    <row r="42" spans="1:1">
      <c r="A42" t="s">
        <v>3221</v>
      </c>
    </row>
    <row r="43" spans="1:1">
      <c r="A43" t="s">
        <v>5695</v>
      </c>
    </row>
    <row r="44" spans="1:1">
      <c r="A44" t="s">
        <v>3271</v>
      </c>
    </row>
    <row r="45" spans="1:1">
      <c r="A45" t="s">
        <v>4412</v>
      </c>
    </row>
    <row r="46" spans="1:1">
      <c r="A46" t="s">
        <v>1800</v>
      </c>
    </row>
    <row r="47" spans="1:1">
      <c r="A47" t="s">
        <v>7798</v>
      </c>
    </row>
    <row r="48" spans="1:1">
      <c r="A48" t="s">
        <v>766</v>
      </c>
    </row>
    <row r="49" spans="1:1">
      <c r="A49" t="s">
        <v>7799</v>
      </c>
    </row>
    <row r="50" spans="1:1">
      <c r="A50" t="s">
        <v>7800</v>
      </c>
    </row>
    <row r="51" spans="1:1">
      <c r="A51" t="s">
        <v>1718</v>
      </c>
    </row>
    <row r="52" spans="1:1">
      <c r="A52" t="s">
        <v>871</v>
      </c>
    </row>
    <row r="53" spans="1:1">
      <c r="A53" t="s">
        <v>946</v>
      </c>
    </row>
    <row r="54" spans="1:1">
      <c r="A54" t="s">
        <v>4684</v>
      </c>
    </row>
    <row r="55" spans="1:1">
      <c r="A55" t="s">
        <v>4926</v>
      </c>
    </row>
    <row r="56" spans="1:1">
      <c r="A56" t="s">
        <v>2087</v>
      </c>
    </row>
    <row r="57" spans="1:1">
      <c r="A57" t="s">
        <v>2093</v>
      </c>
    </row>
    <row r="58" spans="1:1">
      <c r="A58" t="s">
        <v>883</v>
      </c>
    </row>
    <row r="59" spans="1:1">
      <c r="A59" t="s">
        <v>7801</v>
      </c>
    </row>
    <row r="60" spans="1:1">
      <c r="A60" t="s">
        <v>4753</v>
      </c>
    </row>
    <row r="61" spans="1:1">
      <c r="A61" t="s">
        <v>5827</v>
      </c>
    </row>
    <row r="62" spans="1:1">
      <c r="A62" t="s">
        <v>5579</v>
      </c>
    </row>
    <row r="63" spans="1:1">
      <c r="A63" t="s">
        <v>1738</v>
      </c>
    </row>
    <row r="64" spans="1:1">
      <c r="A64" t="s">
        <v>4742</v>
      </c>
    </row>
    <row r="65" spans="1:1">
      <c r="A65" t="s">
        <v>698</v>
      </c>
    </row>
    <row r="66" spans="1:1">
      <c r="A66" t="s">
        <v>391</v>
      </c>
    </row>
    <row r="67" spans="1:1">
      <c r="A67" t="s">
        <v>1733</v>
      </c>
    </row>
    <row r="68" spans="1:1">
      <c r="A68" t="s">
        <v>5429</v>
      </c>
    </row>
    <row r="69" spans="1:1">
      <c r="A69" t="s">
        <v>5442</v>
      </c>
    </row>
    <row r="70" spans="1:1">
      <c r="A70" t="s">
        <v>1699</v>
      </c>
    </row>
    <row r="71" spans="1:1">
      <c r="A71" t="s">
        <v>887</v>
      </c>
    </row>
    <row r="72" spans="1:1">
      <c r="A72" t="s">
        <v>4760</v>
      </c>
    </row>
    <row r="73" spans="1:1">
      <c r="A73" t="s">
        <v>696</v>
      </c>
    </row>
    <row r="74" spans="1:1">
      <c r="A74" t="s">
        <v>4675</v>
      </c>
    </row>
    <row r="75" spans="1:1">
      <c r="A75" t="s">
        <v>891</v>
      </c>
    </row>
    <row r="76" spans="1:1">
      <c r="A76" t="s">
        <v>4433</v>
      </c>
    </row>
    <row r="77" spans="1:1">
      <c r="A77" t="s">
        <v>545</v>
      </c>
    </row>
    <row r="78" spans="1:1">
      <c r="A78" t="s">
        <v>4736</v>
      </c>
    </row>
    <row r="79" spans="1:1">
      <c r="A79" t="s">
        <v>1355</v>
      </c>
    </row>
    <row r="80" spans="1:1">
      <c r="A80" t="s">
        <v>1722</v>
      </c>
    </row>
    <row r="81" spans="1:1">
      <c r="A81" t="s">
        <v>122</v>
      </c>
    </row>
    <row r="82" spans="1:1">
      <c r="A82" t="s">
        <v>738</v>
      </c>
    </row>
    <row r="83" spans="1:1">
      <c r="A83" t="s">
        <v>5305</v>
      </c>
    </row>
    <row r="84" spans="1:1">
      <c r="A84" t="s">
        <v>764</v>
      </c>
    </row>
    <row r="85" spans="1:1">
      <c r="A85" t="s">
        <v>5001</v>
      </c>
    </row>
    <row r="86" spans="1:1">
      <c r="A86" t="s">
        <v>985</v>
      </c>
    </row>
    <row r="87" spans="1:1">
      <c r="A87" t="s">
        <v>1974</v>
      </c>
    </row>
    <row r="88" spans="1:1">
      <c r="A88" t="s">
        <v>5773</v>
      </c>
    </row>
    <row r="89" spans="1:1">
      <c r="A89" t="s">
        <v>1608</v>
      </c>
    </row>
    <row r="90" spans="1:1">
      <c r="A90" t="s">
        <v>4680</v>
      </c>
    </row>
    <row r="91" spans="1:1">
      <c r="A91" t="s">
        <v>5510</v>
      </c>
    </row>
    <row r="92" spans="1:1">
      <c r="A92" t="s">
        <v>863</v>
      </c>
    </row>
    <row r="93" spans="1:1">
      <c r="A93" t="s">
        <v>7802</v>
      </c>
    </row>
    <row r="94" spans="1:1" ht="17.7" customHeight="1">
      <c r="A94" t="s">
        <v>4884</v>
      </c>
    </row>
    <row r="95" spans="1:1">
      <c r="A95" t="s">
        <v>4655</v>
      </c>
    </row>
    <row r="96" spans="1:1">
      <c r="A96" t="s">
        <v>7803</v>
      </c>
    </row>
    <row r="97" spans="1:1">
      <c r="A97" t="s">
        <v>674</v>
      </c>
    </row>
    <row r="98" spans="1:1">
      <c r="A98" t="s">
        <v>1001</v>
      </c>
    </row>
    <row r="99" spans="1:1">
      <c r="A99" t="s">
        <v>1874</v>
      </c>
    </row>
    <row r="100" spans="1:1">
      <c r="A100" t="s">
        <v>1788</v>
      </c>
    </row>
    <row r="101" spans="1:1">
      <c r="A101" t="s">
        <v>5771</v>
      </c>
    </row>
    <row r="102" spans="1:1">
      <c r="A102" t="s">
        <v>750</v>
      </c>
    </row>
    <row r="103" spans="1:1">
      <c r="A103" t="s">
        <v>720</v>
      </c>
    </row>
    <row r="104" spans="1:1">
      <c r="A104" t="s">
        <v>4697</v>
      </c>
    </row>
    <row r="105" spans="1:1">
      <c r="A105" t="s">
        <v>535</v>
      </c>
    </row>
    <row r="106" spans="1:1">
      <c r="A106" t="s">
        <v>806</v>
      </c>
    </row>
    <row r="107" spans="1:1">
      <c r="A107" t="s">
        <v>5029</v>
      </c>
    </row>
    <row r="108" spans="1:1">
      <c r="A108" t="s">
        <v>1727</v>
      </c>
    </row>
    <row r="109" spans="1:1">
      <c r="A109" t="s">
        <v>4710</v>
      </c>
    </row>
    <row r="110" spans="1:1">
      <c r="A110" t="s">
        <v>4902</v>
      </c>
    </row>
    <row r="111" spans="1:1">
      <c r="A111" t="s">
        <v>676</v>
      </c>
    </row>
    <row r="112" spans="1:1">
      <c r="A112" t="s">
        <v>875</v>
      </c>
    </row>
    <row r="113" spans="1:1">
      <c r="A113" t="s">
        <v>7804</v>
      </c>
    </row>
    <row r="114" spans="1:1">
      <c r="A114" t="s">
        <v>7805</v>
      </c>
    </row>
    <row r="115" spans="1:1">
      <c r="A115" t="s">
        <v>4811</v>
      </c>
    </row>
    <row r="116" spans="1:1">
      <c r="A116" t="s">
        <v>808</v>
      </c>
    </row>
    <row r="117" spans="1:1">
      <c r="A117" t="s">
        <v>4945</v>
      </c>
    </row>
    <row r="118" spans="1:1">
      <c r="A118" t="s">
        <v>1176</v>
      </c>
    </row>
    <row r="119" spans="1:1">
      <c r="A119" t="s">
        <v>315</v>
      </c>
    </row>
    <row r="120" spans="1:1">
      <c r="A120" t="s">
        <v>5776</v>
      </c>
    </row>
    <row r="121" spans="1:1">
      <c r="A121" t="s">
        <v>5502</v>
      </c>
    </row>
    <row r="122" spans="1:1">
      <c r="A122" t="s">
        <v>5727</v>
      </c>
    </row>
    <row r="123" spans="1:1">
      <c r="A123" t="s">
        <v>5628</v>
      </c>
    </row>
    <row r="124" spans="1:1">
      <c r="A124" t="s">
        <v>1681</v>
      </c>
    </row>
    <row r="125" spans="1:1">
      <c r="A125" t="s">
        <v>642</v>
      </c>
    </row>
    <row r="126" spans="1:1">
      <c r="A126" t="s">
        <v>7806</v>
      </c>
    </row>
    <row r="127" spans="1:1">
      <c r="A127" t="s">
        <v>4833</v>
      </c>
    </row>
    <row r="128" spans="1:1">
      <c r="A128" t="s">
        <v>4053</v>
      </c>
    </row>
    <row r="129" spans="1:1">
      <c r="A129" t="s">
        <v>865</v>
      </c>
    </row>
    <row r="130" spans="1:1">
      <c r="A130" t="s">
        <v>1338</v>
      </c>
    </row>
    <row r="131" spans="1:1">
      <c r="A131" t="s">
        <v>708</v>
      </c>
    </row>
    <row r="132" spans="1:1">
      <c r="A132" t="s">
        <v>1884</v>
      </c>
    </row>
    <row r="133" spans="1:1">
      <c r="A133" t="s">
        <v>5751</v>
      </c>
    </row>
    <row r="134" spans="1:1">
      <c r="A134" t="s">
        <v>1978</v>
      </c>
    </row>
    <row r="135" spans="1:1">
      <c r="A135" t="s">
        <v>4889</v>
      </c>
    </row>
    <row r="136" spans="1:1">
      <c r="A136" t="s">
        <v>768</v>
      </c>
    </row>
    <row r="137" spans="1:1">
      <c r="A137" t="s">
        <v>3642</v>
      </c>
    </row>
    <row r="138" spans="1:1">
      <c r="A138" t="s">
        <v>5656</v>
      </c>
    </row>
    <row r="139" spans="1:1">
      <c r="A139" t="s">
        <v>7807</v>
      </c>
    </row>
    <row r="140" spans="1:1">
      <c r="A140" t="s">
        <v>39</v>
      </c>
    </row>
    <row r="141" spans="1:1">
      <c r="A141" t="s">
        <v>5047</v>
      </c>
    </row>
    <row r="142" spans="1:1">
      <c r="A142" t="s">
        <v>718</v>
      </c>
    </row>
    <row r="143" spans="1:1">
      <c r="A143" t="s">
        <v>7808</v>
      </c>
    </row>
    <row r="144" spans="1:1">
      <c r="A144" t="s">
        <v>704</v>
      </c>
    </row>
    <row r="145" spans="1:1">
      <c r="A145" t="s">
        <v>4807</v>
      </c>
    </row>
    <row r="146" spans="1:1">
      <c r="A146" t="s">
        <v>4799</v>
      </c>
    </row>
    <row r="147" spans="1:1">
      <c r="A147" t="s">
        <v>549</v>
      </c>
    </row>
    <row r="148" spans="1:1">
      <c r="A148" t="s">
        <v>5549</v>
      </c>
    </row>
    <row r="149" spans="1:1">
      <c r="A149" t="s">
        <v>6624</v>
      </c>
    </row>
    <row r="150" spans="1:1">
      <c r="A150" t="s">
        <v>844</v>
      </c>
    </row>
    <row r="151" spans="1:1">
      <c r="A151" t="s">
        <v>3734</v>
      </c>
    </row>
    <row r="152" spans="1:1">
      <c r="A152" t="s">
        <v>5607</v>
      </c>
    </row>
    <row r="153" spans="1:1">
      <c r="A153" t="s">
        <v>2960</v>
      </c>
    </row>
    <row r="154" spans="1:1">
      <c r="A154" t="s">
        <v>1944</v>
      </c>
    </row>
    <row r="155" spans="1:1">
      <c r="A155" t="s">
        <v>5724</v>
      </c>
    </row>
    <row r="156" spans="1:1">
      <c r="A156" t="s">
        <v>658</v>
      </c>
    </row>
    <row r="157" spans="1:1">
      <c r="A157" t="s">
        <v>4638</v>
      </c>
    </row>
    <row r="158" spans="1:1">
      <c r="A158" t="s">
        <v>1498</v>
      </c>
    </row>
    <row r="159" spans="1:1">
      <c r="A159" t="s">
        <v>4849</v>
      </c>
    </row>
    <row r="160" spans="1:1">
      <c r="A160" t="s">
        <v>1831</v>
      </c>
    </row>
    <row r="161" spans="1:1">
      <c r="A161" t="s">
        <v>5583</v>
      </c>
    </row>
    <row r="162" spans="1:1">
      <c r="A162" t="s">
        <v>670</v>
      </c>
    </row>
    <row r="163" spans="1:1">
      <c r="A163" t="s">
        <v>5581</v>
      </c>
    </row>
    <row r="164" spans="1:1">
      <c r="A164" t="s">
        <v>1986</v>
      </c>
    </row>
    <row r="165" spans="1:1">
      <c r="A165" t="s">
        <v>4002</v>
      </c>
    </row>
    <row r="166" spans="1:1">
      <c r="A166" t="s">
        <v>1936</v>
      </c>
    </row>
    <row r="167" spans="1:1">
      <c r="A167" t="s">
        <v>5513</v>
      </c>
    </row>
    <row r="168" spans="1:1">
      <c r="A168" t="s">
        <v>648</v>
      </c>
    </row>
    <row r="169" spans="1:1">
      <c r="A169" t="s">
        <v>571</v>
      </c>
    </row>
    <row r="170" spans="1:1">
      <c r="A170" t="s">
        <v>3931</v>
      </c>
    </row>
    <row r="171" spans="1:1">
      <c r="A171" t="s">
        <v>3725</v>
      </c>
    </row>
    <row r="172" spans="1:1">
      <c r="A172" t="s">
        <v>74</v>
      </c>
    </row>
    <row r="173" spans="1:1">
      <c r="A173" t="s">
        <v>5448</v>
      </c>
    </row>
    <row r="174" spans="1:1">
      <c r="A174" t="s">
        <v>4803</v>
      </c>
    </row>
    <row r="175" spans="1:1">
      <c r="A175" t="s">
        <v>1156</v>
      </c>
    </row>
    <row r="176" spans="1:1">
      <c r="A176" t="s">
        <v>7809</v>
      </c>
    </row>
    <row r="177" spans="1:1">
      <c r="A177" t="s">
        <v>7810</v>
      </c>
    </row>
    <row r="178" spans="1:1">
      <c r="A178" t="s">
        <v>1751</v>
      </c>
    </row>
    <row r="179" spans="1:1">
      <c r="A179" t="s">
        <v>5720</v>
      </c>
    </row>
    <row r="180" spans="1:1">
      <c r="A180" t="s">
        <v>5458</v>
      </c>
    </row>
    <row r="181" spans="1:1">
      <c r="A181" t="s">
        <v>1886</v>
      </c>
    </row>
    <row r="182" spans="1:1">
      <c r="A182" t="s">
        <v>1904</v>
      </c>
    </row>
    <row r="183" spans="1:1">
      <c r="A183" t="s">
        <v>726</v>
      </c>
    </row>
    <row r="184" spans="1:1">
      <c r="A184" t="s">
        <v>5854</v>
      </c>
    </row>
    <row r="185" spans="1:1">
      <c r="A185" t="s">
        <v>4917</v>
      </c>
    </row>
    <row r="186" spans="1:1">
      <c r="A186" t="s">
        <v>4985</v>
      </c>
    </row>
    <row r="187" spans="1:1">
      <c r="A187" t="s">
        <v>3691</v>
      </c>
    </row>
    <row r="188" spans="1:1">
      <c r="A188" t="s">
        <v>3248</v>
      </c>
    </row>
    <row r="189" spans="1:1">
      <c r="A189" t="s">
        <v>1749</v>
      </c>
    </row>
    <row r="190" spans="1:1">
      <c r="A190" t="s">
        <v>2272</v>
      </c>
    </row>
    <row r="191" spans="1:1">
      <c r="A191" t="s">
        <v>529</v>
      </c>
    </row>
    <row r="192" spans="1:1">
      <c r="A192" t="s">
        <v>810</v>
      </c>
    </row>
    <row r="193" spans="1:1">
      <c r="A193" t="s">
        <v>4113</v>
      </c>
    </row>
    <row r="194" spans="1:1">
      <c r="A194" t="s">
        <v>5381</v>
      </c>
    </row>
    <row r="195" spans="1:1">
      <c r="A195" t="s">
        <v>4758</v>
      </c>
    </row>
    <row r="196" spans="1:1">
      <c r="A196" t="s">
        <v>861</v>
      </c>
    </row>
    <row r="197" spans="1:1">
      <c r="A197" t="s">
        <v>5615</v>
      </c>
    </row>
    <row r="198" spans="1:1">
      <c r="A198" t="s">
        <v>662</v>
      </c>
    </row>
    <row r="199" spans="1:1">
      <c r="A199" t="s">
        <v>547</v>
      </c>
    </row>
    <row r="200" spans="1:1">
      <c r="A200" t="s">
        <v>4062</v>
      </c>
    </row>
    <row r="201" spans="1:1">
      <c r="A201" t="s">
        <v>989</v>
      </c>
    </row>
    <row r="202" spans="1:1">
      <c r="A202" t="s">
        <v>4065</v>
      </c>
    </row>
    <row r="203" spans="1:1">
      <c r="A203" t="s">
        <v>4418</v>
      </c>
    </row>
    <row r="204" spans="1:1">
      <c r="A204" t="s">
        <v>7811</v>
      </c>
    </row>
    <row r="205" spans="1:1">
      <c r="A205" t="s">
        <v>654</v>
      </c>
    </row>
    <row r="206" spans="1:1">
      <c r="A206" t="s">
        <v>686</v>
      </c>
    </row>
    <row r="207" spans="1:1">
      <c r="A207" t="s">
        <v>1285</v>
      </c>
    </row>
    <row r="208" spans="1:1">
      <c r="A208" t="s">
        <v>543</v>
      </c>
    </row>
    <row r="209" spans="1:1">
      <c r="A209" t="s">
        <v>4060</v>
      </c>
    </row>
    <row r="210" spans="1:1">
      <c r="A210" t="s">
        <v>842</v>
      </c>
    </row>
    <row r="211" spans="1:1">
      <c r="A211" t="s">
        <v>889</v>
      </c>
    </row>
    <row r="212" spans="1:1">
      <c r="A212" t="s">
        <v>5483</v>
      </c>
    </row>
    <row r="213" spans="1:1">
      <c r="A213" t="s">
        <v>4107</v>
      </c>
    </row>
    <row r="214" spans="1:1">
      <c r="A214" t="s">
        <v>4951</v>
      </c>
    </row>
    <row r="215" spans="1:1">
      <c r="A215" t="s">
        <v>3266</v>
      </c>
    </row>
    <row r="216" spans="1:1">
      <c r="A216" t="s">
        <v>4719</v>
      </c>
    </row>
    <row r="217" spans="1:1">
      <c r="A217" t="s">
        <v>742</v>
      </c>
    </row>
    <row r="218" spans="1:1">
      <c r="A218" t="s">
        <v>7812</v>
      </c>
    </row>
    <row r="219" spans="1:1">
      <c r="A219" t="s">
        <v>3695</v>
      </c>
    </row>
    <row r="220" spans="1:1">
      <c r="A220" t="s">
        <v>4936</v>
      </c>
    </row>
    <row r="221" spans="1:1">
      <c r="A221" t="s">
        <v>7813</v>
      </c>
    </row>
    <row r="222" spans="1:1">
      <c r="A222" t="s">
        <v>1332</v>
      </c>
    </row>
    <row r="223" spans="1:1">
      <c r="A223" t="s">
        <v>7814</v>
      </c>
    </row>
    <row r="224" spans="1:1">
      <c r="A224" t="s">
        <v>541</v>
      </c>
    </row>
    <row r="225" spans="1:1">
      <c r="A225" t="s">
        <v>4004</v>
      </c>
    </row>
    <row r="226" spans="1:1">
      <c r="A226" t="s">
        <v>1816</v>
      </c>
    </row>
    <row r="227" spans="1:1">
      <c r="A227" t="s">
        <v>877</v>
      </c>
    </row>
    <row r="228" spans="1:1">
      <c r="A228" t="s">
        <v>792</v>
      </c>
    </row>
    <row r="229" spans="1:1">
      <c r="A229" t="s">
        <v>1194</v>
      </c>
    </row>
    <row r="230" spans="1:1">
      <c r="A230" t="s">
        <v>50</v>
      </c>
    </row>
    <row r="231" spans="1:1">
      <c r="A231" t="s">
        <v>826</v>
      </c>
    </row>
    <row r="232" spans="1:1">
      <c r="A232" t="s">
        <v>5420</v>
      </c>
    </row>
    <row r="233" spans="1:1">
      <c r="A233" t="s">
        <v>2062</v>
      </c>
    </row>
    <row r="234" spans="1:1">
      <c r="A234" t="s">
        <v>846</v>
      </c>
    </row>
    <row r="235" spans="1:1">
      <c r="A235" t="s">
        <v>1690</v>
      </c>
    </row>
    <row r="236" spans="1:1">
      <c r="A236" t="s">
        <v>5499</v>
      </c>
    </row>
    <row r="237" spans="1:1">
      <c r="A237" t="s">
        <v>1692</v>
      </c>
    </row>
    <row r="238" spans="1:1">
      <c r="A238" t="s">
        <v>678</v>
      </c>
    </row>
    <row r="239" spans="1:1">
      <c r="A239" t="s">
        <v>5879</v>
      </c>
    </row>
    <row r="240" spans="1:1">
      <c r="A240" t="s">
        <v>7815</v>
      </c>
    </row>
    <row r="241" spans="1:1">
      <c r="A241" t="s">
        <v>3895</v>
      </c>
    </row>
    <row r="242" spans="1:1">
      <c r="A242" t="s">
        <v>7816</v>
      </c>
    </row>
    <row r="243" spans="1:1">
      <c r="A243" t="s">
        <v>5830</v>
      </c>
    </row>
    <row r="244" spans="1:1">
      <c r="A244" t="s">
        <v>1003</v>
      </c>
    </row>
    <row r="245" spans="1:1">
      <c r="A245" t="s">
        <v>5753</v>
      </c>
    </row>
    <row r="246" spans="1:1">
      <c r="A246" t="s">
        <v>5641</v>
      </c>
    </row>
    <row r="247" spans="1:1">
      <c r="A247" t="s">
        <v>7817</v>
      </c>
    </row>
    <row r="248" spans="1:1">
      <c r="A248" t="s">
        <v>7818</v>
      </c>
    </row>
    <row r="249" spans="1:1">
      <c r="A249" t="s">
        <v>5739</v>
      </c>
    </row>
    <row r="250" spans="1:1">
      <c r="A250" t="s">
        <v>3260</v>
      </c>
    </row>
    <row r="251" spans="1:1">
      <c r="A251" t="s">
        <v>4730</v>
      </c>
    </row>
    <row r="252" spans="1:1">
      <c r="A252" t="s">
        <v>1249</v>
      </c>
    </row>
    <row r="253" spans="1:1">
      <c r="A253" t="s">
        <v>7819</v>
      </c>
    </row>
    <row r="254" spans="1:1">
      <c r="A254" t="s">
        <v>1968</v>
      </c>
    </row>
    <row r="255" spans="1:1">
      <c r="A255" t="s">
        <v>1420</v>
      </c>
    </row>
    <row r="256" spans="1:1">
      <c r="A256" t="s">
        <v>7820</v>
      </c>
    </row>
    <row r="257" spans="1:1">
      <c r="A257" t="s">
        <v>7821</v>
      </c>
    </row>
    <row r="258" spans="1:1">
      <c r="A258" t="s">
        <v>7822</v>
      </c>
    </row>
    <row r="259" spans="1:1">
      <c r="A259" t="s">
        <v>7823</v>
      </c>
    </row>
    <row r="260" spans="1:1">
      <c r="A260" t="s">
        <v>1747</v>
      </c>
    </row>
    <row r="261" spans="1:1">
      <c r="A261" t="s">
        <v>5631</v>
      </c>
    </row>
    <row r="262" spans="1:1">
      <c r="A262" t="s">
        <v>7824</v>
      </c>
    </row>
    <row r="263" spans="1:1">
      <c r="A263" t="s">
        <v>2075</v>
      </c>
    </row>
    <row r="264" spans="1:1">
      <c r="A264" t="s">
        <v>706</v>
      </c>
    </row>
    <row r="265" spans="1:1">
      <c r="A265" t="s">
        <v>756</v>
      </c>
    </row>
    <row r="266" spans="1:1">
      <c r="A266" t="s">
        <v>4842</v>
      </c>
    </row>
    <row r="267" spans="1:1">
      <c r="A267" t="s">
        <v>5845</v>
      </c>
    </row>
    <row r="268" spans="1:1">
      <c r="A268" t="s">
        <v>5760</v>
      </c>
    </row>
    <row r="269" spans="1:1">
      <c r="A269" t="s">
        <v>4139</v>
      </c>
    </row>
    <row r="270" spans="1:1">
      <c r="A270" t="s">
        <v>5384</v>
      </c>
    </row>
    <row r="271" spans="1:1">
      <c r="A271" t="s">
        <v>3965</v>
      </c>
    </row>
    <row r="272" spans="1:1">
      <c r="A272" t="s">
        <v>3975</v>
      </c>
    </row>
    <row r="273" spans="1:1">
      <c r="A273" t="s">
        <v>5638</v>
      </c>
    </row>
    <row r="274" spans="1:1">
      <c r="A274" t="s">
        <v>5732</v>
      </c>
    </row>
    <row r="275" spans="1:1">
      <c r="A275" t="s">
        <v>682</v>
      </c>
    </row>
    <row r="276" spans="1:1">
      <c r="A276" t="s">
        <v>5748</v>
      </c>
    </row>
    <row r="277" spans="1:1">
      <c r="A277" t="s">
        <v>776</v>
      </c>
    </row>
    <row r="278" spans="1:1">
      <c r="A278" t="s">
        <v>3960</v>
      </c>
    </row>
    <row r="279" spans="1:1">
      <c r="A279" t="s">
        <v>5621</v>
      </c>
    </row>
    <row r="280" spans="1:1">
      <c r="A280" t="s">
        <v>5862</v>
      </c>
    </row>
    <row r="281" spans="1:1">
      <c r="A281" t="s">
        <v>7825</v>
      </c>
    </row>
    <row r="282" spans="1:1">
      <c r="A282" t="s">
        <v>664</v>
      </c>
    </row>
    <row r="283" spans="1:1">
      <c r="A283" t="s">
        <v>7826</v>
      </c>
    </row>
    <row r="284" spans="1:1">
      <c r="A284" t="s">
        <v>5647</v>
      </c>
    </row>
    <row r="285" spans="1:1">
      <c r="A285" t="s">
        <v>4930</v>
      </c>
    </row>
    <row r="286" spans="1:1">
      <c r="A286" t="s">
        <v>130</v>
      </c>
    </row>
    <row r="287" spans="1:1">
      <c r="A287" t="s">
        <v>3242</v>
      </c>
    </row>
    <row r="288" spans="1:1">
      <c r="A288" t="s">
        <v>814</v>
      </c>
    </row>
    <row r="289" spans="1:1">
      <c r="A289" t="s">
        <v>4939</v>
      </c>
    </row>
    <row r="290" spans="1:1">
      <c r="A290" t="s">
        <v>527</v>
      </c>
    </row>
    <row r="291" spans="1:1">
      <c r="A291" t="s">
        <v>1353</v>
      </c>
    </row>
    <row r="292" spans="1:1">
      <c r="A292" t="s">
        <v>5644</v>
      </c>
    </row>
    <row r="293" spans="1:1">
      <c r="A293" t="s">
        <v>4121</v>
      </c>
    </row>
    <row r="294" spans="1:1">
      <c r="A294" t="s">
        <v>4409</v>
      </c>
    </row>
    <row r="295" spans="1:1">
      <c r="A295" t="s">
        <v>5858</v>
      </c>
    </row>
    <row r="296" spans="1:1">
      <c r="A296" t="s">
        <v>322</v>
      </c>
    </row>
    <row r="297" spans="1:1">
      <c r="A297" t="s">
        <v>5796</v>
      </c>
    </row>
    <row r="298" spans="1:1">
      <c r="A298" t="s">
        <v>3936</v>
      </c>
    </row>
    <row r="299" spans="1:1">
      <c r="A299" t="s">
        <v>1173</v>
      </c>
    </row>
    <row r="300" spans="1:1">
      <c r="A300" t="s">
        <v>812</v>
      </c>
    </row>
    <row r="301" spans="1:1">
      <c r="A301" t="s">
        <v>710</v>
      </c>
    </row>
    <row r="302" spans="1:1">
      <c r="A302" t="s">
        <v>1685</v>
      </c>
    </row>
    <row r="303" spans="1:1">
      <c r="A303" t="s">
        <v>1996</v>
      </c>
    </row>
    <row r="304" spans="1:1">
      <c r="A304" t="s">
        <v>4706</v>
      </c>
    </row>
    <row r="305" spans="1:1">
      <c r="A305" t="s">
        <v>5836</v>
      </c>
    </row>
    <row r="306" spans="1:1">
      <c r="A306" t="s">
        <v>1291</v>
      </c>
    </row>
    <row r="307" spans="1:1">
      <c r="A307" t="s">
        <v>5685</v>
      </c>
    </row>
    <row r="308" spans="1:1">
      <c r="A308" t="s">
        <v>4860</v>
      </c>
    </row>
    <row r="309" spans="1:1">
      <c r="A309" t="s">
        <v>3994</v>
      </c>
    </row>
    <row r="310" spans="1:1">
      <c r="A310" t="s">
        <v>794</v>
      </c>
    </row>
    <row r="311" spans="1:1">
      <c r="A311" t="s">
        <v>185</v>
      </c>
    </row>
    <row r="312" spans="1:1">
      <c r="A312" t="s">
        <v>1796</v>
      </c>
    </row>
    <row r="313" spans="1:1">
      <c r="A313" t="s">
        <v>752</v>
      </c>
    </row>
    <row r="314" spans="1:1">
      <c r="A314" t="s">
        <v>744</v>
      </c>
    </row>
    <row r="315" spans="1:1">
      <c r="A315" t="s">
        <v>754</v>
      </c>
    </row>
    <row r="316" spans="1:1">
      <c r="A316" t="s">
        <v>5680</v>
      </c>
    </row>
    <row r="317" spans="1:1">
      <c r="A317" t="s">
        <v>5044</v>
      </c>
    </row>
    <row r="318" spans="1:1">
      <c r="A318" t="s">
        <v>5848</v>
      </c>
    </row>
    <row r="319" spans="1:1">
      <c r="A319" t="s">
        <v>5651</v>
      </c>
    </row>
    <row r="320" spans="1:1">
      <c r="A320" t="s">
        <v>1768</v>
      </c>
    </row>
    <row r="321" spans="1:1">
      <c r="A321" t="s">
        <v>421</v>
      </c>
    </row>
    <row r="322" spans="1:1">
      <c r="A322" t="s">
        <v>680</v>
      </c>
    </row>
    <row r="323" spans="1:1">
      <c r="A323" t="s">
        <v>881</v>
      </c>
    </row>
    <row r="324" spans="1:1">
      <c r="A324" t="s">
        <v>652</v>
      </c>
    </row>
    <row r="325" spans="1:1">
      <c r="A325" t="s">
        <v>6611</v>
      </c>
    </row>
    <row r="326" spans="1:1">
      <c r="A326" t="s">
        <v>227</v>
      </c>
    </row>
    <row r="327" spans="1:1">
      <c r="A327" t="s">
        <v>2308</v>
      </c>
    </row>
    <row r="328" spans="1:1">
      <c r="A328" t="s">
        <v>5815</v>
      </c>
    </row>
    <row r="329" spans="1:1">
      <c r="A329" t="s">
        <v>893</v>
      </c>
    </row>
    <row r="330" spans="1:1">
      <c r="A330" t="s">
        <v>4871</v>
      </c>
    </row>
    <row r="331" spans="1:1">
      <c r="A331" t="s">
        <v>746</v>
      </c>
    </row>
    <row r="332" spans="1:1">
      <c r="A332" t="s">
        <v>1242</v>
      </c>
    </row>
    <row r="333" spans="1:1">
      <c r="A333" t="s">
        <v>1970</v>
      </c>
    </row>
    <row r="334" spans="1:1">
      <c r="A334" t="s">
        <v>804</v>
      </c>
    </row>
    <row r="335" spans="1:1">
      <c r="A335" t="s">
        <v>7827</v>
      </c>
    </row>
    <row r="336" spans="1:1">
      <c r="A336" t="s">
        <v>778</v>
      </c>
    </row>
    <row r="337" spans="1:1">
      <c r="A337" t="s">
        <v>774</v>
      </c>
    </row>
    <row r="338" spans="1:1">
      <c r="A338" t="s">
        <v>4780</v>
      </c>
    </row>
    <row r="339" spans="1:1">
      <c r="A339" t="s">
        <v>784</v>
      </c>
    </row>
    <row r="340" spans="1:1">
      <c r="A340" t="s">
        <v>5610</v>
      </c>
    </row>
    <row r="341" spans="1:1">
      <c r="A341" t="s">
        <v>859</v>
      </c>
    </row>
    <row r="342" spans="1:1">
      <c r="A342" t="s">
        <v>694</v>
      </c>
    </row>
    <row r="343" spans="1:1">
      <c r="A343" t="s">
        <v>1806</v>
      </c>
    </row>
    <row r="344" spans="1:1">
      <c r="A344" t="s">
        <v>4650</v>
      </c>
    </row>
    <row r="345" spans="1:1">
      <c r="A345" t="s">
        <v>3933</v>
      </c>
    </row>
    <row r="346" spans="1:1">
      <c r="A346" t="s">
        <v>4874</v>
      </c>
    </row>
    <row r="347" spans="1:1">
      <c r="A347" t="s">
        <v>4690</v>
      </c>
    </row>
    <row r="348" spans="1:1">
      <c r="A348" t="s">
        <v>961</v>
      </c>
    </row>
    <row r="349" spans="1:1">
      <c r="A349" t="s">
        <v>802</v>
      </c>
    </row>
    <row r="350" spans="1:1">
      <c r="A350" t="s">
        <v>3926</v>
      </c>
    </row>
    <row r="351" spans="1:1">
      <c r="A351" t="s">
        <v>1900</v>
      </c>
    </row>
    <row r="352" spans="1:1">
      <c r="A352" t="s">
        <v>4078</v>
      </c>
    </row>
    <row r="353" spans="1:1">
      <c r="A353" t="s">
        <v>1168</v>
      </c>
    </row>
    <row r="354" spans="1:1">
      <c r="A354" t="s">
        <v>141</v>
      </c>
    </row>
    <row r="355" spans="1:1">
      <c r="A355" t="s">
        <v>4923</v>
      </c>
    </row>
    <row r="356" spans="1:1">
      <c r="A356" t="s">
        <v>466</v>
      </c>
    </row>
    <row r="357" spans="1:1">
      <c r="A357" t="s">
        <v>5801</v>
      </c>
    </row>
    <row r="358" spans="1:1">
      <c r="A358" t="s">
        <v>5392</v>
      </c>
    </row>
    <row r="359" spans="1:1">
      <c r="A359" t="s">
        <v>4034</v>
      </c>
    </row>
    <row r="360" spans="1:1">
      <c r="A360" t="s">
        <v>7828</v>
      </c>
    </row>
    <row r="361" spans="1:1">
      <c r="A361" t="s">
        <v>850</v>
      </c>
    </row>
    <row r="362" spans="1:1">
      <c r="A362" t="s">
        <v>3871</v>
      </c>
    </row>
    <row r="363" spans="1:1">
      <c r="A363" t="s">
        <v>5550</v>
      </c>
    </row>
    <row r="364" spans="1:1">
      <c r="A364" t="s">
        <v>855</v>
      </c>
    </row>
    <row r="365" spans="1:1">
      <c r="A365" t="s">
        <v>4865</v>
      </c>
    </row>
    <row r="366" spans="1:1">
      <c r="A366" t="s">
        <v>333</v>
      </c>
    </row>
    <row r="367" spans="1:1">
      <c r="A367" t="s">
        <v>668</v>
      </c>
    </row>
    <row r="368" spans="1:1">
      <c r="A368" t="s">
        <v>7829</v>
      </c>
    </row>
    <row r="369" spans="1:1">
      <c r="A369" t="s">
        <v>728</v>
      </c>
    </row>
    <row r="370" spans="1:1">
      <c r="A370" t="s">
        <v>3237</v>
      </c>
    </row>
    <row r="371" spans="1:1">
      <c r="A371" t="s">
        <v>7830</v>
      </c>
    </row>
    <row r="372" spans="1:1">
      <c r="A372" t="s">
        <v>692</v>
      </c>
    </row>
    <row r="373" spans="1:1">
      <c r="A373" t="s">
        <v>5717</v>
      </c>
    </row>
    <row r="374" spans="1:1">
      <c r="A374" t="s">
        <v>375</v>
      </c>
    </row>
    <row r="375" spans="1:1">
      <c r="A375" t="s">
        <v>233</v>
      </c>
    </row>
    <row r="376" spans="1:1">
      <c r="A376" t="s">
        <v>5488</v>
      </c>
    </row>
    <row r="377" spans="1:1">
      <c r="A377" t="s">
        <v>5883</v>
      </c>
    </row>
    <row r="378" spans="1:1">
      <c r="A378" t="s">
        <v>5690</v>
      </c>
    </row>
    <row r="379" spans="1:1">
      <c r="A379" t="s">
        <v>840</v>
      </c>
    </row>
    <row r="380" spans="1:1">
      <c r="A380" t="s">
        <v>4430</v>
      </c>
    </row>
    <row r="381" spans="1:1">
      <c r="A381" t="s">
        <v>786</v>
      </c>
    </row>
    <row r="382" spans="1:1">
      <c r="A382" t="s">
        <v>798</v>
      </c>
    </row>
    <row r="383" spans="1:1">
      <c r="A383" t="s">
        <v>5568</v>
      </c>
    </row>
    <row r="384" spans="1:1">
      <c r="A384" t="s">
        <v>580</v>
      </c>
    </row>
    <row r="385" spans="1:1">
      <c r="A385" t="s">
        <v>1664</v>
      </c>
    </row>
    <row r="386" spans="1:1">
      <c r="A386" t="s">
        <v>4722</v>
      </c>
    </row>
    <row r="387" spans="1:1">
      <c r="A387" t="s">
        <v>991</v>
      </c>
    </row>
    <row r="388" spans="1:1">
      <c r="A388" t="s">
        <v>3852</v>
      </c>
    </row>
    <row r="389" spans="1:1">
      <c r="A389" t="s">
        <v>4420</v>
      </c>
    </row>
    <row r="390" spans="1:1">
      <c r="A390" t="s">
        <v>1643</v>
      </c>
    </row>
    <row r="391" spans="1:1">
      <c r="A391" t="s">
        <v>770</v>
      </c>
    </row>
    <row r="392" spans="1:1">
      <c r="A392" t="s">
        <v>215</v>
      </c>
    </row>
    <row r="393" spans="1:1">
      <c r="A393" t="s">
        <v>790</v>
      </c>
    </row>
    <row r="394" spans="1:1">
      <c r="A394" t="s">
        <v>4374</v>
      </c>
    </row>
    <row r="395" spans="1:1">
      <c r="A395" t="s">
        <v>3651</v>
      </c>
    </row>
    <row r="396" spans="1:1">
      <c r="A396" t="s">
        <v>885</v>
      </c>
    </row>
    <row r="397" spans="1:1">
      <c r="A397" t="s">
        <v>7831</v>
      </c>
    </row>
    <row r="398" spans="1:1">
      <c r="A398" t="s">
        <v>914</v>
      </c>
    </row>
    <row r="399" spans="1:1">
      <c r="A399" t="s">
        <v>828</v>
      </c>
    </row>
    <row r="400" spans="1:1">
      <c r="A400" t="s">
        <v>7832</v>
      </c>
    </row>
    <row r="401" spans="1:1">
      <c r="A401" t="s">
        <v>5866</v>
      </c>
    </row>
    <row r="402" spans="1:1">
      <c r="A402" t="s">
        <v>818</v>
      </c>
    </row>
    <row r="403" spans="1:1">
      <c r="A403" t="s">
        <v>305</v>
      </c>
    </row>
    <row r="404" spans="1:1">
      <c r="A404" t="s">
        <v>834</v>
      </c>
    </row>
    <row r="405" spans="1:1">
      <c r="A405" t="s">
        <v>7833</v>
      </c>
    </row>
    <row r="406" spans="1:1">
      <c r="A406" t="s">
        <v>274</v>
      </c>
    </row>
    <row r="407" spans="1:1">
      <c r="A407" t="s">
        <v>4439</v>
      </c>
    </row>
    <row r="408" spans="1:1">
      <c r="A408" t="s">
        <v>27</v>
      </c>
    </row>
    <row r="409" spans="1:1">
      <c r="A409" t="s">
        <v>4416</v>
      </c>
    </row>
    <row r="410" spans="1:1">
      <c r="A410" t="s">
        <v>722</v>
      </c>
    </row>
    <row r="411" spans="1:1">
      <c r="A411" t="s">
        <v>5778</v>
      </c>
    </row>
    <row r="412" spans="1:1">
      <c r="A412" t="s">
        <v>3988</v>
      </c>
    </row>
    <row r="413" spans="1:1">
      <c r="A413" t="s">
        <v>796</v>
      </c>
    </row>
    <row r="414" spans="1:1">
      <c r="A414" t="s">
        <v>4051</v>
      </c>
    </row>
    <row r="415" spans="1:1">
      <c r="A415" t="s">
        <v>690</v>
      </c>
    </row>
    <row r="416" spans="1:1">
      <c r="A416" t="s">
        <v>672</v>
      </c>
    </row>
    <row r="417" spans="1:1">
      <c r="A417" t="s">
        <v>684</v>
      </c>
    </row>
    <row r="418" spans="1:1">
      <c r="A418" t="s">
        <v>533</v>
      </c>
    </row>
    <row r="419" spans="1:1">
      <c r="A419" t="s">
        <v>4708</v>
      </c>
    </row>
    <row r="420" spans="1:1">
      <c r="A420" t="s">
        <v>7834</v>
      </c>
    </row>
    <row r="421" spans="1:1">
      <c r="A421" t="s">
        <v>5708</v>
      </c>
    </row>
    <row r="422" spans="1:1">
      <c r="A422" t="s">
        <v>640</v>
      </c>
    </row>
    <row r="423" spans="1:1">
      <c r="A423" t="s">
        <v>5590</v>
      </c>
    </row>
    <row r="424" spans="1:1">
      <c r="A424" t="s">
        <v>3699</v>
      </c>
    </row>
    <row r="425" spans="1:1">
      <c r="A425" t="s">
        <v>4100</v>
      </c>
    </row>
    <row r="426" spans="1:1">
      <c r="A426" t="s">
        <v>1888</v>
      </c>
    </row>
    <row r="427" spans="1:1">
      <c r="A427" t="s">
        <v>5013</v>
      </c>
    </row>
    <row r="428" spans="1:1">
      <c r="A428" t="s">
        <v>3941</v>
      </c>
    </row>
    <row r="429" spans="1:1">
      <c r="A429" t="s">
        <v>997</v>
      </c>
    </row>
    <row r="430" spans="1:1">
      <c r="A430" t="s">
        <v>5877</v>
      </c>
    </row>
    <row r="431" spans="1:1">
      <c r="A431" t="s">
        <v>780</v>
      </c>
    </row>
    <row r="432" spans="1:1">
      <c r="A432" t="s">
        <v>7835</v>
      </c>
    </row>
    <row r="433" spans="1:1">
      <c r="A433" t="s">
        <v>383</v>
      </c>
    </row>
    <row r="434" spans="1:1">
      <c r="A434" t="s">
        <v>1729</v>
      </c>
    </row>
    <row r="435" spans="1:1">
      <c r="A435" t="s">
        <v>940</v>
      </c>
    </row>
    <row r="436" spans="1:1">
      <c r="A436" t="s">
        <v>5478</v>
      </c>
    </row>
    <row r="437" spans="1:1">
      <c r="A437" t="s">
        <v>867</v>
      </c>
    </row>
    <row r="438" spans="1:1">
      <c r="A438" t="s">
        <v>5556</v>
      </c>
    </row>
    <row r="439" spans="1:1">
      <c r="A439" t="s">
        <v>1966</v>
      </c>
    </row>
    <row r="440" spans="1:1">
      <c r="A440" t="s">
        <v>3645</v>
      </c>
    </row>
    <row r="441" spans="1:1">
      <c r="A441" t="s">
        <v>4768</v>
      </c>
    </row>
    <row r="442" spans="1:1">
      <c r="A442" t="s">
        <v>4109</v>
      </c>
    </row>
    <row r="443" spans="1:1">
      <c r="A443" t="s">
        <v>5875</v>
      </c>
    </row>
    <row r="444" spans="1:1">
      <c r="A444" t="s">
        <v>5703</v>
      </c>
    </row>
    <row r="445" spans="1:1">
      <c r="A445" t="s">
        <v>5387</v>
      </c>
    </row>
    <row r="446" spans="1:1">
      <c r="A446" t="s">
        <v>3228</v>
      </c>
    </row>
    <row r="447" spans="1:1">
      <c r="A447" t="s">
        <v>4703</v>
      </c>
    </row>
    <row r="448" spans="1:1">
      <c r="A448" t="s">
        <v>4820</v>
      </c>
    </row>
    <row r="449" spans="1:1">
      <c r="A449" t="s">
        <v>1764</v>
      </c>
    </row>
    <row r="450" spans="1:1">
      <c r="A450" t="s">
        <v>5434</v>
      </c>
    </row>
    <row r="451" spans="1:1">
      <c r="A451" t="s">
        <v>816</v>
      </c>
    </row>
    <row r="452" spans="1:1">
      <c r="A452" t="s">
        <v>4084</v>
      </c>
    </row>
    <row r="453" spans="1:1">
      <c r="A453" t="s">
        <v>3381</v>
      </c>
    </row>
    <row r="454" spans="1:1">
      <c r="A454" t="s">
        <v>4103</v>
      </c>
    </row>
    <row r="455" spans="1:1">
      <c r="A455" t="s">
        <v>5565</v>
      </c>
    </row>
    <row r="456" spans="1:1">
      <c r="A456" t="s">
        <v>4028</v>
      </c>
    </row>
    <row r="457" spans="1:1">
      <c r="A457" t="s">
        <v>4437</v>
      </c>
    </row>
    <row r="458" spans="1:1">
      <c r="A458" t="s">
        <v>7836</v>
      </c>
    </row>
    <row r="459" spans="1:1">
      <c r="A459" t="s">
        <v>4881</v>
      </c>
    </row>
    <row r="460" spans="1:1">
      <c r="A460" t="s">
        <v>4116</v>
      </c>
    </row>
    <row r="461" spans="1:1">
      <c r="A461" t="s">
        <v>873</v>
      </c>
    </row>
    <row r="462" spans="1:1">
      <c r="A462" t="s">
        <v>666</v>
      </c>
    </row>
    <row r="463" spans="1:1">
      <c r="A463" t="s">
        <v>4954</v>
      </c>
    </row>
    <row r="464" spans="1:1">
      <c r="A464" t="s">
        <v>7837</v>
      </c>
    </row>
    <row r="465" spans="1:1">
      <c r="A465" t="s">
        <v>879</v>
      </c>
    </row>
    <row r="466" spans="1:1">
      <c r="A466" t="s">
        <v>762</v>
      </c>
    </row>
    <row r="467" spans="1:1">
      <c r="A467" t="s">
        <v>5009</v>
      </c>
    </row>
    <row r="468" spans="1:1">
      <c r="A468" t="s">
        <v>7838</v>
      </c>
    </row>
    <row r="469" spans="1:1">
      <c r="A469" t="s">
        <v>5624</v>
      </c>
    </row>
    <row r="470" spans="1:1">
      <c r="A470" t="s">
        <v>3254</v>
      </c>
    </row>
    <row r="471" spans="1:1">
      <c r="A471" t="s">
        <v>7839</v>
      </c>
    </row>
    <row r="472" spans="1:1">
      <c r="A472" t="s">
        <v>760</v>
      </c>
    </row>
    <row r="473" spans="1:1">
      <c r="A473" t="s">
        <v>4071</v>
      </c>
    </row>
    <row r="474" spans="1:1">
      <c r="A474" t="s">
        <v>197</v>
      </c>
    </row>
    <row r="475" spans="1:1">
      <c r="A475" t="s">
        <v>5841</v>
      </c>
    </row>
    <row r="476" spans="1:1">
      <c r="A476" t="s">
        <v>4948</v>
      </c>
    </row>
    <row r="477" spans="1:1">
      <c r="A477" t="s">
        <v>1731</v>
      </c>
    </row>
    <row r="478" spans="1:1">
      <c r="A478" t="s">
        <v>724</v>
      </c>
    </row>
    <row r="479" spans="1:1">
      <c r="A479" t="s">
        <v>556</v>
      </c>
    </row>
    <row r="480" spans="1:1">
      <c r="A480" t="s">
        <v>4831</v>
      </c>
    </row>
    <row r="481" spans="1:1">
      <c r="A481" t="s">
        <v>1926</v>
      </c>
    </row>
    <row r="482" spans="1:1">
      <c r="A482" t="s">
        <v>1912</v>
      </c>
    </row>
    <row r="483" spans="1:1">
      <c r="A483" t="s">
        <v>1527</v>
      </c>
    </row>
    <row r="484" spans="1:1">
      <c r="A484" t="s">
        <v>4616</v>
      </c>
    </row>
    <row r="485" spans="1:1">
      <c r="A485" t="s">
        <v>3991</v>
      </c>
    </row>
    <row r="486" spans="1:1">
      <c r="A486" t="s">
        <v>1712</v>
      </c>
    </row>
    <row r="487" spans="1:1">
      <c r="A487" t="s">
        <v>551</v>
      </c>
    </row>
    <row r="488" spans="1:1">
      <c r="A488" t="s">
        <v>5763</v>
      </c>
    </row>
    <row r="489" spans="1:1">
      <c r="A489" t="s">
        <v>5604</v>
      </c>
    </row>
    <row r="490" spans="1:1">
      <c r="A490" t="s">
        <v>627</v>
      </c>
    </row>
    <row r="491" spans="1:1">
      <c r="A491" t="s">
        <v>7840</v>
      </c>
    </row>
    <row r="492" spans="1:1">
      <c r="A492" t="s">
        <v>7841</v>
      </c>
    </row>
    <row r="493" spans="1:1">
      <c r="A493" t="s">
        <v>5574</v>
      </c>
    </row>
    <row r="494" spans="1:1">
      <c r="A494" t="s">
        <v>656</v>
      </c>
    </row>
    <row r="495" spans="1:1">
      <c r="A495" t="s">
        <v>7842</v>
      </c>
    </row>
    <row r="496" spans="1:1">
      <c r="A496" t="s">
        <v>4774</v>
      </c>
    </row>
    <row r="497" spans="1:1">
      <c r="A497" t="s">
        <v>853</v>
      </c>
    </row>
    <row r="498" spans="1:1">
      <c r="A498" t="s">
        <v>712</v>
      </c>
    </row>
    <row r="499" spans="1:1">
      <c r="A499" t="s">
        <v>4751</v>
      </c>
    </row>
    <row r="500" spans="1:1">
      <c r="A500" t="s">
        <v>239</v>
      </c>
    </row>
    <row r="501" spans="1:1">
      <c r="A501" t="s">
        <v>310</v>
      </c>
    </row>
    <row r="502" spans="1:1">
      <c r="A502" t="s">
        <v>4826</v>
      </c>
    </row>
    <row r="503" spans="1:1">
      <c r="A503" t="s">
        <v>3707</v>
      </c>
    </row>
    <row r="504" spans="1:1">
      <c r="A504" t="s">
        <v>4713</v>
      </c>
    </row>
    <row r="505" spans="1:1">
      <c r="A505" t="s">
        <v>1756</v>
      </c>
    </row>
    <row r="506" spans="1:1">
      <c r="A506" t="s">
        <v>5496</v>
      </c>
    </row>
    <row r="507" spans="1:1">
      <c r="A507" t="s">
        <v>1203</v>
      </c>
    </row>
    <row r="508" spans="1:1">
      <c r="A508" t="s">
        <v>5788</v>
      </c>
    </row>
    <row r="509" spans="1:1">
      <c r="A509" t="s">
        <v>173</v>
      </c>
    </row>
    <row r="510" spans="1:1">
      <c r="A510" t="s">
        <v>5812</v>
      </c>
    </row>
    <row r="511" spans="1:1">
      <c r="A511" t="s">
        <v>7843</v>
      </c>
    </row>
    <row r="512" spans="1:1">
      <c r="A512" t="s">
        <v>4141</v>
      </c>
    </row>
    <row r="513" spans="1:1">
      <c r="A513" t="s">
        <v>1792</v>
      </c>
    </row>
    <row r="514" spans="1:1">
      <c r="A514" t="s">
        <v>1976</v>
      </c>
    </row>
    <row r="515" spans="1:1">
      <c r="A515" t="s">
        <v>838</v>
      </c>
    </row>
    <row r="516" spans="1:1">
      <c r="A516" t="s">
        <v>1701</v>
      </c>
    </row>
    <row r="517" spans="1:1">
      <c r="A517" t="s">
        <v>820</v>
      </c>
    </row>
    <row r="518" spans="1:1">
      <c r="A518" t="s">
        <v>824</v>
      </c>
    </row>
    <row r="519" spans="1:1">
      <c r="A519" t="s">
        <v>5756</v>
      </c>
    </row>
    <row r="520" spans="1:1">
      <c r="A520" t="s">
        <v>3957</v>
      </c>
    </row>
    <row r="521" spans="1:1">
      <c r="A521" t="s">
        <v>1326</v>
      </c>
    </row>
    <row r="522" spans="1:1">
      <c r="A522" t="s">
        <v>4746</v>
      </c>
    </row>
    <row r="523" spans="1:1">
      <c r="A523" t="s">
        <v>2025</v>
      </c>
    </row>
    <row r="524" spans="1:1">
      <c r="A524" t="s">
        <v>740</v>
      </c>
    </row>
    <row r="525" spans="1:1">
      <c r="A525" t="s">
        <v>660</v>
      </c>
    </row>
    <row r="526" spans="1:1">
      <c r="A526" t="s">
        <v>5881</v>
      </c>
    </row>
    <row r="527" spans="1:1">
      <c r="A527" t="s">
        <v>3866</v>
      </c>
    </row>
    <row r="528" spans="1:1">
      <c r="A528" t="s">
        <v>955</v>
      </c>
    </row>
    <row r="529" spans="1:1">
      <c r="A529" t="s">
        <v>650</v>
      </c>
    </row>
    <row r="530" spans="1:1">
      <c r="A530" t="s">
        <v>772</v>
      </c>
    </row>
    <row r="531" spans="1:1">
      <c r="A531" t="s">
        <v>5412</v>
      </c>
    </row>
    <row r="532" spans="1:1">
      <c r="A532" t="s">
        <v>3938</v>
      </c>
    </row>
    <row r="533" spans="1:1">
      <c r="A533" t="s">
        <v>267</v>
      </c>
    </row>
    <row r="534" spans="1:1">
      <c r="A534" t="s">
        <v>5714</v>
      </c>
    </row>
    <row r="535" spans="1:1">
      <c r="A535" t="s">
        <v>987</v>
      </c>
    </row>
    <row r="536" spans="1:1">
      <c r="A536" t="s">
        <v>269</v>
      </c>
    </row>
    <row r="537" spans="1:1">
      <c r="A537" t="s">
        <v>7844</v>
      </c>
    </row>
    <row r="538" spans="1:1">
      <c r="A538" t="s">
        <v>3657</v>
      </c>
    </row>
    <row r="539" spans="1:1">
      <c r="A539" t="s">
        <v>5634</v>
      </c>
    </row>
    <row r="540" spans="1:1">
      <c r="A540" t="s">
        <v>1758</v>
      </c>
    </row>
    <row r="541" spans="1:1">
      <c r="A541" t="s">
        <v>4908</v>
      </c>
    </row>
    <row r="542" spans="1:1">
      <c r="A542" t="s">
        <v>7845</v>
      </c>
    </row>
    <row r="543" spans="1:1">
      <c r="A543" t="s">
        <v>5559</v>
      </c>
    </row>
    <row r="544" spans="1:1">
      <c r="A544" t="s">
        <v>716</v>
      </c>
    </row>
    <row r="545" spans="1:1">
      <c r="A545" t="s">
        <v>281</v>
      </c>
    </row>
    <row r="546" spans="1:1">
      <c r="A546" t="s">
        <v>3013</v>
      </c>
    </row>
    <row r="547" spans="1:1">
      <c r="A547" t="s">
        <v>2321</v>
      </c>
    </row>
    <row r="548" spans="1:1">
      <c r="A548" t="s">
        <v>4789</v>
      </c>
    </row>
    <row r="549" spans="1:1">
      <c r="A549" t="s">
        <v>5674</v>
      </c>
    </row>
    <row r="550" spans="1:1">
      <c r="A550" t="s">
        <v>5868</v>
      </c>
    </row>
    <row r="551" spans="1:1">
      <c r="A551" t="s">
        <v>4814</v>
      </c>
    </row>
    <row r="552" spans="1:1">
      <c r="A552" t="s">
        <v>730</v>
      </c>
    </row>
    <row r="553" spans="1:1">
      <c r="A553" t="s">
        <v>3660</v>
      </c>
    </row>
    <row r="554" spans="1:1">
      <c r="A554" t="s">
        <v>4681</v>
      </c>
    </row>
    <row r="555" spans="1:1">
      <c r="A555" t="s">
        <v>5462</v>
      </c>
    </row>
    <row r="556" spans="1:1">
      <c r="A556" t="s">
        <v>1229</v>
      </c>
    </row>
    <row r="557" spans="1:1">
      <c r="A557" t="s">
        <v>537</v>
      </c>
    </row>
    <row r="558" spans="1:1">
      <c r="A558" t="s">
        <v>1480</v>
      </c>
    </row>
    <row r="559" spans="1:1">
      <c r="A559" t="s">
        <v>1794</v>
      </c>
    </row>
    <row r="560" spans="1:1">
      <c r="A560" t="s">
        <v>636</v>
      </c>
    </row>
    <row r="561" spans="1:1">
      <c r="A561" t="s">
        <v>1760</v>
      </c>
    </row>
    <row r="562" spans="1:1">
      <c r="A562" t="s">
        <v>848</v>
      </c>
    </row>
    <row r="563" spans="1:1">
      <c r="A563" t="s">
        <v>800</v>
      </c>
    </row>
    <row r="564" spans="1:1">
      <c r="A564" t="s">
        <v>1780</v>
      </c>
    </row>
    <row r="565" spans="1:1">
      <c r="A565" t="s">
        <v>3703</v>
      </c>
    </row>
    <row r="566" spans="1:1">
      <c r="A566" t="s">
        <v>7846</v>
      </c>
    </row>
    <row r="567" spans="1:1">
      <c r="A567" t="s">
        <v>1314</v>
      </c>
    </row>
    <row r="568" spans="1:1">
      <c r="A568" t="s">
        <v>3928</v>
      </c>
    </row>
    <row r="569" spans="1:1">
      <c r="A569" t="s">
        <v>5636</v>
      </c>
    </row>
    <row r="570" spans="1:1">
      <c r="A570" t="s">
        <v>748</v>
      </c>
    </row>
    <row r="571" spans="1:1">
      <c r="A571" t="s">
        <v>7847</v>
      </c>
    </row>
    <row r="572" spans="1:1">
      <c r="A572" t="s">
        <v>7848</v>
      </c>
    </row>
    <row r="573" spans="1:1">
      <c r="A573" t="s">
        <v>4717</v>
      </c>
    </row>
    <row r="574" spans="1:1">
      <c r="A574" t="s">
        <v>5705</v>
      </c>
    </row>
    <row r="575" spans="1:1">
      <c r="A575" t="s">
        <v>377</v>
      </c>
    </row>
    <row r="576" spans="1:1">
      <c r="A576" t="s">
        <v>7849</v>
      </c>
    </row>
    <row r="577" spans="1:1">
      <c r="A577" t="s">
        <v>1918</v>
      </c>
    </row>
    <row r="578" spans="1:1">
      <c r="A578" t="s">
        <v>5521</v>
      </c>
    </row>
    <row r="579" spans="1:1">
      <c r="A579" t="s">
        <v>7850</v>
      </c>
    </row>
    <row r="580" spans="1:1">
      <c r="A580" t="s">
        <v>5401</v>
      </c>
    </row>
    <row r="581" spans="1:1">
      <c r="A581" t="s">
        <v>4693</v>
      </c>
    </row>
    <row r="582" spans="1:1">
      <c r="A582" t="s">
        <v>4444</v>
      </c>
    </row>
    <row r="583" spans="1:1">
      <c r="A583" t="s">
        <v>782</v>
      </c>
    </row>
    <row r="584" spans="1:1">
      <c r="A584" t="s">
        <v>110</v>
      </c>
    </row>
    <row r="585" spans="1:1">
      <c r="A585" t="s">
        <v>5465</v>
      </c>
    </row>
    <row r="586" spans="1:1">
      <c r="A586" t="s">
        <v>5745</v>
      </c>
    </row>
    <row r="587" spans="1:1">
      <c r="A587" t="s">
        <v>4853</v>
      </c>
    </row>
    <row r="588" spans="1:1">
      <c r="A588" t="s">
        <v>3877</v>
      </c>
    </row>
    <row r="589" spans="1:1">
      <c r="A589" t="s">
        <v>1938</v>
      </c>
    </row>
    <row r="590" spans="1:1">
      <c r="A590" t="s">
        <v>5824</v>
      </c>
    </row>
    <row r="591" spans="1:1">
      <c r="A591" t="s">
        <v>857</v>
      </c>
    </row>
    <row r="592" spans="1:1">
      <c r="A592" t="s">
        <v>4765</v>
      </c>
    </row>
    <row r="593" spans="1:1">
      <c r="A593" t="s">
        <v>7851</v>
      </c>
    </row>
    <row r="594" spans="1:1">
      <c r="A594" t="s">
        <v>5870</v>
      </c>
    </row>
    <row r="595" spans="1:1">
      <c r="A595" t="s">
        <v>4762</v>
      </c>
    </row>
    <row r="596" spans="1:1">
      <c r="A596" t="s">
        <v>5701</v>
      </c>
    </row>
    <row r="597" spans="1:1">
      <c r="A597" t="s">
        <v>1146</v>
      </c>
    </row>
    <row r="598" spans="1:1">
      <c r="A598" t="s">
        <v>5593</v>
      </c>
    </row>
    <row r="599" spans="1:1">
      <c r="A599" t="s">
        <v>5781</v>
      </c>
    </row>
    <row r="600" spans="1:1">
      <c r="A600" t="s">
        <v>7852</v>
      </c>
    </row>
    <row r="601" spans="1:1">
      <c r="A601" t="s">
        <v>3680</v>
      </c>
    </row>
    <row r="602" spans="1:1">
      <c r="A602" t="s">
        <v>7853</v>
      </c>
    </row>
    <row r="603" spans="1:1">
      <c r="A603" t="s">
        <v>5736</v>
      </c>
    </row>
    <row r="604" spans="1:1">
      <c r="A604" t="s">
        <v>702</v>
      </c>
    </row>
    <row r="605" spans="1:1">
      <c r="A605" t="s">
        <v>3970</v>
      </c>
    </row>
    <row r="606" spans="1:1">
      <c r="A606" t="s">
        <v>700</v>
      </c>
    </row>
    <row r="607" spans="1:1">
      <c r="A607" t="s">
        <v>115</v>
      </c>
    </row>
    <row r="608" spans="1:1">
      <c r="A608" t="s">
        <v>869</v>
      </c>
    </row>
    <row r="609" spans="1:1">
      <c r="A609" t="s">
        <v>830</v>
      </c>
    </row>
    <row r="610" spans="1:1">
      <c r="A610" t="s">
        <v>4734</v>
      </c>
    </row>
    <row r="611" spans="1:1">
      <c r="A611" t="s">
        <v>2270</v>
      </c>
    </row>
    <row r="612" spans="1:1">
      <c r="A612" t="s">
        <v>5505</v>
      </c>
    </row>
    <row r="613" spans="1:1">
      <c r="A613" t="s">
        <v>5856</v>
      </c>
    </row>
    <row r="614" spans="1:1">
      <c r="A614" t="s">
        <v>5524</v>
      </c>
    </row>
    <row r="615" spans="1:1">
      <c r="A615" t="s">
        <v>1656</v>
      </c>
    </row>
    <row r="616" spans="1:1">
      <c r="A616" t="s">
        <v>531</v>
      </c>
    </row>
    <row r="617" spans="1:1">
      <c r="A617" t="s">
        <v>4037</v>
      </c>
    </row>
    <row r="618" spans="1:1">
      <c r="A618" t="s">
        <v>1154</v>
      </c>
    </row>
    <row r="619" spans="1:1">
      <c r="A619" t="s">
        <v>1766</v>
      </c>
    </row>
    <row r="620" spans="1:1">
      <c r="A620" t="s">
        <v>5833</v>
      </c>
    </row>
    <row r="621" spans="1:1">
      <c r="A621" t="s">
        <v>5692</v>
      </c>
    </row>
    <row r="622" spans="1:1">
      <c r="A622" t="s">
        <v>539</v>
      </c>
    </row>
    <row r="623" spans="1:1">
      <c r="A623" t="s">
        <v>758</v>
      </c>
    </row>
    <row r="624" spans="1:1">
      <c r="A624" t="s">
        <v>4426</v>
      </c>
    </row>
    <row r="625" spans="1:1">
      <c r="A625" t="s">
        <v>5017</v>
      </c>
    </row>
    <row r="626" spans="1:1">
      <c r="A626" t="s">
        <v>2296</v>
      </c>
    </row>
    <row r="627" spans="1:1">
      <c r="A627" t="s">
        <v>1387</v>
      </c>
    </row>
    <row r="628" spans="1:1">
      <c r="A628" t="s">
        <v>732</v>
      </c>
    </row>
    <row r="629" spans="1:1">
      <c r="A629" t="s">
        <v>1564</v>
      </c>
    </row>
    <row r="630" spans="1:1">
      <c r="A630" t="s">
        <v>714</v>
      </c>
    </row>
    <row r="631" spans="1:1">
      <c r="A631" t="s">
        <v>5687</v>
      </c>
    </row>
    <row r="632" spans="1:1">
      <c r="A632" t="s">
        <v>5467</v>
      </c>
    </row>
    <row r="633" spans="1:1">
      <c r="A633" t="s">
        <v>1988</v>
      </c>
    </row>
    <row r="634" spans="1:1">
      <c r="A634" t="s">
        <v>5475</v>
      </c>
    </row>
    <row r="635" spans="1:1">
      <c r="A635" t="s">
        <v>638</v>
      </c>
    </row>
    <row r="636" spans="1:1">
      <c r="A636" t="s">
        <v>1485</v>
      </c>
    </row>
    <row r="637" spans="1:1">
      <c r="A637" t="s">
        <v>4441</v>
      </c>
    </row>
    <row r="638" spans="1:1">
      <c r="A638" t="s">
        <v>948</v>
      </c>
    </row>
    <row r="639" spans="1:1">
      <c r="A639" t="s">
        <v>736</v>
      </c>
    </row>
    <row r="640" spans="1:1">
      <c r="A640" t="s">
        <v>644</v>
      </c>
    </row>
    <row r="641" spans="1:1">
      <c r="A641" t="s">
        <v>5416</v>
      </c>
    </row>
    <row r="642" spans="1:1">
      <c r="A642" t="s">
        <v>688</v>
      </c>
    </row>
    <row r="643" spans="1:1">
      <c r="A643" t="s">
        <v>5683</v>
      </c>
    </row>
    <row r="644" spans="1:1">
      <c r="A644" t="s">
        <v>5618</v>
      </c>
    </row>
    <row r="645" spans="1:1">
      <c r="A645" t="s">
        <v>788</v>
      </c>
    </row>
    <row r="646" spans="1:1">
      <c r="A646" t="s">
        <v>4914</v>
      </c>
    </row>
    <row r="647" spans="1:1">
      <c r="A647" t="s">
        <v>2069</v>
      </c>
    </row>
    <row r="648" spans="1:1">
      <c r="A648" t="s">
        <v>1878</v>
      </c>
    </row>
    <row r="649" spans="1:1">
      <c r="A649" t="s">
        <v>4088</v>
      </c>
    </row>
    <row r="650" spans="1:1">
      <c r="A650" t="s">
        <v>4119</v>
      </c>
    </row>
    <row r="651" spans="1:1">
      <c r="A651" t="s">
        <v>4839</v>
      </c>
    </row>
    <row r="652" spans="1:1">
      <c r="A652" t="s">
        <v>634</v>
      </c>
    </row>
    <row r="653" spans="1:1">
      <c r="A653" t="s">
        <v>4073</v>
      </c>
    </row>
    <row r="654" spans="1:1">
      <c r="A654" t="s">
        <v>646</v>
      </c>
    </row>
    <row r="655" spans="1:1">
      <c r="A655" t="s">
        <v>4894</v>
      </c>
    </row>
    <row r="656" spans="1:1">
      <c r="A656" t="s">
        <v>1708</v>
      </c>
    </row>
    <row r="657" spans="1:1">
      <c r="A657" t="s">
        <v>523</v>
      </c>
    </row>
    <row r="658" spans="1:1">
      <c r="A658" t="s">
        <v>4786</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9"/>
  <dimension ref="A1:C740"/>
  <sheetViews>
    <sheetView topLeftCell="A4" workbookViewId="0">
      <selection activeCell="A4" sqref="A4"/>
    </sheetView>
  </sheetViews>
  <sheetFormatPr defaultColWidth="11.44140625" defaultRowHeight="14.4"/>
  <cols>
    <col min="1" max="1" width="55.44140625" bestFit="1" customWidth="1"/>
    <col min="2" max="2" width="59.44140625" customWidth="1"/>
    <col min="3" max="3" width="50.33203125" customWidth="1"/>
  </cols>
  <sheetData>
    <row r="1" spans="1:3">
      <c r="A1" s="89" t="s">
        <v>8801</v>
      </c>
      <c r="B1" s="24" t="s">
        <v>8802</v>
      </c>
      <c r="C1" s="24" t="s">
        <v>8803</v>
      </c>
    </row>
    <row r="2" spans="1:3">
      <c r="A2" t="s">
        <v>8804</v>
      </c>
      <c r="B2" t="str">
        <f>IF(COUNTIF(eucalc_variables!B:B,A2)&gt;0,"yes","no")</f>
        <v>no</v>
      </c>
      <c r="C2" t="str">
        <f>IF(COUNTIF(collected_variables_EU!A:A,A2)&gt;0,"yes","no")</f>
        <v>no</v>
      </c>
    </row>
    <row r="3" spans="1:3">
      <c r="A3" t="s">
        <v>8805</v>
      </c>
      <c r="B3" t="str">
        <f>IF(COUNTIF(eucalc_variables!B:B,A3)&gt;0,"yes","no")</f>
        <v>no</v>
      </c>
      <c r="C3" t="str">
        <f>IF(COUNTIF(collected_variables_EU!A:A,A3)&gt;0,"yes","no")</f>
        <v>no</v>
      </c>
    </row>
    <row r="4" spans="1:3">
      <c r="A4" t="s">
        <v>8806</v>
      </c>
      <c r="B4" t="str">
        <f>IF(COUNTIF(eucalc_variables!B:B,A4)&gt;0,"yes","no")</f>
        <v>no</v>
      </c>
      <c r="C4" t="str">
        <f>IF(COUNTIF(collected_variables_EU!A:A,A4)&gt;0,"yes","no")</f>
        <v>no</v>
      </c>
    </row>
    <row r="5" spans="1:3">
      <c r="A5" t="s">
        <v>8807</v>
      </c>
      <c r="B5" t="str">
        <f>IF(COUNTIF(eucalc_variables!B:B,A5)&gt;0,"yes","no")</f>
        <v>no</v>
      </c>
      <c r="C5" t="str">
        <f>IF(COUNTIF(collected_variables_EU!A:A,A5)&gt;0,"yes","no")</f>
        <v>no</v>
      </c>
    </row>
    <row r="6" spans="1:3">
      <c r="A6" t="s">
        <v>8808</v>
      </c>
      <c r="B6" t="str">
        <f>IF(COUNTIF(eucalc_variables!B:B,A6)&gt;0,"yes","no")</f>
        <v>no</v>
      </c>
      <c r="C6" t="str">
        <f>IF(COUNTIF(collected_variables_EU!A:A,A6)&gt;0,"yes","no")</f>
        <v>no</v>
      </c>
    </row>
    <row r="7" spans="1:3">
      <c r="A7" t="s">
        <v>8809</v>
      </c>
      <c r="B7" t="str">
        <f>IF(COUNTIF(eucalc_variables!B:B,A7)&gt;0,"yes","no")</f>
        <v>no</v>
      </c>
      <c r="C7" t="str">
        <f>IF(COUNTIF(collected_variables_EU!A:A,A7)&gt;0,"yes","no")</f>
        <v>no</v>
      </c>
    </row>
    <row r="8" spans="1:3">
      <c r="A8" t="s">
        <v>8810</v>
      </c>
      <c r="B8" t="str">
        <f>IF(COUNTIF(eucalc_variables!B:B,A8)&gt;0,"yes","no")</f>
        <v>no</v>
      </c>
      <c r="C8" t="str">
        <f>IF(COUNTIF(collected_variables_EU!A:A,A8)&gt;0,"yes","no")</f>
        <v>no</v>
      </c>
    </row>
    <row r="9" spans="1:3">
      <c r="A9" t="s">
        <v>8811</v>
      </c>
      <c r="B9" t="str">
        <f>IF(COUNTIF(eucalc_variables!B:B,A9)&gt;0,"yes","no")</f>
        <v>no</v>
      </c>
      <c r="C9" t="str">
        <f>IF(COUNTIF(collected_variables_EU!A:A,A9)&gt;0,"yes","no")</f>
        <v>no</v>
      </c>
    </row>
    <row r="10" spans="1:3">
      <c r="A10" t="s">
        <v>8812</v>
      </c>
      <c r="B10" t="str">
        <f>IF(COUNTIF(eucalc_variables!B:B,A10)&gt;0,"yes","no")</f>
        <v>no</v>
      </c>
      <c r="C10" t="str">
        <f>IF(COUNTIF(collected_variables_EU!A:A,A10)&gt;0,"yes","no")</f>
        <v>no</v>
      </c>
    </row>
    <row r="11" spans="1:3">
      <c r="A11" t="s">
        <v>8813</v>
      </c>
      <c r="B11" t="str">
        <f>IF(COUNTIF(eucalc_variables!B:B,A11)&gt;0,"yes","no")</f>
        <v>no</v>
      </c>
      <c r="C11" t="str">
        <f>IF(COUNTIF(collected_variables_EU!A:A,A11)&gt;0,"yes","no")</f>
        <v>no</v>
      </c>
    </row>
    <row r="12" spans="1:3">
      <c r="A12" t="s">
        <v>8814</v>
      </c>
      <c r="B12" t="str">
        <f>IF(COUNTIF(eucalc_variables!B:B,A12)&gt;0,"yes","no")</f>
        <v>no</v>
      </c>
      <c r="C12" t="str">
        <f>IF(COUNTIF(collected_variables_EU!A:A,A12)&gt;0,"yes","no")</f>
        <v>no</v>
      </c>
    </row>
    <row r="13" spans="1:3">
      <c r="A13" t="s">
        <v>52</v>
      </c>
      <c r="B13" t="str">
        <f>IF(COUNTIF(eucalc_variables!B:B,A13)&gt;0,"yes","no")</f>
        <v>no</v>
      </c>
      <c r="C13" t="str">
        <f>IF(COUNTIF(collected_variables_EU!A:A,A13)&gt;0,"yes","no")</f>
        <v>yes</v>
      </c>
    </row>
    <row r="14" spans="1:3">
      <c r="A14" t="s">
        <v>63</v>
      </c>
      <c r="B14" t="str">
        <f>IF(COUNTIF(eucalc_variables!B:B,A14)&gt;0,"yes","no")</f>
        <v>no</v>
      </c>
      <c r="C14" t="str">
        <f>IF(COUNTIF(collected_variables_EU!A:A,A14)&gt;0,"yes","no")</f>
        <v>yes</v>
      </c>
    </row>
    <row r="15" spans="1:3">
      <c r="A15" t="s">
        <v>8815</v>
      </c>
      <c r="B15" t="str">
        <f>IF(COUNTIF(eucalc_variables!B:B,A15)&gt;0,"yes","no")</f>
        <v>no</v>
      </c>
      <c r="C15" t="str">
        <f>IF(COUNTIF(collected_variables_EU!A:A,A15)&gt;0,"yes","no")</f>
        <v>no</v>
      </c>
    </row>
    <row r="16" spans="1:3">
      <c r="A16" t="s">
        <v>8816</v>
      </c>
      <c r="B16" t="str">
        <f>IF(COUNTIF(eucalc_variables!B:B,A16)&gt;0,"yes","no")</f>
        <v>no</v>
      </c>
      <c r="C16" t="str">
        <f>IF(COUNTIF(collected_variables_EU!A:A,A16)&gt;0,"yes","no")</f>
        <v>no</v>
      </c>
    </row>
    <row r="17" spans="1:3">
      <c r="A17" t="s">
        <v>8817</v>
      </c>
      <c r="B17" t="str">
        <f>IF(COUNTIF(eucalc_variables!B:B,A17)&gt;0,"yes","no")</f>
        <v>no</v>
      </c>
      <c r="C17" t="str">
        <f>IF(COUNTIF(collected_variables_EU!A:A,A17)&gt;0,"yes","no")</f>
        <v>no</v>
      </c>
    </row>
    <row r="18" spans="1:3">
      <c r="A18" t="s">
        <v>8818</v>
      </c>
      <c r="B18" t="str">
        <f>IF(COUNTIF(eucalc_variables!B:B,A18)&gt;0,"yes","no")</f>
        <v>no</v>
      </c>
      <c r="C18" t="str">
        <f>IF(COUNTIF(collected_variables_EU!A:A,A18)&gt;0,"yes","no")</f>
        <v>no</v>
      </c>
    </row>
    <row r="19" spans="1:3">
      <c r="A19" t="s">
        <v>135</v>
      </c>
      <c r="B19" t="str">
        <f>IF(COUNTIF(eucalc_variables!B:B,A19)&gt;0,"yes","no")</f>
        <v>no</v>
      </c>
      <c r="C19" t="str">
        <f>IF(COUNTIF(collected_variables_EU!A:A,A19)&gt;0,"yes","no")</f>
        <v>yes</v>
      </c>
    </row>
    <row r="20" spans="1:3">
      <c r="A20" t="s">
        <v>8819</v>
      </c>
      <c r="B20" t="str">
        <f>IF(COUNTIF(eucalc_variables!B:B,A20)&gt;0,"yes","no")</f>
        <v>no</v>
      </c>
      <c r="C20" t="str">
        <f>IF(COUNTIF(collected_variables_EU!A:A,A20)&gt;0,"yes","no")</f>
        <v>no</v>
      </c>
    </row>
    <row r="21" spans="1:3">
      <c r="A21" t="s">
        <v>8820</v>
      </c>
      <c r="B21" t="str">
        <f>IF(COUNTIF(eucalc_variables!B:B,A21)&gt;0,"yes","no")</f>
        <v>no</v>
      </c>
      <c r="C21" t="str">
        <f>IF(COUNTIF(collected_variables_EU!A:A,A21)&gt;0,"yes","no")</f>
        <v>no</v>
      </c>
    </row>
    <row r="22" spans="1:3">
      <c r="A22" t="s">
        <v>8821</v>
      </c>
      <c r="B22" t="str">
        <f>IF(COUNTIF(eucalc_variables!B:B,A22)&gt;0,"yes","no")</f>
        <v>no</v>
      </c>
      <c r="C22" t="str">
        <f>IF(COUNTIF(collected_variables_EU!A:A,A22)&gt;0,"yes","no")</f>
        <v>no</v>
      </c>
    </row>
    <row r="23" spans="1:3">
      <c r="A23" t="s">
        <v>138</v>
      </c>
      <c r="B23" t="str">
        <f>IF(COUNTIF(eucalc_variables!B:B,A23)&gt;0,"yes","no")</f>
        <v>no</v>
      </c>
      <c r="C23" t="str">
        <f>IF(COUNTIF(collected_variables_EU!A:A,A23)&gt;0,"yes","no")</f>
        <v>yes</v>
      </c>
    </row>
    <row r="24" spans="1:3">
      <c r="A24" t="s">
        <v>143</v>
      </c>
      <c r="B24" t="str">
        <f>IF(COUNTIF(eucalc_variables!B:B,A24)&gt;0,"yes","no")</f>
        <v>no</v>
      </c>
      <c r="C24" t="str">
        <f>IF(COUNTIF(collected_variables_EU!A:A,A24)&gt;0,"yes","no")</f>
        <v>yes</v>
      </c>
    </row>
    <row r="25" spans="1:3">
      <c r="A25" t="s">
        <v>8822</v>
      </c>
      <c r="B25" t="str">
        <f>IF(COUNTIF(eucalc_variables!B:B,A25)&gt;0,"yes","no")</f>
        <v>no</v>
      </c>
      <c r="C25" t="str">
        <f>IF(COUNTIF(collected_variables_EU!A:A,A25)&gt;0,"yes","no")</f>
        <v>no</v>
      </c>
    </row>
    <row r="26" spans="1:3">
      <c r="A26" t="s">
        <v>8823</v>
      </c>
      <c r="B26" t="str">
        <f>IF(COUNTIF(eucalc_variables!B:B,A26)&gt;0,"yes","no")</f>
        <v>no</v>
      </c>
      <c r="C26" t="str">
        <f>IF(COUNTIF(collected_variables_EU!A:A,A26)&gt;0,"yes","no")</f>
        <v>no</v>
      </c>
    </row>
    <row r="27" spans="1:3">
      <c r="A27" t="s">
        <v>8824</v>
      </c>
      <c r="B27" t="str">
        <f>IF(COUNTIF(eucalc_variables!B:B,A27)&gt;0,"yes","no")</f>
        <v>no</v>
      </c>
      <c r="C27" t="str">
        <f>IF(COUNTIF(collected_variables_EU!A:A,A27)&gt;0,"yes","no")</f>
        <v>no</v>
      </c>
    </row>
    <row r="28" spans="1:3">
      <c r="A28" t="s">
        <v>8825</v>
      </c>
      <c r="B28" t="str">
        <f>IF(COUNTIF(eucalc_variables!B:B,A28)&gt;0,"yes","no")</f>
        <v>no</v>
      </c>
      <c r="C28" t="str">
        <f>IF(COUNTIF(collected_variables_EU!A:A,A28)&gt;0,"yes","no")</f>
        <v>no</v>
      </c>
    </row>
    <row r="29" spans="1:3">
      <c r="A29" t="s">
        <v>8826</v>
      </c>
      <c r="B29" t="str">
        <f>IF(COUNTIF(eucalc_variables!B:B,A29)&gt;0,"yes","no")</f>
        <v>no</v>
      </c>
      <c r="C29" t="str">
        <f>IF(COUNTIF(collected_variables_EU!A:A,A29)&gt;0,"yes","no")</f>
        <v>no</v>
      </c>
    </row>
    <row r="30" spans="1:3">
      <c r="A30" t="s">
        <v>257</v>
      </c>
      <c r="B30" t="str">
        <f>IF(COUNTIF(eucalc_variables!B:B,A30)&gt;0,"yes","no")</f>
        <v>no</v>
      </c>
      <c r="C30" t="str">
        <f>IF(COUNTIF(collected_variables_EU!A:A,A30)&gt;0,"yes","no")</f>
        <v>yes</v>
      </c>
    </row>
    <row r="31" spans="1:3">
      <c r="A31" t="s">
        <v>8827</v>
      </c>
      <c r="B31" t="str">
        <f>IF(COUNTIF(eucalc_variables!B:B,A31)&gt;0,"yes","no")</f>
        <v>no</v>
      </c>
      <c r="C31" t="str">
        <f>IF(COUNTIF(collected_variables_EU!A:A,A31)&gt;0,"yes","no")</f>
        <v>no</v>
      </c>
    </row>
    <row r="32" spans="1:3">
      <c r="A32" t="s">
        <v>8828</v>
      </c>
      <c r="B32" t="str">
        <f>IF(COUNTIF(eucalc_variables!B:B,A32)&gt;0,"yes","no")</f>
        <v>no</v>
      </c>
      <c r="C32" t="str">
        <f>IF(COUNTIF(collected_variables_EU!A:A,A32)&gt;0,"yes","no")</f>
        <v>no</v>
      </c>
    </row>
    <row r="33" spans="1:3">
      <c r="A33" t="s">
        <v>267</v>
      </c>
      <c r="B33" t="str">
        <f>IF(COUNTIF(eucalc_variables!B:B,A33)&gt;0,"yes","no")</f>
        <v>no</v>
      </c>
      <c r="C33" t="str">
        <f>IF(COUNTIF(collected_variables_EU!A:A,A33)&gt;0,"yes","no")</f>
        <v>yes</v>
      </c>
    </row>
    <row r="34" spans="1:3">
      <c r="A34" t="s">
        <v>8829</v>
      </c>
      <c r="B34" t="str">
        <f>IF(COUNTIF(eucalc_variables!B:B,A34)&gt;0,"yes","no")</f>
        <v>no</v>
      </c>
      <c r="C34" t="str">
        <f>IF(COUNTIF(collected_variables_EU!A:A,A34)&gt;0,"yes","no")</f>
        <v>no</v>
      </c>
    </row>
    <row r="35" spans="1:3">
      <c r="A35" t="s">
        <v>274</v>
      </c>
      <c r="B35" t="str">
        <f>IF(COUNTIF(eucalc_variables!B:B,A35)&gt;0,"yes","no")</f>
        <v>no</v>
      </c>
      <c r="C35" t="str">
        <f>IF(COUNTIF(collected_variables_EU!A:A,A35)&gt;0,"yes","no")</f>
        <v>yes</v>
      </c>
    </row>
    <row r="36" spans="1:3">
      <c r="A36" t="s">
        <v>8830</v>
      </c>
      <c r="B36" t="str">
        <f>IF(COUNTIF(eucalc_variables!B:B,A36)&gt;0,"yes","no")</f>
        <v>no</v>
      </c>
      <c r="C36" t="str">
        <f>IF(COUNTIF(collected_variables_EU!A:A,A36)&gt;0,"yes","no")</f>
        <v>no</v>
      </c>
    </row>
    <row r="37" spans="1:3">
      <c r="A37" t="s">
        <v>8831</v>
      </c>
      <c r="B37" t="str">
        <f>IF(COUNTIF(eucalc_variables!B:B,A37)&gt;0,"yes","no")</f>
        <v>no</v>
      </c>
      <c r="C37" t="str">
        <f>IF(COUNTIF(collected_variables_EU!A:A,A37)&gt;0,"yes","no")</f>
        <v>no</v>
      </c>
    </row>
    <row r="38" spans="1:3">
      <c r="A38" t="s">
        <v>8832</v>
      </c>
      <c r="B38" t="str">
        <f>IF(COUNTIF(eucalc_variables!B:B,A38)&gt;0,"yes","no")</f>
        <v>no</v>
      </c>
      <c r="C38" t="str">
        <f>IF(COUNTIF(collected_variables_EU!A:A,A38)&gt;0,"yes","no")</f>
        <v>no</v>
      </c>
    </row>
    <row r="39" spans="1:3">
      <c r="A39" t="s">
        <v>287</v>
      </c>
      <c r="B39" t="str">
        <f>IF(COUNTIF(eucalc_variables!B:B,A39)&gt;0,"yes","no")</f>
        <v>no</v>
      </c>
      <c r="C39" t="str">
        <f>IF(COUNTIF(collected_variables_EU!A:A,A39)&gt;0,"yes","no")</f>
        <v>yes</v>
      </c>
    </row>
    <row r="40" spans="1:3">
      <c r="A40" t="s">
        <v>8833</v>
      </c>
      <c r="B40" t="str">
        <f>IF(COUNTIF(eucalc_variables!B:B,A40)&gt;0,"yes","no")</f>
        <v>no</v>
      </c>
      <c r="C40" t="str">
        <f>IF(COUNTIF(collected_variables_EU!A:A,A40)&gt;0,"yes","no")</f>
        <v>no</v>
      </c>
    </row>
    <row r="41" spans="1:3">
      <c r="A41" t="s">
        <v>8834</v>
      </c>
      <c r="B41" t="str">
        <f>IF(COUNTIF(eucalc_variables!B:B,A41)&gt;0,"yes","no")</f>
        <v>no</v>
      </c>
      <c r="C41" t="str">
        <f>IF(COUNTIF(collected_variables_EU!A:A,A41)&gt;0,"yes","no")</f>
        <v>no</v>
      </c>
    </row>
    <row r="42" spans="1:3">
      <c r="A42" t="s">
        <v>310</v>
      </c>
      <c r="B42" t="str">
        <f>IF(COUNTIF(eucalc_variables!B:B,A42)&gt;0,"yes","no")</f>
        <v>no</v>
      </c>
      <c r="C42" t="str">
        <f>IF(COUNTIF(collected_variables_EU!A:A,A42)&gt;0,"yes","no")</f>
        <v>yes</v>
      </c>
    </row>
    <row r="43" spans="1:3">
      <c r="A43" t="s">
        <v>315</v>
      </c>
      <c r="B43" t="str">
        <f>IF(COUNTIF(eucalc_variables!B:B,A43)&gt;0,"yes","no")</f>
        <v>no</v>
      </c>
      <c r="C43" t="str">
        <f>IF(COUNTIF(collected_variables_EU!A:A,A43)&gt;0,"yes","no")</f>
        <v>yes</v>
      </c>
    </row>
    <row r="44" spans="1:3">
      <c r="A44" t="s">
        <v>8835</v>
      </c>
      <c r="B44" t="str">
        <f>IF(COUNTIF(eucalc_variables!B:B,A44)&gt;0,"yes","no")</f>
        <v>no</v>
      </c>
      <c r="C44" t="str">
        <f>IF(COUNTIF(collected_variables_EU!A:A,A44)&gt;0,"yes","no")</f>
        <v>no</v>
      </c>
    </row>
    <row r="45" spans="1:3">
      <c r="A45" t="s">
        <v>8836</v>
      </c>
      <c r="B45" t="str">
        <f>IF(COUNTIF(eucalc_variables!B:B,A45)&gt;0,"yes","no")</f>
        <v>no</v>
      </c>
      <c r="C45" t="str">
        <f>IF(COUNTIF(collected_variables_EU!A:A,A45)&gt;0,"yes","no")</f>
        <v>no</v>
      </c>
    </row>
    <row r="46" spans="1:3">
      <c r="A46" t="s">
        <v>8837</v>
      </c>
      <c r="B46" t="str">
        <f>IF(COUNTIF(eucalc_variables!B:B,A46)&gt;0,"yes","no")</f>
        <v>no</v>
      </c>
      <c r="C46" t="str">
        <f>IF(COUNTIF(collected_variables_EU!A:A,A46)&gt;0,"yes","no")</f>
        <v>no</v>
      </c>
    </row>
    <row r="47" spans="1:3">
      <c r="A47" t="s">
        <v>8838</v>
      </c>
      <c r="B47" t="str">
        <f>IF(COUNTIF(eucalc_variables!B:B,A47)&gt;0,"yes","no")</f>
        <v>no</v>
      </c>
      <c r="C47" t="str">
        <f>IF(COUNTIF(collected_variables_EU!A:A,A47)&gt;0,"yes","no")</f>
        <v>no</v>
      </c>
    </row>
    <row r="48" spans="1:3">
      <c r="A48" t="s">
        <v>8839</v>
      </c>
      <c r="B48" t="str">
        <f>IF(COUNTIF(eucalc_variables!B:B,A48)&gt;0,"yes","no")</f>
        <v>no</v>
      </c>
      <c r="C48" t="str">
        <f>IF(COUNTIF(collected_variables_EU!A:A,A48)&gt;0,"yes","no")</f>
        <v>no</v>
      </c>
    </row>
    <row r="49" spans="1:3">
      <c r="A49" t="s">
        <v>8840</v>
      </c>
      <c r="B49" t="str">
        <f>IF(COUNTIF(eucalc_variables!B:B,A49)&gt;0,"yes","no")</f>
        <v>no</v>
      </c>
      <c r="C49" t="str">
        <f>IF(COUNTIF(collected_variables_EU!A:A,A49)&gt;0,"yes","no")</f>
        <v>no</v>
      </c>
    </row>
    <row r="50" spans="1:3">
      <c r="A50" t="s">
        <v>8841</v>
      </c>
      <c r="B50" t="str">
        <f>IF(COUNTIF(eucalc_variables!B:B,A50)&gt;0,"yes","no")</f>
        <v>no</v>
      </c>
      <c r="C50" t="str">
        <f>IF(COUNTIF(collected_variables_EU!A:A,A50)&gt;0,"yes","no")</f>
        <v>no</v>
      </c>
    </row>
    <row r="51" spans="1:3">
      <c r="A51" t="s">
        <v>8842</v>
      </c>
      <c r="B51" t="str">
        <f>IF(COUNTIF(eucalc_variables!B:B,A51)&gt;0,"yes","no")</f>
        <v>no</v>
      </c>
      <c r="C51" t="str">
        <f>IF(COUNTIF(collected_variables_EU!A:A,A51)&gt;0,"yes","no")</f>
        <v>no</v>
      </c>
    </row>
    <row r="52" spans="1:3">
      <c r="A52" t="s">
        <v>8843</v>
      </c>
      <c r="B52" t="str">
        <f>IF(COUNTIF(eucalc_variables!B:B,A52)&gt;0,"yes","no")</f>
        <v>no</v>
      </c>
      <c r="C52" t="str">
        <f>IF(COUNTIF(collected_variables_EU!A:A,A52)&gt;0,"yes","no")</f>
        <v>no</v>
      </c>
    </row>
    <row r="53" spans="1:3">
      <c r="A53" t="s">
        <v>8844</v>
      </c>
      <c r="B53" t="str">
        <f>IF(COUNTIF(eucalc_variables!B:B,A53)&gt;0,"yes","no")</f>
        <v>no</v>
      </c>
      <c r="C53" t="str">
        <f>IF(COUNTIF(collected_variables_EU!A:A,A53)&gt;0,"yes","no")</f>
        <v>no</v>
      </c>
    </row>
    <row r="54" spans="1:3">
      <c r="A54" t="s">
        <v>3087</v>
      </c>
      <c r="B54" t="str">
        <f>IF(COUNTIF(eucalc_variables!B:B,A54)&gt;0,"yes","no")</f>
        <v>yes</v>
      </c>
      <c r="C54" t="str">
        <f>IF(COUNTIF(collected_variables_EU!A:A,A54)&gt;0,"yes","no")</f>
        <v>no</v>
      </c>
    </row>
    <row r="55" spans="1:3">
      <c r="A55" t="s">
        <v>3097</v>
      </c>
      <c r="B55" t="str">
        <f>IF(COUNTIF(eucalc_variables!B:B,A55)&gt;0,"yes","no")</f>
        <v>yes</v>
      </c>
      <c r="C55" t="str">
        <f>IF(COUNTIF(collected_variables_EU!A:A,A55)&gt;0,"yes","no")</f>
        <v>no</v>
      </c>
    </row>
    <row r="56" spans="1:3">
      <c r="A56" t="s">
        <v>3107</v>
      </c>
      <c r="B56" t="str">
        <f>IF(COUNTIF(eucalc_variables!B:B,A56)&gt;0,"yes","no")</f>
        <v>yes</v>
      </c>
      <c r="C56" t="str">
        <f>IF(COUNTIF(collected_variables_EU!A:A,A56)&gt;0,"yes","no")</f>
        <v>no</v>
      </c>
    </row>
    <row r="57" spans="1:3">
      <c r="A57" t="s">
        <v>3288</v>
      </c>
      <c r="B57" t="str">
        <f>IF(COUNTIF(eucalc_variables!B:B,A57)&gt;0,"yes","no")</f>
        <v>yes</v>
      </c>
      <c r="C57" t="str">
        <f>IF(COUNTIF(collected_variables_EU!A:A,A57)&gt;0,"yes","no")</f>
        <v>no</v>
      </c>
    </row>
    <row r="58" spans="1:3">
      <c r="A58" t="s">
        <v>8845</v>
      </c>
      <c r="B58" t="str">
        <f>IF(COUNTIF(eucalc_variables!B:B,A58)&gt;0,"yes","no")</f>
        <v>no</v>
      </c>
      <c r="C58" t="str">
        <f>IF(COUNTIF(collected_variables_EU!A:A,A58)&gt;0,"yes","no")</f>
        <v>no</v>
      </c>
    </row>
    <row r="59" spans="1:3">
      <c r="A59" t="s">
        <v>3291</v>
      </c>
      <c r="B59" t="str">
        <f>IF(COUNTIF(eucalc_variables!B:B,A59)&gt;0,"yes","no")</f>
        <v>yes</v>
      </c>
      <c r="C59" t="str">
        <f>IF(COUNTIF(collected_variables_EU!A:A,A59)&gt;0,"yes","no")</f>
        <v>no</v>
      </c>
    </row>
    <row r="60" spans="1:3">
      <c r="A60" t="s">
        <v>8846</v>
      </c>
      <c r="B60" t="str">
        <f>IF(COUNTIF(eucalc_variables!B:B,A60)&gt;0,"yes","no")</f>
        <v>no</v>
      </c>
      <c r="C60" t="str">
        <f>IF(COUNTIF(collected_variables_EU!A:A,A60)&gt;0,"yes","no")</f>
        <v>no</v>
      </c>
    </row>
    <row r="61" spans="1:3">
      <c r="A61" t="s">
        <v>3294</v>
      </c>
      <c r="B61" t="str">
        <f>IF(COUNTIF(eucalc_variables!B:B,A61)&gt;0,"yes","no")</f>
        <v>yes</v>
      </c>
      <c r="C61" t="str">
        <f>IF(COUNTIF(collected_variables_EU!A:A,A61)&gt;0,"yes","no")</f>
        <v>no</v>
      </c>
    </row>
    <row r="62" spans="1:3">
      <c r="A62" t="s">
        <v>8847</v>
      </c>
      <c r="B62" t="str">
        <f>IF(COUNTIF(eucalc_variables!B:B,A62)&gt;0,"yes","no")</f>
        <v>no</v>
      </c>
      <c r="C62" t="str">
        <f>IF(COUNTIF(collected_variables_EU!A:A,A62)&gt;0,"yes","no")</f>
        <v>no</v>
      </c>
    </row>
    <row r="63" spans="1:3">
      <c r="A63" t="s">
        <v>3295</v>
      </c>
      <c r="B63" t="str">
        <f>IF(COUNTIF(eucalc_variables!B:B,A63)&gt;0,"yes","no")</f>
        <v>yes</v>
      </c>
      <c r="C63" t="str">
        <f>IF(COUNTIF(collected_variables_EU!A:A,A63)&gt;0,"yes","no")</f>
        <v>no</v>
      </c>
    </row>
    <row r="64" spans="1:3">
      <c r="A64" t="s">
        <v>8848</v>
      </c>
      <c r="B64" t="str">
        <f>IF(COUNTIF(eucalc_variables!B:B,A64)&gt;0,"yes","no")</f>
        <v>no</v>
      </c>
      <c r="C64" t="str">
        <f>IF(COUNTIF(collected_variables_EU!A:A,A64)&gt;0,"yes","no")</f>
        <v>no</v>
      </c>
    </row>
    <row r="65" spans="1:3">
      <c r="A65" t="s">
        <v>3298</v>
      </c>
      <c r="B65" t="str">
        <f>IF(COUNTIF(eucalc_variables!B:B,A65)&gt;0,"yes","no")</f>
        <v>yes</v>
      </c>
      <c r="C65" t="str">
        <f>IF(COUNTIF(collected_variables_EU!A:A,A65)&gt;0,"yes","no")</f>
        <v>no</v>
      </c>
    </row>
    <row r="66" spans="1:3">
      <c r="A66" t="s">
        <v>8849</v>
      </c>
      <c r="B66" t="str">
        <f>IF(COUNTIF(eucalc_variables!B:B,A66)&gt;0,"yes","no")</f>
        <v>no</v>
      </c>
      <c r="C66" t="str">
        <f>IF(COUNTIF(collected_variables_EU!A:A,A66)&gt;0,"yes","no")</f>
        <v>no</v>
      </c>
    </row>
    <row r="67" spans="1:3">
      <c r="A67" t="s">
        <v>3380</v>
      </c>
      <c r="B67" t="str">
        <f>IF(COUNTIF(eucalc_variables!B:B,A67)&gt;0,"yes","no")</f>
        <v>yes</v>
      </c>
      <c r="C67" t="str">
        <f>IF(COUNTIF(collected_variables_EU!A:A,A67)&gt;0,"yes","no")</f>
        <v>no</v>
      </c>
    </row>
    <row r="68" spans="1:3">
      <c r="A68" t="s">
        <v>3383</v>
      </c>
      <c r="B68" t="str">
        <f>IF(COUNTIF(eucalc_variables!B:B,A68)&gt;0,"yes","no")</f>
        <v>yes</v>
      </c>
      <c r="C68" t="str">
        <f>IF(COUNTIF(collected_variables_EU!A:A,A68)&gt;0,"yes","no")</f>
        <v>no</v>
      </c>
    </row>
    <row r="69" spans="1:3">
      <c r="A69" t="s">
        <v>3385</v>
      </c>
      <c r="B69" t="str">
        <f>IF(COUNTIF(eucalc_variables!B:B,A69)&gt;0,"yes","no")</f>
        <v>yes</v>
      </c>
      <c r="C69" t="str">
        <f>IF(COUNTIF(collected_variables_EU!A:A,A69)&gt;0,"yes","no")</f>
        <v>no</v>
      </c>
    </row>
    <row r="70" spans="1:3">
      <c r="A70" t="s">
        <v>3387</v>
      </c>
      <c r="B70" t="str">
        <f>IF(COUNTIF(eucalc_variables!B:B,A70)&gt;0,"yes","no")</f>
        <v>yes</v>
      </c>
      <c r="C70" t="str">
        <f>IF(COUNTIF(collected_variables_EU!A:A,A70)&gt;0,"yes","no")</f>
        <v>no</v>
      </c>
    </row>
    <row r="71" spans="1:3">
      <c r="A71" t="s">
        <v>3389</v>
      </c>
      <c r="B71" t="str">
        <f>IF(COUNTIF(eucalc_variables!B:B,A71)&gt;0,"yes","no")</f>
        <v>yes</v>
      </c>
      <c r="C71" t="str">
        <f>IF(COUNTIF(collected_variables_EU!A:A,A71)&gt;0,"yes","no")</f>
        <v>no</v>
      </c>
    </row>
    <row r="72" spans="1:3">
      <c r="A72" t="s">
        <v>3391</v>
      </c>
      <c r="B72" t="str">
        <f>IF(COUNTIF(eucalc_variables!B:B,A72)&gt;0,"yes","no")</f>
        <v>yes</v>
      </c>
      <c r="C72" t="str">
        <f>IF(COUNTIF(collected_variables_EU!A:A,A72)&gt;0,"yes","no")</f>
        <v>no</v>
      </c>
    </row>
    <row r="73" spans="1:3">
      <c r="A73" t="s">
        <v>3394</v>
      </c>
      <c r="B73" t="str">
        <f>IF(COUNTIF(eucalc_variables!B:B,A73)&gt;0,"yes","no")</f>
        <v>yes</v>
      </c>
      <c r="C73" t="str">
        <f>IF(COUNTIF(collected_variables_EU!A:A,A73)&gt;0,"yes","no")</f>
        <v>no</v>
      </c>
    </row>
    <row r="74" spans="1:3">
      <c r="A74" t="s">
        <v>3397</v>
      </c>
      <c r="B74" t="str">
        <f>IF(COUNTIF(eucalc_variables!B:B,A74)&gt;0,"yes","no")</f>
        <v>yes</v>
      </c>
      <c r="C74" t="str">
        <f>IF(COUNTIF(collected_variables_EU!A:A,A74)&gt;0,"yes","no")</f>
        <v>no</v>
      </c>
    </row>
    <row r="75" spans="1:3">
      <c r="A75" t="s">
        <v>3400</v>
      </c>
      <c r="B75" t="str">
        <f>IF(COUNTIF(eucalc_variables!B:B,A75)&gt;0,"yes","no")</f>
        <v>yes</v>
      </c>
      <c r="C75" t="str">
        <f>IF(COUNTIF(collected_variables_EU!A:A,A75)&gt;0,"yes","no")</f>
        <v>no</v>
      </c>
    </row>
    <row r="76" spans="1:3">
      <c r="A76" t="s">
        <v>3403</v>
      </c>
      <c r="B76" t="str">
        <f>IF(COUNTIF(eucalc_variables!B:B,A76)&gt;0,"yes","no")</f>
        <v>yes</v>
      </c>
      <c r="C76" t="str">
        <f>IF(COUNTIF(collected_variables_EU!A:A,A76)&gt;0,"yes","no")</f>
        <v>no</v>
      </c>
    </row>
    <row r="77" spans="1:3">
      <c r="A77" t="s">
        <v>3406</v>
      </c>
      <c r="B77" t="str">
        <f>IF(COUNTIF(eucalc_variables!B:B,A77)&gt;0,"yes","no")</f>
        <v>yes</v>
      </c>
      <c r="C77" t="str">
        <f>IF(COUNTIF(collected_variables_EU!A:A,A77)&gt;0,"yes","no")</f>
        <v>no</v>
      </c>
    </row>
    <row r="78" spans="1:3">
      <c r="A78" t="s">
        <v>3409</v>
      </c>
      <c r="B78" t="str">
        <f>IF(COUNTIF(eucalc_variables!B:B,A78)&gt;0,"yes","no")</f>
        <v>yes</v>
      </c>
      <c r="C78" t="str">
        <f>IF(COUNTIF(collected_variables_EU!A:A,A78)&gt;0,"yes","no")</f>
        <v>no</v>
      </c>
    </row>
    <row r="79" spans="1:3">
      <c r="A79" t="s">
        <v>3412</v>
      </c>
      <c r="B79" t="str">
        <f>IF(COUNTIF(eucalc_variables!B:B,A79)&gt;0,"yes","no")</f>
        <v>yes</v>
      </c>
      <c r="C79" t="str">
        <f>IF(COUNTIF(collected_variables_EU!A:A,A79)&gt;0,"yes","no")</f>
        <v>no</v>
      </c>
    </row>
    <row r="80" spans="1:3">
      <c r="A80" t="s">
        <v>3416</v>
      </c>
      <c r="B80" t="str">
        <f>IF(COUNTIF(eucalc_variables!B:B,A80)&gt;0,"yes","no")</f>
        <v>yes</v>
      </c>
      <c r="C80" t="str">
        <f>IF(COUNTIF(collected_variables_EU!A:A,A80)&gt;0,"yes","no")</f>
        <v>no</v>
      </c>
    </row>
    <row r="81" spans="1:3">
      <c r="A81" t="s">
        <v>3418</v>
      </c>
      <c r="B81" t="str">
        <f>IF(COUNTIF(eucalc_variables!B:B,A81)&gt;0,"yes","no")</f>
        <v>yes</v>
      </c>
      <c r="C81" t="str">
        <f>IF(COUNTIF(collected_variables_EU!A:A,A81)&gt;0,"yes","no")</f>
        <v>no</v>
      </c>
    </row>
    <row r="82" spans="1:3">
      <c r="A82" t="s">
        <v>3422</v>
      </c>
      <c r="B82" t="str">
        <f>IF(COUNTIF(eucalc_variables!B:B,A82)&gt;0,"yes","no")</f>
        <v>yes</v>
      </c>
      <c r="C82" t="str">
        <f>IF(COUNTIF(collected_variables_EU!A:A,A82)&gt;0,"yes","no")</f>
        <v>no</v>
      </c>
    </row>
    <row r="83" spans="1:3">
      <c r="A83" t="s">
        <v>3425</v>
      </c>
      <c r="B83" t="str">
        <f>IF(COUNTIF(eucalc_variables!B:B,A83)&gt;0,"yes","no")</f>
        <v>yes</v>
      </c>
      <c r="C83" t="str">
        <f>IF(COUNTIF(collected_variables_EU!A:A,A83)&gt;0,"yes","no")</f>
        <v>no</v>
      </c>
    </row>
    <row r="84" spans="1:3">
      <c r="A84" t="s">
        <v>3428</v>
      </c>
      <c r="B84" t="str">
        <f>IF(COUNTIF(eucalc_variables!B:B,A84)&gt;0,"yes","no")</f>
        <v>yes</v>
      </c>
      <c r="C84" t="str">
        <f>IF(COUNTIF(collected_variables_EU!A:A,A84)&gt;0,"yes","no")</f>
        <v>no</v>
      </c>
    </row>
    <row r="85" spans="1:3">
      <c r="A85" t="s">
        <v>3431</v>
      </c>
      <c r="B85" t="str">
        <f>IF(COUNTIF(eucalc_variables!B:B,A85)&gt;0,"yes","no")</f>
        <v>yes</v>
      </c>
      <c r="C85" t="str">
        <f>IF(COUNTIF(collected_variables_EU!A:A,A85)&gt;0,"yes","no")</f>
        <v>no</v>
      </c>
    </row>
    <row r="86" spans="1:3">
      <c r="A86" t="s">
        <v>3433</v>
      </c>
      <c r="B86" t="str">
        <f>IF(COUNTIF(eucalc_variables!B:B,A86)&gt;0,"yes","no")</f>
        <v>yes</v>
      </c>
      <c r="C86" t="str">
        <f>IF(COUNTIF(collected_variables_EU!A:A,A86)&gt;0,"yes","no")</f>
        <v>no</v>
      </c>
    </row>
    <row r="87" spans="1:3">
      <c r="A87" t="s">
        <v>3435</v>
      </c>
      <c r="B87" t="str">
        <f>IF(COUNTIF(eucalc_variables!B:B,A87)&gt;0,"yes","no")</f>
        <v>yes</v>
      </c>
      <c r="C87" t="str">
        <f>IF(COUNTIF(collected_variables_EU!A:A,A87)&gt;0,"yes","no")</f>
        <v>no</v>
      </c>
    </row>
    <row r="88" spans="1:3">
      <c r="A88" t="s">
        <v>3439</v>
      </c>
      <c r="B88" t="str">
        <f>IF(COUNTIF(eucalc_variables!B:B,A88)&gt;0,"yes","no")</f>
        <v>yes</v>
      </c>
      <c r="C88" t="str">
        <f>IF(COUNTIF(collected_variables_EU!A:A,A88)&gt;0,"yes","no")</f>
        <v>no</v>
      </c>
    </row>
    <row r="89" spans="1:3">
      <c r="A89" t="s">
        <v>3442</v>
      </c>
      <c r="B89" t="str">
        <f>IF(COUNTIF(eucalc_variables!B:B,A89)&gt;0,"yes","no")</f>
        <v>yes</v>
      </c>
      <c r="C89" t="str">
        <f>IF(COUNTIF(collected_variables_EU!A:A,A89)&gt;0,"yes","no")</f>
        <v>no</v>
      </c>
    </row>
    <row r="90" spans="1:3">
      <c r="A90" t="s">
        <v>3445</v>
      </c>
      <c r="B90" t="str">
        <f>IF(COUNTIF(eucalc_variables!B:B,A90)&gt;0,"yes","no")</f>
        <v>yes</v>
      </c>
      <c r="C90" t="str">
        <f>IF(COUNTIF(collected_variables_EU!A:A,A90)&gt;0,"yes","no")</f>
        <v>no</v>
      </c>
    </row>
    <row r="91" spans="1:3">
      <c r="A91" t="s">
        <v>3448</v>
      </c>
      <c r="B91" t="str">
        <f>IF(COUNTIF(eucalc_variables!B:B,A91)&gt;0,"yes","no")</f>
        <v>yes</v>
      </c>
      <c r="C91" t="str">
        <f>IF(COUNTIF(collected_variables_EU!A:A,A91)&gt;0,"yes","no")</f>
        <v>no</v>
      </c>
    </row>
    <row r="92" spans="1:3">
      <c r="A92" t="s">
        <v>3451</v>
      </c>
      <c r="B92" t="str">
        <f>IF(COUNTIF(eucalc_variables!B:B,A92)&gt;0,"yes","no")</f>
        <v>yes</v>
      </c>
      <c r="C92" t="str">
        <f>IF(COUNTIF(collected_variables_EU!A:A,A92)&gt;0,"yes","no")</f>
        <v>no</v>
      </c>
    </row>
    <row r="93" spans="1:3">
      <c r="A93" t="s">
        <v>3454</v>
      </c>
      <c r="B93" t="str">
        <f>IF(COUNTIF(eucalc_variables!B:B,A93)&gt;0,"yes","no")</f>
        <v>yes</v>
      </c>
      <c r="C93" t="str">
        <f>IF(COUNTIF(collected_variables_EU!A:A,A93)&gt;0,"yes","no")</f>
        <v>no</v>
      </c>
    </row>
    <row r="94" spans="1:3">
      <c r="A94" t="s">
        <v>3457</v>
      </c>
      <c r="B94" t="str">
        <f>IF(COUNTIF(eucalc_variables!B:B,A94)&gt;0,"yes","no")</f>
        <v>yes</v>
      </c>
      <c r="C94" t="str">
        <f>IF(COUNTIF(collected_variables_EU!A:A,A94)&gt;0,"yes","no")</f>
        <v>no</v>
      </c>
    </row>
    <row r="95" spans="1:3">
      <c r="A95" t="s">
        <v>3460</v>
      </c>
      <c r="B95" t="str">
        <f>IF(COUNTIF(eucalc_variables!B:B,A95)&gt;0,"yes","no")</f>
        <v>yes</v>
      </c>
      <c r="C95" t="str">
        <f>IF(COUNTIF(collected_variables_EU!A:A,A95)&gt;0,"yes","no")</f>
        <v>no</v>
      </c>
    </row>
    <row r="96" spans="1:3">
      <c r="A96" t="s">
        <v>3463</v>
      </c>
      <c r="B96" t="str">
        <f>IF(COUNTIF(eucalc_variables!B:B,A96)&gt;0,"yes","no")</f>
        <v>yes</v>
      </c>
      <c r="C96" t="str">
        <f>IF(COUNTIF(collected_variables_EU!A:A,A96)&gt;0,"yes","no")</f>
        <v>no</v>
      </c>
    </row>
    <row r="97" spans="1:3">
      <c r="A97" t="s">
        <v>3466</v>
      </c>
      <c r="B97" t="str">
        <f>IF(COUNTIF(eucalc_variables!B:B,A97)&gt;0,"yes","no")</f>
        <v>yes</v>
      </c>
      <c r="C97" t="str">
        <f>IF(COUNTIF(collected_variables_EU!A:A,A97)&gt;0,"yes","no")</f>
        <v>no</v>
      </c>
    </row>
    <row r="98" spans="1:3">
      <c r="A98" t="s">
        <v>3469</v>
      </c>
      <c r="B98" t="str">
        <f>IF(COUNTIF(eucalc_variables!B:B,A98)&gt;0,"yes","no")</f>
        <v>yes</v>
      </c>
      <c r="C98" t="str">
        <f>IF(COUNTIF(collected_variables_EU!A:A,A98)&gt;0,"yes","no")</f>
        <v>no</v>
      </c>
    </row>
    <row r="99" spans="1:3">
      <c r="A99" t="s">
        <v>3642</v>
      </c>
      <c r="B99" t="str">
        <f>IF(COUNTIF(eucalc_variables!B:B,A99)&gt;0,"yes","no")</f>
        <v>yes</v>
      </c>
      <c r="C99" t="str">
        <f>IF(COUNTIF(collected_variables_EU!A:A,A99)&gt;0,"yes","no")</f>
        <v>no</v>
      </c>
    </row>
    <row r="100" spans="1:3">
      <c r="A100" t="s">
        <v>3645</v>
      </c>
      <c r="B100" t="str">
        <f>IF(COUNTIF(eucalc_variables!B:B,A100)&gt;0,"yes","no")</f>
        <v>yes</v>
      </c>
      <c r="C100" t="str">
        <f>IF(COUNTIF(collected_variables_EU!A:A,A100)&gt;0,"yes","no")</f>
        <v>no</v>
      </c>
    </row>
    <row r="101" spans="1:3">
      <c r="A101" t="s">
        <v>3651</v>
      </c>
      <c r="B101" t="str">
        <f>IF(COUNTIF(eucalc_variables!B:B,A101)&gt;0,"yes","no")</f>
        <v>yes</v>
      </c>
      <c r="C101" t="str">
        <f>IF(COUNTIF(collected_variables_EU!A:A,A101)&gt;0,"yes","no")</f>
        <v>no</v>
      </c>
    </row>
    <row r="102" spans="1:3">
      <c r="A102" t="s">
        <v>3654</v>
      </c>
      <c r="B102" t="str">
        <f>IF(COUNTIF(eucalc_variables!B:B,A102)&gt;0,"yes","no")</f>
        <v>yes</v>
      </c>
      <c r="C102" t="str">
        <f>IF(COUNTIF(collected_variables_EU!A:A,A102)&gt;0,"yes","no")</f>
        <v>no</v>
      </c>
    </row>
    <row r="103" spans="1:3">
      <c r="A103" t="s">
        <v>3657</v>
      </c>
      <c r="B103" t="str">
        <f>IF(COUNTIF(eucalc_variables!B:B,A103)&gt;0,"yes","no")</f>
        <v>yes</v>
      </c>
      <c r="C103" t="str">
        <f>IF(COUNTIF(collected_variables_EU!A:A,A103)&gt;0,"yes","no")</f>
        <v>no</v>
      </c>
    </row>
    <row r="104" spans="1:3">
      <c r="A104" t="s">
        <v>3680</v>
      </c>
      <c r="B104" t="str">
        <f>IF(COUNTIF(eucalc_variables!B:B,A104)&gt;0,"yes","no")</f>
        <v>yes</v>
      </c>
      <c r="C104" t="str">
        <f>IF(COUNTIF(collected_variables_EU!A:A,A104)&gt;0,"yes","no")</f>
        <v>no</v>
      </c>
    </row>
    <row r="105" spans="1:3">
      <c r="A105" t="s">
        <v>3123</v>
      </c>
      <c r="B105" t="str">
        <f>IF(COUNTIF(eucalc_variables!B:B,A105)&gt;0,"yes","no")</f>
        <v>yes</v>
      </c>
      <c r="C105" t="str">
        <f>IF(COUNTIF(collected_variables_EU!A:A,A105)&gt;0,"yes","no")</f>
        <v>no</v>
      </c>
    </row>
    <row r="106" spans="1:3">
      <c r="A106" t="s">
        <v>3133</v>
      </c>
      <c r="B106" t="str">
        <f>IF(COUNTIF(eucalc_variables!B:B,A106)&gt;0,"yes","no")</f>
        <v>yes</v>
      </c>
      <c r="C106" t="str">
        <f>IF(COUNTIF(collected_variables_EU!A:A,A106)&gt;0,"yes","no")</f>
        <v>no</v>
      </c>
    </row>
    <row r="107" spans="1:3">
      <c r="A107" t="s">
        <v>3139</v>
      </c>
      <c r="B107" t="str">
        <f>IF(COUNTIF(eucalc_variables!B:B,A107)&gt;0,"yes","no")</f>
        <v>yes</v>
      </c>
      <c r="C107" t="str">
        <f>IF(COUNTIF(collected_variables_EU!A:A,A107)&gt;0,"yes","no")</f>
        <v>no</v>
      </c>
    </row>
    <row r="108" spans="1:3">
      <c r="A108" t="s">
        <v>3148</v>
      </c>
      <c r="B108" t="str">
        <f>IF(COUNTIF(eucalc_variables!B:B,A108)&gt;0,"yes","no")</f>
        <v>yes</v>
      </c>
      <c r="C108" t="str">
        <f>IF(COUNTIF(collected_variables_EU!A:A,A108)&gt;0,"yes","no")</f>
        <v>no</v>
      </c>
    </row>
    <row r="109" spans="1:3">
      <c r="A109" t="s">
        <v>3152</v>
      </c>
      <c r="B109" t="str">
        <f>IF(COUNTIF(eucalc_variables!B:B,A109)&gt;0,"yes","no")</f>
        <v>yes</v>
      </c>
      <c r="C109" t="str">
        <f>IF(COUNTIF(collected_variables_EU!A:A,A109)&gt;0,"yes","no")</f>
        <v>no</v>
      </c>
    </row>
    <row r="110" spans="1:3">
      <c r="A110" t="s">
        <v>3160</v>
      </c>
      <c r="B110" t="str">
        <f>IF(COUNTIF(eucalc_variables!B:B,A110)&gt;0,"yes","no")</f>
        <v>yes</v>
      </c>
      <c r="C110" t="str">
        <f>IF(COUNTIF(collected_variables_EU!A:A,A110)&gt;0,"yes","no")</f>
        <v>no</v>
      </c>
    </row>
    <row r="111" spans="1:3">
      <c r="A111" t="s">
        <v>3166</v>
      </c>
      <c r="B111" t="str">
        <f>IF(COUNTIF(eucalc_variables!B:B,A111)&gt;0,"yes","no")</f>
        <v>yes</v>
      </c>
      <c r="C111" t="str">
        <f>IF(COUNTIF(collected_variables_EU!A:A,A111)&gt;0,"yes","no")</f>
        <v>no</v>
      </c>
    </row>
    <row r="112" spans="1:3">
      <c r="A112" t="s">
        <v>3172</v>
      </c>
      <c r="B112" t="str">
        <f>IF(COUNTIF(eucalc_variables!B:B,A112)&gt;0,"yes","no")</f>
        <v>yes</v>
      </c>
      <c r="C112" t="str">
        <f>IF(COUNTIF(collected_variables_EU!A:A,A112)&gt;0,"yes","no")</f>
        <v>no</v>
      </c>
    </row>
    <row r="113" spans="1:3">
      <c r="A113" t="s">
        <v>3178</v>
      </c>
      <c r="B113" t="str">
        <f>IF(COUNTIF(eucalc_variables!B:B,A113)&gt;0,"yes","no")</f>
        <v>yes</v>
      </c>
      <c r="C113" t="str">
        <f>IF(COUNTIF(collected_variables_EU!A:A,A113)&gt;0,"yes","no")</f>
        <v>no</v>
      </c>
    </row>
    <row r="114" spans="1:3">
      <c r="A114" t="s">
        <v>3185</v>
      </c>
      <c r="B114" t="str">
        <f>IF(COUNTIF(eucalc_variables!B:B,A114)&gt;0,"yes","no")</f>
        <v>yes</v>
      </c>
      <c r="C114" t="str">
        <f>IF(COUNTIF(collected_variables_EU!A:A,A114)&gt;0,"yes","no")</f>
        <v>no</v>
      </c>
    </row>
    <row r="115" spans="1:3">
      <c r="A115" t="s">
        <v>3191</v>
      </c>
      <c r="B115" t="str">
        <f>IF(COUNTIF(eucalc_variables!B:B,A115)&gt;0,"yes","no")</f>
        <v>yes</v>
      </c>
      <c r="C115" t="str">
        <f>IF(COUNTIF(collected_variables_EU!A:A,A115)&gt;0,"yes","no")</f>
        <v>no</v>
      </c>
    </row>
    <row r="116" spans="1:3">
      <c r="A116" t="s">
        <v>3197</v>
      </c>
      <c r="B116" t="str">
        <f>IF(COUNTIF(eucalc_variables!B:B,A116)&gt;0,"yes","no")</f>
        <v>yes</v>
      </c>
      <c r="C116" t="str">
        <f>IF(COUNTIF(collected_variables_EU!A:A,A116)&gt;0,"yes","no")</f>
        <v>no</v>
      </c>
    </row>
    <row r="117" spans="1:3">
      <c r="A117" t="s">
        <v>3203</v>
      </c>
      <c r="B117" t="str">
        <f>IF(COUNTIF(eucalc_variables!B:B,A117)&gt;0,"yes","no")</f>
        <v>yes</v>
      </c>
      <c r="C117" t="str">
        <f>IF(COUNTIF(collected_variables_EU!A:A,A117)&gt;0,"yes","no")</f>
        <v>no</v>
      </c>
    </row>
    <row r="118" spans="1:3">
      <c r="A118" t="s">
        <v>3209</v>
      </c>
      <c r="B118" t="str">
        <f>IF(COUNTIF(eucalc_variables!B:B,A118)&gt;0,"yes","no")</f>
        <v>yes</v>
      </c>
      <c r="C118" t="str">
        <f>IF(COUNTIF(collected_variables_EU!A:A,A118)&gt;0,"yes","no")</f>
        <v>no</v>
      </c>
    </row>
    <row r="119" spans="1:3">
      <c r="A119" t="s">
        <v>3215</v>
      </c>
      <c r="B119" t="str">
        <f>IF(COUNTIF(eucalc_variables!B:B,A119)&gt;0,"yes","no")</f>
        <v>yes</v>
      </c>
      <c r="C119" t="str">
        <f>IF(COUNTIF(collected_variables_EU!A:A,A119)&gt;0,"yes","no")</f>
        <v>no</v>
      </c>
    </row>
    <row r="120" spans="1:3">
      <c r="A120" t="s">
        <v>3685</v>
      </c>
      <c r="B120" t="str">
        <f>IF(COUNTIF(eucalc_variables!B:B,A120)&gt;0,"yes","no")</f>
        <v>yes</v>
      </c>
      <c r="C120" t="str">
        <f>IF(COUNTIF(collected_variables_EU!A:A,A120)&gt;0,"yes","no")</f>
        <v>no</v>
      </c>
    </row>
    <row r="121" spans="1:3">
      <c r="A121" t="s">
        <v>3687</v>
      </c>
      <c r="B121" t="str">
        <f>IF(COUNTIF(eucalc_variables!B:B,A121)&gt;0,"yes","no")</f>
        <v>yes</v>
      </c>
      <c r="C121" t="str">
        <f>IF(COUNTIF(collected_variables_EU!A:A,A121)&gt;0,"yes","no")</f>
        <v>no</v>
      </c>
    </row>
    <row r="122" spans="1:3">
      <c r="A122" t="s">
        <v>3689</v>
      </c>
      <c r="B122" t="str">
        <f>IF(COUNTIF(eucalc_variables!B:B,A122)&gt;0,"yes","no")</f>
        <v>yes</v>
      </c>
      <c r="C122" t="str">
        <f>IF(COUNTIF(collected_variables_EU!A:A,A122)&gt;0,"yes","no")</f>
        <v>no</v>
      </c>
    </row>
    <row r="123" spans="1:3">
      <c r="A123" t="s">
        <v>8850</v>
      </c>
      <c r="B123" t="str">
        <f>IF(COUNTIF(eucalc_variables!B:B,A123)&gt;0,"yes","no")</f>
        <v>no</v>
      </c>
      <c r="C123" t="str">
        <f>IF(COUNTIF(collected_variables_EU!A:A,A123)&gt;0,"yes","no")</f>
        <v>no</v>
      </c>
    </row>
    <row r="124" spans="1:3">
      <c r="A124" t="s">
        <v>3878</v>
      </c>
      <c r="B124" t="str">
        <f>IF(COUNTIF(eucalc_variables!B:B,A124)&gt;0,"yes","no")</f>
        <v>yes</v>
      </c>
      <c r="C124" t="str">
        <f>IF(COUNTIF(collected_variables_EU!A:A,A124)&gt;0,"yes","no")</f>
        <v>no</v>
      </c>
    </row>
    <row r="125" spans="1:3">
      <c r="A125" t="s">
        <v>3860</v>
      </c>
      <c r="B125" t="str">
        <f>IF(COUNTIF(eucalc_variables!B:B,A125)&gt;0,"yes","no")</f>
        <v>yes</v>
      </c>
      <c r="C125" t="str">
        <f>IF(COUNTIF(collected_variables_EU!A:A,A125)&gt;0,"yes","no")</f>
        <v>no</v>
      </c>
    </row>
    <row r="126" spans="1:3">
      <c r="A126" t="s">
        <v>3845</v>
      </c>
      <c r="B126" t="str">
        <f>IF(COUNTIF(eucalc_variables!B:B,A126)&gt;0,"yes","no")</f>
        <v>yes</v>
      </c>
      <c r="C126" t="str">
        <f>IF(COUNTIF(collected_variables_EU!A:A,A126)&gt;0,"yes","no")</f>
        <v>no</v>
      </c>
    </row>
    <row r="127" spans="1:3">
      <c r="A127" t="s">
        <v>3857</v>
      </c>
      <c r="B127" t="str">
        <f>IF(COUNTIF(eucalc_variables!B:B,A127)&gt;0,"yes","no")</f>
        <v>yes</v>
      </c>
      <c r="C127" t="str">
        <f>IF(COUNTIF(collected_variables_EU!A:A,A127)&gt;0,"yes","no")</f>
        <v>no</v>
      </c>
    </row>
    <row r="128" spans="1:3">
      <c r="A128" t="s">
        <v>3875</v>
      </c>
      <c r="B128" t="str">
        <f>IF(COUNTIF(eucalc_variables!B:B,A128)&gt;0,"yes","no")</f>
        <v>yes</v>
      </c>
      <c r="C128" t="str">
        <f>IF(COUNTIF(collected_variables_EU!A:A,A128)&gt;0,"yes","no")</f>
        <v>no</v>
      </c>
    </row>
    <row r="129" spans="1:3">
      <c r="A129" t="s">
        <v>3892</v>
      </c>
      <c r="B129" t="str">
        <f>IF(COUNTIF(eucalc_variables!B:B,A129)&gt;0,"yes","no")</f>
        <v>yes</v>
      </c>
      <c r="C129" t="str">
        <f>IF(COUNTIF(collected_variables_EU!A:A,A129)&gt;0,"yes","no")</f>
        <v>no</v>
      </c>
    </row>
    <row r="130" spans="1:3">
      <c r="A130" t="s">
        <v>3881</v>
      </c>
      <c r="B130" t="str">
        <f>IF(COUNTIF(eucalc_variables!B:B,A130)&gt;0,"yes","no")</f>
        <v>no</v>
      </c>
      <c r="C130" t="str">
        <f>IF(COUNTIF(collected_variables_EU!A:A,A130)&gt;0,"yes","no")</f>
        <v>no</v>
      </c>
    </row>
    <row r="131" spans="1:3">
      <c r="A131" t="s">
        <v>3811</v>
      </c>
      <c r="B131" t="str">
        <f>IF(COUNTIF(eucalc_variables!B:B,A131)&gt;0,"yes","no")</f>
        <v>yes</v>
      </c>
      <c r="C131" t="str">
        <f>IF(COUNTIF(collected_variables_EU!A:A,A131)&gt;0,"yes","no")</f>
        <v>no</v>
      </c>
    </row>
    <row r="132" spans="1:3">
      <c r="A132" t="s">
        <v>3819</v>
      </c>
      <c r="B132" t="str">
        <f>IF(COUNTIF(eucalc_variables!B:B,A132)&gt;0,"yes","no")</f>
        <v>yes</v>
      </c>
      <c r="C132" t="str">
        <f>IF(COUNTIF(collected_variables_EU!A:A,A132)&gt;0,"yes","no")</f>
        <v>no</v>
      </c>
    </row>
    <row r="133" spans="1:3">
      <c r="A133" t="s">
        <v>3838</v>
      </c>
      <c r="B133" t="str">
        <f>IF(COUNTIF(eucalc_variables!B:B,A133)&gt;0,"yes","no")</f>
        <v>yes</v>
      </c>
      <c r="C133" t="str">
        <f>IF(COUNTIF(collected_variables_EU!A:A,A133)&gt;0,"yes","no")</f>
        <v>no</v>
      </c>
    </row>
    <row r="134" spans="1:3">
      <c r="A134" t="s">
        <v>3842</v>
      </c>
      <c r="B134" t="str">
        <f>IF(COUNTIF(eucalc_variables!B:B,A134)&gt;0,"yes","no")</f>
        <v>yes</v>
      </c>
      <c r="C134" t="str">
        <f>IF(COUNTIF(collected_variables_EU!A:A,A134)&gt;0,"yes","no")</f>
        <v>no</v>
      </c>
    </row>
    <row r="135" spans="1:3">
      <c r="A135" t="s">
        <v>3854</v>
      </c>
      <c r="B135" t="str">
        <f>IF(COUNTIF(eucalc_variables!B:B,A135)&gt;0,"yes","no")</f>
        <v>yes</v>
      </c>
      <c r="C135" t="str">
        <f>IF(COUNTIF(collected_variables_EU!A:A,A135)&gt;0,"yes","no")</f>
        <v>no</v>
      </c>
    </row>
    <row r="136" spans="1:3">
      <c r="A136" t="s">
        <v>3872</v>
      </c>
      <c r="B136" t="str">
        <f>IF(COUNTIF(eucalc_variables!B:B,A136)&gt;0,"yes","no")</f>
        <v>yes</v>
      </c>
      <c r="C136" t="str">
        <f>IF(COUNTIF(collected_variables_EU!A:A,A136)&gt;0,"yes","no")</f>
        <v>no</v>
      </c>
    </row>
    <row r="137" spans="1:3">
      <c r="A137" t="s">
        <v>3889</v>
      </c>
      <c r="B137" t="str">
        <f>IF(COUNTIF(eucalc_variables!B:B,A137)&gt;0,"yes","no")</f>
        <v>yes</v>
      </c>
      <c r="C137" t="str">
        <f>IF(COUNTIF(collected_variables_EU!A:A,A137)&gt;0,"yes","no")</f>
        <v>no</v>
      </c>
    </row>
    <row r="138" spans="1:3">
      <c r="A138" t="s">
        <v>3825</v>
      </c>
      <c r="B138" t="str">
        <f>IF(COUNTIF(eucalc_variables!B:B,A138)&gt;0,"yes","no")</f>
        <v>yes</v>
      </c>
      <c r="C138" t="str">
        <f>IF(COUNTIF(collected_variables_EU!A:A,A138)&gt;0,"yes","no")</f>
        <v>no</v>
      </c>
    </row>
    <row r="139" spans="1:3">
      <c r="A139" t="s">
        <v>3807</v>
      </c>
      <c r="B139" t="str">
        <f>IF(COUNTIF(eucalc_variables!B:B,A139)&gt;0,"yes","no")</f>
        <v>yes</v>
      </c>
      <c r="C139" t="str">
        <f>IF(COUNTIF(collected_variables_EU!A:A,A139)&gt;0,"yes","no")</f>
        <v>no</v>
      </c>
    </row>
    <row r="140" spans="1:3">
      <c r="A140" t="s">
        <v>3816</v>
      </c>
      <c r="B140" t="str">
        <f>IF(COUNTIF(eucalc_variables!B:B,A140)&gt;0,"yes","no")</f>
        <v>yes</v>
      </c>
      <c r="C140" t="str">
        <f>IF(COUNTIF(collected_variables_EU!A:A,A140)&gt;0,"yes","no")</f>
        <v>no</v>
      </c>
    </row>
    <row r="141" spans="1:3">
      <c r="A141" t="s">
        <v>3834</v>
      </c>
      <c r="B141" t="str">
        <f>IF(COUNTIF(eucalc_variables!B:B,A141)&gt;0,"yes","no")</f>
        <v>yes</v>
      </c>
      <c r="C141" t="str">
        <f>IF(COUNTIF(collected_variables_EU!A:A,A141)&gt;0,"yes","no")</f>
        <v>no</v>
      </c>
    </row>
    <row r="142" spans="1:3">
      <c r="A142" t="s">
        <v>3864</v>
      </c>
      <c r="B142" t="str">
        <f>IF(COUNTIF(eucalc_variables!B:B,A142)&gt;0,"yes","no")</f>
        <v>yes</v>
      </c>
      <c r="C142" t="str">
        <f>IF(COUNTIF(collected_variables_EU!A:A,A142)&gt;0,"yes","no")</f>
        <v>no</v>
      </c>
    </row>
    <row r="143" spans="1:3">
      <c r="A143" t="s">
        <v>3850</v>
      </c>
      <c r="B143" t="str">
        <f>IF(COUNTIF(eucalc_variables!B:B,A143)&gt;0,"yes","no")</f>
        <v>yes</v>
      </c>
      <c r="C143" t="str">
        <f>IF(COUNTIF(collected_variables_EU!A:A,A143)&gt;0,"yes","no")</f>
        <v>no</v>
      </c>
    </row>
    <row r="144" spans="1:3">
      <c r="A144" t="s">
        <v>3869</v>
      </c>
      <c r="B144" t="str">
        <f>IF(COUNTIF(eucalc_variables!B:B,A144)&gt;0,"yes","no")</f>
        <v>yes</v>
      </c>
      <c r="C144" t="str">
        <f>IF(COUNTIF(collected_variables_EU!A:A,A144)&gt;0,"yes","no")</f>
        <v>no</v>
      </c>
    </row>
    <row r="145" spans="1:3">
      <c r="A145" t="s">
        <v>3886</v>
      </c>
      <c r="B145" t="str">
        <f>IF(COUNTIF(eucalc_variables!B:B,A145)&gt;0,"yes","no")</f>
        <v>yes</v>
      </c>
      <c r="C145" t="str">
        <f>IF(COUNTIF(collected_variables_EU!A:A,A145)&gt;0,"yes","no")</f>
        <v>no</v>
      </c>
    </row>
    <row r="146" spans="1:3">
      <c r="A146" t="s">
        <v>3822</v>
      </c>
      <c r="B146" t="str">
        <f>IF(COUNTIF(eucalc_variables!B:B,A146)&gt;0,"yes","no")</f>
        <v>yes</v>
      </c>
      <c r="C146" t="str">
        <f>IF(COUNTIF(collected_variables_EU!A:A,A146)&gt;0,"yes","no")</f>
        <v>no</v>
      </c>
    </row>
    <row r="147" spans="1:3">
      <c r="A147" t="s">
        <v>3914</v>
      </c>
      <c r="B147" t="str">
        <f>IF(COUNTIF(eucalc_variables!B:B,A147)&gt;0,"yes","no")</f>
        <v>yes</v>
      </c>
      <c r="C147" t="str">
        <f>IF(COUNTIF(collected_variables_EU!A:A,A147)&gt;0,"yes","no")</f>
        <v>no</v>
      </c>
    </row>
    <row r="148" spans="1:3">
      <c r="A148" t="s">
        <v>3917</v>
      </c>
      <c r="B148" t="str">
        <f>IF(COUNTIF(eucalc_variables!B:B,A148)&gt;0,"yes","no")</f>
        <v>yes</v>
      </c>
      <c r="C148" t="str">
        <f>IF(COUNTIF(collected_variables_EU!A:A,A148)&gt;0,"yes","no")</f>
        <v>no</v>
      </c>
    </row>
    <row r="149" spans="1:3">
      <c r="A149" t="s">
        <v>3923</v>
      </c>
      <c r="B149" t="str">
        <f>IF(COUNTIF(eucalc_variables!B:B,A149)&gt;0,"yes","no")</f>
        <v>yes</v>
      </c>
      <c r="C149" t="str">
        <f>IF(COUNTIF(collected_variables_EU!A:A,A149)&gt;0,"yes","no")</f>
        <v>no</v>
      </c>
    </row>
    <row r="150" spans="1:3">
      <c r="A150" t="s">
        <v>3921</v>
      </c>
      <c r="B150" t="str">
        <f>IF(COUNTIF(eucalc_variables!B:B,A150)&gt;0,"yes","no")</f>
        <v>yes</v>
      </c>
      <c r="C150" t="str">
        <f>IF(COUNTIF(collected_variables_EU!A:A,A150)&gt;0,"yes","no")</f>
        <v>no</v>
      </c>
    </row>
    <row r="151" spans="1:3">
      <c r="A151" t="s">
        <v>3957</v>
      </c>
      <c r="B151" t="str">
        <f>IF(COUNTIF(eucalc_variables!B:B,A151)&gt;0,"yes","no")</f>
        <v>yes</v>
      </c>
      <c r="C151" t="str">
        <f>IF(COUNTIF(collected_variables_EU!A:A,A151)&gt;0,"yes","no")</f>
        <v>no</v>
      </c>
    </row>
    <row r="152" spans="1:3">
      <c r="A152" t="s">
        <v>3960</v>
      </c>
      <c r="B152" t="str">
        <f>IF(COUNTIF(eucalc_variables!B:B,A152)&gt;0,"yes","no")</f>
        <v>yes</v>
      </c>
      <c r="C152" t="str">
        <f>IF(COUNTIF(collected_variables_EU!A:A,A152)&gt;0,"yes","no")</f>
        <v>no</v>
      </c>
    </row>
    <row r="153" spans="1:3">
      <c r="A153" t="s">
        <v>3962</v>
      </c>
      <c r="B153" t="str">
        <f>IF(COUNTIF(eucalc_variables!B:B,A153)&gt;0,"yes","no")</f>
        <v>yes</v>
      </c>
      <c r="C153" t="str">
        <f>IF(COUNTIF(collected_variables_EU!A:A,A153)&gt;0,"yes","no")</f>
        <v>no</v>
      </c>
    </row>
    <row r="154" spans="1:3">
      <c r="A154" t="s">
        <v>8851</v>
      </c>
      <c r="B154" t="str">
        <f>IF(COUNTIF(eucalc_variables!B:B,A154)&gt;0,"yes","no")</f>
        <v>no</v>
      </c>
      <c r="C154" t="str">
        <f>IF(COUNTIF(collected_variables_EU!A:A,A154)&gt;0,"yes","no")</f>
        <v>no</v>
      </c>
    </row>
    <row r="155" spans="1:3">
      <c r="A155" t="s">
        <v>3970</v>
      </c>
      <c r="B155" t="str">
        <f>IF(COUNTIF(eucalc_variables!B:B,A155)&gt;0,"yes","no")</f>
        <v>yes</v>
      </c>
      <c r="C155" t="str">
        <f>IF(COUNTIF(collected_variables_EU!A:A,A155)&gt;0,"yes","no")</f>
        <v>no</v>
      </c>
    </row>
    <row r="156" spans="1:3">
      <c r="A156" t="s">
        <v>8852</v>
      </c>
      <c r="B156" t="str">
        <f>IF(COUNTIF(eucalc_variables!B:B,A156)&gt;0,"yes","no")</f>
        <v>no</v>
      </c>
      <c r="C156" t="str">
        <f>IF(COUNTIF(collected_variables_EU!A:A,A156)&gt;0,"yes","no")</f>
        <v>no</v>
      </c>
    </row>
    <row r="157" spans="1:3">
      <c r="A157" t="s">
        <v>4071</v>
      </c>
      <c r="B157" t="str">
        <f>IF(COUNTIF(eucalc_variables!B:B,A157)&gt;0,"yes","no")</f>
        <v>yes</v>
      </c>
      <c r="C157" t="str">
        <f>IF(COUNTIF(collected_variables_EU!A:A,A157)&gt;0,"yes","no")</f>
        <v>no</v>
      </c>
    </row>
    <row r="158" spans="1:3">
      <c r="A158" t="s">
        <v>8853</v>
      </c>
      <c r="B158" t="str">
        <f>IF(COUNTIF(eucalc_variables!B:B,A158)&gt;0,"yes","no")</f>
        <v>no</v>
      </c>
      <c r="C158" t="str">
        <f>IF(COUNTIF(collected_variables_EU!A:A,A158)&gt;0,"yes","no")</f>
        <v>no</v>
      </c>
    </row>
    <row r="159" spans="1:3">
      <c r="A159" t="s">
        <v>4037</v>
      </c>
      <c r="B159" t="str">
        <f>IF(COUNTIF(eucalc_variables!B:B,A159)&gt;0,"yes","no")</f>
        <v>yes</v>
      </c>
      <c r="C159" t="str">
        <f>IF(COUNTIF(collected_variables_EU!A:A,A159)&gt;0,"yes","no")</f>
        <v>no</v>
      </c>
    </row>
    <row r="160" spans="1:3">
      <c r="A160" t="s">
        <v>8854</v>
      </c>
      <c r="B160" t="str">
        <f>IF(COUNTIF(eucalc_variables!B:B,A160)&gt;0,"yes","no")</f>
        <v>no</v>
      </c>
      <c r="C160" t="str">
        <f>IF(COUNTIF(collected_variables_EU!A:A,A160)&gt;0,"yes","no")</f>
        <v>no</v>
      </c>
    </row>
    <row r="161" spans="1:3">
      <c r="A161" t="s">
        <v>4046</v>
      </c>
      <c r="B161" t="str">
        <f>IF(COUNTIF(eucalc_variables!B:B,A161)&gt;0,"yes","no")</f>
        <v>yes</v>
      </c>
      <c r="C161" t="str">
        <f>IF(COUNTIF(collected_variables_EU!A:A,A161)&gt;0,"yes","no")</f>
        <v>no</v>
      </c>
    </row>
    <row r="162" spans="1:3">
      <c r="A162" t="s">
        <v>8855</v>
      </c>
      <c r="B162" t="str">
        <f>IF(COUNTIF(eucalc_variables!B:B,A162)&gt;0,"yes","no")</f>
        <v>no</v>
      </c>
      <c r="C162" t="str">
        <f>IF(COUNTIF(collected_variables_EU!A:A,A162)&gt;0,"yes","no")</f>
        <v>no</v>
      </c>
    </row>
    <row r="163" spans="1:3">
      <c r="A163" t="s">
        <v>4056</v>
      </c>
      <c r="B163" t="str">
        <f>IF(COUNTIF(eucalc_variables!B:B,A163)&gt;0,"yes","no")</f>
        <v>yes</v>
      </c>
      <c r="C163" t="str">
        <f>IF(COUNTIF(collected_variables_EU!A:A,A163)&gt;0,"yes","no")</f>
        <v>no</v>
      </c>
    </row>
    <row r="164" spans="1:3">
      <c r="A164" t="s">
        <v>8856</v>
      </c>
      <c r="B164" t="str">
        <f>IF(COUNTIF(eucalc_variables!B:B,A164)&gt;0,"yes","no")</f>
        <v>no</v>
      </c>
      <c r="C164" t="str">
        <f>IF(COUNTIF(collected_variables_EU!A:A,A164)&gt;0,"yes","no")</f>
        <v>no</v>
      </c>
    </row>
    <row r="165" spans="1:3">
      <c r="A165" t="s">
        <v>4065</v>
      </c>
      <c r="B165" t="str">
        <f>IF(COUNTIF(eucalc_variables!B:B,A165)&gt;0,"yes","no")</f>
        <v>yes</v>
      </c>
      <c r="C165" t="str">
        <f>IF(COUNTIF(collected_variables_EU!A:A,A165)&gt;0,"yes","no")</f>
        <v>no</v>
      </c>
    </row>
    <row r="166" spans="1:3">
      <c r="A166" t="s">
        <v>8857</v>
      </c>
      <c r="B166" t="str">
        <f>IF(COUNTIF(eucalc_variables!B:B,A166)&gt;0,"yes","no")</f>
        <v>no</v>
      </c>
      <c r="C166" t="str">
        <f>IF(COUNTIF(collected_variables_EU!A:A,A166)&gt;0,"yes","no")</f>
        <v>no</v>
      </c>
    </row>
    <row r="167" spans="1:3">
      <c r="A167" t="s">
        <v>4084</v>
      </c>
      <c r="B167" t="str">
        <f>IF(COUNTIF(eucalc_variables!B:B,A167)&gt;0,"yes","no")</f>
        <v>yes</v>
      </c>
      <c r="C167" t="str">
        <f>IF(COUNTIF(collected_variables_EU!A:A,A167)&gt;0,"yes","no")</f>
        <v>no</v>
      </c>
    </row>
    <row r="168" spans="1:3">
      <c r="A168" t="s">
        <v>8858</v>
      </c>
      <c r="B168" t="str">
        <f>IF(COUNTIF(eucalc_variables!B:B,A168)&gt;0,"yes","no")</f>
        <v>no</v>
      </c>
      <c r="C168" t="str">
        <f>IF(COUNTIF(collected_variables_EU!A:A,A168)&gt;0,"yes","no")</f>
        <v>no</v>
      </c>
    </row>
    <row r="169" spans="1:3">
      <c r="A169" t="s">
        <v>4073</v>
      </c>
      <c r="B169" t="str">
        <f>IF(COUNTIF(eucalc_variables!B:B,A169)&gt;0,"yes","no")</f>
        <v>yes</v>
      </c>
      <c r="C169" t="str">
        <f>IF(COUNTIF(collected_variables_EU!A:A,A169)&gt;0,"yes","no")</f>
        <v>no</v>
      </c>
    </row>
    <row r="170" spans="1:3">
      <c r="A170" t="s">
        <v>3998</v>
      </c>
      <c r="B170" t="str">
        <f>IF(COUNTIF(eucalc_variables!B:B,A170)&gt;0,"yes","no")</f>
        <v>yes</v>
      </c>
      <c r="C170" t="str">
        <f>IF(COUNTIF(collected_variables_EU!A:A,A170)&gt;0,"yes","no")</f>
        <v>no</v>
      </c>
    </row>
    <row r="171" spans="1:3">
      <c r="A171" t="s">
        <v>8859</v>
      </c>
      <c r="B171" t="str">
        <f>IF(COUNTIF(eucalc_variables!B:B,A171)&gt;0,"yes","no")</f>
        <v>no</v>
      </c>
      <c r="C171" t="str">
        <f>IF(COUNTIF(collected_variables_EU!A:A,A171)&gt;0,"yes","no")</f>
        <v>no</v>
      </c>
    </row>
    <row r="172" spans="1:3">
      <c r="A172" t="s">
        <v>8860</v>
      </c>
      <c r="B172" t="str">
        <f>IF(COUNTIF(eucalc_variables!B:B,A172)&gt;0,"yes","no")</f>
        <v>no</v>
      </c>
      <c r="C172" t="str">
        <f>IF(COUNTIF(collected_variables_EU!A:A,A172)&gt;0,"yes","no")</f>
        <v>no</v>
      </c>
    </row>
    <row r="173" spans="1:3">
      <c r="A173" t="s">
        <v>4103</v>
      </c>
      <c r="B173" t="str">
        <f>IF(COUNTIF(eucalc_variables!B:B,A173)&gt;0,"yes","no")</f>
        <v>yes</v>
      </c>
      <c r="C173" t="str">
        <f>IF(COUNTIF(collected_variables_EU!A:A,A173)&gt;0,"yes","no")</f>
        <v>no</v>
      </c>
    </row>
    <row r="174" spans="1:3">
      <c r="A174" t="s">
        <v>8861</v>
      </c>
      <c r="B174" t="str">
        <f>IF(COUNTIF(eucalc_variables!B:B,A174)&gt;0,"yes","no")</f>
        <v>no</v>
      </c>
      <c r="C174" t="str">
        <f>IF(COUNTIF(collected_variables_EU!A:A,A174)&gt;0,"yes","no")</f>
        <v>no</v>
      </c>
    </row>
    <row r="175" spans="1:3">
      <c r="A175" t="s">
        <v>3991</v>
      </c>
      <c r="B175" t="str">
        <f>IF(COUNTIF(eucalc_variables!B:B,A175)&gt;0,"yes","no")</f>
        <v>yes</v>
      </c>
      <c r="C175" t="str">
        <f>IF(COUNTIF(collected_variables_EU!A:A,A175)&gt;0,"yes","no")</f>
        <v>no</v>
      </c>
    </row>
    <row r="176" spans="1:3">
      <c r="A176" t="s">
        <v>8862</v>
      </c>
      <c r="B176" t="str">
        <f>IF(COUNTIF(eucalc_variables!B:B,A176)&gt;0,"yes","no")</f>
        <v>no</v>
      </c>
      <c r="C176" t="str">
        <f>IF(COUNTIF(collected_variables_EU!A:A,A176)&gt;0,"yes","no")</f>
        <v>no</v>
      </c>
    </row>
    <row r="177" spans="1:3">
      <c r="A177" t="s">
        <v>4034</v>
      </c>
      <c r="B177" t="str">
        <f>IF(COUNTIF(eucalc_variables!B:B,A177)&gt;0,"yes","no")</f>
        <v>yes</v>
      </c>
      <c r="C177" t="str">
        <f>IF(COUNTIF(collected_variables_EU!A:A,A177)&gt;0,"yes","no")</f>
        <v>no</v>
      </c>
    </row>
    <row r="178" spans="1:3">
      <c r="A178" t="s">
        <v>8863</v>
      </c>
      <c r="B178" t="str">
        <f>IF(COUNTIF(eucalc_variables!B:B,A178)&gt;0,"yes","no")</f>
        <v>no</v>
      </c>
      <c r="C178" t="str">
        <f>IF(COUNTIF(collected_variables_EU!A:A,A178)&gt;0,"yes","no")</f>
        <v>no</v>
      </c>
    </row>
    <row r="179" spans="1:3">
      <c r="A179" t="s">
        <v>4043</v>
      </c>
      <c r="B179" t="str">
        <f>IF(COUNTIF(eucalc_variables!B:B,A179)&gt;0,"yes","no")</f>
        <v>yes</v>
      </c>
      <c r="C179" t="str">
        <f>IF(COUNTIF(collected_variables_EU!A:A,A179)&gt;0,"yes","no")</f>
        <v>no</v>
      </c>
    </row>
    <row r="180" spans="1:3">
      <c r="A180" t="s">
        <v>8864</v>
      </c>
      <c r="B180" t="str">
        <f>IF(COUNTIF(eucalc_variables!B:B,A180)&gt;0,"yes","no")</f>
        <v>no</v>
      </c>
      <c r="C180" t="str">
        <f>IF(COUNTIF(collected_variables_EU!A:A,A180)&gt;0,"yes","no")</f>
        <v>no</v>
      </c>
    </row>
    <row r="181" spans="1:3">
      <c r="A181" t="s">
        <v>4053</v>
      </c>
      <c r="B181" t="str">
        <f>IF(COUNTIF(eucalc_variables!B:B,A181)&gt;0,"yes","no")</f>
        <v>yes</v>
      </c>
      <c r="C181" t="str">
        <f>IF(COUNTIF(collected_variables_EU!A:A,A181)&gt;0,"yes","no")</f>
        <v>no</v>
      </c>
    </row>
    <row r="182" spans="1:3">
      <c r="A182" t="s">
        <v>8865</v>
      </c>
      <c r="B182" t="str">
        <f>IF(COUNTIF(eucalc_variables!B:B,A182)&gt;0,"yes","no")</f>
        <v>no</v>
      </c>
      <c r="C182" t="str">
        <f>IF(COUNTIF(collected_variables_EU!A:A,A182)&gt;0,"yes","no")</f>
        <v>no</v>
      </c>
    </row>
    <row r="183" spans="1:3">
      <c r="A183" t="s">
        <v>4062</v>
      </c>
      <c r="B183" t="str">
        <f>IF(COUNTIF(eucalc_variables!B:B,A183)&gt;0,"yes","no")</f>
        <v>yes</v>
      </c>
      <c r="C183" t="str">
        <f>IF(COUNTIF(collected_variables_EU!A:A,A183)&gt;0,"yes","no")</f>
        <v>no</v>
      </c>
    </row>
    <row r="184" spans="1:3">
      <c r="A184" t="s">
        <v>8866</v>
      </c>
      <c r="B184" t="str">
        <f>IF(COUNTIF(eucalc_variables!B:B,A184)&gt;0,"yes","no")</f>
        <v>no</v>
      </c>
      <c r="C184" t="str">
        <f>IF(COUNTIF(collected_variables_EU!A:A,A184)&gt;0,"yes","no")</f>
        <v>no</v>
      </c>
    </row>
    <row r="185" spans="1:3">
      <c r="A185" t="s">
        <v>8867</v>
      </c>
      <c r="B185" t="str">
        <f>IF(COUNTIF(eucalc_variables!B:B,A185)&gt;0,"yes","no")</f>
        <v>no</v>
      </c>
      <c r="C185" t="str">
        <f>IF(COUNTIF(collected_variables_EU!A:A,A185)&gt;0,"yes","no")</f>
        <v>no</v>
      </c>
    </row>
    <row r="186" spans="1:3">
      <c r="A186" t="s">
        <v>4141</v>
      </c>
      <c r="B186" t="str">
        <f>IF(COUNTIF(eucalc_variables!B:B,A186)&gt;0,"yes","no")</f>
        <v>yes</v>
      </c>
      <c r="C186" t="str">
        <f>IF(COUNTIF(collected_variables_EU!A:A,A186)&gt;0,"yes","no")</f>
        <v>no</v>
      </c>
    </row>
    <row r="187" spans="1:3">
      <c r="A187" t="s">
        <v>8868</v>
      </c>
      <c r="B187" t="str">
        <f>IF(COUNTIF(eucalc_variables!B:B,A187)&gt;0,"yes","no")</f>
        <v>no</v>
      </c>
      <c r="C187" t="str">
        <f>IF(COUNTIF(collected_variables_EU!A:A,A187)&gt;0,"yes","no")</f>
        <v>no</v>
      </c>
    </row>
    <row r="188" spans="1:3">
      <c r="A188" t="s">
        <v>4109</v>
      </c>
      <c r="B188" t="str">
        <f>IF(COUNTIF(eucalc_variables!B:B,A188)&gt;0,"yes","no")</f>
        <v>yes</v>
      </c>
      <c r="C188" t="str">
        <f>IF(COUNTIF(collected_variables_EU!A:A,A188)&gt;0,"yes","no")</f>
        <v>no</v>
      </c>
    </row>
    <row r="189" spans="1:3">
      <c r="A189" t="s">
        <v>4004</v>
      </c>
      <c r="B189" t="str">
        <f>IF(COUNTIF(eucalc_variables!B:B,A189)&gt;0,"yes","no")</f>
        <v>yes</v>
      </c>
      <c r="C189" t="str">
        <f>IF(COUNTIF(collected_variables_EU!A:A,A189)&gt;0,"yes","no")</f>
        <v>no</v>
      </c>
    </row>
    <row r="190" spans="1:3">
      <c r="A190" t="s">
        <v>8869</v>
      </c>
      <c r="B190" t="str">
        <f>IF(COUNTIF(eucalc_variables!B:B,A190)&gt;0,"yes","no")</f>
        <v>no</v>
      </c>
      <c r="C190" t="str">
        <f>IF(COUNTIF(collected_variables_EU!A:A,A190)&gt;0,"yes","no")</f>
        <v>no</v>
      </c>
    </row>
    <row r="191" spans="1:3">
      <c r="A191" t="s">
        <v>8870</v>
      </c>
      <c r="B191" t="str">
        <f>IF(COUNTIF(eucalc_variables!B:B,A191)&gt;0,"yes","no")</f>
        <v>no</v>
      </c>
      <c r="C191" t="str">
        <f>IF(COUNTIF(collected_variables_EU!A:A,A191)&gt;0,"yes","no")</f>
        <v>no</v>
      </c>
    </row>
    <row r="192" spans="1:3">
      <c r="A192" t="s">
        <v>4011</v>
      </c>
      <c r="B192" t="str">
        <f>IF(COUNTIF(eucalc_variables!B:B,A192)&gt;0,"yes","no")</f>
        <v>yes</v>
      </c>
      <c r="C192" t="str">
        <f>IF(COUNTIF(collected_variables_EU!A:A,A192)&gt;0,"yes","no")</f>
        <v>no</v>
      </c>
    </row>
    <row r="193" spans="1:3">
      <c r="A193" t="s">
        <v>8871</v>
      </c>
      <c r="B193" t="str">
        <f>IF(COUNTIF(eucalc_variables!B:B,A193)&gt;0,"yes","no")</f>
        <v>no</v>
      </c>
      <c r="C193" t="str">
        <f>IF(COUNTIF(collected_variables_EU!A:A,A193)&gt;0,"yes","no")</f>
        <v>no</v>
      </c>
    </row>
    <row r="194" spans="1:3">
      <c r="A194" t="s">
        <v>8872</v>
      </c>
      <c r="B194" t="str">
        <f>IF(COUNTIF(eucalc_variables!B:B,A194)&gt;0,"yes","no")</f>
        <v>no</v>
      </c>
      <c r="C194" t="str">
        <f>IF(COUNTIF(collected_variables_EU!A:A,A194)&gt;0,"yes","no")</f>
        <v>no</v>
      </c>
    </row>
    <row r="195" spans="1:3">
      <c r="A195" t="s">
        <v>4100</v>
      </c>
      <c r="B195" t="str">
        <f>IF(COUNTIF(eucalc_variables!B:B,A195)&gt;0,"yes","no")</f>
        <v>yes</v>
      </c>
      <c r="C195" t="str">
        <f>IF(COUNTIF(collected_variables_EU!A:A,A195)&gt;0,"yes","no")</f>
        <v>no</v>
      </c>
    </row>
    <row r="196" spans="1:3">
      <c r="A196" t="s">
        <v>8873</v>
      </c>
      <c r="B196" t="str">
        <f>IF(COUNTIF(eucalc_variables!B:B,A196)&gt;0,"yes","no")</f>
        <v>no</v>
      </c>
      <c r="C196" t="str">
        <f>IF(COUNTIF(collected_variables_EU!A:A,A196)&gt;0,"yes","no")</f>
        <v>no</v>
      </c>
    </row>
    <row r="197" spans="1:3">
      <c r="A197" t="s">
        <v>3988</v>
      </c>
      <c r="B197" t="str">
        <f>IF(COUNTIF(eucalc_variables!B:B,A197)&gt;0,"yes","no")</f>
        <v>yes</v>
      </c>
      <c r="C197" t="str">
        <f>IF(COUNTIF(collected_variables_EU!A:A,A197)&gt;0,"yes","no")</f>
        <v>no</v>
      </c>
    </row>
    <row r="198" spans="1:3">
      <c r="A198" t="s">
        <v>8874</v>
      </c>
      <c r="B198" t="str">
        <f>IF(COUNTIF(eucalc_variables!B:B,A198)&gt;0,"yes","no")</f>
        <v>no</v>
      </c>
      <c r="C198" t="str">
        <f>IF(COUNTIF(collected_variables_EU!A:A,A198)&gt;0,"yes","no")</f>
        <v>no</v>
      </c>
    </row>
    <row r="199" spans="1:3">
      <c r="A199" t="s">
        <v>4032</v>
      </c>
      <c r="B199" t="str">
        <f>IF(COUNTIF(eucalc_variables!B:B,A199)&gt;0,"yes","no")</f>
        <v>yes</v>
      </c>
      <c r="C199" t="str">
        <f>IF(COUNTIF(collected_variables_EU!A:A,A199)&gt;0,"yes","no")</f>
        <v>no</v>
      </c>
    </row>
    <row r="200" spans="1:3">
      <c r="A200" t="s">
        <v>8875</v>
      </c>
      <c r="B200" t="str">
        <f>IF(COUNTIF(eucalc_variables!B:B,A200)&gt;0,"yes","no")</f>
        <v>no</v>
      </c>
      <c r="C200" t="str">
        <f>IF(COUNTIF(collected_variables_EU!A:A,A200)&gt;0,"yes","no")</f>
        <v>no</v>
      </c>
    </row>
    <row r="201" spans="1:3">
      <c r="A201" t="s">
        <v>4041</v>
      </c>
      <c r="B201" t="str">
        <f>IF(COUNTIF(eucalc_variables!B:B,A201)&gt;0,"yes","no")</f>
        <v>yes</v>
      </c>
      <c r="C201" t="str">
        <f>IF(COUNTIF(collected_variables_EU!A:A,A201)&gt;0,"yes","no")</f>
        <v>no</v>
      </c>
    </row>
    <row r="202" spans="1:3">
      <c r="A202" t="s">
        <v>8876</v>
      </c>
      <c r="B202" t="str">
        <f>IF(COUNTIF(eucalc_variables!B:B,A202)&gt;0,"yes","no")</f>
        <v>no</v>
      </c>
      <c r="C202" t="str">
        <f>IF(COUNTIF(collected_variables_EU!A:A,A202)&gt;0,"yes","no")</f>
        <v>no</v>
      </c>
    </row>
    <row r="203" spans="1:3">
      <c r="A203" t="s">
        <v>4051</v>
      </c>
      <c r="B203" t="str">
        <f>IF(COUNTIF(eucalc_variables!B:B,A203)&gt;0,"yes","no")</f>
        <v>yes</v>
      </c>
      <c r="C203" t="str">
        <f>IF(COUNTIF(collected_variables_EU!A:A,A203)&gt;0,"yes","no")</f>
        <v>no</v>
      </c>
    </row>
    <row r="204" spans="1:3">
      <c r="A204" t="s">
        <v>8877</v>
      </c>
      <c r="B204" t="str">
        <f>IF(COUNTIF(eucalc_variables!B:B,A204)&gt;0,"yes","no")</f>
        <v>no</v>
      </c>
      <c r="C204" t="str">
        <f>IF(COUNTIF(collected_variables_EU!A:A,A204)&gt;0,"yes","no")</f>
        <v>no</v>
      </c>
    </row>
    <row r="205" spans="1:3">
      <c r="A205" t="s">
        <v>4060</v>
      </c>
      <c r="B205" t="str">
        <f>IF(COUNTIF(eucalc_variables!B:B,A205)&gt;0,"yes","no")</f>
        <v>yes</v>
      </c>
      <c r="C205" t="str">
        <f>IF(COUNTIF(collected_variables_EU!A:A,A205)&gt;0,"yes","no")</f>
        <v>no</v>
      </c>
    </row>
    <row r="206" spans="1:3">
      <c r="A206" t="s">
        <v>8878</v>
      </c>
      <c r="B206" t="str">
        <f>IF(COUNTIF(eucalc_variables!B:B,A206)&gt;0,"yes","no")</f>
        <v>no</v>
      </c>
      <c r="C206" t="str">
        <f>IF(COUNTIF(collected_variables_EU!A:A,A206)&gt;0,"yes","no")</f>
        <v>no</v>
      </c>
    </row>
    <row r="207" spans="1:3">
      <c r="A207" t="s">
        <v>8879</v>
      </c>
      <c r="B207" t="str">
        <f>IF(COUNTIF(eucalc_variables!B:B,A207)&gt;0,"yes","no")</f>
        <v>no</v>
      </c>
      <c r="C207" t="str">
        <f>IF(COUNTIF(collected_variables_EU!A:A,A207)&gt;0,"yes","no")</f>
        <v>no</v>
      </c>
    </row>
    <row r="208" spans="1:3">
      <c r="A208" t="s">
        <v>4139</v>
      </c>
      <c r="B208" t="str">
        <f>IF(COUNTIF(eucalc_variables!B:B,A208)&gt;0,"yes","no")</f>
        <v>yes</v>
      </c>
      <c r="C208" t="str">
        <f>IF(COUNTIF(collected_variables_EU!A:A,A208)&gt;0,"yes","no")</f>
        <v>no</v>
      </c>
    </row>
    <row r="209" spans="1:3">
      <c r="A209" t="s">
        <v>8880</v>
      </c>
      <c r="B209" t="str">
        <f>IF(COUNTIF(eucalc_variables!B:B,A209)&gt;0,"yes","no")</f>
        <v>no</v>
      </c>
      <c r="C209" t="str">
        <f>IF(COUNTIF(collected_variables_EU!A:A,A209)&gt;0,"yes","no")</f>
        <v>no</v>
      </c>
    </row>
    <row r="210" spans="1:3">
      <c r="A210" t="s">
        <v>4107</v>
      </c>
      <c r="B210" t="str">
        <f>IF(COUNTIF(eucalc_variables!B:B,A210)&gt;0,"yes","no")</f>
        <v>yes</v>
      </c>
      <c r="C210" t="str">
        <f>IF(COUNTIF(collected_variables_EU!A:A,A210)&gt;0,"yes","no")</f>
        <v>no</v>
      </c>
    </row>
    <row r="211" spans="1:3">
      <c r="A211" t="s">
        <v>4002</v>
      </c>
      <c r="B211" t="str">
        <f>IF(COUNTIF(eucalc_variables!B:B,A211)&gt;0,"yes","no")</f>
        <v>yes</v>
      </c>
      <c r="C211" t="str">
        <f>IF(COUNTIF(collected_variables_EU!A:A,A211)&gt;0,"yes","no")</f>
        <v>no</v>
      </c>
    </row>
    <row r="212" spans="1:3">
      <c r="A212" t="s">
        <v>8881</v>
      </c>
      <c r="B212" t="str">
        <f>IF(COUNTIF(eucalc_variables!B:B,A212)&gt;0,"yes","no")</f>
        <v>no</v>
      </c>
      <c r="C212" t="str">
        <f>IF(COUNTIF(collected_variables_EU!A:A,A212)&gt;0,"yes","no")</f>
        <v>no</v>
      </c>
    </row>
    <row r="213" spans="1:3">
      <c r="A213" t="s">
        <v>8882</v>
      </c>
      <c r="B213" t="str">
        <f>IF(COUNTIF(eucalc_variables!B:B,A213)&gt;0,"yes","no")</f>
        <v>no</v>
      </c>
      <c r="C213" t="str">
        <f>IF(COUNTIF(collected_variables_EU!A:A,A213)&gt;0,"yes","no")</f>
        <v>no</v>
      </c>
    </row>
    <row r="214" spans="1:3">
      <c r="A214" t="s">
        <v>4008</v>
      </c>
      <c r="B214" t="str">
        <f>IF(COUNTIF(eucalc_variables!B:B,A214)&gt;0,"yes","no")</f>
        <v>yes</v>
      </c>
      <c r="C214" t="str">
        <f>IF(COUNTIF(collected_variables_EU!A:A,A214)&gt;0,"yes","no")</f>
        <v>no</v>
      </c>
    </row>
    <row r="215" spans="1:3">
      <c r="A215" t="s">
        <v>8883</v>
      </c>
      <c r="B215" t="str">
        <f>IF(COUNTIF(eucalc_variables!B:B,A215)&gt;0,"yes","no")</f>
        <v>no</v>
      </c>
      <c r="C215" t="str">
        <f>IF(COUNTIF(collected_variables_EU!A:A,A215)&gt;0,"yes","no")</f>
        <v>no</v>
      </c>
    </row>
    <row r="216" spans="1:3">
      <c r="A216" t="s">
        <v>8884</v>
      </c>
      <c r="B216" t="str">
        <f>IF(COUNTIF(eucalc_variables!B:B,A216)&gt;0,"yes","no")</f>
        <v>no</v>
      </c>
      <c r="C216" t="str">
        <f>IF(COUNTIF(collected_variables_EU!A:A,A216)&gt;0,"yes","no")</f>
        <v>no</v>
      </c>
    </row>
    <row r="217" spans="1:3">
      <c r="A217" t="s">
        <v>8885</v>
      </c>
      <c r="B217" t="str">
        <f>IF(COUNTIF(eucalc_variables!B:B,A217)&gt;0,"yes","no")</f>
        <v>no</v>
      </c>
      <c r="C217" t="str">
        <f>IF(COUNTIF(collected_variables_EU!A:A,A217)&gt;0,"yes","no")</f>
        <v>no</v>
      </c>
    </row>
    <row r="218" spans="1:3">
      <c r="A218" t="s">
        <v>8886</v>
      </c>
      <c r="B218" t="str">
        <f>IF(COUNTIF(eucalc_variables!B:B,A218)&gt;0,"yes","no")</f>
        <v>no</v>
      </c>
      <c r="C218" t="str">
        <f>IF(COUNTIF(collected_variables_EU!A:A,A218)&gt;0,"yes","no")</f>
        <v>no</v>
      </c>
    </row>
    <row r="219" spans="1:3">
      <c r="A219" t="s">
        <v>8887</v>
      </c>
      <c r="B219" t="str">
        <f>IF(COUNTIF(eucalc_variables!B:B,A219)&gt;0,"yes","no")</f>
        <v>no</v>
      </c>
      <c r="C219" t="str">
        <f>IF(COUNTIF(collected_variables_EU!A:A,A219)&gt;0,"yes","no")</f>
        <v>no</v>
      </c>
    </row>
    <row r="220" spans="1:3">
      <c r="A220" t="s">
        <v>8888</v>
      </c>
      <c r="B220" t="str">
        <f>IF(COUNTIF(eucalc_variables!B:B,A220)&gt;0,"yes","no")</f>
        <v>no</v>
      </c>
      <c r="C220" t="str">
        <f>IF(COUNTIF(collected_variables_EU!A:A,A220)&gt;0,"yes","no")</f>
        <v>no</v>
      </c>
    </row>
    <row r="221" spans="1:3">
      <c r="A221" t="s">
        <v>8889</v>
      </c>
      <c r="B221" t="str">
        <f>IF(COUNTIF(eucalc_variables!B:B,A221)&gt;0,"yes","no")</f>
        <v>no</v>
      </c>
      <c r="C221" t="str">
        <f>IF(COUNTIF(collected_variables_EU!A:A,A221)&gt;0,"yes","no")</f>
        <v>no</v>
      </c>
    </row>
    <row r="222" spans="1:3">
      <c r="A222" t="s">
        <v>8890</v>
      </c>
      <c r="B222" t="str">
        <f>IF(COUNTIF(eucalc_variables!B:B,A222)&gt;0,"yes","no")</f>
        <v>no</v>
      </c>
      <c r="C222" t="str">
        <f>IF(COUNTIF(collected_variables_EU!A:A,A222)&gt;0,"yes","no")</f>
        <v>no</v>
      </c>
    </row>
    <row r="223" spans="1:3">
      <c r="A223" t="s">
        <v>4165</v>
      </c>
      <c r="B223" t="str">
        <f>IF(COUNTIF(eucalc_variables!B:B,A223)&gt;0,"yes","no")</f>
        <v>yes</v>
      </c>
      <c r="C223" t="str">
        <f>IF(COUNTIF(collected_variables_EU!A:A,A223)&gt;0,"yes","no")</f>
        <v>no</v>
      </c>
    </row>
    <row r="224" spans="1:3">
      <c r="A224" t="s">
        <v>4168</v>
      </c>
      <c r="B224" t="str">
        <f>IF(COUNTIF(eucalc_variables!B:B,A224)&gt;0,"yes","no")</f>
        <v>yes</v>
      </c>
      <c r="C224" t="str">
        <f>IF(COUNTIF(collected_variables_EU!A:A,A224)&gt;0,"yes","no")</f>
        <v>no</v>
      </c>
    </row>
    <row r="225" spans="1:3">
      <c r="A225" t="s">
        <v>4170</v>
      </c>
      <c r="B225" t="str">
        <f>IF(COUNTIF(eucalc_variables!B:B,A225)&gt;0,"yes","no")</f>
        <v>yes</v>
      </c>
      <c r="C225" t="str">
        <f>IF(COUNTIF(collected_variables_EU!A:A,A225)&gt;0,"yes","no")</f>
        <v>no</v>
      </c>
    </row>
    <row r="226" spans="1:3">
      <c r="A226" t="s">
        <v>4176</v>
      </c>
      <c r="B226" t="str">
        <f>IF(COUNTIF(eucalc_variables!B:B,A226)&gt;0,"yes","no")</f>
        <v>yes</v>
      </c>
      <c r="C226" t="str">
        <f>IF(COUNTIF(collected_variables_EU!A:A,A226)&gt;0,"yes","no")</f>
        <v>no</v>
      </c>
    </row>
    <row r="227" spans="1:3">
      <c r="A227" t="s">
        <v>4179</v>
      </c>
      <c r="B227" t="str">
        <f>IF(COUNTIF(eucalc_variables!B:B,A227)&gt;0,"yes","no")</f>
        <v>yes</v>
      </c>
      <c r="C227" t="str">
        <f>IF(COUNTIF(collected_variables_EU!A:A,A227)&gt;0,"yes","no")</f>
        <v>no</v>
      </c>
    </row>
    <row r="228" spans="1:3">
      <c r="A228" t="s">
        <v>4181</v>
      </c>
      <c r="B228" t="str">
        <f>IF(COUNTIF(eucalc_variables!B:B,A228)&gt;0,"yes","no")</f>
        <v>yes</v>
      </c>
      <c r="C228" t="str">
        <f>IF(COUNTIF(collected_variables_EU!A:A,A228)&gt;0,"yes","no")</f>
        <v>no</v>
      </c>
    </row>
    <row r="229" spans="1:3">
      <c r="A229" t="s">
        <v>4206</v>
      </c>
      <c r="B229" t="str">
        <f>IF(COUNTIF(eucalc_variables!B:B,A229)&gt;0,"yes","no")</f>
        <v>yes</v>
      </c>
      <c r="C229" t="str">
        <f>IF(COUNTIF(collected_variables_EU!A:A,A229)&gt;0,"yes","no")</f>
        <v>no</v>
      </c>
    </row>
    <row r="230" spans="1:3">
      <c r="A230" t="s">
        <v>4210</v>
      </c>
      <c r="B230" t="str">
        <f>IF(COUNTIF(eucalc_variables!B:B,A230)&gt;0,"yes","no")</f>
        <v>yes</v>
      </c>
      <c r="C230" t="str">
        <f>IF(COUNTIF(collected_variables_EU!A:A,A230)&gt;0,"yes","no")</f>
        <v>no</v>
      </c>
    </row>
    <row r="231" spans="1:3">
      <c r="A231" t="s">
        <v>8891</v>
      </c>
      <c r="B231" t="str">
        <f>IF(COUNTIF(eucalc_variables!B:B,A231)&gt;0,"yes","no")</f>
        <v>no</v>
      </c>
      <c r="C231" t="str">
        <f>IF(COUNTIF(collected_variables_EU!A:A,A231)&gt;0,"yes","no")</f>
        <v>no</v>
      </c>
    </row>
    <row r="232" spans="1:3">
      <c r="A232" t="s">
        <v>8892</v>
      </c>
      <c r="B232" t="str">
        <f>IF(COUNTIF(eucalc_variables!B:B,A232)&gt;0,"yes","no")</f>
        <v>no</v>
      </c>
      <c r="C232" t="str">
        <f>IF(COUNTIF(collected_variables_EU!A:A,A232)&gt;0,"yes","no")</f>
        <v>no</v>
      </c>
    </row>
    <row r="233" spans="1:3">
      <c r="A233" t="s">
        <v>8893</v>
      </c>
      <c r="B233" t="str">
        <f>IF(COUNTIF(eucalc_variables!B:B,A233)&gt;0,"yes","no")</f>
        <v>no</v>
      </c>
      <c r="C233" t="str">
        <f>IF(COUNTIF(collected_variables_EU!A:A,A233)&gt;0,"yes","no")</f>
        <v>no</v>
      </c>
    </row>
    <row r="234" spans="1:3">
      <c r="A234" t="s">
        <v>8894</v>
      </c>
      <c r="B234" t="str">
        <f>IF(COUNTIF(eucalc_variables!B:B,A234)&gt;0,"yes","no")</f>
        <v>no</v>
      </c>
      <c r="C234" t="str">
        <f>IF(COUNTIF(collected_variables_EU!A:A,A234)&gt;0,"yes","no")</f>
        <v>no</v>
      </c>
    </row>
    <row r="235" spans="1:3">
      <c r="A235" t="s">
        <v>4230</v>
      </c>
      <c r="B235" t="str">
        <f>IF(COUNTIF(eucalc_variables!B:B,A235)&gt;0,"yes","no")</f>
        <v>yes</v>
      </c>
      <c r="C235" t="str">
        <f>IF(COUNTIF(collected_variables_EU!A:A,A235)&gt;0,"yes","no")</f>
        <v>no</v>
      </c>
    </row>
    <row r="236" spans="1:3">
      <c r="A236" t="s">
        <v>4235</v>
      </c>
      <c r="B236" t="str">
        <f>IF(COUNTIF(eucalc_variables!B:B,A236)&gt;0,"yes","no")</f>
        <v>yes</v>
      </c>
      <c r="C236" t="str">
        <f>IF(COUNTIF(collected_variables_EU!A:A,A236)&gt;0,"yes","no")</f>
        <v>no</v>
      </c>
    </row>
    <row r="237" spans="1:3">
      <c r="A237" t="s">
        <v>4237</v>
      </c>
      <c r="B237" t="str">
        <f>IF(COUNTIF(eucalc_variables!B:B,A237)&gt;0,"yes","no")</f>
        <v>yes</v>
      </c>
      <c r="C237" t="str">
        <f>IF(COUNTIF(collected_variables_EU!A:A,A237)&gt;0,"yes","no")</f>
        <v>no</v>
      </c>
    </row>
    <row r="238" spans="1:3">
      <c r="A238" t="s">
        <v>4240</v>
      </c>
      <c r="B238" t="str">
        <f>IF(COUNTIF(eucalc_variables!B:B,A238)&gt;0,"yes","no")</f>
        <v>yes</v>
      </c>
      <c r="C238" t="str">
        <f>IF(COUNTIF(collected_variables_EU!A:A,A238)&gt;0,"yes","no")</f>
        <v>no</v>
      </c>
    </row>
    <row r="239" spans="1:3">
      <c r="A239" t="s">
        <v>4243</v>
      </c>
      <c r="B239" t="str">
        <f>IF(COUNTIF(eucalc_variables!B:B,A239)&gt;0,"yes","no")</f>
        <v>yes</v>
      </c>
      <c r="C239" t="str">
        <f>IF(COUNTIF(collected_variables_EU!A:A,A239)&gt;0,"yes","no")</f>
        <v>no</v>
      </c>
    </row>
    <row r="240" spans="1:3">
      <c r="A240" t="s">
        <v>4249</v>
      </c>
      <c r="B240" t="str">
        <f>IF(COUNTIF(eucalc_variables!B:B,A240)&gt;0,"yes","no")</f>
        <v>yes</v>
      </c>
      <c r="C240" t="str">
        <f>IF(COUNTIF(collected_variables_EU!A:A,A240)&gt;0,"yes","no")</f>
        <v>no</v>
      </c>
    </row>
    <row r="241" spans="1:3">
      <c r="A241" t="s">
        <v>4259</v>
      </c>
      <c r="B241" t="str">
        <f>IF(COUNTIF(eucalc_variables!B:B,A241)&gt;0,"yes","no")</f>
        <v>yes</v>
      </c>
      <c r="C241" t="str">
        <f>IF(COUNTIF(collected_variables_EU!A:A,A241)&gt;0,"yes","no")</f>
        <v>no</v>
      </c>
    </row>
    <row r="242" spans="1:3">
      <c r="A242" t="s">
        <v>4261</v>
      </c>
      <c r="B242" t="str">
        <f>IF(COUNTIF(eucalc_variables!B:B,A242)&gt;0,"yes","no")</f>
        <v>yes</v>
      </c>
      <c r="C242" t="str">
        <f>IF(COUNTIF(collected_variables_EU!A:A,A242)&gt;0,"yes","no")</f>
        <v>no</v>
      </c>
    </row>
    <row r="243" spans="1:3">
      <c r="A243" t="s">
        <v>4263</v>
      </c>
      <c r="B243" t="str">
        <f>IF(COUNTIF(eucalc_variables!B:B,A243)&gt;0,"yes","no")</f>
        <v>yes</v>
      </c>
      <c r="C243" t="str">
        <f>IF(COUNTIF(collected_variables_EU!A:A,A243)&gt;0,"yes","no")</f>
        <v>no</v>
      </c>
    </row>
    <row r="244" spans="1:3">
      <c r="A244" t="s">
        <v>4265</v>
      </c>
      <c r="B244" t="str">
        <f>IF(COUNTIF(eucalc_variables!B:B,A244)&gt;0,"yes","no")</f>
        <v>yes</v>
      </c>
      <c r="C244" t="str">
        <f>IF(COUNTIF(collected_variables_EU!A:A,A244)&gt;0,"yes","no")</f>
        <v>no</v>
      </c>
    </row>
    <row r="245" spans="1:3">
      <c r="A245" t="s">
        <v>4269</v>
      </c>
      <c r="B245" t="str">
        <f>IF(COUNTIF(eucalc_variables!B:B,A245)&gt;0,"yes","no")</f>
        <v>yes</v>
      </c>
      <c r="C245" t="str">
        <f>IF(COUNTIF(collected_variables_EU!A:A,A245)&gt;0,"yes","no")</f>
        <v>no</v>
      </c>
    </row>
    <row r="246" spans="1:3">
      <c r="A246" t="s">
        <v>4271</v>
      </c>
      <c r="B246" t="str">
        <f>IF(COUNTIF(eucalc_variables!B:B,A246)&gt;0,"yes","no")</f>
        <v>yes</v>
      </c>
      <c r="C246" t="str">
        <f>IF(COUNTIF(collected_variables_EU!A:A,A246)&gt;0,"yes","no")</f>
        <v>no</v>
      </c>
    </row>
    <row r="247" spans="1:3">
      <c r="A247" t="s">
        <v>4274</v>
      </c>
      <c r="B247" t="str">
        <f>IF(COUNTIF(eucalc_variables!B:B,A247)&gt;0,"yes","no")</f>
        <v>yes</v>
      </c>
      <c r="C247" t="str">
        <f>IF(COUNTIF(collected_variables_EU!A:A,A247)&gt;0,"yes","no")</f>
        <v>no</v>
      </c>
    </row>
    <row r="248" spans="1:3">
      <c r="A248" t="s">
        <v>4277</v>
      </c>
      <c r="B248" t="str">
        <f>IF(COUNTIF(eucalc_variables!B:B,A248)&gt;0,"yes","no")</f>
        <v>yes</v>
      </c>
      <c r="C248" t="str">
        <f>IF(COUNTIF(collected_variables_EU!A:A,A248)&gt;0,"yes","no")</f>
        <v>no</v>
      </c>
    </row>
    <row r="249" spans="1:3">
      <c r="A249" t="s">
        <v>4279</v>
      </c>
      <c r="B249" t="str">
        <f>IF(COUNTIF(eucalc_variables!B:B,A249)&gt;0,"yes","no")</f>
        <v>yes</v>
      </c>
      <c r="C249" t="str">
        <f>IF(COUNTIF(collected_variables_EU!A:A,A249)&gt;0,"yes","no")</f>
        <v>no</v>
      </c>
    </row>
    <row r="250" spans="1:3">
      <c r="A250" t="s">
        <v>4283</v>
      </c>
      <c r="B250" t="str">
        <f>IF(COUNTIF(eucalc_variables!B:B,A250)&gt;0,"yes","no")</f>
        <v>yes</v>
      </c>
      <c r="C250" t="str">
        <f>IF(COUNTIF(collected_variables_EU!A:A,A250)&gt;0,"yes","no")</f>
        <v>no</v>
      </c>
    </row>
    <row r="251" spans="1:3">
      <c r="A251" t="s">
        <v>4287</v>
      </c>
      <c r="B251" t="str">
        <f>IF(COUNTIF(eucalc_variables!B:B,A251)&gt;0,"yes","no")</f>
        <v>yes</v>
      </c>
      <c r="C251" t="str">
        <f>IF(COUNTIF(collected_variables_EU!A:A,A251)&gt;0,"yes","no")</f>
        <v>no</v>
      </c>
    </row>
    <row r="252" spans="1:3">
      <c r="A252" t="s">
        <v>4291</v>
      </c>
      <c r="B252" t="str">
        <f>IF(COUNTIF(eucalc_variables!B:B,A252)&gt;0,"yes","no")</f>
        <v>yes</v>
      </c>
      <c r="C252" t="str">
        <f>IF(COUNTIF(collected_variables_EU!A:A,A252)&gt;0,"yes","no")</f>
        <v>no</v>
      </c>
    </row>
    <row r="253" spans="1:3">
      <c r="A253" t="s">
        <v>4294</v>
      </c>
      <c r="B253" t="str">
        <f>IF(COUNTIF(eucalc_variables!B:B,A253)&gt;0,"yes","no")</f>
        <v>yes</v>
      </c>
      <c r="C253" t="str">
        <f>IF(COUNTIF(collected_variables_EU!A:A,A253)&gt;0,"yes","no")</f>
        <v>no</v>
      </c>
    </row>
    <row r="254" spans="1:3">
      <c r="A254" t="s">
        <v>4297</v>
      </c>
      <c r="B254" t="str">
        <f>IF(COUNTIF(eucalc_variables!B:B,A254)&gt;0,"yes","no")</f>
        <v>yes</v>
      </c>
      <c r="C254" t="str">
        <f>IF(COUNTIF(collected_variables_EU!A:A,A254)&gt;0,"yes","no")</f>
        <v>no</v>
      </c>
    </row>
    <row r="255" spans="1:3">
      <c r="A255" t="s">
        <v>4302</v>
      </c>
      <c r="B255" t="str">
        <f>IF(COUNTIF(eucalc_variables!B:B,A255)&gt;0,"yes","no")</f>
        <v>yes</v>
      </c>
      <c r="C255" t="str">
        <f>IF(COUNTIF(collected_variables_EU!A:A,A255)&gt;0,"yes","no")</f>
        <v>no</v>
      </c>
    </row>
    <row r="256" spans="1:3">
      <c r="A256" t="s">
        <v>4304</v>
      </c>
      <c r="B256" t="str">
        <f>IF(COUNTIF(eucalc_variables!B:B,A256)&gt;0,"yes","no")</f>
        <v>yes</v>
      </c>
      <c r="C256" t="str">
        <f>IF(COUNTIF(collected_variables_EU!A:A,A256)&gt;0,"yes","no")</f>
        <v>no</v>
      </c>
    </row>
    <row r="257" spans="1:3">
      <c r="A257" t="s">
        <v>4310</v>
      </c>
      <c r="B257" t="str">
        <f>IF(COUNTIF(eucalc_variables!B:B,A257)&gt;0,"yes","no")</f>
        <v>yes</v>
      </c>
      <c r="C257" t="str">
        <f>IF(COUNTIF(collected_variables_EU!A:A,A257)&gt;0,"yes","no")</f>
        <v>no</v>
      </c>
    </row>
    <row r="258" spans="1:3">
      <c r="A258" t="s">
        <v>4376</v>
      </c>
      <c r="B258" t="str">
        <f>IF(COUNTIF(eucalc_variables!B:B,A258)&gt;0,"yes","no")</f>
        <v>yes</v>
      </c>
      <c r="C258" t="str">
        <f>IF(COUNTIF(collected_variables_EU!A:A,A258)&gt;0,"yes","no")</f>
        <v>no</v>
      </c>
    </row>
    <row r="259" spans="1:3">
      <c r="A259" t="s">
        <v>8895</v>
      </c>
      <c r="B259" t="str">
        <f>IF(COUNTIF(eucalc_variables!B:B,A259)&gt;0,"yes","no")</f>
        <v>no</v>
      </c>
      <c r="C259" t="str">
        <f>IF(COUNTIF(collected_variables_EU!A:A,A259)&gt;0,"yes","no")</f>
        <v>no</v>
      </c>
    </row>
    <row r="260" spans="1:3">
      <c r="A260" t="s">
        <v>4380</v>
      </c>
      <c r="B260" t="str">
        <f>IF(COUNTIF(eucalc_variables!B:B,A260)&gt;0,"yes","no")</f>
        <v>yes</v>
      </c>
      <c r="C260" t="str">
        <f>IF(COUNTIF(collected_variables_EU!A:A,A260)&gt;0,"yes","no")</f>
        <v>no</v>
      </c>
    </row>
    <row r="261" spans="1:3">
      <c r="A261" t="s">
        <v>4382</v>
      </c>
      <c r="B261" t="str">
        <f>IF(COUNTIF(eucalc_variables!B:B,A261)&gt;0,"yes","no")</f>
        <v>yes</v>
      </c>
      <c r="C261" t="str">
        <f>IF(COUNTIF(collected_variables_EU!A:A,A261)&gt;0,"yes","no")</f>
        <v>no</v>
      </c>
    </row>
    <row r="262" spans="1:3">
      <c r="A262" t="s">
        <v>4373</v>
      </c>
      <c r="B262" t="str">
        <f>IF(COUNTIF(eucalc_variables!B:B,A262)&gt;0,"yes","no")</f>
        <v>yes</v>
      </c>
      <c r="C262" t="str">
        <f>IF(COUNTIF(collected_variables_EU!A:A,A262)&gt;0,"yes","no")</f>
        <v>no</v>
      </c>
    </row>
    <row r="263" spans="1:3">
      <c r="A263" t="s">
        <v>4386</v>
      </c>
      <c r="B263" t="str">
        <f>IF(COUNTIF(eucalc_variables!B:B,A263)&gt;0,"yes","no")</f>
        <v>yes</v>
      </c>
      <c r="C263" t="str">
        <f>IF(COUNTIF(collected_variables_EU!A:A,A263)&gt;0,"yes","no")</f>
        <v>no</v>
      </c>
    </row>
    <row r="264" spans="1:3">
      <c r="A264" t="s">
        <v>4399</v>
      </c>
      <c r="B264" t="str">
        <f>IF(COUNTIF(eucalc_variables!B:B,A264)&gt;0,"yes","no")</f>
        <v>yes</v>
      </c>
      <c r="C264" t="str">
        <f>IF(COUNTIF(collected_variables_EU!A:A,A264)&gt;0,"yes","no")</f>
        <v>no</v>
      </c>
    </row>
    <row r="265" spans="1:3">
      <c r="A265" t="s">
        <v>4418</v>
      </c>
      <c r="B265" t="str">
        <f>IF(COUNTIF(eucalc_variables!B:B,A265)&gt;0,"yes","no")</f>
        <v>yes</v>
      </c>
      <c r="C265" t="str">
        <f>IF(COUNTIF(collected_variables_EU!A:A,A265)&gt;0,"yes","no")</f>
        <v>no</v>
      </c>
    </row>
    <row r="266" spans="1:3">
      <c r="A266" t="s">
        <v>8896</v>
      </c>
      <c r="B266" t="str">
        <f>IF(COUNTIF(eucalc_variables!B:B,A266)&gt;0,"yes","no")</f>
        <v>no</v>
      </c>
      <c r="C266" t="str">
        <f>IF(COUNTIF(collected_variables_EU!A:A,A266)&gt;0,"yes","no")</f>
        <v>no</v>
      </c>
    </row>
    <row r="267" spans="1:3">
      <c r="A267" t="s">
        <v>8897</v>
      </c>
      <c r="B267" t="str">
        <f>IF(COUNTIF(eucalc_variables!B:B,A267)&gt;0,"yes","no")</f>
        <v>no</v>
      </c>
      <c r="C267" t="str">
        <f>IF(COUNTIF(collected_variables_EU!A:A,A267)&gt;0,"yes","no")</f>
        <v>no</v>
      </c>
    </row>
    <row r="268" spans="1:3">
      <c r="A268" t="s">
        <v>4420</v>
      </c>
      <c r="B268" t="str">
        <f>IF(COUNTIF(eucalc_variables!B:B,A268)&gt;0,"yes","no")</f>
        <v>yes</v>
      </c>
      <c r="C268" t="str">
        <f>IF(COUNTIF(collected_variables_EU!A:A,A268)&gt;0,"yes","no")</f>
        <v>no</v>
      </c>
    </row>
    <row r="269" spans="1:3">
      <c r="A269" t="s">
        <v>8898</v>
      </c>
      <c r="B269" t="str">
        <f>IF(COUNTIF(eucalc_variables!B:B,A269)&gt;0,"yes","no")</f>
        <v>no</v>
      </c>
      <c r="C269" t="str">
        <f>IF(COUNTIF(collected_variables_EU!A:A,A269)&gt;0,"yes","no")</f>
        <v>no</v>
      </c>
    </row>
    <row r="270" spans="1:3">
      <c r="A270" t="s">
        <v>8899</v>
      </c>
      <c r="B270" t="str">
        <f>IF(COUNTIF(eucalc_variables!B:B,A270)&gt;0,"yes","no")</f>
        <v>no</v>
      </c>
      <c r="C270" t="str">
        <f>IF(COUNTIF(collected_variables_EU!A:A,A270)&gt;0,"yes","no")</f>
        <v>no</v>
      </c>
    </row>
    <row r="271" spans="1:3">
      <c r="A271" t="s">
        <v>4422</v>
      </c>
      <c r="B271" t="str">
        <f>IF(COUNTIF(eucalc_variables!B:B,A271)&gt;0,"yes","no")</f>
        <v>yes</v>
      </c>
      <c r="C271" t="str">
        <f>IF(COUNTIF(collected_variables_EU!A:A,A271)&gt;0,"yes","no")</f>
        <v>no</v>
      </c>
    </row>
    <row r="272" spans="1:3">
      <c r="A272" t="s">
        <v>8900</v>
      </c>
      <c r="B272" t="str">
        <f>IF(COUNTIF(eucalc_variables!B:B,A272)&gt;0,"yes","no")</f>
        <v>no</v>
      </c>
      <c r="C272" t="str">
        <f>IF(COUNTIF(collected_variables_EU!A:A,A272)&gt;0,"yes","no")</f>
        <v>no</v>
      </c>
    </row>
    <row r="273" spans="1:3">
      <c r="A273" t="s">
        <v>8901</v>
      </c>
      <c r="B273" t="str">
        <f>IF(COUNTIF(eucalc_variables!B:B,A273)&gt;0,"yes","no")</f>
        <v>no</v>
      </c>
      <c r="C273" t="str">
        <f>IF(COUNTIF(collected_variables_EU!A:A,A273)&gt;0,"yes","no")</f>
        <v>no</v>
      </c>
    </row>
    <row r="274" spans="1:3">
      <c r="A274" t="s">
        <v>4437</v>
      </c>
      <c r="B274" t="str">
        <f>IF(COUNTIF(eucalc_variables!B:B,A274)&gt;0,"yes","no")</f>
        <v>yes</v>
      </c>
      <c r="C274" t="str">
        <f>IF(COUNTIF(collected_variables_EU!A:A,A274)&gt;0,"yes","no")</f>
        <v>no</v>
      </c>
    </row>
    <row r="275" spans="1:3">
      <c r="A275" t="s">
        <v>4409</v>
      </c>
      <c r="B275" t="str">
        <f>IF(COUNTIF(eucalc_variables!B:B,A275)&gt;0,"yes","no")</f>
        <v>yes</v>
      </c>
      <c r="C275" t="str">
        <f>IF(COUNTIF(collected_variables_EU!A:A,A275)&gt;0,"yes","no")</f>
        <v>no</v>
      </c>
    </row>
    <row r="276" spans="1:3">
      <c r="A276" t="s">
        <v>8902</v>
      </c>
      <c r="B276" t="str">
        <f>IF(COUNTIF(eucalc_variables!B:B,A276)&gt;0,"yes","no")</f>
        <v>no</v>
      </c>
      <c r="C276" t="str">
        <f>IF(COUNTIF(collected_variables_EU!A:A,A276)&gt;0,"yes","no")</f>
        <v>no</v>
      </c>
    </row>
    <row r="277" spans="1:3">
      <c r="A277" t="s">
        <v>4412</v>
      </c>
      <c r="B277" t="str">
        <f>IF(COUNTIF(eucalc_variables!B:B,A277)&gt;0,"yes","no")</f>
        <v>yes</v>
      </c>
      <c r="C277" t="str">
        <f>IF(COUNTIF(collected_variables_EU!A:A,A277)&gt;0,"yes","no")</f>
        <v>no</v>
      </c>
    </row>
    <row r="278" spans="1:3">
      <c r="A278" t="s">
        <v>4416</v>
      </c>
      <c r="B278" t="str">
        <f>IF(COUNTIF(eucalc_variables!B:B,A278)&gt;0,"yes","no")</f>
        <v>yes</v>
      </c>
      <c r="C278" t="str">
        <f>IF(COUNTIF(collected_variables_EU!A:A,A278)&gt;0,"yes","no")</f>
        <v>no</v>
      </c>
    </row>
    <row r="279" spans="1:3">
      <c r="A279" t="s">
        <v>4426</v>
      </c>
      <c r="B279" t="str">
        <f>IF(COUNTIF(eucalc_variables!B:B,A279)&gt;0,"yes","no")</f>
        <v>yes</v>
      </c>
      <c r="C279" t="str">
        <f>IF(COUNTIF(collected_variables_EU!A:A,A279)&gt;0,"yes","no")</f>
        <v>no</v>
      </c>
    </row>
    <row r="280" spans="1:3">
      <c r="A280" t="s">
        <v>4430</v>
      </c>
      <c r="B280" t="str">
        <f>IF(COUNTIF(eucalc_variables!B:B,A280)&gt;0,"yes","no")</f>
        <v>yes</v>
      </c>
      <c r="C280" t="str">
        <f>IF(COUNTIF(collected_variables_EU!A:A,A280)&gt;0,"yes","no")</f>
        <v>no</v>
      </c>
    </row>
    <row r="281" spans="1:3">
      <c r="A281" t="s">
        <v>4433</v>
      </c>
      <c r="B281" t="str">
        <f>IF(COUNTIF(eucalc_variables!B:B,A281)&gt;0,"yes","no")</f>
        <v>yes</v>
      </c>
      <c r="C281" t="str">
        <f>IF(COUNTIF(collected_variables_EU!A:A,A281)&gt;0,"yes","no")</f>
        <v>no</v>
      </c>
    </row>
    <row r="282" spans="1:3">
      <c r="A282" t="s">
        <v>4439</v>
      </c>
      <c r="B282" t="str">
        <f>IF(COUNTIF(eucalc_variables!B:B,A282)&gt;0,"yes","no")</f>
        <v>yes</v>
      </c>
      <c r="C282" t="str">
        <f>IF(COUNTIF(collected_variables_EU!A:A,A282)&gt;0,"yes","no")</f>
        <v>no</v>
      </c>
    </row>
    <row r="283" spans="1:3">
      <c r="A283" t="s">
        <v>4441</v>
      </c>
      <c r="B283" t="str">
        <f>IF(COUNTIF(eucalc_variables!B:B,A283)&gt;0,"yes","no")</f>
        <v>yes</v>
      </c>
      <c r="C283" t="str">
        <f>IF(COUNTIF(collected_variables_EU!A:A,A283)&gt;0,"yes","no")</f>
        <v>no</v>
      </c>
    </row>
    <row r="284" spans="1:3">
      <c r="A284" t="s">
        <v>4444</v>
      </c>
      <c r="B284" t="str">
        <f>IF(COUNTIF(eucalc_variables!B:B,A284)&gt;0,"yes","no")</f>
        <v>yes</v>
      </c>
      <c r="C284" t="str">
        <f>IF(COUNTIF(collected_variables_EU!A:A,A284)&gt;0,"yes","no")</f>
        <v>no</v>
      </c>
    </row>
    <row r="285" spans="1:3">
      <c r="A285" t="s">
        <v>4451</v>
      </c>
      <c r="B285" t="str">
        <f>IF(COUNTIF(eucalc_variables!B:B,A285)&gt;0,"yes","no")</f>
        <v>yes</v>
      </c>
      <c r="C285" t="str">
        <f>IF(COUNTIF(collected_variables_EU!A:A,A285)&gt;0,"yes","no")</f>
        <v>no</v>
      </c>
    </row>
    <row r="286" spans="1:3">
      <c r="A286" t="s">
        <v>4446</v>
      </c>
      <c r="B286" t="str">
        <f>IF(COUNTIF(eucalc_variables!B:B,A286)&gt;0,"yes","no")</f>
        <v>yes</v>
      </c>
      <c r="C286" t="str">
        <f>IF(COUNTIF(collected_variables_EU!A:A,A286)&gt;0,"yes","no")</f>
        <v>no</v>
      </c>
    </row>
    <row r="287" spans="1:3">
      <c r="A287" t="s">
        <v>4448</v>
      </c>
      <c r="B287" t="str">
        <f>IF(COUNTIF(eucalc_variables!B:B,A287)&gt;0,"yes","no")</f>
        <v>yes</v>
      </c>
      <c r="C287" t="str">
        <f>IF(COUNTIF(collected_variables_EU!A:A,A287)&gt;0,"yes","no")</f>
        <v>no</v>
      </c>
    </row>
    <row r="288" spans="1:3">
      <c r="A288" t="s">
        <v>4454</v>
      </c>
      <c r="B288" t="str">
        <f>IF(COUNTIF(eucalc_variables!B:B,A288)&gt;0,"yes","no")</f>
        <v>yes</v>
      </c>
      <c r="C288" t="str">
        <f>IF(COUNTIF(collected_variables_EU!A:A,A288)&gt;0,"yes","no")</f>
        <v>no</v>
      </c>
    </row>
    <row r="289" spans="1:3">
      <c r="A289" t="s">
        <v>8903</v>
      </c>
      <c r="B289" t="str">
        <f>IF(COUNTIF(eucalc_variables!B:B,A289)&gt;0,"yes","no")</f>
        <v>no</v>
      </c>
      <c r="C289" t="str">
        <f>IF(COUNTIF(collected_variables_EU!A:A,A289)&gt;0,"yes","no")</f>
        <v>no</v>
      </c>
    </row>
    <row r="290" spans="1:3">
      <c r="A290" t="s">
        <v>4457</v>
      </c>
      <c r="B290" t="str">
        <f>IF(COUNTIF(eucalc_variables!B:B,A290)&gt;0,"yes","no")</f>
        <v>yes</v>
      </c>
      <c r="C290" t="str">
        <f>IF(COUNTIF(collected_variables_EU!A:A,A290)&gt;0,"yes","no")</f>
        <v>no</v>
      </c>
    </row>
    <row r="291" spans="1:3">
      <c r="A291" t="s">
        <v>8904</v>
      </c>
      <c r="B291" t="str">
        <f>IF(COUNTIF(eucalc_variables!B:B,A291)&gt;0,"yes","no")</f>
        <v>no</v>
      </c>
      <c r="C291" t="str">
        <f>IF(COUNTIF(collected_variables_EU!A:A,A291)&gt;0,"yes","no")</f>
        <v>no</v>
      </c>
    </row>
    <row r="292" spans="1:3">
      <c r="A292" t="s">
        <v>4517</v>
      </c>
      <c r="B292" t="str">
        <f>IF(COUNTIF(eucalc_variables!B:B,A292)&gt;0,"yes","no")</f>
        <v>yes</v>
      </c>
      <c r="C292" t="str">
        <f>IF(COUNTIF(collected_variables_EU!A:A,A292)&gt;0,"yes","no")</f>
        <v>no</v>
      </c>
    </row>
    <row r="293" spans="1:3">
      <c r="A293" t="s">
        <v>4521</v>
      </c>
      <c r="B293" t="str">
        <f>IF(COUNTIF(eucalc_variables!B:B,A293)&gt;0,"yes","no")</f>
        <v>yes</v>
      </c>
      <c r="C293" t="str">
        <f>IF(COUNTIF(collected_variables_EU!A:A,A293)&gt;0,"yes","no")</f>
        <v>no</v>
      </c>
    </row>
    <row r="294" spans="1:3">
      <c r="A294" t="s">
        <v>4523</v>
      </c>
      <c r="B294" t="str">
        <f>IF(COUNTIF(eucalc_variables!B:B,A294)&gt;0,"yes","no")</f>
        <v>yes</v>
      </c>
      <c r="C294" t="str">
        <f>IF(COUNTIF(collected_variables_EU!A:A,A294)&gt;0,"yes","no")</f>
        <v>no</v>
      </c>
    </row>
    <row r="295" spans="1:3">
      <c r="A295" t="s">
        <v>3086</v>
      </c>
      <c r="B295" t="str">
        <f>IF(COUNTIF(eucalc_variables!B:B,A295)&gt;0,"yes","no")</f>
        <v>yes</v>
      </c>
      <c r="C295" t="str">
        <f>IF(COUNTIF(collected_variables_EU!A:A,A295)&gt;0,"yes","no")</f>
        <v>no</v>
      </c>
    </row>
    <row r="296" spans="1:3">
      <c r="A296" t="s">
        <v>4545</v>
      </c>
      <c r="B296" t="str">
        <f>IF(COUNTIF(eucalc_variables!B:B,A296)&gt;0,"yes","no")</f>
        <v>yes</v>
      </c>
      <c r="C296" t="str">
        <f>IF(COUNTIF(collected_variables_EU!A:A,A296)&gt;0,"yes","no")</f>
        <v>no</v>
      </c>
    </row>
    <row r="297" spans="1:3">
      <c r="A297" t="s">
        <v>4549</v>
      </c>
      <c r="B297" t="str">
        <f>IF(COUNTIF(eucalc_variables!B:B,A297)&gt;0,"yes","no")</f>
        <v>yes</v>
      </c>
      <c r="C297" t="str">
        <f>IF(COUNTIF(collected_variables_EU!A:A,A297)&gt;0,"yes","no")</f>
        <v>no</v>
      </c>
    </row>
    <row r="298" spans="1:3">
      <c r="A298" t="s">
        <v>4551</v>
      </c>
      <c r="B298" t="str">
        <f>IF(COUNTIF(eucalc_variables!B:B,A298)&gt;0,"yes","no")</f>
        <v>yes</v>
      </c>
      <c r="C298" t="str">
        <f>IF(COUNTIF(collected_variables_EU!A:A,A298)&gt;0,"yes","no")</f>
        <v>no</v>
      </c>
    </row>
    <row r="299" spans="1:3">
      <c r="A299" t="s">
        <v>4554</v>
      </c>
      <c r="B299" t="str">
        <f>IF(COUNTIF(eucalc_variables!B:B,A299)&gt;0,"yes","no")</f>
        <v>yes</v>
      </c>
      <c r="C299" t="str">
        <f>IF(COUNTIF(collected_variables_EU!A:A,A299)&gt;0,"yes","no")</f>
        <v>no</v>
      </c>
    </row>
    <row r="300" spans="1:3">
      <c r="A300" t="s">
        <v>4568</v>
      </c>
      <c r="B300" t="str">
        <f>IF(COUNTIF(eucalc_variables!B:B,A300)&gt;0,"yes","no")</f>
        <v>yes</v>
      </c>
      <c r="C300" t="str">
        <f>IF(COUNTIF(collected_variables_EU!A:A,A300)&gt;0,"yes","no")</f>
        <v>no</v>
      </c>
    </row>
    <row r="301" spans="1:3">
      <c r="A301" t="s">
        <v>4571</v>
      </c>
      <c r="B301" t="str">
        <f>IF(COUNTIF(eucalc_variables!B:B,A301)&gt;0,"yes","no")</f>
        <v>yes</v>
      </c>
      <c r="C301" t="str">
        <f>IF(COUNTIF(collected_variables_EU!A:A,A301)&gt;0,"yes","no")</f>
        <v>no</v>
      </c>
    </row>
    <row r="302" spans="1:3">
      <c r="A302" t="s">
        <v>4573</v>
      </c>
      <c r="B302" t="str">
        <f>IF(COUNTIF(eucalc_variables!B:B,A302)&gt;0,"yes","no")</f>
        <v>yes</v>
      </c>
      <c r="C302" t="str">
        <f>IF(COUNTIF(collected_variables_EU!A:A,A302)&gt;0,"yes","no")</f>
        <v>no</v>
      </c>
    </row>
    <row r="303" spans="1:3">
      <c r="A303" t="s">
        <v>4577</v>
      </c>
      <c r="B303" t="str">
        <f>IF(COUNTIF(eucalc_variables!B:B,A303)&gt;0,"yes","no")</f>
        <v>yes</v>
      </c>
      <c r="C303" t="str">
        <f>IF(COUNTIF(collected_variables_EU!A:A,A303)&gt;0,"yes","no")</f>
        <v>no</v>
      </c>
    </row>
    <row r="304" spans="1:3">
      <c r="A304" t="s">
        <v>4575</v>
      </c>
      <c r="B304" t="str">
        <f>IF(COUNTIF(eucalc_variables!B:B,A304)&gt;0,"yes","no")</f>
        <v>yes</v>
      </c>
      <c r="C304" t="str">
        <f>IF(COUNTIF(collected_variables_EU!A:A,A304)&gt;0,"yes","no")</f>
        <v>no</v>
      </c>
    </row>
    <row r="305" spans="1:3">
      <c r="A305" t="s">
        <v>4587</v>
      </c>
      <c r="B305" t="str">
        <f>IF(COUNTIF(eucalc_variables!B:B,A305)&gt;0,"yes","no")</f>
        <v>yes</v>
      </c>
      <c r="C305" t="str">
        <f>IF(COUNTIF(collected_variables_EU!A:A,A305)&gt;0,"yes","no")</f>
        <v>no</v>
      </c>
    </row>
    <row r="306" spans="1:3">
      <c r="A306" t="s">
        <v>4590</v>
      </c>
      <c r="B306" t="str">
        <f>IF(COUNTIF(eucalc_variables!B:B,A306)&gt;0,"yes","no")</f>
        <v>yes</v>
      </c>
      <c r="C306" t="str">
        <f>IF(COUNTIF(collected_variables_EU!A:A,A306)&gt;0,"yes","no")</f>
        <v>no</v>
      </c>
    </row>
    <row r="307" spans="1:3">
      <c r="A307" t="s">
        <v>4592</v>
      </c>
      <c r="B307" t="str">
        <f>IF(COUNTIF(eucalc_variables!B:B,A307)&gt;0,"yes","no")</f>
        <v>yes</v>
      </c>
      <c r="C307" t="str">
        <f>IF(COUNTIF(collected_variables_EU!A:A,A307)&gt;0,"yes","no")</f>
        <v>no</v>
      </c>
    </row>
    <row r="308" spans="1:3">
      <c r="A308" t="s">
        <v>4594</v>
      </c>
      <c r="B308" t="str">
        <f>IF(COUNTIF(eucalc_variables!B:B,A308)&gt;0,"yes","no")</f>
        <v>yes</v>
      </c>
      <c r="C308" t="str">
        <f>IF(COUNTIF(collected_variables_EU!A:A,A308)&gt;0,"yes","no")</f>
        <v>no</v>
      </c>
    </row>
    <row r="309" spans="1:3">
      <c r="A309" t="s">
        <v>4604</v>
      </c>
      <c r="B309" t="str">
        <f>IF(COUNTIF(eucalc_variables!B:B,A309)&gt;0,"yes","no")</f>
        <v>yes</v>
      </c>
      <c r="C309" t="str">
        <f>IF(COUNTIF(collected_variables_EU!A:A,A309)&gt;0,"yes","no")</f>
        <v>no</v>
      </c>
    </row>
    <row r="310" spans="1:3">
      <c r="A310" t="s">
        <v>4606</v>
      </c>
      <c r="B310" t="str">
        <f>IF(COUNTIF(eucalc_variables!B:B,A310)&gt;0,"yes","no")</f>
        <v>yes</v>
      </c>
      <c r="C310" t="str">
        <f>IF(COUNTIF(collected_variables_EU!A:A,A310)&gt;0,"yes","no")</f>
        <v>no</v>
      </c>
    </row>
    <row r="311" spans="1:3">
      <c r="A311" t="s">
        <v>4626</v>
      </c>
      <c r="B311" t="str">
        <f>IF(COUNTIF(eucalc_variables!B:B,A311)&gt;0,"yes","no")</f>
        <v>yes</v>
      </c>
      <c r="C311" t="str">
        <f>IF(COUNTIF(collected_variables_EU!A:A,A311)&gt;0,"yes","no")</f>
        <v>no</v>
      </c>
    </row>
    <row r="312" spans="1:3">
      <c r="A312" t="s">
        <v>4628</v>
      </c>
      <c r="B312" t="str">
        <f>IF(COUNTIF(eucalc_variables!B:B,A312)&gt;0,"yes","no")</f>
        <v>yes</v>
      </c>
      <c r="C312" t="str">
        <f>IF(COUNTIF(collected_variables_EU!A:A,A312)&gt;0,"yes","no")</f>
        <v>no</v>
      </c>
    </row>
    <row r="313" spans="1:3">
      <c r="A313" t="s">
        <v>4630</v>
      </c>
      <c r="B313" t="str">
        <f>IF(COUNTIF(eucalc_variables!B:B,A313)&gt;0,"yes","no")</f>
        <v>yes</v>
      </c>
      <c r="C313" t="str">
        <f>IF(COUNTIF(collected_variables_EU!A:A,A313)&gt;0,"yes","no")</f>
        <v>no</v>
      </c>
    </row>
    <row r="314" spans="1:3">
      <c r="A314" t="s">
        <v>4634</v>
      </c>
      <c r="B314" t="str">
        <f>IF(COUNTIF(eucalc_variables!B:B,A314)&gt;0,"yes","no")</f>
        <v>yes</v>
      </c>
      <c r="C314" t="str">
        <f>IF(COUNTIF(collected_variables_EU!A:A,A314)&gt;0,"yes","no")</f>
        <v>no</v>
      </c>
    </row>
    <row r="315" spans="1:3">
      <c r="A315" t="s">
        <v>4638</v>
      </c>
      <c r="B315" t="str">
        <f>IF(COUNTIF(eucalc_variables!B:B,A315)&gt;0,"yes","no")</f>
        <v>yes</v>
      </c>
      <c r="C315" t="str">
        <f>IF(COUNTIF(collected_variables_EU!A:A,A315)&gt;0,"yes","no")</f>
        <v>no</v>
      </c>
    </row>
    <row r="316" spans="1:3">
      <c r="A316" t="s">
        <v>4642</v>
      </c>
      <c r="B316" t="str">
        <f>IF(COUNTIF(eucalc_variables!B:B,A316)&gt;0,"yes","no")</f>
        <v>yes</v>
      </c>
      <c r="C316" t="str">
        <f>IF(COUNTIF(collected_variables_EU!A:A,A316)&gt;0,"yes","no")</f>
        <v>no</v>
      </c>
    </row>
    <row r="317" spans="1:3">
      <c r="A317" t="s">
        <v>4646</v>
      </c>
      <c r="B317" t="str">
        <f>IF(COUNTIF(eucalc_variables!B:B,A317)&gt;0,"yes","no")</f>
        <v>yes</v>
      </c>
      <c r="C317" t="str">
        <f>IF(COUNTIF(collected_variables_EU!A:A,A317)&gt;0,"yes","no")</f>
        <v>no</v>
      </c>
    </row>
    <row r="318" spans="1:3">
      <c r="A318" t="s">
        <v>4650</v>
      </c>
      <c r="B318" t="str">
        <f>IF(COUNTIF(eucalc_variables!B:B,A318)&gt;0,"yes","no")</f>
        <v>yes</v>
      </c>
      <c r="C318" t="str">
        <f>IF(COUNTIF(collected_variables_EU!A:A,A318)&gt;0,"yes","no")</f>
        <v>no</v>
      </c>
    </row>
    <row r="319" spans="1:3">
      <c r="A319" t="s">
        <v>4655</v>
      </c>
      <c r="B319" t="str">
        <f>IF(COUNTIF(eucalc_variables!B:B,A319)&gt;0,"yes","no")</f>
        <v>yes</v>
      </c>
      <c r="C319" t="str">
        <f>IF(COUNTIF(collected_variables_EU!A:A,A319)&gt;0,"yes","no")</f>
        <v>no</v>
      </c>
    </row>
    <row r="320" spans="1:3">
      <c r="A320" t="s">
        <v>4659</v>
      </c>
      <c r="B320" t="str">
        <f>IF(COUNTIF(eucalc_variables!B:B,A320)&gt;0,"yes","no")</f>
        <v>yes</v>
      </c>
      <c r="C320" t="str">
        <f>IF(COUNTIF(collected_variables_EU!A:A,A320)&gt;0,"yes","no")</f>
        <v>no</v>
      </c>
    </row>
    <row r="321" spans="1:3">
      <c r="A321" t="s">
        <v>4663</v>
      </c>
      <c r="B321" t="str">
        <f>IF(COUNTIF(eucalc_variables!B:B,A321)&gt;0,"yes","no")</f>
        <v>yes</v>
      </c>
      <c r="C321" t="str">
        <f>IF(COUNTIF(collected_variables_EU!A:A,A321)&gt;0,"yes","no")</f>
        <v>no</v>
      </c>
    </row>
    <row r="322" spans="1:3">
      <c r="A322" t="s">
        <v>4667</v>
      </c>
      <c r="B322" t="str">
        <f>IF(COUNTIF(eucalc_variables!B:B,A322)&gt;0,"yes","no")</f>
        <v>yes</v>
      </c>
      <c r="C322" t="str">
        <f>IF(COUNTIF(collected_variables_EU!A:A,A322)&gt;0,"yes","no")</f>
        <v>no</v>
      </c>
    </row>
    <row r="323" spans="1:3">
      <c r="A323" t="s">
        <v>4671</v>
      </c>
      <c r="B323" t="str">
        <f>IF(COUNTIF(eucalc_variables!B:B,A323)&gt;0,"yes","no")</f>
        <v>yes</v>
      </c>
      <c r="C323" t="str">
        <f>IF(COUNTIF(collected_variables_EU!A:A,A323)&gt;0,"yes","no")</f>
        <v>no</v>
      </c>
    </row>
    <row r="324" spans="1:3">
      <c r="A324" t="s">
        <v>4675</v>
      </c>
      <c r="B324" t="str">
        <f>IF(COUNTIF(eucalc_variables!B:B,A324)&gt;0,"yes","no")</f>
        <v>yes</v>
      </c>
      <c r="C324" t="str">
        <f>IF(COUNTIF(collected_variables_EU!A:A,A324)&gt;0,"yes","no")</f>
        <v>no</v>
      </c>
    </row>
    <row r="325" spans="1:3">
      <c r="A325" t="s">
        <v>4684</v>
      </c>
      <c r="B325" t="str">
        <f>IF(COUNTIF(eucalc_variables!B:B,A325)&gt;0,"yes","no")</f>
        <v>yes</v>
      </c>
      <c r="C325" t="str">
        <f>IF(COUNTIF(collected_variables_EU!A:A,A325)&gt;0,"yes","no")</f>
        <v>no</v>
      </c>
    </row>
    <row r="326" spans="1:3">
      <c r="A326" t="s">
        <v>4690</v>
      </c>
      <c r="B326" t="str">
        <f>IF(COUNTIF(eucalc_variables!B:B,A326)&gt;0,"yes","no")</f>
        <v>yes</v>
      </c>
      <c r="C326" t="str">
        <f>IF(COUNTIF(collected_variables_EU!A:A,A326)&gt;0,"yes","no")</f>
        <v>no</v>
      </c>
    </row>
    <row r="327" spans="1:3">
      <c r="A327" t="s">
        <v>4692</v>
      </c>
      <c r="B327" t="str">
        <f>IF(COUNTIF(eucalc_variables!B:B,A327)&gt;0,"yes","no")</f>
        <v>yes</v>
      </c>
      <c r="C327" t="str">
        <f>IF(COUNTIF(collected_variables_EU!A:A,A327)&gt;0,"yes","no")</f>
        <v>no</v>
      </c>
    </row>
    <row r="328" spans="1:3">
      <c r="A328" t="s">
        <v>4693</v>
      </c>
      <c r="B328" t="str">
        <f>IF(COUNTIF(eucalc_variables!B:B,A328)&gt;0,"yes","no")</f>
        <v>yes</v>
      </c>
      <c r="C328" t="str">
        <f>IF(COUNTIF(collected_variables_EU!A:A,A328)&gt;0,"yes","no")</f>
        <v>no</v>
      </c>
    </row>
    <row r="329" spans="1:3">
      <c r="A329" t="s">
        <v>4697</v>
      </c>
      <c r="B329" t="str">
        <f>IF(COUNTIF(eucalc_variables!B:B,A329)&gt;0,"yes","no")</f>
        <v>yes</v>
      </c>
      <c r="C329" t="str">
        <f>IF(COUNTIF(collected_variables_EU!A:A,A329)&gt;0,"yes","no")</f>
        <v>no</v>
      </c>
    </row>
    <row r="330" spans="1:3">
      <c r="A330" t="s">
        <v>4699</v>
      </c>
      <c r="B330" t="str">
        <f>IF(COUNTIF(eucalc_variables!B:B,A330)&gt;0,"yes","no")</f>
        <v>yes</v>
      </c>
      <c r="C330" t="str">
        <f>IF(COUNTIF(collected_variables_EU!A:A,A330)&gt;0,"yes","no")</f>
        <v>no</v>
      </c>
    </row>
    <row r="331" spans="1:3">
      <c r="A331" t="s">
        <v>4703</v>
      </c>
      <c r="B331" t="str">
        <f>IF(COUNTIF(eucalc_variables!B:B,A331)&gt;0,"yes","no")</f>
        <v>yes</v>
      </c>
      <c r="C331" t="str">
        <f>IF(COUNTIF(collected_variables_EU!A:A,A331)&gt;0,"yes","no")</f>
        <v>no</v>
      </c>
    </row>
    <row r="332" spans="1:3">
      <c r="A332" t="s">
        <v>4706</v>
      </c>
      <c r="B332" t="str">
        <f>IF(COUNTIF(eucalc_variables!B:B,A332)&gt;0,"yes","no")</f>
        <v>yes</v>
      </c>
      <c r="C332" t="str">
        <f>IF(COUNTIF(collected_variables_EU!A:A,A332)&gt;0,"yes","no")</f>
        <v>no</v>
      </c>
    </row>
    <row r="333" spans="1:3">
      <c r="A333" t="s">
        <v>4708</v>
      </c>
      <c r="B333" t="str">
        <f>IF(COUNTIF(eucalc_variables!B:B,A333)&gt;0,"yes","no")</f>
        <v>yes</v>
      </c>
      <c r="C333" t="str">
        <f>IF(COUNTIF(collected_variables_EU!A:A,A333)&gt;0,"yes","no")</f>
        <v>no</v>
      </c>
    </row>
    <row r="334" spans="1:3">
      <c r="A334" t="s">
        <v>4710</v>
      </c>
      <c r="B334" t="str">
        <f>IF(COUNTIF(eucalc_variables!B:B,A334)&gt;0,"yes","no")</f>
        <v>yes</v>
      </c>
      <c r="C334" t="str">
        <f>IF(COUNTIF(collected_variables_EU!A:A,A334)&gt;0,"yes","no")</f>
        <v>no</v>
      </c>
    </row>
    <row r="335" spans="1:3">
      <c r="A335" t="s">
        <v>4713</v>
      </c>
      <c r="B335" t="str">
        <f>IF(COUNTIF(eucalc_variables!B:B,A335)&gt;0,"yes","no")</f>
        <v>yes</v>
      </c>
      <c r="C335" t="str">
        <f>IF(COUNTIF(collected_variables_EU!A:A,A335)&gt;0,"yes","no")</f>
        <v>no</v>
      </c>
    </row>
    <row r="336" spans="1:3">
      <c r="A336" t="s">
        <v>4717</v>
      </c>
      <c r="B336" t="str">
        <f>IF(COUNTIF(eucalc_variables!B:B,A336)&gt;0,"yes","no")</f>
        <v>yes</v>
      </c>
      <c r="C336" t="str">
        <f>IF(COUNTIF(collected_variables_EU!A:A,A336)&gt;0,"yes","no")</f>
        <v>no</v>
      </c>
    </row>
    <row r="337" spans="1:3">
      <c r="A337" t="s">
        <v>4718</v>
      </c>
      <c r="B337" t="str">
        <f>IF(COUNTIF(eucalc_variables!B:B,A337)&gt;0,"yes","no")</f>
        <v>yes</v>
      </c>
      <c r="C337" t="str">
        <f>IF(COUNTIF(collected_variables_EU!A:A,A337)&gt;0,"yes","no")</f>
        <v>no</v>
      </c>
    </row>
    <row r="338" spans="1:3">
      <c r="A338" t="s">
        <v>4719</v>
      </c>
      <c r="B338" t="str">
        <f>IF(COUNTIF(eucalc_variables!B:B,A338)&gt;0,"yes","no")</f>
        <v>yes</v>
      </c>
      <c r="C338" t="str">
        <f>IF(COUNTIF(collected_variables_EU!A:A,A338)&gt;0,"yes","no")</f>
        <v>no</v>
      </c>
    </row>
    <row r="339" spans="1:3">
      <c r="A339" t="s">
        <v>4722</v>
      </c>
      <c r="B339" t="str">
        <f>IF(COUNTIF(eucalc_variables!B:B,A339)&gt;0,"yes","no")</f>
        <v>yes</v>
      </c>
      <c r="C339" t="str">
        <f>IF(COUNTIF(collected_variables_EU!A:A,A339)&gt;0,"yes","no")</f>
        <v>no</v>
      </c>
    </row>
    <row r="340" spans="1:3">
      <c r="A340" t="s">
        <v>4724</v>
      </c>
      <c r="B340" t="str">
        <f>IF(COUNTIF(eucalc_variables!B:B,A340)&gt;0,"yes","no")</f>
        <v>yes</v>
      </c>
      <c r="C340" t="str">
        <f>IF(COUNTIF(collected_variables_EU!A:A,A340)&gt;0,"yes","no")</f>
        <v>no</v>
      </c>
    </row>
    <row r="341" spans="1:3">
      <c r="A341" t="s">
        <v>4728</v>
      </c>
      <c r="B341" t="str">
        <f>IF(COUNTIF(eucalc_variables!B:B,A341)&gt;0,"yes","no")</f>
        <v>yes</v>
      </c>
      <c r="C341" t="str">
        <f>IF(COUNTIF(collected_variables_EU!A:A,A341)&gt;0,"yes","no")</f>
        <v>no</v>
      </c>
    </row>
    <row r="342" spans="1:3">
      <c r="A342" t="s">
        <v>4730</v>
      </c>
      <c r="B342" t="str">
        <f>IF(COUNTIF(eucalc_variables!B:B,A342)&gt;0,"yes","no")</f>
        <v>yes</v>
      </c>
      <c r="C342" t="str">
        <f>IF(COUNTIF(collected_variables_EU!A:A,A342)&gt;0,"yes","no")</f>
        <v>no</v>
      </c>
    </row>
    <row r="343" spans="1:3">
      <c r="A343" t="s">
        <v>4732</v>
      </c>
      <c r="B343" t="str">
        <f>IF(COUNTIF(eucalc_variables!B:B,A343)&gt;0,"yes","no")</f>
        <v>yes</v>
      </c>
      <c r="C343" t="str">
        <f>IF(COUNTIF(collected_variables_EU!A:A,A343)&gt;0,"yes","no")</f>
        <v>no</v>
      </c>
    </row>
    <row r="344" spans="1:3">
      <c r="A344" t="s">
        <v>8905</v>
      </c>
      <c r="B344" t="str">
        <f>IF(COUNTIF(eucalc_variables!B:B,A344)&gt;0,"yes","no")</f>
        <v>no</v>
      </c>
      <c r="C344" t="str">
        <f>IF(COUNTIF(collected_variables_EU!A:A,A344)&gt;0,"yes","no")</f>
        <v>no</v>
      </c>
    </row>
    <row r="345" spans="1:3">
      <c r="A345" t="s">
        <v>4734</v>
      </c>
      <c r="B345" t="str">
        <f>IF(COUNTIF(eucalc_variables!B:B,A345)&gt;0,"yes","no")</f>
        <v>yes</v>
      </c>
      <c r="C345" t="str">
        <f>IF(COUNTIF(collected_variables_EU!A:A,A345)&gt;0,"yes","no")</f>
        <v>no</v>
      </c>
    </row>
    <row r="346" spans="1:3">
      <c r="A346" t="s">
        <v>4736</v>
      </c>
      <c r="B346" t="str">
        <f>IF(COUNTIF(eucalc_variables!B:B,A346)&gt;0,"yes","no")</f>
        <v>yes</v>
      </c>
      <c r="C346" t="str">
        <f>IF(COUNTIF(collected_variables_EU!A:A,A346)&gt;0,"yes","no")</f>
        <v>no</v>
      </c>
    </row>
    <row r="347" spans="1:3">
      <c r="A347" t="s">
        <v>4742</v>
      </c>
      <c r="B347" t="str">
        <f>IF(COUNTIF(eucalc_variables!B:B,A347)&gt;0,"yes","no")</f>
        <v>yes</v>
      </c>
      <c r="C347" t="str">
        <f>IF(COUNTIF(collected_variables_EU!A:A,A347)&gt;0,"yes","no")</f>
        <v>no</v>
      </c>
    </row>
    <row r="348" spans="1:3">
      <c r="A348" t="s">
        <v>4745</v>
      </c>
      <c r="B348" t="str">
        <f>IF(COUNTIF(eucalc_variables!B:B,A348)&gt;0,"yes","no")</f>
        <v>yes</v>
      </c>
      <c r="C348" t="str">
        <f>IF(COUNTIF(collected_variables_EU!A:A,A348)&gt;0,"yes","no")</f>
        <v>no</v>
      </c>
    </row>
    <row r="349" spans="1:3">
      <c r="A349" t="s">
        <v>4746</v>
      </c>
      <c r="B349" t="str">
        <f>IF(COUNTIF(eucalc_variables!B:B,A349)&gt;0,"yes","no")</f>
        <v>yes</v>
      </c>
      <c r="C349" t="str">
        <f>IF(COUNTIF(collected_variables_EU!A:A,A349)&gt;0,"yes","no")</f>
        <v>no</v>
      </c>
    </row>
    <row r="350" spans="1:3">
      <c r="A350" t="s">
        <v>4751</v>
      </c>
      <c r="B350" t="str">
        <f>IF(COUNTIF(eucalc_variables!B:B,A350)&gt;0,"yes","no")</f>
        <v>yes</v>
      </c>
      <c r="C350" t="str">
        <f>IF(COUNTIF(collected_variables_EU!A:A,A350)&gt;0,"yes","no")</f>
        <v>no</v>
      </c>
    </row>
    <row r="351" spans="1:3">
      <c r="A351" t="s">
        <v>4753</v>
      </c>
      <c r="B351" t="str">
        <f>IF(COUNTIF(eucalc_variables!B:B,A351)&gt;0,"yes","no")</f>
        <v>yes</v>
      </c>
      <c r="C351" t="str">
        <f>IF(COUNTIF(collected_variables_EU!A:A,A351)&gt;0,"yes","no")</f>
        <v>no</v>
      </c>
    </row>
    <row r="352" spans="1:3">
      <c r="A352" t="s">
        <v>4758</v>
      </c>
      <c r="B352" t="str">
        <f>IF(COUNTIF(eucalc_variables!B:B,A352)&gt;0,"yes","no")</f>
        <v>yes</v>
      </c>
      <c r="C352" t="str">
        <f>IF(COUNTIF(collected_variables_EU!A:A,A352)&gt;0,"yes","no")</f>
        <v>no</v>
      </c>
    </row>
    <row r="353" spans="1:3">
      <c r="A353" t="s">
        <v>4760</v>
      </c>
      <c r="B353" t="str">
        <f>IF(COUNTIF(eucalc_variables!B:B,A353)&gt;0,"yes","no")</f>
        <v>yes</v>
      </c>
      <c r="C353" t="str">
        <f>IF(COUNTIF(collected_variables_EU!A:A,A353)&gt;0,"yes","no")</f>
        <v>no</v>
      </c>
    </row>
    <row r="354" spans="1:3">
      <c r="A354" t="s">
        <v>4762</v>
      </c>
      <c r="B354" t="str">
        <f>IF(COUNTIF(eucalc_variables!B:B,A354)&gt;0,"yes","no")</f>
        <v>yes</v>
      </c>
      <c r="C354" t="str">
        <f>IF(COUNTIF(collected_variables_EU!A:A,A354)&gt;0,"yes","no")</f>
        <v>no</v>
      </c>
    </row>
    <row r="355" spans="1:3">
      <c r="A355" t="s">
        <v>8906</v>
      </c>
      <c r="B355" t="str">
        <f>IF(COUNTIF(eucalc_variables!B:B,A355)&gt;0,"yes","no")</f>
        <v>no</v>
      </c>
      <c r="C355" t="str">
        <f>IF(COUNTIF(collected_variables_EU!A:A,A355)&gt;0,"yes","no")</f>
        <v>no</v>
      </c>
    </row>
    <row r="356" spans="1:3">
      <c r="A356" t="s">
        <v>4933</v>
      </c>
      <c r="B356" t="str">
        <f>IF(COUNTIF(eucalc_variables!B:B,A356)&gt;0,"yes","no")</f>
        <v>yes</v>
      </c>
      <c r="C356" t="str">
        <f>IF(COUNTIF(collected_variables_EU!A:A,A356)&gt;0,"yes","no")</f>
        <v>no</v>
      </c>
    </row>
    <row r="357" spans="1:3">
      <c r="A357" t="s">
        <v>4936</v>
      </c>
      <c r="B357" t="str">
        <f>IF(COUNTIF(eucalc_variables!B:B,A357)&gt;0,"yes","no")</f>
        <v>yes</v>
      </c>
      <c r="C357" t="str">
        <f>IF(COUNTIF(collected_variables_EU!A:A,A357)&gt;0,"yes","no")</f>
        <v>no</v>
      </c>
    </row>
    <row r="358" spans="1:3">
      <c r="A358" t="s">
        <v>4768</v>
      </c>
      <c r="B358" t="str">
        <f>IF(COUNTIF(eucalc_variables!B:B,A358)&gt;0,"yes","no")</f>
        <v>yes</v>
      </c>
      <c r="C358" t="str">
        <f>IF(COUNTIF(collected_variables_EU!A:A,A358)&gt;0,"yes","no")</f>
        <v>no</v>
      </c>
    </row>
    <row r="359" spans="1:3">
      <c r="A359" t="s">
        <v>4774</v>
      </c>
      <c r="B359" t="str">
        <f>IF(COUNTIF(eucalc_variables!B:B,A359)&gt;0,"yes","no")</f>
        <v>yes</v>
      </c>
      <c r="C359" t="str">
        <f>IF(COUNTIF(collected_variables_EU!A:A,A359)&gt;0,"yes","no")</f>
        <v>no</v>
      </c>
    </row>
    <row r="360" spans="1:3">
      <c r="A360" t="s">
        <v>4777</v>
      </c>
      <c r="B360" t="str">
        <f>IF(COUNTIF(eucalc_variables!B:B,A360)&gt;0,"yes","no")</f>
        <v>yes</v>
      </c>
      <c r="C360" t="str">
        <f>IF(COUNTIF(collected_variables_EU!A:A,A360)&gt;0,"yes","no")</f>
        <v>no</v>
      </c>
    </row>
    <row r="361" spans="1:3">
      <c r="A361" t="s">
        <v>4780</v>
      </c>
      <c r="B361" t="str">
        <f>IF(COUNTIF(eucalc_variables!B:B,A361)&gt;0,"yes","no")</f>
        <v>yes</v>
      </c>
      <c r="C361" t="str">
        <f>IF(COUNTIF(collected_variables_EU!A:A,A361)&gt;0,"yes","no")</f>
        <v>no</v>
      </c>
    </row>
    <row r="362" spans="1:3">
      <c r="A362" t="s">
        <v>4786</v>
      </c>
      <c r="B362" t="str">
        <f>IF(COUNTIF(eucalc_variables!B:B,A362)&gt;0,"yes","no")</f>
        <v>yes</v>
      </c>
      <c r="C362" t="str">
        <f>IF(COUNTIF(collected_variables_EU!A:A,A362)&gt;0,"yes","no")</f>
        <v>no</v>
      </c>
    </row>
    <row r="363" spans="1:3">
      <c r="A363" t="s">
        <v>4789</v>
      </c>
      <c r="B363" t="str">
        <f>IF(COUNTIF(eucalc_variables!B:B,A363)&gt;0,"yes","no")</f>
        <v>yes</v>
      </c>
      <c r="C363" t="str">
        <f>IF(COUNTIF(collected_variables_EU!A:A,A363)&gt;0,"yes","no")</f>
        <v>no</v>
      </c>
    </row>
    <row r="364" spans="1:3">
      <c r="A364" t="s">
        <v>4799</v>
      </c>
      <c r="B364" t="str">
        <f>IF(COUNTIF(eucalc_variables!B:B,A364)&gt;0,"yes","no")</f>
        <v>yes</v>
      </c>
      <c r="C364" t="str">
        <f>IF(COUNTIF(collected_variables_EU!A:A,A364)&gt;0,"yes","no")</f>
        <v>no</v>
      </c>
    </row>
    <row r="365" spans="1:3">
      <c r="A365" t="s">
        <v>4803</v>
      </c>
      <c r="B365" t="str">
        <f>IF(COUNTIF(eucalc_variables!B:B,A365)&gt;0,"yes","no")</f>
        <v>yes</v>
      </c>
      <c r="C365" t="str">
        <f>IF(COUNTIF(collected_variables_EU!A:A,A365)&gt;0,"yes","no")</f>
        <v>no</v>
      </c>
    </row>
    <row r="366" spans="1:3">
      <c r="A366" t="s">
        <v>4807</v>
      </c>
      <c r="B366" t="str">
        <f>IF(COUNTIF(eucalc_variables!B:B,A366)&gt;0,"yes","no")</f>
        <v>yes</v>
      </c>
      <c r="C366" t="str">
        <f>IF(COUNTIF(collected_variables_EU!A:A,A366)&gt;0,"yes","no")</f>
        <v>no</v>
      </c>
    </row>
    <row r="367" spans="1:3">
      <c r="A367" t="s">
        <v>8907</v>
      </c>
      <c r="B367" t="str">
        <f>IF(COUNTIF(eucalc_variables!B:B,A367)&gt;0,"yes","no")</f>
        <v>no</v>
      </c>
      <c r="C367" t="str">
        <f>IF(COUNTIF(collected_variables_EU!A:A,A367)&gt;0,"yes","no")</f>
        <v>no</v>
      </c>
    </row>
    <row r="368" spans="1:3">
      <c r="A368" t="s">
        <v>4814</v>
      </c>
      <c r="B368" t="str">
        <f>IF(COUNTIF(eucalc_variables!B:B,A368)&gt;0,"yes","no")</f>
        <v>yes</v>
      </c>
      <c r="C368" t="str">
        <f>IF(COUNTIF(collected_variables_EU!A:A,A368)&gt;0,"yes","no")</f>
        <v>no</v>
      </c>
    </row>
    <row r="369" spans="1:3">
      <c r="A369" t="s">
        <v>4820</v>
      </c>
      <c r="B369" t="str">
        <f>IF(COUNTIF(eucalc_variables!B:B,A369)&gt;0,"yes","no")</f>
        <v>yes</v>
      </c>
      <c r="C369" t="str">
        <f>IF(COUNTIF(collected_variables_EU!A:A,A369)&gt;0,"yes","no")</f>
        <v>no</v>
      </c>
    </row>
    <row r="370" spans="1:3">
      <c r="A370" t="s">
        <v>4823</v>
      </c>
      <c r="B370" t="str">
        <f>IF(COUNTIF(eucalc_variables!B:B,A370)&gt;0,"yes","no")</f>
        <v>yes</v>
      </c>
      <c r="C370" t="str">
        <f>IF(COUNTIF(collected_variables_EU!A:A,A370)&gt;0,"yes","no")</f>
        <v>no</v>
      </c>
    </row>
    <row r="371" spans="1:3">
      <c r="A371" t="s">
        <v>4826</v>
      </c>
      <c r="B371" t="str">
        <f>IF(COUNTIF(eucalc_variables!B:B,A371)&gt;0,"yes","no")</f>
        <v>yes</v>
      </c>
      <c r="C371" t="str">
        <f>IF(COUNTIF(collected_variables_EU!A:A,A371)&gt;0,"yes","no")</f>
        <v>no</v>
      </c>
    </row>
    <row r="372" spans="1:3">
      <c r="A372" t="s">
        <v>4831</v>
      </c>
      <c r="B372" t="str">
        <f>IF(COUNTIF(eucalc_variables!B:B,A372)&gt;0,"yes","no")</f>
        <v>yes</v>
      </c>
      <c r="C372" t="str">
        <f>IF(COUNTIF(collected_variables_EU!A:A,A372)&gt;0,"yes","no")</f>
        <v>no</v>
      </c>
    </row>
    <row r="373" spans="1:3">
      <c r="A373" t="s">
        <v>4833</v>
      </c>
      <c r="B373" t="str">
        <f>IF(COUNTIF(eucalc_variables!B:B,A373)&gt;0,"yes","no")</f>
        <v>yes</v>
      </c>
      <c r="C373" t="str">
        <f>IF(COUNTIF(collected_variables_EU!A:A,A373)&gt;0,"yes","no")</f>
        <v>no</v>
      </c>
    </row>
    <row r="374" spans="1:3">
      <c r="A374" t="s">
        <v>4839</v>
      </c>
      <c r="B374" t="str">
        <f>IF(COUNTIF(eucalc_variables!B:B,A374)&gt;0,"yes","no")</f>
        <v>yes</v>
      </c>
      <c r="C374" t="str">
        <f>IF(COUNTIF(collected_variables_EU!A:A,A374)&gt;0,"yes","no")</f>
        <v>no</v>
      </c>
    </row>
    <row r="375" spans="1:3">
      <c r="A375" t="s">
        <v>4842</v>
      </c>
      <c r="B375" t="str">
        <f>IF(COUNTIF(eucalc_variables!B:B,A375)&gt;0,"yes","no")</f>
        <v>yes</v>
      </c>
      <c r="C375" t="str">
        <f>IF(COUNTIF(collected_variables_EU!A:A,A375)&gt;0,"yes","no")</f>
        <v>no</v>
      </c>
    </row>
    <row r="376" spans="1:3">
      <c r="A376" t="s">
        <v>4846</v>
      </c>
      <c r="B376" t="str">
        <f>IF(COUNTIF(eucalc_variables!B:B,A376)&gt;0,"yes","no")</f>
        <v>yes</v>
      </c>
      <c r="C376" t="str">
        <f>IF(COUNTIF(collected_variables_EU!A:A,A376)&gt;0,"yes","no")</f>
        <v>no</v>
      </c>
    </row>
    <row r="377" spans="1:3">
      <c r="A377" t="s">
        <v>4939</v>
      </c>
      <c r="B377" t="str">
        <f>IF(COUNTIF(eucalc_variables!B:B,A377)&gt;0,"yes","no")</f>
        <v>yes</v>
      </c>
      <c r="C377" t="str">
        <f>IF(COUNTIF(collected_variables_EU!A:A,A377)&gt;0,"yes","no")</f>
        <v>no</v>
      </c>
    </row>
    <row r="378" spans="1:3">
      <c r="A378" t="s">
        <v>4954</v>
      </c>
      <c r="B378" t="str">
        <f>IF(COUNTIF(eucalc_variables!B:B,A378)&gt;0,"yes","no")</f>
        <v>yes</v>
      </c>
      <c r="C378" t="str">
        <f>IF(COUNTIF(collected_variables_EU!A:A,A378)&gt;0,"yes","no")</f>
        <v>no</v>
      </c>
    </row>
    <row r="379" spans="1:3">
      <c r="A379" t="s">
        <v>4849</v>
      </c>
      <c r="B379" t="str">
        <f>IF(COUNTIF(eucalc_variables!B:B,A379)&gt;0,"yes","no")</f>
        <v>yes</v>
      </c>
      <c r="C379" t="str">
        <f>IF(COUNTIF(collected_variables_EU!A:A,A379)&gt;0,"yes","no")</f>
        <v>no</v>
      </c>
    </row>
    <row r="380" spans="1:3">
      <c r="A380" t="s">
        <v>4853</v>
      </c>
      <c r="B380" t="str">
        <f>IF(COUNTIF(eucalc_variables!B:B,A380)&gt;0,"yes","no")</f>
        <v>yes</v>
      </c>
      <c r="C380" t="str">
        <f>IF(COUNTIF(collected_variables_EU!A:A,A380)&gt;0,"yes","no")</f>
        <v>no</v>
      </c>
    </row>
    <row r="381" spans="1:3">
      <c r="A381" t="s">
        <v>4860</v>
      </c>
      <c r="B381" t="str">
        <f>IF(COUNTIF(eucalc_variables!B:B,A381)&gt;0,"yes","no")</f>
        <v>yes</v>
      </c>
      <c r="C381" t="str">
        <f>IF(COUNTIF(collected_variables_EU!A:A,A381)&gt;0,"yes","no")</f>
        <v>no</v>
      </c>
    </row>
    <row r="382" spans="1:3">
      <c r="A382" t="s">
        <v>4863</v>
      </c>
      <c r="B382" t="str">
        <f>IF(COUNTIF(eucalc_variables!B:B,A382)&gt;0,"yes","no")</f>
        <v>yes</v>
      </c>
      <c r="C382" t="str">
        <f>IF(COUNTIF(collected_variables_EU!A:A,A382)&gt;0,"yes","no")</f>
        <v>no</v>
      </c>
    </row>
    <row r="383" spans="1:3">
      <c r="A383" t="s">
        <v>4865</v>
      </c>
      <c r="B383" t="str">
        <f>IF(COUNTIF(eucalc_variables!B:B,A383)&gt;0,"yes","no")</f>
        <v>yes</v>
      </c>
      <c r="C383" t="str">
        <f>IF(COUNTIF(collected_variables_EU!A:A,A383)&gt;0,"yes","no")</f>
        <v>no</v>
      </c>
    </row>
    <row r="384" spans="1:3">
      <c r="A384" t="s">
        <v>4871</v>
      </c>
      <c r="B384" t="str">
        <f>IF(COUNTIF(eucalc_variables!B:B,A384)&gt;0,"yes","no")</f>
        <v>yes</v>
      </c>
      <c r="C384" t="str">
        <f>IF(COUNTIF(collected_variables_EU!A:A,A384)&gt;0,"yes","no")</f>
        <v>no</v>
      </c>
    </row>
    <row r="385" spans="1:3">
      <c r="A385" t="s">
        <v>4874</v>
      </c>
      <c r="B385" t="str">
        <f>IF(COUNTIF(eucalc_variables!B:B,A385)&gt;0,"yes","no")</f>
        <v>yes</v>
      </c>
      <c r="C385" t="str">
        <f>IF(COUNTIF(collected_variables_EU!A:A,A385)&gt;0,"yes","no")</f>
        <v>no</v>
      </c>
    </row>
    <row r="386" spans="1:3">
      <c r="A386" t="s">
        <v>4881</v>
      </c>
      <c r="B386" t="str">
        <f>IF(COUNTIF(eucalc_variables!B:B,A386)&gt;0,"yes","no")</f>
        <v>yes</v>
      </c>
      <c r="C386" t="str">
        <f>IF(COUNTIF(collected_variables_EU!A:A,A386)&gt;0,"yes","no")</f>
        <v>no</v>
      </c>
    </row>
    <row r="387" spans="1:3">
      <c r="A387" t="s">
        <v>4884</v>
      </c>
      <c r="B387" t="str">
        <f>IF(COUNTIF(eucalc_variables!B:B,A387)&gt;0,"yes","no")</f>
        <v>yes</v>
      </c>
      <c r="C387" t="str">
        <f>IF(COUNTIF(collected_variables_EU!A:A,A387)&gt;0,"yes","no")</f>
        <v>no</v>
      </c>
    </row>
    <row r="388" spans="1:3">
      <c r="A388" t="s">
        <v>4889</v>
      </c>
      <c r="B388" t="str">
        <f>IF(COUNTIF(eucalc_variables!B:B,A388)&gt;0,"yes","no")</f>
        <v>yes</v>
      </c>
      <c r="C388" t="str">
        <f>IF(COUNTIF(collected_variables_EU!A:A,A388)&gt;0,"yes","no")</f>
        <v>no</v>
      </c>
    </row>
    <row r="389" spans="1:3">
      <c r="A389" t="s">
        <v>8908</v>
      </c>
      <c r="B389" t="str">
        <f>IF(COUNTIF(eucalc_variables!B:B,A389)&gt;0,"yes","no")</f>
        <v>no</v>
      </c>
      <c r="C389" t="str">
        <f>IF(COUNTIF(collected_variables_EU!A:A,A389)&gt;0,"yes","no")</f>
        <v>no</v>
      </c>
    </row>
    <row r="390" spans="1:3">
      <c r="A390" t="s">
        <v>4894</v>
      </c>
      <c r="B390" t="str">
        <f>IF(COUNTIF(eucalc_variables!B:B,A390)&gt;0,"yes","no")</f>
        <v>yes</v>
      </c>
      <c r="C390" t="str">
        <f>IF(COUNTIF(collected_variables_EU!A:A,A390)&gt;0,"yes","no")</f>
        <v>no</v>
      </c>
    </row>
    <row r="391" spans="1:3">
      <c r="A391" t="s">
        <v>4902</v>
      </c>
      <c r="B391" t="str">
        <f>IF(COUNTIF(eucalc_variables!B:B,A391)&gt;0,"yes","no")</f>
        <v>yes</v>
      </c>
      <c r="C391" t="str">
        <f>IF(COUNTIF(collected_variables_EU!A:A,A391)&gt;0,"yes","no")</f>
        <v>no</v>
      </c>
    </row>
    <row r="392" spans="1:3">
      <c r="A392" t="s">
        <v>4905</v>
      </c>
      <c r="B392" t="str">
        <f>IF(COUNTIF(eucalc_variables!B:B,A392)&gt;0,"yes","no")</f>
        <v>yes</v>
      </c>
      <c r="C392" t="str">
        <f>IF(COUNTIF(collected_variables_EU!A:A,A392)&gt;0,"yes","no")</f>
        <v>no</v>
      </c>
    </row>
    <row r="393" spans="1:3">
      <c r="A393" t="s">
        <v>4908</v>
      </c>
      <c r="B393" t="str">
        <f>IF(COUNTIF(eucalc_variables!B:B,A393)&gt;0,"yes","no")</f>
        <v>yes</v>
      </c>
      <c r="C393" t="str">
        <f>IF(COUNTIF(collected_variables_EU!A:A,A393)&gt;0,"yes","no")</f>
        <v>no</v>
      </c>
    </row>
    <row r="394" spans="1:3">
      <c r="A394" t="s">
        <v>4914</v>
      </c>
      <c r="B394" t="str">
        <f>IF(COUNTIF(eucalc_variables!B:B,A394)&gt;0,"yes","no")</f>
        <v>yes</v>
      </c>
      <c r="C394" t="str">
        <f>IF(COUNTIF(collected_variables_EU!A:A,A394)&gt;0,"yes","no")</f>
        <v>no</v>
      </c>
    </row>
    <row r="395" spans="1:3">
      <c r="A395" t="s">
        <v>4917</v>
      </c>
      <c r="B395" t="str">
        <f>IF(COUNTIF(eucalc_variables!B:B,A395)&gt;0,"yes","no")</f>
        <v>yes</v>
      </c>
      <c r="C395" t="str">
        <f>IF(COUNTIF(collected_variables_EU!A:A,A395)&gt;0,"yes","no")</f>
        <v>no</v>
      </c>
    </row>
    <row r="396" spans="1:3">
      <c r="A396" t="s">
        <v>4923</v>
      </c>
      <c r="B396" t="str">
        <f>IF(COUNTIF(eucalc_variables!B:B,A396)&gt;0,"yes","no")</f>
        <v>yes</v>
      </c>
      <c r="C396" t="str">
        <f>IF(COUNTIF(collected_variables_EU!A:A,A396)&gt;0,"yes","no")</f>
        <v>no</v>
      </c>
    </row>
    <row r="397" spans="1:3">
      <c r="A397" t="s">
        <v>4926</v>
      </c>
      <c r="B397" t="str">
        <f>IF(COUNTIF(eucalc_variables!B:B,A397)&gt;0,"yes","no")</f>
        <v>yes</v>
      </c>
      <c r="C397" t="str">
        <f>IF(COUNTIF(collected_variables_EU!A:A,A397)&gt;0,"yes","no")</f>
        <v>no</v>
      </c>
    </row>
    <row r="398" spans="1:3">
      <c r="A398" t="s">
        <v>4930</v>
      </c>
      <c r="B398" t="str">
        <f>IF(COUNTIF(eucalc_variables!B:B,A398)&gt;0,"yes","no")</f>
        <v>yes</v>
      </c>
      <c r="C398" t="str">
        <f>IF(COUNTIF(collected_variables_EU!A:A,A398)&gt;0,"yes","no")</f>
        <v>no</v>
      </c>
    </row>
    <row r="399" spans="1:3">
      <c r="A399" t="s">
        <v>4945</v>
      </c>
      <c r="B399" t="str">
        <f>IF(COUNTIF(eucalc_variables!B:B,A399)&gt;0,"yes","no")</f>
        <v>yes</v>
      </c>
      <c r="C399" t="str">
        <f>IF(COUNTIF(collected_variables_EU!A:A,A399)&gt;0,"yes","no")</f>
        <v>no</v>
      </c>
    </row>
    <row r="400" spans="1:3">
      <c r="A400" t="s">
        <v>4948</v>
      </c>
      <c r="B400" t="str">
        <f>IF(COUNTIF(eucalc_variables!B:B,A400)&gt;0,"yes","no")</f>
        <v>yes</v>
      </c>
      <c r="C400" t="str">
        <f>IF(COUNTIF(collected_variables_EU!A:A,A400)&gt;0,"yes","no")</f>
        <v>no</v>
      </c>
    </row>
    <row r="401" spans="1:3">
      <c r="A401" t="s">
        <v>4951</v>
      </c>
      <c r="B401" t="str">
        <f>IF(COUNTIF(eucalc_variables!B:B,A401)&gt;0,"yes","no")</f>
        <v>yes</v>
      </c>
      <c r="C401" t="str">
        <f>IF(COUNTIF(collected_variables_EU!A:A,A401)&gt;0,"yes","no")</f>
        <v>no</v>
      </c>
    </row>
    <row r="402" spans="1:3">
      <c r="A402" t="s">
        <v>4989</v>
      </c>
      <c r="B402" t="str">
        <f>IF(COUNTIF(eucalc_variables!B:B,A402)&gt;0,"yes","no")</f>
        <v>yes</v>
      </c>
      <c r="C402" t="str">
        <f>IF(COUNTIF(collected_variables_EU!A:A,A402)&gt;0,"yes","no")</f>
        <v>no</v>
      </c>
    </row>
    <row r="403" spans="1:3">
      <c r="A403" t="s">
        <v>4993</v>
      </c>
      <c r="B403" t="str">
        <f>IF(COUNTIF(eucalc_variables!B:B,A403)&gt;0,"yes","no")</f>
        <v>yes</v>
      </c>
      <c r="C403" t="str">
        <f>IF(COUNTIF(collected_variables_EU!A:A,A403)&gt;0,"yes","no")</f>
        <v>no</v>
      </c>
    </row>
    <row r="404" spans="1:3">
      <c r="A404" t="s">
        <v>4997</v>
      </c>
      <c r="B404" t="str">
        <f>IF(COUNTIF(eucalc_variables!B:B,A404)&gt;0,"yes","no")</f>
        <v>yes</v>
      </c>
      <c r="C404" t="str">
        <f>IF(COUNTIF(collected_variables_EU!A:A,A404)&gt;0,"yes","no")</f>
        <v>no</v>
      </c>
    </row>
    <row r="405" spans="1:3">
      <c r="A405" t="s">
        <v>5005</v>
      </c>
      <c r="B405" t="str">
        <f>IF(COUNTIF(eucalc_variables!B:B,A405)&gt;0,"yes","no")</f>
        <v>yes</v>
      </c>
      <c r="C405" t="str">
        <f>IF(COUNTIF(collected_variables_EU!A:A,A405)&gt;0,"yes","no")</f>
        <v>no</v>
      </c>
    </row>
    <row r="406" spans="1:3">
      <c r="A406" t="s">
        <v>5033</v>
      </c>
      <c r="B406" t="str">
        <f>IF(COUNTIF(eucalc_variables!B:B,A406)&gt;0,"yes","no")</f>
        <v>yes</v>
      </c>
      <c r="C406" t="str">
        <f>IF(COUNTIF(collected_variables_EU!A:A,A406)&gt;0,"yes","no")</f>
        <v>no</v>
      </c>
    </row>
    <row r="407" spans="1:3">
      <c r="A407" t="s">
        <v>5036</v>
      </c>
      <c r="B407" t="str">
        <f>IF(COUNTIF(eucalc_variables!B:B,A407)&gt;0,"yes","no")</f>
        <v>yes</v>
      </c>
      <c r="C407" t="str">
        <f>IF(COUNTIF(collected_variables_EU!A:A,A407)&gt;0,"yes","no")</f>
        <v>no</v>
      </c>
    </row>
    <row r="408" spans="1:3">
      <c r="A408" t="s">
        <v>5039</v>
      </c>
      <c r="B408" t="str">
        <f>IF(COUNTIF(eucalc_variables!B:B,A408)&gt;0,"yes","no")</f>
        <v>yes</v>
      </c>
      <c r="C408" t="str">
        <f>IF(COUNTIF(collected_variables_EU!A:A,A408)&gt;0,"yes","no")</f>
        <v>no</v>
      </c>
    </row>
    <row r="409" spans="1:3">
      <c r="A409" t="s">
        <v>5041</v>
      </c>
      <c r="B409" t="str">
        <f>IF(COUNTIF(eucalc_variables!B:B,A409)&gt;0,"yes","no")</f>
        <v>yes</v>
      </c>
      <c r="C409" t="str">
        <f>IF(COUNTIF(collected_variables_EU!A:A,A409)&gt;0,"yes","no")</f>
        <v>no</v>
      </c>
    </row>
    <row r="410" spans="1:3">
      <c r="A410" t="s">
        <v>5047</v>
      </c>
      <c r="B410" t="str">
        <f>IF(COUNTIF(eucalc_variables!B:B,A410)&gt;0,"yes","no")</f>
        <v>yes</v>
      </c>
      <c r="C410" t="str">
        <f>IF(COUNTIF(collected_variables_EU!A:A,A410)&gt;0,"yes","no")</f>
        <v>no</v>
      </c>
    </row>
    <row r="411" spans="1:3">
      <c r="A411" t="s">
        <v>5046</v>
      </c>
      <c r="B411" t="str">
        <f>IF(COUNTIF(eucalc_variables!B:B,A411)&gt;0,"yes","no")</f>
        <v>yes</v>
      </c>
      <c r="C411" t="str">
        <f>IF(COUNTIF(collected_variables_EU!A:A,A411)&gt;0,"yes","no")</f>
        <v>no</v>
      </c>
    </row>
    <row r="412" spans="1:3">
      <c r="A412" t="s">
        <v>5050</v>
      </c>
      <c r="B412" t="str">
        <f>IF(COUNTIF(eucalc_variables!B:B,A412)&gt;0,"yes","no")</f>
        <v>yes</v>
      </c>
      <c r="C412" t="str">
        <f>IF(COUNTIF(collected_variables_EU!A:A,A412)&gt;0,"yes","no")</f>
        <v>no</v>
      </c>
    </row>
    <row r="413" spans="1:3">
      <c r="A413" t="s">
        <v>5052</v>
      </c>
      <c r="B413" t="str">
        <f>IF(COUNTIF(eucalc_variables!B:B,A413)&gt;0,"yes","no")</f>
        <v>yes</v>
      </c>
      <c r="C413" t="str">
        <f>IF(COUNTIF(collected_variables_EU!A:A,A413)&gt;0,"yes","no")</f>
        <v>no</v>
      </c>
    </row>
    <row r="414" spans="1:3">
      <c r="A414" t="s">
        <v>5059</v>
      </c>
      <c r="B414" t="str">
        <f>IF(COUNTIF(eucalc_variables!B:B,A414)&gt;0,"yes","no")</f>
        <v>yes</v>
      </c>
      <c r="C414" t="str">
        <f>IF(COUNTIF(collected_variables_EU!A:A,A414)&gt;0,"yes","no")</f>
        <v>no</v>
      </c>
    </row>
    <row r="415" spans="1:3">
      <c r="A415" t="s">
        <v>5064</v>
      </c>
      <c r="B415" t="str">
        <f>IF(COUNTIF(eucalc_variables!B:B,A415)&gt;0,"yes","no")</f>
        <v>yes</v>
      </c>
      <c r="C415" t="str">
        <f>IF(COUNTIF(collected_variables_EU!A:A,A415)&gt;0,"yes","no")</f>
        <v>no</v>
      </c>
    </row>
    <row r="416" spans="1:3">
      <c r="A416" t="s">
        <v>5076</v>
      </c>
      <c r="B416" t="str">
        <f>IF(COUNTIF(eucalc_variables!B:B,A416)&gt;0,"yes","no")</f>
        <v>yes</v>
      </c>
      <c r="C416" t="str">
        <f>IF(COUNTIF(collected_variables_EU!A:A,A416)&gt;0,"yes","no")</f>
        <v>no</v>
      </c>
    </row>
    <row r="417" spans="1:3">
      <c r="A417" t="s">
        <v>5079</v>
      </c>
      <c r="B417" t="str">
        <f>IF(COUNTIF(eucalc_variables!B:B,A417)&gt;0,"yes","no")</f>
        <v>yes</v>
      </c>
      <c r="C417" t="str">
        <f>IF(COUNTIF(collected_variables_EU!A:A,A417)&gt;0,"yes","no")</f>
        <v>no</v>
      </c>
    </row>
    <row r="418" spans="1:3">
      <c r="A418" t="s">
        <v>8909</v>
      </c>
      <c r="B418" t="str">
        <f>IF(COUNTIF(eucalc_variables!B:B,A418)&gt;0,"yes","no")</f>
        <v>no</v>
      </c>
      <c r="C418" t="str">
        <f>IF(COUNTIF(collected_variables_EU!A:A,A418)&gt;0,"yes","no")</f>
        <v>no</v>
      </c>
    </row>
    <row r="419" spans="1:3">
      <c r="A419" t="s">
        <v>5102</v>
      </c>
      <c r="B419" t="str">
        <f>IF(COUNTIF(eucalc_variables!B:B,A419)&gt;0,"yes","no")</f>
        <v>yes</v>
      </c>
      <c r="C419" t="str">
        <f>IF(COUNTIF(collected_variables_EU!A:A,A419)&gt;0,"yes","no")</f>
        <v>no</v>
      </c>
    </row>
    <row r="420" spans="1:3">
      <c r="A420" t="s">
        <v>8910</v>
      </c>
      <c r="B420" t="str">
        <f>IF(COUNTIF(eucalc_variables!B:B,A420)&gt;0,"yes","no")</f>
        <v>no</v>
      </c>
      <c r="C420" t="str">
        <f>IF(COUNTIF(collected_variables_EU!A:A,A420)&gt;0,"yes","no")</f>
        <v>no</v>
      </c>
    </row>
    <row r="421" spans="1:3">
      <c r="A421" t="s">
        <v>5106</v>
      </c>
      <c r="B421" t="str">
        <f>IF(COUNTIF(eucalc_variables!B:B,A421)&gt;0,"yes","no")</f>
        <v>yes</v>
      </c>
      <c r="C421" t="str">
        <f>IF(COUNTIF(collected_variables_EU!A:A,A421)&gt;0,"yes","no")</f>
        <v>no</v>
      </c>
    </row>
    <row r="422" spans="1:3">
      <c r="A422" t="s">
        <v>5110</v>
      </c>
      <c r="B422" t="str">
        <f>IF(COUNTIF(eucalc_variables!B:B,A422)&gt;0,"yes","no")</f>
        <v>yes</v>
      </c>
      <c r="C422" t="str">
        <f>IF(COUNTIF(collected_variables_EU!A:A,A422)&gt;0,"yes","no")</f>
        <v>no</v>
      </c>
    </row>
    <row r="423" spans="1:3">
      <c r="A423" t="s">
        <v>5114</v>
      </c>
      <c r="B423" t="str">
        <f>IF(COUNTIF(eucalc_variables!B:B,A423)&gt;0,"yes","no")</f>
        <v>yes</v>
      </c>
      <c r="C423" t="str">
        <f>IF(COUNTIF(collected_variables_EU!A:A,A423)&gt;0,"yes","no")</f>
        <v>no</v>
      </c>
    </row>
    <row r="424" spans="1:3">
      <c r="A424" t="s">
        <v>8911</v>
      </c>
      <c r="B424" t="str">
        <f>IF(COUNTIF(eucalc_variables!B:B,A424)&gt;0,"yes","no")</f>
        <v>no</v>
      </c>
      <c r="C424" t="str">
        <f>IF(COUNTIF(collected_variables_EU!A:A,A424)&gt;0,"yes","no")</f>
        <v>no</v>
      </c>
    </row>
    <row r="425" spans="1:3">
      <c r="A425" t="s">
        <v>5122</v>
      </c>
      <c r="B425" t="str">
        <f>IF(COUNTIF(eucalc_variables!B:B,A425)&gt;0,"yes","no")</f>
        <v>yes</v>
      </c>
      <c r="C425" t="str">
        <f>IF(COUNTIF(collected_variables_EU!A:A,A425)&gt;0,"yes","no")</f>
        <v>no</v>
      </c>
    </row>
    <row r="426" spans="1:3">
      <c r="A426" t="s">
        <v>5816</v>
      </c>
      <c r="B426" t="str">
        <f>IF(COUNTIF(eucalc_variables!B:B,A426)&gt;0,"yes","no")</f>
        <v>yes</v>
      </c>
      <c r="C426" t="str">
        <f>IF(COUNTIF(collected_variables_EU!A:A,A426)&gt;0,"yes","no")</f>
        <v>no</v>
      </c>
    </row>
    <row r="427" spans="1:3">
      <c r="A427" t="s">
        <v>8912</v>
      </c>
      <c r="B427" t="str">
        <f>IF(COUNTIF(eucalc_variables!B:B,A427)&gt;0,"yes","no")</f>
        <v>no</v>
      </c>
      <c r="C427" t="str">
        <f>IF(COUNTIF(collected_variables_EU!A:A,A427)&gt;0,"yes","no")</f>
        <v>no</v>
      </c>
    </row>
    <row r="428" spans="1:3">
      <c r="A428" t="s">
        <v>5808</v>
      </c>
      <c r="B428" t="str">
        <f>IF(COUNTIF(eucalc_variables!B:B,A428)&gt;0,"yes","no")</f>
        <v>yes</v>
      </c>
      <c r="C428" t="str">
        <f>IF(COUNTIF(collected_variables_EU!A:A,A428)&gt;0,"yes","no")</f>
        <v>no</v>
      </c>
    </row>
    <row r="429" spans="1:3">
      <c r="A429" t="s">
        <v>8913</v>
      </c>
      <c r="B429" t="str">
        <f>IF(COUNTIF(eucalc_variables!B:B,A429)&gt;0,"yes","no")</f>
        <v>no</v>
      </c>
      <c r="C429" t="str">
        <f>IF(COUNTIF(collected_variables_EU!A:A,A429)&gt;0,"yes","no")</f>
        <v>no</v>
      </c>
    </row>
    <row r="430" spans="1:3">
      <c r="A430" t="s">
        <v>5810</v>
      </c>
      <c r="B430" t="str">
        <f>IF(COUNTIF(eucalc_variables!B:B,A430)&gt;0,"yes","no")</f>
        <v>yes</v>
      </c>
      <c r="C430" t="str">
        <f>IF(COUNTIF(collected_variables_EU!A:A,A430)&gt;0,"yes","no")</f>
        <v>no</v>
      </c>
    </row>
    <row r="431" spans="1:3">
      <c r="A431" t="s">
        <v>8914</v>
      </c>
      <c r="B431" t="str">
        <f>IF(COUNTIF(eucalc_variables!B:B,A431)&gt;0,"yes","no")</f>
        <v>no</v>
      </c>
      <c r="C431" t="str">
        <f>IF(COUNTIF(collected_variables_EU!A:A,A431)&gt;0,"yes","no")</f>
        <v>no</v>
      </c>
    </row>
    <row r="432" spans="1:3">
      <c r="A432" t="s">
        <v>5813</v>
      </c>
      <c r="B432" t="str">
        <f>IF(COUNTIF(eucalc_variables!B:B,A432)&gt;0,"yes","no")</f>
        <v>yes</v>
      </c>
      <c r="C432" t="str">
        <f>IF(COUNTIF(collected_variables_EU!A:A,A432)&gt;0,"yes","no")</f>
        <v>no</v>
      </c>
    </row>
    <row r="433" spans="1:3">
      <c r="A433" t="s">
        <v>5721</v>
      </c>
      <c r="B433" t="str">
        <f>IF(COUNTIF(eucalc_variables!B:B,A433)&gt;0,"yes","no")</f>
        <v>yes</v>
      </c>
      <c r="C433" t="str">
        <f>IF(COUNTIF(collected_variables_EU!A:A,A433)&gt;0,"yes","no")</f>
        <v>no</v>
      </c>
    </row>
    <row r="434" spans="1:3">
      <c r="A434" t="s">
        <v>5314</v>
      </c>
      <c r="B434" t="str">
        <f>IF(COUNTIF(eucalc_variables!B:B,A434)&gt;0,"yes","no")</f>
        <v>yes</v>
      </c>
      <c r="C434" t="str">
        <f>IF(COUNTIF(collected_variables_EU!A:A,A434)&gt;0,"yes","no")</f>
        <v>no</v>
      </c>
    </row>
    <row r="435" spans="1:3">
      <c r="A435" t="s">
        <v>5304</v>
      </c>
      <c r="B435" t="str">
        <f>IF(COUNTIF(eucalc_variables!B:B,A435)&gt;0,"yes","no")</f>
        <v>yes</v>
      </c>
      <c r="C435" t="str">
        <f>IF(COUNTIF(collected_variables_EU!A:A,A435)&gt;0,"yes","no")</f>
        <v>no</v>
      </c>
    </row>
    <row r="436" spans="1:3">
      <c r="A436" t="s">
        <v>5310</v>
      </c>
      <c r="B436" t="str">
        <f>IF(COUNTIF(eucalc_variables!B:B,A436)&gt;0,"yes","no")</f>
        <v>yes</v>
      </c>
      <c r="C436" t="str">
        <f>IF(COUNTIF(collected_variables_EU!A:A,A436)&gt;0,"yes","no")</f>
        <v>no</v>
      </c>
    </row>
    <row r="437" spans="1:3">
      <c r="A437" t="s">
        <v>5317</v>
      </c>
      <c r="B437" t="str">
        <f>IF(COUNTIF(eucalc_variables!B:B,A437)&gt;0,"yes","no")</f>
        <v>yes</v>
      </c>
      <c r="C437" t="str">
        <f>IF(COUNTIF(collected_variables_EU!A:A,A437)&gt;0,"yes","no")</f>
        <v>no</v>
      </c>
    </row>
    <row r="438" spans="1:3">
      <c r="A438" t="s">
        <v>5320</v>
      </c>
      <c r="B438" t="str">
        <f>IF(COUNTIF(eucalc_variables!B:B,A438)&gt;0,"yes","no")</f>
        <v>yes</v>
      </c>
      <c r="C438" t="str">
        <f>IF(COUNTIF(collected_variables_EU!A:A,A438)&gt;0,"yes","no")</f>
        <v>no</v>
      </c>
    </row>
    <row r="439" spans="1:3">
      <c r="A439" t="s">
        <v>5327</v>
      </c>
      <c r="B439" t="str">
        <f>IF(COUNTIF(eucalc_variables!B:B,A439)&gt;0,"yes","no")</f>
        <v>yes</v>
      </c>
      <c r="C439" t="str">
        <f>IF(COUNTIF(collected_variables_EU!A:A,A439)&gt;0,"yes","no")</f>
        <v>no</v>
      </c>
    </row>
    <row r="440" spans="1:3">
      <c r="A440" t="s">
        <v>5333</v>
      </c>
      <c r="B440" t="str">
        <f>IF(COUNTIF(eucalc_variables!B:B,A440)&gt;0,"yes","no")</f>
        <v>yes</v>
      </c>
      <c r="C440" t="str">
        <f>IF(COUNTIF(collected_variables_EU!A:A,A440)&gt;0,"yes","no")</f>
        <v>no</v>
      </c>
    </row>
    <row r="441" spans="1:3">
      <c r="A441" t="s">
        <v>5336</v>
      </c>
      <c r="B441" t="str">
        <f>IF(COUNTIF(eucalc_variables!B:B,A441)&gt;0,"yes","no")</f>
        <v>yes</v>
      </c>
      <c r="C441" t="str">
        <f>IF(COUNTIF(collected_variables_EU!A:A,A441)&gt;0,"yes","no")</f>
        <v>no</v>
      </c>
    </row>
    <row r="442" spans="1:3">
      <c r="A442" t="s">
        <v>5330</v>
      </c>
      <c r="B442" t="str">
        <f>IF(COUNTIF(eucalc_variables!B:B,A442)&gt;0,"yes","no")</f>
        <v>yes</v>
      </c>
      <c r="C442" t="str">
        <f>IF(COUNTIF(collected_variables_EU!A:A,A442)&gt;0,"yes","no")</f>
        <v>no</v>
      </c>
    </row>
    <row r="443" spans="1:3">
      <c r="A443" t="s">
        <v>5339</v>
      </c>
      <c r="B443" t="str">
        <f>IF(COUNTIF(eucalc_variables!B:B,A443)&gt;0,"yes","no")</f>
        <v>yes</v>
      </c>
      <c r="C443" t="str">
        <f>IF(COUNTIF(collected_variables_EU!A:A,A443)&gt;0,"yes","no")</f>
        <v>no</v>
      </c>
    </row>
    <row r="444" spans="1:3">
      <c r="A444" t="s">
        <v>5342</v>
      </c>
      <c r="B444" t="str">
        <f>IF(COUNTIF(eucalc_variables!B:B,A444)&gt;0,"yes","no")</f>
        <v>yes</v>
      </c>
      <c r="C444" t="str">
        <f>IF(COUNTIF(collected_variables_EU!A:A,A444)&gt;0,"yes","no")</f>
        <v>no</v>
      </c>
    </row>
    <row r="445" spans="1:3">
      <c r="A445" t="s">
        <v>5641</v>
      </c>
      <c r="B445" t="str">
        <f>IF(COUNTIF(eucalc_variables!B:B,A445)&gt;0,"yes","no")</f>
        <v>yes</v>
      </c>
      <c r="C445" t="str">
        <f>IF(COUNTIF(collected_variables_EU!A:A,A445)&gt;0,"yes","no")</f>
        <v>no</v>
      </c>
    </row>
    <row r="446" spans="1:3">
      <c r="A446" t="s">
        <v>8915</v>
      </c>
      <c r="B446" t="str">
        <f>IF(COUNTIF(eucalc_variables!B:B,A446)&gt;0,"yes","no")</f>
        <v>no</v>
      </c>
      <c r="C446" t="str">
        <f>IF(COUNTIF(collected_variables_EU!A:A,A446)&gt;0,"yes","no")</f>
        <v>no</v>
      </c>
    </row>
    <row r="447" spans="1:3">
      <c r="A447" t="s">
        <v>5644</v>
      </c>
      <c r="B447" t="str">
        <f>IF(COUNTIF(eucalc_variables!B:B,A447)&gt;0,"yes","no")</f>
        <v>yes</v>
      </c>
      <c r="C447" t="str">
        <f>IF(COUNTIF(collected_variables_EU!A:A,A447)&gt;0,"yes","no")</f>
        <v>no</v>
      </c>
    </row>
    <row r="448" spans="1:3">
      <c r="A448" t="s">
        <v>8916</v>
      </c>
      <c r="B448" t="str">
        <f>IF(COUNTIF(eucalc_variables!B:B,A448)&gt;0,"yes","no")</f>
        <v>no</v>
      </c>
      <c r="C448" t="str">
        <f>IF(COUNTIF(collected_variables_EU!A:A,A448)&gt;0,"yes","no")</f>
        <v>no</v>
      </c>
    </row>
    <row r="449" spans="1:3">
      <c r="A449" t="s">
        <v>5647</v>
      </c>
      <c r="B449" t="str">
        <f>IF(COUNTIF(eucalc_variables!B:B,A449)&gt;0,"yes","no")</f>
        <v>yes</v>
      </c>
      <c r="C449" t="str">
        <f>IF(COUNTIF(collected_variables_EU!A:A,A449)&gt;0,"yes","no")</f>
        <v>no</v>
      </c>
    </row>
    <row r="450" spans="1:3">
      <c r="A450" t="s">
        <v>8917</v>
      </c>
      <c r="B450" t="str">
        <f>IF(COUNTIF(eucalc_variables!B:B,A450)&gt;0,"yes","no")</f>
        <v>no</v>
      </c>
      <c r="C450" t="str">
        <f>IF(COUNTIF(collected_variables_EU!A:A,A450)&gt;0,"yes","no")</f>
        <v>no</v>
      </c>
    </row>
    <row r="451" spans="1:3">
      <c r="A451" t="s">
        <v>5649</v>
      </c>
      <c r="B451" t="str">
        <f>IF(COUNTIF(eucalc_variables!B:B,A451)&gt;0,"yes","no")</f>
        <v>yes</v>
      </c>
      <c r="C451" t="str">
        <f>IF(COUNTIF(collected_variables_EU!A:A,A451)&gt;0,"yes","no")</f>
        <v>no</v>
      </c>
    </row>
    <row r="452" spans="1:3">
      <c r="A452" t="s">
        <v>8918</v>
      </c>
      <c r="B452" t="str">
        <f>IF(COUNTIF(eucalc_variables!B:B,A452)&gt;0,"yes","no")</f>
        <v>no</v>
      </c>
      <c r="C452" t="str">
        <f>IF(COUNTIF(collected_variables_EU!A:A,A452)&gt;0,"yes","no")</f>
        <v>no</v>
      </c>
    </row>
    <row r="453" spans="1:3">
      <c r="A453" t="s">
        <v>5651</v>
      </c>
      <c r="B453" t="str">
        <f>IF(COUNTIF(eucalc_variables!B:B,A453)&gt;0,"yes","no")</f>
        <v>yes</v>
      </c>
      <c r="C453" t="str">
        <f>IF(COUNTIF(collected_variables_EU!A:A,A453)&gt;0,"yes","no")</f>
        <v>no</v>
      </c>
    </row>
    <row r="454" spans="1:3">
      <c r="A454" t="s">
        <v>8919</v>
      </c>
      <c r="B454" t="str">
        <f>IF(COUNTIF(eucalc_variables!B:B,A454)&gt;0,"yes","no")</f>
        <v>no</v>
      </c>
      <c r="C454" t="str">
        <f>IF(COUNTIF(collected_variables_EU!A:A,A454)&gt;0,"yes","no")</f>
        <v>no</v>
      </c>
    </row>
    <row r="455" spans="1:3">
      <c r="A455" t="s">
        <v>5654</v>
      </c>
      <c r="B455" t="str">
        <f>IF(COUNTIF(eucalc_variables!B:B,A455)&gt;0,"yes","no")</f>
        <v>yes</v>
      </c>
      <c r="C455" t="str">
        <f>IF(COUNTIF(collected_variables_EU!A:A,A455)&gt;0,"yes","no")</f>
        <v>no</v>
      </c>
    </row>
    <row r="456" spans="1:3">
      <c r="A456" t="s">
        <v>5656</v>
      </c>
      <c r="B456" t="str">
        <f>IF(COUNTIF(eucalc_variables!B:B,A456)&gt;0,"yes","no")</f>
        <v>yes</v>
      </c>
      <c r="C456" t="str">
        <f>IF(COUNTIF(collected_variables_EU!A:A,A456)&gt;0,"yes","no")</f>
        <v>no</v>
      </c>
    </row>
    <row r="457" spans="1:3">
      <c r="A457" t="s">
        <v>5659</v>
      </c>
      <c r="B457" t="str">
        <f>IF(COUNTIF(eucalc_variables!B:B,A457)&gt;0,"yes","no")</f>
        <v>yes</v>
      </c>
      <c r="C457" t="str">
        <f>IF(COUNTIF(collected_variables_EU!A:A,A457)&gt;0,"yes","no")</f>
        <v>no</v>
      </c>
    </row>
    <row r="458" spans="1:3">
      <c r="A458" t="s">
        <v>5663</v>
      </c>
      <c r="B458" t="str">
        <f>IF(COUNTIF(eucalc_variables!B:B,A458)&gt;0,"yes","no")</f>
        <v>yes</v>
      </c>
      <c r="C458" t="str">
        <f>IF(COUNTIF(collected_variables_EU!A:A,A458)&gt;0,"yes","no")</f>
        <v>no</v>
      </c>
    </row>
    <row r="459" spans="1:3">
      <c r="A459" t="s">
        <v>5666</v>
      </c>
      <c r="B459" t="str">
        <f>IF(COUNTIF(eucalc_variables!B:B,A459)&gt;0,"yes","no")</f>
        <v>yes</v>
      </c>
      <c r="C459" t="str">
        <f>IF(COUNTIF(collected_variables_EU!A:A,A459)&gt;0,"yes","no")</f>
        <v>no</v>
      </c>
    </row>
    <row r="460" spans="1:3">
      <c r="A460" t="s">
        <v>5669</v>
      </c>
      <c r="B460" t="str">
        <f>IF(COUNTIF(eucalc_variables!B:B,A460)&gt;0,"yes","no")</f>
        <v>yes</v>
      </c>
      <c r="C460" t="str">
        <f>IF(COUNTIF(collected_variables_EU!A:A,A460)&gt;0,"yes","no")</f>
        <v>no</v>
      </c>
    </row>
    <row r="461" spans="1:3">
      <c r="A461" t="s">
        <v>5672</v>
      </c>
      <c r="B461" t="str">
        <f>IF(COUNTIF(eucalc_variables!B:B,A461)&gt;0,"yes","no")</f>
        <v>yes</v>
      </c>
      <c r="C461" t="str">
        <f>IF(COUNTIF(collected_variables_EU!A:A,A461)&gt;0,"yes","no")</f>
        <v>no</v>
      </c>
    </row>
    <row r="462" spans="1:3">
      <c r="A462" t="s">
        <v>5687</v>
      </c>
      <c r="B462" t="str">
        <f>IF(COUNTIF(eucalc_variables!B:B,A462)&gt;0,"yes","no")</f>
        <v>yes</v>
      </c>
      <c r="C462" t="str">
        <f>IF(COUNTIF(collected_variables_EU!A:A,A462)&gt;0,"yes","no")</f>
        <v>no</v>
      </c>
    </row>
    <row r="463" spans="1:3">
      <c r="A463" t="s">
        <v>8920</v>
      </c>
      <c r="B463" t="str">
        <f>IF(COUNTIF(eucalc_variables!B:B,A463)&gt;0,"yes","no")</f>
        <v>no</v>
      </c>
      <c r="C463" t="str">
        <f>IF(COUNTIF(collected_variables_EU!A:A,A463)&gt;0,"yes","no")</f>
        <v>no</v>
      </c>
    </row>
    <row r="464" spans="1:3">
      <c r="A464" t="s">
        <v>5690</v>
      </c>
      <c r="B464" t="str">
        <f>IF(COUNTIF(eucalc_variables!B:B,A464)&gt;0,"yes","no")</f>
        <v>yes</v>
      </c>
      <c r="C464" t="str">
        <f>IF(COUNTIF(collected_variables_EU!A:A,A464)&gt;0,"yes","no")</f>
        <v>no</v>
      </c>
    </row>
    <row r="465" spans="1:3">
      <c r="A465" t="s">
        <v>8921</v>
      </c>
      <c r="B465" t="str">
        <f>IF(COUNTIF(eucalc_variables!B:B,A465)&gt;0,"yes","no")</f>
        <v>no</v>
      </c>
      <c r="C465" t="str">
        <f>IF(COUNTIF(collected_variables_EU!A:A,A465)&gt;0,"yes","no")</f>
        <v>no</v>
      </c>
    </row>
    <row r="466" spans="1:3">
      <c r="A466" t="s">
        <v>5692</v>
      </c>
      <c r="B466" t="str">
        <f>IF(COUNTIF(eucalc_variables!B:B,A466)&gt;0,"yes","no")</f>
        <v>yes</v>
      </c>
      <c r="C466" t="str">
        <f>IF(COUNTIF(collected_variables_EU!A:A,A466)&gt;0,"yes","no")</f>
        <v>no</v>
      </c>
    </row>
    <row r="467" spans="1:3">
      <c r="A467" t="s">
        <v>8922</v>
      </c>
      <c r="B467" t="str">
        <f>IF(COUNTIF(eucalc_variables!B:B,A467)&gt;0,"yes","no")</f>
        <v>no</v>
      </c>
      <c r="C467" t="str">
        <f>IF(COUNTIF(collected_variables_EU!A:A,A467)&gt;0,"yes","no")</f>
        <v>no</v>
      </c>
    </row>
    <row r="468" spans="1:3">
      <c r="A468" t="s">
        <v>5695</v>
      </c>
      <c r="B468" t="str">
        <f>IF(COUNTIF(eucalc_variables!B:B,A468)&gt;0,"yes","no")</f>
        <v>yes</v>
      </c>
      <c r="C468" t="str">
        <f>IF(COUNTIF(collected_variables_EU!A:A,A468)&gt;0,"yes","no")</f>
        <v>no</v>
      </c>
    </row>
    <row r="469" spans="1:3">
      <c r="A469" t="s">
        <v>8923</v>
      </c>
      <c r="B469" t="str">
        <f>IF(COUNTIF(eucalc_variables!B:B,A469)&gt;0,"yes","no")</f>
        <v>no</v>
      </c>
      <c r="C469" t="str">
        <f>IF(COUNTIF(collected_variables_EU!A:A,A469)&gt;0,"yes","no")</f>
        <v>no</v>
      </c>
    </row>
    <row r="470" spans="1:3">
      <c r="A470" t="s">
        <v>5699</v>
      </c>
      <c r="B470" t="str">
        <f>IF(COUNTIF(eucalc_variables!B:B,A470)&gt;0,"yes","no")</f>
        <v>yes</v>
      </c>
      <c r="C470" t="str">
        <f>IF(COUNTIF(collected_variables_EU!A:A,A470)&gt;0,"yes","no")</f>
        <v>no</v>
      </c>
    </row>
    <row r="471" spans="1:3">
      <c r="A471" t="s">
        <v>5703</v>
      </c>
      <c r="B471" t="str">
        <f>IF(COUNTIF(eucalc_variables!B:B,A471)&gt;0,"yes","no")</f>
        <v>yes</v>
      </c>
      <c r="C471" t="str">
        <f>IF(COUNTIF(collected_variables_EU!A:A,A471)&gt;0,"yes","no")</f>
        <v>no</v>
      </c>
    </row>
    <row r="472" spans="1:3">
      <c r="A472" t="s">
        <v>5706</v>
      </c>
      <c r="B472" t="str">
        <f>IF(COUNTIF(eucalc_variables!B:B,A472)&gt;0,"yes","no")</f>
        <v>yes</v>
      </c>
      <c r="C472" t="str">
        <f>IF(COUNTIF(collected_variables_EU!A:A,A472)&gt;0,"yes","no")</f>
        <v>no</v>
      </c>
    </row>
    <row r="473" spans="1:3">
      <c r="A473" t="s">
        <v>5709</v>
      </c>
      <c r="B473" t="str">
        <f>IF(COUNTIF(eucalc_variables!B:B,A473)&gt;0,"yes","no")</f>
        <v>yes</v>
      </c>
      <c r="C473" t="str">
        <f>IF(COUNTIF(collected_variables_EU!A:A,A473)&gt;0,"yes","no")</f>
        <v>no</v>
      </c>
    </row>
    <row r="474" spans="1:3">
      <c r="A474" t="s">
        <v>5712</v>
      </c>
      <c r="B474" t="str">
        <f>IF(COUNTIF(eucalc_variables!B:B,A474)&gt;0,"yes","no")</f>
        <v>yes</v>
      </c>
      <c r="C474" t="str">
        <f>IF(COUNTIF(collected_variables_EU!A:A,A474)&gt;0,"yes","no")</f>
        <v>no</v>
      </c>
    </row>
    <row r="475" spans="1:3">
      <c r="A475" t="s">
        <v>8924</v>
      </c>
      <c r="B475" t="str">
        <f>IF(COUNTIF(eucalc_variables!B:B,A475)&gt;0,"yes","no")</f>
        <v>no</v>
      </c>
      <c r="C475" t="str">
        <f>IF(COUNTIF(collected_variables_EU!A:A,A475)&gt;0,"yes","no")</f>
        <v>no</v>
      </c>
    </row>
    <row r="476" spans="1:3">
      <c r="A476" t="s">
        <v>5715</v>
      </c>
      <c r="B476" t="str">
        <f>IF(COUNTIF(eucalc_variables!B:B,A476)&gt;0,"yes","no")</f>
        <v>yes</v>
      </c>
      <c r="C476" t="str">
        <f>IF(COUNTIF(collected_variables_EU!A:A,A476)&gt;0,"yes","no")</f>
        <v>no</v>
      </c>
    </row>
    <row r="477" spans="1:3">
      <c r="A477" t="s">
        <v>8925</v>
      </c>
      <c r="B477" t="str">
        <f>IF(COUNTIF(eucalc_variables!B:B,A477)&gt;0,"yes","no")</f>
        <v>no</v>
      </c>
      <c r="C477" t="str">
        <f>IF(COUNTIF(collected_variables_EU!A:A,A477)&gt;0,"yes","no")</f>
        <v>no</v>
      </c>
    </row>
    <row r="478" spans="1:3">
      <c r="A478" t="s">
        <v>8926</v>
      </c>
      <c r="B478" t="str">
        <f>IF(COUNTIF(eucalc_variables!B:B,A478)&gt;0,"yes","no")</f>
        <v>no</v>
      </c>
      <c r="C478" t="str">
        <f>IF(COUNTIF(collected_variables_EU!A:A,A478)&gt;0,"yes","no")</f>
        <v>no</v>
      </c>
    </row>
    <row r="479" spans="1:3">
      <c r="A479" t="s">
        <v>8927</v>
      </c>
      <c r="B479" t="str">
        <f>IF(COUNTIF(eucalc_variables!B:B,A479)&gt;0,"yes","no")</f>
        <v>no</v>
      </c>
      <c r="C479" t="str">
        <f>IF(COUNTIF(collected_variables_EU!A:A,A479)&gt;0,"yes","no")</f>
        <v>no</v>
      </c>
    </row>
    <row r="480" spans="1:3">
      <c r="A480" t="s">
        <v>5624</v>
      </c>
      <c r="B480" t="str">
        <f>IF(COUNTIF(eucalc_variables!B:B,A480)&gt;0,"yes","no")</f>
        <v>yes</v>
      </c>
      <c r="C480" t="str">
        <f>IF(COUNTIF(collected_variables_EU!A:A,A480)&gt;0,"yes","no")</f>
        <v>no</v>
      </c>
    </row>
    <row r="481" spans="1:3">
      <c r="A481" t="s">
        <v>5628</v>
      </c>
      <c r="B481" t="str">
        <f>IF(COUNTIF(eucalc_variables!B:B,A481)&gt;0,"yes","no")</f>
        <v>yes</v>
      </c>
      <c r="C481" t="str">
        <f>IF(COUNTIF(collected_variables_EU!A:A,A481)&gt;0,"yes","no")</f>
        <v>no</v>
      </c>
    </row>
    <row r="482" spans="1:3">
      <c r="A482" t="s">
        <v>5618</v>
      </c>
      <c r="B482" t="str">
        <f>IF(COUNTIF(eucalc_variables!B:B,A482)&gt;0,"yes","no")</f>
        <v>yes</v>
      </c>
      <c r="C482" t="str">
        <f>IF(COUNTIF(collected_variables_EU!A:A,A482)&gt;0,"yes","no")</f>
        <v>no</v>
      </c>
    </row>
    <row r="483" spans="1:3">
      <c r="A483" t="s">
        <v>5631</v>
      </c>
      <c r="B483" t="str">
        <f>IF(COUNTIF(eucalc_variables!B:B,A483)&gt;0,"yes","no")</f>
        <v>yes</v>
      </c>
      <c r="C483" t="str">
        <f>IF(COUNTIF(collected_variables_EU!A:A,A483)&gt;0,"yes","no")</f>
        <v>no</v>
      </c>
    </row>
    <row r="484" spans="1:3">
      <c r="A484" t="s">
        <v>5636</v>
      </c>
      <c r="B484" t="str">
        <f>IF(COUNTIF(eucalc_variables!B:B,A484)&gt;0,"yes","no")</f>
        <v>yes</v>
      </c>
      <c r="C484" t="str">
        <f>IF(COUNTIF(collected_variables_EU!A:A,A484)&gt;0,"yes","no")</f>
        <v>no</v>
      </c>
    </row>
    <row r="485" spans="1:3">
      <c r="A485" t="s">
        <v>5404</v>
      </c>
      <c r="B485" t="str">
        <f>IF(COUNTIF(eucalc_variables!B:B,A485)&gt;0,"yes","no")</f>
        <v>yes</v>
      </c>
      <c r="C485" t="str">
        <f>IF(COUNTIF(collected_variables_EU!A:A,A485)&gt;0,"yes","no")</f>
        <v>no</v>
      </c>
    </row>
    <row r="486" spans="1:3">
      <c r="A486" t="s">
        <v>5408</v>
      </c>
      <c r="B486" t="str">
        <f>IF(COUNTIF(eucalc_variables!B:B,A486)&gt;0,"yes","no")</f>
        <v>yes</v>
      </c>
      <c r="C486" t="str">
        <f>IF(COUNTIF(collected_variables_EU!A:A,A486)&gt;0,"yes","no")</f>
        <v>no</v>
      </c>
    </row>
    <row r="487" spans="1:3">
      <c r="A487" t="s">
        <v>6465</v>
      </c>
      <c r="B487" t="str">
        <f>IF(COUNTIF(eucalc_variables!B:B,A487)&gt;0,"yes","no")</f>
        <v>yes</v>
      </c>
      <c r="C487" t="str">
        <f>IF(COUNTIF(collected_variables_EU!A:A,A487)&gt;0,"yes","no")</f>
        <v>no</v>
      </c>
    </row>
    <row r="488" spans="1:3">
      <c r="A488" t="s">
        <v>5412</v>
      </c>
      <c r="B488" t="str">
        <f>IF(COUNTIF(eucalc_variables!B:B,A488)&gt;0,"yes","no")</f>
        <v>yes</v>
      </c>
      <c r="C488" t="str">
        <f>IF(COUNTIF(collected_variables_EU!A:A,A488)&gt;0,"yes","no")</f>
        <v>no</v>
      </c>
    </row>
    <row r="489" spans="1:3">
      <c r="A489" t="s">
        <v>5420</v>
      </c>
      <c r="B489" t="str">
        <f>IF(COUNTIF(eucalc_variables!B:B,A489)&gt;0,"yes","no")</f>
        <v>yes</v>
      </c>
      <c r="C489" t="str">
        <f>IF(COUNTIF(collected_variables_EU!A:A,A489)&gt;0,"yes","no")</f>
        <v>no</v>
      </c>
    </row>
    <row r="490" spans="1:3">
      <c r="A490" t="s">
        <v>5429</v>
      </c>
      <c r="B490" t="str">
        <f>IF(COUNTIF(eucalc_variables!B:B,A490)&gt;0,"yes","no")</f>
        <v>yes</v>
      </c>
      <c r="C490" t="str">
        <f>IF(COUNTIF(collected_variables_EU!A:A,A490)&gt;0,"yes","no")</f>
        <v>no</v>
      </c>
    </row>
    <row r="491" spans="1:3">
      <c r="A491" t="s">
        <v>8928</v>
      </c>
      <c r="B491" t="str">
        <f>IF(COUNTIF(eucalc_variables!B:B,A491)&gt;0,"yes","no")</f>
        <v>no</v>
      </c>
      <c r="C491" t="str">
        <f>IF(COUNTIF(collected_variables_EU!A:A,A491)&gt;0,"yes","no")</f>
        <v>no</v>
      </c>
    </row>
    <row r="492" spans="1:3">
      <c r="A492" t="s">
        <v>5434</v>
      </c>
      <c r="B492" t="str">
        <f>IF(COUNTIF(eucalc_variables!B:B,A492)&gt;0,"yes","no")</f>
        <v>yes</v>
      </c>
      <c r="C492" t="str">
        <f>IF(COUNTIF(collected_variables_EU!A:A,A492)&gt;0,"yes","no")</f>
        <v>no</v>
      </c>
    </row>
    <row r="493" spans="1:3">
      <c r="A493" t="s">
        <v>5442</v>
      </c>
      <c r="B493" t="str">
        <f>IF(COUNTIF(eucalc_variables!B:B,A493)&gt;0,"yes","no")</f>
        <v>yes</v>
      </c>
      <c r="C493" t="str">
        <f>IF(COUNTIF(collected_variables_EU!A:A,A493)&gt;0,"yes","no")</f>
        <v>no</v>
      </c>
    </row>
    <row r="494" spans="1:3">
      <c r="A494" t="s">
        <v>8929</v>
      </c>
      <c r="B494" t="str">
        <f>IF(COUNTIF(eucalc_variables!B:B,A494)&gt;0,"yes","no")</f>
        <v>no</v>
      </c>
      <c r="C494" t="str">
        <f>IF(COUNTIF(collected_variables_EU!A:A,A494)&gt;0,"yes","no")</f>
        <v>no</v>
      </c>
    </row>
    <row r="495" spans="1:3">
      <c r="A495" t="s">
        <v>5448</v>
      </c>
      <c r="B495" t="str">
        <f>IF(COUNTIF(eucalc_variables!B:B,A495)&gt;0,"yes","no")</f>
        <v>yes</v>
      </c>
      <c r="C495" t="str">
        <f>IF(COUNTIF(collected_variables_EU!A:A,A495)&gt;0,"yes","no")</f>
        <v>no</v>
      </c>
    </row>
    <row r="496" spans="1:3">
      <c r="A496" t="s">
        <v>6479</v>
      </c>
      <c r="B496" t="str">
        <f>IF(COUNTIF(eucalc_variables!B:B,A496)&gt;0,"yes","no")</f>
        <v>yes</v>
      </c>
      <c r="C496" t="str">
        <f>IF(COUNTIF(collected_variables_EU!A:A,A496)&gt;0,"yes","no")</f>
        <v>no</v>
      </c>
    </row>
    <row r="497" spans="1:3">
      <c r="A497" t="s">
        <v>5462</v>
      </c>
      <c r="B497" t="str">
        <f>IF(COUNTIF(eucalc_variables!B:B,A497)&gt;0,"yes","no")</f>
        <v>yes</v>
      </c>
      <c r="C497" t="str">
        <f>IF(COUNTIF(collected_variables_EU!A:A,A497)&gt;0,"yes","no")</f>
        <v>no</v>
      </c>
    </row>
    <row r="498" spans="1:3">
      <c r="A498" t="s">
        <v>5467</v>
      </c>
      <c r="B498" t="str">
        <f>IF(COUNTIF(eucalc_variables!B:B,A498)&gt;0,"yes","no")</f>
        <v>yes</v>
      </c>
      <c r="C498" t="str">
        <f>IF(COUNTIF(collected_variables_EU!A:A,A498)&gt;0,"yes","no")</f>
        <v>no</v>
      </c>
    </row>
    <row r="499" spans="1:3">
      <c r="A499" t="s">
        <v>5475</v>
      </c>
      <c r="B499" t="str">
        <f>IF(COUNTIF(eucalc_variables!B:B,A499)&gt;0,"yes","no")</f>
        <v>yes</v>
      </c>
      <c r="C499" t="str">
        <f>IF(COUNTIF(collected_variables_EU!A:A,A499)&gt;0,"yes","no")</f>
        <v>no</v>
      </c>
    </row>
    <row r="500" spans="1:3">
      <c r="A500" t="s">
        <v>8930</v>
      </c>
      <c r="B500" t="str">
        <f>IF(COUNTIF(eucalc_variables!B:B,A500)&gt;0,"yes","no")</f>
        <v>no</v>
      </c>
      <c r="C500" t="str">
        <f>IF(COUNTIF(collected_variables_EU!A:A,A500)&gt;0,"yes","no")</f>
        <v>no</v>
      </c>
    </row>
    <row r="501" spans="1:3">
      <c r="A501" t="s">
        <v>5478</v>
      </c>
      <c r="B501" t="str">
        <f>IF(COUNTIF(eucalc_variables!B:B,A501)&gt;0,"yes","no")</f>
        <v>yes</v>
      </c>
      <c r="C501" t="str">
        <f>IF(COUNTIF(collected_variables_EU!A:A,A501)&gt;0,"yes","no")</f>
        <v>no</v>
      </c>
    </row>
    <row r="502" spans="1:3">
      <c r="A502" t="s">
        <v>5483</v>
      </c>
      <c r="B502" t="str">
        <f>IF(COUNTIF(eucalc_variables!B:B,A502)&gt;0,"yes","no")</f>
        <v>yes</v>
      </c>
      <c r="C502" t="str">
        <f>IF(COUNTIF(collected_variables_EU!A:A,A502)&gt;0,"yes","no")</f>
        <v>no</v>
      </c>
    </row>
    <row r="503" spans="1:3">
      <c r="A503" t="s">
        <v>8931</v>
      </c>
      <c r="B503" t="str">
        <f>IF(COUNTIF(eucalc_variables!B:B,A503)&gt;0,"yes","no")</f>
        <v>no</v>
      </c>
      <c r="C503" t="str">
        <f>IF(COUNTIF(collected_variables_EU!A:A,A503)&gt;0,"yes","no")</f>
        <v>no</v>
      </c>
    </row>
    <row r="504" spans="1:3">
      <c r="A504" t="s">
        <v>5488</v>
      </c>
      <c r="B504" t="str">
        <f>IF(COUNTIF(eucalc_variables!B:B,A504)&gt;0,"yes","no")</f>
        <v>yes</v>
      </c>
      <c r="C504" t="str">
        <f>IF(COUNTIF(collected_variables_EU!A:A,A504)&gt;0,"yes","no")</f>
        <v>no</v>
      </c>
    </row>
    <row r="505" spans="1:3">
      <c r="A505" t="s">
        <v>6488</v>
      </c>
      <c r="B505" t="str">
        <f>IF(COUNTIF(eucalc_variables!B:B,A505)&gt;0,"yes","no")</f>
        <v>yes</v>
      </c>
      <c r="C505" t="str">
        <f>IF(COUNTIF(collected_variables_EU!A:A,A505)&gt;0,"yes","no")</f>
        <v>no</v>
      </c>
    </row>
    <row r="506" spans="1:3">
      <c r="A506" t="s">
        <v>5499</v>
      </c>
      <c r="B506" t="str">
        <f>IF(COUNTIF(eucalc_variables!B:B,A506)&gt;0,"yes","no")</f>
        <v>yes</v>
      </c>
      <c r="C506" t="str">
        <f>IF(COUNTIF(collected_variables_EU!A:A,A506)&gt;0,"yes","no")</f>
        <v>no</v>
      </c>
    </row>
    <row r="507" spans="1:3">
      <c r="A507" t="s">
        <v>5505</v>
      </c>
      <c r="B507" t="str">
        <f>IF(COUNTIF(eucalc_variables!B:B,A507)&gt;0,"yes","no")</f>
        <v>yes</v>
      </c>
      <c r="C507" t="str">
        <f>IF(COUNTIF(collected_variables_EU!A:A,A507)&gt;0,"yes","no")</f>
        <v>no</v>
      </c>
    </row>
    <row r="508" spans="1:3">
      <c r="A508" t="s">
        <v>5510</v>
      </c>
      <c r="B508" t="str">
        <f>IF(COUNTIF(eucalc_variables!B:B,A508)&gt;0,"yes","no")</f>
        <v>yes</v>
      </c>
      <c r="C508" t="str">
        <f>IF(COUNTIF(collected_variables_EU!A:A,A508)&gt;0,"yes","no")</f>
        <v>no</v>
      </c>
    </row>
    <row r="509" spans="1:3">
      <c r="A509" t="s">
        <v>8932</v>
      </c>
      <c r="B509" t="str">
        <f>IF(COUNTIF(eucalc_variables!B:B,A509)&gt;0,"yes","no")</f>
        <v>no</v>
      </c>
      <c r="C509" t="str">
        <f>IF(COUNTIF(collected_variables_EU!A:A,A509)&gt;0,"yes","no")</f>
        <v>no</v>
      </c>
    </row>
    <row r="510" spans="1:3">
      <c r="A510" t="s">
        <v>5513</v>
      </c>
      <c r="B510" t="str">
        <f>IF(COUNTIF(eucalc_variables!B:B,A510)&gt;0,"yes","no")</f>
        <v>yes</v>
      </c>
      <c r="C510" t="str">
        <f>IF(COUNTIF(collected_variables_EU!A:A,A510)&gt;0,"yes","no")</f>
        <v>no</v>
      </c>
    </row>
    <row r="511" spans="1:3">
      <c r="A511" t="s">
        <v>5518</v>
      </c>
      <c r="B511" t="str">
        <f>IF(COUNTIF(eucalc_variables!B:B,A511)&gt;0,"yes","no")</f>
        <v>yes</v>
      </c>
      <c r="C511" t="str">
        <f>IF(COUNTIF(collected_variables_EU!A:A,A511)&gt;0,"yes","no")</f>
        <v>no</v>
      </c>
    </row>
    <row r="512" spans="1:3">
      <c r="A512" t="s">
        <v>8933</v>
      </c>
      <c r="B512" t="str">
        <f>IF(COUNTIF(eucalc_variables!B:B,A512)&gt;0,"yes","no")</f>
        <v>no</v>
      </c>
      <c r="C512" t="str">
        <f>IF(COUNTIF(collected_variables_EU!A:A,A512)&gt;0,"yes","no")</f>
        <v>no</v>
      </c>
    </row>
    <row r="513" spans="1:3">
      <c r="A513" t="s">
        <v>5521</v>
      </c>
      <c r="B513" t="str">
        <f>IF(COUNTIF(eucalc_variables!B:B,A513)&gt;0,"yes","no")</f>
        <v>yes</v>
      </c>
      <c r="C513" t="str">
        <f>IF(COUNTIF(collected_variables_EU!A:A,A513)&gt;0,"yes","no")</f>
        <v>no</v>
      </c>
    </row>
    <row r="514" spans="1:3">
      <c r="A514" t="s">
        <v>5456</v>
      </c>
      <c r="B514" t="str">
        <f>IF(COUNTIF(eucalc_variables!B:B,A514)&gt;0,"yes","no")</f>
        <v>yes</v>
      </c>
      <c r="C514" t="str">
        <f>IF(COUNTIF(collected_variables_EU!A:A,A514)&gt;0,"yes","no")</f>
        <v>no</v>
      </c>
    </row>
    <row r="515" spans="1:3">
      <c r="A515" t="s">
        <v>5527</v>
      </c>
      <c r="B515" t="str">
        <f>IF(COUNTIF(eucalc_variables!B:B,A515)&gt;0,"yes","no")</f>
        <v>yes</v>
      </c>
      <c r="C515" t="str">
        <f>IF(COUNTIF(collected_variables_EU!A:A,A515)&gt;0,"yes","no")</f>
        <v>no</v>
      </c>
    </row>
    <row r="516" spans="1:3">
      <c r="A516" t="s">
        <v>5530</v>
      </c>
      <c r="B516" t="str">
        <f>IF(COUNTIF(eucalc_variables!B:B,A516)&gt;0,"yes","no")</f>
        <v>yes</v>
      </c>
      <c r="C516" t="str">
        <f>IF(COUNTIF(collected_variables_EU!A:A,A516)&gt;0,"yes","no")</f>
        <v>no</v>
      </c>
    </row>
    <row r="517" spans="1:3">
      <c r="A517" t="s">
        <v>5532</v>
      </c>
      <c r="B517" t="str">
        <f>IF(COUNTIF(eucalc_variables!B:B,A517)&gt;0,"yes","no")</f>
        <v>yes</v>
      </c>
      <c r="C517" t="str">
        <f>IF(COUNTIF(collected_variables_EU!A:A,A517)&gt;0,"yes","no")</f>
        <v>no</v>
      </c>
    </row>
    <row r="518" spans="1:3">
      <c r="A518" t="s">
        <v>5535</v>
      </c>
      <c r="B518" t="str">
        <f>IF(COUNTIF(eucalc_variables!B:B,A518)&gt;0,"yes","no")</f>
        <v>yes</v>
      </c>
      <c r="C518" t="str">
        <f>IF(COUNTIF(collected_variables_EU!A:A,A518)&gt;0,"yes","no")</f>
        <v>no</v>
      </c>
    </row>
    <row r="519" spans="1:3">
      <c r="A519" t="s">
        <v>5536</v>
      </c>
      <c r="B519" t="str">
        <f>IF(COUNTIF(eucalc_variables!B:B,A519)&gt;0,"yes","no")</f>
        <v>yes</v>
      </c>
      <c r="C519" t="str">
        <f>IF(COUNTIF(collected_variables_EU!A:A,A519)&gt;0,"yes","no")</f>
        <v>no</v>
      </c>
    </row>
    <row r="520" spans="1:3">
      <c r="A520" t="s">
        <v>5538</v>
      </c>
      <c r="B520" t="str">
        <f>IF(COUNTIF(eucalc_variables!B:B,A520)&gt;0,"yes","no")</f>
        <v>yes</v>
      </c>
      <c r="C520" t="str">
        <f>IF(COUNTIF(collected_variables_EU!A:A,A520)&gt;0,"yes","no")</f>
        <v>no</v>
      </c>
    </row>
    <row r="521" spans="1:3">
      <c r="A521" t="s">
        <v>5540</v>
      </c>
      <c r="B521" t="str">
        <f>IF(COUNTIF(eucalc_variables!B:B,A521)&gt;0,"yes","no")</f>
        <v>yes</v>
      </c>
      <c r="C521" t="str">
        <f>IF(COUNTIF(collected_variables_EU!A:A,A521)&gt;0,"yes","no")</f>
        <v>no</v>
      </c>
    </row>
    <row r="522" spans="1:3">
      <c r="A522" t="s">
        <v>5549</v>
      </c>
      <c r="B522" t="str">
        <f>IF(COUNTIF(eucalc_variables!B:B,A522)&gt;0,"yes","no")</f>
        <v>yes</v>
      </c>
      <c r="C522" t="str">
        <f>IF(COUNTIF(collected_variables_EU!A:A,A522)&gt;0,"yes","no")</f>
        <v>no</v>
      </c>
    </row>
    <row r="523" spans="1:3">
      <c r="A523" t="s">
        <v>5550</v>
      </c>
      <c r="B523" t="str">
        <f>IF(COUNTIF(eucalc_variables!B:B,A523)&gt;0,"yes","no")</f>
        <v>yes</v>
      </c>
      <c r="C523" t="str">
        <f>IF(COUNTIF(collected_variables_EU!A:A,A523)&gt;0,"yes","no")</f>
        <v>no</v>
      </c>
    </row>
    <row r="524" spans="1:3">
      <c r="A524" t="s">
        <v>5552</v>
      </c>
      <c r="B524" t="str">
        <f>IF(COUNTIF(eucalc_variables!B:B,A524)&gt;0,"yes","no")</f>
        <v>yes</v>
      </c>
      <c r="C524" t="str">
        <f>IF(COUNTIF(collected_variables_EU!A:A,A524)&gt;0,"yes","no")</f>
        <v>no</v>
      </c>
    </row>
    <row r="525" spans="1:3">
      <c r="A525" t="s">
        <v>5554</v>
      </c>
      <c r="B525" t="str">
        <f>IF(COUNTIF(eucalc_variables!B:B,A525)&gt;0,"yes","no")</f>
        <v>yes</v>
      </c>
      <c r="C525" t="str">
        <f>IF(COUNTIF(collected_variables_EU!A:A,A525)&gt;0,"yes","no")</f>
        <v>no</v>
      </c>
    </row>
    <row r="526" spans="1:3">
      <c r="A526" t="s">
        <v>8934</v>
      </c>
      <c r="B526" t="str">
        <f>IF(COUNTIF(eucalc_variables!B:B,A526)&gt;0,"yes","no")</f>
        <v>no</v>
      </c>
      <c r="C526" t="str">
        <f>IF(COUNTIF(collected_variables_EU!A:A,A526)&gt;0,"yes","no")</f>
        <v>no</v>
      </c>
    </row>
    <row r="527" spans="1:3">
      <c r="A527" t="s">
        <v>5556</v>
      </c>
      <c r="B527" t="str">
        <f>IF(COUNTIF(eucalc_variables!B:B,A527)&gt;0,"yes","no")</f>
        <v>yes</v>
      </c>
      <c r="C527" t="str">
        <f>IF(COUNTIF(collected_variables_EU!A:A,A527)&gt;0,"yes","no")</f>
        <v>no</v>
      </c>
    </row>
    <row r="528" spans="1:3">
      <c r="A528" t="s">
        <v>5559</v>
      </c>
      <c r="B528" t="str">
        <f>IF(COUNTIF(eucalc_variables!B:B,A528)&gt;0,"yes","no")</f>
        <v>yes</v>
      </c>
      <c r="C528" t="str">
        <f>IF(COUNTIF(collected_variables_EU!A:A,A528)&gt;0,"yes","no")</f>
        <v>no</v>
      </c>
    </row>
    <row r="529" spans="1:3">
      <c r="A529" t="s">
        <v>5565</v>
      </c>
      <c r="B529" t="str">
        <f>IF(COUNTIF(eucalc_variables!B:B,A529)&gt;0,"yes","no")</f>
        <v>yes</v>
      </c>
      <c r="C529" t="str">
        <f>IF(COUNTIF(collected_variables_EU!A:A,A529)&gt;0,"yes","no")</f>
        <v>no</v>
      </c>
    </row>
    <row r="530" spans="1:3">
      <c r="A530" t="s">
        <v>8935</v>
      </c>
      <c r="B530" t="str">
        <f>IF(COUNTIF(eucalc_variables!B:B,A530)&gt;0,"yes","no")</f>
        <v>no</v>
      </c>
      <c r="C530" t="str">
        <f>IF(COUNTIF(collected_variables_EU!A:A,A530)&gt;0,"yes","no")</f>
        <v>no</v>
      </c>
    </row>
    <row r="531" spans="1:3">
      <c r="A531" t="s">
        <v>5568</v>
      </c>
      <c r="B531" t="str">
        <f>IF(COUNTIF(eucalc_variables!B:B,A531)&gt;0,"yes","no")</f>
        <v>yes</v>
      </c>
      <c r="C531" t="str">
        <f>IF(COUNTIF(collected_variables_EU!A:A,A531)&gt;0,"yes","no")</f>
        <v>no</v>
      </c>
    </row>
    <row r="532" spans="1:3">
      <c r="A532" t="s">
        <v>5574</v>
      </c>
      <c r="B532" t="str">
        <f>IF(COUNTIF(eucalc_variables!B:B,A532)&gt;0,"yes","no")</f>
        <v>yes</v>
      </c>
      <c r="C532" t="str">
        <f>IF(COUNTIF(collected_variables_EU!A:A,A532)&gt;0,"yes","no")</f>
        <v>no</v>
      </c>
    </row>
    <row r="533" spans="1:3">
      <c r="A533" t="s">
        <v>8936</v>
      </c>
      <c r="B533" t="str">
        <f>IF(COUNTIF(eucalc_variables!B:B,A533)&gt;0,"yes","no")</f>
        <v>no</v>
      </c>
      <c r="C533" t="str">
        <f>IF(COUNTIF(collected_variables_EU!A:A,A533)&gt;0,"yes","no")</f>
        <v>no</v>
      </c>
    </row>
    <row r="534" spans="1:3">
      <c r="A534" t="s">
        <v>5579</v>
      </c>
      <c r="B534" t="str">
        <f>IF(COUNTIF(eucalc_variables!B:B,A534)&gt;0,"yes","no")</f>
        <v>yes</v>
      </c>
      <c r="C534" t="str">
        <f>IF(COUNTIF(collected_variables_EU!A:A,A534)&gt;0,"yes","no")</f>
        <v>no</v>
      </c>
    </row>
    <row r="535" spans="1:3">
      <c r="A535" t="s">
        <v>5581</v>
      </c>
      <c r="B535" t="str">
        <f>IF(COUNTIF(eucalc_variables!B:B,A535)&gt;0,"yes","no")</f>
        <v>yes</v>
      </c>
      <c r="C535" t="str">
        <f>IF(COUNTIF(collected_variables_EU!A:A,A535)&gt;0,"yes","no")</f>
        <v>no</v>
      </c>
    </row>
    <row r="536" spans="1:3">
      <c r="A536" t="s">
        <v>5583</v>
      </c>
      <c r="B536" t="str">
        <f>IF(COUNTIF(eucalc_variables!B:B,A536)&gt;0,"yes","no")</f>
        <v>yes</v>
      </c>
      <c r="C536" t="str">
        <f>IF(COUNTIF(collected_variables_EU!A:A,A536)&gt;0,"yes","no")</f>
        <v>no</v>
      </c>
    </row>
    <row r="537" spans="1:3">
      <c r="A537" t="s">
        <v>5590</v>
      </c>
      <c r="B537" t="str">
        <f>IF(COUNTIF(eucalc_variables!B:B,A537)&gt;0,"yes","no")</f>
        <v>yes</v>
      </c>
      <c r="C537" t="str">
        <f>IF(COUNTIF(collected_variables_EU!A:A,A537)&gt;0,"yes","no")</f>
        <v>no</v>
      </c>
    </row>
    <row r="538" spans="1:3">
      <c r="A538" t="s">
        <v>8937</v>
      </c>
      <c r="B538" t="str">
        <f>IF(COUNTIF(eucalc_variables!B:B,A538)&gt;0,"yes","no")</f>
        <v>no</v>
      </c>
      <c r="C538" t="str">
        <f>IF(COUNTIF(collected_variables_EU!A:A,A538)&gt;0,"yes","no")</f>
        <v>no</v>
      </c>
    </row>
    <row r="539" spans="1:3">
      <c r="A539" t="s">
        <v>5593</v>
      </c>
      <c r="B539" t="str">
        <f>IF(COUNTIF(eucalc_variables!B:B,A539)&gt;0,"yes","no")</f>
        <v>yes</v>
      </c>
      <c r="C539" t="str">
        <f>IF(COUNTIF(collected_variables_EU!A:A,A539)&gt;0,"yes","no")</f>
        <v>no</v>
      </c>
    </row>
    <row r="540" spans="1:3">
      <c r="A540" t="s">
        <v>5604</v>
      </c>
      <c r="B540" t="str">
        <f>IF(COUNTIF(eucalc_variables!B:B,A540)&gt;0,"yes","no")</f>
        <v>yes</v>
      </c>
      <c r="C540" t="str">
        <f>IF(COUNTIF(collected_variables_EU!A:A,A540)&gt;0,"yes","no")</f>
        <v>no</v>
      </c>
    </row>
    <row r="541" spans="1:3">
      <c r="A541" t="s">
        <v>8938</v>
      </c>
      <c r="B541" t="str">
        <f>IF(COUNTIF(eucalc_variables!B:B,A541)&gt;0,"yes","no")</f>
        <v>no</v>
      </c>
      <c r="C541" t="str">
        <f>IF(COUNTIF(collected_variables_EU!A:A,A541)&gt;0,"yes","no")</f>
        <v>no</v>
      </c>
    </row>
    <row r="542" spans="1:3">
      <c r="A542" t="s">
        <v>5607</v>
      </c>
      <c r="B542" t="str">
        <f>IF(COUNTIF(eucalc_variables!B:B,A542)&gt;0,"yes","no")</f>
        <v>yes</v>
      </c>
      <c r="C542" t="str">
        <f>IF(COUNTIF(collected_variables_EU!A:A,A542)&gt;0,"yes","no")</f>
        <v>no</v>
      </c>
    </row>
    <row r="543" spans="1:3">
      <c r="A543" t="s">
        <v>5610</v>
      </c>
      <c r="B543" t="str">
        <f>IF(COUNTIF(eucalc_variables!B:B,A543)&gt;0,"yes","no")</f>
        <v>yes</v>
      </c>
      <c r="C543" t="str">
        <f>IF(COUNTIF(collected_variables_EU!A:A,A543)&gt;0,"yes","no")</f>
        <v>no</v>
      </c>
    </row>
    <row r="544" spans="1:3">
      <c r="A544" t="s">
        <v>5613</v>
      </c>
      <c r="B544" t="str">
        <f>IF(COUNTIF(eucalc_variables!B:B,A544)&gt;0,"yes","no")</f>
        <v>yes</v>
      </c>
      <c r="C544" t="str">
        <f>IF(COUNTIF(collected_variables_EU!A:A,A544)&gt;0,"yes","no")</f>
        <v>no</v>
      </c>
    </row>
    <row r="545" spans="1:3">
      <c r="A545" t="s">
        <v>5544</v>
      </c>
      <c r="B545" t="str">
        <f>IF(COUNTIF(eucalc_variables!B:B,A545)&gt;0,"yes","no")</f>
        <v>yes</v>
      </c>
      <c r="C545" t="str">
        <f>IF(COUNTIF(collected_variables_EU!A:A,A545)&gt;0,"yes","no")</f>
        <v>no</v>
      </c>
    </row>
    <row r="546" spans="1:3">
      <c r="A546" t="s">
        <v>5545</v>
      </c>
      <c r="B546" t="str">
        <f>IF(COUNTIF(eucalc_variables!B:B,A546)&gt;0,"yes","no")</f>
        <v>yes</v>
      </c>
      <c r="C546" t="str">
        <f>IF(COUNTIF(collected_variables_EU!A:A,A546)&gt;0,"yes","no")</f>
        <v>no</v>
      </c>
    </row>
    <row r="547" spans="1:3">
      <c r="A547" t="s">
        <v>5543</v>
      </c>
      <c r="B547" t="str">
        <f>IF(COUNTIF(eucalc_variables!B:B,A547)&gt;0,"yes","no")</f>
        <v>yes</v>
      </c>
      <c r="C547" t="str">
        <f>IF(COUNTIF(collected_variables_EU!A:A,A547)&gt;0,"yes","no")</f>
        <v>no</v>
      </c>
    </row>
    <row r="548" spans="1:3">
      <c r="A548" t="s">
        <v>8939</v>
      </c>
      <c r="B548" t="str">
        <f>IF(COUNTIF(eucalc_variables!B:B,A548)&gt;0,"yes","no")</f>
        <v>no</v>
      </c>
      <c r="C548" t="str">
        <f>IF(COUNTIF(collected_variables_EU!A:A,A548)&gt;0,"yes","no")</f>
        <v>no</v>
      </c>
    </row>
    <row r="549" spans="1:3">
      <c r="A549" t="s">
        <v>5754</v>
      </c>
      <c r="B549" t="str">
        <f>IF(COUNTIF(eucalc_variables!B:B,A549)&gt;0,"yes","no")</f>
        <v>yes</v>
      </c>
      <c r="C549" t="str">
        <f>IF(COUNTIF(collected_variables_EU!A:A,A549)&gt;0,"yes","no")</f>
        <v>no</v>
      </c>
    </row>
    <row r="550" spans="1:3">
      <c r="A550" t="s">
        <v>5758</v>
      </c>
      <c r="B550" t="str">
        <f>IF(COUNTIF(eucalc_variables!B:B,A550)&gt;0,"yes","no")</f>
        <v>yes</v>
      </c>
      <c r="C550" t="str">
        <f>IF(COUNTIF(collected_variables_EU!A:A,A550)&gt;0,"yes","no")</f>
        <v>no</v>
      </c>
    </row>
    <row r="551" spans="1:3">
      <c r="A551" t="s">
        <v>5764</v>
      </c>
      <c r="B551" t="str">
        <f>IF(COUNTIF(eucalc_variables!B:B,A551)&gt;0,"yes","no")</f>
        <v>yes</v>
      </c>
      <c r="C551" t="str">
        <f>IF(COUNTIF(collected_variables_EU!A:A,A551)&gt;0,"yes","no")</f>
        <v>no</v>
      </c>
    </row>
    <row r="552" spans="1:3">
      <c r="A552" t="s">
        <v>5769</v>
      </c>
      <c r="B552" t="str">
        <f>IF(COUNTIF(eucalc_variables!B:B,A552)&gt;0,"yes","no")</f>
        <v>yes</v>
      </c>
      <c r="C552" t="str">
        <f>IF(COUNTIF(collected_variables_EU!A:A,A552)&gt;0,"yes","no")</f>
        <v>no</v>
      </c>
    </row>
    <row r="553" spans="1:3">
      <c r="A553" t="s">
        <v>5774</v>
      </c>
      <c r="B553" t="str">
        <f>IF(COUNTIF(eucalc_variables!B:B,A553)&gt;0,"yes","no")</f>
        <v>yes</v>
      </c>
      <c r="C553" t="str">
        <f>IF(COUNTIF(collected_variables_EU!A:A,A553)&gt;0,"yes","no")</f>
        <v>no</v>
      </c>
    </row>
    <row r="554" spans="1:3">
      <c r="A554" t="s">
        <v>5779</v>
      </c>
      <c r="B554" t="str">
        <f>IF(COUNTIF(eucalc_variables!B:B,A554)&gt;0,"yes","no")</f>
        <v>yes</v>
      </c>
      <c r="C554" t="str">
        <f>IF(COUNTIF(collected_variables_EU!A:A,A554)&gt;0,"yes","no")</f>
        <v>no</v>
      </c>
    </row>
    <row r="555" spans="1:3">
      <c r="A555" t="s">
        <v>5783</v>
      </c>
      <c r="B555" t="str">
        <f>IF(COUNTIF(eucalc_variables!B:B,A555)&gt;0,"yes","no")</f>
        <v>yes</v>
      </c>
      <c r="C555" t="str">
        <f>IF(COUNTIF(collected_variables_EU!A:A,A555)&gt;0,"yes","no")</f>
        <v>no</v>
      </c>
    </row>
    <row r="556" spans="1:3">
      <c r="A556" t="s">
        <v>5789</v>
      </c>
      <c r="B556" t="str">
        <f>IF(COUNTIF(eucalc_variables!B:B,A556)&gt;0,"yes","no")</f>
        <v>yes</v>
      </c>
      <c r="C556" t="str">
        <f>IF(COUNTIF(collected_variables_EU!A:A,A556)&gt;0,"yes","no")</f>
        <v>no</v>
      </c>
    </row>
    <row r="557" spans="1:3">
      <c r="A557" t="s">
        <v>5794</v>
      </c>
      <c r="B557" t="str">
        <f>IF(COUNTIF(eucalc_variables!B:B,A557)&gt;0,"yes","no")</f>
        <v>yes</v>
      </c>
      <c r="C557" t="str">
        <f>IF(COUNTIF(collected_variables_EU!A:A,A557)&gt;0,"yes","no")</f>
        <v>no</v>
      </c>
    </row>
    <row r="558" spans="1:3">
      <c r="A558" t="s">
        <v>5799</v>
      </c>
      <c r="B558" t="str">
        <f>IF(COUNTIF(eucalc_variables!B:B,A558)&gt;0,"yes","no")</f>
        <v>yes</v>
      </c>
      <c r="C558" t="str">
        <f>IF(COUNTIF(collected_variables_EU!A:A,A558)&gt;0,"yes","no")</f>
        <v>no</v>
      </c>
    </row>
    <row r="559" spans="1:3">
      <c r="A559" t="s">
        <v>556</v>
      </c>
      <c r="B559" t="str">
        <f>IF(COUNTIF(eucalc_variables!B:B,A559)&gt;0,"yes","no")</f>
        <v>no</v>
      </c>
      <c r="C559" t="str">
        <f>IF(COUNTIF(collected_variables_EU!A:A,A559)&gt;0,"yes","no")</f>
        <v>yes</v>
      </c>
    </row>
    <row r="560" spans="1:3">
      <c r="A560" t="s">
        <v>8940</v>
      </c>
      <c r="B560" t="str">
        <f>IF(COUNTIF(eucalc_variables!B:B,A560)&gt;0,"yes","no")</f>
        <v>no</v>
      </c>
      <c r="C560" t="str">
        <f>IF(COUNTIF(collected_variables_EU!A:A,A560)&gt;0,"yes","no")</f>
        <v>no</v>
      </c>
    </row>
    <row r="561" spans="1:3">
      <c r="A561" t="s">
        <v>8941</v>
      </c>
      <c r="B561" t="str">
        <f>IF(COUNTIF(eucalc_variables!B:B,A561)&gt;0,"yes","no")</f>
        <v>no</v>
      </c>
      <c r="C561" t="str">
        <f>IF(COUNTIF(collected_variables_EU!A:A,A561)&gt;0,"yes","no")</f>
        <v>no</v>
      </c>
    </row>
    <row r="562" spans="1:3">
      <c r="A562" t="s">
        <v>8942</v>
      </c>
      <c r="B562" t="str">
        <f>IF(COUNTIF(eucalc_variables!B:B,A562)&gt;0,"yes","no")</f>
        <v>no</v>
      </c>
      <c r="C562" t="str">
        <f>IF(COUNTIF(collected_variables_EU!A:A,A562)&gt;0,"yes","no")</f>
        <v>no</v>
      </c>
    </row>
    <row r="563" spans="1:3">
      <c r="A563" t="s">
        <v>8943</v>
      </c>
      <c r="B563" t="str">
        <f>IF(COUNTIF(eucalc_variables!B:B,A563)&gt;0,"yes","no")</f>
        <v>no</v>
      </c>
      <c r="C563" t="str">
        <f>IF(COUNTIF(collected_variables_EU!A:A,A563)&gt;0,"yes","no")</f>
        <v>no</v>
      </c>
    </row>
    <row r="564" spans="1:3">
      <c r="A564" t="s">
        <v>946</v>
      </c>
      <c r="B564" t="str">
        <f>IF(COUNTIF(eucalc_variables!B:B,A564)&gt;0,"yes","no")</f>
        <v>no</v>
      </c>
      <c r="C564" t="str">
        <f>IF(COUNTIF(collected_variables_EU!A:A,A564)&gt;0,"yes","no")</f>
        <v>yes</v>
      </c>
    </row>
    <row r="565" spans="1:3">
      <c r="A565" t="s">
        <v>8944</v>
      </c>
      <c r="B565" t="str">
        <f>IF(COUNTIF(eucalc_variables!B:B,A565)&gt;0,"yes","no")</f>
        <v>no</v>
      </c>
      <c r="C565" t="str">
        <f>IF(COUNTIF(collected_variables_EU!A:A,A565)&gt;0,"yes","no")</f>
        <v>no</v>
      </c>
    </row>
    <row r="566" spans="1:3">
      <c r="A566" t="s">
        <v>985</v>
      </c>
      <c r="B566" t="str">
        <f>IF(COUNTIF(eucalc_variables!B:B,A566)&gt;0,"yes","no")</f>
        <v>no</v>
      </c>
      <c r="C566" t="str">
        <f>IF(COUNTIF(collected_variables_EU!A:A,A566)&gt;0,"yes","no")</f>
        <v>yes</v>
      </c>
    </row>
    <row r="567" spans="1:3">
      <c r="A567" t="s">
        <v>999</v>
      </c>
      <c r="B567" t="str">
        <f>IF(COUNTIF(eucalc_variables!B:B,A567)&gt;0,"yes","no")</f>
        <v>no</v>
      </c>
      <c r="C567" t="str">
        <f>IF(COUNTIF(collected_variables_EU!A:A,A567)&gt;0,"yes","no")</f>
        <v>yes</v>
      </c>
    </row>
    <row r="568" spans="1:3">
      <c r="A568" t="s">
        <v>8945</v>
      </c>
      <c r="B568" t="str">
        <f>IF(COUNTIF(eucalc_variables!B:B,A568)&gt;0,"yes","no")</f>
        <v>no</v>
      </c>
      <c r="C568" t="str">
        <f>IF(COUNTIF(collected_variables_EU!A:A,A568)&gt;0,"yes","no")</f>
        <v>no</v>
      </c>
    </row>
    <row r="569" spans="1:3">
      <c r="A569" t="s">
        <v>1156</v>
      </c>
      <c r="B569" t="str">
        <f>IF(COUNTIF(eucalc_variables!B:B,A569)&gt;0,"yes","no")</f>
        <v>no</v>
      </c>
      <c r="C569" t="str">
        <f>IF(COUNTIF(collected_variables_EU!A:A,A569)&gt;0,"yes","no")</f>
        <v>yes</v>
      </c>
    </row>
    <row r="570" spans="1:3">
      <c r="A570" t="s">
        <v>8946</v>
      </c>
      <c r="B570" t="str">
        <f>IF(COUNTIF(eucalc_variables!B:B,A570)&gt;0,"yes","no")</f>
        <v>no</v>
      </c>
      <c r="C570" t="str">
        <f>IF(COUNTIF(collected_variables_EU!A:A,A570)&gt;0,"yes","no")</f>
        <v>no</v>
      </c>
    </row>
    <row r="571" spans="1:3">
      <c r="A571" t="s">
        <v>8947</v>
      </c>
      <c r="B571" t="str">
        <f>IF(COUNTIF(eucalc_variables!B:B,A571)&gt;0,"yes","no")</f>
        <v>no</v>
      </c>
      <c r="C571" t="str">
        <f>IF(COUNTIF(collected_variables_EU!A:A,A571)&gt;0,"yes","no")</f>
        <v>no</v>
      </c>
    </row>
    <row r="572" spans="1:3">
      <c r="A572" t="s">
        <v>8948</v>
      </c>
      <c r="B572" t="str">
        <f>IF(COUNTIF(eucalc_variables!B:B,A572)&gt;0,"yes","no")</f>
        <v>no</v>
      </c>
      <c r="C572" t="str">
        <f>IF(COUNTIF(collected_variables_EU!A:A,A572)&gt;0,"yes","no")</f>
        <v>no</v>
      </c>
    </row>
    <row r="573" spans="1:3">
      <c r="A573" t="s">
        <v>8949</v>
      </c>
      <c r="B573" t="str">
        <f>IF(COUNTIF(eucalc_variables!B:B,A573)&gt;0,"yes","no")</f>
        <v>no</v>
      </c>
      <c r="C573" t="str">
        <f>IF(COUNTIF(collected_variables_EU!A:A,A573)&gt;0,"yes","no")</f>
        <v>no</v>
      </c>
    </row>
    <row r="574" spans="1:3">
      <c r="A574" t="s">
        <v>8950</v>
      </c>
      <c r="B574" t="str">
        <f>IF(COUNTIF(eucalc_variables!B:B,A574)&gt;0,"yes","no")</f>
        <v>no</v>
      </c>
      <c r="C574" t="str">
        <f>IF(COUNTIF(collected_variables_EU!A:A,A574)&gt;0,"yes","no")</f>
        <v>no</v>
      </c>
    </row>
    <row r="575" spans="1:3">
      <c r="A575" t="s">
        <v>8951</v>
      </c>
      <c r="B575" t="str">
        <f>IF(COUNTIF(eucalc_variables!B:B,A575)&gt;0,"yes","no")</f>
        <v>no</v>
      </c>
      <c r="C575" t="str">
        <f>IF(COUNTIF(collected_variables_EU!A:A,A575)&gt;0,"yes","no")</f>
        <v>no</v>
      </c>
    </row>
    <row r="576" spans="1:3">
      <c r="A576" t="s">
        <v>8952</v>
      </c>
      <c r="B576" t="str">
        <f>IF(COUNTIF(eucalc_variables!B:B,A576)&gt;0,"yes","no")</f>
        <v>no</v>
      </c>
      <c r="C576" t="str">
        <f>IF(COUNTIF(collected_variables_EU!A:A,A576)&gt;0,"yes","no")</f>
        <v>no</v>
      </c>
    </row>
    <row r="577" spans="1:3">
      <c r="A577" t="s">
        <v>8953</v>
      </c>
      <c r="B577" t="str">
        <f>IF(COUNTIF(eucalc_variables!B:B,A577)&gt;0,"yes","no")</f>
        <v>no</v>
      </c>
      <c r="C577" t="str">
        <f>IF(COUNTIF(collected_variables_EU!A:A,A577)&gt;0,"yes","no")</f>
        <v>no</v>
      </c>
    </row>
    <row r="578" spans="1:3">
      <c r="A578" t="s">
        <v>8954</v>
      </c>
      <c r="B578" t="str">
        <f>IF(COUNTIF(eucalc_variables!B:B,A578)&gt;0,"yes","no")</f>
        <v>no</v>
      </c>
      <c r="C578" t="str">
        <f>IF(COUNTIF(collected_variables_EU!A:A,A578)&gt;0,"yes","no")</f>
        <v>no</v>
      </c>
    </row>
    <row r="579" spans="1:3">
      <c r="A579" t="s">
        <v>8955</v>
      </c>
      <c r="B579" t="str">
        <f>IF(COUNTIF(eucalc_variables!B:B,A579)&gt;0,"yes","no")</f>
        <v>no</v>
      </c>
      <c r="C579" t="str">
        <f>IF(COUNTIF(collected_variables_EU!A:A,A579)&gt;0,"yes","no")</f>
        <v>no</v>
      </c>
    </row>
    <row r="580" spans="1:3">
      <c r="A580" t="s">
        <v>8956</v>
      </c>
      <c r="B580" t="str">
        <f>IF(COUNTIF(eucalc_variables!B:B,A580)&gt;0,"yes","no")</f>
        <v>no</v>
      </c>
      <c r="C580" t="str">
        <f>IF(COUNTIF(collected_variables_EU!A:A,A580)&gt;0,"yes","no")</f>
        <v>no</v>
      </c>
    </row>
    <row r="581" spans="1:3">
      <c r="A581" t="s">
        <v>8957</v>
      </c>
      <c r="B581" t="str">
        <f>IF(COUNTIF(eucalc_variables!B:B,A581)&gt;0,"yes","no")</f>
        <v>no</v>
      </c>
      <c r="C581" t="str">
        <f>IF(COUNTIF(collected_variables_EU!A:A,A581)&gt;0,"yes","no")</f>
        <v>no</v>
      </c>
    </row>
    <row r="582" spans="1:3">
      <c r="A582" t="s">
        <v>8958</v>
      </c>
      <c r="B582" t="str">
        <f>IF(COUNTIF(eucalc_variables!B:B,A582)&gt;0,"yes","no")</f>
        <v>no</v>
      </c>
      <c r="C582" t="str">
        <f>IF(COUNTIF(collected_variables_EU!A:A,A582)&gt;0,"yes","no")</f>
        <v>no</v>
      </c>
    </row>
    <row r="583" spans="1:3">
      <c r="A583" t="s">
        <v>8959</v>
      </c>
      <c r="B583" t="str">
        <f>IF(COUNTIF(eucalc_variables!B:B,A583)&gt;0,"yes","no")</f>
        <v>no</v>
      </c>
      <c r="C583" t="str">
        <f>IF(COUNTIF(collected_variables_EU!A:A,A583)&gt;0,"yes","no")</f>
        <v>no</v>
      </c>
    </row>
    <row r="584" spans="1:3">
      <c r="A584" t="s">
        <v>8960</v>
      </c>
      <c r="B584" t="str">
        <f>IF(COUNTIF(eucalc_variables!B:B,A584)&gt;0,"yes","no")</f>
        <v>no</v>
      </c>
      <c r="C584" t="str">
        <f>IF(COUNTIF(collected_variables_EU!A:A,A584)&gt;0,"yes","no")</f>
        <v>no</v>
      </c>
    </row>
    <row r="585" spans="1:3">
      <c r="A585" t="s">
        <v>1395</v>
      </c>
      <c r="B585" t="str">
        <f>IF(COUNTIF(eucalc_variables!B:B,A585)&gt;0,"yes","no")</f>
        <v>no</v>
      </c>
      <c r="C585" t="str">
        <f>IF(COUNTIF(collected_variables_EU!A:A,A585)&gt;0,"yes","no")</f>
        <v>yes</v>
      </c>
    </row>
    <row r="586" spans="1:3">
      <c r="A586" t="s">
        <v>1398</v>
      </c>
      <c r="B586" t="str">
        <f>IF(COUNTIF(eucalc_variables!B:B,A586)&gt;0,"yes","no")</f>
        <v>no</v>
      </c>
      <c r="C586" t="str">
        <f>IF(COUNTIF(collected_variables_EU!A:A,A586)&gt;0,"yes","no")</f>
        <v>yes</v>
      </c>
    </row>
    <row r="587" spans="1:3">
      <c r="A587" t="s">
        <v>1470</v>
      </c>
      <c r="B587" t="str">
        <f>IF(COUNTIF(eucalc_variables!B:B,A587)&gt;0,"yes","no")</f>
        <v>no</v>
      </c>
      <c r="C587" t="str">
        <f>IF(COUNTIF(collected_variables_EU!A:A,A587)&gt;0,"yes","no")</f>
        <v>yes</v>
      </c>
    </row>
    <row r="588" spans="1:3">
      <c r="A588" t="s">
        <v>8961</v>
      </c>
      <c r="B588" t="str">
        <f>IF(COUNTIF(eucalc_variables!B:B,A588)&gt;0,"yes","no")</f>
        <v>no</v>
      </c>
      <c r="C588" t="str">
        <f>IF(COUNTIF(collected_variables_EU!A:A,A588)&gt;0,"yes","no")</f>
        <v>no</v>
      </c>
    </row>
    <row r="589" spans="1:3">
      <c r="A589" t="s">
        <v>8962</v>
      </c>
      <c r="B589" t="str">
        <f>IF(COUNTIF(eucalc_variables!B:B,A589)&gt;0,"yes","no")</f>
        <v>no</v>
      </c>
      <c r="C589" t="str">
        <f>IF(COUNTIF(collected_variables_EU!A:A,A589)&gt;0,"yes","no")</f>
        <v>no</v>
      </c>
    </row>
    <row r="590" spans="1:3">
      <c r="A590" t="s">
        <v>8963</v>
      </c>
      <c r="B590" t="str">
        <f>IF(COUNTIF(eucalc_variables!B:B,A590)&gt;0,"yes","no")</f>
        <v>no</v>
      </c>
      <c r="C590" t="str">
        <f>IF(COUNTIF(collected_variables_EU!A:A,A590)&gt;0,"yes","no")</f>
        <v>no</v>
      </c>
    </row>
    <row r="591" spans="1:3">
      <c r="A591" t="s">
        <v>8964</v>
      </c>
      <c r="B591" t="str">
        <f>IF(COUNTIF(eucalc_variables!B:B,A591)&gt;0,"yes","no")</f>
        <v>no</v>
      </c>
      <c r="C591" t="str">
        <f>IF(COUNTIF(collected_variables_EU!A:A,A591)&gt;0,"yes","no")</f>
        <v>no</v>
      </c>
    </row>
    <row r="592" spans="1:3">
      <c r="A592" t="s">
        <v>8965</v>
      </c>
      <c r="B592" t="str">
        <f>IF(COUNTIF(eucalc_variables!B:B,A592)&gt;0,"yes","no")</f>
        <v>no</v>
      </c>
      <c r="C592" t="str">
        <f>IF(COUNTIF(collected_variables_EU!A:A,A592)&gt;0,"yes","no")</f>
        <v>no</v>
      </c>
    </row>
    <row r="593" spans="1:3">
      <c r="A593" t="s">
        <v>8966</v>
      </c>
      <c r="B593" t="str">
        <f>IF(COUNTIF(eucalc_variables!B:B,A593)&gt;0,"yes","no")</f>
        <v>no</v>
      </c>
      <c r="C593" t="str">
        <f>IF(COUNTIF(collected_variables_EU!A:A,A593)&gt;0,"yes","no")</f>
        <v>no</v>
      </c>
    </row>
    <row r="594" spans="1:3">
      <c r="A594" t="s">
        <v>8967</v>
      </c>
      <c r="B594" t="str">
        <f>IF(COUNTIF(eucalc_variables!B:B,A594)&gt;0,"yes","no")</f>
        <v>no</v>
      </c>
      <c r="C594" t="str">
        <f>IF(COUNTIF(collected_variables_EU!A:A,A594)&gt;0,"yes","no")</f>
        <v>no</v>
      </c>
    </row>
    <row r="595" spans="1:3">
      <c r="A595" t="s">
        <v>8968</v>
      </c>
      <c r="B595" t="str">
        <f>IF(COUNTIF(eucalc_variables!B:B,A595)&gt;0,"yes","no")</f>
        <v>no</v>
      </c>
      <c r="C595" t="str">
        <f>IF(COUNTIF(collected_variables_EU!A:A,A595)&gt;0,"yes","no")</f>
        <v>no</v>
      </c>
    </row>
    <row r="596" spans="1:3">
      <c r="A596" t="s">
        <v>8969</v>
      </c>
      <c r="B596" t="str">
        <f>IF(COUNTIF(eucalc_variables!B:B,A596)&gt;0,"yes","no")</f>
        <v>no</v>
      </c>
      <c r="C596" t="str">
        <f>IF(COUNTIF(collected_variables_EU!A:A,A596)&gt;0,"yes","no")</f>
        <v>no</v>
      </c>
    </row>
    <row r="597" spans="1:3">
      <c r="A597" t="s">
        <v>8970</v>
      </c>
      <c r="B597" t="str">
        <f>IF(COUNTIF(eucalc_variables!B:B,A597)&gt;0,"yes","no")</f>
        <v>no</v>
      </c>
      <c r="C597" t="str">
        <f>IF(COUNTIF(collected_variables_EU!A:A,A597)&gt;0,"yes","no")</f>
        <v>no</v>
      </c>
    </row>
    <row r="598" spans="1:3">
      <c r="A598" t="s">
        <v>8971</v>
      </c>
      <c r="B598" t="str">
        <f>IF(COUNTIF(eucalc_variables!B:B,A598)&gt;0,"yes","no")</f>
        <v>no</v>
      </c>
      <c r="C598" t="str">
        <f>IF(COUNTIF(collected_variables_EU!A:A,A598)&gt;0,"yes","no")</f>
        <v>no</v>
      </c>
    </row>
    <row r="599" spans="1:3">
      <c r="A599" t="s">
        <v>8972</v>
      </c>
      <c r="B599" t="str">
        <f>IF(COUNTIF(eucalc_variables!B:B,A599)&gt;0,"yes","no")</f>
        <v>no</v>
      </c>
      <c r="C599" t="str">
        <f>IF(COUNTIF(collected_variables_EU!A:A,A599)&gt;0,"yes","no")</f>
        <v>no</v>
      </c>
    </row>
    <row r="600" spans="1:3">
      <c r="A600" t="s">
        <v>8973</v>
      </c>
      <c r="B600" t="str">
        <f>IF(COUNTIF(eucalc_variables!B:B,A600)&gt;0,"yes","no")</f>
        <v>no</v>
      </c>
      <c r="C600" t="str">
        <f>IF(COUNTIF(collected_variables_EU!A:A,A600)&gt;0,"yes","no")</f>
        <v>no</v>
      </c>
    </row>
    <row r="601" spans="1:3">
      <c r="A601" t="s">
        <v>8974</v>
      </c>
      <c r="B601" t="str">
        <f>IF(COUNTIF(eucalc_variables!B:B,A601)&gt;0,"yes","no")</f>
        <v>no</v>
      </c>
      <c r="C601" t="str">
        <f>IF(COUNTIF(collected_variables_EU!A:A,A601)&gt;0,"yes","no")</f>
        <v>no</v>
      </c>
    </row>
    <row r="602" spans="1:3">
      <c r="A602" t="s">
        <v>8975</v>
      </c>
      <c r="B602" t="str">
        <f>IF(COUNTIF(eucalc_variables!B:B,A602)&gt;0,"yes","no")</f>
        <v>no</v>
      </c>
      <c r="C602" t="str">
        <f>IF(COUNTIF(collected_variables_EU!A:A,A602)&gt;0,"yes","no")</f>
        <v>no</v>
      </c>
    </row>
    <row r="603" spans="1:3">
      <c r="A603" t="s">
        <v>8976</v>
      </c>
      <c r="B603" t="str">
        <f>IF(COUNTIF(eucalc_variables!B:B,A603)&gt;0,"yes","no")</f>
        <v>no</v>
      </c>
      <c r="C603" t="str">
        <f>IF(COUNTIF(collected_variables_EU!A:A,A603)&gt;0,"yes","no")</f>
        <v>no</v>
      </c>
    </row>
    <row r="604" spans="1:3">
      <c r="A604" t="s">
        <v>8977</v>
      </c>
      <c r="B604" t="str">
        <f>IF(COUNTIF(eucalc_variables!B:B,A604)&gt;0,"yes","no")</f>
        <v>no</v>
      </c>
      <c r="C604" t="str">
        <f>IF(COUNTIF(collected_variables_EU!A:A,A604)&gt;0,"yes","no")</f>
        <v>no</v>
      </c>
    </row>
    <row r="605" spans="1:3">
      <c r="A605" t="s">
        <v>8978</v>
      </c>
      <c r="B605" t="str">
        <f>IF(COUNTIF(eucalc_variables!B:B,A605)&gt;0,"yes","no")</f>
        <v>no</v>
      </c>
      <c r="C605" t="str">
        <f>IF(COUNTIF(collected_variables_EU!A:A,A605)&gt;0,"yes","no")</f>
        <v>no</v>
      </c>
    </row>
    <row r="606" spans="1:3">
      <c r="A606" t="s">
        <v>8979</v>
      </c>
      <c r="B606" t="str">
        <f>IF(COUNTIF(eucalc_variables!B:B,A606)&gt;0,"yes","no")</f>
        <v>no</v>
      </c>
      <c r="C606" t="str">
        <f>IF(COUNTIF(collected_variables_EU!A:A,A606)&gt;0,"yes","no")</f>
        <v>no</v>
      </c>
    </row>
    <row r="607" spans="1:3">
      <c r="A607" t="s">
        <v>8980</v>
      </c>
      <c r="B607" t="str">
        <f>IF(COUNTIF(eucalc_variables!B:B,A607)&gt;0,"yes","no")</f>
        <v>no</v>
      </c>
      <c r="C607" t="str">
        <f>IF(COUNTIF(collected_variables_EU!A:A,A607)&gt;0,"yes","no")</f>
        <v>no</v>
      </c>
    </row>
    <row r="608" spans="1:3">
      <c r="A608" t="s">
        <v>8981</v>
      </c>
      <c r="B608" t="str">
        <f>IF(COUNTIF(eucalc_variables!B:B,A608)&gt;0,"yes","no")</f>
        <v>no</v>
      </c>
      <c r="C608" t="str">
        <f>IF(COUNTIF(collected_variables_EU!A:A,A608)&gt;0,"yes","no")</f>
        <v>no</v>
      </c>
    </row>
    <row r="609" spans="1:3">
      <c r="A609" t="s">
        <v>8982</v>
      </c>
      <c r="B609" t="str">
        <f>IF(COUNTIF(eucalc_variables!B:B,A609)&gt;0,"yes","no")</f>
        <v>no</v>
      </c>
      <c r="C609" t="str">
        <f>IF(COUNTIF(collected_variables_EU!A:A,A609)&gt;0,"yes","no")</f>
        <v>no</v>
      </c>
    </row>
    <row r="610" spans="1:3">
      <c r="A610" t="s">
        <v>8983</v>
      </c>
      <c r="B610" t="str">
        <f>IF(COUNTIF(eucalc_variables!B:B,A610)&gt;0,"yes","no")</f>
        <v>no</v>
      </c>
      <c r="C610" t="str">
        <f>IF(COUNTIF(collected_variables_EU!A:A,A610)&gt;0,"yes","no")</f>
        <v>no</v>
      </c>
    </row>
    <row r="611" spans="1:3">
      <c r="A611" t="s">
        <v>8984</v>
      </c>
      <c r="B611" t="str">
        <f>IF(COUNTIF(eucalc_variables!B:B,A611)&gt;0,"yes","no")</f>
        <v>no</v>
      </c>
      <c r="C611" t="str">
        <f>IF(COUNTIF(collected_variables_EU!A:A,A611)&gt;0,"yes","no")</f>
        <v>no</v>
      </c>
    </row>
    <row r="612" spans="1:3">
      <c r="A612" t="s">
        <v>8985</v>
      </c>
      <c r="B612" t="str">
        <f>IF(COUNTIF(eucalc_variables!B:B,A612)&gt;0,"yes","no")</f>
        <v>no</v>
      </c>
      <c r="C612" t="str">
        <f>IF(COUNTIF(collected_variables_EU!A:A,A612)&gt;0,"yes","no")</f>
        <v>no</v>
      </c>
    </row>
    <row r="613" spans="1:3">
      <c r="A613" t="s">
        <v>8986</v>
      </c>
      <c r="B613" t="str">
        <f>IF(COUNTIF(eucalc_variables!B:B,A613)&gt;0,"yes","no")</f>
        <v>no</v>
      </c>
      <c r="C613" t="str">
        <f>IF(COUNTIF(collected_variables_EU!A:A,A613)&gt;0,"yes","no")</f>
        <v>no</v>
      </c>
    </row>
    <row r="614" spans="1:3">
      <c r="A614" t="s">
        <v>8987</v>
      </c>
      <c r="B614" t="str">
        <f>IF(COUNTIF(eucalc_variables!B:B,A614)&gt;0,"yes","no")</f>
        <v>no</v>
      </c>
      <c r="C614" t="str">
        <f>IF(COUNTIF(collected_variables_EU!A:A,A614)&gt;0,"yes","no")</f>
        <v>no</v>
      </c>
    </row>
    <row r="615" spans="1:3">
      <c r="A615" t="s">
        <v>8988</v>
      </c>
      <c r="B615" t="str">
        <f>IF(COUNTIF(eucalc_variables!B:B,A615)&gt;0,"yes","no")</f>
        <v>no</v>
      </c>
      <c r="C615" t="str">
        <f>IF(COUNTIF(collected_variables_EU!A:A,A615)&gt;0,"yes","no")</f>
        <v>no</v>
      </c>
    </row>
    <row r="616" spans="1:3">
      <c r="A616" t="s">
        <v>8989</v>
      </c>
      <c r="B616" t="str">
        <f>IF(COUNTIF(eucalc_variables!B:B,A616)&gt;0,"yes","no")</f>
        <v>no</v>
      </c>
      <c r="C616" t="str">
        <f>IF(COUNTIF(collected_variables_EU!A:A,A616)&gt;0,"yes","no")</f>
        <v>no</v>
      </c>
    </row>
    <row r="617" spans="1:3">
      <c r="A617" t="s">
        <v>8990</v>
      </c>
      <c r="B617" t="str">
        <f>IF(COUNTIF(eucalc_variables!B:B,A617)&gt;0,"yes","no")</f>
        <v>no</v>
      </c>
      <c r="C617" t="str">
        <f>IF(COUNTIF(collected_variables_EU!A:A,A617)&gt;0,"yes","no")</f>
        <v>no</v>
      </c>
    </row>
    <row r="618" spans="1:3">
      <c r="A618" t="s">
        <v>8991</v>
      </c>
      <c r="B618" t="str">
        <f>IF(COUNTIF(eucalc_variables!B:B,A618)&gt;0,"yes","no")</f>
        <v>no</v>
      </c>
      <c r="C618" t="str">
        <f>IF(COUNTIF(collected_variables_EU!A:A,A618)&gt;0,"yes","no")</f>
        <v>no</v>
      </c>
    </row>
    <row r="619" spans="1:3">
      <c r="A619" t="s">
        <v>8992</v>
      </c>
      <c r="B619" t="str">
        <f>IF(COUNTIF(eucalc_variables!B:B,A619)&gt;0,"yes","no")</f>
        <v>no</v>
      </c>
      <c r="C619" t="str">
        <f>IF(COUNTIF(collected_variables_EU!A:A,A619)&gt;0,"yes","no")</f>
        <v>no</v>
      </c>
    </row>
    <row r="620" spans="1:3">
      <c r="A620" t="s">
        <v>8993</v>
      </c>
      <c r="B620" t="str">
        <f>IF(COUNTIF(eucalc_variables!B:B,A620)&gt;0,"yes","no")</f>
        <v>no</v>
      </c>
      <c r="C620" t="str">
        <f>IF(COUNTIF(collected_variables_EU!A:A,A620)&gt;0,"yes","no")</f>
        <v>no</v>
      </c>
    </row>
    <row r="621" spans="1:3">
      <c r="A621" t="s">
        <v>8994</v>
      </c>
      <c r="B621" t="str">
        <f>IF(COUNTIF(eucalc_variables!B:B,A621)&gt;0,"yes","no")</f>
        <v>no</v>
      </c>
      <c r="C621" t="str">
        <f>IF(COUNTIF(collected_variables_EU!A:A,A621)&gt;0,"yes","no")</f>
        <v>no</v>
      </c>
    </row>
    <row r="622" spans="1:3">
      <c r="A622" t="s">
        <v>8995</v>
      </c>
      <c r="B622" t="str">
        <f>IF(COUNTIF(eucalc_variables!B:B,A622)&gt;0,"yes","no")</f>
        <v>no</v>
      </c>
      <c r="C622" t="str">
        <f>IF(COUNTIF(collected_variables_EU!A:A,A622)&gt;0,"yes","no")</f>
        <v>no</v>
      </c>
    </row>
    <row r="623" spans="1:3">
      <c r="A623" t="s">
        <v>8996</v>
      </c>
      <c r="B623" t="str">
        <f>IF(COUNTIF(eucalc_variables!B:B,A623)&gt;0,"yes","no")</f>
        <v>no</v>
      </c>
      <c r="C623" t="str">
        <f>IF(COUNTIF(collected_variables_EU!A:A,A623)&gt;0,"yes","no")</f>
        <v>no</v>
      </c>
    </row>
    <row r="624" spans="1:3">
      <c r="A624" t="s">
        <v>8997</v>
      </c>
      <c r="B624" t="str">
        <f>IF(COUNTIF(eucalc_variables!B:B,A624)&gt;0,"yes","no")</f>
        <v>no</v>
      </c>
      <c r="C624" t="str">
        <f>IF(COUNTIF(collected_variables_EU!A:A,A624)&gt;0,"yes","no")</f>
        <v>no</v>
      </c>
    </row>
    <row r="625" spans="1:3">
      <c r="A625" t="s">
        <v>8998</v>
      </c>
      <c r="B625" t="str">
        <f>IF(COUNTIF(eucalc_variables!B:B,A625)&gt;0,"yes","no")</f>
        <v>no</v>
      </c>
      <c r="C625" t="str">
        <f>IF(COUNTIF(collected_variables_EU!A:A,A625)&gt;0,"yes","no")</f>
        <v>no</v>
      </c>
    </row>
    <row r="626" spans="1:3">
      <c r="A626" t="s">
        <v>8999</v>
      </c>
      <c r="B626" t="str">
        <f>IF(COUNTIF(eucalc_variables!B:B,A626)&gt;0,"yes","no")</f>
        <v>no</v>
      </c>
      <c r="C626" t="str">
        <f>IF(COUNTIF(collected_variables_EU!A:A,A626)&gt;0,"yes","no")</f>
        <v>no</v>
      </c>
    </row>
    <row r="627" spans="1:3">
      <c r="A627" t="s">
        <v>9000</v>
      </c>
      <c r="B627" t="str">
        <f>IF(COUNTIF(eucalc_variables!B:B,A627)&gt;0,"yes","no")</f>
        <v>no</v>
      </c>
      <c r="C627" t="str">
        <f>IF(COUNTIF(collected_variables_EU!A:A,A627)&gt;0,"yes","no")</f>
        <v>no</v>
      </c>
    </row>
    <row r="628" spans="1:3">
      <c r="A628" t="s">
        <v>9001</v>
      </c>
    </row>
    <row r="629" spans="1:3">
      <c r="A629" t="s">
        <v>9002</v>
      </c>
    </row>
    <row r="630" spans="1:3">
      <c r="A630" t="s">
        <v>9003</v>
      </c>
    </row>
    <row r="631" spans="1:3">
      <c r="A631" t="s">
        <v>9004</v>
      </c>
    </row>
    <row r="632" spans="1:3">
      <c r="A632" t="s">
        <v>9005</v>
      </c>
    </row>
    <row r="633" spans="1:3">
      <c r="A633" t="s">
        <v>9006</v>
      </c>
    </row>
    <row r="634" spans="1:3">
      <c r="A634" t="s">
        <v>9007</v>
      </c>
    </row>
    <row r="635" spans="1:3">
      <c r="A635" t="s">
        <v>9008</v>
      </c>
    </row>
    <row r="636" spans="1:3">
      <c r="A636" t="s">
        <v>9009</v>
      </c>
    </row>
    <row r="637" spans="1:3">
      <c r="A637" t="s">
        <v>9010</v>
      </c>
    </row>
    <row r="638" spans="1:3">
      <c r="A638" t="s">
        <v>9011</v>
      </c>
    </row>
    <row r="639" spans="1:3">
      <c r="A639" t="s">
        <v>9012</v>
      </c>
    </row>
    <row r="640" spans="1:3">
      <c r="A640" t="s">
        <v>9013</v>
      </c>
    </row>
    <row r="641" spans="1:1">
      <c r="A641" t="s">
        <v>9014</v>
      </c>
    </row>
    <row r="642" spans="1:1">
      <c r="A642" t="s">
        <v>9015</v>
      </c>
    </row>
    <row r="643" spans="1:1">
      <c r="A643" t="s">
        <v>9016</v>
      </c>
    </row>
    <row r="644" spans="1:1">
      <c r="A644" t="s">
        <v>9017</v>
      </c>
    </row>
    <row r="645" spans="1:1">
      <c r="A645" t="s">
        <v>9018</v>
      </c>
    </row>
    <row r="646" spans="1:1">
      <c r="A646" t="s">
        <v>9019</v>
      </c>
    </row>
    <row r="647" spans="1:1">
      <c r="A647" t="s">
        <v>9020</v>
      </c>
    </row>
    <row r="648" spans="1:1">
      <c r="A648" t="s">
        <v>9021</v>
      </c>
    </row>
    <row r="649" spans="1:1">
      <c r="A649" t="s">
        <v>9022</v>
      </c>
    </row>
    <row r="650" spans="1:1">
      <c r="A650" t="s">
        <v>9023</v>
      </c>
    </row>
    <row r="651" spans="1:1">
      <c r="A651" t="s">
        <v>9024</v>
      </c>
    </row>
    <row r="652" spans="1:1">
      <c r="A652" t="s">
        <v>9025</v>
      </c>
    </row>
    <row r="653" spans="1:1">
      <c r="A653" t="s">
        <v>9026</v>
      </c>
    </row>
    <row r="654" spans="1:1">
      <c r="A654" t="s">
        <v>9027</v>
      </c>
    </row>
    <row r="655" spans="1:1">
      <c r="A655" t="s">
        <v>9028</v>
      </c>
    </row>
    <row r="656" spans="1:1">
      <c r="A656" t="s">
        <v>9029</v>
      </c>
    </row>
    <row r="657" spans="1:1">
      <c r="A657" t="s">
        <v>9030</v>
      </c>
    </row>
    <row r="658" spans="1:1">
      <c r="A658" t="s">
        <v>1495</v>
      </c>
    </row>
    <row r="659" spans="1:1">
      <c r="A659" t="s">
        <v>1498</v>
      </c>
    </row>
    <row r="660" spans="1:1">
      <c r="A660" t="s">
        <v>9031</v>
      </c>
    </row>
    <row r="661" spans="1:1">
      <c r="A661" t="s">
        <v>1517</v>
      </c>
    </row>
    <row r="662" spans="1:1">
      <c r="A662" t="s">
        <v>1527</v>
      </c>
    </row>
    <row r="663" spans="1:1">
      <c r="A663" t="s">
        <v>1558</v>
      </c>
    </row>
    <row r="664" spans="1:1">
      <c r="A664" t="s">
        <v>9032</v>
      </c>
    </row>
    <row r="665" spans="1:1">
      <c r="A665" t="s">
        <v>1574</v>
      </c>
    </row>
    <row r="666" spans="1:1">
      <c r="A666" t="s">
        <v>1577</v>
      </c>
    </row>
    <row r="667" spans="1:1">
      <c r="A667" t="s">
        <v>1590</v>
      </c>
    </row>
    <row r="668" spans="1:1">
      <c r="A668" t="s">
        <v>9033</v>
      </c>
    </row>
    <row r="669" spans="1:1">
      <c r="A669" t="s">
        <v>9034</v>
      </c>
    </row>
    <row r="670" spans="1:1">
      <c r="A670" t="s">
        <v>1630</v>
      </c>
    </row>
    <row r="671" spans="1:1">
      <c r="A671" t="s">
        <v>9035</v>
      </c>
    </row>
    <row r="672" spans="1:1">
      <c r="A672" t="s">
        <v>1650</v>
      </c>
    </row>
    <row r="673" spans="1:1">
      <c r="A673" t="s">
        <v>9036</v>
      </c>
    </row>
    <row r="674" spans="1:1">
      <c r="A674" t="s">
        <v>1681</v>
      </c>
    </row>
    <row r="675" spans="1:1">
      <c r="A675" t="s">
        <v>1701</v>
      </c>
    </row>
    <row r="676" spans="1:1">
      <c r="A676" t="s">
        <v>9037</v>
      </c>
    </row>
    <row r="677" spans="1:1">
      <c r="A677" t="s">
        <v>9038</v>
      </c>
    </row>
    <row r="678" spans="1:1">
      <c r="A678" t="s">
        <v>1703</v>
      </c>
    </row>
    <row r="679" spans="1:1">
      <c r="A679" t="s">
        <v>9039</v>
      </c>
    </row>
    <row r="680" spans="1:1">
      <c r="A680" t="s">
        <v>1804</v>
      </c>
    </row>
    <row r="681" spans="1:1">
      <c r="A681" t="s">
        <v>9040</v>
      </c>
    </row>
    <row r="682" spans="1:1">
      <c r="A682" t="s">
        <v>1816</v>
      </c>
    </row>
    <row r="683" spans="1:1">
      <c r="A683" t="s">
        <v>9041</v>
      </c>
    </row>
    <row r="684" spans="1:1">
      <c r="A684" t="s">
        <v>1827</v>
      </c>
    </row>
    <row r="685" spans="1:1">
      <c r="A685" t="s">
        <v>9042</v>
      </c>
    </row>
    <row r="686" spans="1:1">
      <c r="A686" t="s">
        <v>9043</v>
      </c>
    </row>
    <row r="687" spans="1:1">
      <c r="A687" t="s">
        <v>9044</v>
      </c>
    </row>
    <row r="688" spans="1:1">
      <c r="A688" t="s">
        <v>1988</v>
      </c>
    </row>
    <row r="689" spans="1:1">
      <c r="A689" t="s">
        <v>1996</v>
      </c>
    </row>
    <row r="690" spans="1:1">
      <c r="A690" t="s">
        <v>9045</v>
      </c>
    </row>
    <row r="691" spans="1:1">
      <c r="A691" t="s">
        <v>2000</v>
      </c>
    </row>
    <row r="692" spans="1:1">
      <c r="A692" t="s">
        <v>9046</v>
      </c>
    </row>
    <row r="693" spans="1:1">
      <c r="A693" t="s">
        <v>2005</v>
      </c>
    </row>
    <row r="694" spans="1:1">
      <c r="A694" t="s">
        <v>2007</v>
      </c>
    </row>
    <row r="695" spans="1:1">
      <c r="A695" t="s">
        <v>9047</v>
      </c>
    </row>
    <row r="696" spans="1:1">
      <c r="A696" t="s">
        <v>9048</v>
      </c>
    </row>
    <row r="697" spans="1:1">
      <c r="A697" t="s">
        <v>2011</v>
      </c>
    </row>
    <row r="698" spans="1:1">
      <c r="A698" t="s">
        <v>2031</v>
      </c>
    </row>
    <row r="699" spans="1:1">
      <c r="A699" t="s">
        <v>9049</v>
      </c>
    </row>
    <row r="700" spans="1:1">
      <c r="A700" t="s">
        <v>2033</v>
      </c>
    </row>
    <row r="701" spans="1:1">
      <c r="A701" t="s">
        <v>9050</v>
      </c>
    </row>
    <row r="702" spans="1:1">
      <c r="A702" t="s">
        <v>2037</v>
      </c>
    </row>
    <row r="703" spans="1:1">
      <c r="A703" t="s">
        <v>9051</v>
      </c>
    </row>
    <row r="704" spans="1:1">
      <c r="A704" t="s">
        <v>9052</v>
      </c>
    </row>
    <row r="705" spans="1:1">
      <c r="A705" t="s">
        <v>9053</v>
      </c>
    </row>
    <row r="706" spans="1:1">
      <c r="A706" t="s">
        <v>2062</v>
      </c>
    </row>
    <row r="707" spans="1:1">
      <c r="A707" t="s">
        <v>9054</v>
      </c>
    </row>
    <row r="708" spans="1:1">
      <c r="A708" t="s">
        <v>9055</v>
      </c>
    </row>
    <row r="709" spans="1:1">
      <c r="A709" t="s">
        <v>9056</v>
      </c>
    </row>
    <row r="710" spans="1:1">
      <c r="A710" t="s">
        <v>9057</v>
      </c>
    </row>
    <row r="711" spans="1:1">
      <c r="A711" t="s">
        <v>9058</v>
      </c>
    </row>
    <row r="712" spans="1:1">
      <c r="A712" t="s">
        <v>9059</v>
      </c>
    </row>
    <row r="713" spans="1:1">
      <c r="A713" t="s">
        <v>9060</v>
      </c>
    </row>
    <row r="714" spans="1:1">
      <c r="A714" t="s">
        <v>9061</v>
      </c>
    </row>
    <row r="715" spans="1:1">
      <c r="A715" t="s">
        <v>9062</v>
      </c>
    </row>
    <row r="716" spans="1:1">
      <c r="A716" t="s">
        <v>9063</v>
      </c>
    </row>
    <row r="717" spans="1:1">
      <c r="A717" t="s">
        <v>9064</v>
      </c>
    </row>
    <row r="718" spans="1:1">
      <c r="A718" t="s">
        <v>9065</v>
      </c>
    </row>
    <row r="719" spans="1:1">
      <c r="A719" t="s">
        <v>9066</v>
      </c>
    </row>
    <row r="720" spans="1:1">
      <c r="A720" t="s">
        <v>9067</v>
      </c>
    </row>
    <row r="721" spans="1:1">
      <c r="A721" t="s">
        <v>9068</v>
      </c>
    </row>
    <row r="722" spans="1:1">
      <c r="A722" t="s">
        <v>9069</v>
      </c>
    </row>
    <row r="723" spans="1:1">
      <c r="A723" t="s">
        <v>9070</v>
      </c>
    </row>
    <row r="724" spans="1:1">
      <c r="A724" t="s">
        <v>9071</v>
      </c>
    </row>
    <row r="725" spans="1:1">
      <c r="A725" t="s">
        <v>9072</v>
      </c>
    </row>
    <row r="726" spans="1:1">
      <c r="A726" t="s">
        <v>9073</v>
      </c>
    </row>
    <row r="727" spans="1:1">
      <c r="A727" t="s">
        <v>9074</v>
      </c>
    </row>
    <row r="728" spans="1:1">
      <c r="A728" t="s">
        <v>9075</v>
      </c>
    </row>
    <row r="729" spans="1:1">
      <c r="A729" t="s">
        <v>2277</v>
      </c>
    </row>
    <row r="730" spans="1:1">
      <c r="A730" t="s">
        <v>7782</v>
      </c>
    </row>
    <row r="731" spans="1:1">
      <c r="A731" t="s">
        <v>7789</v>
      </c>
    </row>
    <row r="732" spans="1:1">
      <c r="A732" t="s">
        <v>9076</v>
      </c>
    </row>
    <row r="733" spans="1:1">
      <c r="A733" t="s">
        <v>2292</v>
      </c>
    </row>
    <row r="734" spans="1:1">
      <c r="A734" t="s">
        <v>2294</v>
      </c>
    </row>
    <row r="735" spans="1:1">
      <c r="A735" t="s">
        <v>9077</v>
      </c>
    </row>
    <row r="736" spans="1:1">
      <c r="A736" t="s">
        <v>9078</v>
      </c>
    </row>
    <row r="737" spans="1:1">
      <c r="A737" t="s">
        <v>9079</v>
      </c>
    </row>
    <row r="738" spans="1:1">
      <c r="A738" t="s">
        <v>9080</v>
      </c>
    </row>
    <row r="739" spans="1:1">
      <c r="A739" t="s">
        <v>9081</v>
      </c>
    </row>
    <row r="740" spans="1:1">
      <c r="A740" t="s">
        <v>9082</v>
      </c>
    </row>
  </sheetData>
  <autoFilter ref="A1:C740" xr:uid="{00000000-0001-0000-0500-000000000000}"/>
  <pageMargins left="0.7" right="0.7" top="0.78740157500000008" bottom="0.78740157500000008" header="0.3" footer="0.3"/>
  <pageSetup paperSize="9"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10"/>
  <dimension ref="A1:D103"/>
  <sheetViews>
    <sheetView workbookViewId="0">
      <selection activeCell="F39" sqref="F39"/>
    </sheetView>
  </sheetViews>
  <sheetFormatPr defaultColWidth="11.44140625" defaultRowHeight="14.4"/>
  <cols>
    <col min="1" max="1" width="26.5546875" style="1" customWidth="1"/>
    <col min="3" max="3" width="17.44140625" customWidth="1"/>
    <col min="4" max="4" width="38.5546875" style="1" customWidth="1"/>
  </cols>
  <sheetData>
    <row r="1" spans="1:4" s="24" customFormat="1">
      <c r="A1" s="25" t="s">
        <v>0</v>
      </c>
      <c r="B1" s="24" t="s">
        <v>13</v>
      </c>
      <c r="C1" s="24" t="s">
        <v>9083</v>
      </c>
      <c r="D1" s="25" t="s">
        <v>9084</v>
      </c>
    </row>
    <row r="2" spans="1:4" ht="57.6">
      <c r="A2" s="1" t="s">
        <v>9085</v>
      </c>
      <c r="B2" t="s">
        <v>9086</v>
      </c>
      <c r="C2" t="s">
        <v>9087</v>
      </c>
      <c r="D2" s="1" t="s">
        <v>9088</v>
      </c>
    </row>
    <row r="3" spans="1:4">
      <c r="A3" s="1" t="s">
        <v>9089</v>
      </c>
      <c r="B3" t="s">
        <v>9086</v>
      </c>
      <c r="C3" t="s">
        <v>9087</v>
      </c>
      <c r="D3" s="84" t="s">
        <v>9090</v>
      </c>
    </row>
    <row r="4" spans="1:4" ht="28.8">
      <c r="A4" s="1" t="s">
        <v>9091</v>
      </c>
      <c r="C4" t="s">
        <v>9087</v>
      </c>
      <c r="D4" s="84" t="s">
        <v>9090</v>
      </c>
    </row>
    <row r="5" spans="1:4" ht="28.8">
      <c r="A5" s="1" t="s">
        <v>9092</v>
      </c>
      <c r="B5" t="s">
        <v>9086</v>
      </c>
      <c r="C5" t="s">
        <v>9087</v>
      </c>
      <c r="D5" s="1" t="s">
        <v>9093</v>
      </c>
    </row>
    <row r="6" spans="1:4">
      <c r="A6" s="1" t="s">
        <v>9094</v>
      </c>
      <c r="B6" t="s">
        <v>9095</v>
      </c>
      <c r="C6" t="s">
        <v>9087</v>
      </c>
      <c r="D6" s="1" t="s">
        <v>9096</v>
      </c>
    </row>
    <row r="7" spans="1:4">
      <c r="A7" s="1" t="s">
        <v>9097</v>
      </c>
      <c r="B7" t="s">
        <v>9098</v>
      </c>
      <c r="C7" t="s">
        <v>9087</v>
      </c>
      <c r="D7" s="1" t="s">
        <v>9096</v>
      </c>
    </row>
    <row r="8" spans="1:4">
      <c r="A8" s="1" t="s">
        <v>9099</v>
      </c>
      <c r="B8" t="s">
        <v>9100</v>
      </c>
      <c r="C8" t="s">
        <v>9087</v>
      </c>
      <c r="D8" s="84" t="s">
        <v>9090</v>
      </c>
    </row>
    <row r="9" spans="1:4" ht="172.8">
      <c r="A9" s="1" t="s">
        <v>9101</v>
      </c>
      <c r="B9" t="s">
        <v>9102</v>
      </c>
      <c r="C9" t="s">
        <v>9087</v>
      </c>
      <c r="D9" s="1" t="s">
        <v>9103</v>
      </c>
    </row>
    <row r="10" spans="1:4" ht="57.6">
      <c r="A10" s="1" t="s">
        <v>9104</v>
      </c>
      <c r="B10" t="s">
        <v>70</v>
      </c>
      <c r="C10" t="s">
        <v>9087</v>
      </c>
      <c r="D10" s="1" t="s">
        <v>9105</v>
      </c>
    </row>
    <row r="11" spans="1:4">
      <c r="A11" s="1" t="s">
        <v>9106</v>
      </c>
      <c r="B11" t="s">
        <v>9086</v>
      </c>
      <c r="C11" t="s">
        <v>9087</v>
      </c>
      <c r="D11" s="1" t="s">
        <v>9107</v>
      </c>
    </row>
    <row r="12" spans="1:4" ht="28.8">
      <c r="A12" s="1" t="s">
        <v>9108</v>
      </c>
      <c r="B12" t="s">
        <v>9086</v>
      </c>
      <c r="C12" t="s">
        <v>9087</v>
      </c>
      <c r="D12" s="84" t="s">
        <v>9109</v>
      </c>
    </row>
    <row r="13" spans="1:4" ht="57.6">
      <c r="A13" s="1" t="s">
        <v>9110</v>
      </c>
      <c r="B13" t="s">
        <v>9086</v>
      </c>
      <c r="C13" t="s">
        <v>9087</v>
      </c>
      <c r="D13" s="1" t="s">
        <v>9111</v>
      </c>
    </row>
    <row r="14" spans="1:4" ht="28.8">
      <c r="A14" s="1" t="s">
        <v>9112</v>
      </c>
      <c r="B14" t="s">
        <v>70</v>
      </c>
      <c r="C14" t="s">
        <v>9087</v>
      </c>
      <c r="D14" s="1" t="s">
        <v>9113</v>
      </c>
    </row>
    <row r="15" spans="1:4">
      <c r="A15" s="1" t="s">
        <v>9114</v>
      </c>
      <c r="B15" t="s">
        <v>9086</v>
      </c>
      <c r="C15" t="s">
        <v>9087</v>
      </c>
      <c r="D15" s="1" t="s">
        <v>9115</v>
      </c>
    </row>
    <row r="16" spans="1:4">
      <c r="A16" s="1" t="s">
        <v>9116</v>
      </c>
      <c r="C16" t="s">
        <v>9087</v>
      </c>
      <c r="D16" s="1" t="s">
        <v>9117</v>
      </c>
    </row>
    <row r="17" spans="1:4" ht="28.8">
      <c r="A17" s="1" t="s">
        <v>9118</v>
      </c>
      <c r="B17" t="s">
        <v>9086</v>
      </c>
      <c r="C17" t="s">
        <v>9087</v>
      </c>
      <c r="D17" s="84" t="s">
        <v>9090</v>
      </c>
    </row>
    <row r="18" spans="1:4">
      <c r="A18" s="1" t="s">
        <v>9119</v>
      </c>
      <c r="B18" t="s">
        <v>8001</v>
      </c>
      <c r="C18" t="s">
        <v>9087</v>
      </c>
      <c r="D18" s="1" t="s">
        <v>9096</v>
      </c>
    </row>
    <row r="19" spans="1:4" ht="28.8">
      <c r="A19" s="1" t="s">
        <v>9120</v>
      </c>
      <c r="B19" t="s">
        <v>8001</v>
      </c>
      <c r="C19" t="s">
        <v>9087</v>
      </c>
      <c r="D19" s="84" t="s">
        <v>9090</v>
      </c>
    </row>
    <row r="20" spans="1:4" ht="43.2">
      <c r="A20" s="1" t="s">
        <v>9121</v>
      </c>
      <c r="B20" t="s">
        <v>8001</v>
      </c>
      <c r="C20" t="s">
        <v>9087</v>
      </c>
      <c r="D20" s="84" t="s">
        <v>9122</v>
      </c>
    </row>
    <row r="21" spans="1:4" ht="72">
      <c r="A21" s="1" t="s">
        <v>9123</v>
      </c>
      <c r="B21" t="s">
        <v>70</v>
      </c>
      <c r="C21" t="s">
        <v>9087</v>
      </c>
      <c r="D21" s="85" t="s">
        <v>9124</v>
      </c>
    </row>
    <row r="22" spans="1:4">
      <c r="A22" s="1" t="s">
        <v>9125</v>
      </c>
      <c r="C22" t="s">
        <v>9087</v>
      </c>
      <c r="D22" s="86" t="s">
        <v>9126</v>
      </c>
    </row>
    <row r="23" spans="1:4">
      <c r="A23" s="1" t="s">
        <v>9127</v>
      </c>
      <c r="B23" t="s">
        <v>9128</v>
      </c>
      <c r="C23" t="s">
        <v>9087</v>
      </c>
      <c r="D23" s="86" t="s">
        <v>9126</v>
      </c>
    </row>
    <row r="24" spans="1:4" ht="43.2">
      <c r="A24" s="1" t="s">
        <v>8712</v>
      </c>
      <c r="B24" t="s">
        <v>9086</v>
      </c>
      <c r="C24" t="s">
        <v>9087</v>
      </c>
      <c r="D24" s="1" t="s">
        <v>9129</v>
      </c>
    </row>
    <row r="25" spans="1:4" ht="28.8">
      <c r="A25" s="1" t="s">
        <v>9130</v>
      </c>
      <c r="C25" t="s">
        <v>9087</v>
      </c>
      <c r="D25" s="85" t="s">
        <v>9131</v>
      </c>
    </row>
    <row r="26" spans="1:4" ht="28.8">
      <c r="A26" s="1" t="s">
        <v>9132</v>
      </c>
      <c r="C26" t="s">
        <v>9087</v>
      </c>
      <c r="D26" s="85" t="s">
        <v>9131</v>
      </c>
    </row>
    <row r="27" spans="1:4" ht="28.8">
      <c r="A27" s="1" t="s">
        <v>9133</v>
      </c>
      <c r="C27" t="s">
        <v>9087</v>
      </c>
      <c r="D27" s="1" t="s">
        <v>9134</v>
      </c>
    </row>
    <row r="28" spans="1:4" ht="28.8">
      <c r="A28" s="1" t="s">
        <v>9135</v>
      </c>
      <c r="C28" t="s">
        <v>9087</v>
      </c>
      <c r="D28" s="1" t="s">
        <v>9136</v>
      </c>
    </row>
    <row r="29" spans="1:4" ht="28.8">
      <c r="A29" s="1" t="s">
        <v>9137</v>
      </c>
      <c r="C29" t="s">
        <v>9087</v>
      </c>
      <c r="D29" s="84" t="s">
        <v>9138</v>
      </c>
    </row>
    <row r="30" spans="1:4" ht="28.8">
      <c r="A30" s="1" t="s">
        <v>9139</v>
      </c>
      <c r="C30" t="s">
        <v>9087</v>
      </c>
      <c r="D30" s="1" t="s">
        <v>9136</v>
      </c>
    </row>
    <row r="31" spans="1:4" ht="43.2">
      <c r="A31" s="1" t="s">
        <v>9140</v>
      </c>
      <c r="C31" t="s">
        <v>9087</v>
      </c>
      <c r="D31" s="84" t="s">
        <v>9122</v>
      </c>
    </row>
    <row r="32" spans="1:4">
      <c r="A32" s="1" t="s">
        <v>9141</v>
      </c>
      <c r="C32" t="s">
        <v>9087</v>
      </c>
      <c r="D32" s="86" t="s">
        <v>9126</v>
      </c>
    </row>
    <row r="33" spans="1:4" ht="57.6">
      <c r="A33" s="1" t="s">
        <v>9142</v>
      </c>
      <c r="C33" t="s">
        <v>9087</v>
      </c>
      <c r="D33" s="1" t="s">
        <v>9143</v>
      </c>
    </row>
    <row r="34" spans="1:4" ht="43.2">
      <c r="A34" s="1" t="s">
        <v>9144</v>
      </c>
      <c r="C34" t="s">
        <v>9087</v>
      </c>
      <c r="D34" s="84" t="s">
        <v>9122</v>
      </c>
    </row>
    <row r="35" spans="1:4">
      <c r="A35" s="1" t="s">
        <v>9145</v>
      </c>
      <c r="B35" t="s">
        <v>9086</v>
      </c>
      <c r="C35" t="s">
        <v>9087</v>
      </c>
      <c r="D35" s="1" t="s">
        <v>9146</v>
      </c>
    </row>
    <row r="36" spans="1:4" ht="28.8">
      <c r="A36" s="1" t="s">
        <v>9147</v>
      </c>
      <c r="C36" t="s">
        <v>9087</v>
      </c>
      <c r="D36" s="1" t="s">
        <v>9148</v>
      </c>
    </row>
    <row r="37" spans="1:4" ht="43.2">
      <c r="A37" s="1" t="s">
        <v>9149</v>
      </c>
      <c r="B37" t="s">
        <v>9086</v>
      </c>
      <c r="C37" t="s">
        <v>9087</v>
      </c>
      <c r="D37" s="84" t="s">
        <v>9150</v>
      </c>
    </row>
    <row r="38" spans="1:4" ht="28.8">
      <c r="A38" s="1" t="s">
        <v>9151</v>
      </c>
      <c r="B38" t="s">
        <v>9086</v>
      </c>
      <c r="C38" t="s">
        <v>9087</v>
      </c>
      <c r="D38" s="1" t="s">
        <v>9148</v>
      </c>
    </row>
    <row r="39" spans="1:4" ht="28.8">
      <c r="A39" s="1" t="s">
        <v>9152</v>
      </c>
      <c r="B39" t="s">
        <v>9086</v>
      </c>
      <c r="C39" t="s">
        <v>9087</v>
      </c>
      <c r="D39" s="1" t="s">
        <v>9148</v>
      </c>
    </row>
    <row r="40" spans="1:4" ht="28.8">
      <c r="A40" s="1" t="s">
        <v>9153</v>
      </c>
      <c r="C40" t="s">
        <v>9087</v>
      </c>
      <c r="D40" s="1" t="s">
        <v>9154</v>
      </c>
    </row>
    <row r="41" spans="1:4" ht="28.8">
      <c r="A41" s="1" t="s">
        <v>9155</v>
      </c>
      <c r="B41" t="s">
        <v>8001</v>
      </c>
      <c r="C41" t="s">
        <v>9087</v>
      </c>
      <c r="D41" s="84" t="s">
        <v>9156</v>
      </c>
    </row>
    <row r="42" spans="1:4" ht="43.2">
      <c r="A42" s="1" t="s">
        <v>9157</v>
      </c>
      <c r="C42" t="s">
        <v>9087</v>
      </c>
      <c r="D42" s="84" t="s">
        <v>9150</v>
      </c>
    </row>
    <row r="43" spans="1:4" ht="43.2">
      <c r="A43" s="1" t="s">
        <v>9158</v>
      </c>
      <c r="C43" t="s">
        <v>9087</v>
      </c>
      <c r="D43" s="1" t="s">
        <v>9159</v>
      </c>
    </row>
    <row r="44" spans="1:4" ht="28.8">
      <c r="A44" s="1" t="s">
        <v>9160</v>
      </c>
      <c r="C44" t="s">
        <v>9087</v>
      </c>
      <c r="D44" s="1" t="s">
        <v>9161</v>
      </c>
    </row>
    <row r="45" spans="1:4" ht="43.2">
      <c r="A45" s="1" t="s">
        <v>9162</v>
      </c>
      <c r="C45" t="s">
        <v>9087</v>
      </c>
      <c r="D45" s="1" t="s">
        <v>9163</v>
      </c>
    </row>
    <row r="46" spans="1:4" ht="43.2">
      <c r="A46" s="1" t="s">
        <v>9164</v>
      </c>
      <c r="C46" t="s">
        <v>9087</v>
      </c>
      <c r="D46" s="1" t="s">
        <v>9163</v>
      </c>
    </row>
    <row r="47" spans="1:4" ht="43.2">
      <c r="A47" s="1" t="s">
        <v>9152</v>
      </c>
      <c r="D47" s="1" t="s">
        <v>9163</v>
      </c>
    </row>
    <row r="48" spans="1:4" ht="43.2">
      <c r="A48" s="1" t="s">
        <v>9165</v>
      </c>
      <c r="D48" s="1" t="s">
        <v>9163</v>
      </c>
    </row>
    <row r="49" spans="1:4" ht="43.2">
      <c r="A49" s="1" t="s">
        <v>9166</v>
      </c>
      <c r="C49" t="s">
        <v>9087</v>
      </c>
      <c r="D49" s="1" t="s">
        <v>9167</v>
      </c>
    </row>
    <row r="50" spans="1:4" ht="28.8">
      <c r="A50" s="1" t="s">
        <v>9168</v>
      </c>
      <c r="D50" s="1" t="s">
        <v>9109</v>
      </c>
    </row>
    <row r="51" spans="1:4" ht="43.2">
      <c r="A51" s="1" t="s">
        <v>9169</v>
      </c>
      <c r="D51" s="1" t="s">
        <v>9170</v>
      </c>
    </row>
    <row r="52" spans="1:4" ht="28.8">
      <c r="A52" s="1" t="s">
        <v>9171</v>
      </c>
      <c r="D52" s="1" t="s">
        <v>9172</v>
      </c>
    </row>
    <row r="53" spans="1:4" ht="28.8">
      <c r="A53" s="1" t="s">
        <v>9173</v>
      </c>
      <c r="D53" s="1" t="s">
        <v>9172</v>
      </c>
    </row>
    <row r="54" spans="1:4" ht="28.8">
      <c r="A54" s="1" t="s">
        <v>9174</v>
      </c>
      <c r="D54" s="1" t="s">
        <v>9175</v>
      </c>
    </row>
    <row r="55" spans="1:4">
      <c r="A55" s="1" t="s">
        <v>9176</v>
      </c>
      <c r="D55" s="1" t="s">
        <v>9177</v>
      </c>
    </row>
    <row r="56" spans="1:4" ht="43.2">
      <c r="A56" s="1" t="s">
        <v>9178</v>
      </c>
      <c r="B56" t="s">
        <v>9179</v>
      </c>
      <c r="D56" s="1" t="s">
        <v>9180</v>
      </c>
    </row>
    <row r="57" spans="1:4">
      <c r="A57" s="1" t="s">
        <v>9181</v>
      </c>
      <c r="D57" s="1" t="s">
        <v>9182</v>
      </c>
    </row>
    <row r="58" spans="1:4">
      <c r="A58" s="1" t="s">
        <v>9183</v>
      </c>
      <c r="D58" s="1" t="s">
        <v>9177</v>
      </c>
    </row>
    <row r="59" spans="1:4">
      <c r="A59" s="1" t="s">
        <v>9184</v>
      </c>
      <c r="D59" s="1" t="s">
        <v>9185</v>
      </c>
    </row>
    <row r="60" spans="1:4">
      <c r="A60" s="1" t="s">
        <v>9186</v>
      </c>
      <c r="D60" s="1" t="s">
        <v>9187</v>
      </c>
    </row>
    <row r="61" spans="1:4">
      <c r="A61" s="1" t="s">
        <v>9188</v>
      </c>
      <c r="D61" s="1" t="s">
        <v>9177</v>
      </c>
    </row>
    <row r="62" spans="1:4" ht="28.8">
      <c r="A62" s="1" t="s">
        <v>9189</v>
      </c>
      <c r="D62" s="1" t="s">
        <v>9093</v>
      </c>
    </row>
    <row r="63" spans="1:4" ht="28.8">
      <c r="A63" s="1" t="s">
        <v>9190</v>
      </c>
      <c r="D63" s="1" t="s">
        <v>9093</v>
      </c>
    </row>
    <row r="64" spans="1:4">
      <c r="A64" s="1" t="s">
        <v>9191</v>
      </c>
      <c r="D64" s="1" t="s">
        <v>9177</v>
      </c>
    </row>
    <row r="65" spans="1:4" ht="28.8">
      <c r="A65" s="1" t="s">
        <v>9192</v>
      </c>
      <c r="D65" s="1" t="s">
        <v>9193</v>
      </c>
    </row>
    <row r="66" spans="1:4">
      <c r="A66" s="1" t="s">
        <v>9194</v>
      </c>
      <c r="D66" s="1" t="s">
        <v>9195</v>
      </c>
    </row>
    <row r="67" spans="1:4">
      <c r="A67" s="1" t="s">
        <v>9196</v>
      </c>
      <c r="D67" s="1" t="s">
        <v>9197</v>
      </c>
    </row>
    <row r="68" spans="1:4" ht="28.8">
      <c r="A68" s="1" t="s">
        <v>9198</v>
      </c>
      <c r="D68" s="1" t="s">
        <v>9193</v>
      </c>
    </row>
    <row r="69" spans="1:4">
      <c r="A69" s="1" t="s">
        <v>9199</v>
      </c>
      <c r="D69" s="1" t="s">
        <v>9195</v>
      </c>
    </row>
    <row r="70" spans="1:4" ht="28.8">
      <c r="A70" s="1" t="s">
        <v>9200</v>
      </c>
      <c r="D70" s="1" t="s">
        <v>9201</v>
      </c>
    </row>
    <row r="71" spans="1:4" ht="28.8">
      <c r="A71" s="1" t="s">
        <v>9202</v>
      </c>
      <c r="D71" s="1" t="s">
        <v>9203</v>
      </c>
    </row>
    <row r="72" spans="1:4">
      <c r="A72" s="1" t="s">
        <v>9204</v>
      </c>
      <c r="D72" s="1" t="s">
        <v>9197</v>
      </c>
    </row>
    <row r="73" spans="1:4" ht="28.8">
      <c r="A73" s="1" t="s">
        <v>9205</v>
      </c>
      <c r="D73" s="1" t="s">
        <v>9206</v>
      </c>
    </row>
    <row r="74" spans="1:4">
      <c r="A74" s="1" t="s">
        <v>9207</v>
      </c>
      <c r="D74" s="1" t="s">
        <v>9195</v>
      </c>
    </row>
    <row r="75" spans="1:4" ht="43.2">
      <c r="A75" s="1" t="s">
        <v>9208</v>
      </c>
      <c r="D75" s="1" t="s">
        <v>9209</v>
      </c>
    </row>
    <row r="76" spans="1:4">
      <c r="A76" s="1" t="s">
        <v>9210</v>
      </c>
      <c r="D76" s="1" t="s">
        <v>9195</v>
      </c>
    </row>
    <row r="77" spans="1:4" ht="28.8">
      <c r="A77" s="1" t="s">
        <v>9211</v>
      </c>
      <c r="D77" s="1" t="s">
        <v>9212</v>
      </c>
    </row>
    <row r="78" spans="1:4" ht="57.6">
      <c r="A78" s="1" t="s">
        <v>9213</v>
      </c>
      <c r="D78" s="1" t="s">
        <v>9197</v>
      </c>
    </row>
    <row r="79" spans="1:4">
      <c r="A79" s="1" t="s">
        <v>9214</v>
      </c>
      <c r="D79" s="1" t="s">
        <v>9195</v>
      </c>
    </row>
    <row r="80" spans="1:4">
      <c r="A80" s="1" t="s">
        <v>9215</v>
      </c>
      <c r="D80" s="1" t="s">
        <v>9197</v>
      </c>
    </row>
    <row r="81" spans="1:4">
      <c r="A81" s="1" t="s">
        <v>9216</v>
      </c>
      <c r="D81" s="1" t="s">
        <v>9217</v>
      </c>
    </row>
    <row r="82" spans="1:4">
      <c r="A82" s="1" t="s">
        <v>9218</v>
      </c>
      <c r="B82" t="s">
        <v>9219</v>
      </c>
      <c r="D82" s="1" t="s">
        <v>9220</v>
      </c>
    </row>
    <row r="83" spans="1:4" ht="28.8">
      <c r="A83" s="1" t="s">
        <v>9221</v>
      </c>
      <c r="D83" s="1" t="s">
        <v>9222</v>
      </c>
    </row>
    <row r="84" spans="1:4">
      <c r="A84" s="1" t="s">
        <v>9223</v>
      </c>
      <c r="D84" s="1" t="s">
        <v>9197</v>
      </c>
    </row>
    <row r="85" spans="1:4" ht="28.8">
      <c r="A85" s="1" t="s">
        <v>9224</v>
      </c>
      <c r="D85" s="1" t="s">
        <v>9225</v>
      </c>
    </row>
    <row r="86" spans="1:4" ht="288">
      <c r="A86" s="1" t="s">
        <v>9226</v>
      </c>
      <c r="D86" s="1" t="s">
        <v>9227</v>
      </c>
    </row>
    <row r="87" spans="1:4">
      <c r="A87" s="1" t="s">
        <v>9228</v>
      </c>
      <c r="D87" s="1" t="s">
        <v>9217</v>
      </c>
    </row>
    <row r="88" spans="1:4" ht="28.8">
      <c r="A88" s="1" t="s">
        <v>9229</v>
      </c>
      <c r="D88" s="1" t="s">
        <v>9230</v>
      </c>
    </row>
    <row r="89" spans="1:4" ht="28.8">
      <c r="A89" s="1" t="s">
        <v>9231</v>
      </c>
      <c r="D89" s="1" t="s">
        <v>9222</v>
      </c>
    </row>
    <row r="90" spans="1:4" ht="28.8">
      <c r="A90" s="1" t="s">
        <v>9232</v>
      </c>
      <c r="D90" s="1" t="s">
        <v>9233</v>
      </c>
    </row>
    <row r="91" spans="1:4" ht="28.8">
      <c r="A91" s="1" t="s">
        <v>9234</v>
      </c>
      <c r="D91" s="1" t="s">
        <v>9235</v>
      </c>
    </row>
    <row r="92" spans="1:4">
      <c r="A92" s="1" t="s">
        <v>9236</v>
      </c>
      <c r="D92" s="1" t="s">
        <v>9195</v>
      </c>
    </row>
    <row r="93" spans="1:4" ht="28.8">
      <c r="A93" s="1" t="s">
        <v>9237</v>
      </c>
      <c r="D93" s="1" t="s">
        <v>9238</v>
      </c>
    </row>
    <row r="94" spans="1:4" ht="28.8">
      <c r="A94" s="1" t="s">
        <v>9239</v>
      </c>
      <c r="D94" s="1" t="s">
        <v>9240</v>
      </c>
    </row>
    <row r="95" spans="1:4" ht="28.8">
      <c r="A95" s="1" t="s">
        <v>9241</v>
      </c>
      <c r="D95" s="1" t="s">
        <v>9242</v>
      </c>
    </row>
    <row r="96" spans="1:4" ht="43.2">
      <c r="A96" s="1" t="s">
        <v>9243</v>
      </c>
      <c r="D96" s="1" t="s">
        <v>9244</v>
      </c>
    </row>
    <row r="97" spans="1:4">
      <c r="A97" s="1" t="s">
        <v>9245</v>
      </c>
      <c r="D97" s="1" t="s">
        <v>9217</v>
      </c>
    </row>
    <row r="98" spans="1:4" ht="28.8">
      <c r="A98" s="1" t="s">
        <v>9246</v>
      </c>
      <c r="D98" s="1" t="s">
        <v>9217</v>
      </c>
    </row>
    <row r="99" spans="1:4" ht="57.6">
      <c r="A99" s="1" t="s">
        <v>9247</v>
      </c>
      <c r="D99" s="1" t="s">
        <v>9248</v>
      </c>
    </row>
    <row r="100" spans="1:4" ht="28.8">
      <c r="A100" s="1" t="s">
        <v>9249</v>
      </c>
      <c r="D100" s="1" t="s">
        <v>9250</v>
      </c>
    </row>
    <row r="101" spans="1:4" ht="28.8">
      <c r="A101" s="1" t="s">
        <v>9251</v>
      </c>
      <c r="D101" s="1" t="s">
        <v>9252</v>
      </c>
    </row>
    <row r="102" spans="1:4" ht="43.2">
      <c r="A102" s="1" t="s">
        <v>9253</v>
      </c>
      <c r="D102" s="1" t="s">
        <v>9254</v>
      </c>
    </row>
    <row r="103" spans="1:4" ht="28.8">
      <c r="A103" s="1" t="s">
        <v>9255</v>
      </c>
      <c r="D103" s="1" t="s">
        <v>9256</v>
      </c>
    </row>
  </sheetData>
  <pageMargins left="0.7" right="0.7" top="0.78740157500000008" bottom="0.78740157500000008" header="0.3" footer="0.3"/>
  <pageSetup paperSize="9" orientation="portrait"/>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22DDB-4F88-43DD-AA3B-877FEEBBB18E}">
  <dimension ref="A1:E1415"/>
  <sheetViews>
    <sheetView workbookViewId="0">
      <selection activeCell="A667" sqref="A667:XFD667"/>
    </sheetView>
  </sheetViews>
  <sheetFormatPr defaultColWidth="11.44140625" defaultRowHeight="14.4"/>
  <cols>
    <col min="1" max="1" width="67.33203125" customWidth="1"/>
    <col min="2" max="2" width="51.6640625" customWidth="1"/>
    <col min="3" max="3" width="38.5546875" customWidth="1"/>
    <col min="4" max="4" width="39.33203125" customWidth="1"/>
  </cols>
  <sheetData>
    <row r="1" spans="1:4">
      <c r="A1" s="24" t="s">
        <v>9257</v>
      </c>
      <c r="B1" s="24" t="s">
        <v>9258</v>
      </c>
      <c r="C1" s="24" t="s">
        <v>9259</v>
      </c>
      <c r="D1" s="24" t="s">
        <v>9260</v>
      </c>
    </row>
    <row r="2" spans="1:4">
      <c r="A2" t="s">
        <v>2887</v>
      </c>
      <c r="B2" t="s">
        <v>2888</v>
      </c>
      <c r="C2" t="s">
        <v>1707</v>
      </c>
      <c r="D2" t="str">
        <f>IF(COUNTIF(eucalc_variables!A:A,A2)&gt;0,"yes","no")</f>
        <v>yes</v>
      </c>
    </row>
    <row r="3" spans="1:4">
      <c r="A3" t="s">
        <v>2896</v>
      </c>
      <c r="B3" t="s">
        <v>2897</v>
      </c>
      <c r="C3" t="s">
        <v>1707</v>
      </c>
      <c r="D3" t="str">
        <f>IF(COUNTIF(eucalc_variables!A:A,A3)&gt;0,"yes","no")</f>
        <v>yes</v>
      </c>
    </row>
    <row r="4" spans="1:4">
      <c r="A4" t="s">
        <v>2900</v>
      </c>
      <c r="B4" t="s">
        <v>2901</v>
      </c>
      <c r="C4" t="s">
        <v>1707</v>
      </c>
      <c r="D4" t="str">
        <f>IF(COUNTIF(eucalc_variables!A:A,A4)&gt;0,"yes","no")</f>
        <v>yes</v>
      </c>
    </row>
    <row r="5" spans="1:4">
      <c r="A5" t="s">
        <v>2905</v>
      </c>
      <c r="B5" t="s">
        <v>2906</v>
      </c>
      <c r="C5" t="s">
        <v>1707</v>
      </c>
      <c r="D5" t="str">
        <f>IF(COUNTIF(eucalc_variables!A:A,A5)&gt;0,"yes","no")</f>
        <v>yes</v>
      </c>
    </row>
    <row r="6" spans="1:4">
      <c r="A6" t="s">
        <v>2909</v>
      </c>
      <c r="B6" t="s">
        <v>2910</v>
      </c>
      <c r="C6" t="s">
        <v>1707</v>
      </c>
      <c r="D6" t="str">
        <f>IF(COUNTIF(eucalc_variables!A:A,A6)&gt;0,"yes","no")</f>
        <v>yes</v>
      </c>
    </row>
    <row r="7" spans="1:4">
      <c r="A7" t="s">
        <v>2914</v>
      </c>
      <c r="B7" t="s">
        <v>2915</v>
      </c>
      <c r="C7" t="s">
        <v>1707</v>
      </c>
      <c r="D7" t="str">
        <f>IF(COUNTIF(eucalc_variables!A:A,A7)&gt;0,"yes","no")</f>
        <v>yes</v>
      </c>
    </row>
    <row r="8" spans="1:4">
      <c r="A8" t="s">
        <v>2919</v>
      </c>
      <c r="B8" t="s">
        <v>2920</v>
      </c>
      <c r="C8" t="s">
        <v>1707</v>
      </c>
      <c r="D8" t="str">
        <f>IF(COUNTIF(eucalc_variables!A:A,A8)&gt;0,"yes","no")</f>
        <v>yes</v>
      </c>
    </row>
    <row r="9" spans="1:4">
      <c r="A9" t="s">
        <v>2926</v>
      </c>
      <c r="B9" t="s">
        <v>2927</v>
      </c>
      <c r="C9" t="s">
        <v>1707</v>
      </c>
      <c r="D9" t="str">
        <f>IF(COUNTIF(eucalc_variables!A:A,A9)&gt;0,"yes","no")</f>
        <v>yes</v>
      </c>
    </row>
    <row r="10" spans="1:4">
      <c r="A10" t="s">
        <v>2930</v>
      </c>
      <c r="B10" t="s">
        <v>2931</v>
      </c>
      <c r="C10" t="s">
        <v>1707</v>
      </c>
      <c r="D10" t="str">
        <f>IF(COUNTIF(eucalc_variables!A:A,A10)&gt;0,"yes","no")</f>
        <v>yes</v>
      </c>
    </row>
    <row r="11" spans="1:4">
      <c r="A11" t="s">
        <v>2935</v>
      </c>
      <c r="B11" t="s">
        <v>2936</v>
      </c>
      <c r="C11" t="s">
        <v>1707</v>
      </c>
      <c r="D11" t="str">
        <f>IF(COUNTIF(eucalc_variables!A:A,A11)&gt;0,"yes","no")</f>
        <v>yes</v>
      </c>
    </row>
    <row r="12" spans="1:4">
      <c r="A12" t="s">
        <v>2940</v>
      </c>
      <c r="B12" t="s">
        <v>2941</v>
      </c>
      <c r="C12" t="s">
        <v>1707</v>
      </c>
      <c r="D12" t="str">
        <f>IF(COUNTIF(eucalc_variables!A:A,A12)&gt;0,"yes","no")</f>
        <v>yes</v>
      </c>
    </row>
    <row r="13" spans="1:4">
      <c r="A13" t="s">
        <v>2945</v>
      </c>
      <c r="B13" t="s">
        <v>2946</v>
      </c>
      <c r="C13" t="s">
        <v>1707</v>
      </c>
      <c r="D13" t="str">
        <f>IF(COUNTIF(eucalc_variables!A:A,A13)&gt;0,"yes","no")</f>
        <v>yes</v>
      </c>
    </row>
    <row r="14" spans="1:4">
      <c r="A14" t="s">
        <v>2950</v>
      </c>
      <c r="B14" t="s">
        <v>2951</v>
      </c>
      <c r="C14" t="s">
        <v>1707</v>
      </c>
      <c r="D14" t="str">
        <f>IF(COUNTIF(eucalc_variables!A:A,A14)&gt;0,"yes","no")</f>
        <v>yes</v>
      </c>
    </row>
    <row r="15" spans="1:4">
      <c r="A15" t="s">
        <v>2955</v>
      </c>
      <c r="B15" t="s">
        <v>2956</v>
      </c>
      <c r="C15" t="s">
        <v>1707</v>
      </c>
      <c r="D15" t="str">
        <f>IF(COUNTIF(eucalc_variables!A:A,A15)&gt;0,"yes","no")</f>
        <v>yes</v>
      </c>
    </row>
    <row r="16" spans="1:4">
      <c r="A16" t="s">
        <v>2963</v>
      </c>
      <c r="B16" t="s">
        <v>2964</v>
      </c>
      <c r="C16" t="s">
        <v>1707</v>
      </c>
      <c r="D16" t="str">
        <f>IF(COUNTIF(eucalc_variables!A:A,A16)&gt;0,"yes","no")</f>
        <v>yes</v>
      </c>
    </row>
    <row r="17" spans="1:4">
      <c r="A17" t="s">
        <v>2968</v>
      </c>
      <c r="B17" t="s">
        <v>2969</v>
      </c>
      <c r="C17" t="s">
        <v>1707</v>
      </c>
      <c r="D17" t="str">
        <f>IF(COUNTIF(eucalc_variables!A:A,A17)&gt;0,"yes","no")</f>
        <v>yes</v>
      </c>
    </row>
    <row r="18" spans="1:4">
      <c r="A18" t="s">
        <v>3075</v>
      </c>
      <c r="B18" t="s">
        <v>3076</v>
      </c>
      <c r="C18" t="s">
        <v>1707</v>
      </c>
      <c r="D18" t="str">
        <f>IF(COUNTIF(eucalc_variables!A:A,A18)&gt;0,"yes","no")</f>
        <v>yes</v>
      </c>
    </row>
    <row r="19" spans="1:4">
      <c r="A19" t="s">
        <v>2973</v>
      </c>
      <c r="B19" t="s">
        <v>2974</v>
      </c>
      <c r="C19" t="s">
        <v>1707</v>
      </c>
      <c r="D19" t="str">
        <f>IF(COUNTIF(eucalc_variables!A:A,A19)&gt;0,"yes","no")</f>
        <v>yes</v>
      </c>
    </row>
    <row r="20" spans="1:4">
      <c r="A20" t="s">
        <v>2980</v>
      </c>
      <c r="B20" t="s">
        <v>2981</v>
      </c>
      <c r="C20" t="s">
        <v>1707</v>
      </c>
      <c r="D20" t="str">
        <f>IF(COUNTIF(eucalc_variables!A:A,A20)&gt;0,"yes","no")</f>
        <v>yes</v>
      </c>
    </row>
    <row r="21" spans="1:4">
      <c r="A21" t="s">
        <v>2985</v>
      </c>
      <c r="B21" t="s">
        <v>2986</v>
      </c>
      <c r="C21" t="s">
        <v>1707</v>
      </c>
      <c r="D21" t="str">
        <f>IF(COUNTIF(eucalc_variables!A:A,A21)&gt;0,"yes","no")</f>
        <v>yes</v>
      </c>
    </row>
    <row r="22" spans="1:4">
      <c r="A22" t="s">
        <v>2990</v>
      </c>
      <c r="B22" t="s">
        <v>2991</v>
      </c>
      <c r="C22" t="s">
        <v>1707</v>
      </c>
      <c r="D22" t="str">
        <f>IF(COUNTIF(eucalc_variables!A:A,A22)&gt;0,"yes","no")</f>
        <v>yes</v>
      </c>
    </row>
    <row r="23" spans="1:4">
      <c r="A23" t="s">
        <v>2995</v>
      </c>
      <c r="B23" t="s">
        <v>2996</v>
      </c>
      <c r="C23" t="s">
        <v>1707</v>
      </c>
      <c r="D23" t="str">
        <f>IF(COUNTIF(eucalc_variables!A:A,A23)&gt;0,"yes","no")</f>
        <v>yes</v>
      </c>
    </row>
    <row r="24" spans="1:4">
      <c r="A24" t="s">
        <v>3000</v>
      </c>
      <c r="B24" t="s">
        <v>3001</v>
      </c>
      <c r="C24" t="s">
        <v>1707</v>
      </c>
      <c r="D24" t="str">
        <f>IF(COUNTIF(eucalc_variables!A:A,A24)&gt;0,"yes","no")</f>
        <v>yes</v>
      </c>
    </row>
    <row r="25" spans="1:4">
      <c r="A25" t="s">
        <v>3005</v>
      </c>
      <c r="B25" t="s">
        <v>3006</v>
      </c>
      <c r="C25" t="s">
        <v>1707</v>
      </c>
      <c r="D25" t="str">
        <f>IF(COUNTIF(eucalc_variables!A:A,A25)&gt;0,"yes","no")</f>
        <v>yes</v>
      </c>
    </row>
    <row r="26" spans="1:4">
      <c r="A26" t="s">
        <v>3010</v>
      </c>
      <c r="B26" t="s">
        <v>3011</v>
      </c>
      <c r="C26" t="s">
        <v>1707</v>
      </c>
      <c r="D26" t="str">
        <f>IF(COUNTIF(eucalc_variables!A:A,A26)&gt;0,"yes","no")</f>
        <v>yes</v>
      </c>
    </row>
    <row r="27" spans="1:4">
      <c r="A27" t="s">
        <v>3015</v>
      </c>
      <c r="B27" t="s">
        <v>3016</v>
      </c>
      <c r="C27" t="s">
        <v>1707</v>
      </c>
      <c r="D27" t="str">
        <f>IF(COUNTIF(eucalc_variables!A:A,A27)&gt;0,"yes","no")</f>
        <v>yes</v>
      </c>
    </row>
    <row r="28" spans="1:4">
      <c r="A28" t="s">
        <v>3020</v>
      </c>
      <c r="B28" t="s">
        <v>3021</v>
      </c>
      <c r="C28" t="s">
        <v>1707</v>
      </c>
      <c r="D28" t="str">
        <f>IF(COUNTIF(eucalc_variables!A:A,A28)&gt;0,"yes","no")</f>
        <v>yes</v>
      </c>
    </row>
    <row r="29" spans="1:4">
      <c r="A29" t="s">
        <v>3025</v>
      </c>
      <c r="B29" t="s">
        <v>3026</v>
      </c>
      <c r="C29" t="s">
        <v>1707</v>
      </c>
      <c r="D29" t="str">
        <f>IF(COUNTIF(eucalc_variables!A:A,A29)&gt;0,"yes","no")</f>
        <v>yes</v>
      </c>
    </row>
    <row r="30" spans="1:4">
      <c r="A30" t="s">
        <v>3030</v>
      </c>
      <c r="B30" t="s">
        <v>3031</v>
      </c>
      <c r="C30" t="s">
        <v>1707</v>
      </c>
      <c r="D30" t="str">
        <f>IF(COUNTIF(eucalc_variables!A:A,A30)&gt;0,"yes","no")</f>
        <v>yes</v>
      </c>
    </row>
    <row r="31" spans="1:4">
      <c r="A31" t="s">
        <v>3035</v>
      </c>
      <c r="B31" t="s">
        <v>3036</v>
      </c>
      <c r="C31" t="s">
        <v>1707</v>
      </c>
      <c r="D31" t="str">
        <f>IF(COUNTIF(eucalc_variables!A:A,A31)&gt;0,"yes","no")</f>
        <v>yes</v>
      </c>
    </row>
    <row r="32" spans="1:4">
      <c r="A32" t="s">
        <v>3040</v>
      </c>
      <c r="B32" t="s">
        <v>3041</v>
      </c>
      <c r="C32" t="s">
        <v>1707</v>
      </c>
      <c r="D32" t="str">
        <f>IF(COUNTIF(eucalc_variables!A:A,A32)&gt;0,"yes","no")</f>
        <v>yes</v>
      </c>
    </row>
    <row r="33" spans="1:4">
      <c r="A33" t="s">
        <v>3045</v>
      </c>
      <c r="B33" t="s">
        <v>3046</v>
      </c>
      <c r="C33" t="s">
        <v>1707</v>
      </c>
      <c r="D33" t="str">
        <f>IF(COUNTIF(eucalc_variables!A:A,A33)&gt;0,"yes","no")</f>
        <v>yes</v>
      </c>
    </row>
    <row r="34" spans="1:4">
      <c r="A34" t="s">
        <v>3050</v>
      </c>
      <c r="B34" t="s">
        <v>3051</v>
      </c>
      <c r="C34" t="s">
        <v>1707</v>
      </c>
      <c r="D34" t="str">
        <f>IF(COUNTIF(eucalc_variables!A:A,A34)&gt;0,"yes","no")</f>
        <v>yes</v>
      </c>
    </row>
    <row r="35" spans="1:4">
      <c r="A35" t="s">
        <v>3055</v>
      </c>
      <c r="B35" t="s">
        <v>3056</v>
      </c>
      <c r="C35" t="s">
        <v>1707</v>
      </c>
      <c r="D35" t="str">
        <f>IF(COUNTIF(eucalc_variables!A:A,A35)&gt;0,"yes","no")</f>
        <v>yes</v>
      </c>
    </row>
    <row r="36" spans="1:4">
      <c r="A36" t="s">
        <v>3060</v>
      </c>
      <c r="B36" t="s">
        <v>3061</v>
      </c>
      <c r="C36" t="s">
        <v>1707</v>
      </c>
      <c r="D36" t="str">
        <f>IF(COUNTIF(eucalc_variables!A:A,A36)&gt;0,"yes","no")</f>
        <v>yes</v>
      </c>
    </row>
    <row r="37" spans="1:4">
      <c r="A37" t="s">
        <v>3065</v>
      </c>
      <c r="B37" t="s">
        <v>3066</v>
      </c>
      <c r="C37" t="s">
        <v>1707</v>
      </c>
      <c r="D37" t="str">
        <f>IF(COUNTIF(eucalc_variables!A:A,A37)&gt;0,"yes","no")</f>
        <v>yes</v>
      </c>
    </row>
    <row r="38" spans="1:4">
      <c r="A38" t="s">
        <v>3070</v>
      </c>
      <c r="B38" t="s">
        <v>3071</v>
      </c>
      <c r="C38" t="s">
        <v>1707</v>
      </c>
      <c r="D38" t="str">
        <f>IF(COUNTIF(eucalc_variables!A:A,A38)&gt;0,"yes","no")</f>
        <v>yes</v>
      </c>
    </row>
    <row r="39" spans="1:4">
      <c r="A39" t="s">
        <v>3154</v>
      </c>
      <c r="B39" t="s">
        <v>3087</v>
      </c>
      <c r="C39" t="s">
        <v>1707</v>
      </c>
      <c r="D39" t="str">
        <f>IF(COUNTIF(eucalc_variables!A:A,A39)&gt;0,"yes","no")</f>
        <v>yes</v>
      </c>
    </row>
    <row r="40" spans="1:4">
      <c r="A40" t="s">
        <v>3162</v>
      </c>
      <c r="B40" t="s">
        <v>3097</v>
      </c>
      <c r="C40" t="s">
        <v>1707</v>
      </c>
      <c r="D40" t="str">
        <f>IF(COUNTIF(eucalc_variables!A:A,A40)&gt;0,"yes","no")</f>
        <v>yes</v>
      </c>
    </row>
    <row r="41" spans="1:4">
      <c r="A41" t="s">
        <v>3168</v>
      </c>
      <c r="B41" t="s">
        <v>3107</v>
      </c>
      <c r="C41" t="s">
        <v>1707</v>
      </c>
      <c r="D41" t="str">
        <f>IF(COUNTIF(eucalc_variables!A:A,A41)&gt;0,"yes","no")</f>
        <v>yes</v>
      </c>
    </row>
    <row r="42" spans="1:4">
      <c r="A42" t="s">
        <v>3174</v>
      </c>
      <c r="B42" t="s">
        <v>3114</v>
      </c>
      <c r="C42" t="s">
        <v>1707</v>
      </c>
      <c r="D42" t="str">
        <f>IF(COUNTIF(eucalc_variables!A:A,A42)&gt;0,"yes","no")</f>
        <v>yes</v>
      </c>
    </row>
    <row r="43" spans="1:4">
      <c r="A43" t="s">
        <v>3064</v>
      </c>
      <c r="B43" t="s">
        <v>3221</v>
      </c>
      <c r="C43" t="s">
        <v>1707</v>
      </c>
      <c r="D43" t="str">
        <f>IF(COUNTIF(eucalc_variables!A:A,A43)&gt;0,"yes","no")</f>
        <v>yes</v>
      </c>
    </row>
    <row r="44" spans="1:4">
      <c r="A44" t="s">
        <v>3074</v>
      </c>
      <c r="B44" t="s">
        <v>3228</v>
      </c>
      <c r="C44" t="s">
        <v>1707</v>
      </c>
      <c r="D44" t="str">
        <f>IF(COUNTIF(eucalc_variables!A:A,A44)&gt;0,"yes","no")</f>
        <v>yes</v>
      </c>
    </row>
    <row r="45" spans="1:4">
      <c r="A45" t="s">
        <v>3229</v>
      </c>
      <c r="B45" t="s">
        <v>3302</v>
      </c>
      <c r="C45" t="s">
        <v>38</v>
      </c>
      <c r="D45" t="str">
        <f>IF(COUNTIF(eucalc_variables!A:A,A45)&gt;0,"yes","no")</f>
        <v>yes</v>
      </c>
    </row>
    <row r="46" spans="1:4">
      <c r="A46" t="s">
        <v>3089</v>
      </c>
      <c r="B46" t="s">
        <v>3233</v>
      </c>
      <c r="C46" t="s">
        <v>1707</v>
      </c>
      <c r="D46" t="str">
        <f>IF(COUNTIF(eucalc_variables!A:A,A46)&gt;0,"yes","no")</f>
        <v>yes</v>
      </c>
    </row>
    <row r="47" spans="1:4">
      <c r="A47" t="s">
        <v>3227</v>
      </c>
      <c r="B47" t="s">
        <v>3237</v>
      </c>
      <c r="C47" t="s">
        <v>1707</v>
      </c>
      <c r="D47" t="str">
        <f>IF(COUNTIF(eucalc_variables!A:A,A47)&gt;0,"yes","no")</f>
        <v>yes</v>
      </c>
    </row>
    <row r="48" spans="1:4">
      <c r="A48" t="s">
        <v>3079</v>
      </c>
      <c r="B48" t="s">
        <v>3242</v>
      </c>
      <c r="C48" t="s">
        <v>1707</v>
      </c>
      <c r="D48" t="str">
        <f>IF(COUNTIF(eucalc_variables!A:A,A48)&gt;0,"yes","no")</f>
        <v>yes</v>
      </c>
    </row>
    <row r="49" spans="1:4">
      <c r="A49" t="s">
        <v>3083</v>
      </c>
      <c r="B49" t="s">
        <v>3248</v>
      </c>
      <c r="C49" t="s">
        <v>1707</v>
      </c>
      <c r="D49" t="str">
        <f>IF(COUNTIF(eucalc_variables!A:A,A49)&gt;0,"yes","no")</f>
        <v>yes</v>
      </c>
    </row>
    <row r="50" spans="1:4">
      <c r="A50" t="s">
        <v>3069</v>
      </c>
      <c r="B50" t="s">
        <v>3254</v>
      </c>
      <c r="C50" t="s">
        <v>1707</v>
      </c>
      <c r="D50" t="str">
        <f>IF(COUNTIF(eucalc_variables!A:A,A50)&gt;0,"yes","no")</f>
        <v>yes</v>
      </c>
    </row>
    <row r="51" spans="1:4">
      <c r="A51" t="s">
        <v>3098</v>
      </c>
      <c r="B51" t="s">
        <v>3260</v>
      </c>
      <c r="C51" t="s">
        <v>1707</v>
      </c>
      <c r="D51" t="str">
        <f>IF(COUNTIF(eucalc_variables!A:A,A51)&gt;0,"yes","no")</f>
        <v>yes</v>
      </c>
    </row>
    <row r="52" spans="1:4">
      <c r="A52" t="s">
        <v>3102</v>
      </c>
      <c r="B52" t="s">
        <v>3266</v>
      </c>
      <c r="C52" t="s">
        <v>1707</v>
      </c>
      <c r="D52" t="str">
        <f>IF(COUNTIF(eucalc_variables!A:A,A52)&gt;0,"yes","no")</f>
        <v>yes</v>
      </c>
    </row>
    <row r="53" spans="1:4">
      <c r="A53" t="s">
        <v>3093</v>
      </c>
      <c r="B53" t="s">
        <v>3271</v>
      </c>
      <c r="C53" t="s">
        <v>1707</v>
      </c>
      <c r="D53" t="str">
        <f>IF(COUNTIF(eucalc_variables!A:A,A53)&gt;0,"yes","no")</f>
        <v>yes</v>
      </c>
    </row>
    <row r="54" spans="1:4">
      <c r="A54" t="s">
        <v>2904</v>
      </c>
      <c r="B54" t="s">
        <v>3275</v>
      </c>
      <c r="C54" t="s">
        <v>1707</v>
      </c>
      <c r="D54" t="str">
        <f>IF(COUNTIF(eucalc_variables!A:A,A54)&gt;0,"yes","no")</f>
        <v>yes</v>
      </c>
    </row>
    <row r="55" spans="1:4">
      <c r="A55" t="s">
        <v>2899</v>
      </c>
      <c r="B55" t="s">
        <v>3278</v>
      </c>
      <c r="C55" t="s">
        <v>1707</v>
      </c>
      <c r="D55" t="str">
        <f>IF(COUNTIF(eucalc_variables!A:A,A55)&gt;0,"yes","no")</f>
        <v>yes</v>
      </c>
    </row>
    <row r="56" spans="1:4">
      <c r="A56" t="s">
        <v>2895</v>
      </c>
      <c r="B56" t="s">
        <v>3282</v>
      </c>
      <c r="C56" t="s">
        <v>1707</v>
      </c>
      <c r="D56" t="str">
        <f>IF(COUNTIF(eucalc_variables!A:A,A56)&gt;0,"yes","no")</f>
        <v>yes</v>
      </c>
    </row>
    <row r="57" spans="1:4">
      <c r="A57" t="s">
        <v>2908</v>
      </c>
      <c r="B57" t="s">
        <v>3285</v>
      </c>
      <c r="C57" t="s">
        <v>1707</v>
      </c>
      <c r="D57" t="str">
        <f>IF(COUNTIF(eucalc_variables!A:A,A57)&gt;0,"yes","no")</f>
        <v>yes</v>
      </c>
    </row>
    <row r="58" spans="1:4">
      <c r="A58" t="s">
        <v>2913</v>
      </c>
      <c r="B58" t="s">
        <v>3288</v>
      </c>
      <c r="C58" t="s">
        <v>1707</v>
      </c>
      <c r="D58" t="str">
        <f>IF(COUNTIF(eucalc_variables!A:A,A58)&gt;0,"yes","no")</f>
        <v>yes</v>
      </c>
    </row>
    <row r="59" spans="1:4">
      <c r="A59" t="s">
        <v>2934</v>
      </c>
      <c r="B59" t="s">
        <v>3291</v>
      </c>
      <c r="C59" t="s">
        <v>1707</v>
      </c>
      <c r="D59" t="str">
        <f>IF(COUNTIF(eucalc_variables!A:A,A59)&gt;0,"yes","no")</f>
        <v>yes</v>
      </c>
    </row>
    <row r="60" spans="1:4">
      <c r="A60" t="s">
        <v>2925</v>
      </c>
      <c r="B60" t="s">
        <v>3294</v>
      </c>
      <c r="C60" t="s">
        <v>1707</v>
      </c>
      <c r="D60" t="str">
        <f>IF(COUNTIF(eucalc_variables!A:A,A60)&gt;0,"yes","no")</f>
        <v>yes</v>
      </c>
    </row>
    <row r="61" spans="1:4">
      <c r="A61" t="s">
        <v>2929</v>
      </c>
      <c r="B61" t="s">
        <v>3295</v>
      </c>
      <c r="C61" t="s">
        <v>1707</v>
      </c>
      <c r="D61" t="str">
        <f>IF(COUNTIF(eucalc_variables!A:A,A61)&gt;0,"yes","no")</f>
        <v>yes</v>
      </c>
    </row>
    <row r="62" spans="1:4">
      <c r="A62" t="s">
        <v>2918</v>
      </c>
      <c r="B62" t="s">
        <v>3298</v>
      </c>
      <c r="C62" t="s">
        <v>1707</v>
      </c>
      <c r="D62" t="str">
        <f>IF(COUNTIF(eucalc_variables!A:A,A62)&gt;0,"yes","no")</f>
        <v>yes</v>
      </c>
    </row>
    <row r="63" spans="1:4">
      <c r="A63" t="s">
        <v>3742</v>
      </c>
      <c r="B63" t="s">
        <v>3743</v>
      </c>
      <c r="C63" t="s">
        <v>38</v>
      </c>
      <c r="D63" t="str">
        <f>IF(COUNTIF(eucalc_variables!A:A,A63)&gt;0,"yes","no")</f>
        <v>yes</v>
      </c>
    </row>
    <row r="64" spans="1:4">
      <c r="A64" t="s">
        <v>3745</v>
      </c>
      <c r="B64" t="s">
        <v>3746</v>
      </c>
      <c r="C64" t="s">
        <v>38</v>
      </c>
      <c r="D64" t="str">
        <f>IF(COUNTIF(eucalc_variables!A:A,A64)&gt;0,"yes","no")</f>
        <v>yes</v>
      </c>
    </row>
    <row r="65" spans="1:4">
      <c r="A65" t="s">
        <v>3335</v>
      </c>
      <c r="B65" t="s">
        <v>3300</v>
      </c>
      <c r="C65" t="s">
        <v>1707</v>
      </c>
      <c r="D65" t="str">
        <f>IF(COUNTIF(eucalc_variables!A:A,A65)&gt;0,"yes","no")</f>
        <v>yes</v>
      </c>
    </row>
    <row r="66" spans="1:4">
      <c r="A66" t="s">
        <v>3358</v>
      </c>
      <c r="B66" t="s">
        <v>3303</v>
      </c>
      <c r="C66" t="s">
        <v>1707</v>
      </c>
      <c r="D66" t="str">
        <f>IF(COUNTIF(eucalc_variables!A:A,A66)&gt;0,"yes","no")</f>
        <v>yes</v>
      </c>
    </row>
    <row r="67" spans="1:4">
      <c r="A67" t="s">
        <v>3339</v>
      </c>
      <c r="B67" t="s">
        <v>3344</v>
      </c>
      <c r="C67" t="s">
        <v>1707</v>
      </c>
      <c r="D67" t="str">
        <f>IF(COUNTIF(eucalc_variables!A:A,A67)&gt;0,"yes","no")</f>
        <v>yes</v>
      </c>
    </row>
    <row r="68" spans="1:4">
      <c r="A68" t="s">
        <v>3353</v>
      </c>
      <c r="B68" t="s">
        <v>3346</v>
      </c>
      <c r="C68" t="s">
        <v>1707</v>
      </c>
      <c r="D68" t="str">
        <f>IF(COUNTIF(eucalc_variables!A:A,A68)&gt;0,"yes","no")</f>
        <v>yes</v>
      </c>
    </row>
    <row r="69" spans="1:4">
      <c r="A69" t="s">
        <v>3341</v>
      </c>
      <c r="B69" t="s">
        <v>3350</v>
      </c>
      <c r="C69" t="s">
        <v>1707</v>
      </c>
      <c r="D69" t="str">
        <f>IF(COUNTIF(eucalc_variables!A:A,A69)&gt;0,"yes","no")</f>
        <v>yes</v>
      </c>
    </row>
    <row r="70" spans="1:4">
      <c r="A70" t="s">
        <v>3351</v>
      </c>
      <c r="B70" t="s">
        <v>3352</v>
      </c>
      <c r="C70" t="s">
        <v>1707</v>
      </c>
      <c r="D70" t="str">
        <f>IF(COUNTIF(eucalc_variables!A:A,A70)&gt;0,"yes","no")</f>
        <v>yes</v>
      </c>
    </row>
    <row r="71" spans="1:4">
      <c r="A71" t="s">
        <v>3345</v>
      </c>
      <c r="B71" t="s">
        <v>3356</v>
      </c>
      <c r="C71" t="s">
        <v>1707</v>
      </c>
      <c r="D71" t="str">
        <f>IF(COUNTIF(eucalc_variables!A:A,A71)&gt;0,"yes","no")</f>
        <v>yes</v>
      </c>
    </row>
    <row r="72" spans="1:4">
      <c r="A72" t="s">
        <v>3357</v>
      </c>
      <c r="B72" t="s">
        <v>3360</v>
      </c>
      <c r="C72" t="s">
        <v>1707</v>
      </c>
      <c r="D72" t="str">
        <f>IF(COUNTIF(eucalc_variables!A:A,A72)&gt;0,"yes","no")</f>
        <v>yes</v>
      </c>
    </row>
    <row r="73" spans="1:4">
      <c r="A73" t="s">
        <v>3347</v>
      </c>
      <c r="B73" t="s">
        <v>3364</v>
      </c>
      <c r="C73" t="s">
        <v>1707</v>
      </c>
      <c r="D73" t="str">
        <f>IF(COUNTIF(eucalc_variables!A:A,A73)&gt;0,"yes","no")</f>
        <v>yes</v>
      </c>
    </row>
    <row r="74" spans="1:4">
      <c r="A74" t="s">
        <v>3414</v>
      </c>
      <c r="B74" t="s">
        <v>3366</v>
      </c>
      <c r="C74" t="s">
        <v>1707</v>
      </c>
      <c r="D74" t="str">
        <f>IF(COUNTIF(eucalc_variables!A:A,A74)&gt;0,"yes","no")</f>
        <v>yes</v>
      </c>
    </row>
    <row r="75" spans="1:4">
      <c r="A75" t="s">
        <v>3413</v>
      </c>
      <c r="B75" t="s">
        <v>3368</v>
      </c>
      <c r="C75" t="s">
        <v>1707</v>
      </c>
      <c r="D75" t="str">
        <f>IF(COUNTIF(eucalc_variables!A:A,A75)&gt;0,"yes","no")</f>
        <v>yes</v>
      </c>
    </row>
    <row r="76" spans="1:4">
      <c r="A76" t="s">
        <v>3420</v>
      </c>
      <c r="B76" t="s">
        <v>3370</v>
      </c>
      <c r="C76" t="s">
        <v>1707</v>
      </c>
      <c r="D76" t="str">
        <f>IF(COUNTIF(eucalc_variables!A:A,A76)&gt;0,"yes","no")</f>
        <v>yes</v>
      </c>
    </row>
    <row r="77" spans="1:4">
      <c r="A77" t="s">
        <v>3423</v>
      </c>
      <c r="B77" t="s">
        <v>3372</v>
      </c>
      <c r="C77" t="s">
        <v>1707</v>
      </c>
      <c r="D77" t="str">
        <f>IF(COUNTIF(eucalc_variables!A:A,A77)&gt;0,"yes","no")</f>
        <v>yes</v>
      </c>
    </row>
    <row r="78" spans="1:4">
      <c r="A78" t="s">
        <v>3426</v>
      </c>
      <c r="B78" t="s">
        <v>3374</v>
      </c>
      <c r="C78" t="s">
        <v>1707</v>
      </c>
      <c r="D78" t="str">
        <f>IF(COUNTIF(eucalc_variables!A:A,A78)&gt;0,"yes","no")</f>
        <v>yes</v>
      </c>
    </row>
    <row r="79" spans="1:4">
      <c r="A79" t="s">
        <v>3419</v>
      </c>
      <c r="B79" t="s">
        <v>3376</v>
      </c>
      <c r="C79" t="s">
        <v>1707</v>
      </c>
      <c r="D79" t="str">
        <f>IF(COUNTIF(eucalc_variables!A:A,A79)&gt;0,"yes","no")</f>
        <v>yes</v>
      </c>
    </row>
    <row r="80" spans="1:4">
      <c r="A80" t="s">
        <v>3429</v>
      </c>
      <c r="B80" t="s">
        <v>3378</v>
      </c>
      <c r="C80" t="s">
        <v>1707</v>
      </c>
      <c r="D80" t="str">
        <f>IF(COUNTIF(eucalc_variables!A:A,A80)&gt;0,"yes","no")</f>
        <v>yes</v>
      </c>
    </row>
    <row r="81" spans="1:4">
      <c r="A81" t="s">
        <v>3530</v>
      </c>
      <c r="B81" t="s">
        <v>3381</v>
      </c>
      <c r="C81" t="s">
        <v>1707</v>
      </c>
      <c r="D81" t="str">
        <f>IF(COUNTIF(eucalc_variables!A:A,A81)&gt;0,"yes","no")</f>
        <v>yes</v>
      </c>
    </row>
    <row r="82" spans="1:4">
      <c r="A82" t="s">
        <v>3434</v>
      </c>
      <c r="B82" t="s">
        <v>3380</v>
      </c>
      <c r="C82" t="s">
        <v>1707</v>
      </c>
      <c r="D82" t="str">
        <f>IF(COUNTIF(eucalc_variables!A:A,A82)&gt;0,"yes","no")</f>
        <v>yes</v>
      </c>
    </row>
    <row r="83" spans="1:4">
      <c r="A83" t="s">
        <v>3437</v>
      </c>
      <c r="B83" t="s">
        <v>3383</v>
      </c>
      <c r="C83" t="s">
        <v>1707</v>
      </c>
      <c r="D83" t="str">
        <f>IF(COUNTIF(eucalc_variables!A:A,A83)&gt;0,"yes","no")</f>
        <v>yes</v>
      </c>
    </row>
    <row r="84" spans="1:4">
      <c r="A84" t="s">
        <v>3440</v>
      </c>
      <c r="B84" t="s">
        <v>3385</v>
      </c>
      <c r="C84" t="s">
        <v>1707</v>
      </c>
      <c r="D84" t="str">
        <f>IF(COUNTIF(eucalc_variables!A:A,A84)&gt;0,"yes","no")</f>
        <v>yes</v>
      </c>
    </row>
    <row r="85" spans="1:4">
      <c r="A85" t="s">
        <v>3443</v>
      </c>
      <c r="B85" t="s">
        <v>3387</v>
      </c>
      <c r="C85" t="s">
        <v>1707</v>
      </c>
      <c r="D85" t="str">
        <f>IF(COUNTIF(eucalc_variables!A:A,A85)&gt;0,"yes","no")</f>
        <v>yes</v>
      </c>
    </row>
    <row r="86" spans="1:4">
      <c r="A86" t="s">
        <v>3446</v>
      </c>
      <c r="B86" t="s">
        <v>3389</v>
      </c>
      <c r="C86" t="s">
        <v>1707</v>
      </c>
      <c r="D86" t="str">
        <f>IF(COUNTIF(eucalc_variables!A:A,A86)&gt;0,"yes","no")</f>
        <v>yes</v>
      </c>
    </row>
    <row r="87" spans="1:4">
      <c r="A87" t="s">
        <v>3449</v>
      </c>
      <c r="B87" t="s">
        <v>3391</v>
      </c>
      <c r="C87" t="s">
        <v>1707</v>
      </c>
      <c r="D87" t="str">
        <f>IF(COUNTIF(eucalc_variables!A:A,A87)&gt;0,"yes","no")</f>
        <v>yes</v>
      </c>
    </row>
    <row r="88" spans="1:4">
      <c r="A88" t="s">
        <v>3452</v>
      </c>
      <c r="B88" t="s">
        <v>3394</v>
      </c>
      <c r="C88" t="s">
        <v>1707</v>
      </c>
      <c r="D88" t="str">
        <f>IF(COUNTIF(eucalc_variables!A:A,A88)&gt;0,"yes","no")</f>
        <v>yes</v>
      </c>
    </row>
    <row r="89" spans="1:4">
      <c r="A89" t="s">
        <v>3455</v>
      </c>
      <c r="B89" t="s">
        <v>3397</v>
      </c>
      <c r="C89" t="s">
        <v>1707</v>
      </c>
      <c r="D89" t="str">
        <f>IF(COUNTIF(eucalc_variables!A:A,A89)&gt;0,"yes","no")</f>
        <v>yes</v>
      </c>
    </row>
    <row r="90" spans="1:4">
      <c r="A90" t="s">
        <v>3458</v>
      </c>
      <c r="B90" t="s">
        <v>3400</v>
      </c>
      <c r="C90" t="s">
        <v>1707</v>
      </c>
      <c r="D90" t="str">
        <f>IF(COUNTIF(eucalc_variables!A:A,A90)&gt;0,"yes","no")</f>
        <v>yes</v>
      </c>
    </row>
    <row r="91" spans="1:4">
      <c r="A91" t="s">
        <v>3461</v>
      </c>
      <c r="B91" t="s">
        <v>3403</v>
      </c>
      <c r="C91" t="s">
        <v>1707</v>
      </c>
      <c r="D91" t="str">
        <f>IF(COUNTIF(eucalc_variables!A:A,A91)&gt;0,"yes","no")</f>
        <v>yes</v>
      </c>
    </row>
    <row r="92" spans="1:4">
      <c r="A92" t="s">
        <v>3464</v>
      </c>
      <c r="B92" t="s">
        <v>3406</v>
      </c>
      <c r="C92" t="s">
        <v>1707</v>
      </c>
      <c r="D92" t="str">
        <f>IF(COUNTIF(eucalc_variables!A:A,A92)&gt;0,"yes","no")</f>
        <v>yes</v>
      </c>
    </row>
    <row r="93" spans="1:4">
      <c r="A93" t="s">
        <v>3467</v>
      </c>
      <c r="B93" t="s">
        <v>3409</v>
      </c>
      <c r="C93" t="s">
        <v>1707</v>
      </c>
      <c r="D93" t="str">
        <f>IF(COUNTIF(eucalc_variables!A:A,A93)&gt;0,"yes","no")</f>
        <v>yes</v>
      </c>
    </row>
    <row r="94" spans="1:4">
      <c r="A94" t="s">
        <v>3470</v>
      </c>
      <c r="B94" t="s">
        <v>3412</v>
      </c>
      <c r="C94" t="s">
        <v>1707</v>
      </c>
      <c r="D94" t="str">
        <f>IF(COUNTIF(eucalc_variables!A:A,A94)&gt;0,"yes","no")</f>
        <v>yes</v>
      </c>
    </row>
    <row r="95" spans="1:4">
      <c r="A95" t="s">
        <v>3472</v>
      </c>
      <c r="B95" t="s">
        <v>3416</v>
      </c>
      <c r="C95" t="s">
        <v>1707</v>
      </c>
      <c r="D95" t="str">
        <f>IF(COUNTIF(eucalc_variables!A:A,A95)&gt;0,"yes","no")</f>
        <v>yes</v>
      </c>
    </row>
    <row r="96" spans="1:4">
      <c r="A96" t="s">
        <v>3476</v>
      </c>
      <c r="B96" t="s">
        <v>3418</v>
      </c>
      <c r="C96" t="s">
        <v>1707</v>
      </c>
      <c r="D96" t="str">
        <f>IF(COUNTIF(eucalc_variables!A:A,A96)&gt;0,"yes","no")</f>
        <v>yes</v>
      </c>
    </row>
    <row r="97" spans="1:4">
      <c r="A97" t="s">
        <v>3479</v>
      </c>
      <c r="B97" t="s">
        <v>3422</v>
      </c>
      <c r="C97" t="s">
        <v>1707</v>
      </c>
      <c r="D97" t="str">
        <f>IF(COUNTIF(eucalc_variables!A:A,A97)&gt;0,"yes","no")</f>
        <v>yes</v>
      </c>
    </row>
    <row r="98" spans="1:4">
      <c r="A98" t="s">
        <v>3482</v>
      </c>
      <c r="B98" t="s">
        <v>3425</v>
      </c>
      <c r="C98" t="s">
        <v>1707</v>
      </c>
      <c r="D98" t="str">
        <f>IF(COUNTIF(eucalc_variables!A:A,A98)&gt;0,"yes","no")</f>
        <v>yes</v>
      </c>
    </row>
    <row r="99" spans="1:4">
      <c r="A99" t="s">
        <v>3485</v>
      </c>
      <c r="B99" t="s">
        <v>3428</v>
      </c>
      <c r="C99" t="s">
        <v>1707</v>
      </c>
      <c r="D99" t="str">
        <f>IF(COUNTIF(eucalc_variables!A:A,A99)&gt;0,"yes","no")</f>
        <v>yes</v>
      </c>
    </row>
    <row r="100" spans="1:4">
      <c r="A100" t="s">
        <v>3488</v>
      </c>
      <c r="B100" t="s">
        <v>3431</v>
      </c>
      <c r="C100" t="s">
        <v>1707</v>
      </c>
      <c r="D100" t="str">
        <f>IF(COUNTIF(eucalc_variables!A:A,A100)&gt;0,"yes","no")</f>
        <v>yes</v>
      </c>
    </row>
    <row r="101" spans="1:4">
      <c r="A101" t="s">
        <v>3491</v>
      </c>
      <c r="B101" t="s">
        <v>3433</v>
      </c>
      <c r="C101" t="s">
        <v>1707</v>
      </c>
      <c r="D101" t="str">
        <f>IF(COUNTIF(eucalc_variables!A:A,A101)&gt;0,"yes","no")</f>
        <v>yes</v>
      </c>
    </row>
    <row r="102" spans="1:4">
      <c r="A102" t="s">
        <v>3494</v>
      </c>
      <c r="B102" t="s">
        <v>3435</v>
      </c>
      <c r="C102" t="s">
        <v>1707</v>
      </c>
      <c r="D102" t="str">
        <f>IF(COUNTIF(eucalc_variables!A:A,A102)&gt;0,"yes","no")</f>
        <v>yes</v>
      </c>
    </row>
    <row r="103" spans="1:4">
      <c r="A103" t="s">
        <v>3497</v>
      </c>
      <c r="B103" t="s">
        <v>3439</v>
      </c>
      <c r="C103" t="s">
        <v>1707</v>
      </c>
      <c r="D103" t="str">
        <f>IF(COUNTIF(eucalc_variables!A:A,A103)&gt;0,"yes","no")</f>
        <v>yes</v>
      </c>
    </row>
    <row r="104" spans="1:4">
      <c r="A104" t="s">
        <v>3500</v>
      </c>
      <c r="B104" t="s">
        <v>3442</v>
      </c>
      <c r="C104" t="s">
        <v>1707</v>
      </c>
      <c r="D104" t="str">
        <f>IF(COUNTIF(eucalc_variables!A:A,A104)&gt;0,"yes","no")</f>
        <v>yes</v>
      </c>
    </row>
    <row r="105" spans="1:4">
      <c r="A105" t="s">
        <v>3503</v>
      </c>
      <c r="B105" t="s">
        <v>3445</v>
      </c>
      <c r="C105" t="s">
        <v>1707</v>
      </c>
      <c r="D105" t="str">
        <f>IF(COUNTIF(eucalc_variables!A:A,A105)&gt;0,"yes","no")</f>
        <v>yes</v>
      </c>
    </row>
    <row r="106" spans="1:4">
      <c r="A106" t="s">
        <v>3506</v>
      </c>
      <c r="B106" t="s">
        <v>3448</v>
      </c>
      <c r="C106" t="s">
        <v>1707</v>
      </c>
      <c r="D106" t="str">
        <f>IF(COUNTIF(eucalc_variables!A:A,A106)&gt;0,"yes","no")</f>
        <v>yes</v>
      </c>
    </row>
    <row r="107" spans="1:4">
      <c r="A107" t="s">
        <v>3509</v>
      </c>
      <c r="B107" t="s">
        <v>3451</v>
      </c>
      <c r="C107" t="s">
        <v>1707</v>
      </c>
      <c r="D107" t="str">
        <f>IF(COUNTIF(eucalc_variables!A:A,A107)&gt;0,"yes","no")</f>
        <v>yes</v>
      </c>
    </row>
    <row r="108" spans="1:4">
      <c r="A108" t="s">
        <v>3512</v>
      </c>
      <c r="B108" t="s">
        <v>3454</v>
      </c>
      <c r="C108" t="s">
        <v>1707</v>
      </c>
      <c r="D108" t="str">
        <f>IF(COUNTIF(eucalc_variables!A:A,A108)&gt;0,"yes","no")</f>
        <v>yes</v>
      </c>
    </row>
    <row r="109" spans="1:4">
      <c r="A109" t="s">
        <v>3515</v>
      </c>
      <c r="B109" t="s">
        <v>3457</v>
      </c>
      <c r="C109" t="s">
        <v>1707</v>
      </c>
      <c r="D109" t="str">
        <f>IF(COUNTIF(eucalc_variables!A:A,A109)&gt;0,"yes","no")</f>
        <v>yes</v>
      </c>
    </row>
    <row r="110" spans="1:4">
      <c r="A110" t="s">
        <v>3518</v>
      </c>
      <c r="B110" t="s">
        <v>3460</v>
      </c>
      <c r="C110" t="s">
        <v>1707</v>
      </c>
      <c r="D110" t="str">
        <f>IF(COUNTIF(eucalc_variables!A:A,A110)&gt;0,"yes","no")</f>
        <v>yes</v>
      </c>
    </row>
    <row r="111" spans="1:4">
      <c r="A111" t="s">
        <v>3521</v>
      </c>
      <c r="B111" t="s">
        <v>3463</v>
      </c>
      <c r="C111" t="s">
        <v>1707</v>
      </c>
      <c r="D111" t="str">
        <f>IF(COUNTIF(eucalc_variables!A:A,A111)&gt;0,"yes","no")</f>
        <v>yes</v>
      </c>
    </row>
    <row r="112" spans="1:4">
      <c r="A112" t="s">
        <v>3524</v>
      </c>
      <c r="B112" t="s">
        <v>3466</v>
      </c>
      <c r="C112" t="s">
        <v>1707</v>
      </c>
      <c r="D112" t="str">
        <f>IF(COUNTIF(eucalc_variables!A:A,A112)&gt;0,"yes","no")</f>
        <v>yes</v>
      </c>
    </row>
    <row r="113" spans="1:4">
      <c r="A113" t="s">
        <v>3527</v>
      </c>
      <c r="B113" t="s">
        <v>3469</v>
      </c>
      <c r="C113" t="s">
        <v>1707</v>
      </c>
      <c r="D113" t="str">
        <f>IF(COUNTIF(eucalc_variables!A:A,A113)&gt;0,"yes","no")</f>
        <v>yes</v>
      </c>
    </row>
    <row r="114" spans="1:4">
      <c r="A114" t="s">
        <v>3333</v>
      </c>
      <c r="B114" t="s">
        <v>3549</v>
      </c>
      <c r="C114" t="s">
        <v>1707</v>
      </c>
      <c r="D114" t="str">
        <f>IF(COUNTIF(eucalc_variables!A:A,A114)&gt;0,"yes","no")</f>
        <v>yes</v>
      </c>
    </row>
    <row r="115" spans="1:4">
      <c r="A115" t="s">
        <v>3436</v>
      </c>
      <c r="B115" t="s">
        <v>3551</v>
      </c>
      <c r="C115" t="s">
        <v>1707</v>
      </c>
      <c r="D115" t="str">
        <f>IF(COUNTIF(eucalc_variables!A:A,A115)&gt;0,"yes","no")</f>
        <v>yes</v>
      </c>
    </row>
    <row r="116" spans="1:4">
      <c r="A116" t="s">
        <v>3328</v>
      </c>
      <c r="B116" t="s">
        <v>3553</v>
      </c>
      <c r="C116" t="s">
        <v>1707</v>
      </c>
      <c r="D116" t="str">
        <f>IF(COUNTIF(eucalc_variables!A:A,A116)&gt;0,"yes","no")</f>
        <v>yes</v>
      </c>
    </row>
    <row r="117" spans="1:4">
      <c r="A117" t="s">
        <v>3371</v>
      </c>
      <c r="B117" t="s">
        <v>3598</v>
      </c>
      <c r="C117" t="s">
        <v>1707</v>
      </c>
      <c r="D117" t="str">
        <f>IF(COUNTIF(eucalc_variables!A:A,A117)&gt;0,"yes","no")</f>
        <v>yes</v>
      </c>
    </row>
    <row r="118" spans="1:4">
      <c r="A118" t="s">
        <v>3377</v>
      </c>
      <c r="B118" t="s">
        <v>3600</v>
      </c>
      <c r="C118" t="s">
        <v>1707</v>
      </c>
      <c r="D118" t="str">
        <f>IF(COUNTIF(eucalc_variables!A:A,A118)&gt;0,"yes","no")</f>
        <v>yes</v>
      </c>
    </row>
    <row r="119" spans="1:4">
      <c r="A119" t="s">
        <v>3365</v>
      </c>
      <c r="B119" t="s">
        <v>3602</v>
      </c>
      <c r="C119" t="s">
        <v>1707</v>
      </c>
      <c r="D119" t="str">
        <f>IF(COUNTIF(eucalc_variables!A:A,A119)&gt;0,"yes","no")</f>
        <v>yes</v>
      </c>
    </row>
    <row r="120" spans="1:4">
      <c r="A120" t="s">
        <v>3384</v>
      </c>
      <c r="B120" t="s">
        <v>3604</v>
      </c>
      <c r="C120" t="s">
        <v>1707</v>
      </c>
      <c r="D120" t="str">
        <f>IF(COUNTIF(eucalc_variables!A:A,A120)&gt;0,"yes","no")</f>
        <v>yes</v>
      </c>
    </row>
    <row r="121" spans="1:4">
      <c r="A121" t="s">
        <v>3390</v>
      </c>
      <c r="B121" t="s">
        <v>3606</v>
      </c>
      <c r="C121" t="s">
        <v>1707</v>
      </c>
      <c r="D121" t="str">
        <f>IF(COUNTIF(eucalc_variables!A:A,A121)&gt;0,"yes","no")</f>
        <v>yes</v>
      </c>
    </row>
    <row r="122" spans="1:4">
      <c r="A122" t="s">
        <v>3398</v>
      </c>
      <c r="B122" t="s">
        <v>3608</v>
      </c>
      <c r="C122" t="s">
        <v>1707</v>
      </c>
      <c r="D122" t="str">
        <f>IF(COUNTIF(eucalc_variables!A:A,A122)&gt;0,"yes","no")</f>
        <v>yes</v>
      </c>
    </row>
    <row r="123" spans="1:4">
      <c r="A123" t="s">
        <v>3407</v>
      </c>
      <c r="B123" t="s">
        <v>3610</v>
      </c>
      <c r="C123" t="s">
        <v>1707</v>
      </c>
      <c r="D123" t="str">
        <f>IF(COUNTIF(eucalc_variables!A:A,A123)&gt;0,"yes","no")</f>
        <v>yes</v>
      </c>
    </row>
    <row r="124" spans="1:4">
      <c r="A124" t="s">
        <v>3373</v>
      </c>
      <c r="B124" t="s">
        <v>3612</v>
      </c>
      <c r="C124" t="s">
        <v>1707</v>
      </c>
      <c r="D124" t="str">
        <f>IF(COUNTIF(eucalc_variables!A:A,A124)&gt;0,"yes","no")</f>
        <v>yes</v>
      </c>
    </row>
    <row r="125" spans="1:4">
      <c r="A125" t="s">
        <v>3379</v>
      </c>
      <c r="B125" t="s">
        <v>3614</v>
      </c>
      <c r="C125" t="s">
        <v>1707</v>
      </c>
      <c r="D125" t="str">
        <f>IF(COUNTIF(eucalc_variables!A:A,A125)&gt;0,"yes","no")</f>
        <v>yes</v>
      </c>
    </row>
    <row r="126" spans="1:4">
      <c r="A126" t="s">
        <v>3367</v>
      </c>
      <c r="B126" t="s">
        <v>3616</v>
      </c>
      <c r="C126" t="s">
        <v>1707</v>
      </c>
      <c r="D126" t="str">
        <f>IF(COUNTIF(eucalc_variables!A:A,A126)&gt;0,"yes","no")</f>
        <v>yes</v>
      </c>
    </row>
    <row r="127" spans="1:4">
      <c r="A127" t="s">
        <v>3386</v>
      </c>
      <c r="B127" t="s">
        <v>3618</v>
      </c>
      <c r="C127" t="s">
        <v>1707</v>
      </c>
      <c r="D127" t="str">
        <f>IF(COUNTIF(eucalc_variables!A:A,A127)&gt;0,"yes","no")</f>
        <v>yes</v>
      </c>
    </row>
    <row r="128" spans="1:4">
      <c r="A128" t="s">
        <v>3392</v>
      </c>
      <c r="B128" t="s">
        <v>3620</v>
      </c>
      <c r="C128" t="s">
        <v>1707</v>
      </c>
      <c r="D128" t="str">
        <f>IF(COUNTIF(eucalc_variables!A:A,A128)&gt;0,"yes","no")</f>
        <v>yes</v>
      </c>
    </row>
    <row r="129" spans="1:4">
      <c r="A129" t="s">
        <v>3401</v>
      </c>
      <c r="B129" t="s">
        <v>3622</v>
      </c>
      <c r="C129" t="s">
        <v>1707</v>
      </c>
      <c r="D129" t="str">
        <f>IF(COUNTIF(eucalc_variables!A:A,A129)&gt;0,"yes","no")</f>
        <v>yes</v>
      </c>
    </row>
    <row r="130" spans="1:4">
      <c r="A130" t="s">
        <v>3410</v>
      </c>
      <c r="B130" t="s">
        <v>3624</v>
      </c>
      <c r="C130" t="s">
        <v>1707</v>
      </c>
      <c r="D130" t="str">
        <f>IF(COUNTIF(eucalc_variables!A:A,A130)&gt;0,"yes","no")</f>
        <v>yes</v>
      </c>
    </row>
    <row r="131" spans="1:4">
      <c r="A131" t="s">
        <v>3369</v>
      </c>
      <c r="B131" t="s">
        <v>3626</v>
      </c>
      <c r="C131" t="s">
        <v>1707</v>
      </c>
      <c r="D131" t="str">
        <f>IF(COUNTIF(eucalc_variables!A:A,A131)&gt;0,"yes","no")</f>
        <v>yes</v>
      </c>
    </row>
    <row r="132" spans="1:4">
      <c r="A132" t="s">
        <v>3375</v>
      </c>
      <c r="B132" t="s">
        <v>3628</v>
      </c>
      <c r="C132" t="s">
        <v>1707</v>
      </c>
      <c r="D132" t="str">
        <f>IF(COUNTIF(eucalc_variables!A:A,A132)&gt;0,"yes","no")</f>
        <v>yes</v>
      </c>
    </row>
    <row r="133" spans="1:4">
      <c r="A133" t="s">
        <v>3361</v>
      </c>
      <c r="B133" t="s">
        <v>3630</v>
      </c>
      <c r="C133" t="s">
        <v>1707</v>
      </c>
      <c r="D133" t="str">
        <f>IF(COUNTIF(eucalc_variables!A:A,A133)&gt;0,"yes","no")</f>
        <v>yes</v>
      </c>
    </row>
    <row r="134" spans="1:4">
      <c r="A134" t="s">
        <v>3382</v>
      </c>
      <c r="B134" t="s">
        <v>3632</v>
      </c>
      <c r="C134" t="s">
        <v>1707</v>
      </c>
      <c r="D134" t="str">
        <f>IF(COUNTIF(eucalc_variables!A:A,A134)&gt;0,"yes","no")</f>
        <v>yes</v>
      </c>
    </row>
    <row r="135" spans="1:4">
      <c r="A135" t="s">
        <v>3388</v>
      </c>
      <c r="B135" t="s">
        <v>3634</v>
      </c>
      <c r="C135" t="s">
        <v>1707</v>
      </c>
      <c r="D135" t="str">
        <f>IF(COUNTIF(eucalc_variables!A:A,A135)&gt;0,"yes","no")</f>
        <v>yes</v>
      </c>
    </row>
    <row r="136" spans="1:4">
      <c r="A136" t="s">
        <v>3395</v>
      </c>
      <c r="B136" t="s">
        <v>3636</v>
      </c>
      <c r="C136" t="s">
        <v>1707</v>
      </c>
      <c r="D136" t="str">
        <f>IF(COUNTIF(eucalc_variables!A:A,A136)&gt;0,"yes","no")</f>
        <v>yes</v>
      </c>
    </row>
    <row r="137" spans="1:4">
      <c r="A137" t="s">
        <v>3404</v>
      </c>
      <c r="B137" t="s">
        <v>3639</v>
      </c>
      <c r="C137" t="s">
        <v>1707</v>
      </c>
      <c r="D137" t="str">
        <f>IF(COUNTIF(eucalc_variables!A:A,A137)&gt;0,"yes","no")</f>
        <v>yes</v>
      </c>
    </row>
    <row r="138" spans="1:4">
      <c r="A138" t="s">
        <v>3749</v>
      </c>
      <c r="B138" t="s">
        <v>3750</v>
      </c>
      <c r="C138" t="s">
        <v>38</v>
      </c>
      <c r="D138" t="str">
        <f>IF(COUNTIF(eucalc_variables!A:A,A138)&gt;0,"yes","no")</f>
        <v>yes</v>
      </c>
    </row>
    <row r="139" spans="1:4">
      <c r="A139" t="s">
        <v>3243</v>
      </c>
      <c r="B139" t="s">
        <v>2960</v>
      </c>
      <c r="C139" t="s">
        <v>1707</v>
      </c>
      <c r="D139" t="str">
        <f>IF(COUNTIF(eucalc_variables!A:A,A139)&gt;0,"yes","no")</f>
        <v>yes</v>
      </c>
    </row>
    <row r="140" spans="1:4">
      <c r="A140" t="s">
        <v>3299</v>
      </c>
      <c r="B140" t="s">
        <v>3642</v>
      </c>
      <c r="C140" t="s">
        <v>1707</v>
      </c>
      <c r="D140" t="str">
        <f>IF(COUNTIF(eucalc_variables!A:A,A140)&gt;0,"yes","no")</f>
        <v>yes</v>
      </c>
    </row>
    <row r="141" spans="1:4">
      <c r="A141" t="s">
        <v>3301</v>
      </c>
      <c r="B141" t="s">
        <v>3645</v>
      </c>
      <c r="C141" t="s">
        <v>1707</v>
      </c>
      <c r="D141" t="str">
        <f>IF(COUNTIF(eucalc_variables!A:A,A141)&gt;0,"yes","no")</f>
        <v>yes</v>
      </c>
    </row>
    <row r="142" spans="1:4">
      <c r="A142" t="s">
        <v>3310</v>
      </c>
      <c r="B142" t="s">
        <v>3648</v>
      </c>
      <c r="C142" t="s">
        <v>1707</v>
      </c>
      <c r="D142" t="str">
        <f>IF(COUNTIF(eucalc_variables!A:A,A142)&gt;0,"yes","no")</f>
        <v>yes</v>
      </c>
    </row>
    <row r="143" spans="1:4">
      <c r="A143" t="s">
        <v>3296</v>
      </c>
      <c r="B143" t="s">
        <v>3651</v>
      </c>
      <c r="C143" t="s">
        <v>1707</v>
      </c>
      <c r="D143" t="str">
        <f>IF(COUNTIF(eucalc_variables!A:A,A143)&gt;0,"yes","no")</f>
        <v>yes</v>
      </c>
    </row>
    <row r="144" spans="1:4">
      <c r="A144" t="s">
        <v>3326</v>
      </c>
      <c r="B144" t="s">
        <v>3654</v>
      </c>
      <c r="C144" t="s">
        <v>1707</v>
      </c>
      <c r="D144" t="str">
        <f>IF(COUNTIF(eucalc_variables!A:A,A144)&gt;0,"yes","no")</f>
        <v>yes</v>
      </c>
    </row>
    <row r="145" spans="1:4">
      <c r="A145" t="s">
        <v>3297</v>
      </c>
      <c r="B145" t="s">
        <v>3657</v>
      </c>
      <c r="C145" t="s">
        <v>1707</v>
      </c>
      <c r="D145" t="str">
        <f>IF(COUNTIF(eucalc_variables!A:A,A145)&gt;0,"yes","no")</f>
        <v>yes</v>
      </c>
    </row>
    <row r="146" spans="1:4">
      <c r="A146" t="s">
        <v>3321</v>
      </c>
      <c r="B146" t="s">
        <v>3660</v>
      </c>
      <c r="C146" t="s">
        <v>1707</v>
      </c>
      <c r="D146" t="str">
        <f>IF(COUNTIF(eucalc_variables!A:A,A146)&gt;0,"yes","no")</f>
        <v>yes</v>
      </c>
    </row>
    <row r="147" spans="1:4">
      <c r="A147" t="s">
        <v>3314</v>
      </c>
      <c r="B147" t="s">
        <v>3678</v>
      </c>
      <c r="C147" t="s">
        <v>1707</v>
      </c>
      <c r="D147" t="str">
        <f>IF(COUNTIF(eucalc_variables!A:A,A147)&gt;0,"yes","no")</f>
        <v>yes</v>
      </c>
    </row>
    <row r="148" spans="1:4">
      <c r="A148" t="s">
        <v>3304</v>
      </c>
      <c r="B148" t="s">
        <v>3680</v>
      </c>
      <c r="C148" t="s">
        <v>1707</v>
      </c>
      <c r="D148" t="str">
        <f>IF(COUNTIF(eucalc_variables!A:A,A148)&gt;0,"yes","no")</f>
        <v>yes</v>
      </c>
    </row>
    <row r="149" spans="1:4">
      <c r="A149" t="s">
        <v>3241</v>
      </c>
      <c r="B149" t="s">
        <v>3682</v>
      </c>
      <c r="C149" t="s">
        <v>1707</v>
      </c>
      <c r="D149" t="str">
        <f>IF(COUNTIF(eucalc_variables!A:A,A149)&gt;0,"yes","no")</f>
        <v>yes</v>
      </c>
    </row>
    <row r="150" spans="1:4">
      <c r="A150" t="s">
        <v>3180</v>
      </c>
      <c r="B150" t="s">
        <v>3123</v>
      </c>
      <c r="C150" t="s">
        <v>1707</v>
      </c>
      <c r="D150" t="str">
        <f>IF(COUNTIF(eucalc_variables!A:A,A150)&gt;0,"yes","no")</f>
        <v>yes</v>
      </c>
    </row>
    <row r="151" spans="1:4">
      <c r="A151" t="s">
        <v>3187</v>
      </c>
      <c r="B151" t="s">
        <v>3133</v>
      </c>
      <c r="C151" t="s">
        <v>1707</v>
      </c>
      <c r="D151" t="str">
        <f>IF(COUNTIF(eucalc_variables!A:A,A151)&gt;0,"yes","no")</f>
        <v>yes</v>
      </c>
    </row>
    <row r="152" spans="1:4">
      <c r="A152" t="s">
        <v>3193</v>
      </c>
      <c r="B152" t="s">
        <v>3139</v>
      </c>
      <c r="C152" t="s">
        <v>1707</v>
      </c>
      <c r="D152" t="str">
        <f>IF(COUNTIF(eucalc_variables!A:A,A152)&gt;0,"yes","no")</f>
        <v>yes</v>
      </c>
    </row>
    <row r="153" spans="1:4">
      <c r="A153" t="s">
        <v>3199</v>
      </c>
      <c r="B153" t="s">
        <v>3148</v>
      </c>
      <c r="C153" t="s">
        <v>1707</v>
      </c>
      <c r="D153" t="str">
        <f>IF(COUNTIF(eucalc_variables!A:A,A153)&gt;0,"yes","no")</f>
        <v>yes</v>
      </c>
    </row>
    <row r="154" spans="1:4">
      <c r="A154" t="s">
        <v>3205</v>
      </c>
      <c r="B154" t="s">
        <v>3152</v>
      </c>
      <c r="C154" t="s">
        <v>1707</v>
      </c>
      <c r="D154" t="str">
        <f>IF(COUNTIF(eucalc_variables!A:A,A154)&gt;0,"yes","no")</f>
        <v>yes</v>
      </c>
    </row>
    <row r="155" spans="1:4">
      <c r="A155" t="s">
        <v>3211</v>
      </c>
      <c r="B155" t="s">
        <v>3160</v>
      </c>
      <c r="C155" t="s">
        <v>1707</v>
      </c>
      <c r="D155" t="str">
        <f>IF(COUNTIF(eucalc_variables!A:A,A155)&gt;0,"yes","no")</f>
        <v>yes</v>
      </c>
    </row>
    <row r="156" spans="1:4">
      <c r="A156" t="s">
        <v>3217</v>
      </c>
      <c r="B156" t="s">
        <v>3166</v>
      </c>
      <c r="C156" t="s">
        <v>1707</v>
      </c>
      <c r="D156" t="str">
        <f>IF(COUNTIF(eucalc_variables!A:A,A156)&gt;0,"yes","no")</f>
        <v>yes</v>
      </c>
    </row>
    <row r="157" spans="1:4">
      <c r="A157" t="s">
        <v>3224</v>
      </c>
      <c r="B157" t="s">
        <v>3172</v>
      </c>
      <c r="C157" t="s">
        <v>1707</v>
      </c>
      <c r="D157" t="str">
        <f>IF(COUNTIF(eucalc_variables!A:A,A157)&gt;0,"yes","no")</f>
        <v>yes</v>
      </c>
    </row>
    <row r="158" spans="1:4">
      <c r="A158" t="s">
        <v>3230</v>
      </c>
      <c r="B158" t="s">
        <v>3178</v>
      </c>
      <c r="C158" t="s">
        <v>1707</v>
      </c>
      <c r="D158" t="str">
        <f>IF(COUNTIF(eucalc_variables!A:A,A158)&gt;0,"yes","no")</f>
        <v>yes</v>
      </c>
    </row>
    <row r="159" spans="1:4">
      <c r="A159" t="s">
        <v>3234</v>
      </c>
      <c r="B159" t="s">
        <v>3185</v>
      </c>
      <c r="C159" t="s">
        <v>1707</v>
      </c>
      <c r="D159" t="str">
        <f>IF(COUNTIF(eucalc_variables!A:A,A159)&gt;0,"yes","no")</f>
        <v>yes</v>
      </c>
    </row>
    <row r="160" spans="1:4">
      <c r="A160" t="s">
        <v>3238</v>
      </c>
      <c r="B160" t="s">
        <v>3191</v>
      </c>
      <c r="C160" t="s">
        <v>1707</v>
      </c>
      <c r="D160" t="str">
        <f>IF(COUNTIF(eucalc_variables!A:A,A160)&gt;0,"yes","no")</f>
        <v>yes</v>
      </c>
    </row>
    <row r="161" spans="1:4">
      <c r="A161" t="s">
        <v>3244</v>
      </c>
      <c r="B161" t="s">
        <v>3197</v>
      </c>
      <c r="C161" t="s">
        <v>1707</v>
      </c>
      <c r="D161" t="str">
        <f>IF(COUNTIF(eucalc_variables!A:A,A161)&gt;0,"yes","no")</f>
        <v>yes</v>
      </c>
    </row>
    <row r="162" spans="1:4">
      <c r="A162" t="s">
        <v>3250</v>
      </c>
      <c r="B162" t="s">
        <v>3203</v>
      </c>
      <c r="C162" t="s">
        <v>1707</v>
      </c>
      <c r="D162" t="str">
        <f>IF(COUNTIF(eucalc_variables!A:A,A162)&gt;0,"yes","no")</f>
        <v>yes</v>
      </c>
    </row>
    <row r="163" spans="1:4">
      <c r="A163" t="s">
        <v>3256</v>
      </c>
      <c r="B163" t="s">
        <v>3209</v>
      </c>
      <c r="C163" t="s">
        <v>1707</v>
      </c>
      <c r="D163" t="str">
        <f>IF(COUNTIF(eucalc_variables!A:A,A163)&gt;0,"yes","no")</f>
        <v>yes</v>
      </c>
    </row>
    <row r="164" spans="1:4">
      <c r="A164" t="s">
        <v>3262</v>
      </c>
      <c r="B164" t="s">
        <v>3215</v>
      </c>
      <c r="C164" t="s">
        <v>1707</v>
      </c>
      <c r="D164" t="str">
        <f>IF(COUNTIF(eucalc_variables!A:A,A164)&gt;0,"yes","no")</f>
        <v>yes</v>
      </c>
    </row>
    <row r="165" spans="1:4">
      <c r="A165" t="s">
        <v>3753</v>
      </c>
      <c r="B165" t="s">
        <v>3754</v>
      </c>
      <c r="C165" t="s">
        <v>38</v>
      </c>
      <c r="D165" t="str">
        <f>IF(COUNTIF(eucalc_variables!A:A,A165)&gt;0,"yes","no")</f>
        <v>yes</v>
      </c>
    </row>
    <row r="166" spans="1:4">
      <c r="A166" t="s">
        <v>3757</v>
      </c>
      <c r="B166" t="s">
        <v>3758</v>
      </c>
      <c r="C166" t="s">
        <v>38</v>
      </c>
      <c r="D166" t="str">
        <f>IF(COUNTIF(eucalc_variables!A:A,A166)&gt;0,"yes","no")</f>
        <v>yes</v>
      </c>
    </row>
    <row r="167" spans="1:4">
      <c r="A167" t="s">
        <v>3761</v>
      </c>
      <c r="B167" t="s">
        <v>3762</v>
      </c>
      <c r="C167" t="s">
        <v>38</v>
      </c>
      <c r="D167" t="str">
        <f>IF(COUNTIF(eucalc_variables!A:A,A167)&gt;0,"yes","no")</f>
        <v>yes</v>
      </c>
    </row>
    <row r="168" spans="1:4">
      <c r="A168" t="s">
        <v>3267</v>
      </c>
      <c r="B168" t="s">
        <v>3789</v>
      </c>
      <c r="C168" t="s">
        <v>38</v>
      </c>
      <c r="D168" t="str">
        <f>IF(COUNTIF(eucalc_variables!A:A,A168)&gt;0,"yes","no")</f>
        <v>yes</v>
      </c>
    </row>
    <row r="169" spans="1:4">
      <c r="A169" t="s">
        <v>3270</v>
      </c>
      <c r="B169" t="s">
        <v>3793</v>
      </c>
      <c r="C169" t="s">
        <v>38</v>
      </c>
      <c r="D169" t="str">
        <f>IF(COUNTIF(eucalc_variables!A:A,A169)&gt;0,"yes","no")</f>
        <v>yes</v>
      </c>
    </row>
    <row r="170" spans="1:4">
      <c r="A170" t="s">
        <v>3247</v>
      </c>
      <c r="B170" t="s">
        <v>3685</v>
      </c>
      <c r="C170" t="s">
        <v>1707</v>
      </c>
      <c r="D170" t="str">
        <f>IF(COUNTIF(eucalc_variables!A:A,A170)&gt;0,"yes","no")</f>
        <v>yes</v>
      </c>
    </row>
    <row r="171" spans="1:4">
      <c r="A171" t="s">
        <v>3249</v>
      </c>
      <c r="B171" t="s">
        <v>3687</v>
      </c>
      <c r="C171" t="s">
        <v>1707</v>
      </c>
      <c r="D171" t="str">
        <f>IF(COUNTIF(eucalc_variables!A:A,A171)&gt;0,"yes","no")</f>
        <v>yes</v>
      </c>
    </row>
    <row r="172" spans="1:4">
      <c r="A172" t="s">
        <v>3253</v>
      </c>
      <c r="B172" t="s">
        <v>3689</v>
      </c>
      <c r="C172" t="s">
        <v>1707</v>
      </c>
      <c r="D172" t="str">
        <f>IF(COUNTIF(eucalc_variables!A:A,A172)&gt;0,"yes","no")</f>
        <v>yes</v>
      </c>
    </row>
    <row r="173" spans="1:4">
      <c r="A173" t="s">
        <v>3255</v>
      </c>
      <c r="B173" t="s">
        <v>3797</v>
      </c>
      <c r="C173" t="s">
        <v>38</v>
      </c>
      <c r="D173" t="str">
        <f>IF(COUNTIF(eucalc_variables!A:A,A173)&gt;0,"yes","no")</f>
        <v>yes</v>
      </c>
    </row>
    <row r="174" spans="1:4">
      <c r="A174" t="s">
        <v>3265</v>
      </c>
      <c r="B174" t="s">
        <v>3801</v>
      </c>
      <c r="C174" t="s">
        <v>38</v>
      </c>
      <c r="D174" t="str">
        <f>IF(COUNTIF(eucalc_variables!A:A,A174)&gt;0,"yes","no")</f>
        <v>yes</v>
      </c>
    </row>
    <row r="175" spans="1:4">
      <c r="A175" t="s">
        <v>3259</v>
      </c>
      <c r="B175" t="s">
        <v>3805</v>
      </c>
      <c r="C175" t="s">
        <v>38</v>
      </c>
      <c r="D175" t="str">
        <f>IF(COUNTIF(eucalc_variables!A:A,A175)&gt;0,"yes","no")</f>
        <v>yes</v>
      </c>
    </row>
    <row r="176" spans="1:4">
      <c r="A176" t="s">
        <v>3261</v>
      </c>
      <c r="B176" t="s">
        <v>3810</v>
      </c>
      <c r="C176" t="s">
        <v>38</v>
      </c>
      <c r="D176" t="str">
        <f>IF(COUNTIF(eucalc_variables!A:A,A176)&gt;0,"yes","no")</f>
        <v>yes</v>
      </c>
    </row>
    <row r="177" spans="1:4">
      <c r="A177" t="s">
        <v>2949</v>
      </c>
      <c r="B177" t="s">
        <v>3691</v>
      </c>
      <c r="C177" t="s">
        <v>1707</v>
      </c>
      <c r="D177" t="str">
        <f>IF(COUNTIF(eucalc_variables!A:A,A177)&gt;0,"yes","no")</f>
        <v>yes</v>
      </c>
    </row>
    <row r="178" spans="1:4">
      <c r="A178" t="s">
        <v>2972</v>
      </c>
      <c r="B178" t="s">
        <v>3695</v>
      </c>
      <c r="C178" t="s">
        <v>1707</v>
      </c>
      <c r="D178" t="str">
        <f>IF(COUNTIF(eucalc_variables!A:A,A178)&gt;0,"yes","no")</f>
        <v>yes</v>
      </c>
    </row>
    <row r="179" spans="1:4">
      <c r="A179" t="s">
        <v>2954</v>
      </c>
      <c r="B179" t="s">
        <v>3699</v>
      </c>
      <c r="C179" t="s">
        <v>1707</v>
      </c>
      <c r="D179" t="str">
        <f>IF(COUNTIF(eucalc_variables!A:A,A179)&gt;0,"yes","no")</f>
        <v>yes</v>
      </c>
    </row>
    <row r="180" spans="1:4">
      <c r="A180" t="s">
        <v>2967</v>
      </c>
      <c r="B180" t="s">
        <v>3703</v>
      </c>
      <c r="C180" t="s">
        <v>1707</v>
      </c>
      <c r="D180" t="str">
        <f>IF(COUNTIF(eucalc_variables!A:A,A180)&gt;0,"yes","no")</f>
        <v>yes</v>
      </c>
    </row>
    <row r="181" spans="1:4">
      <c r="A181" t="s">
        <v>2962</v>
      </c>
      <c r="B181" t="s">
        <v>3707</v>
      </c>
      <c r="C181" t="s">
        <v>1707</v>
      </c>
      <c r="D181" t="str">
        <f>IF(COUNTIF(eucalc_variables!A:A,A181)&gt;0,"yes","no")</f>
        <v>yes</v>
      </c>
    </row>
    <row r="182" spans="1:4">
      <c r="A182" t="s">
        <v>3080</v>
      </c>
      <c r="B182" t="s">
        <v>3081</v>
      </c>
      <c r="C182" t="s">
        <v>38</v>
      </c>
      <c r="D182" t="str">
        <f>IF(COUNTIF(eucalc_variables!A:A,A182)&gt;0,"yes","no")</f>
        <v>yes</v>
      </c>
    </row>
    <row r="183" spans="1:4">
      <c r="A183" t="s">
        <v>3084</v>
      </c>
      <c r="B183" t="s">
        <v>3085</v>
      </c>
      <c r="C183" t="s">
        <v>38</v>
      </c>
      <c r="D183" t="str">
        <f>IF(COUNTIF(eucalc_variables!A:A,A183)&gt;0,"yes","no")</f>
        <v>yes</v>
      </c>
    </row>
    <row r="184" spans="1:4">
      <c r="A184" t="s">
        <v>3090</v>
      </c>
      <c r="B184" t="s">
        <v>3091</v>
      </c>
      <c r="C184" t="s">
        <v>38</v>
      </c>
      <c r="D184" t="str">
        <f>IF(COUNTIF(eucalc_variables!A:A,A184)&gt;0,"yes","no")</f>
        <v>yes</v>
      </c>
    </row>
    <row r="185" spans="1:4">
      <c r="A185" t="s">
        <v>3094</v>
      </c>
      <c r="B185" t="s">
        <v>3095</v>
      </c>
      <c r="C185" t="s">
        <v>38</v>
      </c>
      <c r="D185" t="str">
        <f>IF(COUNTIF(eucalc_variables!A:A,A185)&gt;0,"yes","no")</f>
        <v>yes</v>
      </c>
    </row>
    <row r="186" spans="1:4">
      <c r="A186" t="s">
        <v>3099</v>
      </c>
      <c r="B186" t="s">
        <v>3100</v>
      </c>
      <c r="C186" t="s">
        <v>38</v>
      </c>
      <c r="D186" t="str">
        <f>IF(COUNTIF(eucalc_variables!A:A,A186)&gt;0,"yes","no")</f>
        <v>yes</v>
      </c>
    </row>
    <row r="187" spans="1:4">
      <c r="A187" t="s">
        <v>3103</v>
      </c>
      <c r="B187" t="s">
        <v>3104</v>
      </c>
      <c r="C187" t="s">
        <v>38</v>
      </c>
      <c r="D187" t="str">
        <f>IF(COUNTIF(eucalc_variables!A:A,A187)&gt;0,"yes","no")</f>
        <v>yes</v>
      </c>
    </row>
    <row r="188" spans="1:4">
      <c r="A188" t="s">
        <v>3108</v>
      </c>
      <c r="B188" t="s">
        <v>3109</v>
      </c>
      <c r="C188" t="s">
        <v>38</v>
      </c>
      <c r="D188" t="str">
        <f>IF(COUNTIF(eucalc_variables!A:A,A188)&gt;0,"yes","no")</f>
        <v>yes</v>
      </c>
    </row>
    <row r="189" spans="1:4">
      <c r="A189" t="s">
        <v>3111</v>
      </c>
      <c r="B189" t="s">
        <v>3112</v>
      </c>
      <c r="C189" t="s">
        <v>38</v>
      </c>
      <c r="D189" t="str">
        <f>IF(COUNTIF(eucalc_variables!A:A,A189)&gt;0,"yes","no")</f>
        <v>yes</v>
      </c>
    </row>
    <row r="190" spans="1:4">
      <c r="A190" t="s">
        <v>3115</v>
      </c>
      <c r="B190" t="s">
        <v>3116</v>
      </c>
      <c r="C190" t="s">
        <v>38</v>
      </c>
      <c r="D190" t="str">
        <f>IF(COUNTIF(eucalc_variables!A:A,A190)&gt;0,"yes","no")</f>
        <v>yes</v>
      </c>
    </row>
    <row r="191" spans="1:4">
      <c r="A191" t="s">
        <v>3119</v>
      </c>
      <c r="B191" t="s">
        <v>3120</v>
      </c>
      <c r="C191" t="s">
        <v>38</v>
      </c>
      <c r="D191" t="str">
        <f>IF(COUNTIF(eucalc_variables!A:A,A191)&gt;0,"yes","no")</f>
        <v>yes</v>
      </c>
    </row>
    <row r="192" spans="1:4">
      <c r="A192" t="s">
        <v>3126</v>
      </c>
      <c r="B192" t="s">
        <v>3127</v>
      </c>
      <c r="C192" t="s">
        <v>38</v>
      </c>
      <c r="D192" t="str">
        <f>IF(COUNTIF(eucalc_variables!A:A,A192)&gt;0,"yes","no")</f>
        <v>yes</v>
      </c>
    </row>
    <row r="193" spans="1:4">
      <c r="A193" t="s">
        <v>3125</v>
      </c>
      <c r="B193" t="s">
        <v>3130</v>
      </c>
      <c r="C193" t="s">
        <v>38</v>
      </c>
      <c r="D193" t="str">
        <f>IF(COUNTIF(eucalc_variables!A:A,A193)&gt;0,"yes","no")</f>
        <v>yes</v>
      </c>
    </row>
    <row r="194" spans="1:4">
      <c r="A194" t="s">
        <v>3129</v>
      </c>
      <c r="B194" t="s">
        <v>3135</v>
      </c>
      <c r="C194" t="s">
        <v>38</v>
      </c>
      <c r="D194" t="str">
        <f>IF(COUNTIF(eucalc_variables!A:A,A194)&gt;0,"yes","no")</f>
        <v>yes</v>
      </c>
    </row>
    <row r="195" spans="1:4">
      <c r="A195" t="s">
        <v>3118</v>
      </c>
      <c r="B195" t="s">
        <v>3137</v>
      </c>
      <c r="C195" t="s">
        <v>38</v>
      </c>
      <c r="D195" t="str">
        <f>IF(COUNTIF(eucalc_variables!A:A,A195)&gt;0,"yes","no")</f>
        <v>yes</v>
      </c>
    </row>
    <row r="196" spans="1:4">
      <c r="A196" t="s">
        <v>3141</v>
      </c>
      <c r="B196" t="s">
        <v>3142</v>
      </c>
      <c r="C196" t="s">
        <v>38</v>
      </c>
      <c r="D196" t="str">
        <f>IF(COUNTIF(eucalc_variables!A:A,A196)&gt;0,"yes","no")</f>
        <v>yes</v>
      </c>
    </row>
    <row r="197" spans="1:4">
      <c r="A197" t="s">
        <v>3140</v>
      </c>
      <c r="B197" t="s">
        <v>3146</v>
      </c>
      <c r="C197" t="s">
        <v>38</v>
      </c>
      <c r="D197" t="str">
        <f>IF(COUNTIF(eucalc_variables!A:A,A197)&gt;0,"yes","no")</f>
        <v>yes</v>
      </c>
    </row>
    <row r="198" spans="1:4">
      <c r="A198" t="s">
        <v>3145</v>
      </c>
      <c r="B198" t="s">
        <v>3150</v>
      </c>
      <c r="C198" t="s">
        <v>38</v>
      </c>
      <c r="D198" t="str">
        <f>IF(COUNTIF(eucalc_variables!A:A,A198)&gt;0,"yes","no")</f>
        <v>yes</v>
      </c>
    </row>
    <row r="199" spans="1:4">
      <c r="A199" t="s">
        <v>3149</v>
      </c>
      <c r="B199" t="s">
        <v>3151</v>
      </c>
      <c r="C199" t="s">
        <v>38</v>
      </c>
      <c r="D199" t="str">
        <f>IF(COUNTIF(eucalc_variables!A:A,A199)&gt;0,"yes","no")</f>
        <v>yes</v>
      </c>
    </row>
    <row r="200" spans="1:4">
      <c r="A200" t="s">
        <v>3536</v>
      </c>
      <c r="B200" t="s">
        <v>6894</v>
      </c>
      <c r="C200" t="s">
        <v>38</v>
      </c>
      <c r="D200" t="str">
        <f>IF(COUNTIF(eucalc_variables!A:A,A200)&gt;0,"yes","no")</f>
        <v>yes</v>
      </c>
    </row>
    <row r="201" spans="1:4">
      <c r="A201" t="s">
        <v>3542</v>
      </c>
      <c r="B201" t="s">
        <v>6895</v>
      </c>
      <c r="C201" t="s">
        <v>38</v>
      </c>
      <c r="D201" t="str">
        <f>IF(COUNTIF(eucalc_variables!A:A,A201)&gt;0,"yes","no")</f>
        <v>yes</v>
      </c>
    </row>
    <row r="202" spans="1:4">
      <c r="A202" t="s">
        <v>3540</v>
      </c>
      <c r="B202" t="s">
        <v>2983</v>
      </c>
      <c r="C202" t="s">
        <v>1707</v>
      </c>
      <c r="D202" t="str">
        <f>IF(COUNTIF(eucalc_variables!A:A,A202)&gt;0,"yes","no")</f>
        <v>yes</v>
      </c>
    </row>
    <row r="203" spans="1:4">
      <c r="A203" t="s">
        <v>3538</v>
      </c>
      <c r="B203" t="s">
        <v>6896</v>
      </c>
      <c r="C203" t="s">
        <v>38</v>
      </c>
      <c r="D203" t="str">
        <f>IF(COUNTIF(eucalc_variables!A:A,A203)&gt;0,"yes","no")</f>
        <v>yes</v>
      </c>
    </row>
    <row r="204" spans="1:4">
      <c r="A204" t="s">
        <v>3576</v>
      </c>
      <c r="B204" t="s">
        <v>3715</v>
      </c>
      <c r="C204" t="s">
        <v>1707</v>
      </c>
      <c r="D204" t="str">
        <f>IF(COUNTIF(eucalc_variables!A:A,A204)&gt;0,"yes","no")</f>
        <v>yes</v>
      </c>
    </row>
    <row r="205" spans="1:4">
      <c r="A205" t="s">
        <v>3831</v>
      </c>
      <c r="B205" t="s">
        <v>3721</v>
      </c>
      <c r="C205" t="s">
        <v>1707</v>
      </c>
      <c r="D205" t="str">
        <f>IF(COUNTIF(eucalc_variables!A:A,A205)&gt;0,"yes","no")</f>
        <v>yes</v>
      </c>
    </row>
    <row r="206" spans="1:4">
      <c r="A206" t="s">
        <v>3840</v>
      </c>
      <c r="B206" t="s">
        <v>3841</v>
      </c>
      <c r="C206" t="s">
        <v>38</v>
      </c>
      <c r="D206" t="str">
        <f>IF(COUNTIF(eucalc_variables!A:A,A206)&gt;0,"yes","no")</f>
        <v>yes</v>
      </c>
    </row>
    <row r="207" spans="1:4">
      <c r="A207" t="s">
        <v>3544</v>
      </c>
      <c r="B207" t="s">
        <v>3844</v>
      </c>
      <c r="C207" t="s">
        <v>38</v>
      </c>
      <c r="D207" t="str">
        <f>IF(COUNTIF(eucalc_variables!A:A,A207)&gt;0,"yes","no")</f>
        <v>yes</v>
      </c>
    </row>
    <row r="208" spans="1:4">
      <c r="A208" t="s">
        <v>3546</v>
      </c>
      <c r="B208" t="s">
        <v>3847</v>
      </c>
      <c r="C208" t="s">
        <v>38</v>
      </c>
      <c r="D208" t="str">
        <f>IF(COUNTIF(eucalc_variables!A:A,A208)&gt;0,"yes","no")</f>
        <v>yes</v>
      </c>
    </row>
    <row r="209" spans="1:4">
      <c r="A209" t="s">
        <v>3580</v>
      </c>
      <c r="B209" t="s">
        <v>3725</v>
      </c>
      <c r="C209" t="s">
        <v>1707</v>
      </c>
      <c r="D209" t="str">
        <f>IF(COUNTIF(eucalc_variables!A:A,A209)&gt;0,"yes","no")</f>
        <v>yes</v>
      </c>
    </row>
    <row r="210" spans="1:4">
      <c r="A210" t="s">
        <v>3548</v>
      </c>
      <c r="B210" t="s">
        <v>3849</v>
      </c>
      <c r="C210" t="s">
        <v>38</v>
      </c>
      <c r="D210" t="str">
        <f>IF(COUNTIF(eucalc_variables!A:A,A210)&gt;0,"yes","no")</f>
        <v>yes</v>
      </c>
    </row>
    <row r="211" spans="1:4">
      <c r="A211" t="s">
        <v>3568</v>
      </c>
      <c r="B211" t="s">
        <v>3852</v>
      </c>
      <c r="C211" t="s">
        <v>38</v>
      </c>
      <c r="D211" t="str">
        <f>IF(COUNTIF(eucalc_variables!A:A,A211)&gt;0,"yes","no")</f>
        <v>yes</v>
      </c>
    </row>
    <row r="212" spans="1:4">
      <c r="A212" t="s">
        <v>3550</v>
      </c>
      <c r="B212" t="s">
        <v>3856</v>
      </c>
      <c r="C212" t="s">
        <v>38</v>
      </c>
      <c r="D212" t="str">
        <f>IF(COUNTIF(eucalc_variables!A:A,A212)&gt;0,"yes","no")</f>
        <v>yes</v>
      </c>
    </row>
    <row r="213" spans="1:4">
      <c r="A213" t="s">
        <v>3552</v>
      </c>
      <c r="B213" t="s">
        <v>3866</v>
      </c>
      <c r="C213" t="s">
        <v>38</v>
      </c>
      <c r="D213" t="str">
        <f>IF(COUNTIF(eucalc_variables!A:A,A213)&gt;0,"yes","no")</f>
        <v>yes</v>
      </c>
    </row>
    <row r="214" spans="1:4">
      <c r="A214" t="s">
        <v>3554</v>
      </c>
      <c r="B214" t="s">
        <v>3727</v>
      </c>
      <c r="C214" t="s">
        <v>1707</v>
      </c>
      <c r="D214" t="str">
        <f>IF(COUNTIF(eucalc_variables!A:A,A214)&gt;0,"yes","no")</f>
        <v>yes</v>
      </c>
    </row>
    <row r="215" spans="1:4">
      <c r="A215" t="s">
        <v>3556</v>
      </c>
      <c r="B215" t="s">
        <v>3868</v>
      </c>
      <c r="C215" t="s">
        <v>38</v>
      </c>
      <c r="D215" t="str">
        <f>IF(COUNTIF(eucalc_variables!A:A,A215)&gt;0,"yes","no")</f>
        <v>yes</v>
      </c>
    </row>
    <row r="216" spans="1:4">
      <c r="A216" t="s">
        <v>3558</v>
      </c>
      <c r="B216" t="s">
        <v>3871</v>
      </c>
      <c r="C216" t="s">
        <v>38</v>
      </c>
      <c r="D216" t="str">
        <f>IF(COUNTIF(eucalc_variables!A:A,A216)&gt;0,"yes","no")</f>
        <v>yes</v>
      </c>
    </row>
    <row r="217" spans="1:4">
      <c r="A217" t="s">
        <v>3572</v>
      </c>
      <c r="B217" t="s">
        <v>3729</v>
      </c>
      <c r="C217" t="s">
        <v>1707</v>
      </c>
      <c r="D217" t="str">
        <f>IF(COUNTIF(eucalc_variables!A:A,A217)&gt;0,"yes","no")</f>
        <v>yes</v>
      </c>
    </row>
    <row r="218" spans="1:4">
      <c r="A218" t="s">
        <v>3574</v>
      </c>
      <c r="B218" t="s">
        <v>3732</v>
      </c>
      <c r="C218" t="s">
        <v>1707</v>
      </c>
      <c r="D218" t="str">
        <f>IF(COUNTIF(eucalc_variables!A:A,A218)&gt;0,"yes","no")</f>
        <v>yes</v>
      </c>
    </row>
    <row r="219" spans="1:4">
      <c r="A219" t="s">
        <v>3560</v>
      </c>
      <c r="B219" t="s">
        <v>3874</v>
      </c>
      <c r="C219" t="s">
        <v>38</v>
      </c>
      <c r="D219" t="str">
        <f>IF(COUNTIF(eucalc_variables!A:A,A219)&gt;0,"yes","no")</f>
        <v>yes</v>
      </c>
    </row>
    <row r="220" spans="1:4">
      <c r="A220" t="s">
        <v>3562</v>
      </c>
      <c r="B220" t="s">
        <v>3877</v>
      </c>
      <c r="C220" t="s">
        <v>38</v>
      </c>
      <c r="D220" t="str">
        <f>IF(COUNTIF(eucalc_variables!A:A,A220)&gt;0,"yes","no")</f>
        <v>yes</v>
      </c>
    </row>
    <row r="221" spans="1:4">
      <c r="A221" t="s">
        <v>3564</v>
      </c>
      <c r="B221" t="s">
        <v>3880</v>
      </c>
      <c r="C221" t="s">
        <v>38</v>
      </c>
      <c r="D221" t="str">
        <f>IF(COUNTIF(eucalc_variables!A:A,A221)&gt;0,"yes","no")</f>
        <v>yes</v>
      </c>
    </row>
    <row r="222" spans="1:4">
      <c r="A222" t="s">
        <v>3566</v>
      </c>
      <c r="B222" t="s">
        <v>3883</v>
      </c>
      <c r="C222" t="s">
        <v>38</v>
      </c>
      <c r="D222" t="str">
        <f>IF(COUNTIF(eucalc_variables!A:A,A222)&gt;0,"yes","no")</f>
        <v>yes</v>
      </c>
    </row>
    <row r="223" spans="1:4">
      <c r="A223" t="s">
        <v>3578</v>
      </c>
      <c r="B223" t="s">
        <v>3885</v>
      </c>
      <c r="C223" t="s">
        <v>38</v>
      </c>
      <c r="D223" t="str">
        <f>IF(COUNTIF(eucalc_variables!A:A,A223)&gt;0,"yes","no")</f>
        <v>yes</v>
      </c>
    </row>
    <row r="224" spans="1:4">
      <c r="A224" t="s">
        <v>3570</v>
      </c>
      <c r="B224" t="s">
        <v>3888</v>
      </c>
      <c r="C224" t="s">
        <v>38</v>
      </c>
      <c r="D224" t="str">
        <f>IF(COUNTIF(eucalc_variables!A:A,A224)&gt;0,"yes","no")</f>
        <v>yes</v>
      </c>
    </row>
    <row r="225" spans="1:4">
      <c r="A225" t="s">
        <v>3582</v>
      </c>
      <c r="B225" t="s">
        <v>3894</v>
      </c>
      <c r="C225" t="s">
        <v>38</v>
      </c>
      <c r="D225" t="str">
        <f>IF(COUNTIF(eucalc_variables!A:A,A225)&gt;0,"yes","no")</f>
        <v>yes</v>
      </c>
    </row>
    <row r="226" spans="1:4">
      <c r="A226" t="s">
        <v>3584</v>
      </c>
      <c r="B226" t="s">
        <v>3898</v>
      </c>
      <c r="C226" t="s">
        <v>38</v>
      </c>
      <c r="D226" t="str">
        <f>IF(COUNTIF(eucalc_variables!A:A,A226)&gt;0,"yes","no")</f>
        <v>yes</v>
      </c>
    </row>
    <row r="227" spans="1:4">
      <c r="A227" t="s">
        <v>3588</v>
      </c>
      <c r="B227" t="s">
        <v>3734</v>
      </c>
      <c r="C227" t="s">
        <v>1707</v>
      </c>
      <c r="D227" t="str">
        <f>IF(COUNTIF(eucalc_variables!A:A,A227)&gt;0,"yes","no")</f>
        <v>yes</v>
      </c>
    </row>
    <row r="228" spans="1:4">
      <c r="A228" t="s">
        <v>3586</v>
      </c>
      <c r="B228" t="s">
        <v>3902</v>
      </c>
      <c r="C228" t="s">
        <v>38</v>
      </c>
      <c r="D228" t="str">
        <f>IF(COUNTIF(eucalc_variables!A:A,A228)&gt;0,"yes","no")</f>
        <v>yes</v>
      </c>
    </row>
    <row r="229" spans="1:4">
      <c r="A229" t="s">
        <v>3599</v>
      </c>
      <c r="B229" t="s">
        <v>3959</v>
      </c>
      <c r="C229" t="s">
        <v>38</v>
      </c>
      <c r="D229" t="str">
        <f>IF(COUNTIF(eucalc_variables!A:A,A229)&gt;0,"yes","no")</f>
        <v>yes</v>
      </c>
    </row>
    <row r="230" spans="1:4">
      <c r="A230" t="s">
        <v>3590</v>
      </c>
      <c r="B230" t="s">
        <v>3964</v>
      </c>
      <c r="C230" t="s">
        <v>38</v>
      </c>
      <c r="D230" t="str">
        <f>IF(COUNTIF(eucalc_variables!A:A,A230)&gt;0,"yes","no")</f>
        <v>yes</v>
      </c>
    </row>
    <row r="231" spans="1:4">
      <c r="A231" t="s">
        <v>3593</v>
      </c>
      <c r="B231" t="s">
        <v>3969</v>
      </c>
      <c r="C231" t="s">
        <v>38</v>
      </c>
      <c r="D231" t="str">
        <f>IF(COUNTIF(eucalc_variables!A:A,A231)&gt;0,"yes","no")</f>
        <v>yes</v>
      </c>
    </row>
    <row r="232" spans="1:4">
      <c r="A232" t="s">
        <v>3595</v>
      </c>
      <c r="B232" t="s">
        <v>3974</v>
      </c>
      <c r="C232" t="s">
        <v>38</v>
      </c>
      <c r="D232" t="str">
        <f>IF(COUNTIF(eucalc_variables!A:A,A232)&gt;0,"yes","no")</f>
        <v>yes</v>
      </c>
    </row>
    <row r="233" spans="1:4">
      <c r="A233" t="s">
        <v>3597</v>
      </c>
      <c r="B233" t="s">
        <v>3979</v>
      </c>
      <c r="C233" t="s">
        <v>38</v>
      </c>
      <c r="D233" t="str">
        <f>IF(COUNTIF(eucalc_variables!A:A,A233)&gt;0,"yes","no")</f>
        <v>yes</v>
      </c>
    </row>
    <row r="234" spans="1:4">
      <c r="A234" t="s">
        <v>3601</v>
      </c>
      <c r="B234" t="s">
        <v>3984</v>
      </c>
      <c r="C234" t="s">
        <v>38</v>
      </c>
      <c r="D234" t="str">
        <f>IF(COUNTIF(eucalc_variables!A:A,A234)&gt;0,"yes","no")</f>
        <v>yes</v>
      </c>
    </row>
    <row r="235" spans="1:4">
      <c r="A235" t="s">
        <v>3611</v>
      </c>
      <c r="B235" t="s">
        <v>3987</v>
      </c>
      <c r="C235" t="s">
        <v>38</v>
      </c>
      <c r="D235" t="str">
        <f>IF(COUNTIF(eucalc_variables!A:A,A235)&gt;0,"yes","no")</f>
        <v>yes</v>
      </c>
    </row>
    <row r="236" spans="1:4">
      <c r="A236" t="s">
        <v>3613</v>
      </c>
      <c r="B236" t="s">
        <v>3993</v>
      </c>
      <c r="C236" t="s">
        <v>38</v>
      </c>
      <c r="D236" t="str">
        <f>IF(COUNTIF(eucalc_variables!A:A,A236)&gt;0,"yes","no")</f>
        <v>yes</v>
      </c>
    </row>
    <row r="237" spans="1:4">
      <c r="A237" t="s">
        <v>3615</v>
      </c>
      <c r="B237" t="s">
        <v>3997</v>
      </c>
      <c r="C237" t="s">
        <v>38</v>
      </c>
      <c r="D237" t="str">
        <f>IF(COUNTIF(eucalc_variables!A:A,A237)&gt;0,"yes","no")</f>
        <v>yes</v>
      </c>
    </row>
    <row r="238" spans="1:4">
      <c r="A238" t="s">
        <v>3617</v>
      </c>
      <c r="B238" t="s">
        <v>4001</v>
      </c>
      <c r="C238" t="s">
        <v>38</v>
      </c>
      <c r="D238" t="str">
        <f>IF(COUNTIF(eucalc_variables!A:A,A238)&gt;0,"yes","no")</f>
        <v>yes</v>
      </c>
    </row>
    <row r="239" spans="1:4">
      <c r="A239" t="s">
        <v>3619</v>
      </c>
      <c r="B239" t="s">
        <v>4006</v>
      </c>
      <c r="C239" t="s">
        <v>38</v>
      </c>
      <c r="D239" t="str">
        <f>IF(COUNTIF(eucalc_variables!A:A,A239)&gt;0,"yes","no")</f>
        <v>yes</v>
      </c>
    </row>
    <row r="240" spans="1:4">
      <c r="A240" t="s">
        <v>3621</v>
      </c>
      <c r="B240" t="s">
        <v>4010</v>
      </c>
      <c r="C240" t="s">
        <v>38</v>
      </c>
      <c r="D240" t="str">
        <f>IF(COUNTIF(eucalc_variables!A:A,A240)&gt;0,"yes","no")</f>
        <v>yes</v>
      </c>
    </row>
    <row r="241" spans="1:4">
      <c r="A241" t="s">
        <v>3623</v>
      </c>
      <c r="B241" t="s">
        <v>4016</v>
      </c>
      <c r="C241" t="s">
        <v>38</v>
      </c>
      <c r="D241" t="str">
        <f>IF(COUNTIF(eucalc_variables!A:A,A241)&gt;0,"yes","no")</f>
        <v>yes</v>
      </c>
    </row>
    <row r="242" spans="1:4">
      <c r="A242" t="s">
        <v>3609</v>
      </c>
      <c r="B242" t="s">
        <v>4021</v>
      </c>
      <c r="C242" t="s">
        <v>38</v>
      </c>
      <c r="D242" t="str">
        <f>IF(COUNTIF(eucalc_variables!A:A,A242)&gt;0,"yes","no")</f>
        <v>yes</v>
      </c>
    </row>
    <row r="243" spans="1:4">
      <c r="A243" t="s">
        <v>3627</v>
      </c>
      <c r="B243" t="s">
        <v>4027</v>
      </c>
      <c r="C243" t="s">
        <v>38</v>
      </c>
      <c r="D243" t="str">
        <f>IF(COUNTIF(eucalc_variables!A:A,A243)&gt;0,"yes","no")</f>
        <v>yes</v>
      </c>
    </row>
    <row r="244" spans="1:4">
      <c r="A244" t="s">
        <v>3629</v>
      </c>
      <c r="B244" t="s">
        <v>4031</v>
      </c>
      <c r="C244" t="s">
        <v>38</v>
      </c>
      <c r="D244" t="str">
        <f>IF(COUNTIF(eucalc_variables!A:A,A244)&gt;0,"yes","no")</f>
        <v>yes</v>
      </c>
    </row>
    <row r="245" spans="1:4">
      <c r="A245" t="s">
        <v>3631</v>
      </c>
      <c r="B245" t="s">
        <v>4036</v>
      </c>
      <c r="C245" t="s">
        <v>38</v>
      </c>
      <c r="D245" t="str">
        <f>IF(COUNTIF(eucalc_variables!A:A,A245)&gt;0,"yes","no")</f>
        <v>yes</v>
      </c>
    </row>
    <row r="246" spans="1:4">
      <c r="A246" t="s">
        <v>3633</v>
      </c>
      <c r="B246" t="s">
        <v>4040</v>
      </c>
      <c r="C246" t="s">
        <v>38</v>
      </c>
      <c r="D246" t="str">
        <f>IF(COUNTIF(eucalc_variables!A:A,A246)&gt;0,"yes","no")</f>
        <v>yes</v>
      </c>
    </row>
    <row r="247" spans="1:4">
      <c r="A247" t="s">
        <v>3635</v>
      </c>
      <c r="B247" t="s">
        <v>4045</v>
      </c>
      <c r="C247" t="s">
        <v>38</v>
      </c>
      <c r="D247" t="str">
        <f>IF(COUNTIF(eucalc_variables!A:A,A247)&gt;0,"yes","no")</f>
        <v>yes</v>
      </c>
    </row>
    <row r="248" spans="1:4">
      <c r="A248" t="s">
        <v>3637</v>
      </c>
      <c r="B248" t="s">
        <v>4050</v>
      </c>
      <c r="C248" t="s">
        <v>38</v>
      </c>
      <c r="D248" t="str">
        <f>IF(COUNTIF(eucalc_variables!A:A,A248)&gt;0,"yes","no")</f>
        <v>yes</v>
      </c>
    </row>
    <row r="249" spans="1:4">
      <c r="A249" t="s">
        <v>3640</v>
      </c>
      <c r="B249" t="s">
        <v>4055</v>
      </c>
      <c r="C249" t="s">
        <v>38</v>
      </c>
      <c r="D249" t="str">
        <f>IF(COUNTIF(eucalc_variables!A:A,A249)&gt;0,"yes","no")</f>
        <v>yes</v>
      </c>
    </row>
    <row r="250" spans="1:4">
      <c r="A250" t="s">
        <v>3625</v>
      </c>
      <c r="B250" t="s">
        <v>4059</v>
      </c>
      <c r="C250" t="s">
        <v>38</v>
      </c>
      <c r="D250" t="str">
        <f>IF(COUNTIF(eucalc_variables!A:A,A250)&gt;0,"yes","no")</f>
        <v>yes</v>
      </c>
    </row>
    <row r="251" spans="1:4">
      <c r="A251" t="s">
        <v>3646</v>
      </c>
      <c r="B251" t="s">
        <v>4064</v>
      </c>
      <c r="C251" t="s">
        <v>38</v>
      </c>
      <c r="D251" t="str">
        <f>IF(COUNTIF(eucalc_variables!A:A,A251)&gt;0,"yes","no")</f>
        <v>yes</v>
      </c>
    </row>
    <row r="252" spans="1:4">
      <c r="A252" t="s">
        <v>3649</v>
      </c>
      <c r="B252" t="s">
        <v>4070</v>
      </c>
      <c r="C252" t="s">
        <v>38</v>
      </c>
      <c r="D252" t="str">
        <f>IF(COUNTIF(eucalc_variables!A:A,A252)&gt;0,"yes","no")</f>
        <v>yes</v>
      </c>
    </row>
    <row r="253" spans="1:4">
      <c r="A253" t="s">
        <v>3652</v>
      </c>
      <c r="B253" t="s">
        <v>4075</v>
      </c>
      <c r="C253" t="s">
        <v>38</v>
      </c>
      <c r="D253" t="str">
        <f>IF(COUNTIF(eucalc_variables!A:A,A253)&gt;0,"yes","no")</f>
        <v>yes</v>
      </c>
    </row>
    <row r="254" spans="1:4">
      <c r="A254" t="s">
        <v>3655</v>
      </c>
      <c r="B254" t="s">
        <v>4081</v>
      </c>
      <c r="C254" t="s">
        <v>38</v>
      </c>
      <c r="D254" t="str">
        <f>IF(COUNTIF(eucalc_variables!A:A,A254)&gt;0,"yes","no")</f>
        <v>yes</v>
      </c>
    </row>
    <row r="255" spans="1:4">
      <c r="A255" t="s">
        <v>3658</v>
      </c>
      <c r="B255" t="s">
        <v>4087</v>
      </c>
      <c r="C255" t="s">
        <v>38</v>
      </c>
      <c r="D255" t="str">
        <f>IF(COUNTIF(eucalc_variables!A:A,A255)&gt;0,"yes","no")</f>
        <v>yes</v>
      </c>
    </row>
    <row r="256" spans="1:4">
      <c r="A256" t="s">
        <v>3661</v>
      </c>
      <c r="B256" t="s">
        <v>4093</v>
      </c>
      <c r="C256" t="s">
        <v>38</v>
      </c>
      <c r="D256" t="str">
        <f>IF(COUNTIF(eucalc_variables!A:A,A256)&gt;0,"yes","no")</f>
        <v>yes</v>
      </c>
    </row>
    <row r="257" spans="1:4">
      <c r="A257" t="s">
        <v>3664</v>
      </c>
      <c r="B257" t="s">
        <v>4098</v>
      </c>
      <c r="C257" t="s">
        <v>38</v>
      </c>
      <c r="D257" t="str">
        <f>IF(COUNTIF(eucalc_variables!A:A,A257)&gt;0,"yes","no")</f>
        <v>yes</v>
      </c>
    </row>
    <row r="258" spans="1:4">
      <c r="A258" t="s">
        <v>3643</v>
      </c>
      <c r="B258" t="s">
        <v>4102</v>
      </c>
      <c r="C258" t="s">
        <v>38</v>
      </c>
      <c r="D258" t="str">
        <f>IF(COUNTIF(eucalc_variables!A:A,A258)&gt;0,"yes","no")</f>
        <v>yes</v>
      </c>
    </row>
    <row r="259" spans="1:4">
      <c r="A259" t="s">
        <v>3690</v>
      </c>
      <c r="B259" t="s">
        <v>3740</v>
      </c>
      <c r="C259" t="s">
        <v>1707</v>
      </c>
      <c r="D259" t="str">
        <f>IF(COUNTIF(eucalc_variables!A:A,A259)&gt;0,"yes","no")</f>
        <v>yes</v>
      </c>
    </row>
    <row r="260" spans="1:4">
      <c r="A260" t="s">
        <v>3688</v>
      </c>
      <c r="B260" t="s">
        <v>3747</v>
      </c>
      <c r="C260" t="s">
        <v>1707</v>
      </c>
      <c r="D260" t="str">
        <f>IF(COUNTIF(eucalc_variables!A:A,A260)&gt;0,"yes","no")</f>
        <v>yes</v>
      </c>
    </row>
    <row r="261" spans="1:4">
      <c r="A261" t="s">
        <v>3670</v>
      </c>
      <c r="B261" t="s">
        <v>3755</v>
      </c>
      <c r="C261" t="s">
        <v>1707</v>
      </c>
      <c r="D261" t="str">
        <f>IF(COUNTIF(eucalc_variables!A:A,A261)&gt;0,"yes","no")</f>
        <v>yes</v>
      </c>
    </row>
    <row r="262" spans="1:4">
      <c r="A262" t="s">
        <v>3673</v>
      </c>
      <c r="B262" t="s">
        <v>3763</v>
      </c>
      <c r="C262" t="s">
        <v>1707</v>
      </c>
      <c r="D262" t="str">
        <f>IF(COUNTIF(eucalc_variables!A:A,A262)&gt;0,"yes","no")</f>
        <v>yes</v>
      </c>
    </row>
    <row r="263" spans="1:4">
      <c r="A263" t="s">
        <v>3676</v>
      </c>
      <c r="B263" t="s">
        <v>3767</v>
      </c>
      <c r="C263" t="s">
        <v>1707</v>
      </c>
      <c r="D263" t="str">
        <f>IF(COUNTIF(eucalc_variables!A:A,A263)&gt;0,"yes","no")</f>
        <v>yes</v>
      </c>
    </row>
    <row r="264" spans="1:4">
      <c r="A264" t="s">
        <v>3679</v>
      </c>
      <c r="B264" t="s">
        <v>3778</v>
      </c>
      <c r="C264" t="s">
        <v>1707</v>
      </c>
      <c r="D264" t="str">
        <f>IF(COUNTIF(eucalc_variables!A:A,A264)&gt;0,"yes","no")</f>
        <v>yes</v>
      </c>
    </row>
    <row r="265" spans="1:4">
      <c r="A265" t="s">
        <v>3681</v>
      </c>
      <c r="B265" t="s">
        <v>3786</v>
      </c>
      <c r="C265" t="s">
        <v>1707</v>
      </c>
      <c r="D265" t="str">
        <f>IF(COUNTIF(eucalc_variables!A:A,A265)&gt;0,"yes","no")</f>
        <v>yes</v>
      </c>
    </row>
    <row r="266" spans="1:4">
      <c r="A266" t="s">
        <v>3683</v>
      </c>
      <c r="B266" t="s">
        <v>3791</v>
      </c>
      <c r="C266" t="s">
        <v>1707</v>
      </c>
      <c r="D266" t="str">
        <f>IF(COUNTIF(eucalc_variables!A:A,A266)&gt;0,"yes","no")</f>
        <v>yes</v>
      </c>
    </row>
    <row r="267" spans="1:4">
      <c r="A267" t="s">
        <v>3684</v>
      </c>
      <c r="B267" t="s">
        <v>3795</v>
      </c>
      <c r="C267" t="s">
        <v>1707</v>
      </c>
      <c r="D267" t="str">
        <f>IF(COUNTIF(eucalc_variables!A:A,A267)&gt;0,"yes","no")</f>
        <v>yes</v>
      </c>
    </row>
    <row r="268" spans="1:4">
      <c r="A268" t="s">
        <v>3667</v>
      </c>
      <c r="B268" t="s">
        <v>3799</v>
      </c>
      <c r="C268" t="s">
        <v>1707</v>
      </c>
      <c r="D268" t="str">
        <f>IF(COUNTIF(eucalc_variables!A:A,A268)&gt;0,"yes","no")</f>
        <v>yes</v>
      </c>
    </row>
    <row r="269" spans="1:4">
      <c r="A269" t="s">
        <v>3686</v>
      </c>
      <c r="B269" t="s">
        <v>3803</v>
      </c>
      <c r="C269" t="s">
        <v>1707</v>
      </c>
      <c r="D269" t="str">
        <f>IF(COUNTIF(eucalc_variables!A:A,A269)&gt;0,"yes","no")</f>
        <v>yes</v>
      </c>
    </row>
    <row r="270" spans="1:4">
      <c r="A270" t="s">
        <v>3603</v>
      </c>
      <c r="B270" t="s">
        <v>4106</v>
      </c>
      <c r="C270" t="s">
        <v>38</v>
      </c>
      <c r="D270" t="str">
        <f>IF(COUNTIF(eucalc_variables!A:A,A270)&gt;0,"yes","no")</f>
        <v>yes</v>
      </c>
    </row>
    <row r="271" spans="1:4">
      <c r="A271" t="s">
        <v>3605</v>
      </c>
      <c r="B271" t="s">
        <v>4111</v>
      </c>
      <c r="C271" t="s">
        <v>38</v>
      </c>
      <c r="D271" t="str">
        <f>IF(COUNTIF(eucalc_variables!A:A,A271)&gt;0,"yes","no")</f>
        <v>yes</v>
      </c>
    </row>
    <row r="272" spans="1:4">
      <c r="A272" t="s">
        <v>4392</v>
      </c>
      <c r="B272" t="s">
        <v>4393</v>
      </c>
      <c r="C272" t="s">
        <v>38</v>
      </c>
      <c r="D272" t="str">
        <f>IF(COUNTIF(eucalc_variables!A:A,A272)&gt;0,"yes","no")</f>
        <v>yes</v>
      </c>
    </row>
    <row r="273" spans="1:4">
      <c r="A273" t="s">
        <v>4401</v>
      </c>
      <c r="B273" t="s">
        <v>4402</v>
      </c>
      <c r="C273" t="s">
        <v>38</v>
      </c>
      <c r="D273" t="str">
        <f>IF(COUNTIF(eucalc_variables!A:A,A273)&gt;0,"yes","no")</f>
        <v>yes</v>
      </c>
    </row>
    <row r="274" spans="1:4">
      <c r="A274" t="s">
        <v>3696</v>
      </c>
      <c r="B274" t="s">
        <v>4301</v>
      </c>
      <c r="C274" t="s">
        <v>38</v>
      </c>
      <c r="D274" t="str">
        <f>IF(COUNTIF(eucalc_variables!A:A,A274)&gt;0,"yes","no")</f>
        <v>yes</v>
      </c>
    </row>
    <row r="275" spans="1:4">
      <c r="A275" t="s">
        <v>3700</v>
      </c>
      <c r="B275" t="s">
        <v>3808</v>
      </c>
      <c r="C275" t="s">
        <v>38</v>
      </c>
      <c r="D275" t="str">
        <f>IF(COUNTIF(eucalc_variables!A:A,A275)&gt;0,"yes","no")</f>
        <v>yes</v>
      </c>
    </row>
    <row r="276" spans="1:4">
      <c r="A276" t="s">
        <v>4072</v>
      </c>
      <c r="B276" t="s">
        <v>9261</v>
      </c>
      <c r="C276" t="s">
        <v>1707</v>
      </c>
      <c r="D276" t="str">
        <f>IF(COUNTIF(eucalc_variables!A:A,A276)&gt;0,"yes","no")</f>
        <v>yes</v>
      </c>
    </row>
    <row r="277" spans="1:4">
      <c r="A277" t="s">
        <v>4074</v>
      </c>
      <c r="B277" t="s">
        <v>9262</v>
      </c>
      <c r="C277" t="s">
        <v>1707</v>
      </c>
      <c r="D277" t="str">
        <f>IF(COUNTIF(eucalc_variables!A:A,A277)&gt;0,"yes","no")</f>
        <v>yes</v>
      </c>
    </row>
    <row r="278" spans="1:4">
      <c r="A278" t="s">
        <v>4068</v>
      </c>
      <c r="B278" t="s">
        <v>9263</v>
      </c>
      <c r="C278" t="s">
        <v>1707</v>
      </c>
      <c r="D278" t="str">
        <f>IF(COUNTIF(eucalc_variables!A:A,A278)&gt;0,"yes","no")</f>
        <v>yes</v>
      </c>
    </row>
    <row r="279" spans="1:4">
      <c r="A279" t="s">
        <v>4038</v>
      </c>
      <c r="B279" t="s">
        <v>4146</v>
      </c>
      <c r="C279" t="s">
        <v>38</v>
      </c>
      <c r="D279" t="str">
        <f>IF(COUNTIF(eucalc_variables!A:A,A279)&gt;0,"yes","no")</f>
        <v>yes</v>
      </c>
    </row>
    <row r="280" spans="1:4">
      <c r="A280" t="s">
        <v>4052</v>
      </c>
      <c r="B280" t="s">
        <v>9264</v>
      </c>
      <c r="C280" t="s">
        <v>38</v>
      </c>
      <c r="D280" t="str">
        <f>IF(COUNTIF(eucalc_variables!A:A,A280)&gt;0,"yes","no")</f>
        <v>yes</v>
      </c>
    </row>
    <row r="281" spans="1:4">
      <c r="A281" t="s">
        <v>4076</v>
      </c>
      <c r="B281" t="s">
        <v>9265</v>
      </c>
      <c r="C281" t="s">
        <v>1707</v>
      </c>
      <c r="D281" t="str">
        <f>IF(COUNTIF(eucalc_variables!A:A,A281)&gt;0,"yes","no")</f>
        <v>yes</v>
      </c>
    </row>
    <row r="282" spans="1:4">
      <c r="A282" t="s">
        <v>4079</v>
      </c>
      <c r="B282" t="s">
        <v>9266</v>
      </c>
      <c r="C282" t="s">
        <v>1707</v>
      </c>
      <c r="D282" t="str">
        <f>IF(COUNTIF(eucalc_variables!A:A,A282)&gt;0,"yes","no")</f>
        <v>yes</v>
      </c>
    </row>
    <row r="283" spans="1:4">
      <c r="A283" t="s">
        <v>4035</v>
      </c>
      <c r="B283" t="s">
        <v>9267</v>
      </c>
      <c r="C283" t="s">
        <v>1707</v>
      </c>
      <c r="D283" t="str">
        <f>IF(COUNTIF(eucalc_variables!A:A,A283)&gt;0,"yes","no")</f>
        <v>yes</v>
      </c>
    </row>
    <row r="284" spans="1:4">
      <c r="A284" t="s">
        <v>4030</v>
      </c>
      <c r="B284" t="s">
        <v>9268</v>
      </c>
      <c r="C284" t="s">
        <v>1707</v>
      </c>
      <c r="D284" t="str">
        <f>IF(COUNTIF(eucalc_variables!A:A,A284)&gt;0,"yes","no")</f>
        <v>yes</v>
      </c>
    </row>
    <row r="285" spans="1:4">
      <c r="A285" t="s">
        <v>4033</v>
      </c>
      <c r="B285" t="s">
        <v>9269</v>
      </c>
      <c r="C285" t="s">
        <v>1707</v>
      </c>
      <c r="D285" t="str">
        <f>IF(COUNTIF(eucalc_variables!A:A,A285)&gt;0,"yes","no")</f>
        <v>yes</v>
      </c>
    </row>
    <row r="286" spans="1:4">
      <c r="A286" t="s">
        <v>4039</v>
      </c>
      <c r="B286" t="s">
        <v>4118</v>
      </c>
      <c r="C286" t="s">
        <v>38</v>
      </c>
      <c r="D286" t="str">
        <f>IF(COUNTIF(eucalc_variables!A:A,A286)&gt;0,"yes","no")</f>
        <v>yes</v>
      </c>
    </row>
    <row r="287" spans="1:4">
      <c r="A287" t="s">
        <v>4042</v>
      </c>
      <c r="B287" t="s">
        <v>9270</v>
      </c>
      <c r="C287" t="s">
        <v>38</v>
      </c>
      <c r="D287" t="str">
        <f>IF(COUNTIF(eucalc_variables!A:A,A287)&gt;0,"yes","no")</f>
        <v>yes</v>
      </c>
    </row>
    <row r="288" spans="1:4">
      <c r="A288" t="s">
        <v>4044</v>
      </c>
      <c r="B288" t="s">
        <v>3845</v>
      </c>
      <c r="C288" t="s">
        <v>38</v>
      </c>
      <c r="D288" t="str">
        <f>IF(COUNTIF(eucalc_variables!A:A,A288)&gt;0,"yes","no")</f>
        <v>yes</v>
      </c>
    </row>
    <row r="289" spans="1:4">
      <c r="A289" t="s">
        <v>4047</v>
      </c>
      <c r="B289" t="s">
        <v>9271</v>
      </c>
      <c r="C289" t="s">
        <v>38</v>
      </c>
      <c r="D289" t="str">
        <f>IF(COUNTIF(eucalc_variables!A:A,A289)&gt;0,"yes","no")</f>
        <v>yes</v>
      </c>
    </row>
    <row r="290" spans="1:4">
      <c r="A290" t="s">
        <v>4085</v>
      </c>
      <c r="B290" t="s">
        <v>4203</v>
      </c>
      <c r="C290" t="s">
        <v>1707</v>
      </c>
      <c r="D290" t="str">
        <f>IF(COUNTIF(eucalc_variables!A:A,A290)&gt;0,"yes","no")</f>
        <v>yes</v>
      </c>
    </row>
    <row r="291" spans="1:4">
      <c r="A291" t="s">
        <v>4054</v>
      </c>
      <c r="B291" t="s">
        <v>9272</v>
      </c>
      <c r="C291" t="s">
        <v>38</v>
      </c>
      <c r="D291" t="str">
        <f>IF(COUNTIF(eucalc_variables!A:A,A291)&gt;0,"yes","no")</f>
        <v>yes</v>
      </c>
    </row>
    <row r="292" spans="1:4">
      <c r="A292" t="s">
        <v>4057</v>
      </c>
      <c r="B292" t="s">
        <v>9273</v>
      </c>
      <c r="C292" t="s">
        <v>38</v>
      </c>
      <c r="D292" t="str">
        <f>IF(COUNTIF(eucalc_variables!A:A,A292)&gt;0,"yes","no")</f>
        <v>yes</v>
      </c>
    </row>
    <row r="293" spans="1:4">
      <c r="A293" t="s">
        <v>4058</v>
      </c>
      <c r="B293" t="s">
        <v>9274</v>
      </c>
      <c r="C293" t="s">
        <v>38</v>
      </c>
      <c r="D293" t="str">
        <f>IF(COUNTIF(eucalc_variables!A:A,A293)&gt;0,"yes","no")</f>
        <v>yes</v>
      </c>
    </row>
    <row r="294" spans="1:4">
      <c r="A294" t="s">
        <v>4061</v>
      </c>
      <c r="B294" t="s">
        <v>9275</v>
      </c>
      <c r="C294" t="s">
        <v>38</v>
      </c>
      <c r="D294" t="str">
        <f>IF(COUNTIF(eucalc_variables!A:A,A294)&gt;0,"yes","no")</f>
        <v>yes</v>
      </c>
    </row>
    <row r="295" spans="1:4">
      <c r="A295" t="s">
        <v>4063</v>
      </c>
      <c r="B295" t="s">
        <v>9276</v>
      </c>
      <c r="C295" t="s">
        <v>38</v>
      </c>
      <c r="D295" t="str">
        <f>IF(COUNTIF(eucalc_variables!A:A,A295)&gt;0,"yes","no")</f>
        <v>yes</v>
      </c>
    </row>
    <row r="296" spans="1:4">
      <c r="A296" t="s">
        <v>4082</v>
      </c>
      <c r="B296" t="s">
        <v>9277</v>
      </c>
      <c r="C296" t="s">
        <v>1707</v>
      </c>
      <c r="D296" t="str">
        <f>IF(COUNTIF(eucalc_variables!A:A,A296)&gt;0,"yes","no")</f>
        <v>yes</v>
      </c>
    </row>
    <row r="297" spans="1:4">
      <c r="A297" t="s">
        <v>4029</v>
      </c>
      <c r="B297" t="s">
        <v>3895</v>
      </c>
      <c r="C297" t="s">
        <v>1707</v>
      </c>
      <c r="D297" t="str">
        <f>IF(COUNTIF(eucalc_variables!A:A,A297)&gt;0,"yes","no")</f>
        <v>yes</v>
      </c>
    </row>
    <row r="298" spans="1:4">
      <c r="A298" t="s">
        <v>4025</v>
      </c>
      <c r="B298" t="s">
        <v>4309</v>
      </c>
      <c r="C298" t="s">
        <v>38</v>
      </c>
      <c r="D298" t="str">
        <f>IF(COUNTIF(eucalc_variables!A:A,A298)&gt;0,"yes","no")</f>
        <v>yes</v>
      </c>
    </row>
    <row r="299" spans="1:4">
      <c r="A299" t="s">
        <v>3971</v>
      </c>
      <c r="B299" t="s">
        <v>3899</v>
      </c>
      <c r="C299" t="s">
        <v>1707</v>
      </c>
      <c r="D299" t="str">
        <f>IF(COUNTIF(eucalc_variables!A:A,A299)&gt;0,"yes","no")</f>
        <v>yes</v>
      </c>
    </row>
    <row r="300" spans="1:4">
      <c r="A300" t="s">
        <v>3973</v>
      </c>
      <c r="B300" t="s">
        <v>3903</v>
      </c>
      <c r="C300" t="s">
        <v>1707</v>
      </c>
      <c r="D300" t="str">
        <f>IF(COUNTIF(eucalc_variables!A:A,A300)&gt;0,"yes","no")</f>
        <v>yes</v>
      </c>
    </row>
    <row r="301" spans="1:4">
      <c r="A301" t="s">
        <v>4009</v>
      </c>
      <c r="B301" t="s">
        <v>4315</v>
      </c>
      <c r="C301" t="s">
        <v>38</v>
      </c>
      <c r="D301" t="str">
        <f>IF(COUNTIF(eucalc_variables!A:A,A301)&gt;0,"yes","no")</f>
        <v>yes</v>
      </c>
    </row>
    <row r="302" spans="1:4">
      <c r="A302" t="s">
        <v>3976</v>
      </c>
      <c r="B302" t="s">
        <v>3907</v>
      </c>
      <c r="C302" t="s">
        <v>1707</v>
      </c>
      <c r="D302" t="str">
        <f>IF(COUNTIF(eucalc_variables!A:A,A302)&gt;0,"yes","no")</f>
        <v>yes</v>
      </c>
    </row>
    <row r="303" spans="1:4">
      <c r="A303" t="s">
        <v>3978</v>
      </c>
      <c r="B303" t="s">
        <v>3909</v>
      </c>
      <c r="C303" t="s">
        <v>1707</v>
      </c>
      <c r="D303" t="str">
        <f>IF(COUNTIF(eucalc_variables!A:A,A303)&gt;0,"yes","no")</f>
        <v>yes</v>
      </c>
    </row>
    <row r="304" spans="1:4">
      <c r="A304" t="s">
        <v>3981</v>
      </c>
      <c r="B304" t="s">
        <v>3912</v>
      </c>
      <c r="C304" t="s">
        <v>1707</v>
      </c>
      <c r="D304" t="str">
        <f>IF(COUNTIF(eucalc_variables!A:A,A304)&gt;0,"yes","no")</f>
        <v>yes</v>
      </c>
    </row>
    <row r="305" spans="1:5">
      <c r="A305" t="s">
        <v>4014</v>
      </c>
      <c r="B305" t="s">
        <v>4285</v>
      </c>
      <c r="C305" t="s">
        <v>38</v>
      </c>
      <c r="D305" t="str">
        <f>IF(COUNTIF(eucalc_variables!A:A,A305)&gt;0,"yes","no")</f>
        <v>yes</v>
      </c>
    </row>
    <row r="306" spans="1:5">
      <c r="A306" t="s">
        <v>3983</v>
      </c>
      <c r="B306" t="s">
        <v>9278</v>
      </c>
      <c r="C306" t="s">
        <v>1707</v>
      </c>
      <c r="D306" t="str">
        <f>IF(COUNTIF(eucalc_variables!A:A,A306)&gt;0,"yes","no")</f>
        <v>yes</v>
      </c>
    </row>
    <row r="307" spans="1:5">
      <c r="A307" t="s">
        <v>3985</v>
      </c>
      <c r="B307" t="s">
        <v>3931</v>
      </c>
      <c r="C307" t="s">
        <v>1707</v>
      </c>
      <c r="D307" t="str">
        <f>IF(COUNTIF(eucalc_variables!A:A,A307)&gt;0,"yes","no")</f>
        <v>yes</v>
      </c>
    </row>
    <row r="308" spans="1:5">
      <c r="A308" t="s">
        <v>4048</v>
      </c>
      <c r="B308" t="s">
        <v>9279</v>
      </c>
      <c r="C308" t="s">
        <v>38</v>
      </c>
      <c r="D308" t="str">
        <f>IF(COUNTIF(eucalc_variables!A:A,A308)&gt;0,"yes","no")</f>
        <v>yes</v>
      </c>
    </row>
    <row r="309" spans="1:5">
      <c r="A309" t="s">
        <v>3986</v>
      </c>
      <c r="B309" t="s">
        <v>3933</v>
      </c>
      <c r="C309" t="s">
        <v>1707</v>
      </c>
      <c r="D309" t="str">
        <f>IF(COUNTIF(eucalc_variables!A:A,A309)&gt;0,"yes","no")</f>
        <v>yes</v>
      </c>
    </row>
    <row r="310" spans="1:5">
      <c r="A310" t="s">
        <v>4012</v>
      </c>
      <c r="B310" t="s">
        <v>9280</v>
      </c>
      <c r="C310" t="s">
        <v>1707</v>
      </c>
      <c r="D310" t="str">
        <f>IF(COUNTIF(eucalc_variables!A:A,A310)&gt;0,"yes","no")</f>
        <v>yes</v>
      </c>
    </row>
    <row r="311" spans="1:5">
      <c r="A311" t="s">
        <v>3990</v>
      </c>
      <c r="B311" t="s">
        <v>3936</v>
      </c>
      <c r="C311" t="s">
        <v>1707</v>
      </c>
      <c r="D311" t="str">
        <f>IF(COUNTIF(eucalc_variables!A:A,A311)&gt;0,"yes","no")</f>
        <v>yes</v>
      </c>
    </row>
    <row r="312" spans="1:5">
      <c r="A312" t="s">
        <v>3992</v>
      </c>
      <c r="B312" t="s">
        <v>3938</v>
      </c>
      <c r="C312" t="s">
        <v>1707</v>
      </c>
      <c r="D312" t="str">
        <f>IF(COUNTIF(eucalc_variables!A:A,A312)&gt;0,"yes","no")</f>
        <v>yes</v>
      </c>
    </row>
    <row r="313" spans="1:5">
      <c r="A313" t="s">
        <v>3995</v>
      </c>
      <c r="B313" t="s">
        <v>3941</v>
      </c>
      <c r="C313" t="s">
        <v>1707</v>
      </c>
      <c r="D313" t="str">
        <f>IF(COUNTIF(eucalc_variables!A:A,A313)&gt;0,"yes","no")</f>
        <v>yes</v>
      </c>
    </row>
    <row r="314" spans="1:5">
      <c r="A314" t="s">
        <v>3996</v>
      </c>
      <c r="B314" t="s">
        <v>3943</v>
      </c>
      <c r="C314" t="s">
        <v>1707</v>
      </c>
      <c r="D314" t="str">
        <f>IF(COUNTIF(eucalc_variables!A:A,A314)&gt;0,"yes","no")</f>
        <v>yes</v>
      </c>
    </row>
    <row r="315" spans="1:5">
      <c r="A315" t="s">
        <v>4023</v>
      </c>
      <c r="B315" t="s">
        <v>4267</v>
      </c>
      <c r="C315" t="s">
        <v>38</v>
      </c>
      <c r="D315" t="str">
        <f>IF(COUNTIF(eucalc_variables!A:A,A315)&gt;0,"yes","no")</f>
        <v>yes</v>
      </c>
    </row>
    <row r="316" spans="1:5">
      <c r="A316" t="s">
        <v>3999</v>
      </c>
      <c r="B316" t="s">
        <v>9281</v>
      </c>
      <c r="C316" t="s">
        <v>38</v>
      </c>
      <c r="D316" t="str">
        <f>IF(COUNTIF(eucalc_variables!A:A,A316)&gt;0,"yes","no")</f>
        <v>yes</v>
      </c>
    </row>
    <row r="317" spans="1:5">
      <c r="A317" s="198" t="s">
        <v>4221</v>
      </c>
      <c r="B317" t="s">
        <v>9282</v>
      </c>
      <c r="C317" t="s">
        <v>38</v>
      </c>
      <c r="D317" t="str">
        <f>IF(COUNTIF(eucalc_variables!A:A,A317)&gt;0,"yes","no")</f>
        <v>yes</v>
      </c>
      <c r="E317" s="198" t="s">
        <v>9283</v>
      </c>
    </row>
    <row r="318" spans="1:5">
      <c r="A318" t="s">
        <v>4018</v>
      </c>
      <c r="B318" t="s">
        <v>4312</v>
      </c>
      <c r="C318" t="s">
        <v>38</v>
      </c>
      <c r="D318" t="str">
        <f>IF(COUNTIF(eucalc_variables!A:A,A318)&gt;0,"yes","no")</f>
        <v>yes</v>
      </c>
    </row>
    <row r="319" spans="1:5">
      <c r="A319" t="s">
        <v>4020</v>
      </c>
      <c r="B319" t="s">
        <v>9284</v>
      </c>
      <c r="C319" t="s">
        <v>1707</v>
      </c>
      <c r="D319" t="str">
        <f>IF(COUNTIF(eucalc_variables!A:A,A319)&gt;0,"yes","no")</f>
        <v>yes</v>
      </c>
    </row>
    <row r="320" spans="1:5">
      <c r="A320" t="s">
        <v>4000</v>
      </c>
      <c r="B320" t="s">
        <v>3928</v>
      </c>
      <c r="C320" t="s">
        <v>1707</v>
      </c>
      <c r="D320" t="str">
        <f>IF(COUNTIF(eucalc_variables!A:A,A320)&gt;0,"yes","no")</f>
        <v>yes</v>
      </c>
    </row>
    <row r="321" spans="1:4">
      <c r="A321" t="s">
        <v>4003</v>
      </c>
      <c r="B321" t="s">
        <v>3926</v>
      </c>
      <c r="C321" t="s">
        <v>1707</v>
      </c>
      <c r="D321" t="str">
        <f>IF(COUNTIF(eucalc_variables!A:A,A321)&gt;0,"yes","no")</f>
        <v>yes</v>
      </c>
    </row>
    <row r="322" spans="1:4">
      <c r="A322" t="s">
        <v>4005</v>
      </c>
      <c r="B322" t="s">
        <v>3946</v>
      </c>
      <c r="C322" t="s">
        <v>1707</v>
      </c>
      <c r="D322" t="str">
        <f>IF(COUNTIF(eucalc_variables!A:A,A322)&gt;0,"yes","no")</f>
        <v>yes</v>
      </c>
    </row>
    <row r="323" spans="1:4">
      <c r="A323" t="s">
        <v>4007</v>
      </c>
      <c r="B323" t="s">
        <v>3948</v>
      </c>
      <c r="C323" t="s">
        <v>1707</v>
      </c>
      <c r="D323" t="str">
        <f>IF(COUNTIF(eucalc_variables!A:A,A323)&gt;0,"yes","no")</f>
        <v>yes</v>
      </c>
    </row>
    <row r="324" spans="1:4">
      <c r="A324" t="s">
        <v>3704</v>
      </c>
      <c r="B324" t="s">
        <v>4306</v>
      </c>
      <c r="C324" t="s">
        <v>38</v>
      </c>
      <c r="D324" t="str">
        <f>IF(COUNTIF(eucalc_variables!A:A,A324)&gt;0,"yes","no")</f>
        <v>yes</v>
      </c>
    </row>
    <row r="325" spans="1:4">
      <c r="A325" t="s">
        <v>4319</v>
      </c>
      <c r="B325" t="s">
        <v>4320</v>
      </c>
      <c r="C325" t="s">
        <v>38</v>
      </c>
      <c r="D325" t="str">
        <f>IF(COUNTIF(eucalc_variables!A:A,A325)&gt;0,"yes","no")</f>
        <v>yes</v>
      </c>
    </row>
    <row r="326" spans="1:4">
      <c r="A326" t="s">
        <v>3765</v>
      </c>
      <c r="B326" t="s">
        <v>4327</v>
      </c>
      <c r="C326" t="s">
        <v>38</v>
      </c>
      <c r="D326" t="str">
        <f>IF(COUNTIF(eucalc_variables!A:A,A326)&gt;0,"yes","no")</f>
        <v>yes</v>
      </c>
    </row>
    <row r="327" spans="1:4">
      <c r="A327" t="s">
        <v>3768</v>
      </c>
      <c r="B327" t="s">
        <v>4332</v>
      </c>
      <c r="C327" t="s">
        <v>38</v>
      </c>
      <c r="D327" t="str">
        <f>IF(COUNTIF(eucalc_variables!A:A,A327)&gt;0,"yes","no")</f>
        <v>yes</v>
      </c>
    </row>
    <row r="328" spans="1:4">
      <c r="A328" t="s">
        <v>3835</v>
      </c>
      <c r="B328" t="s">
        <v>3013</v>
      </c>
      <c r="C328" t="s">
        <v>1707</v>
      </c>
      <c r="D328" t="str">
        <f>IF(COUNTIF(eucalc_variables!A:A,A328)&gt;0,"yes","no")</f>
        <v>yes</v>
      </c>
    </row>
    <row r="329" spans="1:4">
      <c r="A329" t="s">
        <v>3893</v>
      </c>
      <c r="B329" t="s">
        <v>4356</v>
      </c>
      <c r="C329" t="s">
        <v>38</v>
      </c>
      <c r="D329" t="str">
        <f>IF(COUNTIF(eucalc_variables!A:A,A329)&gt;0,"yes","no")</f>
        <v>yes</v>
      </c>
    </row>
    <row r="330" spans="1:4">
      <c r="A330" t="s">
        <v>3858</v>
      </c>
      <c r="B330" t="s">
        <v>3952</v>
      </c>
      <c r="C330" t="s">
        <v>1707</v>
      </c>
      <c r="D330" t="str">
        <f>IF(COUNTIF(eucalc_variables!A:A,A330)&gt;0,"yes","no")</f>
        <v>yes</v>
      </c>
    </row>
    <row r="331" spans="1:4">
      <c r="A331" t="s">
        <v>3867</v>
      </c>
      <c r="B331" t="s">
        <v>3955</v>
      </c>
      <c r="C331" t="s">
        <v>1707</v>
      </c>
      <c r="D331" t="str">
        <f>IF(COUNTIF(eucalc_variables!A:A,A331)&gt;0,"yes","no")</f>
        <v>yes</v>
      </c>
    </row>
    <row r="332" spans="1:4">
      <c r="A332" t="s">
        <v>3870</v>
      </c>
      <c r="B332" t="s">
        <v>3957</v>
      </c>
      <c r="C332" t="s">
        <v>1707</v>
      </c>
      <c r="D332" t="str">
        <f>IF(COUNTIF(eucalc_variables!A:A,A332)&gt;0,"yes","no")</f>
        <v>yes</v>
      </c>
    </row>
    <row r="333" spans="1:4">
      <c r="A333" t="s">
        <v>3873</v>
      </c>
      <c r="B333" t="s">
        <v>3960</v>
      </c>
      <c r="C333" t="s">
        <v>1707</v>
      </c>
      <c r="D333" t="str">
        <f>IF(COUNTIF(eucalc_variables!A:A,A333)&gt;0,"yes","no")</f>
        <v>yes</v>
      </c>
    </row>
    <row r="334" spans="1:4">
      <c r="A334" t="s">
        <v>3876</v>
      </c>
      <c r="B334" t="s">
        <v>3962</v>
      </c>
      <c r="C334" t="s">
        <v>1707</v>
      </c>
      <c r="D334" t="str">
        <f>IF(COUNTIF(eucalc_variables!A:A,A334)&gt;0,"yes","no")</f>
        <v>yes</v>
      </c>
    </row>
    <row r="335" spans="1:4">
      <c r="A335" t="s">
        <v>3879</v>
      </c>
      <c r="B335" t="s">
        <v>3965</v>
      </c>
      <c r="C335" t="s">
        <v>1707</v>
      </c>
      <c r="D335" t="str">
        <f>IF(COUNTIF(eucalc_variables!A:A,A335)&gt;0,"yes","no")</f>
        <v>yes</v>
      </c>
    </row>
    <row r="336" spans="1:4">
      <c r="A336" t="s">
        <v>3882</v>
      </c>
      <c r="B336" t="s">
        <v>3967</v>
      </c>
      <c r="C336" t="s">
        <v>1707</v>
      </c>
      <c r="D336" t="str">
        <f>IF(COUNTIF(eucalc_variables!A:A,A336)&gt;0,"yes","no")</f>
        <v>yes</v>
      </c>
    </row>
    <row r="337" spans="1:4">
      <c r="A337" t="s">
        <v>3884</v>
      </c>
      <c r="B337" t="s">
        <v>3970</v>
      </c>
      <c r="C337" t="s">
        <v>1707</v>
      </c>
      <c r="D337" t="str">
        <f>IF(COUNTIF(eucalc_variables!A:A,A337)&gt;0,"yes","no")</f>
        <v>yes</v>
      </c>
    </row>
    <row r="338" spans="1:4">
      <c r="A338" t="s">
        <v>3887</v>
      </c>
      <c r="B338" t="s">
        <v>3972</v>
      </c>
      <c r="C338" t="s">
        <v>1707</v>
      </c>
      <c r="D338" t="str">
        <f>IF(COUNTIF(eucalc_variables!A:A,A338)&gt;0,"yes","no")</f>
        <v>yes</v>
      </c>
    </row>
    <row r="339" spans="1:4">
      <c r="A339" t="s">
        <v>3890</v>
      </c>
      <c r="B339" t="s">
        <v>3975</v>
      </c>
      <c r="C339" t="s">
        <v>1707</v>
      </c>
      <c r="D339" t="str">
        <f>IF(COUNTIF(eucalc_variables!A:A,A339)&gt;0,"yes","no")</f>
        <v>yes</v>
      </c>
    </row>
    <row r="340" spans="1:4">
      <c r="A340" t="s">
        <v>3708</v>
      </c>
      <c r="B340" t="s">
        <v>4414</v>
      </c>
      <c r="C340" t="s">
        <v>1707</v>
      </c>
      <c r="D340" t="str">
        <f>IF(COUNTIF(eucalc_variables!A:A,A340)&gt;0,"yes","no")</f>
        <v>yes</v>
      </c>
    </row>
    <row r="341" spans="1:4">
      <c r="A341" t="s">
        <v>3815</v>
      </c>
      <c r="B341" t="s">
        <v>3977</v>
      </c>
      <c r="C341" t="s">
        <v>1707</v>
      </c>
      <c r="D341" t="str">
        <f>IF(COUNTIF(eucalc_variables!A:A,A341)&gt;0,"yes","no")</f>
        <v>yes</v>
      </c>
    </row>
    <row r="342" spans="1:4">
      <c r="A342" t="s">
        <v>3817</v>
      </c>
      <c r="B342" t="s">
        <v>3980</v>
      </c>
      <c r="C342" t="s">
        <v>1707</v>
      </c>
      <c r="D342" t="str">
        <f>IF(COUNTIF(eucalc_variables!A:A,A342)&gt;0,"yes","no")</f>
        <v>yes</v>
      </c>
    </row>
    <row r="343" spans="1:4">
      <c r="A343" t="s">
        <v>3820</v>
      </c>
      <c r="B343" t="s">
        <v>3982</v>
      </c>
      <c r="C343" t="s">
        <v>1707</v>
      </c>
      <c r="D343" t="str">
        <f>IF(COUNTIF(eucalc_variables!A:A,A343)&gt;0,"yes","no")</f>
        <v>yes</v>
      </c>
    </row>
    <row r="344" spans="1:4">
      <c r="A344" t="s">
        <v>3862</v>
      </c>
      <c r="B344" t="s">
        <v>9285</v>
      </c>
      <c r="C344" t="s">
        <v>1707</v>
      </c>
      <c r="D344" t="str">
        <f>IF(COUNTIF(eucalc_variables!A:A,A344)&gt;0,"yes","no")</f>
        <v>yes</v>
      </c>
    </row>
    <row r="345" spans="1:4">
      <c r="A345" t="s">
        <v>4397</v>
      </c>
      <c r="B345" t="s">
        <v>4398</v>
      </c>
      <c r="C345" t="s">
        <v>38</v>
      </c>
      <c r="D345" t="str">
        <f>IF(COUNTIF(eucalc_variables!A:A,A345)&gt;0,"yes","no")</f>
        <v>yes</v>
      </c>
    </row>
    <row r="346" spans="1:4">
      <c r="A346" t="s">
        <v>3759</v>
      </c>
      <c r="B346" t="s">
        <v>9286</v>
      </c>
      <c r="C346" t="s">
        <v>38</v>
      </c>
      <c r="D346" t="str">
        <f>IF(COUNTIF(eucalc_variables!A:A,A346)&gt;0,"yes","no")</f>
        <v>yes</v>
      </c>
    </row>
    <row r="347" spans="1:4">
      <c r="A347" t="s">
        <v>3764</v>
      </c>
      <c r="B347" t="s">
        <v>9287</v>
      </c>
      <c r="C347" t="s">
        <v>38</v>
      </c>
      <c r="D347" t="str">
        <f>IF(COUNTIF(eucalc_variables!A:A,A347)&gt;0,"yes","no")</f>
        <v>yes</v>
      </c>
    </row>
    <row r="348" spans="1:4">
      <c r="A348" s="198" t="s">
        <v>3773</v>
      </c>
      <c r="B348" t="s">
        <v>9288</v>
      </c>
      <c r="C348" t="s">
        <v>38</v>
      </c>
      <c r="D348" t="str">
        <f>IF(COUNTIF(eucalc_variables!A:A,A348)&gt;0,"yes","no")</f>
        <v>yes</v>
      </c>
    </row>
    <row r="349" spans="1:4">
      <c r="A349" t="s">
        <v>3779</v>
      </c>
      <c r="B349" t="s">
        <v>9289</v>
      </c>
      <c r="C349" t="s">
        <v>1707</v>
      </c>
      <c r="D349" t="str">
        <f>IF(COUNTIF(eucalc_variables!A:A,A349)&gt;0,"yes","no")</f>
        <v>yes</v>
      </c>
    </row>
    <row r="350" spans="1:4">
      <c r="A350" t="s">
        <v>3784</v>
      </c>
      <c r="B350" t="s">
        <v>9290</v>
      </c>
      <c r="C350" t="s">
        <v>38</v>
      </c>
      <c r="D350" t="str">
        <f>IF(COUNTIF(eucalc_variables!A:A,A350)&gt;0,"yes","no")</f>
        <v>yes</v>
      </c>
    </row>
    <row r="351" spans="1:4">
      <c r="A351" s="198" t="s">
        <v>3787</v>
      </c>
      <c r="B351" t="s">
        <v>9291</v>
      </c>
      <c r="C351" t="s">
        <v>38</v>
      </c>
      <c r="D351" t="str">
        <f>IF(COUNTIF(eucalc_variables!A:A,A351)&gt;0,"yes","no")</f>
        <v>yes</v>
      </c>
    </row>
    <row r="352" spans="1:4">
      <c r="A352" s="198" t="s">
        <v>3711</v>
      </c>
      <c r="B352" t="s">
        <v>4472</v>
      </c>
      <c r="C352" t="s">
        <v>38</v>
      </c>
      <c r="D352" t="str">
        <f>IF(COUNTIF(eucalc_variables!A:A,A352)&gt;0,"yes","no")</f>
        <v>yes</v>
      </c>
    </row>
    <row r="353" spans="1:4">
      <c r="A353" s="198" t="s">
        <v>3717</v>
      </c>
      <c r="B353" t="s">
        <v>4476</v>
      </c>
      <c r="C353" t="s">
        <v>38</v>
      </c>
      <c r="D353" t="str">
        <f>IF(COUNTIF(eucalc_variables!A:A,A353)&gt;0,"yes","no")</f>
        <v>yes</v>
      </c>
    </row>
    <row r="354" spans="1:4">
      <c r="A354" t="s">
        <v>3722</v>
      </c>
      <c r="B354" t="s">
        <v>9292</v>
      </c>
      <c r="C354" t="s">
        <v>1707</v>
      </c>
      <c r="D354" t="str">
        <f>IF(COUNTIF(eucalc_variables!A:A,A354)&gt;0,"yes","no")</f>
        <v>yes</v>
      </c>
    </row>
    <row r="355" spans="1:4">
      <c r="A355" t="s">
        <v>3744</v>
      </c>
      <c r="B355" t="s">
        <v>4480</v>
      </c>
      <c r="C355" t="s">
        <v>38</v>
      </c>
      <c r="D355" t="str">
        <f>IF(COUNTIF(eucalc_variables!A:A,A355)&gt;0,"yes","no")</f>
        <v>yes</v>
      </c>
    </row>
    <row r="356" spans="1:4">
      <c r="A356" t="s">
        <v>3726</v>
      </c>
      <c r="B356" t="s">
        <v>9293</v>
      </c>
      <c r="C356" t="s">
        <v>1707</v>
      </c>
      <c r="D356" t="str">
        <f>IF(COUNTIF(eucalc_variables!A:A,A356)&gt;0,"yes","no")</f>
        <v>yes</v>
      </c>
    </row>
    <row r="357" spans="1:4">
      <c r="A357" s="198" t="s">
        <v>3728</v>
      </c>
      <c r="B357" t="s">
        <v>4498</v>
      </c>
      <c r="C357" t="s">
        <v>38</v>
      </c>
      <c r="D357" t="str">
        <f>IF(COUNTIF(eucalc_variables!A:A,A357)&gt;0,"yes","no")</f>
        <v>yes</v>
      </c>
    </row>
    <row r="358" spans="1:4">
      <c r="A358" t="s">
        <v>3730</v>
      </c>
      <c r="B358" t="s">
        <v>4493</v>
      </c>
      <c r="C358" t="s">
        <v>1707</v>
      </c>
      <c r="D358" t="str">
        <f>IF(COUNTIF(eucalc_variables!A:A,A358)&gt;0,"yes","no")</f>
        <v>yes</v>
      </c>
    </row>
    <row r="359" spans="1:4">
      <c r="A359" t="s">
        <v>3733</v>
      </c>
      <c r="B359" t="s">
        <v>4501</v>
      </c>
      <c r="C359" t="s">
        <v>38</v>
      </c>
      <c r="D359" t="str">
        <f>IF(COUNTIF(eucalc_variables!A:A,A359)&gt;0,"yes","no")</f>
        <v>yes</v>
      </c>
    </row>
    <row r="360" spans="1:4">
      <c r="A360" t="s">
        <v>3735</v>
      </c>
      <c r="B360" t="s">
        <v>4504</v>
      </c>
      <c r="C360" t="s">
        <v>38</v>
      </c>
      <c r="D360" t="str">
        <f>IF(COUNTIF(eucalc_variables!A:A,A360)&gt;0,"yes","no")</f>
        <v>yes</v>
      </c>
    </row>
    <row r="361" spans="1:4">
      <c r="A361" t="s">
        <v>3748</v>
      </c>
      <c r="B361" t="s">
        <v>4507</v>
      </c>
      <c r="C361" t="s">
        <v>38</v>
      </c>
      <c r="D361" t="str">
        <f>IF(COUNTIF(eucalc_variables!A:A,A361)&gt;0,"yes","no")</f>
        <v>yes</v>
      </c>
    </row>
    <row r="362" spans="1:4">
      <c r="A362" t="s">
        <v>3737</v>
      </c>
      <c r="B362" t="s">
        <v>9294</v>
      </c>
      <c r="C362" t="s">
        <v>1707</v>
      </c>
      <c r="D362" t="str">
        <f>IF(COUNTIF(eucalc_variables!A:A,A362)&gt;0,"yes","no")</f>
        <v>yes</v>
      </c>
    </row>
    <row r="363" spans="1:4">
      <c r="A363" t="s">
        <v>4428</v>
      </c>
      <c r="B363" t="s">
        <v>9295</v>
      </c>
      <c r="C363" t="s">
        <v>1707</v>
      </c>
      <c r="D363" t="str">
        <f>IF(COUNTIF(eucalc_variables!A:A,A363)&gt;0,"yes","no")</f>
        <v>yes</v>
      </c>
    </row>
    <row r="364" spans="1:4">
      <c r="A364" t="s">
        <v>4632</v>
      </c>
      <c r="B364" t="s">
        <v>4633</v>
      </c>
      <c r="C364" t="s">
        <v>38</v>
      </c>
      <c r="D364" t="str">
        <f>IF(COUNTIF(eucalc_variables!A:A,A364)&gt;0,"yes","no")</f>
        <v>yes</v>
      </c>
    </row>
    <row r="365" spans="1:4">
      <c r="A365" t="s">
        <v>4435</v>
      </c>
      <c r="B365" t="s">
        <v>9296</v>
      </c>
      <c r="C365" t="s">
        <v>1707</v>
      </c>
      <c r="D365" t="str">
        <f>IF(COUNTIF(eucalc_variables!A:A,A365)&gt;0,"yes","no")</f>
        <v>yes</v>
      </c>
    </row>
    <row r="366" spans="1:4">
      <c r="A366" t="s">
        <v>4636</v>
      </c>
      <c r="B366" t="s">
        <v>4637</v>
      </c>
      <c r="C366" t="s">
        <v>38</v>
      </c>
      <c r="D366" t="str">
        <f>IF(COUNTIF(eucalc_variables!A:A,A366)&gt;0,"yes","no")</f>
        <v>yes</v>
      </c>
    </row>
    <row r="367" spans="1:4">
      <c r="A367" t="s">
        <v>3741</v>
      </c>
      <c r="B367" t="s">
        <v>4483</v>
      </c>
      <c r="C367" t="s">
        <v>38</v>
      </c>
      <c r="D367" t="str">
        <f>IF(COUNTIF(eucalc_variables!A:A,A367)&gt;0,"yes","no")</f>
        <v>yes</v>
      </c>
    </row>
    <row r="368" spans="1:4">
      <c r="A368" t="s">
        <v>3752</v>
      </c>
      <c r="B368" t="s">
        <v>9297</v>
      </c>
      <c r="C368" t="s">
        <v>1707</v>
      </c>
      <c r="D368" t="str">
        <f>IF(COUNTIF(eucalc_variables!A:A,A368)&gt;0,"yes","no")</f>
        <v>yes</v>
      </c>
    </row>
    <row r="369" spans="1:4">
      <c r="A369" t="s">
        <v>3756</v>
      </c>
      <c r="B369" t="s">
        <v>4486</v>
      </c>
      <c r="C369" t="s">
        <v>38</v>
      </c>
      <c r="D369" t="str">
        <f>IF(COUNTIF(eucalc_variables!A:A,A369)&gt;0,"yes","no")</f>
        <v>yes</v>
      </c>
    </row>
    <row r="370" spans="1:4">
      <c r="A370" t="s">
        <v>3843</v>
      </c>
      <c r="B370" t="s">
        <v>9298</v>
      </c>
      <c r="C370" t="s">
        <v>1707</v>
      </c>
      <c r="D370" t="str">
        <f>IF(COUNTIF(eucalc_variables!A:A,A370)&gt;0,"yes","no")</f>
        <v>yes</v>
      </c>
    </row>
    <row r="371" spans="1:4">
      <c r="A371" t="s">
        <v>3861</v>
      </c>
      <c r="B371" t="s">
        <v>9299</v>
      </c>
      <c r="C371" t="s">
        <v>1707</v>
      </c>
      <c r="D371" t="str">
        <f>IF(COUNTIF(eucalc_variables!A:A,A371)&gt;0,"yes","no")</f>
        <v>yes</v>
      </c>
    </row>
    <row r="372" spans="1:4">
      <c r="A372" t="s">
        <v>4337</v>
      </c>
      <c r="B372" t="s">
        <v>4338</v>
      </c>
      <c r="C372" t="s">
        <v>38</v>
      </c>
      <c r="D372" t="str">
        <f>IF(COUNTIF(eucalc_variables!A:A,A372)&gt;0,"yes","no")</f>
        <v>yes</v>
      </c>
    </row>
    <row r="373" spans="1:4">
      <c r="A373" t="s">
        <v>3848</v>
      </c>
      <c r="B373" t="s">
        <v>9300</v>
      </c>
      <c r="C373" t="s">
        <v>1707</v>
      </c>
      <c r="D373" t="str">
        <f>IF(COUNTIF(eucalc_variables!A:A,A373)&gt;0,"yes","no")</f>
        <v>yes</v>
      </c>
    </row>
    <row r="374" spans="1:4">
      <c r="A374" t="s">
        <v>3851</v>
      </c>
      <c r="B374" t="s">
        <v>9301</v>
      </c>
      <c r="C374" t="s">
        <v>1707</v>
      </c>
      <c r="D374" t="str">
        <f>IF(COUNTIF(eucalc_variables!A:A,A374)&gt;0,"yes","no")</f>
        <v>yes</v>
      </c>
    </row>
    <row r="375" spans="1:4">
      <c r="A375" t="s">
        <v>3855</v>
      </c>
      <c r="B375" t="s">
        <v>9302</v>
      </c>
      <c r="C375" t="s">
        <v>1707</v>
      </c>
      <c r="D375" t="str">
        <f>IF(COUNTIF(eucalc_variables!A:A,A375)&gt;0,"yes","no")</f>
        <v>yes</v>
      </c>
    </row>
    <row r="376" spans="1:4">
      <c r="A376" t="s">
        <v>4547</v>
      </c>
      <c r="B376" t="s">
        <v>4071</v>
      </c>
      <c r="C376" t="s">
        <v>1707</v>
      </c>
      <c r="D376" t="str">
        <f>IF(COUNTIF(eucalc_variables!A:A,A376)&gt;0,"yes","no")</f>
        <v>yes</v>
      </c>
    </row>
    <row r="377" spans="1:4">
      <c r="A377" t="s">
        <v>4640</v>
      </c>
      <c r="B377" t="s">
        <v>4641</v>
      </c>
      <c r="C377" t="s">
        <v>38</v>
      </c>
      <c r="D377" t="str">
        <f>IF(COUNTIF(eucalc_variables!A:A,A377)&gt;0,"yes","no")</f>
        <v>yes</v>
      </c>
    </row>
    <row r="378" spans="1:4">
      <c r="A378" t="s">
        <v>3790</v>
      </c>
      <c r="B378" t="s">
        <v>4123</v>
      </c>
      <c r="C378" t="s">
        <v>1707</v>
      </c>
      <c r="D378" t="str">
        <f>IF(COUNTIF(eucalc_variables!A:A,A378)&gt;0,"yes","no")</f>
        <v>yes</v>
      </c>
    </row>
    <row r="379" spans="1:4">
      <c r="A379" t="s">
        <v>3792</v>
      </c>
      <c r="B379" t="s">
        <v>4125</v>
      </c>
      <c r="C379" t="s">
        <v>1707</v>
      </c>
      <c r="D379" t="str">
        <f>IF(COUNTIF(eucalc_variables!A:A,A379)&gt;0,"yes","no")</f>
        <v>yes</v>
      </c>
    </row>
    <row r="380" spans="1:4">
      <c r="A380" t="s">
        <v>3794</v>
      </c>
      <c r="B380" t="s">
        <v>9303</v>
      </c>
      <c r="C380" t="s">
        <v>1707</v>
      </c>
      <c r="D380" t="str">
        <f>IF(COUNTIF(eucalc_variables!A:A,A380)&gt;0,"yes","no")</f>
        <v>yes</v>
      </c>
    </row>
    <row r="381" spans="1:4">
      <c r="A381" t="s">
        <v>4556</v>
      </c>
      <c r="B381" t="s">
        <v>9304</v>
      </c>
      <c r="C381" t="s">
        <v>1707</v>
      </c>
      <c r="D381" t="str">
        <f>IF(COUNTIF(eucalc_variables!A:A,A381)&gt;0,"yes","no")</f>
        <v>yes</v>
      </c>
    </row>
    <row r="382" spans="1:4">
      <c r="A382" t="s">
        <v>4644</v>
      </c>
      <c r="B382" t="s">
        <v>4645</v>
      </c>
      <c r="C382" t="s">
        <v>38</v>
      </c>
      <c r="D382" t="str">
        <f>IF(COUNTIF(eucalc_variables!A:A,A382)&gt;0,"yes","no")</f>
        <v>yes</v>
      </c>
    </row>
    <row r="383" spans="1:4">
      <c r="A383" t="s">
        <v>3796</v>
      </c>
      <c r="B383" t="s">
        <v>4127</v>
      </c>
      <c r="C383" t="s">
        <v>1707</v>
      </c>
      <c r="D383" t="str">
        <f>IF(COUNTIF(eucalc_variables!A:A,A383)&gt;0,"yes","no")</f>
        <v>yes</v>
      </c>
    </row>
    <row r="384" spans="1:4">
      <c r="A384" t="s">
        <v>3798</v>
      </c>
      <c r="B384" t="s">
        <v>4130</v>
      </c>
      <c r="C384" t="s">
        <v>1707</v>
      </c>
      <c r="D384" t="str">
        <f>IF(COUNTIF(eucalc_variables!A:A,A384)&gt;0,"yes","no")</f>
        <v>yes</v>
      </c>
    </row>
    <row r="385" spans="1:4">
      <c r="A385" t="s">
        <v>3800</v>
      </c>
      <c r="B385" t="s">
        <v>4136</v>
      </c>
      <c r="C385" t="s">
        <v>1707</v>
      </c>
      <c r="D385" t="str">
        <f>IF(COUNTIF(eucalc_variables!A:A,A385)&gt;0,"yes","no")</f>
        <v>yes</v>
      </c>
    </row>
    <row r="386" spans="1:4">
      <c r="A386" t="s">
        <v>4563</v>
      </c>
      <c r="B386" t="s">
        <v>9305</v>
      </c>
      <c r="C386" t="s">
        <v>1707</v>
      </c>
      <c r="D386" t="str">
        <f>IF(COUNTIF(eucalc_variables!A:A,A386)&gt;0,"yes","no")</f>
        <v>yes</v>
      </c>
    </row>
    <row r="387" spans="1:4">
      <c r="A387" t="s">
        <v>4648</v>
      </c>
      <c r="B387" t="s">
        <v>4649</v>
      </c>
      <c r="C387" t="s">
        <v>38</v>
      </c>
      <c r="D387" t="str">
        <f>IF(COUNTIF(eucalc_variables!A:A,A387)&gt;0,"yes","no")</f>
        <v>yes</v>
      </c>
    </row>
    <row r="388" spans="1:4">
      <c r="A388" t="s">
        <v>3802</v>
      </c>
      <c r="B388" t="s">
        <v>4133</v>
      </c>
      <c r="C388" t="s">
        <v>1707</v>
      </c>
      <c r="D388" t="str">
        <f>IF(COUNTIF(eucalc_variables!A:A,A388)&gt;0,"yes","no")</f>
        <v>yes</v>
      </c>
    </row>
    <row r="389" spans="1:4">
      <c r="A389" t="s">
        <v>3846</v>
      </c>
      <c r="B389" t="s">
        <v>4088</v>
      </c>
      <c r="C389" t="s">
        <v>1707</v>
      </c>
      <c r="D389" t="str">
        <f>IF(COUNTIF(eucalc_variables!A:A,A389)&gt;0,"yes","no")</f>
        <v>yes</v>
      </c>
    </row>
    <row r="390" spans="1:4">
      <c r="A390" t="s">
        <v>3897</v>
      </c>
      <c r="B390" t="s">
        <v>4342</v>
      </c>
      <c r="C390" t="s">
        <v>38</v>
      </c>
      <c r="D390" t="str">
        <f>IF(COUNTIF(eucalc_variables!A:A,A390)&gt;0,"yes","no")</f>
        <v>yes</v>
      </c>
    </row>
    <row r="391" spans="1:4">
      <c r="A391" t="s">
        <v>3821</v>
      </c>
      <c r="B391" t="s">
        <v>4091</v>
      </c>
      <c r="C391" t="s">
        <v>1707</v>
      </c>
      <c r="D391" t="str">
        <f>IF(COUNTIF(eucalc_variables!A:A,A391)&gt;0,"yes","no")</f>
        <v>yes</v>
      </c>
    </row>
    <row r="392" spans="1:4">
      <c r="A392" t="s">
        <v>3823</v>
      </c>
      <c r="B392" t="s">
        <v>4094</v>
      </c>
      <c r="C392" t="s">
        <v>1707</v>
      </c>
      <c r="D392" t="str">
        <f>IF(COUNTIF(eucalc_variables!A:A,A392)&gt;0,"yes","no")</f>
        <v>yes</v>
      </c>
    </row>
    <row r="393" spans="1:4">
      <c r="A393" t="s">
        <v>3826</v>
      </c>
      <c r="B393" t="s">
        <v>4096</v>
      </c>
      <c r="C393" t="s">
        <v>1707</v>
      </c>
      <c r="D393" t="str">
        <f>IF(COUNTIF(eucalc_variables!A:A,A393)&gt;0,"yes","no")</f>
        <v>yes</v>
      </c>
    </row>
    <row r="394" spans="1:4">
      <c r="A394" t="s">
        <v>4579</v>
      </c>
      <c r="B394" t="s">
        <v>9306</v>
      </c>
      <c r="C394" t="s">
        <v>1707</v>
      </c>
      <c r="D394" t="str">
        <f>IF(COUNTIF(eucalc_variables!A:A,A394)&gt;0,"yes","no")</f>
        <v>yes</v>
      </c>
    </row>
    <row r="395" spans="1:4">
      <c r="A395" t="s">
        <v>4653</v>
      </c>
      <c r="B395" t="s">
        <v>4654</v>
      </c>
      <c r="C395" t="s">
        <v>38</v>
      </c>
      <c r="D395" t="str">
        <f>IF(COUNTIF(eucalc_variables!A:A,A395)&gt;0,"yes","no")</f>
        <v>yes</v>
      </c>
    </row>
    <row r="396" spans="1:4">
      <c r="A396" t="s">
        <v>3804</v>
      </c>
      <c r="B396" t="s">
        <v>9307</v>
      </c>
      <c r="C396" t="s">
        <v>1707</v>
      </c>
      <c r="D396" t="str">
        <f>IF(COUNTIF(eucalc_variables!A:A,A396)&gt;0,"yes","no")</f>
        <v>yes</v>
      </c>
    </row>
    <row r="397" spans="1:4">
      <c r="A397" t="s">
        <v>4596</v>
      </c>
      <c r="B397" t="s">
        <v>9308</v>
      </c>
      <c r="C397" t="s">
        <v>1707</v>
      </c>
      <c r="D397" t="str">
        <f>IF(COUNTIF(eucalc_variables!A:A,A397)&gt;0,"yes","no")</f>
        <v>yes</v>
      </c>
    </row>
    <row r="398" spans="1:4">
      <c r="A398" t="s">
        <v>4657</v>
      </c>
      <c r="B398" t="s">
        <v>4658</v>
      </c>
      <c r="C398" t="s">
        <v>38</v>
      </c>
      <c r="D398" t="str">
        <f>IF(COUNTIF(eucalc_variables!A:A,A398)&gt;0,"yes","no")</f>
        <v>yes</v>
      </c>
    </row>
    <row r="399" spans="1:4">
      <c r="A399" t="s">
        <v>3806</v>
      </c>
      <c r="B399" t="s">
        <v>4121</v>
      </c>
      <c r="C399" t="s">
        <v>1707</v>
      </c>
      <c r="D399" t="str">
        <f>IF(COUNTIF(eucalc_variables!A:A,A399)&gt;0,"yes","no")</f>
        <v>yes</v>
      </c>
    </row>
    <row r="400" spans="1:4">
      <c r="A400" t="s">
        <v>3809</v>
      </c>
      <c r="B400" t="s">
        <v>4119</v>
      </c>
      <c r="C400" t="s">
        <v>1707</v>
      </c>
      <c r="D400" t="str">
        <f>IF(COUNTIF(eucalc_variables!A:A,A400)&gt;0,"yes","no")</f>
        <v>yes</v>
      </c>
    </row>
    <row r="401" spans="1:4">
      <c r="A401" t="s">
        <v>4622</v>
      </c>
      <c r="B401" t="s">
        <v>8884</v>
      </c>
      <c r="C401" t="s">
        <v>1707</v>
      </c>
      <c r="D401" t="str">
        <f>IF(COUNTIF(eucalc_variables!A:A,A401)&gt;0,"yes","no")</f>
        <v>yes</v>
      </c>
    </row>
    <row r="402" spans="1:4">
      <c r="A402" t="s">
        <v>4661</v>
      </c>
      <c r="B402" t="s">
        <v>4662</v>
      </c>
      <c r="C402" t="s">
        <v>38</v>
      </c>
      <c r="D402" t="str">
        <f>IF(COUNTIF(eucalc_variables!A:A,A402)&gt;0,"yes","no")</f>
        <v>yes</v>
      </c>
    </row>
    <row r="403" spans="1:4">
      <c r="A403" t="s">
        <v>3812</v>
      </c>
      <c r="B403" t="s">
        <v>4345</v>
      </c>
      <c r="C403" t="s">
        <v>38</v>
      </c>
      <c r="D403" t="str">
        <f>IF(COUNTIF(eucalc_variables!A:A,A403)&gt;0,"yes","no")</f>
        <v>yes</v>
      </c>
    </row>
    <row r="404" spans="1:4">
      <c r="A404" t="s">
        <v>4349</v>
      </c>
      <c r="B404" t="s">
        <v>4350</v>
      </c>
      <c r="C404" t="s">
        <v>38</v>
      </c>
      <c r="D404" t="str">
        <f>IF(COUNTIF(eucalc_variables!A:A,A404)&gt;0,"yes","no")</f>
        <v>yes</v>
      </c>
    </row>
    <row r="405" spans="1:4">
      <c r="A405" t="s">
        <v>3865</v>
      </c>
      <c r="B405" t="s">
        <v>9309</v>
      </c>
      <c r="C405" t="s">
        <v>1707</v>
      </c>
      <c r="D405" t="str">
        <f>IF(COUNTIF(eucalc_variables!A:A,A405)&gt;0,"yes","no")</f>
        <v>yes</v>
      </c>
    </row>
    <row r="406" spans="1:4">
      <c r="A406" t="s">
        <v>3839</v>
      </c>
      <c r="B406" t="s">
        <v>4353</v>
      </c>
      <c r="C406" t="s">
        <v>38</v>
      </c>
      <c r="D406" t="str">
        <f>IF(COUNTIF(eucalc_variables!A:A,A406)&gt;0,"yes","no")</f>
        <v>yes</v>
      </c>
    </row>
    <row r="407" spans="1:4">
      <c r="A407" t="s">
        <v>3830</v>
      </c>
      <c r="B407" t="s">
        <v>4147</v>
      </c>
      <c r="C407" t="s">
        <v>1707</v>
      </c>
      <c r="D407" t="str">
        <f>IF(COUNTIF(eucalc_variables!A:A,A407)&gt;0,"yes","no")</f>
        <v>yes</v>
      </c>
    </row>
    <row r="408" spans="1:4">
      <c r="A408" t="s">
        <v>3901</v>
      </c>
      <c r="B408" t="s">
        <v>4149</v>
      </c>
      <c r="C408" t="s">
        <v>1707</v>
      </c>
      <c r="D408" t="str">
        <f>IF(COUNTIF(eucalc_variables!A:A,A408)&gt;0,"yes","no")</f>
        <v>yes</v>
      </c>
    </row>
    <row r="409" spans="1:4">
      <c r="A409" t="s">
        <v>3904</v>
      </c>
      <c r="B409" t="s">
        <v>4151</v>
      </c>
      <c r="C409" t="s">
        <v>1707</v>
      </c>
      <c r="D409" t="str">
        <f>IF(COUNTIF(eucalc_variables!A:A,A409)&gt;0,"yes","no")</f>
        <v>yes</v>
      </c>
    </row>
    <row r="410" spans="1:4">
      <c r="A410" t="s">
        <v>3908</v>
      </c>
      <c r="B410" t="s">
        <v>4153</v>
      </c>
      <c r="C410" t="s">
        <v>1707</v>
      </c>
      <c r="D410" t="str">
        <f>IF(COUNTIF(eucalc_variables!A:A,A410)&gt;0,"yes","no")</f>
        <v>yes</v>
      </c>
    </row>
    <row r="411" spans="1:4">
      <c r="A411" t="s">
        <v>3910</v>
      </c>
      <c r="B411" t="s">
        <v>4156</v>
      </c>
      <c r="C411" t="s">
        <v>1707</v>
      </c>
      <c r="D411" t="str">
        <f>IF(COUNTIF(eucalc_variables!A:A,A411)&gt;0,"yes","no")</f>
        <v>yes</v>
      </c>
    </row>
    <row r="412" spans="1:4">
      <c r="A412" t="s">
        <v>3913</v>
      </c>
      <c r="B412" t="s">
        <v>4159</v>
      </c>
      <c r="C412" t="s">
        <v>1707</v>
      </c>
      <c r="D412" t="str">
        <f>IF(COUNTIF(eucalc_variables!A:A,A412)&gt;0,"yes","no")</f>
        <v>yes</v>
      </c>
    </row>
    <row r="413" spans="1:4">
      <c r="A413" t="s">
        <v>3915</v>
      </c>
      <c r="B413" t="s">
        <v>4161</v>
      </c>
      <c r="C413" t="s">
        <v>1707</v>
      </c>
      <c r="D413" t="str">
        <f>IF(COUNTIF(eucalc_variables!A:A,A413)&gt;0,"yes","no")</f>
        <v>yes</v>
      </c>
    </row>
    <row r="414" spans="1:4">
      <c r="A414" t="s">
        <v>3918</v>
      </c>
      <c r="B414" t="s">
        <v>4163</v>
      </c>
      <c r="C414" t="s">
        <v>1707</v>
      </c>
      <c r="D414" t="str">
        <f>IF(COUNTIF(eucalc_variables!A:A,A414)&gt;0,"yes","no")</f>
        <v>yes</v>
      </c>
    </row>
    <row r="415" spans="1:4">
      <c r="A415" t="s">
        <v>3942</v>
      </c>
      <c r="B415" t="s">
        <v>4165</v>
      </c>
      <c r="C415" t="s">
        <v>1707</v>
      </c>
      <c r="D415" t="str">
        <f>IF(COUNTIF(eucalc_variables!A:A,A415)&gt;0,"yes","no")</f>
        <v>yes</v>
      </c>
    </row>
    <row r="416" spans="1:4">
      <c r="A416" t="s">
        <v>3944</v>
      </c>
      <c r="B416" t="s">
        <v>4168</v>
      </c>
      <c r="C416" t="s">
        <v>1707</v>
      </c>
      <c r="D416" t="str">
        <f>IF(COUNTIF(eucalc_variables!A:A,A416)&gt;0,"yes","no")</f>
        <v>yes</v>
      </c>
    </row>
    <row r="417" spans="1:4">
      <c r="A417" t="s">
        <v>3947</v>
      </c>
      <c r="B417" t="s">
        <v>4170</v>
      </c>
      <c r="C417" t="s">
        <v>1707</v>
      </c>
      <c r="D417" t="str">
        <f>IF(COUNTIF(eucalc_variables!A:A,A417)&gt;0,"yes","no")</f>
        <v>yes</v>
      </c>
    </row>
    <row r="418" spans="1:4">
      <c r="A418" t="s">
        <v>3958</v>
      </c>
      <c r="B418" t="s">
        <v>4172</v>
      </c>
      <c r="C418" t="s">
        <v>1707</v>
      </c>
      <c r="D418" t="str">
        <f>IF(COUNTIF(eucalc_variables!A:A,A418)&gt;0,"yes","no")</f>
        <v>yes</v>
      </c>
    </row>
    <row r="419" spans="1:4">
      <c r="A419" t="s">
        <v>3949</v>
      </c>
      <c r="B419" t="s">
        <v>4738</v>
      </c>
      <c r="C419" t="s">
        <v>38</v>
      </c>
      <c r="D419" t="str">
        <f>IF(COUNTIF(eucalc_variables!A:A,A419)&gt;0,"yes","no")</f>
        <v>yes</v>
      </c>
    </row>
    <row r="420" spans="1:4">
      <c r="A420" t="s">
        <v>3951</v>
      </c>
      <c r="B420" t="s">
        <v>4174</v>
      </c>
      <c r="C420" t="s">
        <v>1707</v>
      </c>
      <c r="D420" t="str">
        <f>IF(COUNTIF(eucalc_variables!A:A,A420)&gt;0,"yes","no")</f>
        <v>yes</v>
      </c>
    </row>
    <row r="421" spans="1:4">
      <c r="A421" t="s">
        <v>3953</v>
      </c>
      <c r="B421" t="s">
        <v>4741</v>
      </c>
      <c r="C421" t="s">
        <v>38</v>
      </c>
      <c r="D421" t="str">
        <f>IF(COUNTIF(eucalc_variables!A:A,A421)&gt;0,"yes","no")</f>
        <v>yes</v>
      </c>
    </row>
    <row r="422" spans="1:4">
      <c r="A422" t="s">
        <v>3956</v>
      </c>
      <c r="B422" t="s">
        <v>4744</v>
      </c>
      <c r="C422" t="s">
        <v>38</v>
      </c>
      <c r="D422" t="str">
        <f>IF(COUNTIF(eucalc_variables!A:A,A422)&gt;0,"yes","no")</f>
        <v>yes</v>
      </c>
    </row>
    <row r="423" spans="1:4">
      <c r="A423" t="s">
        <v>3961</v>
      </c>
      <c r="B423" t="s">
        <v>4176</v>
      </c>
      <c r="C423" t="s">
        <v>1707</v>
      </c>
      <c r="D423" t="str">
        <f>IF(COUNTIF(eucalc_variables!A:A,A423)&gt;0,"yes","no")</f>
        <v>yes</v>
      </c>
    </row>
    <row r="424" spans="1:4">
      <c r="A424" t="s">
        <v>3963</v>
      </c>
      <c r="B424" t="s">
        <v>4179</v>
      </c>
      <c r="C424" t="s">
        <v>1707</v>
      </c>
      <c r="D424" t="str">
        <f>IF(COUNTIF(eucalc_variables!A:A,A424)&gt;0,"yes","no")</f>
        <v>yes</v>
      </c>
    </row>
    <row r="425" spans="1:4">
      <c r="A425" t="s">
        <v>3966</v>
      </c>
      <c r="B425" t="s">
        <v>4181</v>
      </c>
      <c r="C425" t="s">
        <v>1707</v>
      </c>
      <c r="D425" t="str">
        <f>IF(COUNTIF(eucalc_variables!A:A,A425)&gt;0,"yes","no")</f>
        <v>yes</v>
      </c>
    </row>
    <row r="426" spans="1:4">
      <c r="A426" t="s">
        <v>3968</v>
      </c>
      <c r="B426" t="s">
        <v>4183</v>
      </c>
      <c r="C426" t="s">
        <v>1707</v>
      </c>
      <c r="D426" t="str">
        <f>IF(COUNTIF(eucalc_variables!A:A,A426)&gt;0,"yes","no")</f>
        <v>yes</v>
      </c>
    </row>
    <row r="427" spans="1:4">
      <c r="A427" t="s">
        <v>3939</v>
      </c>
      <c r="B427" t="s">
        <v>3023</v>
      </c>
      <c r="C427" t="s">
        <v>38</v>
      </c>
      <c r="D427" t="str">
        <f>IF(COUNTIF(eucalc_variables!A:A,A427)&gt;0,"yes","no")</f>
        <v>yes</v>
      </c>
    </row>
    <row r="428" spans="1:4">
      <c r="A428" t="s">
        <v>3919</v>
      </c>
      <c r="B428" t="s">
        <v>4185</v>
      </c>
      <c r="C428" t="s">
        <v>1707</v>
      </c>
      <c r="D428" t="str">
        <f>IF(COUNTIF(eucalc_variables!A:A,A428)&gt;0,"yes","no")</f>
        <v>yes</v>
      </c>
    </row>
    <row r="429" spans="1:4">
      <c r="A429" t="s">
        <v>3922</v>
      </c>
      <c r="B429" t="s">
        <v>4189</v>
      </c>
      <c r="C429" t="s">
        <v>1707</v>
      </c>
      <c r="D429" t="str">
        <f>IF(COUNTIF(eucalc_variables!A:A,A429)&gt;0,"yes","no")</f>
        <v>yes</v>
      </c>
    </row>
    <row r="430" spans="1:4">
      <c r="A430" t="s">
        <v>3924</v>
      </c>
      <c r="B430" t="s">
        <v>4192</v>
      </c>
      <c r="C430" t="s">
        <v>1707</v>
      </c>
      <c r="D430" t="str">
        <f>IF(COUNTIF(eucalc_variables!A:A,A430)&gt;0,"yes","no")</f>
        <v>yes</v>
      </c>
    </row>
    <row r="431" spans="1:4">
      <c r="A431" t="s">
        <v>3927</v>
      </c>
      <c r="B431" t="s">
        <v>4194</v>
      </c>
      <c r="C431" t="s">
        <v>1707</v>
      </c>
      <c r="D431" t="str">
        <f>IF(COUNTIF(eucalc_variables!A:A,A431)&gt;0,"yes","no")</f>
        <v>yes</v>
      </c>
    </row>
    <row r="432" spans="1:4">
      <c r="A432" t="s">
        <v>3929</v>
      </c>
      <c r="B432" t="s">
        <v>4196</v>
      </c>
      <c r="C432" t="s">
        <v>1707</v>
      </c>
      <c r="D432" t="str">
        <f>IF(COUNTIF(eucalc_variables!A:A,A432)&gt;0,"yes","no")</f>
        <v>yes</v>
      </c>
    </row>
    <row r="433" spans="1:4">
      <c r="A433" t="s">
        <v>3932</v>
      </c>
      <c r="B433" t="s">
        <v>4201</v>
      </c>
      <c r="C433" t="s">
        <v>1707</v>
      </c>
      <c r="D433" t="str">
        <f>IF(COUNTIF(eucalc_variables!A:A,A433)&gt;0,"yes","no")</f>
        <v>yes</v>
      </c>
    </row>
    <row r="434" spans="1:4">
      <c r="A434" t="s">
        <v>3934</v>
      </c>
      <c r="B434" t="s">
        <v>4206</v>
      </c>
      <c r="C434" t="s">
        <v>1707</v>
      </c>
      <c r="D434" t="str">
        <f>IF(COUNTIF(eucalc_variables!A:A,A434)&gt;0,"yes","no")</f>
        <v>yes</v>
      </c>
    </row>
    <row r="435" spans="1:4">
      <c r="A435" t="s">
        <v>3937</v>
      </c>
      <c r="B435" t="s">
        <v>4210</v>
      </c>
      <c r="C435" t="s">
        <v>1707</v>
      </c>
      <c r="D435" t="str">
        <f>IF(COUNTIF(eucalc_variables!A:A,A435)&gt;0,"yes","no")</f>
        <v>yes</v>
      </c>
    </row>
    <row r="436" spans="1:4">
      <c r="A436" t="s">
        <v>4665</v>
      </c>
      <c r="B436" t="s">
        <v>4666</v>
      </c>
      <c r="C436" t="s">
        <v>38</v>
      </c>
      <c r="D436" t="str">
        <f>IF(COUNTIF(eucalc_variables!A:A,A436)&gt;0,"yes","no")</f>
        <v>yes</v>
      </c>
    </row>
    <row r="437" spans="1:4">
      <c r="A437" t="s">
        <v>4669</v>
      </c>
      <c r="B437" t="s">
        <v>4670</v>
      </c>
      <c r="C437" t="s">
        <v>38</v>
      </c>
      <c r="D437" t="str">
        <f>IF(COUNTIF(eucalc_variables!A:A,A437)&gt;0,"yes","no")</f>
        <v>yes</v>
      </c>
    </row>
    <row r="438" spans="1:4">
      <c r="A438" t="s">
        <v>4673</v>
      </c>
      <c r="B438" t="s">
        <v>4674</v>
      </c>
      <c r="C438" t="s">
        <v>38</v>
      </c>
      <c r="D438" t="str">
        <f>IF(COUNTIF(eucalc_variables!A:A,A438)&gt;0,"yes","no")</f>
        <v>yes</v>
      </c>
    </row>
    <row r="439" spans="1:4">
      <c r="A439" t="s">
        <v>3607</v>
      </c>
      <c r="B439" t="s">
        <v>4677</v>
      </c>
      <c r="C439" t="s">
        <v>38</v>
      </c>
      <c r="D439" t="str">
        <f>IF(COUNTIF(eucalc_variables!A:A,A439)&gt;0,"yes","no")</f>
        <v>yes</v>
      </c>
    </row>
    <row r="440" spans="1:4">
      <c r="A440" t="s">
        <v>3692</v>
      </c>
      <c r="B440" t="s">
        <v>4683</v>
      </c>
      <c r="C440" t="s">
        <v>38</v>
      </c>
      <c r="D440" t="str">
        <f>IF(COUNTIF(eucalc_variables!A:A,A440)&gt;0,"yes","no")</f>
        <v>yes</v>
      </c>
    </row>
    <row r="441" spans="1:4">
      <c r="A441" t="s">
        <v>4097</v>
      </c>
      <c r="B441" t="s">
        <v>4212</v>
      </c>
      <c r="C441" t="s">
        <v>1707</v>
      </c>
      <c r="D441" t="str">
        <f>IF(COUNTIF(eucalc_variables!A:A,A441)&gt;0,"yes","no")</f>
        <v>yes</v>
      </c>
    </row>
    <row r="442" spans="1:4">
      <c r="A442" t="s">
        <v>4099</v>
      </c>
      <c r="B442" t="s">
        <v>4214</v>
      </c>
      <c r="C442" t="s">
        <v>1707</v>
      </c>
      <c r="D442" t="str">
        <f>IF(COUNTIF(eucalc_variables!A:A,A442)&gt;0,"yes","no")</f>
        <v>yes</v>
      </c>
    </row>
    <row r="443" spans="1:4">
      <c r="A443" t="s">
        <v>4101</v>
      </c>
      <c r="B443" t="s">
        <v>4217</v>
      </c>
      <c r="C443" t="s">
        <v>1707</v>
      </c>
      <c r="D443" t="str">
        <f>IF(COUNTIF(eucalc_variables!A:A,A443)&gt;0,"yes","no")</f>
        <v>yes</v>
      </c>
    </row>
    <row r="444" spans="1:4">
      <c r="A444" t="s">
        <v>4105</v>
      </c>
      <c r="B444" t="s">
        <v>4219</v>
      </c>
      <c r="C444" t="s">
        <v>1707</v>
      </c>
      <c r="D444" t="str">
        <f>IF(COUNTIF(eucalc_variables!A:A,A444)&gt;0,"yes","no")</f>
        <v>yes</v>
      </c>
    </row>
    <row r="445" spans="1:4">
      <c r="A445" t="s">
        <v>4092</v>
      </c>
      <c r="B445" t="s">
        <v>4222</v>
      </c>
      <c r="C445" t="s">
        <v>1707</v>
      </c>
      <c r="D445" t="str">
        <f>IF(COUNTIF(eucalc_variables!A:A,A445)&gt;0,"yes","no")</f>
        <v>yes</v>
      </c>
    </row>
    <row r="446" spans="1:4">
      <c r="A446" t="s">
        <v>4104</v>
      </c>
      <c r="B446" t="s">
        <v>4226</v>
      </c>
      <c r="C446" t="s">
        <v>1707</v>
      </c>
      <c r="D446" t="str">
        <f>IF(COUNTIF(eucalc_variables!A:A,A446)&gt;0,"yes","no")</f>
        <v>yes</v>
      </c>
    </row>
    <row r="447" spans="1:4">
      <c r="A447" t="s">
        <v>4122</v>
      </c>
      <c r="B447" t="s">
        <v>4776</v>
      </c>
      <c r="C447" t="s">
        <v>38</v>
      </c>
      <c r="D447" t="str">
        <f>IF(COUNTIF(eucalc_variables!A:A,A447)&gt;0,"yes","no")</f>
        <v>yes</v>
      </c>
    </row>
    <row r="448" spans="1:4">
      <c r="A448" t="s">
        <v>4108</v>
      </c>
      <c r="B448" t="s">
        <v>4230</v>
      </c>
      <c r="C448" t="s">
        <v>1707</v>
      </c>
      <c r="D448" t="str">
        <f>IF(COUNTIF(eucalc_variables!A:A,A448)&gt;0,"yes","no")</f>
        <v>yes</v>
      </c>
    </row>
    <row r="449" spans="1:4">
      <c r="A449" t="s">
        <v>4110</v>
      </c>
      <c r="B449" t="s">
        <v>4235</v>
      </c>
      <c r="C449" t="s">
        <v>1707</v>
      </c>
      <c r="D449" t="str">
        <f>IF(COUNTIF(eucalc_variables!A:A,A449)&gt;0,"yes","no")</f>
        <v>yes</v>
      </c>
    </row>
    <row r="450" spans="1:4">
      <c r="A450" t="s">
        <v>4112</v>
      </c>
      <c r="B450" t="s">
        <v>4237</v>
      </c>
      <c r="C450" t="s">
        <v>1707</v>
      </c>
      <c r="D450" t="str">
        <f>IF(COUNTIF(eucalc_variables!A:A,A450)&gt;0,"yes","no")</f>
        <v>yes</v>
      </c>
    </row>
    <row r="451" spans="1:4">
      <c r="A451" t="s">
        <v>4117</v>
      </c>
      <c r="B451" t="s">
        <v>4240</v>
      </c>
      <c r="C451" t="s">
        <v>1707</v>
      </c>
      <c r="D451" t="str">
        <f>IF(COUNTIF(eucalc_variables!A:A,A451)&gt;0,"yes","no")</f>
        <v>yes</v>
      </c>
    </row>
    <row r="452" spans="1:4">
      <c r="A452" t="s">
        <v>4124</v>
      </c>
      <c r="B452" t="s">
        <v>4779</v>
      </c>
      <c r="C452" t="s">
        <v>38</v>
      </c>
      <c r="D452" t="str">
        <f>IF(COUNTIF(eucalc_variables!A:A,A452)&gt;0,"yes","no")</f>
        <v>yes</v>
      </c>
    </row>
    <row r="453" spans="1:4">
      <c r="A453" t="s">
        <v>4120</v>
      </c>
      <c r="B453" t="s">
        <v>4782</v>
      </c>
      <c r="C453" t="s">
        <v>38</v>
      </c>
      <c r="D453" t="str">
        <f>IF(COUNTIF(eucalc_variables!A:A,A453)&gt;0,"yes","no")</f>
        <v>yes</v>
      </c>
    </row>
    <row r="454" spans="1:4">
      <c r="A454" t="s">
        <v>4114</v>
      </c>
      <c r="B454" t="s">
        <v>4243</v>
      </c>
      <c r="C454" t="s">
        <v>1707</v>
      </c>
      <c r="D454" t="str">
        <f>IF(COUNTIF(eucalc_variables!A:A,A454)&gt;0,"yes","no")</f>
        <v>yes</v>
      </c>
    </row>
    <row r="455" spans="1:4">
      <c r="A455" t="s">
        <v>4095</v>
      </c>
      <c r="B455" t="s">
        <v>4785</v>
      </c>
      <c r="C455" t="s">
        <v>38</v>
      </c>
      <c r="D455" t="str">
        <f>IF(COUNTIF(eucalc_variables!A:A,A455)&gt;0,"yes","no")</f>
        <v>yes</v>
      </c>
    </row>
    <row r="456" spans="1:4">
      <c r="A456" t="s">
        <v>4791</v>
      </c>
      <c r="B456" t="s">
        <v>4246</v>
      </c>
      <c r="C456" t="s">
        <v>1707</v>
      </c>
      <c r="D456" t="str">
        <f>IF(COUNTIF(eucalc_variables!A:A,A456)&gt;0,"yes","no")</f>
        <v>yes</v>
      </c>
    </row>
    <row r="457" spans="1:4">
      <c r="A457" t="s">
        <v>4126</v>
      </c>
      <c r="B457" t="s">
        <v>4788</v>
      </c>
      <c r="C457" t="s">
        <v>38</v>
      </c>
      <c r="D457" t="str">
        <f>IF(COUNTIF(eucalc_variables!A:A,A457)&gt;0,"yes","no")</f>
        <v>yes</v>
      </c>
    </row>
    <row r="458" spans="1:4">
      <c r="A458" t="s">
        <v>4193</v>
      </c>
      <c r="B458" t="s">
        <v>4835</v>
      </c>
      <c r="C458" t="s">
        <v>38</v>
      </c>
      <c r="D458" t="str">
        <f>IF(COUNTIF(eucalc_variables!A:A,A458)&gt;0,"yes","no")</f>
        <v>yes</v>
      </c>
    </row>
    <row r="459" spans="1:4">
      <c r="A459" t="s">
        <v>4195</v>
      </c>
      <c r="B459" t="s">
        <v>4838</v>
      </c>
      <c r="C459" t="s">
        <v>38</v>
      </c>
      <c r="D459" t="str">
        <f>IF(COUNTIF(eucalc_variables!A:A,A459)&gt;0,"yes","no")</f>
        <v>yes</v>
      </c>
    </row>
    <row r="460" spans="1:4">
      <c r="A460" t="s">
        <v>4270</v>
      </c>
      <c r="B460" t="s">
        <v>4841</v>
      </c>
      <c r="C460" t="s">
        <v>38</v>
      </c>
      <c r="D460" t="str">
        <f>IF(COUNTIF(eucalc_variables!A:A,A460)&gt;0,"yes","no")</f>
        <v>yes</v>
      </c>
    </row>
    <row r="461" spans="1:4">
      <c r="A461" t="s">
        <v>4266</v>
      </c>
      <c r="B461" t="s">
        <v>4249</v>
      </c>
      <c r="C461" t="s">
        <v>1707</v>
      </c>
      <c r="D461" t="str">
        <f>IF(COUNTIF(eucalc_variables!A:A,A461)&gt;0,"yes","no")</f>
        <v>yes</v>
      </c>
    </row>
    <row r="462" spans="1:4">
      <c r="A462" t="s">
        <v>4275</v>
      </c>
      <c r="B462" t="s">
        <v>4844</v>
      </c>
      <c r="C462" t="s">
        <v>38</v>
      </c>
      <c r="D462" t="str">
        <f>IF(COUNTIF(eucalc_variables!A:A,A462)&gt;0,"yes","no")</f>
        <v>yes</v>
      </c>
    </row>
    <row r="463" spans="1:4">
      <c r="A463" t="s">
        <v>4280</v>
      </c>
      <c r="B463" t="s">
        <v>4253</v>
      </c>
      <c r="C463" t="s">
        <v>1707</v>
      </c>
      <c r="D463" t="str">
        <f>IF(COUNTIF(eucalc_variables!A:A,A463)&gt;0,"yes","no")</f>
        <v>yes</v>
      </c>
    </row>
    <row r="464" spans="1:4">
      <c r="A464" t="s">
        <v>4278</v>
      </c>
      <c r="B464" t="s">
        <v>4257</v>
      </c>
      <c r="C464" t="s">
        <v>1707</v>
      </c>
      <c r="D464" t="str">
        <f>IF(COUNTIF(eucalc_variables!A:A,A464)&gt;0,"yes","no")</f>
        <v>yes</v>
      </c>
    </row>
    <row r="465" spans="1:4">
      <c r="A465" t="s">
        <v>4282</v>
      </c>
      <c r="B465" t="s">
        <v>4259</v>
      </c>
      <c r="C465" t="s">
        <v>1707</v>
      </c>
      <c r="D465" t="str">
        <f>IF(COUNTIF(eucalc_variables!A:A,A465)&gt;0,"yes","no")</f>
        <v>yes</v>
      </c>
    </row>
    <row r="466" spans="1:4">
      <c r="A466" t="s">
        <v>4247</v>
      </c>
      <c r="B466" t="s">
        <v>4261</v>
      </c>
      <c r="C466" t="s">
        <v>1707</v>
      </c>
      <c r="D466" t="str">
        <f>IF(COUNTIF(eucalc_variables!A:A,A466)&gt;0,"yes","no")</f>
        <v>yes</v>
      </c>
    </row>
    <row r="467" spans="1:4">
      <c r="A467" t="s">
        <v>4251</v>
      </c>
      <c r="B467" t="s">
        <v>4263</v>
      </c>
      <c r="C467" t="s">
        <v>1707</v>
      </c>
      <c r="D467" t="str">
        <f>IF(COUNTIF(eucalc_variables!A:A,A467)&gt;0,"yes","no")</f>
        <v>yes</v>
      </c>
    </row>
    <row r="468" spans="1:4">
      <c r="A468" t="s">
        <v>4272</v>
      </c>
      <c r="B468" t="s">
        <v>4265</v>
      </c>
      <c r="C468" t="s">
        <v>1707</v>
      </c>
      <c r="D468" t="str">
        <f>IF(COUNTIF(eucalc_variables!A:A,A468)&gt;0,"yes","no")</f>
        <v>yes</v>
      </c>
    </row>
    <row r="469" spans="1:4">
      <c r="A469" t="s">
        <v>4255</v>
      </c>
      <c r="B469" t="s">
        <v>4269</v>
      </c>
      <c r="C469" t="s">
        <v>1707</v>
      </c>
      <c r="D469" t="str">
        <f>IF(COUNTIF(eucalc_variables!A:A,A469)&gt;0,"yes","no")</f>
        <v>yes</v>
      </c>
    </row>
    <row r="470" spans="1:4">
      <c r="A470" t="s">
        <v>4258</v>
      </c>
      <c r="B470" t="s">
        <v>4271</v>
      </c>
      <c r="C470" t="s">
        <v>1707</v>
      </c>
      <c r="D470" t="str">
        <f>IF(COUNTIF(eucalc_variables!A:A,A470)&gt;0,"yes","no")</f>
        <v>yes</v>
      </c>
    </row>
    <row r="471" spans="1:4">
      <c r="A471" t="s">
        <v>4260</v>
      </c>
      <c r="B471" t="s">
        <v>4274</v>
      </c>
      <c r="C471" t="s">
        <v>1707</v>
      </c>
      <c r="D471" t="str">
        <f>IF(COUNTIF(eucalc_variables!A:A,A471)&gt;0,"yes","no")</f>
        <v>yes</v>
      </c>
    </row>
    <row r="472" spans="1:4">
      <c r="A472" t="s">
        <v>4262</v>
      </c>
      <c r="B472" t="s">
        <v>4277</v>
      </c>
      <c r="C472" t="s">
        <v>1707</v>
      </c>
      <c r="D472" t="str">
        <f>IF(COUNTIF(eucalc_variables!A:A,A472)&gt;0,"yes","no")</f>
        <v>yes</v>
      </c>
    </row>
    <row r="473" spans="1:4">
      <c r="A473" t="s">
        <v>4264</v>
      </c>
      <c r="B473" t="s">
        <v>4279</v>
      </c>
      <c r="C473" t="s">
        <v>1707</v>
      </c>
      <c r="D473" t="str">
        <f>IF(COUNTIF(eucalc_variables!A:A,A473)&gt;0,"yes","no")</f>
        <v>yes</v>
      </c>
    </row>
    <row r="474" spans="1:4">
      <c r="A474" t="s">
        <v>4197</v>
      </c>
      <c r="B474" t="s">
        <v>4848</v>
      </c>
      <c r="C474" t="s">
        <v>38</v>
      </c>
      <c r="D474" t="str">
        <f>IF(COUNTIF(eucalc_variables!A:A,A474)&gt;0,"yes","no")</f>
        <v>yes</v>
      </c>
    </row>
    <row r="475" spans="1:4">
      <c r="A475" t="s">
        <v>4223</v>
      </c>
      <c r="B475" t="s">
        <v>4851</v>
      </c>
      <c r="C475" t="s">
        <v>38</v>
      </c>
      <c r="D475" t="str">
        <f>IF(COUNTIF(eucalc_variables!A:A,A475)&gt;0,"yes","no")</f>
        <v>yes</v>
      </c>
    </row>
    <row r="476" spans="1:4">
      <c r="A476" t="s">
        <v>4236</v>
      </c>
      <c r="B476" t="s">
        <v>4281</v>
      </c>
      <c r="C476" t="s">
        <v>1707</v>
      </c>
      <c r="D476" t="str">
        <f>IF(COUNTIF(eucalc_variables!A:A,A476)&gt;0,"yes","no")</f>
        <v>yes</v>
      </c>
    </row>
    <row r="477" spans="1:4">
      <c r="A477" t="s">
        <v>4202</v>
      </c>
      <c r="B477" t="s">
        <v>4283</v>
      </c>
      <c r="C477" t="s">
        <v>1707</v>
      </c>
      <c r="D477" t="str">
        <f>IF(COUNTIF(eucalc_variables!A:A,A477)&gt;0,"yes","no")</f>
        <v>yes</v>
      </c>
    </row>
    <row r="478" spans="1:4">
      <c r="A478" t="s">
        <v>4207</v>
      </c>
      <c r="B478" t="s">
        <v>4287</v>
      </c>
      <c r="C478" t="s">
        <v>1707</v>
      </c>
      <c r="D478" t="str">
        <f>IF(COUNTIF(eucalc_variables!A:A,A478)&gt;0,"yes","no")</f>
        <v>yes</v>
      </c>
    </row>
    <row r="479" spans="1:4">
      <c r="A479" t="s">
        <v>4211</v>
      </c>
      <c r="B479" t="s">
        <v>4291</v>
      </c>
      <c r="C479" t="s">
        <v>1707</v>
      </c>
      <c r="D479" t="str">
        <f>IF(COUNTIF(eucalc_variables!A:A,A479)&gt;0,"yes","no")</f>
        <v>yes</v>
      </c>
    </row>
    <row r="480" spans="1:4">
      <c r="A480" t="s">
        <v>4213</v>
      </c>
      <c r="B480" t="s">
        <v>4294</v>
      </c>
      <c r="C480" t="s">
        <v>1707</v>
      </c>
      <c r="D480" t="str">
        <f>IF(COUNTIF(eucalc_variables!A:A,A480)&gt;0,"yes","no")</f>
        <v>yes</v>
      </c>
    </row>
    <row r="481" spans="1:4">
      <c r="A481" t="s">
        <v>4215</v>
      </c>
      <c r="B481" t="s">
        <v>4297</v>
      </c>
      <c r="C481" t="s">
        <v>1707</v>
      </c>
      <c r="D481" t="str">
        <f>IF(COUNTIF(eucalc_variables!A:A,A481)&gt;0,"yes","no")</f>
        <v>yes</v>
      </c>
    </row>
    <row r="482" spans="1:4">
      <c r="A482" t="s">
        <v>4231</v>
      </c>
      <c r="B482" t="s">
        <v>4299</v>
      </c>
      <c r="C482" t="s">
        <v>1707</v>
      </c>
      <c r="D482" t="str">
        <f>IF(COUNTIF(eucalc_variables!A:A,A482)&gt;0,"yes","no")</f>
        <v>yes</v>
      </c>
    </row>
    <row r="483" spans="1:4">
      <c r="A483" t="s">
        <v>4218</v>
      </c>
      <c r="B483" t="s">
        <v>4302</v>
      </c>
      <c r="C483" t="s">
        <v>1707</v>
      </c>
      <c r="D483" t="str">
        <f>IF(COUNTIF(eucalc_variables!A:A,A483)&gt;0,"yes","no")</f>
        <v>yes</v>
      </c>
    </row>
    <row r="484" spans="1:4">
      <c r="A484" t="s">
        <v>4220</v>
      </c>
      <c r="B484" t="s">
        <v>4304</v>
      </c>
      <c r="C484" t="s">
        <v>1707</v>
      </c>
      <c r="D484" t="str">
        <f>IF(COUNTIF(eucalc_variables!A:A,A484)&gt;0,"yes","no")</f>
        <v>yes</v>
      </c>
    </row>
    <row r="485" spans="1:4">
      <c r="A485" t="s">
        <v>4238</v>
      </c>
      <c r="B485" t="s">
        <v>4307</v>
      </c>
      <c r="C485" t="s">
        <v>1707</v>
      </c>
      <c r="D485" t="str">
        <f>IF(COUNTIF(eucalc_variables!A:A,A485)&gt;0,"yes","no")</f>
        <v>yes</v>
      </c>
    </row>
    <row r="486" spans="1:4">
      <c r="A486" t="s">
        <v>4244</v>
      </c>
      <c r="B486" t="s">
        <v>4855</v>
      </c>
      <c r="C486" t="s">
        <v>38</v>
      </c>
      <c r="D486" t="str">
        <f>IF(COUNTIF(eucalc_variables!A:A,A486)&gt;0,"yes","no")</f>
        <v>yes</v>
      </c>
    </row>
    <row r="487" spans="1:4">
      <c r="A487" t="s">
        <v>4241</v>
      </c>
      <c r="B487" t="s">
        <v>4310</v>
      </c>
      <c r="C487" t="s">
        <v>1707</v>
      </c>
      <c r="D487" t="str">
        <f>IF(COUNTIF(eucalc_variables!A:A,A487)&gt;0,"yes","no")</f>
        <v>yes</v>
      </c>
    </row>
    <row r="488" spans="1:4">
      <c r="A488" t="s">
        <v>4227</v>
      </c>
      <c r="B488" t="s">
        <v>4313</v>
      </c>
      <c r="C488" t="s">
        <v>1707</v>
      </c>
      <c r="D488" t="str">
        <f>IF(COUNTIF(eucalc_variables!A:A,A488)&gt;0,"yes","no")</f>
        <v>yes</v>
      </c>
    </row>
    <row r="489" spans="1:4">
      <c r="A489" t="s">
        <v>4318</v>
      </c>
      <c r="B489" t="s">
        <v>5104</v>
      </c>
      <c r="C489" t="s">
        <v>38</v>
      </c>
      <c r="D489" t="str">
        <f>IF(COUNTIF(eucalc_variables!A:A,A489)&gt;0,"yes","no")</f>
        <v>yes</v>
      </c>
    </row>
    <row r="490" spans="1:4">
      <c r="A490" t="s">
        <v>4323</v>
      </c>
      <c r="B490" t="s">
        <v>5108</v>
      </c>
      <c r="C490" t="s">
        <v>38</v>
      </c>
      <c r="D490" t="str">
        <f>IF(COUNTIF(eucalc_variables!A:A,A490)&gt;0,"yes","no")</f>
        <v>yes</v>
      </c>
    </row>
    <row r="491" spans="1:4">
      <c r="A491" t="s">
        <v>4381</v>
      </c>
      <c r="B491" t="s">
        <v>5112</v>
      </c>
      <c r="C491" t="s">
        <v>38</v>
      </c>
      <c r="D491" t="str">
        <f>IF(COUNTIF(eucalc_variables!A:A,A491)&gt;0,"yes","no")</f>
        <v>yes</v>
      </c>
    </row>
    <row r="492" spans="1:4">
      <c r="A492" t="s">
        <v>4383</v>
      </c>
      <c r="B492" t="s">
        <v>5116</v>
      </c>
      <c r="C492" t="s">
        <v>38</v>
      </c>
      <c r="D492" t="str">
        <f>IF(COUNTIF(eucalc_variables!A:A,A492)&gt;0,"yes","no")</f>
        <v>yes</v>
      </c>
    </row>
    <row r="493" spans="1:4">
      <c r="A493" t="s">
        <v>4384</v>
      </c>
      <c r="B493" t="s">
        <v>5120</v>
      </c>
      <c r="C493" t="s">
        <v>38</v>
      </c>
      <c r="D493" t="str">
        <f>IF(COUNTIF(eucalc_variables!A:A,A493)&gt;0,"yes","no")</f>
        <v>yes</v>
      </c>
    </row>
    <row r="494" spans="1:4">
      <c r="A494" t="s">
        <v>4331</v>
      </c>
      <c r="B494" t="s">
        <v>5124</v>
      </c>
      <c r="C494" t="s">
        <v>38</v>
      </c>
      <c r="D494" t="str">
        <f>IF(COUNTIF(eucalc_variables!A:A,A494)&gt;0,"yes","no")</f>
        <v>yes</v>
      </c>
    </row>
    <row r="495" spans="1:4">
      <c r="A495" t="s">
        <v>4326</v>
      </c>
      <c r="B495" t="s">
        <v>5129</v>
      </c>
      <c r="C495" t="s">
        <v>38</v>
      </c>
      <c r="D495" t="str">
        <f>IF(COUNTIF(eucalc_variables!A:A,A495)&gt;0,"yes","no")</f>
        <v>yes</v>
      </c>
    </row>
    <row r="496" spans="1:4">
      <c r="A496" t="s">
        <v>4341</v>
      </c>
      <c r="B496" t="s">
        <v>5134</v>
      </c>
      <c r="C496" t="s">
        <v>38</v>
      </c>
      <c r="D496" t="str">
        <f>IF(COUNTIF(eucalc_variables!A:A,A496)&gt;0,"yes","no")</f>
        <v>yes</v>
      </c>
    </row>
    <row r="497" spans="1:4">
      <c r="A497" t="s">
        <v>4336</v>
      </c>
      <c r="B497" t="s">
        <v>5139</v>
      </c>
      <c r="C497" t="s">
        <v>38</v>
      </c>
      <c r="D497" t="str">
        <f>IF(COUNTIF(eucalc_variables!A:A,A497)&gt;0,"yes","no")</f>
        <v>yes</v>
      </c>
    </row>
    <row r="498" spans="1:4">
      <c r="A498" t="s">
        <v>4308</v>
      </c>
      <c r="B498" t="s">
        <v>5144</v>
      </c>
      <c r="C498" t="s">
        <v>38</v>
      </c>
      <c r="D498" t="str">
        <f>IF(COUNTIF(eucalc_variables!A:A,A498)&gt;0,"yes","no")</f>
        <v>yes</v>
      </c>
    </row>
    <row r="499" spans="1:4">
      <c r="A499" t="s">
        <v>4311</v>
      </c>
      <c r="B499" t="s">
        <v>5149</v>
      </c>
      <c r="C499" t="s">
        <v>38</v>
      </c>
      <c r="D499" t="str">
        <f>IF(COUNTIF(eucalc_variables!A:A,A499)&gt;0,"yes","no")</f>
        <v>yes</v>
      </c>
    </row>
    <row r="500" spans="1:4">
      <c r="A500" t="s">
        <v>4305</v>
      </c>
      <c r="B500" t="s">
        <v>5154</v>
      </c>
      <c r="C500" t="s">
        <v>38</v>
      </c>
      <c r="D500" t="str">
        <f>IF(COUNTIF(eucalc_variables!A:A,A500)&gt;0,"yes","no")</f>
        <v>yes</v>
      </c>
    </row>
    <row r="501" spans="1:4">
      <c r="A501" t="s">
        <v>4314</v>
      </c>
      <c r="B501" t="s">
        <v>5159</v>
      </c>
      <c r="C501" t="s">
        <v>38</v>
      </c>
      <c r="D501" t="str">
        <f>IF(COUNTIF(eucalc_variables!A:A,A501)&gt;0,"yes","no")</f>
        <v>yes</v>
      </c>
    </row>
    <row r="502" spans="1:4">
      <c r="A502" t="s">
        <v>4535</v>
      </c>
      <c r="B502" t="s">
        <v>4317</v>
      </c>
      <c r="C502" t="s">
        <v>1707</v>
      </c>
      <c r="D502" t="str">
        <f>IF(COUNTIF(eucalc_variables!A:A,A502)&gt;0,"yes","no")</f>
        <v>yes</v>
      </c>
    </row>
    <row r="503" spans="1:4">
      <c r="A503" t="s">
        <v>4536</v>
      </c>
      <c r="B503" t="s">
        <v>4322</v>
      </c>
      <c r="C503" t="s">
        <v>1707</v>
      </c>
      <c r="D503" t="str">
        <f>IF(COUNTIF(eucalc_variables!A:A,A503)&gt;0,"yes","no")</f>
        <v>yes</v>
      </c>
    </row>
    <row r="504" spans="1:4">
      <c r="A504" t="s">
        <v>4538</v>
      </c>
      <c r="B504" t="s">
        <v>4325</v>
      </c>
      <c r="C504" t="s">
        <v>1707</v>
      </c>
      <c r="D504" t="str">
        <f>IF(COUNTIF(eucalc_variables!A:A,A504)&gt;0,"yes","no")</f>
        <v>yes</v>
      </c>
    </row>
    <row r="505" spans="1:4">
      <c r="A505" t="s">
        <v>4542</v>
      </c>
      <c r="B505" t="s">
        <v>4330</v>
      </c>
      <c r="C505" t="s">
        <v>1707</v>
      </c>
      <c r="D505" t="str">
        <f>IF(COUNTIF(eucalc_variables!A:A,A505)&gt;0,"yes","no")</f>
        <v>yes</v>
      </c>
    </row>
    <row r="506" spans="1:4">
      <c r="A506" t="s">
        <v>4544</v>
      </c>
      <c r="B506" t="s">
        <v>4335</v>
      </c>
      <c r="C506" t="s">
        <v>1707</v>
      </c>
      <c r="D506" t="str">
        <f>IF(COUNTIF(eucalc_variables!A:A,A506)&gt;0,"yes","no")</f>
        <v>yes</v>
      </c>
    </row>
    <row r="507" spans="1:4">
      <c r="A507" t="s">
        <v>4552</v>
      </c>
      <c r="B507" t="s">
        <v>4340</v>
      </c>
      <c r="C507" t="s">
        <v>1707</v>
      </c>
      <c r="D507" t="str">
        <f>IF(COUNTIF(eucalc_variables!A:A,A507)&gt;0,"yes","no")</f>
        <v>yes</v>
      </c>
    </row>
    <row r="508" spans="1:4">
      <c r="A508" t="s">
        <v>4546</v>
      </c>
      <c r="B508" t="s">
        <v>4343</v>
      </c>
      <c r="C508" t="s">
        <v>1707</v>
      </c>
      <c r="D508" t="str">
        <f>IF(COUNTIF(eucalc_variables!A:A,A508)&gt;0,"yes","no")</f>
        <v>yes</v>
      </c>
    </row>
    <row r="509" spans="1:4">
      <c r="A509" t="s">
        <v>4550</v>
      </c>
      <c r="B509" t="s">
        <v>4347</v>
      </c>
      <c r="C509" t="s">
        <v>1707</v>
      </c>
      <c r="D509" t="str">
        <f>IF(COUNTIF(eucalc_variables!A:A,A509)&gt;0,"yes","no")</f>
        <v>yes</v>
      </c>
    </row>
    <row r="510" spans="1:4">
      <c r="A510" t="s">
        <v>4555</v>
      </c>
      <c r="B510" t="s">
        <v>4351</v>
      </c>
      <c r="C510" t="s">
        <v>1707</v>
      </c>
      <c r="D510" t="str">
        <f>IF(COUNTIF(eucalc_variables!A:A,A510)&gt;0,"yes","no")</f>
        <v>yes</v>
      </c>
    </row>
    <row r="511" spans="1:4">
      <c r="A511" t="s">
        <v>4560</v>
      </c>
      <c r="B511" t="s">
        <v>4354</v>
      </c>
      <c r="C511" t="s">
        <v>1707</v>
      </c>
      <c r="D511" t="str">
        <f>IF(COUNTIF(eucalc_variables!A:A,A511)&gt;0,"yes","no")</f>
        <v>yes</v>
      </c>
    </row>
    <row r="512" spans="1:4">
      <c r="A512" t="s">
        <v>4572</v>
      </c>
      <c r="B512" t="s">
        <v>4358</v>
      </c>
      <c r="C512" t="s">
        <v>1707</v>
      </c>
      <c r="D512" t="str">
        <f>IF(COUNTIF(eucalc_variables!A:A,A512)&gt;0,"yes","no")</f>
        <v>yes</v>
      </c>
    </row>
    <row r="513" spans="1:4">
      <c r="A513" t="s">
        <v>4562</v>
      </c>
      <c r="B513" t="s">
        <v>4363</v>
      </c>
      <c r="C513" t="s">
        <v>1707</v>
      </c>
      <c r="D513" t="str">
        <f>IF(COUNTIF(eucalc_variables!A:A,A513)&gt;0,"yes","no")</f>
        <v>yes</v>
      </c>
    </row>
    <row r="514" spans="1:4">
      <c r="A514" t="s">
        <v>4567</v>
      </c>
      <c r="B514" t="s">
        <v>4367</v>
      </c>
      <c r="C514" t="s">
        <v>1707</v>
      </c>
      <c r="D514" t="str">
        <f>IF(COUNTIF(eucalc_variables!A:A,A514)&gt;0,"yes","no")</f>
        <v>yes</v>
      </c>
    </row>
    <row r="515" spans="1:4">
      <c r="A515" t="s">
        <v>4569</v>
      </c>
      <c r="B515" t="s">
        <v>4370</v>
      </c>
      <c r="C515" t="s">
        <v>1707</v>
      </c>
      <c r="D515" t="str">
        <f>IF(COUNTIF(eucalc_variables!A:A,A515)&gt;0,"yes","no")</f>
        <v>yes</v>
      </c>
    </row>
    <row r="516" spans="1:4">
      <c r="A516" t="s">
        <v>4967</v>
      </c>
      <c r="B516" t="s">
        <v>4968</v>
      </c>
      <c r="C516" t="s">
        <v>38</v>
      </c>
      <c r="D516" t="str">
        <f>IF(COUNTIF(eucalc_variables!A:A,A516)&gt;0,"yes","no")</f>
        <v>yes</v>
      </c>
    </row>
    <row r="517" spans="1:4">
      <c r="A517" t="s">
        <v>4971</v>
      </c>
      <c r="B517" t="s">
        <v>4972</v>
      </c>
      <c r="C517" t="s">
        <v>38</v>
      </c>
      <c r="D517" t="str">
        <f>IF(COUNTIF(eucalc_variables!A:A,A517)&gt;0,"yes","no")</f>
        <v>yes</v>
      </c>
    </row>
    <row r="518" spans="1:4">
      <c r="A518" t="s">
        <v>4344</v>
      </c>
      <c r="B518" t="s">
        <v>5038</v>
      </c>
      <c r="C518" t="s">
        <v>38</v>
      </c>
      <c r="D518" t="str">
        <f>IF(COUNTIF(eucalc_variables!A:A,A518)&gt;0,"yes","no")</f>
        <v>yes</v>
      </c>
    </row>
    <row r="519" spans="1:4">
      <c r="A519" t="s">
        <v>4348</v>
      </c>
      <c r="B519" t="s">
        <v>5043</v>
      </c>
      <c r="C519" t="s">
        <v>38</v>
      </c>
      <c r="D519" t="str">
        <f>IF(COUNTIF(eucalc_variables!A:A,A519)&gt;0,"yes","no")</f>
        <v>yes</v>
      </c>
    </row>
    <row r="520" spans="1:4">
      <c r="A520" t="s">
        <v>4352</v>
      </c>
      <c r="B520" t="s">
        <v>5049</v>
      </c>
      <c r="C520" t="s">
        <v>38</v>
      </c>
      <c r="D520" t="str">
        <f>IF(COUNTIF(eucalc_variables!A:A,A520)&gt;0,"yes","no")</f>
        <v>yes</v>
      </c>
    </row>
    <row r="521" spans="1:4">
      <c r="A521" t="s">
        <v>4355</v>
      </c>
      <c r="B521" t="s">
        <v>5054</v>
      </c>
      <c r="C521" t="s">
        <v>38</v>
      </c>
      <c r="D521" t="str">
        <f>IF(COUNTIF(eucalc_variables!A:A,A521)&gt;0,"yes","no")</f>
        <v>yes</v>
      </c>
    </row>
    <row r="522" spans="1:4">
      <c r="A522" t="s">
        <v>4651</v>
      </c>
      <c r="B522" t="s">
        <v>4374</v>
      </c>
      <c r="C522" t="s">
        <v>1707</v>
      </c>
      <c r="D522" t="str">
        <f>IF(COUNTIF(eucalc_variables!A:A,A522)&gt;0,"yes","no")</f>
        <v>yes</v>
      </c>
    </row>
    <row r="523" spans="1:4">
      <c r="A523" t="s">
        <v>4941</v>
      </c>
      <c r="B523" t="s">
        <v>4373</v>
      </c>
      <c r="C523" t="s">
        <v>1707</v>
      </c>
      <c r="D523" t="str">
        <f>IF(COUNTIF(eucalc_variables!A:A,A523)&gt;0,"yes","no")</f>
        <v>yes</v>
      </c>
    </row>
    <row r="524" spans="1:4">
      <c r="A524" t="s">
        <v>4639</v>
      </c>
      <c r="B524" t="s">
        <v>4376</v>
      </c>
      <c r="C524" t="s">
        <v>1707</v>
      </c>
      <c r="D524" t="str">
        <f>IF(COUNTIF(eucalc_variables!A:A,A524)&gt;0,"yes","no")</f>
        <v>yes</v>
      </c>
    </row>
    <row r="525" spans="1:4">
      <c r="A525" t="s">
        <v>4643</v>
      </c>
      <c r="B525" t="s">
        <v>4380</v>
      </c>
      <c r="C525" t="s">
        <v>1707</v>
      </c>
      <c r="D525" t="str">
        <f>IF(COUNTIF(eucalc_variables!A:A,A525)&gt;0,"yes","no")</f>
        <v>yes</v>
      </c>
    </row>
    <row r="526" spans="1:4">
      <c r="A526" t="s">
        <v>4647</v>
      </c>
      <c r="B526" t="s">
        <v>4382</v>
      </c>
      <c r="C526" t="s">
        <v>1707</v>
      </c>
      <c r="D526" t="str">
        <f>IF(COUNTIF(eucalc_variables!A:A,A526)&gt;0,"yes","no")</f>
        <v>yes</v>
      </c>
    </row>
    <row r="527" spans="1:4">
      <c r="A527" t="s">
        <v>4625</v>
      </c>
      <c r="B527" t="s">
        <v>5057</v>
      </c>
      <c r="C527" t="s">
        <v>38</v>
      </c>
      <c r="D527" t="str">
        <f>IF(COUNTIF(eucalc_variables!A:A,A527)&gt;0,"yes","no")</f>
        <v>yes</v>
      </c>
    </row>
    <row r="528" spans="1:4">
      <c r="A528" t="s">
        <v>4631</v>
      </c>
      <c r="B528" t="s">
        <v>4386</v>
      </c>
      <c r="C528" t="s">
        <v>1707</v>
      </c>
      <c r="D528" t="str">
        <f>IF(COUNTIF(eucalc_variables!A:A,A528)&gt;0,"yes","no")</f>
        <v>yes</v>
      </c>
    </row>
    <row r="529" spans="1:4">
      <c r="A529" t="s">
        <v>4627</v>
      </c>
      <c r="B529" t="s">
        <v>4390</v>
      </c>
      <c r="C529" t="s">
        <v>1707</v>
      </c>
      <c r="D529" t="str">
        <f>IF(COUNTIF(eucalc_variables!A:A,A529)&gt;0,"yes","no")</f>
        <v>yes</v>
      </c>
    </row>
    <row r="530" spans="1:4">
      <c r="A530" t="s">
        <v>4635</v>
      </c>
      <c r="B530" t="s">
        <v>4394</v>
      </c>
      <c r="C530" t="s">
        <v>1707</v>
      </c>
      <c r="D530" t="str">
        <f>IF(COUNTIF(eucalc_variables!A:A,A530)&gt;0,"yes","no")</f>
        <v>yes</v>
      </c>
    </row>
    <row r="531" spans="1:4">
      <c r="A531" t="s">
        <v>4629</v>
      </c>
      <c r="B531" t="s">
        <v>4399</v>
      </c>
      <c r="C531" t="s">
        <v>1707</v>
      </c>
      <c r="D531" t="str">
        <f>IF(COUNTIF(eucalc_variables!A:A,A531)&gt;0,"yes","no")</f>
        <v>yes</v>
      </c>
    </row>
    <row r="532" spans="1:4">
      <c r="A532" t="s">
        <v>4983</v>
      </c>
      <c r="B532" t="s">
        <v>4409</v>
      </c>
      <c r="C532" t="s">
        <v>1707</v>
      </c>
      <c r="D532" t="str">
        <f>IF(COUNTIF(eucalc_variables!A:A,A532)&gt;0,"yes","no")</f>
        <v>yes</v>
      </c>
    </row>
    <row r="533" spans="1:4">
      <c r="A533" t="s">
        <v>4987</v>
      </c>
      <c r="B533" t="s">
        <v>4412</v>
      </c>
      <c r="C533" t="s">
        <v>1707</v>
      </c>
      <c r="D533" t="str">
        <f>IF(COUNTIF(eucalc_variables!A:A,A533)&gt;0,"yes","no")</f>
        <v>yes</v>
      </c>
    </row>
    <row r="534" spans="1:4">
      <c r="A534" t="s">
        <v>4991</v>
      </c>
      <c r="B534" t="s">
        <v>4416</v>
      </c>
      <c r="C534" t="s">
        <v>1707</v>
      </c>
      <c r="D534" t="str">
        <f>IF(COUNTIF(eucalc_variables!A:A,A534)&gt;0,"yes","no")</f>
        <v>yes</v>
      </c>
    </row>
    <row r="535" spans="1:4">
      <c r="A535" t="s">
        <v>5007</v>
      </c>
      <c r="B535" t="s">
        <v>4426</v>
      </c>
      <c r="C535" t="s">
        <v>1707</v>
      </c>
      <c r="D535" t="str">
        <f>IF(COUNTIF(eucalc_variables!A:A,A535)&gt;0,"yes","no")</f>
        <v>yes</v>
      </c>
    </row>
    <row r="536" spans="1:4">
      <c r="A536" t="s">
        <v>5011</v>
      </c>
      <c r="B536" t="s">
        <v>4430</v>
      </c>
      <c r="C536" t="s">
        <v>1707</v>
      </c>
      <c r="D536" t="str">
        <f>IF(COUNTIF(eucalc_variables!A:A,A536)&gt;0,"yes","no")</f>
        <v>yes</v>
      </c>
    </row>
    <row r="537" spans="1:4">
      <c r="A537" t="s">
        <v>5015</v>
      </c>
      <c r="B537" t="s">
        <v>4433</v>
      </c>
      <c r="C537" t="s">
        <v>1707</v>
      </c>
      <c r="D537" t="str">
        <f>IF(COUNTIF(eucalc_variables!A:A,A537)&gt;0,"yes","no")</f>
        <v>yes</v>
      </c>
    </row>
    <row r="538" spans="1:4">
      <c r="A538" t="s">
        <v>5023</v>
      </c>
      <c r="B538" t="s">
        <v>4439</v>
      </c>
      <c r="C538" t="s">
        <v>1707</v>
      </c>
      <c r="D538" t="str">
        <f>IF(COUNTIF(eucalc_variables!A:A,A538)&gt;0,"yes","no")</f>
        <v>yes</v>
      </c>
    </row>
    <row r="539" spans="1:4">
      <c r="A539" t="s">
        <v>5027</v>
      </c>
      <c r="B539" t="s">
        <v>4441</v>
      </c>
      <c r="C539" t="s">
        <v>1707</v>
      </c>
      <c r="D539" t="str">
        <f>IF(COUNTIF(eucalc_variables!A:A,A539)&gt;0,"yes","no")</f>
        <v>yes</v>
      </c>
    </row>
    <row r="540" spans="1:4">
      <c r="A540" t="s">
        <v>5031</v>
      </c>
      <c r="B540" t="s">
        <v>4444</v>
      </c>
      <c r="C540" t="s">
        <v>1707</v>
      </c>
      <c r="D540" t="str">
        <f>IF(COUNTIF(eucalc_variables!A:A,A540)&gt;0,"yes","no")</f>
        <v>yes</v>
      </c>
    </row>
    <row r="541" spans="1:4">
      <c r="A541" t="s">
        <v>4533</v>
      </c>
      <c r="B541" t="s">
        <v>5255</v>
      </c>
      <c r="C541" t="s">
        <v>38</v>
      </c>
      <c r="D541" t="str">
        <f>IF(COUNTIF(eucalc_variables!A:A,A541)&gt;0,"yes","no")</f>
        <v>yes</v>
      </c>
    </row>
    <row r="542" spans="1:4">
      <c r="A542" t="s">
        <v>4995</v>
      </c>
      <c r="B542" t="s">
        <v>4418</v>
      </c>
      <c r="C542" t="s">
        <v>1707</v>
      </c>
      <c r="D542" t="str">
        <f>IF(COUNTIF(eucalc_variables!A:A,A542)&gt;0,"yes","no")</f>
        <v>yes</v>
      </c>
    </row>
    <row r="543" spans="1:4">
      <c r="A543" t="s">
        <v>4999</v>
      </c>
      <c r="B543" t="s">
        <v>4420</v>
      </c>
      <c r="C543" t="s">
        <v>1707</v>
      </c>
      <c r="D543" t="str">
        <f>IF(COUNTIF(eucalc_variables!A:A,A543)&gt;0,"yes","no")</f>
        <v>yes</v>
      </c>
    </row>
    <row r="544" spans="1:4">
      <c r="A544" t="s">
        <v>5003</v>
      </c>
      <c r="B544" t="s">
        <v>4422</v>
      </c>
      <c r="C544" t="s">
        <v>1707</v>
      </c>
      <c r="D544" t="str">
        <f>IF(COUNTIF(eucalc_variables!A:A,A544)&gt;0,"yes","no")</f>
        <v>yes</v>
      </c>
    </row>
    <row r="545" spans="1:4">
      <c r="A545" t="s">
        <v>5019</v>
      </c>
      <c r="B545" t="s">
        <v>4437</v>
      </c>
      <c r="C545" t="s">
        <v>1707</v>
      </c>
      <c r="D545" t="str">
        <f>IF(COUNTIF(eucalc_variables!A:A,A545)&gt;0,"yes","no")</f>
        <v>yes</v>
      </c>
    </row>
    <row r="546" spans="1:4">
      <c r="A546" t="s">
        <v>4377</v>
      </c>
      <c r="B546" t="s">
        <v>4446</v>
      </c>
      <c r="C546" t="s">
        <v>1707</v>
      </c>
      <c r="D546" t="str">
        <f>IF(COUNTIF(eucalc_variables!A:A,A546)&gt;0,"yes","no")</f>
        <v>yes</v>
      </c>
    </row>
    <row r="547" spans="1:4">
      <c r="A547" t="s">
        <v>4375</v>
      </c>
      <c r="B547" t="s">
        <v>4448</v>
      </c>
      <c r="C547" t="s">
        <v>1707</v>
      </c>
      <c r="D547" t="str">
        <f>IF(COUNTIF(eucalc_variables!A:A,A547)&gt;0,"yes","no")</f>
        <v>yes</v>
      </c>
    </row>
    <row r="548" spans="1:4">
      <c r="A548" s="198" t="s">
        <v>4364</v>
      </c>
      <c r="B548" t="s">
        <v>5072</v>
      </c>
      <c r="C548" t="s">
        <v>38</v>
      </c>
      <c r="D548" t="str">
        <f>IF(COUNTIF(eucalc_variables!A:A,A548)&gt;0,"yes","no")</f>
        <v>yes</v>
      </c>
    </row>
    <row r="549" spans="1:4">
      <c r="A549" t="s">
        <v>4368</v>
      </c>
      <c r="B549" t="s">
        <v>5075</v>
      </c>
      <c r="C549" t="s">
        <v>38</v>
      </c>
      <c r="D549" t="str">
        <f>IF(COUNTIF(eucalc_variables!A:A,A549)&gt;0,"yes","no")</f>
        <v>yes</v>
      </c>
    </row>
    <row r="550" spans="1:4">
      <c r="A550" t="s">
        <v>4371</v>
      </c>
      <c r="B550" t="s">
        <v>5078</v>
      </c>
      <c r="C550" t="s">
        <v>38</v>
      </c>
      <c r="D550" t="str">
        <f>IF(COUNTIF(eucalc_variables!A:A,A550)&gt;0,"yes","no")</f>
        <v>yes</v>
      </c>
    </row>
    <row r="551" spans="1:4">
      <c r="A551" t="s">
        <v>4359</v>
      </c>
      <c r="B551" t="s">
        <v>4451</v>
      </c>
      <c r="C551" t="s">
        <v>1707</v>
      </c>
      <c r="D551" t="str">
        <f>IF(COUNTIF(eucalc_variables!A:A,A551)&gt;0,"yes","no")</f>
        <v>yes</v>
      </c>
    </row>
    <row r="552" spans="1:4">
      <c r="A552" t="s">
        <v>4619</v>
      </c>
      <c r="B552" t="s">
        <v>5081</v>
      </c>
      <c r="C552" t="s">
        <v>38</v>
      </c>
      <c r="D552" t="str">
        <f>IF(COUNTIF(eucalc_variables!A:A,A552)&gt;0,"yes","no")</f>
        <v>yes</v>
      </c>
    </row>
    <row r="553" spans="1:4">
      <c r="A553" t="s">
        <v>4617</v>
      </c>
      <c r="B553" t="s">
        <v>5084</v>
      </c>
      <c r="C553" t="s">
        <v>38</v>
      </c>
      <c r="D553" t="str">
        <f>IF(COUNTIF(eucalc_variables!A:A,A553)&gt;0,"yes","no")</f>
        <v>yes</v>
      </c>
    </row>
    <row r="554" spans="1:4">
      <c r="A554" t="s">
        <v>4612</v>
      </c>
      <c r="B554" t="s">
        <v>5086</v>
      </c>
      <c r="C554" t="s">
        <v>38</v>
      </c>
      <c r="D554" t="str">
        <f>IF(COUNTIF(eucalc_variables!A:A,A554)&gt;0,"yes","no")</f>
        <v>yes</v>
      </c>
    </row>
    <row r="555" spans="1:4">
      <c r="A555" t="s">
        <v>4621</v>
      </c>
      <c r="B555" t="s">
        <v>5089</v>
      </c>
      <c r="C555" t="s">
        <v>38</v>
      </c>
      <c r="D555" t="str">
        <f>IF(COUNTIF(eucalc_variables!A:A,A555)&gt;0,"yes","no")</f>
        <v>yes</v>
      </c>
    </row>
    <row r="556" spans="1:4">
      <c r="A556" t="s">
        <v>4614</v>
      </c>
      <c r="B556" t="s">
        <v>5092</v>
      </c>
      <c r="C556" t="s">
        <v>38</v>
      </c>
      <c r="D556" t="str">
        <f>IF(COUNTIF(eucalc_variables!A:A,A556)&gt;0,"yes","no")</f>
        <v>yes</v>
      </c>
    </row>
    <row r="557" spans="1:4">
      <c r="A557" t="s">
        <v>4497</v>
      </c>
      <c r="B557" t="s">
        <v>4454</v>
      </c>
      <c r="C557" t="s">
        <v>1707</v>
      </c>
      <c r="D557" t="str">
        <f>IF(COUNTIF(eucalc_variables!A:A,A557)&gt;0,"yes","no")</f>
        <v>yes</v>
      </c>
    </row>
    <row r="558" spans="1:4">
      <c r="A558" t="s">
        <v>4500</v>
      </c>
      <c r="B558" t="s">
        <v>4457</v>
      </c>
      <c r="C558" t="s">
        <v>1707</v>
      </c>
      <c r="D558" t="str">
        <f>IF(COUNTIF(eucalc_variables!A:A,A558)&gt;0,"yes","no")</f>
        <v>yes</v>
      </c>
    </row>
    <row r="559" spans="1:4">
      <c r="A559" t="s">
        <v>4574</v>
      </c>
      <c r="B559" t="s">
        <v>5215</v>
      </c>
      <c r="C559" t="s">
        <v>38</v>
      </c>
      <c r="D559" t="str">
        <f>IF(COUNTIF(eucalc_variables!A:A,A559)&gt;0,"yes","no")</f>
        <v>yes</v>
      </c>
    </row>
    <row r="560" spans="1:4">
      <c r="A560" t="s">
        <v>4300</v>
      </c>
      <c r="B560" t="s">
        <v>4463</v>
      </c>
      <c r="C560" t="s">
        <v>1707</v>
      </c>
      <c r="D560" t="str">
        <f>IF(COUNTIF(eucalc_variables!A:A,A560)&gt;0,"yes","no")</f>
        <v>yes</v>
      </c>
    </row>
    <row r="561" spans="1:4">
      <c r="A561" t="s">
        <v>4303</v>
      </c>
      <c r="B561" t="s">
        <v>4470</v>
      </c>
      <c r="C561" t="s">
        <v>1707</v>
      </c>
      <c r="D561" t="str">
        <f>IF(COUNTIF(eucalc_variables!A:A,A561)&gt;0,"yes","no")</f>
        <v>yes</v>
      </c>
    </row>
    <row r="562" spans="1:4">
      <c r="A562" t="s">
        <v>4609</v>
      </c>
      <c r="B562" t="s">
        <v>3068</v>
      </c>
      <c r="C562" t="s">
        <v>38</v>
      </c>
      <c r="D562" t="str">
        <f>IF(COUNTIF(eucalc_variables!A:A,A562)&gt;0,"yes","no")</f>
        <v>yes</v>
      </c>
    </row>
    <row r="563" spans="1:4">
      <c r="A563" t="s">
        <v>4576</v>
      </c>
      <c r="B563" t="s">
        <v>4474</v>
      </c>
      <c r="C563" t="s">
        <v>1707</v>
      </c>
      <c r="D563" t="str">
        <f>IF(COUNTIF(eucalc_variables!A:A,A563)&gt;0,"yes","no")</f>
        <v>yes</v>
      </c>
    </row>
    <row r="564" spans="1:4">
      <c r="A564" t="s">
        <v>4578</v>
      </c>
      <c r="B564" t="s">
        <v>4478</v>
      </c>
      <c r="C564" t="s">
        <v>1707</v>
      </c>
      <c r="D564" t="str">
        <f>IF(COUNTIF(eucalc_variables!A:A,A564)&gt;0,"yes","no")</f>
        <v>yes</v>
      </c>
    </row>
    <row r="565" spans="1:4">
      <c r="A565" t="s">
        <v>4583</v>
      </c>
      <c r="B565" t="s">
        <v>4481</v>
      </c>
      <c r="C565" t="s">
        <v>1707</v>
      </c>
      <c r="D565" t="str">
        <f>IF(COUNTIF(eucalc_variables!A:A,A565)&gt;0,"yes","no")</f>
        <v>yes</v>
      </c>
    </row>
    <row r="566" spans="1:4">
      <c r="A566" t="s">
        <v>4586</v>
      </c>
      <c r="B566" t="s">
        <v>4484</v>
      </c>
      <c r="C566" t="s">
        <v>1707</v>
      </c>
      <c r="D566" t="str">
        <f>IF(COUNTIF(eucalc_variables!A:A,A566)&gt;0,"yes","no")</f>
        <v>yes</v>
      </c>
    </row>
    <row r="567" spans="1:4">
      <c r="A567" t="s">
        <v>4588</v>
      </c>
      <c r="B567" t="s">
        <v>4487</v>
      </c>
      <c r="C567" t="s">
        <v>1707</v>
      </c>
      <c r="D567" t="str">
        <f>IF(COUNTIF(eucalc_variables!A:A,A567)&gt;0,"yes","no")</f>
        <v>yes</v>
      </c>
    </row>
    <row r="568" spans="1:4">
      <c r="A568" t="s">
        <v>4595</v>
      </c>
      <c r="B568" t="s">
        <v>4491</v>
      </c>
      <c r="C568" t="s">
        <v>1707</v>
      </c>
      <c r="D568" t="str">
        <f>IF(COUNTIF(eucalc_variables!A:A,A568)&gt;0,"yes","no")</f>
        <v>yes</v>
      </c>
    </row>
    <row r="569" spans="1:4">
      <c r="A569" t="s">
        <v>4591</v>
      </c>
      <c r="B569" t="s">
        <v>4496</v>
      </c>
      <c r="C569" t="s">
        <v>1707</v>
      </c>
      <c r="D569" t="str">
        <f>IF(COUNTIF(eucalc_variables!A:A,A569)&gt;0,"yes","no")</f>
        <v>yes</v>
      </c>
    </row>
    <row r="570" spans="1:4">
      <c r="A570" t="s">
        <v>4593</v>
      </c>
      <c r="B570" t="s">
        <v>4499</v>
      </c>
      <c r="C570" t="s">
        <v>1707</v>
      </c>
      <c r="D570" t="str">
        <f>IF(COUNTIF(eucalc_variables!A:A,A570)&gt;0,"yes","no")</f>
        <v>yes</v>
      </c>
    </row>
    <row r="571" spans="1:4">
      <c r="A571" t="s">
        <v>4599</v>
      </c>
      <c r="B571" t="s">
        <v>4502</v>
      </c>
      <c r="C571" t="s">
        <v>1707</v>
      </c>
      <c r="D571" t="str">
        <f>IF(COUNTIF(eucalc_variables!A:A,A571)&gt;0,"yes","no")</f>
        <v>yes</v>
      </c>
    </row>
    <row r="572" spans="1:4">
      <c r="A572" t="s">
        <v>4601</v>
      </c>
      <c r="B572" t="s">
        <v>4505</v>
      </c>
      <c r="C572" t="s">
        <v>1707</v>
      </c>
      <c r="D572" t="str">
        <f>IF(COUNTIF(eucalc_variables!A:A,A572)&gt;0,"yes","no")</f>
        <v>yes</v>
      </c>
    </row>
    <row r="573" spans="1:4">
      <c r="A573" t="s">
        <v>4603</v>
      </c>
      <c r="B573" t="s">
        <v>4508</v>
      </c>
      <c r="C573" t="s">
        <v>1707</v>
      </c>
      <c r="D573" t="str">
        <f>IF(COUNTIF(eucalc_variables!A:A,A573)&gt;0,"yes","no")</f>
        <v>yes</v>
      </c>
    </row>
    <row r="574" spans="1:4">
      <c r="A574" t="s">
        <v>4605</v>
      </c>
      <c r="B574" t="s">
        <v>4511</v>
      </c>
      <c r="C574" t="s">
        <v>1707</v>
      </c>
      <c r="D574" t="str">
        <f>IF(COUNTIF(eucalc_variables!A:A,A574)&gt;0,"yes","no")</f>
        <v>yes</v>
      </c>
    </row>
    <row r="575" spans="1:4">
      <c r="A575" t="s">
        <v>4607</v>
      </c>
      <c r="B575" t="s">
        <v>4513</v>
      </c>
      <c r="C575" t="s">
        <v>1707</v>
      </c>
      <c r="D575" t="str">
        <f>IF(COUNTIF(eucalc_variables!A:A,A575)&gt;0,"yes","no")</f>
        <v>yes</v>
      </c>
    </row>
    <row r="576" spans="1:4">
      <c r="A576" t="s">
        <v>4298</v>
      </c>
      <c r="B576" t="s">
        <v>4515</v>
      </c>
      <c r="C576" t="s">
        <v>1707</v>
      </c>
      <c r="D576" t="str">
        <f>IF(COUNTIF(eucalc_variables!A:A,A576)&gt;0,"yes","no")</f>
        <v>yes</v>
      </c>
    </row>
    <row r="577" spans="1:4">
      <c r="A577" t="s">
        <v>4292</v>
      </c>
      <c r="B577" t="s">
        <v>4517</v>
      </c>
      <c r="C577" t="s">
        <v>1707</v>
      </c>
      <c r="D577" t="str">
        <f>IF(COUNTIF(eucalc_variables!A:A,A577)&gt;0,"yes","no")</f>
        <v>yes</v>
      </c>
    </row>
    <row r="578" spans="1:4">
      <c r="A578" t="s">
        <v>4288</v>
      </c>
      <c r="B578" t="s">
        <v>4519</v>
      </c>
      <c r="C578" t="s">
        <v>1707</v>
      </c>
      <c r="D578" t="str">
        <f>IF(COUNTIF(eucalc_variables!A:A,A578)&gt;0,"yes","no")</f>
        <v>yes</v>
      </c>
    </row>
    <row r="579" spans="1:4">
      <c r="A579" t="s">
        <v>4295</v>
      </c>
      <c r="B579" t="s">
        <v>4521</v>
      </c>
      <c r="C579" t="s">
        <v>1707</v>
      </c>
      <c r="D579" t="str">
        <f>IF(COUNTIF(eucalc_variables!A:A,A579)&gt;0,"yes","no")</f>
        <v>yes</v>
      </c>
    </row>
    <row r="580" spans="1:4">
      <c r="A580" t="s">
        <v>4284</v>
      </c>
      <c r="B580" t="s">
        <v>4523</v>
      </c>
      <c r="C580" t="s">
        <v>1707</v>
      </c>
      <c r="D580" t="str">
        <f>IF(COUNTIF(eucalc_variables!A:A,A580)&gt;0,"yes","no")</f>
        <v>yes</v>
      </c>
    </row>
    <row r="581" spans="1:4">
      <c r="A581" t="s">
        <v>5221</v>
      </c>
      <c r="B581" t="s">
        <v>4525</v>
      </c>
      <c r="C581" t="s">
        <v>1707</v>
      </c>
      <c r="D581" t="str">
        <f>IF(COUNTIF(eucalc_variables!A:A,A581)&gt;0,"yes","no")</f>
        <v>yes</v>
      </c>
    </row>
    <row r="582" spans="1:4">
      <c r="A582" t="s">
        <v>5225</v>
      </c>
      <c r="B582" t="s">
        <v>4527</v>
      </c>
      <c r="C582" t="s">
        <v>1707</v>
      </c>
      <c r="D582" t="str">
        <f>IF(COUNTIF(eucalc_variables!A:A,A582)&gt;0,"yes","no")</f>
        <v>yes</v>
      </c>
    </row>
    <row r="583" spans="1:4">
      <c r="A583" t="s">
        <v>5229</v>
      </c>
      <c r="B583" t="s">
        <v>4529</v>
      </c>
      <c r="C583" t="s">
        <v>1707</v>
      </c>
      <c r="D583" t="str">
        <f>IF(COUNTIF(eucalc_variables!A:A,A583)&gt;0,"yes","no")</f>
        <v>yes</v>
      </c>
    </row>
    <row r="584" spans="1:4">
      <c r="A584" t="s">
        <v>5234</v>
      </c>
      <c r="B584" t="s">
        <v>5235</v>
      </c>
      <c r="C584" t="s">
        <v>38</v>
      </c>
      <c r="D584" t="str">
        <f>IF(COUNTIF(eucalc_variables!A:A,A584)&gt;0,"yes","no")</f>
        <v>yes</v>
      </c>
    </row>
    <row r="585" spans="1:4">
      <c r="A585" t="s">
        <v>5238</v>
      </c>
      <c r="B585" t="s">
        <v>4532</v>
      </c>
      <c r="C585" t="s">
        <v>1707</v>
      </c>
      <c r="D585" t="str">
        <f>IF(COUNTIF(eucalc_variables!A:A,A585)&gt;0,"yes","no")</f>
        <v>yes</v>
      </c>
    </row>
    <row r="586" spans="1:4">
      <c r="A586" t="s">
        <v>5241</v>
      </c>
      <c r="B586" t="s">
        <v>4534</v>
      </c>
      <c r="C586" t="s">
        <v>1707</v>
      </c>
      <c r="D586" t="str">
        <f>IF(COUNTIF(eucalc_variables!A:A,A586)&gt;0,"yes","no")</f>
        <v>yes</v>
      </c>
    </row>
    <row r="587" spans="1:4">
      <c r="A587" t="s">
        <v>4784</v>
      </c>
      <c r="B587" t="s">
        <v>3086</v>
      </c>
      <c r="C587" t="s">
        <v>1707</v>
      </c>
      <c r="D587" t="str">
        <f>IF(COUNTIF(eucalc_variables!A:A,A587)&gt;0,"yes","no")</f>
        <v>yes</v>
      </c>
    </row>
    <row r="588" spans="1:4">
      <c r="A588" t="s">
        <v>4492</v>
      </c>
      <c r="B588" t="s">
        <v>4537</v>
      </c>
      <c r="C588" t="s">
        <v>1707</v>
      </c>
      <c r="D588" t="str">
        <f>IF(COUNTIF(eucalc_variables!A:A,A588)&gt;0,"yes","no")</f>
        <v>yes</v>
      </c>
    </row>
    <row r="589" spans="1:4">
      <c r="A589" t="s">
        <v>4485</v>
      </c>
      <c r="B589" t="s">
        <v>4541</v>
      </c>
      <c r="C589" t="s">
        <v>1707</v>
      </c>
      <c r="D589" t="str">
        <f>IF(COUNTIF(eucalc_variables!A:A,A589)&gt;0,"yes","no")</f>
        <v>yes</v>
      </c>
    </row>
    <row r="590" spans="1:4">
      <c r="A590" t="s">
        <v>4488</v>
      </c>
      <c r="B590" t="s">
        <v>4543</v>
      </c>
      <c r="C590" t="s">
        <v>1707</v>
      </c>
      <c r="D590" t="str">
        <f>IF(COUNTIF(eucalc_variables!A:A,A590)&gt;0,"yes","no")</f>
        <v>yes</v>
      </c>
    </row>
    <row r="591" spans="1:4">
      <c r="A591" t="s">
        <v>4471</v>
      </c>
      <c r="B591" t="s">
        <v>4545</v>
      </c>
      <c r="C591" t="s">
        <v>1707</v>
      </c>
      <c r="D591" t="str">
        <f>IF(COUNTIF(eucalc_variables!A:A,A591)&gt;0,"yes","no")</f>
        <v>yes</v>
      </c>
    </row>
    <row r="592" spans="1:4">
      <c r="A592" t="s">
        <v>4482</v>
      </c>
      <c r="B592" t="s">
        <v>4549</v>
      </c>
      <c r="C592" t="s">
        <v>1707</v>
      </c>
      <c r="D592" t="str">
        <f>IF(COUNTIF(eucalc_variables!A:A,A592)&gt;0,"yes","no")</f>
        <v>yes</v>
      </c>
    </row>
    <row r="593" spans="1:4">
      <c r="A593" t="s">
        <v>4475</v>
      </c>
      <c r="B593" t="s">
        <v>4551</v>
      </c>
      <c r="C593" t="s">
        <v>1707</v>
      </c>
      <c r="D593" t="str">
        <f>IF(COUNTIF(eucalc_variables!A:A,A593)&gt;0,"yes","no")</f>
        <v>yes</v>
      </c>
    </row>
    <row r="594" spans="1:4">
      <c r="A594" t="s">
        <v>4479</v>
      </c>
      <c r="B594" t="s">
        <v>4554</v>
      </c>
      <c r="C594" t="s">
        <v>1707</v>
      </c>
      <c r="D594" t="str">
        <f>IF(COUNTIF(eucalc_variables!A:A,A594)&gt;0,"yes","no")</f>
        <v>yes</v>
      </c>
    </row>
    <row r="595" spans="1:4">
      <c r="A595" t="s">
        <v>4721</v>
      </c>
      <c r="B595" t="s">
        <v>5281</v>
      </c>
      <c r="C595" t="s">
        <v>38</v>
      </c>
      <c r="D595" t="str">
        <f>IF(COUNTIF(eucalc_variables!A:A,A595)&gt;0,"yes","no")</f>
        <v>yes</v>
      </c>
    </row>
    <row r="596" spans="1:4">
      <c r="A596" t="s">
        <v>4729</v>
      </c>
      <c r="B596" t="s">
        <v>5285</v>
      </c>
      <c r="C596" t="s">
        <v>38</v>
      </c>
      <c r="D596" t="str">
        <f>IF(COUNTIF(eucalc_variables!A:A,A596)&gt;0,"yes","no")</f>
        <v>yes</v>
      </c>
    </row>
    <row r="597" spans="1:4">
      <c r="A597" t="s">
        <v>4723</v>
      </c>
      <c r="B597" t="s">
        <v>5288</v>
      </c>
      <c r="C597" t="s">
        <v>38</v>
      </c>
      <c r="D597" t="str">
        <f>IF(COUNTIF(eucalc_variables!A:A,A597)&gt;0,"yes","no")</f>
        <v>yes</v>
      </c>
    </row>
    <row r="598" spans="1:4">
      <c r="A598" t="s">
        <v>4725</v>
      </c>
      <c r="B598" t="s">
        <v>5291</v>
      </c>
      <c r="C598" t="s">
        <v>38</v>
      </c>
      <c r="D598" t="str">
        <f>IF(COUNTIF(eucalc_variables!A:A,A598)&gt;0,"yes","no")</f>
        <v>yes</v>
      </c>
    </row>
    <row r="599" spans="1:4">
      <c r="A599" t="s">
        <v>4727</v>
      </c>
      <c r="B599" t="s">
        <v>5294</v>
      </c>
      <c r="C599" t="s">
        <v>38</v>
      </c>
      <c r="D599" t="str">
        <f>IF(COUNTIF(eucalc_variables!A:A,A599)&gt;0,"yes","no")</f>
        <v>yes</v>
      </c>
    </row>
    <row r="600" spans="1:4">
      <c r="A600" t="s">
        <v>4735</v>
      </c>
      <c r="B600" t="s">
        <v>4568</v>
      </c>
      <c r="C600" t="s">
        <v>1707</v>
      </c>
      <c r="D600" t="str">
        <f>IF(COUNTIF(eucalc_variables!A:A,A600)&gt;0,"yes","no")</f>
        <v>yes</v>
      </c>
    </row>
    <row r="601" spans="1:4">
      <c r="A601" t="s">
        <v>4731</v>
      </c>
      <c r="B601" t="s">
        <v>4571</v>
      </c>
      <c r="C601" t="s">
        <v>1707</v>
      </c>
      <c r="D601" t="str">
        <f>IF(COUNTIF(eucalc_variables!A:A,A601)&gt;0,"yes","no")</f>
        <v>yes</v>
      </c>
    </row>
    <row r="602" spans="1:4">
      <c r="A602" t="s">
        <v>4733</v>
      </c>
      <c r="B602" t="s">
        <v>4573</v>
      </c>
      <c r="C602" t="s">
        <v>1707</v>
      </c>
      <c r="D602" t="str">
        <f>IF(COUNTIF(eucalc_variables!A:A,A602)&gt;0,"yes","no")</f>
        <v>yes</v>
      </c>
    </row>
    <row r="603" spans="1:4">
      <c r="A603" t="s">
        <v>4694</v>
      </c>
      <c r="B603" t="s">
        <v>4577</v>
      </c>
      <c r="C603" t="s">
        <v>1707</v>
      </c>
      <c r="D603" t="str">
        <f>IF(COUNTIF(eucalc_variables!A:A,A603)&gt;0,"yes","no")</f>
        <v>yes</v>
      </c>
    </row>
    <row r="604" spans="1:4">
      <c r="A604" t="s">
        <v>5297</v>
      </c>
      <c r="B604" t="s">
        <v>4575</v>
      </c>
      <c r="C604" t="s">
        <v>1707</v>
      </c>
      <c r="D604" t="str">
        <f>IF(COUNTIF(eucalc_variables!A:A,A604)&gt;0,"yes","no")</f>
        <v>yes</v>
      </c>
    </row>
    <row r="605" spans="1:4">
      <c r="A605" t="s">
        <v>4827</v>
      </c>
      <c r="B605" t="s">
        <v>4581</v>
      </c>
      <c r="C605" t="s">
        <v>1707</v>
      </c>
      <c r="D605" t="str">
        <f>IF(COUNTIF(eucalc_variables!A:A,A605)&gt;0,"yes","no")</f>
        <v>yes</v>
      </c>
    </row>
    <row r="606" spans="1:4">
      <c r="A606" t="s">
        <v>4824</v>
      </c>
      <c r="B606" t="s">
        <v>4585</v>
      </c>
      <c r="C606" t="s">
        <v>1707</v>
      </c>
      <c r="D606" t="str">
        <f>IF(COUNTIF(eucalc_variables!A:A,A606)&gt;0,"yes","no")</f>
        <v>yes</v>
      </c>
    </row>
    <row r="607" spans="1:4">
      <c r="A607" t="s">
        <v>4815</v>
      </c>
      <c r="B607" t="s">
        <v>4587</v>
      </c>
      <c r="C607" t="s">
        <v>1707</v>
      </c>
      <c r="D607" t="str">
        <f>IF(COUNTIF(eucalc_variables!A:A,A607)&gt;0,"yes","no")</f>
        <v>yes</v>
      </c>
    </row>
    <row r="608" spans="1:4">
      <c r="A608" t="s">
        <v>4804</v>
      </c>
      <c r="B608" t="s">
        <v>4590</v>
      </c>
      <c r="C608" t="s">
        <v>1707</v>
      </c>
      <c r="D608" t="str">
        <f>IF(COUNTIF(eucalc_variables!A:A,A608)&gt;0,"yes","no")</f>
        <v>yes</v>
      </c>
    </row>
    <row r="609" spans="1:4">
      <c r="A609" t="s">
        <v>4829</v>
      </c>
      <c r="B609" t="s">
        <v>4592</v>
      </c>
      <c r="C609" t="s">
        <v>1707</v>
      </c>
      <c r="D609" t="str">
        <f>IF(COUNTIF(eucalc_variables!A:A,A609)&gt;0,"yes","no")</f>
        <v>yes</v>
      </c>
    </row>
    <row r="610" spans="1:4">
      <c r="A610" t="s">
        <v>5325</v>
      </c>
      <c r="B610" t="s">
        <v>4594</v>
      </c>
      <c r="C610" t="s">
        <v>1707</v>
      </c>
      <c r="D610" t="str">
        <f>IF(COUNTIF(eucalc_variables!A:A,A610)&gt;0,"yes","no")</f>
        <v>yes</v>
      </c>
    </row>
    <row r="611" spans="1:4">
      <c r="A611" t="s">
        <v>4821</v>
      </c>
      <c r="B611" t="s">
        <v>4598</v>
      </c>
      <c r="C611" t="s">
        <v>1707</v>
      </c>
      <c r="D611" t="str">
        <f>IF(COUNTIF(eucalc_variables!A:A,A611)&gt;0,"yes","no")</f>
        <v>yes</v>
      </c>
    </row>
    <row r="612" spans="1:4">
      <c r="A612" t="s">
        <v>4812</v>
      </c>
      <c r="B612" t="s">
        <v>4600</v>
      </c>
      <c r="C612" t="s">
        <v>1707</v>
      </c>
      <c r="D612" t="str">
        <f>IF(COUNTIF(eucalc_variables!A:A,A612)&gt;0,"yes","no")</f>
        <v>yes</v>
      </c>
    </row>
    <row r="613" spans="1:4">
      <c r="A613" t="s">
        <v>4796</v>
      </c>
      <c r="B613" t="s">
        <v>4602</v>
      </c>
      <c r="C613" t="s">
        <v>1707</v>
      </c>
      <c r="D613" t="str">
        <f>IF(COUNTIF(eucalc_variables!A:A,A613)&gt;0,"yes","no")</f>
        <v>yes</v>
      </c>
    </row>
    <row r="614" spans="1:4">
      <c r="A614" t="s">
        <v>4800</v>
      </c>
      <c r="B614" t="s">
        <v>4604</v>
      </c>
      <c r="C614" t="s">
        <v>1707</v>
      </c>
      <c r="D614" t="str">
        <f>IF(COUNTIF(eucalc_variables!A:A,A614)&gt;0,"yes","no")</f>
        <v>yes</v>
      </c>
    </row>
    <row r="615" spans="1:4">
      <c r="A615" t="s">
        <v>4790</v>
      </c>
      <c r="B615" t="s">
        <v>4606</v>
      </c>
      <c r="C615" t="s">
        <v>1707</v>
      </c>
      <c r="D615" t="str">
        <f>IF(COUNTIF(eucalc_variables!A:A,A615)&gt;0,"yes","no")</f>
        <v>yes</v>
      </c>
    </row>
    <row r="616" spans="1:4">
      <c r="A616" t="s">
        <v>5344</v>
      </c>
      <c r="B616" t="s">
        <v>4608</v>
      </c>
      <c r="C616" t="s">
        <v>1707</v>
      </c>
      <c r="D616" t="str">
        <f>IF(COUNTIF(eucalc_variables!A:A,A616)&gt;0,"yes","no")</f>
        <v>yes</v>
      </c>
    </row>
    <row r="617" spans="1:4">
      <c r="A617" t="s">
        <v>4808</v>
      </c>
      <c r="B617" t="s">
        <v>4611</v>
      </c>
      <c r="C617" t="s">
        <v>1707</v>
      </c>
      <c r="D617" t="str">
        <f>IF(COUNTIF(eucalc_variables!A:A,A617)&gt;0,"yes","no")</f>
        <v>yes</v>
      </c>
    </row>
    <row r="618" spans="1:4">
      <c r="A618" t="s">
        <v>4691</v>
      </c>
      <c r="B618" t="s">
        <v>4976</v>
      </c>
      <c r="C618" t="s">
        <v>1707</v>
      </c>
      <c r="D618" t="str">
        <f>IF(COUNTIF(eucalc_variables!A:A,A618)&gt;0,"yes","no")</f>
        <v>yes</v>
      </c>
    </row>
    <row r="619" spans="1:4">
      <c r="A619" t="s">
        <v>5910</v>
      </c>
      <c r="B619" t="s">
        <v>5911</v>
      </c>
      <c r="C619" t="s">
        <v>38</v>
      </c>
      <c r="D619" t="str">
        <f>IF(COUNTIF(eucalc_variables!A:A,A619)&gt;0,"yes","no")</f>
        <v>yes</v>
      </c>
    </row>
    <row r="620" spans="1:4">
      <c r="A620" t="s">
        <v>4834</v>
      </c>
      <c r="B620" t="s">
        <v>5441</v>
      </c>
      <c r="C620" t="s">
        <v>38</v>
      </c>
      <c r="D620" t="str">
        <f>IF(COUNTIF(eucalc_variables!A:A,A620)&gt;0,"yes","no")</f>
        <v>yes</v>
      </c>
    </row>
    <row r="621" spans="1:4">
      <c r="A621" t="s">
        <v>4837</v>
      </c>
      <c r="B621" t="s">
        <v>5444</v>
      </c>
      <c r="C621" t="s">
        <v>38</v>
      </c>
      <c r="D621" t="str">
        <f>IF(COUNTIF(eucalc_variables!A:A,A621)&gt;0,"yes","no")</f>
        <v>yes</v>
      </c>
    </row>
    <row r="622" spans="1:4">
      <c r="A622" t="s">
        <v>5436</v>
      </c>
      <c r="B622" t="s">
        <v>4616</v>
      </c>
      <c r="C622" t="s">
        <v>1707</v>
      </c>
      <c r="D622" t="str">
        <f>IF(COUNTIF(eucalc_variables!A:A,A622)&gt;0,"yes","no")</f>
        <v>yes</v>
      </c>
    </row>
    <row r="623" spans="1:4">
      <c r="A623" t="s">
        <v>5374</v>
      </c>
      <c r="B623" t="s">
        <v>4626</v>
      </c>
      <c r="C623" t="s">
        <v>1707</v>
      </c>
      <c r="D623" t="str">
        <f>IF(COUNTIF(eucalc_variables!A:A,A623)&gt;0,"yes","no")</f>
        <v>yes</v>
      </c>
    </row>
    <row r="624" spans="1:4">
      <c r="A624" t="s">
        <v>5350</v>
      </c>
      <c r="B624" t="s">
        <v>4613</v>
      </c>
      <c r="C624" t="s">
        <v>1707</v>
      </c>
      <c r="D624" t="str">
        <f>IF(COUNTIF(eucalc_variables!A:A,A624)&gt;0,"yes","no")</f>
        <v>yes</v>
      </c>
    </row>
    <row r="625" spans="1:4">
      <c r="A625" t="s">
        <v>5356</v>
      </c>
      <c r="B625" t="s">
        <v>4615</v>
      </c>
      <c r="C625" t="s">
        <v>1707</v>
      </c>
      <c r="D625" t="str">
        <f>IF(COUNTIF(eucalc_variables!A:A,A625)&gt;0,"yes","no")</f>
        <v>yes</v>
      </c>
    </row>
    <row r="626" spans="1:4">
      <c r="A626" t="s">
        <v>5361</v>
      </c>
      <c r="B626" t="s">
        <v>4618</v>
      </c>
      <c r="C626" t="s">
        <v>1707</v>
      </c>
      <c r="D626" t="str">
        <f>IF(COUNTIF(eucalc_variables!A:A,A626)&gt;0,"yes","no")</f>
        <v>yes</v>
      </c>
    </row>
    <row r="627" spans="1:4">
      <c r="A627" t="s">
        <v>5365</v>
      </c>
      <c r="B627" t="s">
        <v>4620</v>
      </c>
      <c r="C627" t="s">
        <v>1707</v>
      </c>
      <c r="D627" t="str">
        <f>IF(COUNTIF(eucalc_variables!A:A,A627)&gt;0,"yes","no")</f>
        <v>yes</v>
      </c>
    </row>
    <row r="628" spans="1:4">
      <c r="A628" t="s">
        <v>5369</v>
      </c>
      <c r="B628" t="s">
        <v>4624</v>
      </c>
      <c r="C628" t="s">
        <v>1707</v>
      </c>
      <c r="D628" t="str">
        <f>IF(COUNTIF(eucalc_variables!A:A,A628)&gt;0,"yes","no")</f>
        <v>yes</v>
      </c>
    </row>
    <row r="629" spans="1:4">
      <c r="A629" t="s">
        <v>5379</v>
      </c>
      <c r="B629" t="s">
        <v>4628</v>
      </c>
      <c r="C629" t="s">
        <v>1707</v>
      </c>
      <c r="D629" t="str">
        <f>IF(COUNTIF(eucalc_variables!A:A,A629)&gt;0,"yes","no")</f>
        <v>yes</v>
      </c>
    </row>
    <row r="630" spans="1:4">
      <c r="A630" t="s">
        <v>5383</v>
      </c>
      <c r="B630" t="s">
        <v>9310</v>
      </c>
      <c r="C630" t="s">
        <v>38</v>
      </c>
      <c r="D630" t="str">
        <f>IF(COUNTIF(eucalc_variables!A:A,A630)&gt;0,"yes","no")</f>
        <v>yes</v>
      </c>
    </row>
    <row r="631" spans="1:4">
      <c r="A631" t="s">
        <v>5386</v>
      </c>
      <c r="B631" t="s">
        <v>4630</v>
      </c>
      <c r="C631" t="s">
        <v>1707</v>
      </c>
      <c r="D631" t="str">
        <f>IF(COUNTIF(eucalc_variables!A:A,A631)&gt;0,"yes","no")</f>
        <v>yes</v>
      </c>
    </row>
    <row r="632" spans="1:4">
      <c r="A632" t="s">
        <v>5389</v>
      </c>
      <c r="B632" t="s">
        <v>4634</v>
      </c>
      <c r="C632" t="s">
        <v>1707</v>
      </c>
      <c r="D632" t="str">
        <f>IF(COUNTIF(eucalc_variables!A:A,A632)&gt;0,"yes","no")</f>
        <v>yes</v>
      </c>
    </row>
    <row r="633" spans="1:4">
      <c r="A633" t="s">
        <v>5394</v>
      </c>
      <c r="B633" t="s">
        <v>4638</v>
      </c>
      <c r="C633" t="s">
        <v>1707</v>
      </c>
      <c r="D633" t="str">
        <f>IF(COUNTIF(eucalc_variables!A:A,A633)&gt;0,"yes","no")</f>
        <v>yes</v>
      </c>
    </row>
    <row r="634" spans="1:4">
      <c r="A634" t="s">
        <v>5399</v>
      </c>
      <c r="B634" t="s">
        <v>4642</v>
      </c>
      <c r="C634" t="s">
        <v>1707</v>
      </c>
      <c r="D634" t="str">
        <f>IF(COUNTIF(eucalc_variables!A:A,A634)&gt;0,"yes","no")</f>
        <v>yes</v>
      </c>
    </row>
    <row r="635" spans="1:4">
      <c r="A635" t="s">
        <v>5403</v>
      </c>
      <c r="B635" t="s">
        <v>4646</v>
      </c>
      <c r="C635" t="s">
        <v>1707</v>
      </c>
      <c r="D635" t="str">
        <f>IF(COUNTIF(eucalc_variables!A:A,A635)&gt;0,"yes","no")</f>
        <v>yes</v>
      </c>
    </row>
    <row r="636" spans="1:4">
      <c r="A636" t="s">
        <v>5406</v>
      </c>
      <c r="B636" t="s">
        <v>4650</v>
      </c>
      <c r="C636" t="s">
        <v>1707</v>
      </c>
      <c r="D636" t="str">
        <f>IF(COUNTIF(eucalc_variables!A:A,A636)&gt;0,"yes","no")</f>
        <v>yes</v>
      </c>
    </row>
    <row r="637" spans="1:4">
      <c r="A637" t="s">
        <v>5410</v>
      </c>
      <c r="B637" t="s">
        <v>4655</v>
      </c>
      <c r="C637" t="s">
        <v>1707</v>
      </c>
      <c r="D637" t="str">
        <f>IF(COUNTIF(eucalc_variables!A:A,A637)&gt;0,"yes","no")</f>
        <v>yes</v>
      </c>
    </row>
    <row r="638" spans="1:4">
      <c r="A638" t="s">
        <v>5414</v>
      </c>
      <c r="B638" t="s">
        <v>4659</v>
      </c>
      <c r="C638" t="s">
        <v>1707</v>
      </c>
      <c r="D638" t="str">
        <f>IF(COUNTIF(eucalc_variables!A:A,A638)&gt;0,"yes","no")</f>
        <v>yes</v>
      </c>
    </row>
    <row r="639" spans="1:4">
      <c r="A639" t="s">
        <v>5418</v>
      </c>
      <c r="B639" t="s">
        <v>4663</v>
      </c>
      <c r="C639" t="s">
        <v>1707</v>
      </c>
      <c r="D639" t="str">
        <f>IF(COUNTIF(eucalc_variables!A:A,A639)&gt;0,"yes","no")</f>
        <v>yes</v>
      </c>
    </row>
    <row r="640" spans="1:4">
      <c r="A640" t="s">
        <v>5422</v>
      </c>
      <c r="B640" t="s">
        <v>4667</v>
      </c>
      <c r="C640" t="s">
        <v>1707</v>
      </c>
      <c r="D640" t="str">
        <f>IF(COUNTIF(eucalc_variables!A:A,A640)&gt;0,"yes","no")</f>
        <v>yes</v>
      </c>
    </row>
    <row r="641" spans="1:4">
      <c r="A641" t="s">
        <v>5426</v>
      </c>
      <c r="B641" t="s">
        <v>4671</v>
      </c>
      <c r="C641" t="s">
        <v>1707</v>
      </c>
      <c r="D641" t="str">
        <f>IF(COUNTIF(eucalc_variables!A:A,A641)&gt;0,"yes","no")</f>
        <v>yes</v>
      </c>
    </row>
    <row r="642" spans="1:4">
      <c r="A642" t="s">
        <v>5431</v>
      </c>
      <c r="B642" t="s">
        <v>4675</v>
      </c>
      <c r="C642" t="s">
        <v>1707</v>
      </c>
      <c r="D642" t="str">
        <f>IF(COUNTIF(eucalc_variables!A:A,A642)&gt;0,"yes","no")</f>
        <v>yes</v>
      </c>
    </row>
    <row r="643" spans="1:4">
      <c r="A643" t="s">
        <v>4840</v>
      </c>
      <c r="B643" t="s">
        <v>5447</v>
      </c>
      <c r="C643" t="s">
        <v>38</v>
      </c>
      <c r="D643" t="str">
        <f>IF(COUNTIF(eucalc_variables!A:A,A643)&gt;0,"yes","no")</f>
        <v>yes</v>
      </c>
    </row>
    <row r="644" spans="1:4">
      <c r="A644" t="s">
        <v>4772</v>
      </c>
      <c r="B644" t="s">
        <v>5450</v>
      </c>
      <c r="C644" t="s">
        <v>38</v>
      </c>
      <c r="D644" t="str">
        <f>IF(COUNTIF(eucalc_variables!A:A,A644)&gt;0,"yes","no")</f>
        <v>yes</v>
      </c>
    </row>
    <row r="645" spans="1:4">
      <c r="A645" t="s">
        <v>5283</v>
      </c>
      <c r="B645" t="s">
        <v>4681</v>
      </c>
      <c r="C645" t="s">
        <v>1707</v>
      </c>
      <c r="D645" t="str">
        <f>IF(COUNTIF(eucalc_variables!A:A,A645)&gt;0,"yes","no")</f>
        <v>yes</v>
      </c>
    </row>
    <row r="646" spans="1:4">
      <c r="A646" t="s">
        <v>4843</v>
      </c>
      <c r="B646" t="s">
        <v>4680</v>
      </c>
      <c r="C646" t="s">
        <v>1707</v>
      </c>
      <c r="D646" t="str">
        <f>IF(COUNTIF(eucalc_variables!A:A,A646)&gt;0,"yes","no")</f>
        <v>yes</v>
      </c>
    </row>
    <row r="647" spans="1:4">
      <c r="A647" t="s">
        <v>4847</v>
      </c>
      <c r="B647" t="s">
        <v>4684</v>
      </c>
      <c r="C647" t="s">
        <v>1707</v>
      </c>
      <c r="D647" t="str">
        <f>IF(COUNTIF(eucalc_variables!A:A,A647)&gt;0,"yes","no")</f>
        <v>yes</v>
      </c>
    </row>
    <row r="648" spans="1:4">
      <c r="A648" t="s">
        <v>4850</v>
      </c>
      <c r="B648" t="s">
        <v>4690</v>
      </c>
      <c r="C648" t="s">
        <v>1707</v>
      </c>
      <c r="D648" t="str">
        <f>IF(COUNTIF(eucalc_variables!A:A,A648)&gt;0,"yes","no")</f>
        <v>yes</v>
      </c>
    </row>
    <row r="649" spans="1:4">
      <c r="A649" t="s">
        <v>4854</v>
      </c>
      <c r="B649" t="s">
        <v>4692</v>
      </c>
      <c r="C649" t="s">
        <v>1707</v>
      </c>
      <c r="D649" t="str">
        <f>IF(COUNTIF(eucalc_variables!A:A,A649)&gt;0,"yes","no")</f>
        <v>yes</v>
      </c>
    </row>
    <row r="650" spans="1:4">
      <c r="A650" t="s">
        <v>4857</v>
      </c>
      <c r="B650" t="s">
        <v>4693</v>
      </c>
      <c r="C650" t="s">
        <v>1707</v>
      </c>
      <c r="D650" t="str">
        <f>IF(COUNTIF(eucalc_variables!A:A,A650)&gt;0,"yes","no")</f>
        <v>yes</v>
      </c>
    </row>
    <row r="651" spans="1:4">
      <c r="A651" t="s">
        <v>4861</v>
      </c>
      <c r="B651" t="s">
        <v>4697</v>
      </c>
      <c r="C651" t="s">
        <v>1707</v>
      </c>
      <c r="D651" t="str">
        <f>IF(COUNTIF(eucalc_variables!A:A,A651)&gt;0,"yes","no")</f>
        <v>yes</v>
      </c>
    </row>
    <row r="652" spans="1:4">
      <c r="A652" t="s">
        <v>4864</v>
      </c>
      <c r="B652" t="s">
        <v>4699</v>
      </c>
      <c r="C652" t="s">
        <v>1707</v>
      </c>
      <c r="D652" t="str">
        <f>IF(COUNTIF(eucalc_variables!A:A,A652)&gt;0,"yes","no")</f>
        <v>yes</v>
      </c>
    </row>
    <row r="653" spans="1:4">
      <c r="A653" t="s">
        <v>4866</v>
      </c>
      <c r="B653" t="s">
        <v>4703</v>
      </c>
      <c r="C653" t="s">
        <v>1707</v>
      </c>
      <c r="D653" t="str">
        <f>IF(COUNTIF(eucalc_variables!A:A,A653)&gt;0,"yes","no")</f>
        <v>yes</v>
      </c>
    </row>
    <row r="654" spans="1:4">
      <c r="A654" t="s">
        <v>4869</v>
      </c>
      <c r="B654" t="s">
        <v>4706</v>
      </c>
      <c r="C654" t="s">
        <v>1707</v>
      </c>
      <c r="D654" t="str">
        <f>IF(COUNTIF(eucalc_variables!A:A,A654)&gt;0,"yes","no")</f>
        <v>yes</v>
      </c>
    </row>
    <row r="655" spans="1:4">
      <c r="A655" t="s">
        <v>5494</v>
      </c>
      <c r="B655" t="s">
        <v>4708</v>
      </c>
      <c r="C655" t="s">
        <v>1707</v>
      </c>
      <c r="D655" t="str">
        <f>IF(COUNTIF(eucalc_variables!A:A,A655)&gt;0,"yes","no")</f>
        <v>yes</v>
      </c>
    </row>
    <row r="656" spans="1:4">
      <c r="A656" t="s">
        <v>5557</v>
      </c>
      <c r="B656" t="s">
        <v>5896</v>
      </c>
      <c r="C656" t="s">
        <v>38</v>
      </c>
      <c r="D656" t="str">
        <f>IF(COUNTIF(eucalc_variables!A:A,A656)&gt;0,"yes","no")</f>
        <v>yes</v>
      </c>
    </row>
    <row r="657" spans="1:4">
      <c r="A657" t="s">
        <v>4875</v>
      </c>
      <c r="B657" t="s">
        <v>4710</v>
      </c>
      <c r="C657" t="s">
        <v>1707</v>
      </c>
      <c r="D657" t="str">
        <f>IF(COUNTIF(eucalc_variables!A:A,A657)&gt;0,"yes","no")</f>
        <v>yes</v>
      </c>
    </row>
    <row r="658" spans="1:4">
      <c r="A658" t="s">
        <v>4879</v>
      </c>
      <c r="B658" t="s">
        <v>4713</v>
      </c>
      <c r="C658" t="s">
        <v>1707</v>
      </c>
      <c r="D658" t="str">
        <f>IF(COUNTIF(eucalc_variables!A:A,A658)&gt;0,"yes","no")</f>
        <v>yes</v>
      </c>
    </row>
    <row r="659" spans="1:4">
      <c r="A659" t="s">
        <v>4882</v>
      </c>
      <c r="B659" t="s">
        <v>4717</v>
      </c>
      <c r="C659" t="s">
        <v>1707</v>
      </c>
      <c r="D659" t="str">
        <f>IF(COUNTIF(eucalc_variables!A:A,A659)&gt;0,"yes","no")</f>
        <v>yes</v>
      </c>
    </row>
    <row r="660" spans="1:4">
      <c r="A660" t="s">
        <v>4885</v>
      </c>
      <c r="B660" t="s">
        <v>4718</v>
      </c>
      <c r="C660" t="s">
        <v>1707</v>
      </c>
      <c r="D660" t="str">
        <f>IF(COUNTIF(eucalc_variables!A:A,A660)&gt;0,"yes","no")</f>
        <v>yes</v>
      </c>
    </row>
    <row r="661" spans="1:4">
      <c r="A661" t="s">
        <v>4890</v>
      </c>
      <c r="B661" t="s">
        <v>4719</v>
      </c>
      <c r="C661" t="s">
        <v>1707</v>
      </c>
      <c r="D661" t="str">
        <f>IF(COUNTIF(eucalc_variables!A:A,A661)&gt;0,"yes","no")</f>
        <v>yes</v>
      </c>
    </row>
    <row r="662" spans="1:4">
      <c r="A662" t="s">
        <v>4892</v>
      </c>
      <c r="B662" t="s">
        <v>4722</v>
      </c>
      <c r="C662" t="s">
        <v>1707</v>
      </c>
      <c r="D662" t="str">
        <f>IF(COUNTIF(eucalc_variables!A:A,A662)&gt;0,"yes","no")</f>
        <v>yes</v>
      </c>
    </row>
    <row r="663" spans="1:4">
      <c r="A663" t="s">
        <v>4895</v>
      </c>
      <c r="B663" t="s">
        <v>4724</v>
      </c>
      <c r="C663" t="s">
        <v>1707</v>
      </c>
      <c r="D663" t="str">
        <f>IF(COUNTIF(eucalc_variables!A:A,A663)&gt;0,"yes","no")</f>
        <v>yes</v>
      </c>
    </row>
    <row r="664" spans="1:4">
      <c r="A664" t="s">
        <v>4899</v>
      </c>
      <c r="B664" t="s">
        <v>4728</v>
      </c>
      <c r="C664" t="s">
        <v>1707</v>
      </c>
      <c r="D664" t="str">
        <f>IF(COUNTIF(eucalc_variables!A:A,A664)&gt;0,"yes","no")</f>
        <v>yes</v>
      </c>
    </row>
    <row r="665" spans="1:4">
      <c r="A665" t="s">
        <v>4903</v>
      </c>
      <c r="B665" t="s">
        <v>4730</v>
      </c>
      <c r="C665" t="s">
        <v>1707</v>
      </c>
      <c r="D665" t="str">
        <f>IF(COUNTIF(eucalc_variables!A:A,A665)&gt;0,"yes","no")</f>
        <v>yes</v>
      </c>
    </row>
    <row r="666" spans="1:4">
      <c r="A666" t="s">
        <v>5525</v>
      </c>
      <c r="B666" t="s">
        <v>4732</v>
      </c>
      <c r="C666" t="s">
        <v>1707</v>
      </c>
      <c r="D666" t="str">
        <f>IF(COUNTIF(eucalc_variables!A:A,A666)&gt;0,"yes","no")</f>
        <v>yes</v>
      </c>
    </row>
    <row r="667" spans="1:4">
      <c r="A667" t="s">
        <v>4937</v>
      </c>
      <c r="B667" t="s">
        <v>5455</v>
      </c>
      <c r="C667" t="s">
        <v>38</v>
      </c>
      <c r="D667" t="str">
        <f>IF(COUNTIF(eucalc_variables!A:A,A667)&gt;0,"yes","no")</f>
        <v>yes</v>
      </c>
    </row>
    <row r="668" spans="1:4">
      <c r="A668" t="s">
        <v>4940</v>
      </c>
      <c r="B668" t="s">
        <v>4734</v>
      </c>
      <c r="C668" t="s">
        <v>1707</v>
      </c>
      <c r="D668" t="str">
        <f>IF(COUNTIF(eucalc_variables!A:A,A668)&gt;0,"yes","no")</f>
        <v>yes</v>
      </c>
    </row>
    <row r="669" spans="1:4">
      <c r="A669" t="s">
        <v>4946</v>
      </c>
      <c r="B669" t="s">
        <v>4736</v>
      </c>
      <c r="C669" t="s">
        <v>1707</v>
      </c>
      <c r="D669" t="str">
        <f>IF(COUNTIF(eucalc_variables!A:A,A669)&gt;0,"yes","no")</f>
        <v>yes</v>
      </c>
    </row>
    <row r="670" spans="1:4">
      <c r="A670" t="s">
        <v>4949</v>
      </c>
      <c r="B670" t="s">
        <v>4742</v>
      </c>
      <c r="C670" t="s">
        <v>1707</v>
      </c>
      <c r="D670" t="str">
        <f>IF(COUNTIF(eucalc_variables!A:A,A670)&gt;0,"yes","no")</f>
        <v>yes</v>
      </c>
    </row>
    <row r="671" spans="1:4">
      <c r="A671" t="s">
        <v>4952</v>
      </c>
      <c r="B671" t="s">
        <v>4745</v>
      </c>
      <c r="C671" t="s">
        <v>1707</v>
      </c>
      <c r="D671" t="str">
        <f>IF(COUNTIF(eucalc_variables!A:A,A671)&gt;0,"yes","no")</f>
        <v>yes</v>
      </c>
    </row>
    <row r="672" spans="1:4">
      <c r="A672" t="s">
        <v>4955</v>
      </c>
      <c r="B672" t="s">
        <v>4746</v>
      </c>
      <c r="C672" t="s">
        <v>1707</v>
      </c>
      <c r="D672" t="str">
        <f>IF(COUNTIF(eucalc_variables!A:A,A672)&gt;0,"yes","no")</f>
        <v>yes</v>
      </c>
    </row>
    <row r="673" spans="1:4">
      <c r="A673" t="s">
        <v>4958</v>
      </c>
      <c r="B673" t="s">
        <v>4751</v>
      </c>
      <c r="C673" t="s">
        <v>1707</v>
      </c>
      <c r="D673" t="str">
        <f>IF(COUNTIF(eucalc_variables!A:A,A673)&gt;0,"yes","no")</f>
        <v>yes</v>
      </c>
    </row>
    <row r="674" spans="1:4">
      <c r="A674" t="s">
        <v>4961</v>
      </c>
      <c r="B674" t="s">
        <v>4753</v>
      </c>
      <c r="C674" t="s">
        <v>1707</v>
      </c>
      <c r="D674" t="str">
        <f>IF(COUNTIF(eucalc_variables!A:A,A674)&gt;0,"yes","no")</f>
        <v>yes</v>
      </c>
    </row>
    <row r="675" spans="1:4">
      <c r="A675" t="s">
        <v>4963</v>
      </c>
      <c r="B675" t="s">
        <v>4758</v>
      </c>
      <c r="C675" t="s">
        <v>1707</v>
      </c>
      <c r="D675" t="str">
        <f>IF(COUNTIF(eucalc_variables!A:A,A675)&gt;0,"yes","no")</f>
        <v>yes</v>
      </c>
    </row>
    <row r="676" spans="1:4">
      <c r="A676" t="s">
        <v>4966</v>
      </c>
      <c r="B676" t="s">
        <v>4760</v>
      </c>
      <c r="C676" t="s">
        <v>1707</v>
      </c>
      <c r="D676" t="str">
        <f>IF(COUNTIF(eucalc_variables!A:A,A676)&gt;0,"yes","no")</f>
        <v>yes</v>
      </c>
    </row>
    <row r="677" spans="1:4">
      <c r="A677" t="s">
        <v>9311</v>
      </c>
      <c r="B677" t="s">
        <v>4762</v>
      </c>
      <c r="C677" t="s">
        <v>1707</v>
      </c>
      <c r="D677" t="str">
        <f>IF(COUNTIF(eucalc_variables!A:A,A677)&gt;0,"yes","no")</f>
        <v>no</v>
      </c>
    </row>
    <row r="678" spans="1:4">
      <c r="A678" t="s">
        <v>5280</v>
      </c>
      <c r="B678" t="s">
        <v>4933</v>
      </c>
      <c r="C678" t="s">
        <v>1707</v>
      </c>
      <c r="D678" t="str">
        <f>IF(COUNTIF(eucalc_variables!A:A,A678)&gt;0,"yes","no")</f>
        <v>yes</v>
      </c>
    </row>
    <row r="679" spans="1:4">
      <c r="A679" t="s">
        <v>5259</v>
      </c>
      <c r="B679" t="s">
        <v>5701</v>
      </c>
      <c r="C679" t="s">
        <v>38</v>
      </c>
      <c r="D679" t="str">
        <f>IF(COUNTIF(eucalc_variables!A:A,A679)&gt;0,"yes","no")</f>
        <v>yes</v>
      </c>
    </row>
    <row r="680" spans="1:4">
      <c r="A680" t="s">
        <v>5271</v>
      </c>
      <c r="B680" t="s">
        <v>5705</v>
      </c>
      <c r="C680" t="s">
        <v>38</v>
      </c>
      <c r="D680" t="str">
        <f>IF(COUNTIF(eucalc_variables!A:A,A680)&gt;0,"yes","no")</f>
        <v>yes</v>
      </c>
    </row>
    <row r="681" spans="1:4">
      <c r="A681" t="s">
        <v>5265</v>
      </c>
      <c r="B681" t="s">
        <v>5708</v>
      </c>
      <c r="C681" t="s">
        <v>38</v>
      </c>
      <c r="D681" t="str">
        <f>IF(COUNTIF(eucalc_variables!A:A,A681)&gt;0,"yes","no")</f>
        <v>yes</v>
      </c>
    </row>
    <row r="682" spans="1:4">
      <c r="A682" t="s">
        <v>5277</v>
      </c>
      <c r="B682" t="s">
        <v>5711</v>
      </c>
      <c r="C682" t="s">
        <v>38</v>
      </c>
      <c r="D682" t="str">
        <f>IF(COUNTIF(eucalc_variables!A:A,A682)&gt;0,"yes","no")</f>
        <v>yes</v>
      </c>
    </row>
    <row r="683" spans="1:4">
      <c r="A683" t="s">
        <v>5269</v>
      </c>
      <c r="B683" t="s">
        <v>5714</v>
      </c>
      <c r="C683" t="s">
        <v>38</v>
      </c>
      <c r="D683" t="str">
        <f>IF(COUNTIF(eucalc_variables!A:A,A683)&gt;0,"yes","no")</f>
        <v>yes</v>
      </c>
    </row>
    <row r="684" spans="1:4">
      <c r="A684" t="s">
        <v>5263</v>
      </c>
      <c r="B684" t="s">
        <v>5717</v>
      </c>
      <c r="C684" t="s">
        <v>38</v>
      </c>
      <c r="D684" t="str">
        <f>IF(COUNTIF(eucalc_variables!A:A,A684)&gt;0,"yes","no")</f>
        <v>yes</v>
      </c>
    </row>
    <row r="685" spans="1:4">
      <c r="A685" t="s">
        <v>5267</v>
      </c>
      <c r="B685" t="s">
        <v>5720</v>
      </c>
      <c r="C685" t="s">
        <v>38</v>
      </c>
      <c r="D685" t="str">
        <f>IF(COUNTIF(eucalc_variables!A:A,A685)&gt;0,"yes","no")</f>
        <v>yes</v>
      </c>
    </row>
    <row r="686" spans="1:4">
      <c r="A686" t="s">
        <v>5261</v>
      </c>
      <c r="B686" t="s">
        <v>5724</v>
      </c>
      <c r="C686" t="s">
        <v>38</v>
      </c>
      <c r="D686" t="str">
        <f>IF(COUNTIF(eucalc_variables!A:A,A686)&gt;0,"yes","no")</f>
        <v>yes</v>
      </c>
    </row>
    <row r="687" spans="1:4">
      <c r="A687" t="s">
        <v>5274</v>
      </c>
      <c r="B687" t="s">
        <v>5727</v>
      </c>
      <c r="C687" t="s">
        <v>38</v>
      </c>
      <c r="D687" t="str">
        <f>IF(COUNTIF(eucalc_variables!A:A,A687)&gt;0,"yes","no")</f>
        <v>yes</v>
      </c>
    </row>
    <row r="688" spans="1:4">
      <c r="A688" t="s">
        <v>5006</v>
      </c>
      <c r="B688" t="s">
        <v>4936</v>
      </c>
      <c r="C688" t="s">
        <v>1707</v>
      </c>
      <c r="D688" t="str">
        <f>IF(COUNTIF(eucalc_variables!A:A,A688)&gt;0,"yes","no")</f>
        <v>yes</v>
      </c>
    </row>
    <row r="689" spans="1:4">
      <c r="A689" t="s">
        <v>4973</v>
      </c>
      <c r="B689" t="s">
        <v>5732</v>
      </c>
      <c r="C689" t="s">
        <v>38</v>
      </c>
      <c r="D689" t="str">
        <f>IF(COUNTIF(eucalc_variables!A:A,A689)&gt;0,"yes","no")</f>
        <v>yes</v>
      </c>
    </row>
    <row r="690" spans="1:4">
      <c r="A690" t="s">
        <v>4978</v>
      </c>
      <c r="B690" t="s">
        <v>5736</v>
      </c>
      <c r="C690" t="s">
        <v>38</v>
      </c>
      <c r="D690" t="str">
        <f>IF(COUNTIF(eucalc_variables!A:A,A690)&gt;0,"yes","no")</f>
        <v>yes</v>
      </c>
    </row>
    <row r="691" spans="1:4">
      <c r="A691" t="s">
        <v>4980</v>
      </c>
      <c r="B691" t="s">
        <v>5739</v>
      </c>
      <c r="C691" t="s">
        <v>38</v>
      </c>
      <c r="D691" t="str">
        <f>IF(COUNTIF(eucalc_variables!A:A,A691)&gt;0,"yes","no")</f>
        <v>yes</v>
      </c>
    </row>
    <row r="692" spans="1:4">
      <c r="A692" t="s">
        <v>4982</v>
      </c>
      <c r="B692" t="s">
        <v>5742</v>
      </c>
      <c r="C692" t="s">
        <v>38</v>
      </c>
      <c r="D692" t="str">
        <f>IF(COUNTIF(eucalc_variables!A:A,A692)&gt;0,"yes","no")</f>
        <v>yes</v>
      </c>
    </row>
    <row r="693" spans="1:4">
      <c r="A693" t="s">
        <v>4986</v>
      </c>
      <c r="B693" t="s">
        <v>5745</v>
      </c>
      <c r="C693" t="s">
        <v>38</v>
      </c>
      <c r="D693" t="str">
        <f>IF(COUNTIF(eucalc_variables!A:A,A693)&gt;0,"yes","no")</f>
        <v>yes</v>
      </c>
    </row>
    <row r="694" spans="1:4">
      <c r="A694" t="s">
        <v>4990</v>
      </c>
      <c r="B694" t="s">
        <v>5748</v>
      </c>
      <c r="C694" t="s">
        <v>38</v>
      </c>
      <c r="D694" t="str">
        <f>IF(COUNTIF(eucalc_variables!A:A,A694)&gt;0,"yes","no")</f>
        <v>yes</v>
      </c>
    </row>
    <row r="695" spans="1:4">
      <c r="A695" t="s">
        <v>4994</v>
      </c>
      <c r="B695" t="s">
        <v>5751</v>
      </c>
      <c r="C695" t="s">
        <v>38</v>
      </c>
      <c r="D695" t="str">
        <f>IF(COUNTIF(eucalc_variables!A:A,A695)&gt;0,"yes","no")</f>
        <v>yes</v>
      </c>
    </row>
    <row r="696" spans="1:4">
      <c r="A696" t="s">
        <v>4998</v>
      </c>
      <c r="B696" t="s">
        <v>5753</v>
      </c>
      <c r="C696" t="s">
        <v>38</v>
      </c>
      <c r="D696" t="str">
        <f>IF(COUNTIF(eucalc_variables!A:A,A696)&gt;0,"yes","no")</f>
        <v>yes</v>
      </c>
    </row>
    <row r="697" spans="1:4">
      <c r="A697" t="s">
        <v>5002</v>
      </c>
      <c r="B697" t="s">
        <v>5756</v>
      </c>
      <c r="C697" t="s">
        <v>38</v>
      </c>
      <c r="D697" t="str">
        <f>IF(COUNTIF(eucalc_variables!A:A,A697)&gt;0,"yes","no")</f>
        <v>yes</v>
      </c>
    </row>
    <row r="698" spans="1:4">
      <c r="A698" t="s">
        <v>4714</v>
      </c>
      <c r="B698" t="s">
        <v>4965</v>
      </c>
      <c r="C698" t="s">
        <v>1707</v>
      </c>
      <c r="D698" t="str">
        <f>IF(COUNTIF(eucalc_variables!A:A,A698)&gt;0,"yes","no")</f>
        <v>yes</v>
      </c>
    </row>
    <row r="699" spans="1:4">
      <c r="A699" t="s">
        <v>5010</v>
      </c>
      <c r="B699" t="s">
        <v>4765</v>
      </c>
      <c r="C699" t="s">
        <v>1707</v>
      </c>
      <c r="D699" t="str">
        <f>IF(COUNTIF(eucalc_variables!A:A,A699)&gt;0,"yes","no")</f>
        <v>yes</v>
      </c>
    </row>
    <row r="700" spans="1:4">
      <c r="A700" t="s">
        <v>5014</v>
      </c>
      <c r="B700" t="s">
        <v>4768</v>
      </c>
      <c r="C700" t="s">
        <v>1707</v>
      </c>
      <c r="D700" t="str">
        <f>IF(COUNTIF(eucalc_variables!A:A,A700)&gt;0,"yes","no")</f>
        <v>yes</v>
      </c>
    </row>
    <row r="701" spans="1:4">
      <c r="A701" t="s">
        <v>5018</v>
      </c>
      <c r="B701" t="s">
        <v>4774</v>
      </c>
      <c r="C701" t="s">
        <v>1707</v>
      </c>
      <c r="D701" t="str">
        <f>IF(COUNTIF(eucalc_variables!A:A,A701)&gt;0,"yes","no")</f>
        <v>yes</v>
      </c>
    </row>
    <row r="702" spans="1:4">
      <c r="A702" t="s">
        <v>5022</v>
      </c>
      <c r="B702" t="s">
        <v>4777</v>
      </c>
      <c r="C702" t="s">
        <v>1707</v>
      </c>
      <c r="D702" t="str">
        <f>IF(COUNTIF(eucalc_variables!A:A,A702)&gt;0,"yes","no")</f>
        <v>yes</v>
      </c>
    </row>
    <row r="703" spans="1:4">
      <c r="A703" t="s">
        <v>5026</v>
      </c>
      <c r="B703" t="s">
        <v>4780</v>
      </c>
      <c r="C703" t="s">
        <v>1707</v>
      </c>
      <c r="D703" t="str">
        <f>IF(COUNTIF(eucalc_variables!A:A,A703)&gt;0,"yes","no")</f>
        <v>yes</v>
      </c>
    </row>
    <row r="704" spans="1:4">
      <c r="A704" t="s">
        <v>5030</v>
      </c>
      <c r="B704" t="s">
        <v>4786</v>
      </c>
      <c r="C704" t="s">
        <v>1707</v>
      </c>
      <c r="D704" t="str">
        <f>IF(COUNTIF(eucalc_variables!A:A,A704)&gt;0,"yes","no")</f>
        <v>yes</v>
      </c>
    </row>
    <row r="705" spans="1:4">
      <c r="A705" t="s">
        <v>5034</v>
      </c>
      <c r="B705" t="s">
        <v>4789</v>
      </c>
      <c r="C705" t="s">
        <v>1707</v>
      </c>
      <c r="D705" t="str">
        <f>IF(COUNTIF(eucalc_variables!A:A,A705)&gt;0,"yes","no")</f>
        <v>yes</v>
      </c>
    </row>
    <row r="706" spans="1:4">
      <c r="A706" t="s">
        <v>5037</v>
      </c>
      <c r="B706" t="s">
        <v>4799</v>
      </c>
      <c r="C706" t="s">
        <v>1707</v>
      </c>
      <c r="D706" t="str">
        <f>IF(COUNTIF(eucalc_variables!A:A,A706)&gt;0,"yes","no")</f>
        <v>yes</v>
      </c>
    </row>
    <row r="707" spans="1:4">
      <c r="A707" t="s">
        <v>5040</v>
      </c>
      <c r="B707" t="s">
        <v>4803</v>
      </c>
      <c r="C707" t="s">
        <v>1707</v>
      </c>
      <c r="D707" t="str">
        <f>IF(COUNTIF(eucalc_variables!A:A,A707)&gt;0,"yes","no")</f>
        <v>yes</v>
      </c>
    </row>
    <row r="708" spans="1:4">
      <c r="A708" t="s">
        <v>5588</v>
      </c>
      <c r="B708" t="s">
        <v>4807</v>
      </c>
      <c r="C708" t="s">
        <v>1707</v>
      </c>
      <c r="D708" t="str">
        <f>IF(COUNTIF(eucalc_variables!A:A,A708)&gt;0,"yes","no")</f>
        <v>yes</v>
      </c>
    </row>
    <row r="709" spans="1:4">
      <c r="A709" t="s">
        <v>5045</v>
      </c>
      <c r="B709" t="s">
        <v>4811</v>
      </c>
      <c r="C709" t="s">
        <v>1707</v>
      </c>
      <c r="D709" t="str">
        <f>IF(COUNTIF(eucalc_variables!A:A,A709)&gt;0,"yes","no")</f>
        <v>yes</v>
      </c>
    </row>
    <row r="710" spans="1:4">
      <c r="A710" t="s">
        <v>5048</v>
      </c>
      <c r="B710" t="s">
        <v>4814</v>
      </c>
      <c r="C710" t="s">
        <v>1707</v>
      </c>
      <c r="D710" t="str">
        <f>IF(COUNTIF(eucalc_variables!A:A,A710)&gt;0,"yes","no")</f>
        <v>yes</v>
      </c>
    </row>
    <row r="711" spans="1:4">
      <c r="A711" t="s">
        <v>5051</v>
      </c>
      <c r="B711" t="s">
        <v>4820</v>
      </c>
      <c r="C711" t="s">
        <v>1707</v>
      </c>
      <c r="D711" t="str">
        <f>IF(COUNTIF(eucalc_variables!A:A,A711)&gt;0,"yes","no")</f>
        <v>yes</v>
      </c>
    </row>
    <row r="712" spans="1:4">
      <c r="A712" t="s">
        <v>5053</v>
      </c>
      <c r="B712" t="s">
        <v>4823</v>
      </c>
      <c r="C712" t="s">
        <v>1707</v>
      </c>
      <c r="D712" t="str">
        <f>IF(COUNTIF(eucalc_variables!A:A,A712)&gt;0,"yes","no")</f>
        <v>yes</v>
      </c>
    </row>
    <row r="713" spans="1:4">
      <c r="A713" t="s">
        <v>5056</v>
      </c>
      <c r="B713" t="s">
        <v>4826</v>
      </c>
      <c r="C713" t="s">
        <v>1707</v>
      </c>
      <c r="D713" t="str">
        <f>IF(COUNTIF(eucalc_variables!A:A,A713)&gt;0,"yes","no")</f>
        <v>yes</v>
      </c>
    </row>
    <row r="714" spans="1:4">
      <c r="A714" t="s">
        <v>5060</v>
      </c>
      <c r="B714" t="s">
        <v>4831</v>
      </c>
      <c r="C714" t="s">
        <v>1707</v>
      </c>
      <c r="D714" t="str">
        <f>IF(COUNTIF(eucalc_variables!A:A,A714)&gt;0,"yes","no")</f>
        <v>yes</v>
      </c>
    </row>
    <row r="715" spans="1:4">
      <c r="A715" t="s">
        <v>5065</v>
      </c>
      <c r="B715" t="s">
        <v>4833</v>
      </c>
      <c r="C715" t="s">
        <v>1707</v>
      </c>
      <c r="D715" t="str">
        <f>IF(COUNTIF(eucalc_variables!A:A,A715)&gt;0,"yes","no")</f>
        <v>yes</v>
      </c>
    </row>
    <row r="716" spans="1:4">
      <c r="A716" t="s">
        <v>5068</v>
      </c>
      <c r="B716" t="s">
        <v>4839</v>
      </c>
      <c r="C716" t="s">
        <v>1707</v>
      </c>
      <c r="D716" t="str">
        <f>IF(COUNTIF(eucalc_variables!A:A,A716)&gt;0,"yes","no")</f>
        <v>yes</v>
      </c>
    </row>
    <row r="717" spans="1:4">
      <c r="A717" t="s">
        <v>5071</v>
      </c>
      <c r="B717" t="s">
        <v>4842</v>
      </c>
      <c r="C717" t="s">
        <v>1707</v>
      </c>
      <c r="D717" t="str">
        <f>IF(COUNTIF(eucalc_variables!A:A,A717)&gt;0,"yes","no")</f>
        <v>yes</v>
      </c>
    </row>
    <row r="718" spans="1:4">
      <c r="A718" t="s">
        <v>5626</v>
      </c>
      <c r="B718" t="s">
        <v>4846</v>
      </c>
      <c r="C718" t="s">
        <v>1707</v>
      </c>
      <c r="D718" t="str">
        <f>IF(COUNTIF(eucalc_variables!A:A,A718)&gt;0,"yes","no")</f>
        <v>yes</v>
      </c>
    </row>
    <row r="719" spans="1:4">
      <c r="A719" t="s">
        <v>4709</v>
      </c>
      <c r="B719" t="s">
        <v>4960</v>
      </c>
      <c r="C719" t="s">
        <v>1707</v>
      </c>
      <c r="D719" t="str">
        <f>IF(COUNTIF(eucalc_variables!A:A,A719)&gt;0,"yes","no")</f>
        <v>yes</v>
      </c>
    </row>
    <row r="720" spans="1:4">
      <c r="A720" t="s">
        <v>4711</v>
      </c>
      <c r="B720" t="s">
        <v>4962</v>
      </c>
      <c r="C720" t="s">
        <v>1707</v>
      </c>
      <c r="D720" t="str">
        <f>IF(COUNTIF(eucalc_variables!A:A,A720)&gt;0,"yes","no")</f>
        <v>yes</v>
      </c>
    </row>
    <row r="721" spans="1:4">
      <c r="A721" t="s">
        <v>5103</v>
      </c>
      <c r="B721" t="s">
        <v>4939</v>
      </c>
      <c r="C721" t="s">
        <v>1707</v>
      </c>
      <c r="D721" t="str">
        <f>IF(COUNTIF(eucalc_variables!A:A,A721)&gt;0,"yes","no")</f>
        <v>yes</v>
      </c>
    </row>
    <row r="722" spans="1:4">
      <c r="A722" t="s">
        <v>5077</v>
      </c>
      <c r="B722" t="s">
        <v>5760</v>
      </c>
      <c r="C722" t="s">
        <v>38</v>
      </c>
      <c r="D722" t="str">
        <f>IF(COUNTIF(eucalc_variables!A:A,A722)&gt;0,"yes","no")</f>
        <v>yes</v>
      </c>
    </row>
    <row r="723" spans="1:4">
      <c r="A723" t="s">
        <v>5080</v>
      </c>
      <c r="B723" t="s">
        <v>5763</v>
      </c>
      <c r="C723" t="s">
        <v>38</v>
      </c>
      <c r="D723" t="str">
        <f>IF(COUNTIF(eucalc_variables!A:A,A723)&gt;0,"yes","no")</f>
        <v>yes</v>
      </c>
    </row>
    <row r="724" spans="1:4">
      <c r="A724" t="s">
        <v>5083</v>
      </c>
      <c r="B724" t="s">
        <v>5766</v>
      </c>
      <c r="C724" t="s">
        <v>38</v>
      </c>
      <c r="D724" t="str">
        <f>IF(COUNTIF(eucalc_variables!A:A,A724)&gt;0,"yes","no")</f>
        <v>yes</v>
      </c>
    </row>
    <row r="725" spans="1:4">
      <c r="A725" t="s">
        <v>5085</v>
      </c>
      <c r="B725" t="s">
        <v>5768</v>
      </c>
      <c r="C725" t="s">
        <v>38</v>
      </c>
      <c r="D725" t="str">
        <f>IF(COUNTIF(eucalc_variables!A:A,A725)&gt;0,"yes","no")</f>
        <v>yes</v>
      </c>
    </row>
    <row r="726" spans="1:4">
      <c r="A726" t="s">
        <v>5088</v>
      </c>
      <c r="B726" t="s">
        <v>5771</v>
      </c>
      <c r="C726" t="s">
        <v>38</v>
      </c>
      <c r="D726" t="str">
        <f>IF(COUNTIF(eucalc_variables!A:A,A726)&gt;0,"yes","no")</f>
        <v>yes</v>
      </c>
    </row>
    <row r="727" spans="1:4">
      <c r="A727" t="s">
        <v>5091</v>
      </c>
      <c r="B727" t="s">
        <v>5773</v>
      </c>
      <c r="C727" t="s">
        <v>38</v>
      </c>
      <c r="D727" t="str">
        <f>IF(COUNTIF(eucalc_variables!A:A,A727)&gt;0,"yes","no")</f>
        <v>yes</v>
      </c>
    </row>
    <row r="728" spans="1:4">
      <c r="A728" t="s">
        <v>5094</v>
      </c>
      <c r="B728" t="s">
        <v>5776</v>
      </c>
      <c r="C728" t="s">
        <v>38</v>
      </c>
      <c r="D728" t="str">
        <f>IF(COUNTIF(eucalc_variables!A:A,A728)&gt;0,"yes","no")</f>
        <v>yes</v>
      </c>
    </row>
    <row r="729" spans="1:4">
      <c r="A729" t="s">
        <v>5098</v>
      </c>
      <c r="B729" t="s">
        <v>5778</v>
      </c>
      <c r="C729" t="s">
        <v>38</v>
      </c>
      <c r="D729" t="str">
        <f>IF(COUNTIF(eucalc_variables!A:A,A729)&gt;0,"yes","no")</f>
        <v>yes</v>
      </c>
    </row>
    <row r="730" spans="1:4">
      <c r="A730" t="s">
        <v>5100</v>
      </c>
      <c r="B730" t="s">
        <v>5781</v>
      </c>
      <c r="C730" t="s">
        <v>38</v>
      </c>
      <c r="D730" t="str">
        <f>IF(COUNTIF(eucalc_variables!A:A,A730)&gt;0,"yes","no")</f>
        <v>yes</v>
      </c>
    </row>
    <row r="731" spans="1:4">
      <c r="A731" t="s">
        <v>5123</v>
      </c>
      <c r="B731" t="s">
        <v>4954</v>
      </c>
      <c r="C731" t="s">
        <v>1707</v>
      </c>
      <c r="D731" t="str">
        <f>IF(COUNTIF(eucalc_variables!A:A,A731)&gt;0,"yes","no")</f>
        <v>yes</v>
      </c>
    </row>
    <row r="732" spans="1:4">
      <c r="A732" t="s">
        <v>5105</v>
      </c>
      <c r="B732" t="s">
        <v>5866</v>
      </c>
      <c r="C732" t="s">
        <v>38</v>
      </c>
      <c r="D732" t="str">
        <f>IF(COUNTIF(eucalc_variables!A:A,A732)&gt;0,"yes","no")</f>
        <v>yes</v>
      </c>
    </row>
    <row r="733" spans="1:4">
      <c r="A733" t="s">
        <v>5107</v>
      </c>
      <c r="B733" t="s">
        <v>5868</v>
      </c>
      <c r="C733" t="s">
        <v>38</v>
      </c>
      <c r="D733" t="str">
        <f>IF(COUNTIF(eucalc_variables!A:A,A733)&gt;0,"yes","no")</f>
        <v>yes</v>
      </c>
    </row>
    <row r="734" spans="1:4">
      <c r="A734" t="s">
        <v>5109</v>
      </c>
      <c r="B734" t="s">
        <v>5870</v>
      </c>
      <c r="C734" t="s">
        <v>38</v>
      </c>
      <c r="D734" t="str">
        <f>IF(COUNTIF(eucalc_variables!A:A,A734)&gt;0,"yes","no")</f>
        <v>yes</v>
      </c>
    </row>
    <row r="735" spans="1:4">
      <c r="A735" t="s">
        <v>5111</v>
      </c>
      <c r="B735" t="s">
        <v>5872</v>
      </c>
      <c r="C735" t="s">
        <v>38</v>
      </c>
      <c r="D735" t="str">
        <f>IF(COUNTIF(eucalc_variables!A:A,A735)&gt;0,"yes","no")</f>
        <v>yes</v>
      </c>
    </row>
    <row r="736" spans="1:4">
      <c r="A736" t="s">
        <v>5113</v>
      </c>
      <c r="B736" t="s">
        <v>5875</v>
      </c>
      <c r="C736" t="s">
        <v>38</v>
      </c>
      <c r="D736" t="str">
        <f>IF(COUNTIF(eucalc_variables!A:A,A736)&gt;0,"yes","no")</f>
        <v>yes</v>
      </c>
    </row>
    <row r="737" spans="1:4">
      <c r="A737" t="s">
        <v>5115</v>
      </c>
      <c r="B737" t="s">
        <v>5877</v>
      </c>
      <c r="C737" t="s">
        <v>38</v>
      </c>
      <c r="D737" t="str">
        <f>IF(COUNTIF(eucalc_variables!A:A,A737)&gt;0,"yes","no")</f>
        <v>yes</v>
      </c>
    </row>
    <row r="738" spans="1:4">
      <c r="A738" t="s">
        <v>5117</v>
      </c>
      <c r="B738" t="s">
        <v>5879</v>
      </c>
      <c r="C738" t="s">
        <v>38</v>
      </c>
      <c r="D738" t="str">
        <f>IF(COUNTIF(eucalc_variables!A:A,A738)&gt;0,"yes","no")</f>
        <v>yes</v>
      </c>
    </row>
    <row r="739" spans="1:4">
      <c r="A739" t="s">
        <v>5119</v>
      </c>
      <c r="B739" t="s">
        <v>5881</v>
      </c>
      <c r="C739" t="s">
        <v>38</v>
      </c>
      <c r="D739" t="str">
        <f>IF(COUNTIF(eucalc_variables!A:A,A739)&gt;0,"yes","no")</f>
        <v>yes</v>
      </c>
    </row>
    <row r="740" spans="1:4">
      <c r="A740" t="s">
        <v>5121</v>
      </c>
      <c r="B740" t="s">
        <v>5883</v>
      </c>
      <c r="C740" t="s">
        <v>38</v>
      </c>
      <c r="D740" t="str">
        <f>IF(COUNTIF(eucalc_variables!A:A,A740)&gt;0,"yes","no")</f>
        <v>yes</v>
      </c>
    </row>
    <row r="741" spans="1:4">
      <c r="A741" t="s">
        <v>5126</v>
      </c>
      <c r="B741" t="s">
        <v>4849</v>
      </c>
      <c r="C741" t="s">
        <v>1707</v>
      </c>
      <c r="D741" t="str">
        <f>IF(COUNTIF(eucalc_variables!A:A,A741)&gt;0,"yes","no")</f>
        <v>yes</v>
      </c>
    </row>
    <row r="742" spans="1:4">
      <c r="A742" t="s">
        <v>5128</v>
      </c>
      <c r="B742" t="s">
        <v>4853</v>
      </c>
      <c r="C742" t="s">
        <v>1707</v>
      </c>
      <c r="D742" t="str">
        <f>IF(COUNTIF(eucalc_variables!A:A,A742)&gt;0,"yes","no")</f>
        <v>yes</v>
      </c>
    </row>
    <row r="743" spans="1:4">
      <c r="A743" t="s">
        <v>5131</v>
      </c>
      <c r="B743" t="s">
        <v>4860</v>
      </c>
      <c r="C743" t="s">
        <v>1707</v>
      </c>
      <c r="D743" t="str">
        <f>IF(COUNTIF(eucalc_variables!A:A,A743)&gt;0,"yes","no")</f>
        <v>yes</v>
      </c>
    </row>
    <row r="744" spans="1:4">
      <c r="A744" t="s">
        <v>5133</v>
      </c>
      <c r="B744" t="s">
        <v>4863</v>
      </c>
      <c r="C744" t="s">
        <v>1707</v>
      </c>
      <c r="D744" t="str">
        <f>IF(COUNTIF(eucalc_variables!A:A,A744)&gt;0,"yes","no")</f>
        <v>yes</v>
      </c>
    </row>
    <row r="745" spans="1:4">
      <c r="A745" t="s">
        <v>5136</v>
      </c>
      <c r="B745" t="s">
        <v>4865</v>
      </c>
      <c r="C745" t="s">
        <v>1707</v>
      </c>
      <c r="D745" t="str">
        <f>IF(COUNTIF(eucalc_variables!A:A,A745)&gt;0,"yes","no")</f>
        <v>yes</v>
      </c>
    </row>
    <row r="746" spans="1:4">
      <c r="A746" t="s">
        <v>5138</v>
      </c>
      <c r="B746" t="s">
        <v>4871</v>
      </c>
      <c r="C746" t="s">
        <v>1707</v>
      </c>
      <c r="D746" t="str">
        <f>IF(COUNTIF(eucalc_variables!A:A,A746)&gt;0,"yes","no")</f>
        <v>yes</v>
      </c>
    </row>
    <row r="747" spans="1:4">
      <c r="A747" t="s">
        <v>5141</v>
      </c>
      <c r="B747" t="s">
        <v>4874</v>
      </c>
      <c r="C747" t="s">
        <v>1707</v>
      </c>
      <c r="D747" t="str">
        <f>IF(COUNTIF(eucalc_variables!A:A,A747)&gt;0,"yes","no")</f>
        <v>yes</v>
      </c>
    </row>
    <row r="748" spans="1:4">
      <c r="A748" t="s">
        <v>5143</v>
      </c>
      <c r="B748" t="s">
        <v>4881</v>
      </c>
      <c r="C748" t="s">
        <v>1707</v>
      </c>
      <c r="D748" t="str">
        <f>IF(COUNTIF(eucalc_variables!A:A,A748)&gt;0,"yes","no")</f>
        <v>yes</v>
      </c>
    </row>
    <row r="749" spans="1:4">
      <c r="A749" t="s">
        <v>5146</v>
      </c>
      <c r="B749" t="s">
        <v>4884</v>
      </c>
      <c r="C749" t="s">
        <v>1707</v>
      </c>
      <c r="D749" t="str">
        <f>IF(COUNTIF(eucalc_variables!A:A,A749)&gt;0,"yes","no")</f>
        <v>yes</v>
      </c>
    </row>
    <row r="750" spans="1:4">
      <c r="A750" t="s">
        <v>5661</v>
      </c>
      <c r="B750" t="s">
        <v>4889</v>
      </c>
      <c r="C750" t="s">
        <v>1707</v>
      </c>
      <c r="D750" t="str">
        <f>IF(COUNTIF(eucalc_variables!A:A,A750)&gt;0,"yes","no")</f>
        <v>yes</v>
      </c>
    </row>
    <row r="751" spans="1:4">
      <c r="A751" t="s">
        <v>4716</v>
      </c>
      <c r="B751" t="s">
        <v>4969</v>
      </c>
      <c r="C751" t="s">
        <v>1707</v>
      </c>
      <c r="D751" t="str">
        <f>IF(COUNTIF(eucalc_variables!A:A,A751)&gt;0,"yes","no")</f>
        <v>yes</v>
      </c>
    </row>
    <row r="752" spans="1:4">
      <c r="A752" t="s">
        <v>5151</v>
      </c>
      <c r="B752" t="s">
        <v>4891</v>
      </c>
      <c r="C752" t="s">
        <v>1707</v>
      </c>
      <c r="D752" t="str">
        <f>IF(COUNTIF(eucalc_variables!A:A,A752)&gt;0,"yes","no")</f>
        <v>yes</v>
      </c>
    </row>
    <row r="753" spans="1:4">
      <c r="A753" t="s">
        <v>5153</v>
      </c>
      <c r="B753" t="s">
        <v>4894</v>
      </c>
      <c r="C753" t="s">
        <v>1707</v>
      </c>
      <c r="D753" t="str">
        <f>IF(COUNTIF(eucalc_variables!A:A,A753)&gt;0,"yes","no")</f>
        <v>yes</v>
      </c>
    </row>
    <row r="754" spans="1:4">
      <c r="A754" t="s">
        <v>5156</v>
      </c>
      <c r="B754" t="s">
        <v>4902</v>
      </c>
      <c r="C754" t="s">
        <v>1707</v>
      </c>
      <c r="D754" t="str">
        <f>IF(COUNTIF(eucalc_variables!A:A,A754)&gt;0,"yes","no")</f>
        <v>yes</v>
      </c>
    </row>
    <row r="755" spans="1:4">
      <c r="A755" t="s">
        <v>5158</v>
      </c>
      <c r="B755" t="s">
        <v>4905</v>
      </c>
      <c r="C755" t="s">
        <v>1707</v>
      </c>
      <c r="D755" t="str">
        <f>IF(COUNTIF(eucalc_variables!A:A,A755)&gt;0,"yes","no")</f>
        <v>yes</v>
      </c>
    </row>
    <row r="756" spans="1:4">
      <c r="A756" t="s">
        <v>5161</v>
      </c>
      <c r="B756" t="s">
        <v>4908</v>
      </c>
      <c r="C756" t="s">
        <v>1707</v>
      </c>
      <c r="D756" t="str">
        <f>IF(COUNTIF(eucalc_variables!A:A,A756)&gt;0,"yes","no")</f>
        <v>yes</v>
      </c>
    </row>
    <row r="757" spans="1:4">
      <c r="A757" t="s">
        <v>5164</v>
      </c>
      <c r="B757" t="s">
        <v>4914</v>
      </c>
      <c r="C757" t="s">
        <v>1707</v>
      </c>
      <c r="D757" t="str">
        <f>IF(COUNTIF(eucalc_variables!A:A,A757)&gt;0,"yes","no")</f>
        <v>yes</v>
      </c>
    </row>
    <row r="758" spans="1:4">
      <c r="A758" t="s">
        <v>5166</v>
      </c>
      <c r="B758" t="s">
        <v>4917</v>
      </c>
      <c r="C758" t="s">
        <v>1707</v>
      </c>
      <c r="D758" t="str">
        <f>IF(COUNTIF(eucalc_variables!A:A,A758)&gt;0,"yes","no")</f>
        <v>yes</v>
      </c>
    </row>
    <row r="759" spans="1:4">
      <c r="A759" t="s">
        <v>5169</v>
      </c>
      <c r="B759" t="s">
        <v>4923</v>
      </c>
      <c r="C759" t="s">
        <v>1707</v>
      </c>
      <c r="D759" t="str">
        <f>IF(COUNTIF(eucalc_variables!A:A,A759)&gt;0,"yes","no")</f>
        <v>yes</v>
      </c>
    </row>
    <row r="760" spans="1:4">
      <c r="A760" t="s">
        <v>5171</v>
      </c>
      <c r="B760" t="s">
        <v>4926</v>
      </c>
      <c r="C760" t="s">
        <v>1707</v>
      </c>
      <c r="D760" t="str">
        <f>IF(COUNTIF(eucalc_variables!A:A,A760)&gt;0,"yes","no")</f>
        <v>yes</v>
      </c>
    </row>
    <row r="761" spans="1:4">
      <c r="A761" t="s">
        <v>5697</v>
      </c>
      <c r="B761" t="s">
        <v>4930</v>
      </c>
      <c r="C761" t="s">
        <v>1707</v>
      </c>
      <c r="D761" t="str">
        <f>IF(COUNTIF(eucalc_variables!A:A,A761)&gt;0,"yes","no")</f>
        <v>yes</v>
      </c>
    </row>
    <row r="762" spans="1:4">
      <c r="A762" t="s">
        <v>5195</v>
      </c>
      <c r="B762" t="s">
        <v>4945</v>
      </c>
      <c r="C762" t="s">
        <v>1707</v>
      </c>
      <c r="D762" t="str">
        <f>IF(COUNTIF(eucalc_variables!A:A,A762)&gt;0,"yes","no")</f>
        <v>yes</v>
      </c>
    </row>
    <row r="763" spans="1:4">
      <c r="A763" t="s">
        <v>5177</v>
      </c>
      <c r="B763" t="s">
        <v>5785</v>
      </c>
      <c r="C763" t="s">
        <v>38</v>
      </c>
      <c r="D763" t="str">
        <f>IF(COUNTIF(eucalc_variables!A:A,A763)&gt;0,"yes","no")</f>
        <v>yes</v>
      </c>
    </row>
    <row r="764" spans="1:4">
      <c r="A764" t="s">
        <v>5179</v>
      </c>
      <c r="B764" t="s">
        <v>5788</v>
      </c>
      <c r="C764" t="s">
        <v>38</v>
      </c>
      <c r="D764" t="str">
        <f>IF(COUNTIF(eucalc_variables!A:A,A764)&gt;0,"yes","no")</f>
        <v>yes</v>
      </c>
    </row>
    <row r="765" spans="1:4">
      <c r="A765" t="s">
        <v>5181</v>
      </c>
      <c r="B765" t="s">
        <v>5791</v>
      </c>
      <c r="C765" t="s">
        <v>38</v>
      </c>
      <c r="D765" t="str">
        <f>IF(COUNTIF(eucalc_variables!A:A,A765)&gt;0,"yes","no")</f>
        <v>yes</v>
      </c>
    </row>
    <row r="766" spans="1:4">
      <c r="A766" t="s">
        <v>5183</v>
      </c>
      <c r="B766" t="s">
        <v>5793</v>
      </c>
      <c r="C766" t="s">
        <v>38</v>
      </c>
      <c r="D766" t="str">
        <f>IF(COUNTIF(eucalc_variables!A:A,A766)&gt;0,"yes","no")</f>
        <v>yes</v>
      </c>
    </row>
    <row r="767" spans="1:4">
      <c r="A767" t="s">
        <v>5185</v>
      </c>
      <c r="B767" t="s">
        <v>5796</v>
      </c>
      <c r="C767" t="s">
        <v>38</v>
      </c>
      <c r="D767" t="str">
        <f>IF(COUNTIF(eucalc_variables!A:A,A767)&gt;0,"yes","no")</f>
        <v>yes</v>
      </c>
    </row>
    <row r="768" spans="1:4">
      <c r="A768" t="s">
        <v>5187</v>
      </c>
      <c r="B768" t="s">
        <v>5798</v>
      </c>
      <c r="C768" t="s">
        <v>38</v>
      </c>
      <c r="D768" t="str">
        <f>IF(COUNTIF(eucalc_variables!A:A,A768)&gt;0,"yes","no")</f>
        <v>yes</v>
      </c>
    </row>
    <row r="769" spans="1:4">
      <c r="A769" t="s">
        <v>5189</v>
      </c>
      <c r="B769" t="s">
        <v>5801</v>
      </c>
      <c r="C769" t="s">
        <v>38</v>
      </c>
      <c r="D769" t="str">
        <f>IF(COUNTIF(eucalc_variables!A:A,A769)&gt;0,"yes","no")</f>
        <v>yes</v>
      </c>
    </row>
    <row r="770" spans="1:4">
      <c r="A770" t="s">
        <v>5191</v>
      </c>
      <c r="B770" t="s">
        <v>5804</v>
      </c>
      <c r="C770" t="s">
        <v>38</v>
      </c>
      <c r="D770" t="str">
        <f>IF(COUNTIF(eucalc_variables!A:A,A770)&gt;0,"yes","no")</f>
        <v>yes</v>
      </c>
    </row>
    <row r="771" spans="1:4">
      <c r="A771" t="s">
        <v>5193</v>
      </c>
      <c r="B771" t="s">
        <v>5807</v>
      </c>
      <c r="C771" t="s">
        <v>38</v>
      </c>
      <c r="D771" t="str">
        <f>IF(COUNTIF(eucalc_variables!A:A,A771)&gt;0,"yes","no")</f>
        <v>yes</v>
      </c>
    </row>
    <row r="772" spans="1:4">
      <c r="A772" t="s">
        <v>4832</v>
      </c>
      <c r="B772" t="s">
        <v>5900</v>
      </c>
      <c r="C772" t="s">
        <v>38</v>
      </c>
      <c r="D772" t="str">
        <f>IF(COUNTIF(eucalc_variables!A:A,A772)&gt;0,"yes","no")</f>
        <v>yes</v>
      </c>
    </row>
    <row r="773" spans="1:4">
      <c r="A773" t="s">
        <v>5224</v>
      </c>
      <c r="B773" t="s">
        <v>4948</v>
      </c>
      <c r="C773" t="s">
        <v>1707</v>
      </c>
      <c r="D773" t="str">
        <f>IF(COUNTIF(eucalc_variables!A:A,A773)&gt;0,"yes","no")</f>
        <v>yes</v>
      </c>
    </row>
    <row r="774" spans="1:4">
      <c r="A774" t="s">
        <v>5197</v>
      </c>
      <c r="B774" t="s">
        <v>5812</v>
      </c>
      <c r="C774" t="s">
        <v>38</v>
      </c>
      <c r="D774" t="str">
        <f>IF(COUNTIF(eucalc_variables!A:A,A774)&gt;0,"yes","no")</f>
        <v>yes</v>
      </c>
    </row>
    <row r="775" spans="1:4">
      <c r="A775" t="s">
        <v>5199</v>
      </c>
      <c r="B775" t="s">
        <v>5815</v>
      </c>
      <c r="C775" t="s">
        <v>38</v>
      </c>
      <c r="D775" t="str">
        <f>IF(COUNTIF(eucalc_variables!A:A,A775)&gt;0,"yes","no")</f>
        <v>yes</v>
      </c>
    </row>
    <row r="776" spans="1:4">
      <c r="A776" t="s">
        <v>5202</v>
      </c>
      <c r="B776" t="s">
        <v>5818</v>
      </c>
      <c r="C776" t="s">
        <v>38</v>
      </c>
      <c r="D776" t="str">
        <f>IF(COUNTIF(eucalc_variables!A:A,A776)&gt;0,"yes","no")</f>
        <v>yes</v>
      </c>
    </row>
    <row r="777" spans="1:4">
      <c r="A777" t="s">
        <v>5205</v>
      </c>
      <c r="B777" t="s">
        <v>5821</v>
      </c>
      <c r="C777" t="s">
        <v>38</v>
      </c>
      <c r="D777" t="str">
        <f>IF(COUNTIF(eucalc_variables!A:A,A777)&gt;0,"yes","no")</f>
        <v>yes</v>
      </c>
    </row>
    <row r="778" spans="1:4">
      <c r="A778" t="s">
        <v>5208</v>
      </c>
      <c r="B778" t="s">
        <v>5824</v>
      </c>
      <c r="C778" t="s">
        <v>38</v>
      </c>
      <c r="D778" t="str">
        <f>IF(COUNTIF(eucalc_variables!A:A,A778)&gt;0,"yes","no")</f>
        <v>yes</v>
      </c>
    </row>
    <row r="779" spans="1:4">
      <c r="A779" t="s">
        <v>5211</v>
      </c>
      <c r="B779" t="s">
        <v>5827</v>
      </c>
      <c r="C779" t="s">
        <v>38</v>
      </c>
      <c r="D779" t="str">
        <f>IF(COUNTIF(eucalc_variables!A:A,A779)&gt;0,"yes","no")</f>
        <v>yes</v>
      </c>
    </row>
    <row r="780" spans="1:4">
      <c r="A780" t="s">
        <v>5214</v>
      </c>
      <c r="B780" t="s">
        <v>5830</v>
      </c>
      <c r="C780" t="s">
        <v>38</v>
      </c>
      <c r="D780" t="str">
        <f>IF(COUNTIF(eucalc_variables!A:A,A780)&gt;0,"yes","no")</f>
        <v>yes</v>
      </c>
    </row>
    <row r="781" spans="1:4">
      <c r="A781" t="s">
        <v>5218</v>
      </c>
      <c r="B781" t="s">
        <v>5833</v>
      </c>
      <c r="C781" t="s">
        <v>38</v>
      </c>
      <c r="D781" t="str">
        <f>IF(COUNTIF(eucalc_variables!A:A,A781)&gt;0,"yes","no")</f>
        <v>yes</v>
      </c>
    </row>
    <row r="782" spans="1:4">
      <c r="A782" t="s">
        <v>5220</v>
      </c>
      <c r="B782" t="s">
        <v>5836</v>
      </c>
      <c r="C782" t="s">
        <v>38</v>
      </c>
      <c r="D782" t="str">
        <f>IF(COUNTIF(eucalc_variables!A:A,A782)&gt;0,"yes","no")</f>
        <v>yes</v>
      </c>
    </row>
    <row r="783" spans="1:4">
      <c r="A783" t="s">
        <v>5560</v>
      </c>
      <c r="B783" t="s">
        <v>4957</v>
      </c>
      <c r="C783" t="s">
        <v>1707</v>
      </c>
      <c r="D783" t="str">
        <f>IF(COUNTIF(eucalc_variables!A:A,A783)&gt;0,"yes","no")</f>
        <v>yes</v>
      </c>
    </row>
    <row r="784" spans="1:4">
      <c r="A784" t="s">
        <v>5257</v>
      </c>
      <c r="B784" t="s">
        <v>4951</v>
      </c>
      <c r="C784" t="s">
        <v>1707</v>
      </c>
      <c r="D784" t="str">
        <f>IF(COUNTIF(eucalc_variables!A:A,A784)&gt;0,"yes","no")</f>
        <v>yes</v>
      </c>
    </row>
    <row r="785" spans="1:4">
      <c r="A785" t="s">
        <v>5228</v>
      </c>
      <c r="B785" t="s">
        <v>5841</v>
      </c>
      <c r="C785" t="s">
        <v>38</v>
      </c>
      <c r="D785" t="str">
        <f>IF(COUNTIF(eucalc_variables!A:A,A785)&gt;0,"yes","no")</f>
        <v>yes</v>
      </c>
    </row>
    <row r="786" spans="1:4">
      <c r="A786" t="s">
        <v>5233</v>
      </c>
      <c r="B786" t="s">
        <v>5845</v>
      </c>
      <c r="C786" t="s">
        <v>38</v>
      </c>
      <c r="D786" t="str">
        <f>IF(COUNTIF(eucalc_variables!A:A,A786)&gt;0,"yes","no")</f>
        <v>yes</v>
      </c>
    </row>
    <row r="787" spans="1:4">
      <c r="A787" t="s">
        <v>5237</v>
      </c>
      <c r="B787" t="s">
        <v>5848</v>
      </c>
      <c r="C787" t="s">
        <v>38</v>
      </c>
      <c r="D787" t="str">
        <f>IF(COUNTIF(eucalc_variables!A:A,A787)&gt;0,"yes","no")</f>
        <v>yes</v>
      </c>
    </row>
    <row r="788" spans="1:4">
      <c r="A788" t="s">
        <v>5240</v>
      </c>
      <c r="B788" t="s">
        <v>5851</v>
      </c>
      <c r="C788" t="s">
        <v>38</v>
      </c>
      <c r="D788" t="str">
        <f>IF(COUNTIF(eucalc_variables!A:A,A788)&gt;0,"yes","no")</f>
        <v>yes</v>
      </c>
    </row>
    <row r="789" spans="1:4">
      <c r="A789" t="s">
        <v>5243</v>
      </c>
      <c r="B789" t="s">
        <v>5854</v>
      </c>
      <c r="C789" t="s">
        <v>38</v>
      </c>
      <c r="D789" t="str">
        <f>IF(COUNTIF(eucalc_variables!A:A,A789)&gt;0,"yes","no")</f>
        <v>yes</v>
      </c>
    </row>
    <row r="790" spans="1:4">
      <c r="A790" t="s">
        <v>5246</v>
      </c>
      <c r="B790" t="s">
        <v>5856</v>
      </c>
      <c r="C790" t="s">
        <v>38</v>
      </c>
      <c r="D790" t="str">
        <f>IF(COUNTIF(eucalc_variables!A:A,A790)&gt;0,"yes","no")</f>
        <v>yes</v>
      </c>
    </row>
    <row r="791" spans="1:4">
      <c r="A791" t="s">
        <v>5249</v>
      </c>
      <c r="B791" t="s">
        <v>5858</v>
      </c>
      <c r="C791" t="s">
        <v>38</v>
      </c>
      <c r="D791" t="str">
        <f>IF(COUNTIF(eucalc_variables!A:A,A791)&gt;0,"yes","no")</f>
        <v>yes</v>
      </c>
    </row>
    <row r="792" spans="1:4">
      <c r="A792" t="s">
        <v>5252</v>
      </c>
      <c r="B792" t="s">
        <v>5860</v>
      </c>
      <c r="C792" t="s">
        <v>38</v>
      </c>
      <c r="D792" t="str">
        <f>IF(COUNTIF(eucalc_variables!A:A,A792)&gt;0,"yes","no")</f>
        <v>yes</v>
      </c>
    </row>
    <row r="793" spans="1:4">
      <c r="A793" t="s">
        <v>5254</v>
      </c>
      <c r="B793" t="s">
        <v>5862</v>
      </c>
      <c r="C793" t="s">
        <v>38</v>
      </c>
      <c r="D793" t="str">
        <f>IF(COUNTIF(eucalc_variables!A:A,A793)&gt;0,"yes","no")</f>
        <v>yes</v>
      </c>
    </row>
    <row r="794" spans="1:4">
      <c r="A794" t="s">
        <v>4766</v>
      </c>
      <c r="B794" t="s">
        <v>5904</v>
      </c>
      <c r="C794" t="s">
        <v>38</v>
      </c>
      <c r="D794" t="str">
        <f>IF(COUNTIF(eucalc_variables!A:A,A794)&gt;0,"yes","no")</f>
        <v>yes</v>
      </c>
    </row>
    <row r="795" spans="1:4">
      <c r="A795" t="s">
        <v>4763</v>
      </c>
      <c r="B795" t="s">
        <v>5906</v>
      </c>
      <c r="C795" t="s">
        <v>38</v>
      </c>
      <c r="D795" t="str">
        <f>IF(COUNTIF(eucalc_variables!A:A,A795)&gt;0,"yes","no")</f>
        <v>yes</v>
      </c>
    </row>
    <row r="796" spans="1:4">
      <c r="A796" t="s">
        <v>4769</v>
      </c>
      <c r="B796" t="s">
        <v>5908</v>
      </c>
      <c r="C796" t="s">
        <v>38</v>
      </c>
      <c r="D796" t="str">
        <f>IF(COUNTIF(eucalc_variables!A:A,A796)&gt;0,"yes","no")</f>
        <v>yes</v>
      </c>
    </row>
    <row r="797" spans="1:4">
      <c r="A797" t="s">
        <v>5517</v>
      </c>
      <c r="B797" t="s">
        <v>5913</v>
      </c>
      <c r="C797" t="s">
        <v>38</v>
      </c>
      <c r="D797" t="str">
        <f>IF(COUNTIF(eucalc_variables!A:A,A797)&gt;0,"yes","no")</f>
        <v>yes</v>
      </c>
    </row>
    <row r="798" spans="1:4">
      <c r="A798" t="s">
        <v>5508</v>
      </c>
      <c r="B798" t="s">
        <v>5916</v>
      </c>
      <c r="C798" t="s">
        <v>38</v>
      </c>
      <c r="D798" t="str">
        <f>IF(COUNTIF(eucalc_variables!A:A,A798)&gt;0,"yes","no")</f>
        <v>yes</v>
      </c>
    </row>
    <row r="799" spans="1:4">
      <c r="A799" t="s">
        <v>5468</v>
      </c>
      <c r="B799" t="s">
        <v>5918</v>
      </c>
      <c r="C799" t="s">
        <v>38</v>
      </c>
      <c r="D799" t="str">
        <f>IF(COUNTIF(eucalc_variables!A:A,A799)&gt;0,"yes","no")</f>
        <v>yes</v>
      </c>
    </row>
    <row r="800" spans="1:4">
      <c r="A800" t="s">
        <v>5472</v>
      </c>
      <c r="B800" t="s">
        <v>5920</v>
      </c>
      <c r="C800" t="s">
        <v>38</v>
      </c>
      <c r="D800" t="str">
        <f>IF(COUNTIF(eucalc_variables!A:A,A800)&gt;0,"yes","no")</f>
        <v>yes</v>
      </c>
    </row>
    <row r="801" spans="1:4">
      <c r="A801" t="s">
        <v>5476</v>
      </c>
      <c r="B801" t="s">
        <v>5922</v>
      </c>
      <c r="C801" t="s">
        <v>38</v>
      </c>
      <c r="D801" t="str">
        <f>IF(COUNTIF(eucalc_variables!A:A,A801)&gt;0,"yes","no")</f>
        <v>yes</v>
      </c>
    </row>
    <row r="802" spans="1:4">
      <c r="A802" t="s">
        <v>5479</v>
      </c>
      <c r="B802" t="s">
        <v>5924</v>
      </c>
      <c r="C802" t="s">
        <v>38</v>
      </c>
      <c r="D802" t="str">
        <f>IF(COUNTIF(eucalc_variables!A:A,A802)&gt;0,"yes","no")</f>
        <v>yes</v>
      </c>
    </row>
    <row r="803" spans="1:4">
      <c r="A803" t="s">
        <v>5481</v>
      </c>
      <c r="B803" t="s">
        <v>5926</v>
      </c>
      <c r="C803" t="s">
        <v>38</v>
      </c>
      <c r="D803" t="str">
        <f>IF(COUNTIF(eucalc_variables!A:A,A803)&gt;0,"yes","no")</f>
        <v>yes</v>
      </c>
    </row>
    <row r="804" spans="1:4">
      <c r="A804" t="s">
        <v>5511</v>
      </c>
      <c r="B804" t="s">
        <v>5928</v>
      </c>
      <c r="C804" t="s">
        <v>38</v>
      </c>
      <c r="D804" t="str">
        <f>IF(COUNTIF(eucalc_variables!A:A,A804)&gt;0,"yes","no")</f>
        <v>yes</v>
      </c>
    </row>
    <row r="805" spans="1:4">
      <c r="A805" t="s">
        <v>5484</v>
      </c>
      <c r="B805" t="s">
        <v>5930</v>
      </c>
      <c r="C805" t="s">
        <v>38</v>
      </c>
      <c r="D805" t="str">
        <f>IF(COUNTIF(eucalc_variables!A:A,A805)&gt;0,"yes","no")</f>
        <v>yes</v>
      </c>
    </row>
    <row r="806" spans="1:4">
      <c r="A806" t="s">
        <v>5487</v>
      </c>
      <c r="B806" t="s">
        <v>5932</v>
      </c>
      <c r="C806" t="s">
        <v>38</v>
      </c>
      <c r="D806" t="str">
        <f>IF(COUNTIF(eucalc_variables!A:A,A806)&gt;0,"yes","no")</f>
        <v>yes</v>
      </c>
    </row>
    <row r="807" spans="1:4">
      <c r="A807" t="s">
        <v>5489</v>
      </c>
      <c r="B807" t="s">
        <v>5934</v>
      </c>
      <c r="C807" t="s">
        <v>38</v>
      </c>
      <c r="D807" t="str">
        <f>IF(COUNTIF(eucalc_variables!A:A,A807)&gt;0,"yes","no")</f>
        <v>yes</v>
      </c>
    </row>
    <row r="808" spans="1:4">
      <c r="A808" t="s">
        <v>5493</v>
      </c>
      <c r="B808" t="s">
        <v>5936</v>
      </c>
      <c r="C808" t="s">
        <v>38</v>
      </c>
      <c r="D808" t="str">
        <f>IF(COUNTIF(eucalc_variables!A:A,A808)&gt;0,"yes","no")</f>
        <v>yes</v>
      </c>
    </row>
    <row r="809" spans="1:4">
      <c r="A809" t="s">
        <v>5497</v>
      </c>
      <c r="B809" t="s">
        <v>5938</v>
      </c>
      <c r="C809" t="s">
        <v>38</v>
      </c>
      <c r="D809" t="str">
        <f>IF(COUNTIF(eucalc_variables!A:A,A809)&gt;0,"yes","no")</f>
        <v>yes</v>
      </c>
    </row>
    <row r="810" spans="1:4">
      <c r="A810" t="s">
        <v>5500</v>
      </c>
      <c r="B810" t="s">
        <v>5940</v>
      </c>
      <c r="C810" t="s">
        <v>38</v>
      </c>
      <c r="D810" t="str">
        <f>IF(COUNTIF(eucalc_variables!A:A,A810)&gt;0,"yes","no")</f>
        <v>yes</v>
      </c>
    </row>
    <row r="811" spans="1:4">
      <c r="A811" t="s">
        <v>5296</v>
      </c>
      <c r="B811" t="s">
        <v>4985</v>
      </c>
      <c r="C811" t="s">
        <v>1707</v>
      </c>
      <c r="D811" t="str">
        <f>IF(COUNTIF(eucalc_variables!A:A,A811)&gt;0,"yes","no")</f>
        <v>yes</v>
      </c>
    </row>
    <row r="812" spans="1:4">
      <c r="A812" t="s">
        <v>5290</v>
      </c>
      <c r="B812" t="s">
        <v>4979</v>
      </c>
      <c r="C812" t="s">
        <v>1707</v>
      </c>
      <c r="D812" t="str">
        <f>IF(COUNTIF(eucalc_variables!A:A,A812)&gt;0,"yes","no")</f>
        <v>yes</v>
      </c>
    </row>
    <row r="813" spans="1:4">
      <c r="A813" t="s">
        <v>5293</v>
      </c>
      <c r="B813" t="s">
        <v>4981</v>
      </c>
      <c r="C813" t="s">
        <v>1707</v>
      </c>
      <c r="D813" t="str">
        <f>IF(COUNTIF(eucalc_variables!A:A,A813)&gt;0,"yes","no")</f>
        <v>yes</v>
      </c>
    </row>
    <row r="814" spans="1:4">
      <c r="A814" t="s">
        <v>5315</v>
      </c>
      <c r="B814" t="s">
        <v>5001</v>
      </c>
      <c r="C814" t="s">
        <v>1707</v>
      </c>
      <c r="D814" t="str">
        <f>IF(COUNTIF(eucalc_variables!A:A,A814)&gt;0,"yes","no")</f>
        <v>yes</v>
      </c>
    </row>
    <row r="815" spans="1:4">
      <c r="A815" t="s">
        <v>5302</v>
      </c>
      <c r="B815" t="s">
        <v>4989</v>
      </c>
      <c r="C815" t="s">
        <v>1707</v>
      </c>
      <c r="D815" t="str">
        <f>IF(COUNTIF(eucalc_variables!A:A,A815)&gt;0,"yes","no")</f>
        <v>yes</v>
      </c>
    </row>
    <row r="816" spans="1:4">
      <c r="A816" t="s">
        <v>5306</v>
      </c>
      <c r="B816" t="s">
        <v>4993</v>
      </c>
      <c r="C816" t="s">
        <v>1707</v>
      </c>
      <c r="D816" t="str">
        <f>IF(COUNTIF(eucalc_variables!A:A,A816)&gt;0,"yes","no")</f>
        <v>yes</v>
      </c>
    </row>
    <row r="817" spans="1:4">
      <c r="A817" t="s">
        <v>5311</v>
      </c>
      <c r="B817" t="s">
        <v>4997</v>
      </c>
      <c r="C817" t="s">
        <v>1707</v>
      </c>
      <c r="D817" t="str">
        <f>IF(COUNTIF(eucalc_variables!A:A,A817)&gt;0,"yes","no")</f>
        <v>yes</v>
      </c>
    </row>
    <row r="818" spans="1:4">
      <c r="A818" t="s">
        <v>5318</v>
      </c>
      <c r="B818" t="s">
        <v>9312</v>
      </c>
      <c r="C818" t="s">
        <v>38</v>
      </c>
      <c r="D818" t="str">
        <f>IF(COUNTIF(eucalc_variables!A:A,A818)&gt;0,"yes","no")</f>
        <v>yes</v>
      </c>
    </row>
    <row r="819" spans="1:4">
      <c r="A819" t="s">
        <v>5287</v>
      </c>
      <c r="B819" t="s">
        <v>5973</v>
      </c>
      <c r="C819" t="s">
        <v>38</v>
      </c>
      <c r="D819" t="str">
        <f>IF(COUNTIF(eucalc_variables!A:A,A819)&gt;0,"yes","no")</f>
        <v>yes</v>
      </c>
    </row>
    <row r="820" spans="1:4">
      <c r="A820" t="s">
        <v>5321</v>
      </c>
      <c r="B820" t="s">
        <v>5005</v>
      </c>
      <c r="C820" t="s">
        <v>1707</v>
      </c>
      <c r="D820" t="str">
        <f>IF(COUNTIF(eucalc_variables!A:A,A820)&gt;0,"yes","no")</f>
        <v>yes</v>
      </c>
    </row>
    <row r="821" spans="1:4">
      <c r="A821" t="s">
        <v>5421</v>
      </c>
      <c r="B821" t="s">
        <v>5009</v>
      </c>
      <c r="C821" t="s">
        <v>1707</v>
      </c>
      <c r="D821" t="str">
        <f>IF(COUNTIF(eucalc_variables!A:A,A821)&gt;0,"yes","no")</f>
        <v>yes</v>
      </c>
    </row>
    <row r="822" spans="1:4">
      <c r="A822" t="s">
        <v>5417</v>
      </c>
      <c r="B822" t="s">
        <v>5975</v>
      </c>
      <c r="C822" t="s">
        <v>38</v>
      </c>
      <c r="D822" t="str">
        <f>IF(COUNTIF(eucalc_variables!A:A,A822)&gt;0,"yes","no")</f>
        <v>yes</v>
      </c>
    </row>
    <row r="823" spans="1:4">
      <c r="A823" t="s">
        <v>5328</v>
      </c>
      <c r="B823" t="s">
        <v>5977</v>
      </c>
      <c r="C823" t="s">
        <v>38</v>
      </c>
      <c r="D823" t="str">
        <f>IF(COUNTIF(eucalc_variables!A:A,A823)&gt;0,"yes","no")</f>
        <v>yes</v>
      </c>
    </row>
    <row r="824" spans="1:4">
      <c r="A824" t="s">
        <v>5324</v>
      </c>
      <c r="B824" t="s">
        <v>5979</v>
      </c>
      <c r="C824" t="s">
        <v>38</v>
      </c>
      <c r="D824" t="str">
        <f>IF(COUNTIF(eucalc_variables!A:A,A824)&gt;0,"yes","no")</f>
        <v>yes</v>
      </c>
    </row>
    <row r="825" spans="1:4">
      <c r="A825" t="s">
        <v>5334</v>
      </c>
      <c r="B825" t="s">
        <v>5013</v>
      </c>
      <c r="C825" t="s">
        <v>1707</v>
      </c>
      <c r="D825" t="str">
        <f>IF(COUNTIF(eucalc_variables!A:A,A825)&gt;0,"yes","no")</f>
        <v>yes</v>
      </c>
    </row>
    <row r="826" spans="1:4">
      <c r="A826" t="s">
        <v>5331</v>
      </c>
      <c r="B826" t="s">
        <v>5981</v>
      </c>
      <c r="C826" t="s">
        <v>38</v>
      </c>
      <c r="D826" t="str">
        <f>IF(COUNTIF(eucalc_variables!A:A,A826)&gt;0,"yes","no")</f>
        <v>yes</v>
      </c>
    </row>
    <row r="827" spans="1:4">
      <c r="A827" t="s">
        <v>5340</v>
      </c>
      <c r="B827" t="s">
        <v>5017</v>
      </c>
      <c r="C827" t="s">
        <v>1707</v>
      </c>
      <c r="D827" t="str">
        <f>IF(COUNTIF(eucalc_variables!A:A,A827)&gt;0,"yes","no")</f>
        <v>yes</v>
      </c>
    </row>
    <row r="828" spans="1:4">
      <c r="A828" t="s">
        <v>5337</v>
      </c>
      <c r="B828" t="s">
        <v>5983</v>
      </c>
      <c r="C828" t="s">
        <v>38</v>
      </c>
      <c r="D828" t="str">
        <f>IF(COUNTIF(eucalc_variables!A:A,A828)&gt;0,"yes","no")</f>
        <v>yes</v>
      </c>
    </row>
    <row r="829" spans="1:4">
      <c r="A829" t="s">
        <v>5347</v>
      </c>
      <c r="B829" t="s">
        <v>5985</v>
      </c>
      <c r="C829" t="s">
        <v>38</v>
      </c>
      <c r="D829" t="str">
        <f>IF(COUNTIF(eucalc_variables!A:A,A829)&gt;0,"yes","no")</f>
        <v>yes</v>
      </c>
    </row>
    <row r="830" spans="1:4">
      <c r="A830" t="s">
        <v>5343</v>
      </c>
      <c r="B830" t="s">
        <v>5987</v>
      </c>
      <c r="C830" t="s">
        <v>38</v>
      </c>
      <c r="D830" t="str">
        <f>IF(COUNTIF(eucalc_variables!A:A,A830)&gt;0,"yes","no")</f>
        <v>yes</v>
      </c>
    </row>
    <row r="831" spans="1:4">
      <c r="A831" t="s">
        <v>5355</v>
      </c>
      <c r="B831" t="s">
        <v>5989</v>
      </c>
      <c r="C831" t="s">
        <v>38</v>
      </c>
      <c r="D831" t="str">
        <f>IF(COUNTIF(eucalc_variables!A:A,A831)&gt;0,"yes","no")</f>
        <v>yes</v>
      </c>
    </row>
    <row r="832" spans="1:4">
      <c r="A832" t="s">
        <v>5349</v>
      </c>
      <c r="B832" t="s">
        <v>5991</v>
      </c>
      <c r="C832" t="s">
        <v>38</v>
      </c>
      <c r="D832" t="str">
        <f>IF(COUNTIF(eucalc_variables!A:A,A832)&gt;0,"yes","no")</f>
        <v>yes</v>
      </c>
    </row>
    <row r="833" spans="1:4">
      <c r="A833" t="s">
        <v>5368</v>
      </c>
      <c r="B833" t="s">
        <v>5029</v>
      </c>
      <c r="C833" t="s">
        <v>1707</v>
      </c>
      <c r="D833" t="str">
        <f>IF(COUNTIF(eucalc_variables!A:A,A833)&gt;0,"yes","no")</f>
        <v>yes</v>
      </c>
    </row>
    <row r="834" spans="1:4">
      <c r="A834" t="s">
        <v>5360</v>
      </c>
      <c r="B834" t="s">
        <v>5021</v>
      </c>
      <c r="C834" t="s">
        <v>1707</v>
      </c>
      <c r="D834" t="str">
        <f>IF(COUNTIF(eucalc_variables!A:A,A834)&gt;0,"yes","no")</f>
        <v>yes</v>
      </c>
    </row>
    <row r="835" spans="1:4">
      <c r="A835" t="s">
        <v>5364</v>
      </c>
      <c r="B835" t="s">
        <v>5025</v>
      </c>
      <c r="C835" t="s">
        <v>1707</v>
      </c>
      <c r="D835" t="str">
        <f>IF(COUNTIF(eucalc_variables!A:A,A835)&gt;0,"yes","no")</f>
        <v>yes</v>
      </c>
    </row>
    <row r="836" spans="1:4">
      <c r="A836" t="s">
        <v>5388</v>
      </c>
      <c r="B836" t="s">
        <v>5044</v>
      </c>
      <c r="C836" t="s">
        <v>1707</v>
      </c>
      <c r="D836" t="str">
        <f>IF(COUNTIF(eucalc_variables!A:A,A836)&gt;0,"yes","no")</f>
        <v>yes</v>
      </c>
    </row>
    <row r="837" spans="1:4">
      <c r="A837" t="s">
        <v>5373</v>
      </c>
      <c r="B837" t="s">
        <v>5033</v>
      </c>
      <c r="C837" t="s">
        <v>1707</v>
      </c>
      <c r="D837" t="str">
        <f>IF(COUNTIF(eucalc_variables!A:A,A837)&gt;0,"yes","no")</f>
        <v>yes</v>
      </c>
    </row>
    <row r="838" spans="1:4">
      <c r="A838" t="s">
        <v>5378</v>
      </c>
      <c r="B838" t="s">
        <v>5036</v>
      </c>
      <c r="C838" t="s">
        <v>1707</v>
      </c>
      <c r="D838" t="str">
        <f>IF(COUNTIF(eucalc_variables!A:A,A838)&gt;0,"yes","no")</f>
        <v>yes</v>
      </c>
    </row>
    <row r="839" spans="1:4">
      <c r="A839" t="s">
        <v>6016</v>
      </c>
      <c r="B839" t="s">
        <v>5039</v>
      </c>
      <c r="C839" t="s">
        <v>1707</v>
      </c>
      <c r="D839" t="str">
        <f>IF(COUNTIF(eucalc_variables!A:A,A839)&gt;0,"yes","no")</f>
        <v>yes</v>
      </c>
    </row>
    <row r="840" spans="1:4">
      <c r="A840" t="s">
        <v>5385</v>
      </c>
      <c r="B840" t="s">
        <v>5041</v>
      </c>
      <c r="C840" t="s">
        <v>1707</v>
      </c>
      <c r="D840" t="str">
        <f>IF(COUNTIF(eucalc_variables!A:A,A840)&gt;0,"yes","no")</f>
        <v>yes</v>
      </c>
    </row>
    <row r="841" spans="1:4">
      <c r="A841" t="s">
        <v>5398</v>
      </c>
      <c r="B841" t="s">
        <v>5993</v>
      </c>
      <c r="C841" t="s">
        <v>38</v>
      </c>
      <c r="D841" t="str">
        <f>IF(COUNTIF(eucalc_variables!A:A,A841)&gt;0,"yes","no")</f>
        <v>yes</v>
      </c>
    </row>
    <row r="842" spans="1:4">
      <c r="A842" t="s">
        <v>5393</v>
      </c>
      <c r="B842" t="s">
        <v>5995</v>
      </c>
      <c r="C842" t="s">
        <v>38</v>
      </c>
      <c r="D842" t="str">
        <f>IF(COUNTIF(eucalc_variables!A:A,A842)&gt;0,"yes","no")</f>
        <v>yes</v>
      </c>
    </row>
    <row r="843" spans="1:4">
      <c r="A843" t="s">
        <v>5405</v>
      </c>
      <c r="B843" t="s">
        <v>5997</v>
      </c>
      <c r="C843" t="s">
        <v>38</v>
      </c>
      <c r="D843" t="str">
        <f>IF(COUNTIF(eucalc_variables!A:A,A843)&gt;0,"yes","no")</f>
        <v>yes</v>
      </c>
    </row>
    <row r="844" spans="1:4">
      <c r="A844" t="s">
        <v>5402</v>
      </c>
      <c r="B844" t="s">
        <v>5999</v>
      </c>
      <c r="C844" t="s">
        <v>38</v>
      </c>
      <c r="D844" t="str">
        <f>IF(COUNTIF(eucalc_variables!A:A,A844)&gt;0,"yes","no")</f>
        <v>yes</v>
      </c>
    </row>
    <row r="845" spans="1:4">
      <c r="A845" t="s">
        <v>5413</v>
      </c>
      <c r="B845" t="s">
        <v>6001</v>
      </c>
      <c r="C845" t="s">
        <v>38</v>
      </c>
      <c r="D845" t="str">
        <f>IF(COUNTIF(eucalc_variables!A:A,A845)&gt;0,"yes","no")</f>
        <v>yes</v>
      </c>
    </row>
    <row r="846" spans="1:4">
      <c r="A846" t="s">
        <v>5409</v>
      </c>
      <c r="B846" t="s">
        <v>6003</v>
      </c>
      <c r="C846" t="s">
        <v>38</v>
      </c>
      <c r="D846" t="str">
        <f>IF(COUNTIF(eucalc_variables!A:A,A846)&gt;0,"yes","no")</f>
        <v>yes</v>
      </c>
    </row>
    <row r="847" spans="1:4">
      <c r="A847" t="s">
        <v>5506</v>
      </c>
      <c r="B847" t="s">
        <v>5942</v>
      </c>
      <c r="C847" t="s">
        <v>38</v>
      </c>
      <c r="D847" t="str">
        <f>IF(COUNTIF(eucalc_variables!A:A,A847)&gt;0,"yes","no")</f>
        <v>yes</v>
      </c>
    </row>
    <row r="848" spans="1:4">
      <c r="A848" t="s">
        <v>5425</v>
      </c>
      <c r="B848" t="s">
        <v>5944</v>
      </c>
      <c r="C848" t="s">
        <v>38</v>
      </c>
      <c r="D848" t="str">
        <f>IF(COUNTIF(eucalc_variables!A:A,A848)&gt;0,"yes","no")</f>
        <v>yes</v>
      </c>
    </row>
    <row r="849" spans="1:4">
      <c r="A849" t="s">
        <v>5430</v>
      </c>
      <c r="B849" t="s">
        <v>5946</v>
      </c>
      <c r="C849" t="s">
        <v>38</v>
      </c>
      <c r="D849" t="str">
        <f>IF(COUNTIF(eucalc_variables!A:A,A849)&gt;0,"yes","no")</f>
        <v>yes</v>
      </c>
    </row>
    <row r="850" spans="1:4">
      <c r="A850" t="s">
        <v>5435</v>
      </c>
      <c r="B850" t="s">
        <v>5948</v>
      </c>
      <c r="C850" t="s">
        <v>38</v>
      </c>
      <c r="D850" t="str">
        <f>IF(COUNTIF(eucalc_variables!A:A,A850)&gt;0,"yes","no")</f>
        <v>yes</v>
      </c>
    </row>
    <row r="851" spans="1:4">
      <c r="A851" t="s">
        <v>5440</v>
      </c>
      <c r="B851" t="s">
        <v>5950</v>
      </c>
      <c r="C851" t="s">
        <v>38</v>
      </c>
      <c r="D851" t="str">
        <f>IF(COUNTIF(eucalc_variables!A:A,A851)&gt;0,"yes","no")</f>
        <v>yes</v>
      </c>
    </row>
    <row r="852" spans="1:4">
      <c r="A852" t="s">
        <v>5443</v>
      </c>
      <c r="B852" t="s">
        <v>5952</v>
      </c>
      <c r="C852" t="s">
        <v>38</v>
      </c>
      <c r="D852" t="str">
        <f>IF(COUNTIF(eucalc_variables!A:A,A852)&gt;0,"yes","no")</f>
        <v>yes</v>
      </c>
    </row>
    <row r="853" spans="1:4">
      <c r="A853" t="s">
        <v>5503</v>
      </c>
      <c r="B853" t="s">
        <v>5954</v>
      </c>
      <c r="C853" t="s">
        <v>38</v>
      </c>
      <c r="D853" t="str">
        <f>IF(COUNTIF(eucalc_variables!A:A,A853)&gt;0,"yes","no")</f>
        <v>yes</v>
      </c>
    </row>
    <row r="854" spans="1:4">
      <c r="A854" t="s">
        <v>5446</v>
      </c>
      <c r="B854" t="s">
        <v>5956</v>
      </c>
      <c r="C854" t="s">
        <v>38</v>
      </c>
      <c r="D854" t="str">
        <f>IF(COUNTIF(eucalc_variables!A:A,A854)&gt;0,"yes","no")</f>
        <v>yes</v>
      </c>
    </row>
    <row r="855" spans="1:4">
      <c r="A855" t="s">
        <v>5449</v>
      </c>
      <c r="B855" t="s">
        <v>5958</v>
      </c>
      <c r="C855" t="s">
        <v>38</v>
      </c>
      <c r="D855" t="str">
        <f>IF(COUNTIF(eucalc_variables!A:A,A855)&gt;0,"yes","no")</f>
        <v>yes</v>
      </c>
    </row>
    <row r="856" spans="1:4">
      <c r="A856" t="s">
        <v>5453</v>
      </c>
      <c r="B856" t="s">
        <v>5960</v>
      </c>
      <c r="C856" t="s">
        <v>38</v>
      </c>
      <c r="D856" t="str">
        <f>IF(COUNTIF(eucalc_variables!A:A,A856)&gt;0,"yes","no")</f>
        <v>yes</v>
      </c>
    </row>
    <row r="857" spans="1:4">
      <c r="A857" t="s">
        <v>5459</v>
      </c>
      <c r="B857" t="s">
        <v>5962</v>
      </c>
      <c r="C857" t="s">
        <v>38</v>
      </c>
      <c r="D857" t="str">
        <f>IF(COUNTIF(eucalc_variables!A:A,A857)&gt;0,"yes","no")</f>
        <v>yes</v>
      </c>
    </row>
    <row r="858" spans="1:4">
      <c r="A858" t="s">
        <v>5463</v>
      </c>
      <c r="B858" t="s">
        <v>5964</v>
      </c>
      <c r="C858" t="s">
        <v>38</v>
      </c>
      <c r="D858" t="str">
        <f>IF(COUNTIF(eucalc_variables!A:A,A858)&gt;0,"yes","no")</f>
        <v>yes</v>
      </c>
    </row>
    <row r="859" spans="1:4">
      <c r="A859" t="s">
        <v>5466</v>
      </c>
      <c r="B859" t="s">
        <v>5966</v>
      </c>
      <c r="C859" t="s">
        <v>38</v>
      </c>
      <c r="D859" t="str">
        <f>IF(COUNTIF(eucalc_variables!A:A,A859)&gt;0,"yes","no")</f>
        <v>yes</v>
      </c>
    </row>
    <row r="860" spans="1:4">
      <c r="A860" t="s">
        <v>5514</v>
      </c>
      <c r="B860" t="s">
        <v>5968</v>
      </c>
      <c r="C860" t="s">
        <v>38</v>
      </c>
      <c r="D860" t="str">
        <f>IF(COUNTIF(eucalc_variables!A:A,A860)&gt;0,"yes","no")</f>
        <v>yes</v>
      </c>
    </row>
    <row r="861" spans="1:4">
      <c r="A861" t="s">
        <v>5564</v>
      </c>
      <c r="B861" t="s">
        <v>6139</v>
      </c>
      <c r="C861" t="s">
        <v>38</v>
      </c>
      <c r="D861" t="str">
        <f>IF(COUNTIF(eucalc_variables!A:A,A861)&gt;0,"yes","no")</f>
        <v>yes</v>
      </c>
    </row>
    <row r="862" spans="1:4">
      <c r="A862" t="s">
        <v>5566</v>
      </c>
      <c r="B862" t="s">
        <v>6141</v>
      </c>
      <c r="C862" t="s">
        <v>38</v>
      </c>
      <c r="D862" t="str">
        <f>IF(COUNTIF(eucalc_variables!A:A,A862)&gt;0,"yes","no")</f>
        <v>yes</v>
      </c>
    </row>
    <row r="863" spans="1:4">
      <c r="A863" t="s">
        <v>5602</v>
      </c>
      <c r="B863" t="s">
        <v>6108</v>
      </c>
      <c r="C863" t="s">
        <v>38</v>
      </c>
      <c r="D863" t="str">
        <f>IF(COUNTIF(eucalc_variables!A:A,A863)&gt;0,"yes","no")</f>
        <v>yes</v>
      </c>
    </row>
    <row r="864" spans="1:4">
      <c r="A864" t="s">
        <v>5605</v>
      </c>
      <c r="B864" t="s">
        <v>6110</v>
      </c>
      <c r="C864" t="s">
        <v>38</v>
      </c>
      <c r="D864" t="str">
        <f>IF(COUNTIF(eucalc_variables!A:A,A864)&gt;0,"yes","no")</f>
        <v>yes</v>
      </c>
    </row>
    <row r="865" spans="1:4">
      <c r="A865" t="s">
        <v>5611</v>
      </c>
      <c r="B865" t="s">
        <v>6112</v>
      </c>
      <c r="C865" t="s">
        <v>38</v>
      </c>
      <c r="D865" t="str">
        <f>IF(COUNTIF(eucalc_variables!A:A,A865)&gt;0,"yes","no")</f>
        <v>yes</v>
      </c>
    </row>
    <row r="866" spans="1:4">
      <c r="A866" t="s">
        <v>5622</v>
      </c>
      <c r="B866" t="s">
        <v>6036</v>
      </c>
      <c r="C866" t="s">
        <v>38</v>
      </c>
      <c r="D866" t="str">
        <f>IF(COUNTIF(eucalc_variables!A:A,A866)&gt;0,"yes","no")</f>
        <v>yes</v>
      </c>
    </row>
    <row r="867" spans="1:4">
      <c r="A867" t="s">
        <v>5617</v>
      </c>
      <c r="B867" t="s">
        <v>6038</v>
      </c>
      <c r="C867" t="s">
        <v>38</v>
      </c>
      <c r="D867" t="str">
        <f>IF(COUNTIF(eucalc_variables!A:A,A867)&gt;0,"yes","no")</f>
        <v>yes</v>
      </c>
    </row>
    <row r="868" spans="1:4">
      <c r="A868" t="s">
        <v>5619</v>
      </c>
      <c r="B868" t="s">
        <v>6040</v>
      </c>
      <c r="C868" t="s">
        <v>38</v>
      </c>
      <c r="D868" t="str">
        <f>IF(COUNTIF(eucalc_variables!A:A,A868)&gt;0,"yes","no")</f>
        <v>yes</v>
      </c>
    </row>
    <row r="869" spans="1:4">
      <c r="A869" t="s">
        <v>5632</v>
      </c>
      <c r="B869" t="s">
        <v>6042</v>
      </c>
      <c r="C869" t="s">
        <v>38</v>
      </c>
      <c r="D869" t="str">
        <f>IF(COUNTIF(eucalc_variables!A:A,A869)&gt;0,"yes","no")</f>
        <v>yes</v>
      </c>
    </row>
    <row r="870" spans="1:4">
      <c r="A870" t="s">
        <v>5629</v>
      </c>
      <c r="B870" t="s">
        <v>6044</v>
      </c>
      <c r="C870" t="s">
        <v>38</v>
      </c>
      <c r="D870" t="str">
        <f>IF(COUNTIF(eucalc_variables!A:A,A870)&gt;0,"yes","no")</f>
        <v>yes</v>
      </c>
    </row>
    <row r="871" spans="1:4">
      <c r="A871" t="s">
        <v>5625</v>
      </c>
      <c r="B871" t="s">
        <v>6046</v>
      </c>
      <c r="C871" t="s">
        <v>38</v>
      </c>
      <c r="D871" t="str">
        <f>IF(COUNTIF(eucalc_variables!A:A,A871)&gt;0,"yes","no")</f>
        <v>yes</v>
      </c>
    </row>
    <row r="872" spans="1:4">
      <c r="A872" t="s">
        <v>5637</v>
      </c>
      <c r="B872" t="s">
        <v>6048</v>
      </c>
      <c r="C872" t="s">
        <v>38</v>
      </c>
      <c r="D872" t="str">
        <f>IF(COUNTIF(eucalc_variables!A:A,A872)&gt;0,"yes","no")</f>
        <v>yes</v>
      </c>
    </row>
    <row r="873" spans="1:4">
      <c r="A873" t="s">
        <v>5635</v>
      </c>
      <c r="B873" t="s">
        <v>6050</v>
      </c>
      <c r="C873" t="s">
        <v>38</v>
      </c>
      <c r="D873" t="str">
        <f>IF(COUNTIF(eucalc_variables!A:A,A873)&gt;0,"yes","no")</f>
        <v>yes</v>
      </c>
    </row>
    <row r="874" spans="1:4">
      <c r="A874" t="s">
        <v>5639</v>
      </c>
      <c r="B874" t="s">
        <v>6052</v>
      </c>
      <c r="C874" t="s">
        <v>38</v>
      </c>
      <c r="D874" t="str">
        <f>IF(COUNTIF(eucalc_variables!A:A,A874)&gt;0,"yes","no")</f>
        <v>yes</v>
      </c>
    </row>
    <row r="875" spans="1:4">
      <c r="A875" t="s">
        <v>5648</v>
      </c>
      <c r="B875" t="s">
        <v>6054</v>
      </c>
      <c r="C875" t="s">
        <v>38</v>
      </c>
      <c r="D875" t="str">
        <f>IF(COUNTIF(eucalc_variables!A:A,A875)&gt;0,"yes","no")</f>
        <v>yes</v>
      </c>
    </row>
    <row r="876" spans="1:4">
      <c r="A876" t="s">
        <v>5645</v>
      </c>
      <c r="B876" t="s">
        <v>6056</v>
      </c>
      <c r="C876" t="s">
        <v>38</v>
      </c>
      <c r="D876" t="str">
        <f>IF(COUNTIF(eucalc_variables!A:A,A876)&gt;0,"yes","no")</f>
        <v>yes</v>
      </c>
    </row>
    <row r="877" spans="1:4">
      <c r="A877" t="s">
        <v>5642</v>
      </c>
      <c r="B877" t="s">
        <v>6058</v>
      </c>
      <c r="C877" t="s">
        <v>38</v>
      </c>
      <c r="D877" t="str">
        <f>IF(COUNTIF(eucalc_variables!A:A,A877)&gt;0,"yes","no")</f>
        <v>yes</v>
      </c>
    </row>
    <row r="878" spans="1:4">
      <c r="A878" t="s">
        <v>5726</v>
      </c>
      <c r="B878" t="s">
        <v>5047</v>
      </c>
      <c r="C878" t="s">
        <v>1707</v>
      </c>
      <c r="D878" t="str">
        <f>IF(COUNTIF(eucalc_variables!A:A,A878)&gt;0,"yes","no")</f>
        <v>yes</v>
      </c>
    </row>
    <row r="879" spans="1:4">
      <c r="A879" t="s">
        <v>5693</v>
      </c>
      <c r="B879" t="s">
        <v>5046</v>
      </c>
      <c r="C879" t="s">
        <v>1707</v>
      </c>
      <c r="D879" t="str">
        <f>IF(COUNTIF(eucalc_variables!A:A,A879)&gt;0,"yes","no")</f>
        <v>yes</v>
      </c>
    </row>
    <row r="880" spans="1:4">
      <c r="A880" t="s">
        <v>5688</v>
      </c>
      <c r="B880" t="s">
        <v>5050</v>
      </c>
      <c r="C880" t="s">
        <v>1707</v>
      </c>
      <c r="D880" t="str">
        <f>IF(COUNTIF(eucalc_variables!A:A,A880)&gt;0,"yes","no")</f>
        <v>yes</v>
      </c>
    </row>
    <row r="881" spans="1:4">
      <c r="A881" t="s">
        <v>5700</v>
      </c>
      <c r="B881" t="s">
        <v>5052</v>
      </c>
      <c r="C881" t="s">
        <v>1707</v>
      </c>
      <c r="D881" t="str">
        <f>IF(COUNTIF(eucalc_variables!A:A,A881)&gt;0,"yes","no")</f>
        <v>yes</v>
      </c>
    </row>
    <row r="882" spans="1:4">
      <c r="A882" t="s">
        <v>5696</v>
      </c>
      <c r="B882" t="s">
        <v>5055</v>
      </c>
      <c r="C882" t="s">
        <v>1707</v>
      </c>
      <c r="D882" t="str">
        <f>IF(COUNTIF(eucalc_variables!A:A,A882)&gt;0,"yes","no")</f>
        <v>yes</v>
      </c>
    </row>
    <row r="883" spans="1:4">
      <c r="A883" t="s">
        <v>5691</v>
      </c>
      <c r="B883" t="s">
        <v>5059</v>
      </c>
      <c r="C883" t="s">
        <v>1707</v>
      </c>
      <c r="D883" t="str">
        <f>IF(COUNTIF(eucalc_variables!A:A,A883)&gt;0,"yes","no")</f>
        <v>yes</v>
      </c>
    </row>
    <row r="884" spans="1:4">
      <c r="A884" t="s">
        <v>5704</v>
      </c>
      <c r="B884" t="s">
        <v>5064</v>
      </c>
      <c r="C884" t="s">
        <v>1707</v>
      </c>
      <c r="D884" t="str">
        <f>IF(COUNTIF(eucalc_variables!A:A,A884)&gt;0,"yes","no")</f>
        <v>yes</v>
      </c>
    </row>
    <row r="885" spans="1:4">
      <c r="A885" t="s">
        <v>5723</v>
      </c>
      <c r="B885" t="s">
        <v>5067</v>
      </c>
      <c r="C885" t="s">
        <v>1707</v>
      </c>
      <c r="D885" t="str">
        <f>IF(COUNTIF(eucalc_variables!A:A,A885)&gt;0,"yes","no")</f>
        <v>yes</v>
      </c>
    </row>
    <row r="886" spans="1:4">
      <c r="A886" t="s">
        <v>5710</v>
      </c>
      <c r="B886" t="s">
        <v>5070</v>
      </c>
      <c r="C886" t="s">
        <v>1707</v>
      </c>
      <c r="D886" t="str">
        <f>IF(COUNTIF(eucalc_variables!A:A,A886)&gt;0,"yes","no")</f>
        <v>yes</v>
      </c>
    </row>
    <row r="887" spans="1:4">
      <c r="A887" t="s">
        <v>5716</v>
      </c>
      <c r="B887" t="s">
        <v>5073</v>
      </c>
      <c r="C887" t="s">
        <v>1707</v>
      </c>
      <c r="D887" t="str">
        <f>IF(COUNTIF(eucalc_variables!A:A,A887)&gt;0,"yes","no")</f>
        <v>yes</v>
      </c>
    </row>
    <row r="888" spans="1:4">
      <c r="A888" t="s">
        <v>5719</v>
      </c>
      <c r="B888" t="s">
        <v>5076</v>
      </c>
      <c r="C888" t="s">
        <v>1707</v>
      </c>
      <c r="D888" t="str">
        <f>IF(COUNTIF(eucalc_variables!A:A,A888)&gt;0,"yes","no")</f>
        <v>yes</v>
      </c>
    </row>
    <row r="889" spans="1:4">
      <c r="A889" t="s">
        <v>5707</v>
      </c>
      <c r="B889" t="s">
        <v>5079</v>
      </c>
      <c r="C889" t="s">
        <v>1707</v>
      </c>
      <c r="D889" t="str">
        <f>IF(COUNTIF(eucalc_variables!A:A,A889)&gt;0,"yes","no")</f>
        <v>yes</v>
      </c>
    </row>
    <row r="890" spans="1:4">
      <c r="A890" t="s">
        <v>5713</v>
      </c>
      <c r="B890" t="s">
        <v>5082</v>
      </c>
      <c r="C890" t="s">
        <v>1707</v>
      </c>
      <c r="D890" t="str">
        <f>IF(COUNTIF(eucalc_variables!A:A,A890)&gt;0,"yes","no")</f>
        <v>yes</v>
      </c>
    </row>
    <row r="891" spans="1:4">
      <c r="A891" t="s">
        <v>5608</v>
      </c>
      <c r="B891" t="s">
        <v>6060</v>
      </c>
      <c r="C891" t="s">
        <v>38</v>
      </c>
      <c r="D891" t="str">
        <f>IF(COUNTIF(eucalc_variables!A:A,A891)&gt;0,"yes","no")</f>
        <v>yes</v>
      </c>
    </row>
    <row r="892" spans="1:4">
      <c r="A892" t="s">
        <v>5614</v>
      </c>
      <c r="B892" t="s">
        <v>6063</v>
      </c>
      <c r="C892" t="s">
        <v>38</v>
      </c>
      <c r="D892" t="str">
        <f>IF(COUNTIF(eucalc_variables!A:A,A892)&gt;0,"yes","no")</f>
        <v>yes</v>
      </c>
    </row>
    <row r="893" spans="1:4">
      <c r="A893" t="s">
        <v>5578</v>
      </c>
      <c r="B893" t="s">
        <v>5087</v>
      </c>
      <c r="C893" t="s">
        <v>1707</v>
      </c>
      <c r="D893" t="str">
        <f>IF(COUNTIF(eucalc_variables!A:A,A893)&gt;0,"yes","no")</f>
        <v>yes</v>
      </c>
    </row>
    <row r="894" spans="1:4">
      <c r="A894" t="s">
        <v>5584</v>
      </c>
      <c r="B894" t="s">
        <v>5090</v>
      </c>
      <c r="C894" t="s">
        <v>1707</v>
      </c>
      <c r="D894" t="str">
        <f>IF(COUNTIF(eucalc_variables!A:A,A894)&gt;0,"yes","no")</f>
        <v>yes</v>
      </c>
    </row>
    <row r="895" spans="1:4">
      <c r="A895" t="s">
        <v>5580</v>
      </c>
      <c r="B895" t="s">
        <v>5093</v>
      </c>
      <c r="C895" t="s">
        <v>1707</v>
      </c>
      <c r="D895" t="str">
        <f>IF(COUNTIF(eucalc_variables!A:A,A895)&gt;0,"yes","no")</f>
        <v>yes</v>
      </c>
    </row>
    <row r="896" spans="1:4">
      <c r="A896" t="s">
        <v>5582</v>
      </c>
      <c r="B896" t="s">
        <v>5097</v>
      </c>
      <c r="C896" t="s">
        <v>1707</v>
      </c>
      <c r="D896" t="str">
        <f>IF(COUNTIF(eucalc_variables!A:A,A896)&gt;0,"yes","no")</f>
        <v>yes</v>
      </c>
    </row>
    <row r="897" spans="1:4">
      <c r="A897" t="s">
        <v>5591</v>
      </c>
      <c r="B897" t="s">
        <v>5102</v>
      </c>
      <c r="C897" t="s">
        <v>1707</v>
      </c>
      <c r="D897" t="str">
        <f>IF(COUNTIF(eucalc_variables!A:A,A897)&gt;0,"yes","no")</f>
        <v>yes</v>
      </c>
    </row>
    <row r="898" spans="1:4">
      <c r="A898" t="s">
        <v>5594</v>
      </c>
      <c r="B898" t="s">
        <v>5106</v>
      </c>
      <c r="C898" t="s">
        <v>1707</v>
      </c>
      <c r="D898" t="str">
        <f>IF(COUNTIF(eucalc_variables!A:A,A898)&gt;0,"yes","no")</f>
        <v>yes</v>
      </c>
    </row>
    <row r="899" spans="1:4">
      <c r="A899" t="s">
        <v>5587</v>
      </c>
      <c r="B899" t="s">
        <v>5110</v>
      </c>
      <c r="C899" t="s">
        <v>1707</v>
      </c>
      <c r="D899" t="str">
        <f>IF(COUNTIF(eucalc_variables!A:A,A899)&gt;0,"yes","no")</f>
        <v>yes</v>
      </c>
    </row>
    <row r="900" spans="1:4">
      <c r="A900" t="s">
        <v>5675</v>
      </c>
      <c r="B900" t="s">
        <v>6065</v>
      </c>
      <c r="C900" t="s">
        <v>38</v>
      </c>
      <c r="D900" t="str">
        <f>IF(COUNTIF(eucalc_variables!A:A,A900)&gt;0,"yes","no")</f>
        <v>yes</v>
      </c>
    </row>
    <row r="901" spans="1:4">
      <c r="A901" t="s">
        <v>5670</v>
      </c>
      <c r="B901" t="s">
        <v>6067</v>
      </c>
      <c r="C901" t="s">
        <v>38</v>
      </c>
      <c r="D901" t="str">
        <f>IF(COUNTIF(eucalc_variables!A:A,A901)&gt;0,"yes","no")</f>
        <v>yes</v>
      </c>
    </row>
    <row r="902" spans="1:4">
      <c r="A902" t="s">
        <v>5673</v>
      </c>
      <c r="B902" t="s">
        <v>6069</v>
      </c>
      <c r="C902" t="s">
        <v>38</v>
      </c>
      <c r="D902" t="str">
        <f>IF(COUNTIF(eucalc_variables!A:A,A902)&gt;0,"yes","no")</f>
        <v>yes</v>
      </c>
    </row>
    <row r="903" spans="1:4">
      <c r="A903" t="s">
        <v>5678</v>
      </c>
      <c r="B903" t="s">
        <v>6071</v>
      </c>
      <c r="C903" t="s">
        <v>38</v>
      </c>
      <c r="D903" t="str">
        <f>IF(COUNTIF(eucalc_variables!A:A,A903)&gt;0,"yes","no")</f>
        <v>yes</v>
      </c>
    </row>
    <row r="904" spans="1:4">
      <c r="A904" t="s">
        <v>5681</v>
      </c>
      <c r="B904" t="s">
        <v>6073</v>
      </c>
      <c r="C904" t="s">
        <v>38</v>
      </c>
      <c r="D904" t="str">
        <f>IF(COUNTIF(eucalc_variables!A:A,A904)&gt;0,"yes","no")</f>
        <v>yes</v>
      </c>
    </row>
    <row r="905" spans="1:4">
      <c r="A905" t="s">
        <v>5684</v>
      </c>
      <c r="B905" t="s">
        <v>6075</v>
      </c>
      <c r="C905" t="s">
        <v>38</v>
      </c>
      <c r="D905" t="str">
        <f>IF(COUNTIF(eucalc_variables!A:A,A905)&gt;0,"yes","no")</f>
        <v>yes</v>
      </c>
    </row>
    <row r="906" spans="1:4">
      <c r="A906" t="s">
        <v>5575</v>
      </c>
      <c r="B906" t="s">
        <v>5114</v>
      </c>
      <c r="C906" t="s">
        <v>1707</v>
      </c>
      <c r="D906" t="str">
        <f>IF(COUNTIF(eucalc_variables!A:A,A906)&gt;0,"yes","no")</f>
        <v>yes</v>
      </c>
    </row>
    <row r="907" spans="1:4">
      <c r="A907" t="s">
        <v>5600</v>
      </c>
      <c r="B907" t="s">
        <v>6078</v>
      </c>
      <c r="C907" t="s">
        <v>38</v>
      </c>
      <c r="D907" t="str">
        <f>IF(COUNTIF(eucalc_variables!A:A,A907)&gt;0,"yes","no")</f>
        <v>yes</v>
      </c>
    </row>
    <row r="908" spans="1:4">
      <c r="A908" t="s">
        <v>5572</v>
      </c>
      <c r="B908" t="s">
        <v>5118</v>
      </c>
      <c r="C908" t="s">
        <v>1707</v>
      </c>
      <c r="D908" t="str">
        <f>IF(COUNTIF(eucalc_variables!A:A,A908)&gt;0,"yes","no")</f>
        <v>yes</v>
      </c>
    </row>
    <row r="909" spans="1:4">
      <c r="A909" t="s">
        <v>5686</v>
      </c>
      <c r="B909" t="s">
        <v>6081</v>
      </c>
      <c r="C909" t="s">
        <v>38</v>
      </c>
      <c r="D909" t="str">
        <f>IF(COUNTIF(eucalc_variables!A:A,A909)&gt;0,"yes","no")</f>
        <v>yes</v>
      </c>
    </row>
    <row r="910" spans="1:4">
      <c r="A910" t="s">
        <v>5597</v>
      </c>
      <c r="B910" t="s">
        <v>6084</v>
      </c>
      <c r="C910" t="s">
        <v>38</v>
      </c>
      <c r="D910" t="str">
        <f>IF(COUNTIF(eucalc_variables!A:A,A910)&gt;0,"yes","no")</f>
        <v>yes</v>
      </c>
    </row>
    <row r="911" spans="1:4">
      <c r="A911" t="s">
        <v>5569</v>
      </c>
      <c r="B911" t="s">
        <v>5122</v>
      </c>
      <c r="C911" t="s">
        <v>1707</v>
      </c>
      <c r="D911" t="str">
        <f>IF(COUNTIF(eucalc_variables!A:A,A911)&gt;0,"yes","no")</f>
        <v>yes</v>
      </c>
    </row>
    <row r="912" spans="1:4">
      <c r="A912" t="s">
        <v>5667</v>
      </c>
      <c r="B912" t="s">
        <v>6086</v>
      </c>
      <c r="C912" t="s">
        <v>38</v>
      </c>
      <c r="D912" t="str">
        <f>IF(COUNTIF(eucalc_variables!A:A,A912)&gt;0,"yes","no")</f>
        <v>yes</v>
      </c>
    </row>
    <row r="913" spans="1:4">
      <c r="A913" t="s">
        <v>5650</v>
      </c>
      <c r="B913" t="s">
        <v>6088</v>
      </c>
      <c r="C913" t="s">
        <v>38</v>
      </c>
      <c r="D913" t="str">
        <f>IF(COUNTIF(eucalc_variables!A:A,A913)&gt;0,"yes","no")</f>
        <v>yes</v>
      </c>
    </row>
    <row r="914" spans="1:4">
      <c r="A914" t="s">
        <v>5664</v>
      </c>
      <c r="B914" t="s">
        <v>6090</v>
      </c>
      <c r="C914" t="s">
        <v>38</v>
      </c>
      <c r="D914" t="str">
        <f>IF(COUNTIF(eucalc_variables!A:A,A914)&gt;0,"yes","no")</f>
        <v>yes</v>
      </c>
    </row>
    <row r="915" spans="1:4">
      <c r="A915" t="s">
        <v>5652</v>
      </c>
      <c r="B915" t="s">
        <v>6092</v>
      </c>
      <c r="C915" t="s">
        <v>38</v>
      </c>
      <c r="D915" t="str">
        <f>IF(COUNTIF(eucalc_variables!A:A,A915)&gt;0,"yes","no")</f>
        <v>yes</v>
      </c>
    </row>
    <row r="916" spans="1:4">
      <c r="A916" t="s">
        <v>5660</v>
      </c>
      <c r="B916" t="s">
        <v>6094</v>
      </c>
      <c r="C916" t="s">
        <v>38</v>
      </c>
      <c r="D916" t="str">
        <f>IF(COUNTIF(eucalc_variables!A:A,A916)&gt;0,"yes","no")</f>
        <v>yes</v>
      </c>
    </row>
    <row r="917" spans="1:4">
      <c r="A917" t="s">
        <v>5657</v>
      </c>
      <c r="B917" t="s">
        <v>6096</v>
      </c>
      <c r="C917" t="s">
        <v>38</v>
      </c>
      <c r="D917" t="str">
        <f>IF(COUNTIF(eucalc_variables!A:A,A917)&gt;0,"yes","no")</f>
        <v>yes</v>
      </c>
    </row>
    <row r="918" spans="1:4">
      <c r="A918" t="s">
        <v>5655</v>
      </c>
      <c r="B918" t="s">
        <v>6098</v>
      </c>
      <c r="C918" t="s">
        <v>38</v>
      </c>
      <c r="D918" t="str">
        <f>IF(COUNTIF(eucalc_variables!A:A,A918)&gt;0,"yes","no")</f>
        <v>yes</v>
      </c>
    </row>
    <row r="919" spans="1:4">
      <c r="A919" t="s">
        <v>5844</v>
      </c>
      <c r="B919" t="s">
        <v>5125</v>
      </c>
      <c r="C919" t="s">
        <v>1707</v>
      </c>
      <c r="D919" t="str">
        <f>IF(COUNTIF(eucalc_variables!A:A,A919)&gt;0,"yes","no")</f>
        <v>yes</v>
      </c>
    </row>
    <row r="920" spans="1:4">
      <c r="A920" t="s">
        <v>5847</v>
      </c>
      <c r="B920" t="s">
        <v>5127</v>
      </c>
      <c r="C920" t="s">
        <v>1707</v>
      </c>
      <c r="D920" t="str">
        <f>IF(COUNTIF(eucalc_variables!A:A,A920)&gt;0,"yes","no")</f>
        <v>yes</v>
      </c>
    </row>
    <row r="921" spans="1:4">
      <c r="A921" t="s">
        <v>5850</v>
      </c>
      <c r="B921" t="s">
        <v>5130</v>
      </c>
      <c r="C921" t="s">
        <v>1707</v>
      </c>
      <c r="D921" t="str">
        <f>IF(COUNTIF(eucalc_variables!A:A,A921)&gt;0,"yes","no")</f>
        <v>yes</v>
      </c>
    </row>
    <row r="922" spans="1:4">
      <c r="A922" t="s">
        <v>5876</v>
      </c>
      <c r="B922" t="s">
        <v>5132</v>
      </c>
      <c r="C922" t="s">
        <v>1707</v>
      </c>
      <c r="D922" t="str">
        <f>IF(COUNTIF(eucalc_variables!A:A,A922)&gt;0,"yes","no")</f>
        <v>yes</v>
      </c>
    </row>
    <row r="923" spans="1:4">
      <c r="A923" t="s">
        <v>5874</v>
      </c>
      <c r="B923" t="s">
        <v>5135</v>
      </c>
      <c r="C923" t="s">
        <v>1707</v>
      </c>
      <c r="D923" t="str">
        <f>IF(COUNTIF(eucalc_variables!A:A,A923)&gt;0,"yes","no")</f>
        <v>yes</v>
      </c>
    </row>
    <row r="924" spans="1:4">
      <c r="A924" t="s">
        <v>5878</v>
      </c>
      <c r="B924" t="s">
        <v>5137</v>
      </c>
      <c r="C924" t="s">
        <v>1707</v>
      </c>
      <c r="D924" t="str">
        <f>IF(COUNTIF(eucalc_variables!A:A,A924)&gt;0,"yes","no")</f>
        <v>yes</v>
      </c>
    </row>
    <row r="925" spans="1:4">
      <c r="A925" t="s">
        <v>5750</v>
      </c>
      <c r="B925" t="s">
        <v>5140</v>
      </c>
      <c r="C925" t="s">
        <v>1707</v>
      </c>
      <c r="D925" t="str">
        <f>IF(COUNTIF(eucalc_variables!A:A,A925)&gt;0,"yes","no")</f>
        <v>yes</v>
      </c>
    </row>
    <row r="926" spans="1:4">
      <c r="A926" t="s">
        <v>5855</v>
      </c>
      <c r="B926" t="s">
        <v>5142</v>
      </c>
      <c r="C926" t="s">
        <v>1707</v>
      </c>
      <c r="D926" t="str">
        <f>IF(COUNTIF(eucalc_variables!A:A,A926)&gt;0,"yes","no")</f>
        <v>yes</v>
      </c>
    </row>
    <row r="927" spans="1:4">
      <c r="A927" t="s">
        <v>5859</v>
      </c>
      <c r="B927" t="s">
        <v>5145</v>
      </c>
      <c r="C927" t="s">
        <v>1707</v>
      </c>
      <c r="D927" t="str">
        <f>IF(COUNTIF(eucalc_variables!A:A,A927)&gt;0,"yes","no")</f>
        <v>yes</v>
      </c>
    </row>
    <row r="928" spans="1:4">
      <c r="A928" t="s">
        <v>5832</v>
      </c>
      <c r="B928" t="s">
        <v>5147</v>
      </c>
      <c r="C928" t="s">
        <v>1707</v>
      </c>
      <c r="D928" t="str">
        <f>IF(COUNTIF(eucalc_variables!A:A,A928)&gt;0,"yes","no")</f>
        <v>yes</v>
      </c>
    </row>
    <row r="929" spans="1:4">
      <c r="A929" t="s">
        <v>5829</v>
      </c>
      <c r="B929" t="s">
        <v>5150</v>
      </c>
      <c r="C929" t="s">
        <v>1707</v>
      </c>
      <c r="D929" t="str">
        <f>IF(COUNTIF(eucalc_variables!A:A,A929)&gt;0,"yes","no")</f>
        <v>yes</v>
      </c>
    </row>
    <row r="930" spans="1:4">
      <c r="A930" t="s">
        <v>5835</v>
      </c>
      <c r="B930" t="s">
        <v>5152</v>
      </c>
      <c r="C930" t="s">
        <v>1707</v>
      </c>
      <c r="D930" t="str">
        <f>IF(COUNTIF(eucalc_variables!A:A,A930)&gt;0,"yes","no")</f>
        <v>yes</v>
      </c>
    </row>
    <row r="931" spans="1:4">
      <c r="A931" t="s">
        <v>5840</v>
      </c>
      <c r="B931" t="s">
        <v>5155</v>
      </c>
      <c r="C931" t="s">
        <v>1707</v>
      </c>
      <c r="D931" t="str">
        <f>IF(COUNTIF(eucalc_variables!A:A,A931)&gt;0,"yes","no")</f>
        <v>yes</v>
      </c>
    </row>
    <row r="932" spans="1:4">
      <c r="A932" t="s">
        <v>5838</v>
      </c>
      <c r="B932" t="s">
        <v>5157</v>
      </c>
      <c r="C932" t="s">
        <v>1707</v>
      </c>
      <c r="D932" t="str">
        <f>IF(COUNTIF(eucalc_variables!A:A,A932)&gt;0,"yes","no")</f>
        <v>yes</v>
      </c>
    </row>
    <row r="933" spans="1:4">
      <c r="A933" t="s">
        <v>5923</v>
      </c>
      <c r="B933" t="s">
        <v>5160</v>
      </c>
      <c r="C933" t="s">
        <v>1707</v>
      </c>
      <c r="D933" t="str">
        <f>IF(COUNTIF(eucalc_variables!A:A,A933)&gt;0,"yes","no")</f>
        <v>yes</v>
      </c>
    </row>
    <row r="934" spans="1:4">
      <c r="A934" t="s">
        <v>5893</v>
      </c>
      <c r="B934" t="s">
        <v>5163</v>
      </c>
      <c r="C934" t="s">
        <v>1707</v>
      </c>
      <c r="D934" t="str">
        <f>IF(COUNTIF(eucalc_variables!A:A,A934)&gt;0,"yes","no")</f>
        <v>yes</v>
      </c>
    </row>
    <row r="935" spans="1:4">
      <c r="A935" t="s">
        <v>5871</v>
      </c>
      <c r="B935" t="s">
        <v>5165</v>
      </c>
      <c r="C935" t="s">
        <v>1707</v>
      </c>
      <c r="D935" t="str">
        <f>IF(COUNTIF(eucalc_variables!A:A,A935)&gt;0,"yes","no")</f>
        <v>yes</v>
      </c>
    </row>
    <row r="936" spans="1:4">
      <c r="A936" t="s">
        <v>5919</v>
      </c>
      <c r="B936" t="s">
        <v>5168</v>
      </c>
      <c r="C936" t="s">
        <v>1707</v>
      </c>
      <c r="D936" t="str">
        <f>IF(COUNTIF(eucalc_variables!A:A,A936)&gt;0,"yes","no")</f>
        <v>yes</v>
      </c>
    </row>
    <row r="937" spans="1:4">
      <c r="A937" t="s">
        <v>5915</v>
      </c>
      <c r="B937" t="s">
        <v>5170</v>
      </c>
      <c r="C937" t="s">
        <v>1707</v>
      </c>
      <c r="D937" t="str">
        <f>IF(COUNTIF(eucalc_variables!A:A,A937)&gt;0,"yes","no")</f>
        <v>yes</v>
      </c>
    </row>
    <row r="938" spans="1:4">
      <c r="A938" t="s">
        <v>5917</v>
      </c>
      <c r="B938" t="s">
        <v>5174</v>
      </c>
      <c r="C938" t="s">
        <v>1707</v>
      </c>
      <c r="D938" t="str">
        <f>IF(COUNTIF(eucalc_variables!A:A,A938)&gt;0,"yes","no")</f>
        <v>yes</v>
      </c>
    </row>
    <row r="939" spans="1:4">
      <c r="A939" t="s">
        <v>5882</v>
      </c>
      <c r="B939" t="s">
        <v>5176</v>
      </c>
      <c r="C939" t="s">
        <v>1707</v>
      </c>
      <c r="D939" t="str">
        <f>IF(COUNTIF(eucalc_variables!A:A,A939)&gt;0,"yes","no")</f>
        <v>yes</v>
      </c>
    </row>
    <row r="940" spans="1:4">
      <c r="A940" t="s">
        <v>5800</v>
      </c>
      <c r="B940" t="s">
        <v>5178</v>
      </c>
      <c r="C940" t="s">
        <v>1707</v>
      </c>
      <c r="D940" t="str">
        <f>IF(COUNTIF(eucalc_variables!A:A,A940)&gt;0,"yes","no")</f>
        <v>yes</v>
      </c>
    </row>
    <row r="941" spans="1:4">
      <c r="A941" t="s">
        <v>5880</v>
      </c>
      <c r="B941" t="s">
        <v>5180</v>
      </c>
      <c r="C941" t="s">
        <v>1707</v>
      </c>
      <c r="D941" t="str">
        <f>IF(COUNTIF(eucalc_variables!A:A,A941)&gt;0,"yes","no")</f>
        <v>yes</v>
      </c>
    </row>
    <row r="942" spans="1:4">
      <c r="A942" t="s">
        <v>5795</v>
      </c>
      <c r="B942" t="s">
        <v>5182</v>
      </c>
      <c r="C942" t="s">
        <v>1707</v>
      </c>
      <c r="D942" t="str">
        <f>IF(COUNTIF(eucalc_variables!A:A,A942)&gt;0,"yes","no")</f>
        <v>yes</v>
      </c>
    </row>
    <row r="943" spans="1:4">
      <c r="A943" t="s">
        <v>5939</v>
      </c>
      <c r="B943" t="s">
        <v>5184</v>
      </c>
      <c r="C943" t="s">
        <v>1707</v>
      </c>
      <c r="D943" t="str">
        <f>IF(COUNTIF(eucalc_variables!A:A,A943)&gt;0,"yes","no")</f>
        <v>yes</v>
      </c>
    </row>
    <row r="944" spans="1:4">
      <c r="A944" t="s">
        <v>5884</v>
      </c>
      <c r="B944" t="s">
        <v>5186</v>
      </c>
      <c r="C944" t="s">
        <v>1707</v>
      </c>
      <c r="D944" t="str">
        <f>IF(COUNTIF(eucalc_variables!A:A,A944)&gt;0,"yes","no")</f>
        <v>yes</v>
      </c>
    </row>
    <row r="945" spans="1:4">
      <c r="A945" t="s">
        <v>5770</v>
      </c>
      <c r="B945" t="s">
        <v>5188</v>
      </c>
      <c r="C945" t="s">
        <v>1707</v>
      </c>
      <c r="D945" t="str">
        <f>IF(COUNTIF(eucalc_variables!A:A,A945)&gt;0,"yes","no")</f>
        <v>yes</v>
      </c>
    </row>
    <row r="946" spans="1:4">
      <c r="A946" t="s">
        <v>5927</v>
      </c>
      <c r="B946" t="s">
        <v>5190</v>
      </c>
      <c r="C946" t="s">
        <v>1707</v>
      </c>
      <c r="D946" t="str">
        <f>IF(COUNTIF(eucalc_variables!A:A,A946)&gt;0,"yes","no")</f>
        <v>yes</v>
      </c>
    </row>
    <row r="947" spans="1:4">
      <c r="A947" t="s">
        <v>5931</v>
      </c>
      <c r="B947" t="s">
        <v>5192</v>
      </c>
      <c r="C947" t="s">
        <v>1707</v>
      </c>
      <c r="D947" t="str">
        <f>IF(COUNTIF(eucalc_variables!A:A,A947)&gt;0,"yes","no")</f>
        <v>yes</v>
      </c>
    </row>
    <row r="948" spans="1:4">
      <c r="A948" t="s">
        <v>5921</v>
      </c>
      <c r="B948" t="s">
        <v>5194</v>
      </c>
      <c r="C948" t="s">
        <v>1707</v>
      </c>
      <c r="D948" t="str">
        <f>IF(COUNTIF(eucalc_variables!A:A,A948)&gt;0,"yes","no")</f>
        <v>yes</v>
      </c>
    </row>
    <row r="949" spans="1:4">
      <c r="A949" t="s">
        <v>5797</v>
      </c>
      <c r="B949" t="s">
        <v>5196</v>
      </c>
      <c r="C949" t="s">
        <v>1707</v>
      </c>
      <c r="D949" t="str">
        <f>IF(COUNTIF(eucalc_variables!A:A,A949)&gt;0,"yes","no")</f>
        <v>yes</v>
      </c>
    </row>
    <row r="950" spans="1:4">
      <c r="A950" t="s">
        <v>5767</v>
      </c>
      <c r="B950" t="s">
        <v>6143</v>
      </c>
      <c r="C950" t="s">
        <v>38</v>
      </c>
      <c r="D950" t="str">
        <f>IF(COUNTIF(eucalc_variables!A:A,A950)&gt;0,"yes","no")</f>
        <v>yes</v>
      </c>
    </row>
    <row r="951" spans="1:4">
      <c r="A951" t="s">
        <v>5772</v>
      </c>
      <c r="B951" t="s">
        <v>6145</v>
      </c>
      <c r="C951" t="s">
        <v>38</v>
      </c>
      <c r="D951" t="str">
        <f>IF(COUNTIF(eucalc_variables!A:A,A951)&gt;0,"yes","no")</f>
        <v>yes</v>
      </c>
    </row>
    <row r="952" spans="1:4">
      <c r="A952" t="s">
        <v>5775</v>
      </c>
      <c r="B952" t="s">
        <v>6147</v>
      </c>
      <c r="C952" t="s">
        <v>38</v>
      </c>
      <c r="D952" t="str">
        <f>IF(COUNTIF(eucalc_variables!A:A,A952)&gt;0,"yes","no")</f>
        <v>yes</v>
      </c>
    </row>
    <row r="953" spans="1:4">
      <c r="A953" t="s">
        <v>5787</v>
      </c>
      <c r="B953" t="s">
        <v>6149</v>
      </c>
      <c r="C953" t="s">
        <v>38</v>
      </c>
      <c r="D953" t="str">
        <f>IF(COUNTIF(eucalc_variables!A:A,A953)&gt;0,"yes","no")</f>
        <v>yes</v>
      </c>
    </row>
    <row r="954" spans="1:4">
      <c r="A954" t="s">
        <v>5777</v>
      </c>
      <c r="B954" t="s">
        <v>6151</v>
      </c>
      <c r="C954" t="s">
        <v>38</v>
      </c>
      <c r="D954" t="str">
        <f>IF(COUNTIF(eucalc_variables!A:A,A954)&gt;0,"yes","no")</f>
        <v>yes</v>
      </c>
    </row>
    <row r="955" spans="1:4">
      <c r="A955" t="s">
        <v>5780</v>
      </c>
      <c r="B955" t="s">
        <v>6153</v>
      </c>
      <c r="C955" t="s">
        <v>38</v>
      </c>
      <c r="D955" t="str">
        <f>IF(COUNTIF(eucalc_variables!A:A,A955)&gt;0,"yes","no")</f>
        <v>yes</v>
      </c>
    </row>
    <row r="956" spans="1:4">
      <c r="A956" t="s">
        <v>5782</v>
      </c>
      <c r="B956" t="s">
        <v>6155</v>
      </c>
      <c r="C956" t="s">
        <v>38</v>
      </c>
      <c r="D956" t="str">
        <f>IF(COUNTIF(eucalc_variables!A:A,A956)&gt;0,"yes","no")</f>
        <v>yes</v>
      </c>
    </row>
    <row r="957" spans="1:4">
      <c r="A957" t="s">
        <v>5784</v>
      </c>
      <c r="B957" t="s">
        <v>6157</v>
      </c>
      <c r="C957" t="s">
        <v>38</v>
      </c>
      <c r="D957" t="str">
        <f>IF(COUNTIF(eucalc_variables!A:A,A957)&gt;0,"yes","no")</f>
        <v>yes</v>
      </c>
    </row>
    <row r="958" spans="1:4">
      <c r="A958" t="s">
        <v>5762</v>
      </c>
      <c r="B958" t="s">
        <v>6159</v>
      </c>
      <c r="C958" t="s">
        <v>38</v>
      </c>
      <c r="D958" t="str">
        <f>IF(COUNTIF(eucalc_variables!A:A,A958)&gt;0,"yes","no")</f>
        <v>yes</v>
      </c>
    </row>
    <row r="959" spans="1:4">
      <c r="A959" t="s">
        <v>5765</v>
      </c>
      <c r="B959" t="s">
        <v>6161</v>
      </c>
      <c r="C959" t="s">
        <v>38</v>
      </c>
      <c r="D959" t="str">
        <f>IF(COUNTIF(eucalc_variables!A:A,A959)&gt;0,"yes","no")</f>
        <v>yes</v>
      </c>
    </row>
    <row r="960" spans="1:4">
      <c r="A960" t="s">
        <v>5853</v>
      </c>
      <c r="B960" t="s">
        <v>5198</v>
      </c>
      <c r="C960" t="s">
        <v>1707</v>
      </c>
      <c r="D960" t="str">
        <f>IF(COUNTIF(eucalc_variables!A:A,A960)&gt;0,"yes","no")</f>
        <v>yes</v>
      </c>
    </row>
    <row r="961" spans="1:4">
      <c r="A961" t="s">
        <v>5803</v>
      </c>
      <c r="B961" t="s">
        <v>5201</v>
      </c>
      <c r="C961" t="s">
        <v>1707</v>
      </c>
      <c r="D961" t="str">
        <f>IF(COUNTIF(eucalc_variables!A:A,A961)&gt;0,"yes","no")</f>
        <v>yes</v>
      </c>
    </row>
    <row r="962" spans="1:4">
      <c r="A962" t="s">
        <v>5806</v>
      </c>
      <c r="B962" t="s">
        <v>5204</v>
      </c>
      <c r="C962" t="s">
        <v>1707</v>
      </c>
      <c r="D962" t="str">
        <f>IF(COUNTIF(eucalc_variables!A:A,A962)&gt;0,"yes","no")</f>
        <v>yes</v>
      </c>
    </row>
    <row r="963" spans="1:4">
      <c r="A963" t="s">
        <v>5865</v>
      </c>
      <c r="B963" t="s">
        <v>5207</v>
      </c>
      <c r="C963" t="s">
        <v>1707</v>
      </c>
      <c r="D963" t="str">
        <f>IF(COUNTIF(eucalc_variables!A:A,A963)&gt;0,"yes","no")</f>
        <v>yes</v>
      </c>
    </row>
    <row r="964" spans="1:4">
      <c r="A964" t="s">
        <v>5809</v>
      </c>
      <c r="B964" t="s">
        <v>5210</v>
      </c>
      <c r="C964" t="s">
        <v>1707</v>
      </c>
      <c r="D964" t="str">
        <f>IF(COUNTIF(eucalc_variables!A:A,A964)&gt;0,"yes","no")</f>
        <v>yes</v>
      </c>
    </row>
    <row r="965" spans="1:4">
      <c r="A965" t="s">
        <v>5867</v>
      </c>
      <c r="B965" t="s">
        <v>5213</v>
      </c>
      <c r="C965" t="s">
        <v>1707</v>
      </c>
      <c r="D965" t="str">
        <f>IF(COUNTIF(eucalc_variables!A:A,A965)&gt;0,"yes","no")</f>
        <v>yes</v>
      </c>
    </row>
    <row r="966" spans="1:4">
      <c r="A966" t="s">
        <v>5863</v>
      </c>
      <c r="B966" t="s">
        <v>5217</v>
      </c>
      <c r="C966" t="s">
        <v>1707</v>
      </c>
      <c r="D966" t="str">
        <f>IF(COUNTIF(eucalc_variables!A:A,A966)&gt;0,"yes","no")</f>
        <v>yes</v>
      </c>
    </row>
    <row r="967" spans="1:4">
      <c r="A967" t="s">
        <v>5869</v>
      </c>
      <c r="B967" t="s">
        <v>5219</v>
      </c>
      <c r="C967" t="s">
        <v>1707</v>
      </c>
      <c r="D967" t="str">
        <f>IF(COUNTIF(eucalc_variables!A:A,A967)&gt;0,"yes","no")</f>
        <v>yes</v>
      </c>
    </row>
    <row r="968" spans="1:4">
      <c r="A968" t="s">
        <v>5861</v>
      </c>
      <c r="B968" t="s">
        <v>5223</v>
      </c>
      <c r="C968" t="s">
        <v>1707</v>
      </c>
      <c r="D968" t="str">
        <f>IF(COUNTIF(eucalc_variables!A:A,A968)&gt;0,"yes","no")</f>
        <v>yes</v>
      </c>
    </row>
    <row r="969" spans="1:4">
      <c r="A969" t="s">
        <v>5894</v>
      </c>
      <c r="B969" t="s">
        <v>5227</v>
      </c>
      <c r="C969" t="s">
        <v>1707</v>
      </c>
      <c r="D969" t="str">
        <f>IF(COUNTIF(eucalc_variables!A:A,A969)&gt;0,"yes","no")</f>
        <v>yes</v>
      </c>
    </row>
    <row r="970" spans="1:4">
      <c r="A970" t="s">
        <v>5903</v>
      </c>
      <c r="B970" t="s">
        <v>5232</v>
      </c>
      <c r="C970" t="s">
        <v>1707</v>
      </c>
      <c r="D970" t="str">
        <f>IF(COUNTIF(eucalc_variables!A:A,A970)&gt;0,"yes","no")</f>
        <v>yes</v>
      </c>
    </row>
    <row r="971" spans="1:4">
      <c r="A971" t="s">
        <v>5907</v>
      </c>
      <c r="B971" t="s">
        <v>5236</v>
      </c>
      <c r="C971" t="s">
        <v>1707</v>
      </c>
      <c r="D971" t="str">
        <f>IF(COUNTIF(eucalc_variables!A:A,A971)&gt;0,"yes","no")</f>
        <v>yes</v>
      </c>
    </row>
    <row r="972" spans="1:4">
      <c r="A972" t="s">
        <v>5897</v>
      </c>
      <c r="B972" t="s">
        <v>5239</v>
      </c>
      <c r="C972" t="s">
        <v>1707</v>
      </c>
      <c r="D972" t="str">
        <f>IF(COUNTIF(eucalc_variables!A:A,A972)&gt;0,"yes","no")</f>
        <v>yes</v>
      </c>
    </row>
    <row r="973" spans="1:4">
      <c r="A973" t="s">
        <v>5823</v>
      </c>
      <c r="B973" t="s">
        <v>5242</v>
      </c>
      <c r="C973" t="s">
        <v>1707</v>
      </c>
      <c r="D973" t="str">
        <f>IF(COUNTIF(eucalc_variables!A:A,A973)&gt;0,"yes","no")</f>
        <v>yes</v>
      </c>
    </row>
    <row r="974" spans="1:4">
      <c r="A974" t="s">
        <v>5820</v>
      </c>
      <c r="B974" t="s">
        <v>5245</v>
      </c>
      <c r="C974" t="s">
        <v>1707</v>
      </c>
      <c r="D974" t="str">
        <f>IF(COUNTIF(eucalc_variables!A:A,A974)&gt;0,"yes","no")</f>
        <v>yes</v>
      </c>
    </row>
    <row r="975" spans="1:4">
      <c r="A975" t="s">
        <v>5826</v>
      </c>
      <c r="B975" t="s">
        <v>5248</v>
      </c>
      <c r="C975" t="s">
        <v>1707</v>
      </c>
      <c r="D975" t="str">
        <f>IF(COUNTIF(eucalc_variables!A:A,A975)&gt;0,"yes","no")</f>
        <v>yes</v>
      </c>
    </row>
    <row r="976" spans="1:4">
      <c r="A976" t="s">
        <v>5888</v>
      </c>
      <c r="B976" t="s">
        <v>5251</v>
      </c>
      <c r="C976" t="s">
        <v>1707</v>
      </c>
      <c r="D976" t="str">
        <f>IF(COUNTIF(eucalc_variables!A:A,A976)&gt;0,"yes","no")</f>
        <v>yes</v>
      </c>
    </row>
    <row r="977" spans="1:4">
      <c r="A977" t="s">
        <v>5891</v>
      </c>
      <c r="B977" t="s">
        <v>5253</v>
      </c>
      <c r="C977" t="s">
        <v>1707</v>
      </c>
      <c r="D977" t="str">
        <f>IF(COUNTIF(eucalc_variables!A:A,A977)&gt;0,"yes","no")</f>
        <v>yes</v>
      </c>
    </row>
    <row r="978" spans="1:4">
      <c r="A978" t="s">
        <v>5895</v>
      </c>
      <c r="B978" t="s">
        <v>5256</v>
      </c>
      <c r="C978" t="s">
        <v>1707</v>
      </c>
      <c r="D978" t="str">
        <f>IF(COUNTIF(eucalc_variables!A:A,A978)&gt;0,"yes","no")</f>
        <v>yes</v>
      </c>
    </row>
    <row r="979" spans="1:4">
      <c r="A979" t="s">
        <v>5885</v>
      </c>
      <c r="B979" t="s">
        <v>5258</v>
      </c>
      <c r="C979" t="s">
        <v>1707</v>
      </c>
      <c r="D979" t="str">
        <f>IF(COUNTIF(eucalc_variables!A:A,A979)&gt;0,"yes","no")</f>
        <v>yes</v>
      </c>
    </row>
    <row r="980" spans="1:4">
      <c r="A980" t="s">
        <v>5901</v>
      </c>
      <c r="B980" t="s">
        <v>5260</v>
      </c>
      <c r="C980" t="s">
        <v>1707</v>
      </c>
      <c r="D980" t="str">
        <f>IF(COUNTIF(eucalc_variables!A:A,A980)&gt;0,"yes","no")</f>
        <v>yes</v>
      </c>
    </row>
    <row r="981" spans="1:4">
      <c r="A981" t="s">
        <v>5905</v>
      </c>
      <c r="B981" t="s">
        <v>5262</v>
      </c>
      <c r="C981" t="s">
        <v>1707</v>
      </c>
      <c r="D981" t="str">
        <f>IF(COUNTIF(eucalc_variables!A:A,A981)&gt;0,"yes","no")</f>
        <v>yes</v>
      </c>
    </row>
    <row r="982" spans="1:4">
      <c r="A982" t="s">
        <v>5909</v>
      </c>
      <c r="B982" t="s">
        <v>5264</v>
      </c>
      <c r="C982" t="s">
        <v>1707</v>
      </c>
      <c r="D982" t="str">
        <f>IF(COUNTIF(eucalc_variables!A:A,A982)&gt;0,"yes","no")</f>
        <v>yes</v>
      </c>
    </row>
    <row r="983" spans="1:4">
      <c r="A983" t="s">
        <v>5899</v>
      </c>
      <c r="B983" t="s">
        <v>5266</v>
      </c>
      <c r="C983" t="s">
        <v>1707</v>
      </c>
      <c r="D983" t="str">
        <f>IF(COUNTIF(eucalc_variables!A:A,A983)&gt;0,"yes","no")</f>
        <v>yes</v>
      </c>
    </row>
    <row r="984" spans="1:4">
      <c r="A984" t="s">
        <v>5790</v>
      </c>
      <c r="B984" t="s">
        <v>5268</v>
      </c>
      <c r="C984" t="s">
        <v>1707</v>
      </c>
      <c r="D984" t="str">
        <f>IF(COUNTIF(eucalc_variables!A:A,A984)&gt;0,"yes","no")</f>
        <v>yes</v>
      </c>
    </row>
    <row r="985" spans="1:4">
      <c r="A985" t="s">
        <v>5792</v>
      </c>
      <c r="B985" t="s">
        <v>5270</v>
      </c>
      <c r="C985" t="s">
        <v>1707</v>
      </c>
      <c r="D985" t="str">
        <f>IF(COUNTIF(eucalc_variables!A:A,A985)&gt;0,"yes","no")</f>
        <v>yes</v>
      </c>
    </row>
    <row r="986" spans="1:4">
      <c r="A986" t="s">
        <v>5857</v>
      </c>
      <c r="B986" t="s">
        <v>5273</v>
      </c>
      <c r="C986" t="s">
        <v>1707</v>
      </c>
      <c r="D986" t="str">
        <f>IF(COUNTIF(eucalc_variables!A:A,A986)&gt;0,"yes","no")</f>
        <v>yes</v>
      </c>
    </row>
    <row r="987" spans="1:4">
      <c r="A987" t="s">
        <v>5933</v>
      </c>
      <c r="B987" t="s">
        <v>6163</v>
      </c>
      <c r="C987" t="s">
        <v>38</v>
      </c>
      <c r="D987" t="str">
        <f>IF(COUNTIF(eucalc_variables!A:A,A987)&gt;0,"yes","no")</f>
        <v>yes</v>
      </c>
    </row>
    <row r="988" spans="1:4">
      <c r="A988" t="s">
        <v>5935</v>
      </c>
      <c r="B988" t="s">
        <v>6165</v>
      </c>
      <c r="C988" t="s">
        <v>38</v>
      </c>
      <c r="D988" t="str">
        <f>IF(COUNTIF(eucalc_variables!A:A,A988)&gt;0,"yes","no")</f>
        <v>yes</v>
      </c>
    </row>
    <row r="989" spans="1:4">
      <c r="A989" t="s">
        <v>5941</v>
      </c>
      <c r="B989" t="s">
        <v>6167</v>
      </c>
      <c r="C989" t="s">
        <v>38</v>
      </c>
      <c r="D989" t="str">
        <f>IF(COUNTIF(eucalc_variables!A:A,A989)&gt;0,"yes","no")</f>
        <v>yes</v>
      </c>
    </row>
    <row r="990" spans="1:4">
      <c r="A990" t="s">
        <v>5943</v>
      </c>
      <c r="B990" t="s">
        <v>6169</v>
      </c>
      <c r="C990" t="s">
        <v>38</v>
      </c>
      <c r="D990" t="str">
        <f>IF(COUNTIF(eucalc_variables!A:A,A990)&gt;0,"yes","no")</f>
        <v>yes</v>
      </c>
    </row>
    <row r="991" spans="1:4">
      <c r="A991" t="s">
        <v>5814</v>
      </c>
      <c r="B991" t="s">
        <v>5276</v>
      </c>
      <c r="C991" t="s">
        <v>1707</v>
      </c>
      <c r="D991" t="str">
        <f>IF(COUNTIF(eucalc_variables!A:A,A991)&gt;0,"yes","no")</f>
        <v>yes</v>
      </c>
    </row>
    <row r="992" spans="1:4">
      <c r="A992" t="s">
        <v>5811</v>
      </c>
      <c r="B992" t="s">
        <v>5279</v>
      </c>
      <c r="C992" t="s">
        <v>1707</v>
      </c>
      <c r="D992" t="str">
        <f>IF(COUNTIF(eucalc_variables!A:A,A992)&gt;0,"yes","no")</f>
        <v>yes</v>
      </c>
    </row>
    <row r="993" spans="1:4">
      <c r="A993" t="s">
        <v>5912</v>
      </c>
      <c r="B993" t="s">
        <v>5282</v>
      </c>
      <c r="C993" t="s">
        <v>1707</v>
      </c>
      <c r="D993" t="str">
        <f>IF(COUNTIF(eucalc_variables!A:A,A993)&gt;0,"yes","no")</f>
        <v>yes</v>
      </c>
    </row>
    <row r="994" spans="1:4">
      <c r="A994" t="s">
        <v>5817</v>
      </c>
      <c r="B994" t="s">
        <v>5286</v>
      </c>
      <c r="C994" t="s">
        <v>1707</v>
      </c>
      <c r="D994" t="str">
        <f>IF(COUNTIF(eucalc_variables!A:A,A994)&gt;0,"yes","no")</f>
        <v>yes</v>
      </c>
    </row>
    <row r="995" spans="1:4">
      <c r="A995" t="s">
        <v>5925</v>
      </c>
      <c r="B995" t="s">
        <v>5289</v>
      </c>
      <c r="C995" t="s">
        <v>1707</v>
      </c>
      <c r="D995" t="str">
        <f>IF(COUNTIF(eucalc_variables!A:A,A995)&gt;0,"yes","no")</f>
        <v>yes</v>
      </c>
    </row>
    <row r="996" spans="1:4">
      <c r="A996" t="s">
        <v>5945</v>
      </c>
      <c r="B996" t="s">
        <v>5292</v>
      </c>
      <c r="C996" t="s">
        <v>1707</v>
      </c>
      <c r="D996" t="str">
        <f>IF(COUNTIF(eucalc_variables!A:A,A996)&gt;0,"yes","no")</f>
        <v>yes</v>
      </c>
    </row>
    <row r="997" spans="1:4">
      <c r="A997" t="s">
        <v>5929</v>
      </c>
      <c r="B997" t="s">
        <v>5295</v>
      </c>
      <c r="C997" t="s">
        <v>1707</v>
      </c>
      <c r="D997" t="str">
        <f>IF(COUNTIF(eucalc_variables!A:A,A997)&gt;0,"yes","no")</f>
        <v>yes</v>
      </c>
    </row>
    <row r="998" spans="1:4">
      <c r="A998" t="s">
        <v>5937</v>
      </c>
      <c r="B998" t="s">
        <v>5301</v>
      </c>
      <c r="C998" t="s">
        <v>1707</v>
      </c>
      <c r="D998" t="str">
        <f>IF(COUNTIF(eucalc_variables!A:A,A998)&gt;0,"yes","no")</f>
        <v>yes</v>
      </c>
    </row>
    <row r="999" spans="1:4">
      <c r="A999" t="s">
        <v>5947</v>
      </c>
      <c r="B999" t="s">
        <v>5802</v>
      </c>
      <c r="C999" t="s">
        <v>1707</v>
      </c>
      <c r="D999" t="str">
        <f>IF(COUNTIF(eucalc_variables!A:A,A999)&gt;0,"yes","no")</f>
        <v>yes</v>
      </c>
    </row>
    <row r="1000" spans="1:4">
      <c r="A1000" t="s">
        <v>4467</v>
      </c>
      <c r="B1000" t="s">
        <v>5805</v>
      </c>
      <c r="C1000" t="s">
        <v>1707</v>
      </c>
      <c r="D1000" t="str">
        <f>IF(COUNTIF(eucalc_variables!A:A,A1000)&gt;0,"yes","no")</f>
        <v>yes</v>
      </c>
    </row>
    <row r="1001" spans="1:4">
      <c r="A1001" s="198" t="s">
        <v>4421</v>
      </c>
      <c r="B1001" t="s">
        <v>6868</v>
      </c>
      <c r="C1001" t="s">
        <v>38</v>
      </c>
      <c r="D1001" t="str">
        <f>IF(COUNTIF(eucalc_variables!A:A,A1001)&gt;0,"yes","no")</f>
        <v>yes</v>
      </c>
    </row>
    <row r="1002" spans="1:4">
      <c r="A1002" t="s">
        <v>4434</v>
      </c>
      <c r="B1002" t="s">
        <v>6869</v>
      </c>
      <c r="C1002" t="s">
        <v>38</v>
      </c>
      <c r="D1002" t="str">
        <f>IF(COUNTIF(eucalc_variables!A:A,A1002)&gt;0,"yes","no")</f>
        <v>yes</v>
      </c>
    </row>
    <row r="1003" spans="1:4">
      <c r="A1003" t="s">
        <v>4449</v>
      </c>
      <c r="B1003" t="s">
        <v>6870</v>
      </c>
      <c r="C1003" t="s">
        <v>38</v>
      </c>
      <c r="D1003" t="str">
        <f>IF(COUNTIF(eucalc_variables!A:A,A1003)&gt;0,"yes","no")</f>
        <v>yes</v>
      </c>
    </row>
    <row r="1004" spans="1:4">
      <c r="A1004" t="s">
        <v>4400</v>
      </c>
      <c r="B1004" t="s">
        <v>6871</v>
      </c>
      <c r="C1004" t="s">
        <v>38</v>
      </c>
      <c r="D1004" t="str">
        <f>IF(COUNTIF(eucalc_variables!A:A,A1004)&gt;0,"yes","no")</f>
        <v>yes</v>
      </c>
    </row>
    <row r="1005" spans="1:4">
      <c r="A1005" t="s">
        <v>4404</v>
      </c>
      <c r="B1005" t="s">
        <v>6872</v>
      </c>
      <c r="C1005" t="s">
        <v>38</v>
      </c>
      <c r="D1005" t="str">
        <f>IF(COUNTIF(eucalc_variables!A:A,A1005)&gt;0,"yes","no")</f>
        <v>yes</v>
      </c>
    </row>
    <row r="1006" spans="1:4">
      <c r="A1006" t="s">
        <v>4445</v>
      </c>
      <c r="B1006" t="s">
        <v>6873</v>
      </c>
      <c r="C1006" t="s">
        <v>38</v>
      </c>
      <c r="D1006" t="str">
        <f>IF(COUNTIF(eucalc_variables!A:A,A1006)&gt;0,"yes","no")</f>
        <v>yes</v>
      </c>
    </row>
    <row r="1007" spans="1:4">
      <c r="A1007" t="s">
        <v>4417</v>
      </c>
      <c r="B1007" t="s">
        <v>6874</v>
      </c>
      <c r="C1007" t="s">
        <v>38</v>
      </c>
      <c r="D1007" t="str">
        <f>IF(COUNTIF(eucalc_variables!A:A,A1007)&gt;0,"yes","no")</f>
        <v>yes</v>
      </c>
    </row>
    <row r="1008" spans="1:4">
      <c r="A1008" t="s">
        <v>4391</v>
      </c>
      <c r="B1008" t="s">
        <v>6875</v>
      </c>
      <c r="C1008" t="s">
        <v>38</v>
      </c>
      <c r="D1008" t="str">
        <f>IF(COUNTIF(eucalc_variables!A:A,A1008)&gt;0,"yes","no")</f>
        <v>yes</v>
      </c>
    </row>
    <row r="1009" spans="1:4">
      <c r="A1009" t="s">
        <v>4427</v>
      </c>
      <c r="B1009" t="s">
        <v>6876</v>
      </c>
      <c r="C1009" t="s">
        <v>38</v>
      </c>
      <c r="D1009" t="str">
        <f>IF(COUNTIF(eucalc_variables!A:A,A1009)&gt;0,"yes","no")</f>
        <v>yes</v>
      </c>
    </row>
    <row r="1010" spans="1:4">
      <c r="A1010" t="s">
        <v>4442</v>
      </c>
      <c r="B1010" t="s">
        <v>6877</v>
      </c>
      <c r="C1010" t="s">
        <v>38</v>
      </c>
      <c r="D1010" t="str">
        <f>IF(COUNTIF(eucalc_variables!A:A,A1010)&gt;0,"yes","no")</f>
        <v>yes</v>
      </c>
    </row>
    <row r="1011" spans="1:4">
      <c r="A1011" t="s">
        <v>4410</v>
      </c>
      <c r="B1011" t="s">
        <v>6878</v>
      </c>
      <c r="C1011" t="s">
        <v>38</v>
      </c>
      <c r="D1011" t="str">
        <f>IF(COUNTIF(eucalc_variables!A:A,A1011)&gt;0,"yes","no")</f>
        <v>yes</v>
      </c>
    </row>
    <row r="1012" spans="1:4">
      <c r="A1012" t="s">
        <v>4413</v>
      </c>
      <c r="B1012" t="s">
        <v>6879</v>
      </c>
      <c r="C1012" t="s">
        <v>38</v>
      </c>
      <c r="D1012" t="str">
        <f>IF(COUNTIF(eucalc_variables!A:A,A1012)&gt;0,"yes","no")</f>
        <v>yes</v>
      </c>
    </row>
    <row r="1013" spans="1:4">
      <c r="A1013" t="s">
        <v>4387</v>
      </c>
      <c r="B1013" t="s">
        <v>6880</v>
      </c>
      <c r="C1013" t="s">
        <v>38</v>
      </c>
      <c r="D1013" t="str">
        <f>IF(COUNTIF(eucalc_variables!A:A,A1013)&gt;0,"yes","no")</f>
        <v>yes</v>
      </c>
    </row>
    <row r="1014" spans="1:4">
      <c r="A1014" t="s">
        <v>4440</v>
      </c>
      <c r="B1014" t="s">
        <v>6881</v>
      </c>
      <c r="C1014" t="s">
        <v>38</v>
      </c>
      <c r="D1014" t="str">
        <f>IF(COUNTIF(eucalc_variables!A:A,A1014)&gt;0,"yes","no")</f>
        <v>yes</v>
      </c>
    </row>
    <row r="1015" spans="1:4">
      <c r="A1015" t="s">
        <v>4458</v>
      </c>
      <c r="B1015" t="s">
        <v>6882</v>
      </c>
      <c r="C1015" t="s">
        <v>38</v>
      </c>
      <c r="D1015" t="str">
        <f>IF(COUNTIF(eucalc_variables!A:A,A1015)&gt;0,"yes","no")</f>
        <v>yes</v>
      </c>
    </row>
    <row r="1016" spans="1:4">
      <c r="A1016" t="s">
        <v>4423</v>
      </c>
      <c r="B1016" t="s">
        <v>6883</v>
      </c>
      <c r="C1016" t="s">
        <v>38</v>
      </c>
      <c r="D1016" t="str">
        <f>IF(COUNTIF(eucalc_variables!A:A,A1016)&gt;0,"yes","no")</f>
        <v>yes</v>
      </c>
    </row>
    <row r="1017" spans="1:4">
      <c r="A1017" t="s">
        <v>4419</v>
      </c>
      <c r="B1017" t="s">
        <v>6884</v>
      </c>
      <c r="C1017" t="s">
        <v>38</v>
      </c>
      <c r="D1017" t="str">
        <f>IF(COUNTIF(eucalc_variables!A:A,A1017)&gt;0,"yes","no")</f>
        <v>yes</v>
      </c>
    </row>
    <row r="1018" spans="1:4">
      <c r="A1018" t="s">
        <v>4396</v>
      </c>
      <c r="B1018" t="s">
        <v>6885</v>
      </c>
      <c r="C1018" t="s">
        <v>38</v>
      </c>
      <c r="D1018" t="str">
        <f>IF(COUNTIF(eucalc_variables!A:A,A1018)&gt;0,"yes","no")</f>
        <v>yes</v>
      </c>
    </row>
    <row r="1019" spans="1:4">
      <c r="A1019" t="s">
        <v>4407</v>
      </c>
      <c r="B1019" t="s">
        <v>6886</v>
      </c>
      <c r="C1019" t="s">
        <v>38</v>
      </c>
      <c r="D1019" t="str">
        <f>IF(COUNTIF(eucalc_variables!A:A,A1019)&gt;0,"yes","no")</f>
        <v>yes</v>
      </c>
    </row>
    <row r="1020" spans="1:4">
      <c r="A1020" t="s">
        <v>4452</v>
      </c>
      <c r="B1020" t="s">
        <v>6887</v>
      </c>
      <c r="C1020" t="s">
        <v>38</v>
      </c>
      <c r="D1020" t="str">
        <f>IF(COUNTIF(eucalc_variables!A:A,A1020)&gt;0,"yes","no")</f>
        <v>yes</v>
      </c>
    </row>
    <row r="1021" spans="1:4">
      <c r="A1021" t="s">
        <v>4431</v>
      </c>
      <c r="B1021" t="s">
        <v>6888</v>
      </c>
      <c r="C1021" t="s">
        <v>38</v>
      </c>
      <c r="D1021" t="str">
        <f>IF(COUNTIF(eucalc_variables!A:A,A1021)&gt;0,"yes","no")</f>
        <v>yes</v>
      </c>
    </row>
    <row r="1022" spans="1:4">
      <c r="A1022" t="s">
        <v>4455</v>
      </c>
      <c r="B1022" t="s">
        <v>6889</v>
      </c>
      <c r="C1022" t="s">
        <v>38</v>
      </c>
      <c r="D1022" t="str">
        <f>IF(COUNTIF(eucalc_variables!A:A,A1022)&gt;0,"yes","no")</f>
        <v>yes</v>
      </c>
    </row>
    <row r="1023" spans="1:4">
      <c r="A1023" t="s">
        <v>4461</v>
      </c>
      <c r="B1023" t="s">
        <v>6890</v>
      </c>
      <c r="C1023" t="s">
        <v>38</v>
      </c>
      <c r="D1023" t="str">
        <f>IF(COUNTIF(eucalc_variables!A:A,A1023)&gt;0,"yes","no")</f>
        <v>yes</v>
      </c>
    </row>
    <row r="1024" spans="1:4">
      <c r="A1024" t="s">
        <v>4447</v>
      </c>
      <c r="B1024" t="s">
        <v>6891</v>
      </c>
      <c r="C1024" t="s">
        <v>38</v>
      </c>
      <c r="D1024" t="str">
        <f>IF(COUNTIF(eucalc_variables!A:A,A1024)&gt;0,"yes","no")</f>
        <v>yes</v>
      </c>
    </row>
    <row r="1025" spans="1:4">
      <c r="A1025" t="s">
        <v>4438</v>
      </c>
      <c r="B1025" t="s">
        <v>6892</v>
      </c>
      <c r="C1025" t="s">
        <v>38</v>
      </c>
      <c r="D1025" t="str">
        <f>IF(COUNTIF(eucalc_variables!A:A,A1025)&gt;0,"yes","no")</f>
        <v>yes</v>
      </c>
    </row>
    <row r="1026" spans="1:4">
      <c r="A1026" t="s">
        <v>4464</v>
      </c>
      <c r="B1026" t="s">
        <v>6893</v>
      </c>
      <c r="C1026" t="s">
        <v>38</v>
      </c>
      <c r="D1026" t="str">
        <f>IF(COUNTIF(eucalc_variables!A:A,A1026)&gt;0,"yes","no")</f>
        <v>yes</v>
      </c>
    </row>
    <row r="1027" spans="1:4">
      <c r="A1027" t="s">
        <v>5976</v>
      </c>
      <c r="B1027" t="s">
        <v>5808</v>
      </c>
      <c r="C1027" t="s">
        <v>1707</v>
      </c>
      <c r="D1027" t="str">
        <f>IF(COUNTIF(eucalc_variables!A:A,A1027)&gt;0,"yes","no")</f>
        <v>yes</v>
      </c>
    </row>
    <row r="1028" spans="1:4">
      <c r="A1028" t="s">
        <v>5974</v>
      </c>
      <c r="B1028" t="s">
        <v>5810</v>
      </c>
      <c r="C1028" t="s">
        <v>1707</v>
      </c>
      <c r="D1028" t="str">
        <f>IF(COUNTIF(eucalc_variables!A:A,A1028)&gt;0,"yes","no")</f>
        <v>yes</v>
      </c>
    </row>
    <row r="1029" spans="1:4">
      <c r="A1029" t="s">
        <v>5972</v>
      </c>
      <c r="B1029" t="s">
        <v>5813</v>
      </c>
      <c r="C1029" t="s">
        <v>1707</v>
      </c>
      <c r="D1029" t="str">
        <f>IF(COUNTIF(eucalc_variables!A:A,A1029)&gt;0,"yes","no")</f>
        <v>yes</v>
      </c>
    </row>
    <row r="1030" spans="1:4">
      <c r="A1030" t="s">
        <v>5978</v>
      </c>
      <c r="B1030" t="s">
        <v>5816</v>
      </c>
      <c r="C1030" t="s">
        <v>1707</v>
      </c>
      <c r="D1030" t="str">
        <f>IF(COUNTIF(eucalc_variables!A:A,A1030)&gt;0,"yes","no")</f>
        <v>yes</v>
      </c>
    </row>
    <row r="1031" spans="1:4">
      <c r="A1031" t="s">
        <v>5949</v>
      </c>
      <c r="B1031" t="s">
        <v>6858</v>
      </c>
      <c r="C1031" t="s">
        <v>38</v>
      </c>
      <c r="D1031" t="str">
        <f>IF(COUNTIF(eucalc_variables!A:A,A1031)&gt;0,"yes","no")</f>
        <v>yes</v>
      </c>
    </row>
    <row r="1032" spans="1:4">
      <c r="A1032" t="s">
        <v>5951</v>
      </c>
      <c r="B1032" t="s">
        <v>6859</v>
      </c>
      <c r="C1032" t="s">
        <v>38</v>
      </c>
      <c r="D1032" t="str">
        <f>IF(COUNTIF(eucalc_variables!A:A,A1032)&gt;0,"yes","no")</f>
        <v>yes</v>
      </c>
    </row>
    <row r="1033" spans="1:4">
      <c r="A1033" t="s">
        <v>5953</v>
      </c>
      <c r="B1033" t="s">
        <v>6860</v>
      </c>
      <c r="C1033" t="s">
        <v>38</v>
      </c>
      <c r="D1033" t="str">
        <f>IF(COUNTIF(eucalc_variables!A:A,A1033)&gt;0,"yes","no")</f>
        <v>yes</v>
      </c>
    </row>
    <row r="1034" spans="1:4">
      <c r="A1034" t="s">
        <v>5955</v>
      </c>
      <c r="B1034" t="s">
        <v>6861</v>
      </c>
      <c r="C1034" t="s">
        <v>38</v>
      </c>
      <c r="D1034" t="str">
        <f>IF(COUNTIF(eucalc_variables!A:A,A1034)&gt;0,"yes","no")</f>
        <v>yes</v>
      </c>
    </row>
    <row r="1035" spans="1:4">
      <c r="A1035" t="s">
        <v>5957</v>
      </c>
      <c r="B1035" t="s">
        <v>6862</v>
      </c>
      <c r="C1035" t="s">
        <v>38</v>
      </c>
      <c r="D1035" t="str">
        <f>IF(COUNTIF(eucalc_variables!A:A,A1035)&gt;0,"yes","no")</f>
        <v>yes</v>
      </c>
    </row>
    <row r="1036" spans="1:4">
      <c r="A1036" t="s">
        <v>5992</v>
      </c>
      <c r="B1036" t="s">
        <v>5819</v>
      </c>
      <c r="C1036" t="s">
        <v>1707</v>
      </c>
      <c r="D1036" t="str">
        <f>IF(COUNTIF(eucalc_variables!A:A,A1036)&gt;0,"yes","no")</f>
        <v>yes</v>
      </c>
    </row>
    <row r="1037" spans="1:4">
      <c r="A1037" t="s">
        <v>5990</v>
      </c>
      <c r="B1037" t="s">
        <v>5822</v>
      </c>
      <c r="C1037" t="s">
        <v>1707</v>
      </c>
      <c r="D1037" t="str">
        <f>IF(COUNTIF(eucalc_variables!A:A,A1037)&gt;0,"yes","no")</f>
        <v>yes</v>
      </c>
    </row>
    <row r="1038" spans="1:4">
      <c r="A1038" t="s">
        <v>5994</v>
      </c>
      <c r="B1038" t="s">
        <v>5825</v>
      </c>
      <c r="C1038" t="s">
        <v>1707</v>
      </c>
      <c r="D1038" t="str">
        <f>IF(COUNTIF(eucalc_variables!A:A,A1038)&gt;0,"yes","no")</f>
        <v>yes</v>
      </c>
    </row>
    <row r="1039" spans="1:4">
      <c r="A1039" t="s">
        <v>5970</v>
      </c>
      <c r="B1039" t="s">
        <v>5828</v>
      </c>
      <c r="C1039" t="s">
        <v>1707</v>
      </c>
      <c r="D1039" t="str">
        <f>IF(COUNTIF(eucalc_variables!A:A,A1039)&gt;0,"yes","no")</f>
        <v>yes</v>
      </c>
    </row>
    <row r="1040" spans="1:4">
      <c r="A1040" t="s">
        <v>5980</v>
      </c>
      <c r="B1040" t="s">
        <v>5831</v>
      </c>
      <c r="C1040" t="s">
        <v>1707</v>
      </c>
      <c r="D1040" t="str">
        <f>IF(COUNTIF(eucalc_variables!A:A,A1040)&gt;0,"yes","no")</f>
        <v>yes</v>
      </c>
    </row>
    <row r="1041" spans="1:4">
      <c r="A1041" t="s">
        <v>5982</v>
      </c>
      <c r="B1041" t="s">
        <v>5834</v>
      </c>
      <c r="C1041" t="s">
        <v>1707</v>
      </c>
      <c r="D1041" t="str">
        <f>IF(COUNTIF(eucalc_variables!A:A,A1041)&gt;0,"yes","no")</f>
        <v>yes</v>
      </c>
    </row>
    <row r="1042" spans="1:4">
      <c r="A1042" t="s">
        <v>5959</v>
      </c>
      <c r="B1042" t="s">
        <v>6863</v>
      </c>
      <c r="C1042" t="s">
        <v>38</v>
      </c>
      <c r="D1042" t="str">
        <f>IF(COUNTIF(eucalc_variables!A:A,A1042)&gt;0,"yes","no")</f>
        <v>yes</v>
      </c>
    </row>
    <row r="1043" spans="1:4">
      <c r="A1043" t="s">
        <v>5961</v>
      </c>
      <c r="B1043" t="s">
        <v>6864</v>
      </c>
      <c r="C1043" t="s">
        <v>38</v>
      </c>
      <c r="D1043" t="str">
        <f>IF(COUNTIF(eucalc_variables!A:A,A1043)&gt;0,"yes","no")</f>
        <v>yes</v>
      </c>
    </row>
    <row r="1044" spans="1:4">
      <c r="A1044" t="s">
        <v>5963</v>
      </c>
      <c r="B1044" t="s">
        <v>6865</v>
      </c>
      <c r="C1044" t="s">
        <v>38</v>
      </c>
      <c r="D1044" t="str">
        <f>IF(COUNTIF(eucalc_variables!A:A,A1044)&gt;0,"yes","no")</f>
        <v>yes</v>
      </c>
    </row>
    <row r="1045" spans="1:4">
      <c r="A1045" t="s">
        <v>5965</v>
      </c>
      <c r="B1045" t="s">
        <v>6866</v>
      </c>
      <c r="C1045" t="s">
        <v>38</v>
      </c>
      <c r="D1045" t="str">
        <f>IF(COUNTIF(eucalc_variables!A:A,A1045)&gt;0,"yes","no")</f>
        <v>yes</v>
      </c>
    </row>
    <row r="1046" spans="1:4">
      <c r="A1046" t="s">
        <v>5967</v>
      </c>
      <c r="B1046" t="s">
        <v>6867</v>
      </c>
      <c r="C1046" t="s">
        <v>38</v>
      </c>
      <c r="D1046" t="str">
        <f>IF(COUNTIF(eucalc_variables!A:A,A1046)&gt;0,"yes","no")</f>
        <v>yes</v>
      </c>
    </row>
    <row r="1047" spans="1:4">
      <c r="A1047" t="s">
        <v>5996</v>
      </c>
      <c r="B1047" t="s">
        <v>5837</v>
      </c>
      <c r="C1047" t="s">
        <v>1707</v>
      </c>
      <c r="D1047" t="str">
        <f>IF(COUNTIF(eucalc_variables!A:A,A1047)&gt;0,"yes","no")</f>
        <v>yes</v>
      </c>
    </row>
    <row r="1048" spans="1:4">
      <c r="A1048" t="s">
        <v>5998</v>
      </c>
      <c r="B1048" t="s">
        <v>5839</v>
      </c>
      <c r="C1048" t="s">
        <v>1707</v>
      </c>
      <c r="D1048" t="str">
        <f>IF(COUNTIF(eucalc_variables!A:A,A1048)&gt;0,"yes","no")</f>
        <v>yes</v>
      </c>
    </row>
    <row r="1049" spans="1:4">
      <c r="A1049" t="s">
        <v>6000</v>
      </c>
      <c r="B1049" t="s">
        <v>5843</v>
      </c>
      <c r="C1049" t="s">
        <v>1707</v>
      </c>
      <c r="D1049" t="str">
        <f>IF(COUNTIF(eucalc_variables!A:A,A1049)&gt;0,"yes","no")</f>
        <v>yes</v>
      </c>
    </row>
    <row r="1050" spans="1:4">
      <c r="A1050" t="s">
        <v>5986</v>
      </c>
      <c r="B1050" t="s">
        <v>5846</v>
      </c>
      <c r="C1050" t="s">
        <v>1707</v>
      </c>
      <c r="D1050" t="str">
        <f>IF(COUNTIF(eucalc_variables!A:A,A1050)&gt;0,"yes","no")</f>
        <v>yes</v>
      </c>
    </row>
    <row r="1051" spans="1:4">
      <c r="A1051" t="s">
        <v>5984</v>
      </c>
      <c r="B1051" t="s">
        <v>5849</v>
      </c>
      <c r="C1051" t="s">
        <v>1707</v>
      </c>
      <c r="D1051" t="str">
        <f>IF(COUNTIF(eucalc_variables!A:A,A1051)&gt;0,"yes","no")</f>
        <v>yes</v>
      </c>
    </row>
    <row r="1052" spans="1:4">
      <c r="A1052" t="s">
        <v>5988</v>
      </c>
      <c r="B1052" t="s">
        <v>5852</v>
      </c>
      <c r="C1052" t="s">
        <v>1707</v>
      </c>
      <c r="D1052" t="str">
        <f>IF(COUNTIF(eucalc_variables!A:A,A1052)&gt;0,"yes","no")</f>
        <v>yes</v>
      </c>
    </row>
    <row r="1053" spans="1:4">
      <c r="A1053" t="s">
        <v>6334</v>
      </c>
      <c r="B1053" t="s">
        <v>6335</v>
      </c>
      <c r="C1053" t="s">
        <v>38</v>
      </c>
      <c r="D1053" t="str">
        <f>IF(COUNTIF(eucalc_variables!A:A,A1053)&gt;0,"yes","no")</f>
        <v>yes</v>
      </c>
    </row>
    <row r="1054" spans="1:4">
      <c r="A1054" t="s">
        <v>6298</v>
      </c>
      <c r="B1054" t="s">
        <v>6299</v>
      </c>
      <c r="C1054" t="s">
        <v>38</v>
      </c>
      <c r="D1054" t="str">
        <f>IF(COUNTIF(eucalc_variables!A:A,A1054)&gt;0,"yes","no")</f>
        <v>yes</v>
      </c>
    </row>
    <row r="1055" spans="1:4">
      <c r="A1055" t="s">
        <v>6301</v>
      </c>
      <c r="B1055" t="s">
        <v>6302</v>
      </c>
      <c r="C1055" t="s">
        <v>38</v>
      </c>
      <c r="D1055" t="str">
        <f>IF(COUNTIF(eucalc_variables!A:A,A1055)&gt;0,"yes","no")</f>
        <v>yes</v>
      </c>
    </row>
    <row r="1056" spans="1:4">
      <c r="A1056" t="s">
        <v>6304</v>
      </c>
      <c r="B1056" t="s">
        <v>6305</v>
      </c>
      <c r="C1056" t="s">
        <v>38</v>
      </c>
      <c r="D1056" t="str">
        <f>IF(COUNTIF(eucalc_variables!A:A,A1056)&gt;0,"yes","no")</f>
        <v>yes</v>
      </c>
    </row>
    <row r="1057" spans="1:4">
      <c r="A1057" t="s">
        <v>6307</v>
      </c>
      <c r="B1057" t="s">
        <v>6308</v>
      </c>
      <c r="C1057" t="s">
        <v>38</v>
      </c>
      <c r="D1057" t="str">
        <f>IF(COUNTIF(eucalc_variables!A:A,A1057)&gt;0,"yes","no")</f>
        <v>yes</v>
      </c>
    </row>
    <row r="1058" spans="1:4">
      <c r="A1058" t="s">
        <v>6310</v>
      </c>
      <c r="B1058" t="s">
        <v>6311</v>
      </c>
      <c r="C1058" t="s">
        <v>38</v>
      </c>
      <c r="D1058" t="str">
        <f>IF(COUNTIF(eucalc_variables!A:A,A1058)&gt;0,"yes","no")</f>
        <v>yes</v>
      </c>
    </row>
    <row r="1059" spans="1:4">
      <c r="A1059" t="s">
        <v>6313</v>
      </c>
      <c r="B1059" t="s">
        <v>6314</v>
      </c>
      <c r="C1059" t="s">
        <v>38</v>
      </c>
      <c r="D1059" t="str">
        <f>IF(COUNTIF(eucalc_variables!A:A,A1059)&gt;0,"yes","no")</f>
        <v>yes</v>
      </c>
    </row>
    <row r="1060" spans="1:4">
      <c r="A1060" t="s">
        <v>6316</v>
      </c>
      <c r="B1060" t="s">
        <v>6317</v>
      </c>
      <c r="C1060" t="s">
        <v>38</v>
      </c>
      <c r="D1060" t="str">
        <f>IF(COUNTIF(eucalc_variables!A:A,A1060)&gt;0,"yes","no")</f>
        <v>yes</v>
      </c>
    </row>
    <row r="1061" spans="1:4">
      <c r="A1061" t="s">
        <v>6319</v>
      </c>
      <c r="B1061" t="s">
        <v>6320</v>
      </c>
      <c r="C1061" t="s">
        <v>38</v>
      </c>
      <c r="D1061" t="str">
        <f>IF(COUNTIF(eucalc_variables!A:A,A1061)&gt;0,"yes","no")</f>
        <v>yes</v>
      </c>
    </row>
    <row r="1062" spans="1:4">
      <c r="A1062" t="s">
        <v>6322</v>
      </c>
      <c r="B1062" t="s">
        <v>6323</v>
      </c>
      <c r="C1062" t="s">
        <v>38</v>
      </c>
      <c r="D1062" t="str">
        <f>IF(COUNTIF(eucalc_variables!A:A,A1062)&gt;0,"yes","no")</f>
        <v>yes</v>
      </c>
    </row>
    <row r="1063" spans="1:4">
      <c r="A1063" t="s">
        <v>6325</v>
      </c>
      <c r="B1063" t="s">
        <v>6326</v>
      </c>
      <c r="C1063" t="s">
        <v>38</v>
      </c>
      <c r="D1063" t="str">
        <f>IF(COUNTIF(eucalc_variables!A:A,A1063)&gt;0,"yes","no")</f>
        <v>yes</v>
      </c>
    </row>
    <row r="1064" spans="1:4">
      <c r="A1064" t="s">
        <v>6328</v>
      </c>
      <c r="B1064" t="s">
        <v>6329</v>
      </c>
      <c r="C1064" t="s">
        <v>38</v>
      </c>
      <c r="D1064" t="str">
        <f>IF(COUNTIF(eucalc_variables!A:A,A1064)&gt;0,"yes","no")</f>
        <v>yes</v>
      </c>
    </row>
    <row r="1065" spans="1:4">
      <c r="A1065" t="s">
        <v>6331</v>
      </c>
      <c r="B1065" t="s">
        <v>6332</v>
      </c>
      <c r="C1065" t="s">
        <v>38</v>
      </c>
      <c r="D1065" t="str">
        <f>IF(COUNTIF(eucalc_variables!A:A,A1065)&gt;0,"yes","no")</f>
        <v>yes</v>
      </c>
    </row>
    <row r="1066" spans="1:4">
      <c r="A1066" t="s">
        <v>6373</v>
      </c>
      <c r="B1066" t="s">
        <v>6374</v>
      </c>
      <c r="C1066" t="s">
        <v>38</v>
      </c>
      <c r="D1066" t="str">
        <f>IF(COUNTIF(eucalc_variables!A:A,A1066)&gt;0,"yes","no")</f>
        <v>yes</v>
      </c>
    </row>
    <row r="1067" spans="1:4">
      <c r="A1067" t="s">
        <v>6337</v>
      </c>
      <c r="B1067" t="s">
        <v>6338</v>
      </c>
      <c r="C1067" t="s">
        <v>38</v>
      </c>
      <c r="D1067" t="str">
        <f>IF(COUNTIF(eucalc_variables!A:A,A1067)&gt;0,"yes","no")</f>
        <v>yes</v>
      </c>
    </row>
    <row r="1068" spans="1:4">
      <c r="A1068" t="s">
        <v>6340</v>
      </c>
      <c r="B1068" t="s">
        <v>6341</v>
      </c>
      <c r="C1068" t="s">
        <v>38</v>
      </c>
      <c r="D1068" t="str">
        <f>IF(COUNTIF(eucalc_variables!A:A,A1068)&gt;0,"yes","no")</f>
        <v>yes</v>
      </c>
    </row>
    <row r="1069" spans="1:4">
      <c r="A1069" t="s">
        <v>6343</v>
      </c>
      <c r="B1069" t="s">
        <v>6344</v>
      </c>
      <c r="C1069" t="s">
        <v>38</v>
      </c>
      <c r="D1069" t="str">
        <f>IF(COUNTIF(eucalc_variables!A:A,A1069)&gt;0,"yes","no")</f>
        <v>yes</v>
      </c>
    </row>
    <row r="1070" spans="1:4">
      <c r="A1070" t="s">
        <v>6346</v>
      </c>
      <c r="B1070" t="s">
        <v>6347</v>
      </c>
      <c r="C1070" t="s">
        <v>38</v>
      </c>
      <c r="D1070" t="str">
        <f>IF(COUNTIF(eucalc_variables!A:A,A1070)&gt;0,"yes","no")</f>
        <v>yes</v>
      </c>
    </row>
    <row r="1071" spans="1:4">
      <c r="A1071" t="s">
        <v>6349</v>
      </c>
      <c r="B1071" t="s">
        <v>6350</v>
      </c>
      <c r="C1071" t="s">
        <v>38</v>
      </c>
      <c r="D1071" t="str">
        <f>IF(COUNTIF(eucalc_variables!A:A,A1071)&gt;0,"yes","no")</f>
        <v>yes</v>
      </c>
    </row>
    <row r="1072" spans="1:4">
      <c r="A1072" t="s">
        <v>6352</v>
      </c>
      <c r="B1072" t="s">
        <v>6353</v>
      </c>
      <c r="C1072" t="s">
        <v>38</v>
      </c>
      <c r="D1072" t="str">
        <f>IF(COUNTIF(eucalc_variables!A:A,A1072)&gt;0,"yes","no")</f>
        <v>yes</v>
      </c>
    </row>
    <row r="1073" spans="1:4">
      <c r="A1073" t="s">
        <v>6355</v>
      </c>
      <c r="B1073" t="s">
        <v>6356</v>
      </c>
      <c r="C1073" t="s">
        <v>38</v>
      </c>
      <c r="D1073" t="str">
        <f>IF(COUNTIF(eucalc_variables!A:A,A1073)&gt;0,"yes","no")</f>
        <v>yes</v>
      </c>
    </row>
    <row r="1074" spans="1:4">
      <c r="A1074" t="s">
        <v>6358</v>
      </c>
      <c r="B1074" t="s">
        <v>6359</v>
      </c>
      <c r="C1074" t="s">
        <v>38</v>
      </c>
      <c r="D1074" t="str">
        <f>IF(COUNTIF(eucalc_variables!A:A,A1074)&gt;0,"yes","no")</f>
        <v>yes</v>
      </c>
    </row>
    <row r="1075" spans="1:4">
      <c r="A1075" t="s">
        <v>6361</v>
      </c>
      <c r="B1075" t="s">
        <v>6362</v>
      </c>
      <c r="C1075" t="s">
        <v>38</v>
      </c>
      <c r="D1075" t="str">
        <f>IF(COUNTIF(eucalc_variables!A:A,A1075)&gt;0,"yes","no")</f>
        <v>yes</v>
      </c>
    </row>
    <row r="1076" spans="1:4">
      <c r="A1076" t="s">
        <v>6364</v>
      </c>
      <c r="B1076" t="s">
        <v>6365</v>
      </c>
      <c r="C1076" t="s">
        <v>38</v>
      </c>
      <c r="D1076" t="str">
        <f>IF(COUNTIF(eucalc_variables!A:A,A1076)&gt;0,"yes","no")</f>
        <v>yes</v>
      </c>
    </row>
    <row r="1077" spans="1:4">
      <c r="A1077" t="s">
        <v>6367</v>
      </c>
      <c r="B1077" t="s">
        <v>6368</v>
      </c>
      <c r="C1077" t="s">
        <v>38</v>
      </c>
      <c r="D1077" t="str">
        <f>IF(COUNTIF(eucalc_variables!A:A,A1077)&gt;0,"yes","no")</f>
        <v>yes</v>
      </c>
    </row>
    <row r="1078" spans="1:4">
      <c r="A1078" t="s">
        <v>6370</v>
      </c>
      <c r="B1078" t="s">
        <v>6371</v>
      </c>
      <c r="C1078" t="s">
        <v>38</v>
      </c>
      <c r="D1078" t="str">
        <f>IF(COUNTIF(eucalc_variables!A:A,A1078)&gt;0,"yes","no")</f>
        <v>yes</v>
      </c>
    </row>
    <row r="1079" spans="1:4">
      <c r="A1079" t="s">
        <v>6412</v>
      </c>
      <c r="B1079" t="s">
        <v>6413</v>
      </c>
      <c r="C1079" t="s">
        <v>38</v>
      </c>
      <c r="D1079" t="str">
        <f>IF(COUNTIF(eucalc_variables!A:A,A1079)&gt;0,"yes","no")</f>
        <v>yes</v>
      </c>
    </row>
    <row r="1080" spans="1:4">
      <c r="A1080" t="s">
        <v>6376</v>
      </c>
      <c r="B1080" t="s">
        <v>6377</v>
      </c>
      <c r="C1080" t="s">
        <v>38</v>
      </c>
      <c r="D1080" t="str">
        <f>IF(COUNTIF(eucalc_variables!A:A,A1080)&gt;0,"yes","no")</f>
        <v>yes</v>
      </c>
    </row>
    <row r="1081" spans="1:4">
      <c r="A1081" t="s">
        <v>6379</v>
      </c>
      <c r="B1081" t="s">
        <v>6380</v>
      </c>
      <c r="C1081" t="s">
        <v>38</v>
      </c>
      <c r="D1081" t="str">
        <f>IF(COUNTIF(eucalc_variables!A:A,A1081)&gt;0,"yes","no")</f>
        <v>yes</v>
      </c>
    </row>
    <row r="1082" spans="1:4">
      <c r="A1082" t="s">
        <v>6382</v>
      </c>
      <c r="B1082" t="s">
        <v>6383</v>
      </c>
      <c r="C1082" t="s">
        <v>38</v>
      </c>
      <c r="D1082" t="str">
        <f>IF(COUNTIF(eucalc_variables!A:A,A1082)&gt;0,"yes","no")</f>
        <v>yes</v>
      </c>
    </row>
    <row r="1083" spans="1:4">
      <c r="A1083" t="s">
        <v>6385</v>
      </c>
      <c r="B1083" t="s">
        <v>6386</v>
      </c>
      <c r="C1083" t="s">
        <v>38</v>
      </c>
      <c r="D1083" t="str">
        <f>IF(COUNTIF(eucalc_variables!A:A,A1083)&gt;0,"yes","no")</f>
        <v>yes</v>
      </c>
    </row>
    <row r="1084" spans="1:4">
      <c r="A1084" t="s">
        <v>6388</v>
      </c>
      <c r="B1084" t="s">
        <v>6389</v>
      </c>
      <c r="C1084" t="s">
        <v>38</v>
      </c>
      <c r="D1084" t="str">
        <f>IF(COUNTIF(eucalc_variables!A:A,A1084)&gt;0,"yes","no")</f>
        <v>yes</v>
      </c>
    </row>
    <row r="1085" spans="1:4">
      <c r="A1085" t="s">
        <v>6391</v>
      </c>
      <c r="B1085" t="s">
        <v>6392</v>
      </c>
      <c r="C1085" t="s">
        <v>38</v>
      </c>
      <c r="D1085" t="str">
        <f>IF(COUNTIF(eucalc_variables!A:A,A1085)&gt;0,"yes","no")</f>
        <v>yes</v>
      </c>
    </row>
    <row r="1086" spans="1:4">
      <c r="A1086" t="s">
        <v>6394</v>
      </c>
      <c r="B1086" t="s">
        <v>6395</v>
      </c>
      <c r="C1086" t="s">
        <v>38</v>
      </c>
      <c r="D1086" t="str">
        <f>IF(COUNTIF(eucalc_variables!A:A,A1086)&gt;0,"yes","no")</f>
        <v>yes</v>
      </c>
    </row>
    <row r="1087" spans="1:4">
      <c r="A1087" t="s">
        <v>6397</v>
      </c>
      <c r="B1087" t="s">
        <v>6398</v>
      </c>
      <c r="C1087" t="s">
        <v>38</v>
      </c>
      <c r="D1087" t="str">
        <f>IF(COUNTIF(eucalc_variables!A:A,A1087)&gt;0,"yes","no")</f>
        <v>yes</v>
      </c>
    </row>
    <row r="1088" spans="1:4">
      <c r="A1088" t="s">
        <v>6400</v>
      </c>
      <c r="B1088" t="s">
        <v>6401</v>
      </c>
      <c r="C1088" t="s">
        <v>38</v>
      </c>
      <c r="D1088" t="str">
        <f>IF(COUNTIF(eucalc_variables!A:A,A1088)&gt;0,"yes","no")</f>
        <v>yes</v>
      </c>
    </row>
    <row r="1089" spans="1:4">
      <c r="A1089" t="s">
        <v>6403</v>
      </c>
      <c r="B1089" t="s">
        <v>6404</v>
      </c>
      <c r="C1089" t="s">
        <v>38</v>
      </c>
      <c r="D1089" t="str">
        <f>IF(COUNTIF(eucalc_variables!A:A,A1089)&gt;0,"yes","no")</f>
        <v>yes</v>
      </c>
    </row>
    <row r="1090" spans="1:4">
      <c r="A1090" t="s">
        <v>6406</v>
      </c>
      <c r="B1090" t="s">
        <v>6407</v>
      </c>
      <c r="C1090" t="s">
        <v>38</v>
      </c>
      <c r="D1090" t="str">
        <f>IF(COUNTIF(eucalc_variables!A:A,A1090)&gt;0,"yes","no")</f>
        <v>yes</v>
      </c>
    </row>
    <row r="1091" spans="1:4">
      <c r="A1091" t="s">
        <v>6409</v>
      </c>
      <c r="B1091" t="s">
        <v>6410</v>
      </c>
      <c r="C1091" t="s">
        <v>38</v>
      </c>
      <c r="D1091" t="str">
        <f>IF(COUNTIF(eucalc_variables!A:A,A1091)&gt;0,"yes","no")</f>
        <v>yes</v>
      </c>
    </row>
    <row r="1092" spans="1:4">
      <c r="A1092" s="198" t="s">
        <v>6520</v>
      </c>
      <c r="B1092" t="s">
        <v>6688</v>
      </c>
      <c r="C1092" t="s">
        <v>38</v>
      </c>
      <c r="D1092" t="str">
        <f>IF(COUNTIF(eucalc_variables!A:A,A1092)&gt;0,"yes","no")</f>
        <v>yes</v>
      </c>
    </row>
    <row r="1093" spans="1:4">
      <c r="A1093" t="s">
        <v>6522</v>
      </c>
      <c r="B1093" t="s">
        <v>6689</v>
      </c>
      <c r="C1093" t="s">
        <v>38</v>
      </c>
      <c r="D1093" t="str">
        <f>IF(COUNTIF(eucalc_variables!A:A,A1093)&gt;0,"yes","no")</f>
        <v>yes</v>
      </c>
    </row>
    <row r="1094" spans="1:4">
      <c r="A1094" t="s">
        <v>6524</v>
      </c>
      <c r="B1094" t="s">
        <v>6690</v>
      </c>
      <c r="C1094" t="s">
        <v>38</v>
      </c>
      <c r="D1094" t="str">
        <f>IF(COUNTIF(eucalc_variables!A:A,A1094)&gt;0,"yes","no")</f>
        <v>yes</v>
      </c>
    </row>
    <row r="1095" spans="1:4">
      <c r="A1095" t="s">
        <v>6526</v>
      </c>
      <c r="B1095" t="s">
        <v>6691</v>
      </c>
      <c r="C1095" t="s">
        <v>38</v>
      </c>
      <c r="D1095" t="str">
        <f>IF(COUNTIF(eucalc_variables!A:A,A1095)&gt;0,"yes","no")</f>
        <v>yes</v>
      </c>
    </row>
    <row r="1096" spans="1:4">
      <c r="A1096" t="s">
        <v>6529</v>
      </c>
      <c r="B1096" t="s">
        <v>6692</v>
      </c>
      <c r="C1096" t="s">
        <v>38</v>
      </c>
      <c r="D1096" t="str">
        <f>IF(COUNTIF(eucalc_variables!A:A,A1096)&gt;0,"yes","no")</f>
        <v>yes</v>
      </c>
    </row>
    <row r="1097" spans="1:4">
      <c r="A1097" t="s">
        <v>6530</v>
      </c>
      <c r="B1097" t="s">
        <v>6693</v>
      </c>
      <c r="C1097" t="s">
        <v>38</v>
      </c>
      <c r="D1097" t="str">
        <f>IF(COUNTIF(eucalc_variables!A:A,A1097)&gt;0,"yes","no")</f>
        <v>yes</v>
      </c>
    </row>
    <row r="1098" spans="1:4">
      <c r="A1098" t="s">
        <v>6532</v>
      </c>
      <c r="B1098" t="s">
        <v>6694</v>
      </c>
      <c r="C1098" t="s">
        <v>38</v>
      </c>
      <c r="D1098" t="str">
        <f>IF(COUNTIF(eucalc_variables!A:A,A1098)&gt;0,"yes","no")</f>
        <v>yes</v>
      </c>
    </row>
    <row r="1099" spans="1:4">
      <c r="A1099" t="s">
        <v>6534</v>
      </c>
      <c r="B1099" t="s">
        <v>6695</v>
      </c>
      <c r="C1099" t="s">
        <v>38</v>
      </c>
      <c r="D1099" t="str">
        <f>IF(COUNTIF(eucalc_variables!A:A,A1099)&gt;0,"yes","no")</f>
        <v>yes</v>
      </c>
    </row>
    <row r="1100" spans="1:4">
      <c r="A1100" t="s">
        <v>6535</v>
      </c>
      <c r="B1100" t="s">
        <v>6696</v>
      </c>
      <c r="C1100" t="s">
        <v>38</v>
      </c>
      <c r="D1100" t="str">
        <f>IF(COUNTIF(eucalc_variables!A:A,A1100)&gt;0,"yes","no")</f>
        <v>yes</v>
      </c>
    </row>
    <row r="1101" spans="1:4">
      <c r="A1101" t="s">
        <v>6537</v>
      </c>
      <c r="B1101" t="s">
        <v>6697</v>
      </c>
      <c r="C1101" t="s">
        <v>38</v>
      </c>
      <c r="D1101" t="str">
        <f>IF(COUNTIF(eucalc_variables!A:A,A1101)&gt;0,"yes","no")</f>
        <v>yes</v>
      </c>
    </row>
    <row r="1102" spans="1:4">
      <c r="A1102" t="s">
        <v>6538</v>
      </c>
      <c r="B1102" t="s">
        <v>6698</v>
      </c>
      <c r="C1102" t="s">
        <v>38</v>
      </c>
      <c r="D1102" t="str">
        <f>IF(COUNTIF(eucalc_variables!A:A,A1102)&gt;0,"yes","no")</f>
        <v>yes</v>
      </c>
    </row>
    <row r="1103" spans="1:4">
      <c r="A1103" t="s">
        <v>6540</v>
      </c>
      <c r="B1103" t="s">
        <v>6699</v>
      </c>
      <c r="C1103" t="s">
        <v>38</v>
      </c>
      <c r="D1103" t="str">
        <f>IF(COUNTIF(eucalc_variables!A:A,A1103)&gt;0,"yes","no")</f>
        <v>yes</v>
      </c>
    </row>
    <row r="1104" spans="1:4">
      <c r="A1104" t="s">
        <v>6542</v>
      </c>
      <c r="B1104" t="s">
        <v>6700</v>
      </c>
      <c r="C1104" t="s">
        <v>38</v>
      </c>
      <c r="D1104" t="str">
        <f>IF(COUNTIF(eucalc_variables!A:A,A1104)&gt;0,"yes","no")</f>
        <v>yes</v>
      </c>
    </row>
    <row r="1105" spans="1:4">
      <c r="A1105" t="s">
        <v>6544</v>
      </c>
      <c r="B1105" t="s">
        <v>6701</v>
      </c>
      <c r="C1105" t="s">
        <v>38</v>
      </c>
      <c r="D1105" t="str">
        <f>IF(COUNTIF(eucalc_variables!A:A,A1105)&gt;0,"yes","no")</f>
        <v>yes</v>
      </c>
    </row>
    <row r="1106" spans="1:4">
      <c r="A1106" t="s">
        <v>6546</v>
      </c>
      <c r="B1106" t="s">
        <v>6702</v>
      </c>
      <c r="C1106" t="s">
        <v>38</v>
      </c>
      <c r="D1106" t="str">
        <f>IF(COUNTIF(eucalc_variables!A:A,A1106)&gt;0,"yes","no")</f>
        <v>yes</v>
      </c>
    </row>
    <row r="1107" spans="1:4">
      <c r="A1107" t="s">
        <v>6547</v>
      </c>
      <c r="B1107" t="s">
        <v>6703</v>
      </c>
      <c r="C1107" t="s">
        <v>38</v>
      </c>
      <c r="D1107" t="str">
        <f>IF(COUNTIF(eucalc_variables!A:A,A1107)&gt;0,"yes","no")</f>
        <v>yes</v>
      </c>
    </row>
    <row r="1108" spans="1:4">
      <c r="A1108" t="s">
        <v>6548</v>
      </c>
      <c r="B1108" t="s">
        <v>6704</v>
      </c>
      <c r="C1108" t="s">
        <v>38</v>
      </c>
      <c r="D1108" t="str">
        <f>IF(COUNTIF(eucalc_variables!A:A,A1108)&gt;0,"yes","no")</f>
        <v>yes</v>
      </c>
    </row>
    <row r="1109" spans="1:4">
      <c r="A1109" t="s">
        <v>6550</v>
      </c>
      <c r="B1109" t="s">
        <v>6705</v>
      </c>
      <c r="C1109" t="s">
        <v>38</v>
      </c>
      <c r="D1109" t="str">
        <f>IF(COUNTIF(eucalc_variables!A:A,A1109)&gt;0,"yes","no")</f>
        <v>yes</v>
      </c>
    </row>
    <row r="1110" spans="1:4">
      <c r="A1110" t="s">
        <v>6551</v>
      </c>
      <c r="B1110" t="s">
        <v>6706</v>
      </c>
      <c r="C1110" t="s">
        <v>38</v>
      </c>
      <c r="D1110" t="str">
        <f>IF(COUNTIF(eucalc_variables!A:A,A1110)&gt;0,"yes","no")</f>
        <v>yes</v>
      </c>
    </row>
    <row r="1111" spans="1:4">
      <c r="A1111" t="s">
        <v>6552</v>
      </c>
      <c r="B1111" t="s">
        <v>6707</v>
      </c>
      <c r="C1111" t="s">
        <v>38</v>
      </c>
      <c r="D1111" t="str">
        <f>IF(COUNTIF(eucalc_variables!A:A,A1111)&gt;0,"yes","no")</f>
        <v>yes</v>
      </c>
    </row>
    <row r="1112" spans="1:4">
      <c r="A1112" t="s">
        <v>6553</v>
      </c>
      <c r="B1112" t="s">
        <v>6708</v>
      </c>
      <c r="C1112" t="s">
        <v>38</v>
      </c>
      <c r="D1112" t="str">
        <f>IF(COUNTIF(eucalc_variables!A:A,A1112)&gt;0,"yes","no")</f>
        <v>yes</v>
      </c>
    </row>
    <row r="1113" spans="1:4">
      <c r="A1113" t="s">
        <v>6554</v>
      </c>
      <c r="B1113" t="s">
        <v>6709</v>
      </c>
      <c r="C1113" t="s">
        <v>38</v>
      </c>
      <c r="D1113" t="str">
        <f>IF(COUNTIF(eucalc_variables!A:A,A1113)&gt;0,"yes","no")</f>
        <v>yes</v>
      </c>
    </row>
    <row r="1114" spans="1:4">
      <c r="A1114" t="s">
        <v>6555</v>
      </c>
      <c r="B1114" t="s">
        <v>6710</v>
      </c>
      <c r="C1114" t="s">
        <v>38</v>
      </c>
      <c r="D1114" t="str">
        <f>IF(COUNTIF(eucalc_variables!A:A,A1114)&gt;0,"yes","no")</f>
        <v>yes</v>
      </c>
    </row>
    <row r="1115" spans="1:4">
      <c r="A1115" t="s">
        <v>6557</v>
      </c>
      <c r="B1115" t="s">
        <v>6711</v>
      </c>
      <c r="C1115" t="s">
        <v>38</v>
      </c>
      <c r="D1115" t="str">
        <f>IF(COUNTIF(eucalc_variables!A:A,A1115)&gt;0,"yes","no")</f>
        <v>yes</v>
      </c>
    </row>
    <row r="1116" spans="1:4">
      <c r="A1116" t="s">
        <v>6559</v>
      </c>
      <c r="B1116" t="s">
        <v>6712</v>
      </c>
      <c r="C1116" t="s">
        <v>38</v>
      </c>
      <c r="D1116" t="str">
        <f>IF(COUNTIF(eucalc_variables!A:A,A1116)&gt;0,"yes","no")</f>
        <v>yes</v>
      </c>
    </row>
    <row r="1117" spans="1:4">
      <c r="A1117" t="s">
        <v>6561</v>
      </c>
      <c r="B1117" t="s">
        <v>6713</v>
      </c>
      <c r="C1117" t="s">
        <v>38</v>
      </c>
      <c r="D1117" t="str">
        <f>IF(COUNTIF(eucalc_variables!A:A,A1117)&gt;0,"yes","no")</f>
        <v>yes</v>
      </c>
    </row>
    <row r="1118" spans="1:4">
      <c r="A1118" t="s">
        <v>6563</v>
      </c>
      <c r="B1118" t="s">
        <v>6714</v>
      </c>
      <c r="C1118" t="s">
        <v>38</v>
      </c>
      <c r="D1118" t="str">
        <f>IF(COUNTIF(eucalc_variables!A:A,A1118)&gt;0,"yes","no")</f>
        <v>yes</v>
      </c>
    </row>
    <row r="1119" spans="1:4">
      <c r="A1119" t="s">
        <v>6564</v>
      </c>
      <c r="B1119" t="s">
        <v>6715</v>
      </c>
      <c r="C1119" t="s">
        <v>38</v>
      </c>
      <c r="D1119" t="str">
        <f>IF(COUNTIF(eucalc_variables!A:A,A1119)&gt;0,"yes","no")</f>
        <v>yes</v>
      </c>
    </row>
    <row r="1120" spans="1:4">
      <c r="A1120" t="s">
        <v>6565</v>
      </c>
      <c r="B1120" t="s">
        <v>6716</v>
      </c>
      <c r="C1120" t="s">
        <v>38</v>
      </c>
      <c r="D1120" t="str">
        <f>IF(COUNTIF(eucalc_variables!A:A,A1120)&gt;0,"yes","no")</f>
        <v>yes</v>
      </c>
    </row>
    <row r="1121" spans="1:4">
      <c r="A1121" t="s">
        <v>6567</v>
      </c>
      <c r="B1121" t="s">
        <v>6717</v>
      </c>
      <c r="C1121" t="s">
        <v>38</v>
      </c>
      <c r="D1121" t="str">
        <f>IF(COUNTIF(eucalc_variables!A:A,A1121)&gt;0,"yes","no")</f>
        <v>yes</v>
      </c>
    </row>
    <row r="1122" spans="1:4">
      <c r="A1122" t="s">
        <v>6568</v>
      </c>
      <c r="B1122" t="s">
        <v>6725</v>
      </c>
      <c r="C1122" t="s">
        <v>38</v>
      </c>
      <c r="D1122" t="str">
        <f>IF(COUNTIF(eucalc_variables!A:A,A1122)&gt;0,"yes","no")</f>
        <v>yes</v>
      </c>
    </row>
    <row r="1123" spans="1:4">
      <c r="A1123" t="s">
        <v>6570</v>
      </c>
      <c r="B1123" t="s">
        <v>6726</v>
      </c>
      <c r="C1123" t="s">
        <v>38</v>
      </c>
      <c r="D1123" t="str">
        <f>IF(COUNTIF(eucalc_variables!A:A,A1123)&gt;0,"yes","no")</f>
        <v>yes</v>
      </c>
    </row>
    <row r="1124" spans="1:4">
      <c r="A1124" t="s">
        <v>6571</v>
      </c>
      <c r="B1124" t="s">
        <v>6727</v>
      </c>
      <c r="C1124" t="s">
        <v>38</v>
      </c>
      <c r="D1124" t="str">
        <f>IF(COUNTIF(eucalc_variables!A:A,A1124)&gt;0,"yes","no")</f>
        <v>yes</v>
      </c>
    </row>
    <row r="1125" spans="1:4">
      <c r="A1125" t="s">
        <v>6685</v>
      </c>
      <c r="B1125" t="s">
        <v>5725</v>
      </c>
      <c r="C1125" t="s">
        <v>1707</v>
      </c>
      <c r="D1125" t="str">
        <f>IF(COUNTIF(eucalc_variables!A:A,A1125)&gt;0,"yes","no")</f>
        <v>yes</v>
      </c>
    </row>
    <row r="1126" spans="1:4">
      <c r="A1126" t="s">
        <v>6573</v>
      </c>
      <c r="B1126" t="s">
        <v>6676</v>
      </c>
      <c r="C1126" t="s">
        <v>38</v>
      </c>
      <c r="D1126" t="str">
        <f>IF(COUNTIF(eucalc_variables!A:A,A1126)&gt;0,"yes","no")</f>
        <v>yes</v>
      </c>
    </row>
    <row r="1127" spans="1:4">
      <c r="A1127" t="s">
        <v>6576</v>
      </c>
      <c r="B1127" t="s">
        <v>6677</v>
      </c>
      <c r="C1127" t="s">
        <v>38</v>
      </c>
      <c r="D1127" t="str">
        <f>IF(COUNTIF(eucalc_variables!A:A,A1127)&gt;0,"yes","no")</f>
        <v>yes</v>
      </c>
    </row>
    <row r="1128" spans="1:4">
      <c r="A1128" t="s">
        <v>6578</v>
      </c>
      <c r="B1128" t="s">
        <v>6679</v>
      </c>
      <c r="C1128" t="s">
        <v>38</v>
      </c>
      <c r="D1128" t="str">
        <f>IF(COUNTIF(eucalc_variables!A:A,A1128)&gt;0,"yes","no")</f>
        <v>yes</v>
      </c>
    </row>
    <row r="1129" spans="1:4">
      <c r="A1129" t="s">
        <v>6580</v>
      </c>
      <c r="B1129" t="s">
        <v>6680</v>
      </c>
      <c r="C1129" t="s">
        <v>38</v>
      </c>
      <c r="D1129" t="str">
        <f>IF(COUNTIF(eucalc_variables!A:A,A1129)&gt;0,"yes","no")</f>
        <v>yes</v>
      </c>
    </row>
    <row r="1130" spans="1:4">
      <c r="A1130" t="s">
        <v>6582</v>
      </c>
      <c r="B1130" t="s">
        <v>6681</v>
      </c>
      <c r="C1130" t="s">
        <v>38</v>
      </c>
      <c r="D1130" t="str">
        <f>IF(COUNTIF(eucalc_variables!A:A,A1130)&gt;0,"yes","no")</f>
        <v>yes</v>
      </c>
    </row>
    <row r="1131" spans="1:4">
      <c r="A1131" t="s">
        <v>6584</v>
      </c>
      <c r="B1131" t="s">
        <v>6682</v>
      </c>
      <c r="C1131" t="s">
        <v>38</v>
      </c>
      <c r="D1131" t="str">
        <f>IF(COUNTIF(eucalc_variables!A:A,A1131)&gt;0,"yes","no")</f>
        <v>yes</v>
      </c>
    </row>
    <row r="1132" spans="1:4">
      <c r="A1132" t="s">
        <v>6586</v>
      </c>
      <c r="B1132" t="s">
        <v>6683</v>
      </c>
      <c r="C1132" t="s">
        <v>38</v>
      </c>
      <c r="D1132" t="str">
        <f>IF(COUNTIF(eucalc_variables!A:A,A1132)&gt;0,"yes","no")</f>
        <v>yes</v>
      </c>
    </row>
    <row r="1133" spans="1:4">
      <c r="A1133" t="s">
        <v>6588</v>
      </c>
      <c r="B1133" t="s">
        <v>6728</v>
      </c>
      <c r="C1133" t="s">
        <v>38</v>
      </c>
      <c r="D1133" t="str">
        <f>IF(COUNTIF(eucalc_variables!A:A,A1133)&gt;0,"yes","no")</f>
        <v>yes</v>
      </c>
    </row>
    <row r="1134" spans="1:4">
      <c r="A1134" t="s">
        <v>6591</v>
      </c>
      <c r="B1134" t="s">
        <v>6729</v>
      </c>
      <c r="C1134" t="s">
        <v>38</v>
      </c>
      <c r="D1134" t="str">
        <f>IF(COUNTIF(eucalc_variables!A:A,A1134)&gt;0,"yes","no")</f>
        <v>yes</v>
      </c>
    </row>
    <row r="1135" spans="1:4">
      <c r="A1135" t="s">
        <v>6674</v>
      </c>
      <c r="B1135" t="s">
        <v>5721</v>
      </c>
      <c r="C1135" t="s">
        <v>1707</v>
      </c>
      <c r="D1135" t="str">
        <f>IF(COUNTIF(eucalc_variables!A:A,A1135)&gt;0,"yes","no")</f>
        <v>yes</v>
      </c>
    </row>
    <row r="1136" spans="1:4">
      <c r="A1136" t="s">
        <v>6592</v>
      </c>
      <c r="B1136" t="s">
        <v>6662</v>
      </c>
      <c r="C1136" t="s">
        <v>38</v>
      </c>
      <c r="D1136" t="str">
        <f>IF(COUNTIF(eucalc_variables!A:A,A1136)&gt;0,"yes","no")</f>
        <v>yes</v>
      </c>
    </row>
    <row r="1137" spans="1:4">
      <c r="A1137" t="s">
        <v>6594</v>
      </c>
      <c r="B1137" t="s">
        <v>6664</v>
      </c>
      <c r="C1137" t="s">
        <v>38</v>
      </c>
      <c r="D1137" t="str">
        <f>IF(COUNTIF(eucalc_variables!A:A,A1137)&gt;0,"yes","no")</f>
        <v>yes</v>
      </c>
    </row>
    <row r="1138" spans="1:4">
      <c r="A1138" t="s">
        <v>6596</v>
      </c>
      <c r="B1138" t="s">
        <v>6666</v>
      </c>
      <c r="C1138" t="s">
        <v>38</v>
      </c>
      <c r="D1138" t="str">
        <f>IF(COUNTIF(eucalc_variables!A:A,A1138)&gt;0,"yes","no")</f>
        <v>yes</v>
      </c>
    </row>
    <row r="1139" spans="1:4">
      <c r="A1139" t="s">
        <v>6598</v>
      </c>
      <c r="B1139" t="s">
        <v>6668</v>
      </c>
      <c r="C1139" t="s">
        <v>38</v>
      </c>
      <c r="D1139" t="str">
        <f>IF(COUNTIF(eucalc_variables!A:A,A1139)&gt;0,"yes","no")</f>
        <v>yes</v>
      </c>
    </row>
    <row r="1140" spans="1:4">
      <c r="A1140" t="s">
        <v>6599</v>
      </c>
      <c r="B1140" t="s">
        <v>6670</v>
      </c>
      <c r="C1140" t="s">
        <v>38</v>
      </c>
      <c r="D1140" t="str">
        <f>IF(COUNTIF(eucalc_variables!A:A,A1140)&gt;0,"yes","no")</f>
        <v>yes</v>
      </c>
    </row>
    <row r="1141" spans="1:4">
      <c r="A1141" t="s">
        <v>6600</v>
      </c>
      <c r="B1141" t="s">
        <v>6672</v>
      </c>
      <c r="C1141" t="s">
        <v>38</v>
      </c>
      <c r="D1141" t="str">
        <f>IF(COUNTIF(eucalc_variables!A:A,A1141)&gt;0,"yes","no")</f>
        <v>yes</v>
      </c>
    </row>
    <row r="1142" spans="1:4">
      <c r="A1142" t="s">
        <v>6739</v>
      </c>
      <c r="B1142" t="s">
        <v>5728</v>
      </c>
      <c r="C1142" t="s">
        <v>1707</v>
      </c>
      <c r="D1142" t="str">
        <f>IF(COUNTIF(eucalc_variables!A:A,A1142)&gt;0,"yes","no")</f>
        <v>yes</v>
      </c>
    </row>
    <row r="1143" spans="1:4">
      <c r="A1143" t="s">
        <v>6602</v>
      </c>
      <c r="B1143" t="s">
        <v>6730</v>
      </c>
      <c r="C1143" t="s">
        <v>38</v>
      </c>
      <c r="D1143" t="str">
        <f>IF(COUNTIF(eucalc_variables!A:A,A1143)&gt;0,"yes","no")</f>
        <v>yes</v>
      </c>
    </row>
    <row r="1144" spans="1:4">
      <c r="A1144" t="s">
        <v>6604</v>
      </c>
      <c r="B1144" t="s">
        <v>6731</v>
      </c>
      <c r="C1144" t="s">
        <v>38</v>
      </c>
      <c r="D1144" t="str">
        <f>IF(COUNTIF(eucalc_variables!A:A,A1144)&gt;0,"yes","no")</f>
        <v>yes</v>
      </c>
    </row>
    <row r="1145" spans="1:4">
      <c r="A1145" t="s">
        <v>6607</v>
      </c>
      <c r="B1145" t="s">
        <v>6732</v>
      </c>
      <c r="C1145" t="s">
        <v>38</v>
      </c>
      <c r="D1145" t="str">
        <f>IF(COUNTIF(eucalc_variables!A:A,A1145)&gt;0,"yes","no")</f>
        <v>yes</v>
      </c>
    </row>
    <row r="1146" spans="1:4">
      <c r="A1146" t="s">
        <v>6718</v>
      </c>
      <c r="B1146" t="s">
        <v>5730</v>
      </c>
      <c r="C1146" t="s">
        <v>1707</v>
      </c>
      <c r="D1146" t="str">
        <f>IF(COUNTIF(eucalc_variables!A:A,A1146)&gt;0,"yes","no")</f>
        <v>yes</v>
      </c>
    </row>
    <row r="1147" spans="1:4">
      <c r="A1147" t="s">
        <v>6614</v>
      </c>
      <c r="B1147" t="s">
        <v>6733</v>
      </c>
      <c r="C1147" t="s">
        <v>38</v>
      </c>
      <c r="D1147" t="str">
        <f>IF(COUNTIF(eucalc_variables!A:A,A1147)&gt;0,"yes","no")</f>
        <v>yes</v>
      </c>
    </row>
    <row r="1148" spans="1:4">
      <c r="A1148" t="s">
        <v>6609</v>
      </c>
      <c r="B1148" t="s">
        <v>6734</v>
      </c>
      <c r="C1148" t="s">
        <v>38</v>
      </c>
      <c r="D1148" t="str">
        <f>IF(COUNTIF(eucalc_variables!A:A,A1148)&gt;0,"yes","no")</f>
        <v>yes</v>
      </c>
    </row>
    <row r="1149" spans="1:4">
      <c r="A1149" t="s">
        <v>6610</v>
      </c>
      <c r="B1149" t="s">
        <v>6735</v>
      </c>
      <c r="C1149" t="s">
        <v>38</v>
      </c>
      <c r="D1149" t="str">
        <f>IF(COUNTIF(eucalc_variables!A:A,A1149)&gt;0,"yes","no")</f>
        <v>yes</v>
      </c>
    </row>
    <row r="1150" spans="1:4">
      <c r="A1150" t="s">
        <v>6613</v>
      </c>
      <c r="B1150" t="s">
        <v>6736</v>
      </c>
      <c r="C1150" t="s">
        <v>38</v>
      </c>
      <c r="D1150" t="str">
        <f>IF(COUNTIF(eucalc_variables!A:A,A1150)&gt;0,"yes","no")</f>
        <v>yes</v>
      </c>
    </row>
    <row r="1151" spans="1:4">
      <c r="A1151" t="s">
        <v>6615</v>
      </c>
      <c r="B1151" t="s">
        <v>6737</v>
      </c>
      <c r="C1151" t="s">
        <v>38</v>
      </c>
      <c r="D1151" t="str">
        <f>IF(COUNTIF(eucalc_variables!A:A,A1151)&gt;0,"yes","no")</f>
        <v>yes</v>
      </c>
    </row>
    <row r="1152" spans="1:4">
      <c r="A1152" t="s">
        <v>6720</v>
      </c>
      <c r="B1152" t="s">
        <v>5734</v>
      </c>
      <c r="C1152" t="s">
        <v>1707</v>
      </c>
      <c r="D1152" t="str">
        <f>IF(COUNTIF(eucalc_variables!A:A,A1152)&gt;0,"yes","no")</f>
        <v>yes</v>
      </c>
    </row>
    <row r="1153" spans="1:4">
      <c r="A1153" t="s">
        <v>6722</v>
      </c>
      <c r="B1153" t="s">
        <v>5737</v>
      </c>
      <c r="C1153" t="s">
        <v>1707</v>
      </c>
      <c r="D1153" t="str">
        <f>IF(COUNTIF(eucalc_variables!A:A,A1153)&gt;0,"yes","no")</f>
        <v>yes</v>
      </c>
    </row>
    <row r="1154" spans="1:4">
      <c r="A1154" t="s">
        <v>6616</v>
      </c>
      <c r="B1154" t="s">
        <v>6738</v>
      </c>
      <c r="C1154" t="s">
        <v>38</v>
      </c>
      <c r="D1154" t="str">
        <f>IF(COUNTIF(eucalc_variables!A:A,A1154)&gt;0,"yes","no")</f>
        <v>yes</v>
      </c>
    </row>
    <row r="1155" spans="1:4">
      <c r="A1155" t="s">
        <v>6724</v>
      </c>
      <c r="B1155" t="s">
        <v>5740</v>
      </c>
      <c r="C1155" t="s">
        <v>1707</v>
      </c>
      <c r="D1155" t="str">
        <f>IF(COUNTIF(eucalc_variables!A:A,A1155)&gt;0,"yes","no")</f>
        <v>yes</v>
      </c>
    </row>
    <row r="1156" spans="1:4">
      <c r="A1156" t="s">
        <v>6049</v>
      </c>
      <c r="B1156" t="s">
        <v>6744</v>
      </c>
      <c r="C1156" t="s">
        <v>38</v>
      </c>
      <c r="D1156" t="str">
        <f>IF(COUNTIF(eucalc_variables!A:A,A1156)&gt;0,"yes","no")</f>
        <v>yes</v>
      </c>
    </row>
    <row r="1157" spans="1:4">
      <c r="A1157" t="s">
        <v>6013</v>
      </c>
      <c r="B1157" t="s">
        <v>6745</v>
      </c>
      <c r="C1157" t="s">
        <v>38</v>
      </c>
      <c r="D1157" t="str">
        <f>IF(COUNTIF(eucalc_variables!A:A,A1157)&gt;0,"yes","no")</f>
        <v>yes</v>
      </c>
    </row>
    <row r="1158" spans="1:4">
      <c r="A1158" t="s">
        <v>6030</v>
      </c>
      <c r="B1158" t="s">
        <v>6746</v>
      </c>
      <c r="C1158" t="s">
        <v>38</v>
      </c>
      <c r="D1158" t="str">
        <f>IF(COUNTIF(eucalc_variables!A:A,A1158)&gt;0,"yes","no")</f>
        <v>yes</v>
      </c>
    </row>
    <row r="1159" spans="1:4">
      <c r="A1159" t="s">
        <v>6006</v>
      </c>
      <c r="B1159" t="s">
        <v>5743</v>
      </c>
      <c r="C1159" t="s">
        <v>1707</v>
      </c>
      <c r="D1159" t="str">
        <f>IF(COUNTIF(eucalc_variables!A:A,A1159)&gt;0,"yes","no")</f>
        <v>yes</v>
      </c>
    </row>
    <row r="1160" spans="1:4">
      <c r="A1160" t="s">
        <v>6017</v>
      </c>
      <c r="B1160" t="s">
        <v>6747</v>
      </c>
      <c r="C1160" t="s">
        <v>38</v>
      </c>
      <c r="D1160" t="str">
        <f>IF(COUNTIF(eucalc_variables!A:A,A1160)&gt;0,"yes","no")</f>
        <v>yes</v>
      </c>
    </row>
    <row r="1161" spans="1:4">
      <c r="A1161" t="s">
        <v>6005</v>
      </c>
      <c r="B1161" t="s">
        <v>5746</v>
      </c>
      <c r="C1161" t="s">
        <v>1707</v>
      </c>
      <c r="D1161" t="str">
        <f>IF(COUNTIF(eucalc_variables!A:A,A1161)&gt;0,"yes","no")</f>
        <v>yes</v>
      </c>
    </row>
    <row r="1162" spans="1:4">
      <c r="A1162" t="s">
        <v>6015</v>
      </c>
      <c r="B1162" t="s">
        <v>6748</v>
      </c>
      <c r="C1162" t="s">
        <v>38</v>
      </c>
      <c r="D1162" t="str">
        <f>IF(COUNTIF(eucalc_variables!A:A,A1162)&gt;0,"yes","no")</f>
        <v>yes</v>
      </c>
    </row>
    <row r="1163" spans="1:4">
      <c r="A1163" t="s">
        <v>6008</v>
      </c>
      <c r="B1163" t="s">
        <v>5749</v>
      </c>
      <c r="C1163" t="s">
        <v>1707</v>
      </c>
      <c r="D1163" t="str">
        <f>IF(COUNTIF(eucalc_variables!A:A,A1163)&gt;0,"yes","no")</f>
        <v>yes</v>
      </c>
    </row>
    <row r="1164" spans="1:4">
      <c r="A1164" t="s">
        <v>6018</v>
      </c>
      <c r="B1164" t="s">
        <v>6749</v>
      </c>
      <c r="C1164" t="s">
        <v>38</v>
      </c>
      <c r="D1164" t="str">
        <f>IF(COUNTIF(eucalc_variables!A:A,A1164)&gt;0,"yes","no")</f>
        <v>yes</v>
      </c>
    </row>
    <row r="1165" spans="1:4">
      <c r="A1165" t="s">
        <v>6295</v>
      </c>
      <c r="B1165" t="s">
        <v>5305</v>
      </c>
      <c r="C1165" t="s">
        <v>1707</v>
      </c>
      <c r="D1165" t="str">
        <f>IF(COUNTIF(eucalc_variables!A:A,A1165)&gt;0,"yes","no")</f>
        <v>yes</v>
      </c>
    </row>
    <row r="1166" spans="1:4">
      <c r="A1166" t="s">
        <v>6258</v>
      </c>
      <c r="B1166" t="s">
        <v>5304</v>
      </c>
      <c r="C1166" t="s">
        <v>1707</v>
      </c>
      <c r="D1166" t="str">
        <f>IF(COUNTIF(eucalc_variables!A:A,A1166)&gt;0,"yes","no")</f>
        <v>yes</v>
      </c>
    </row>
    <row r="1167" spans="1:4">
      <c r="A1167" t="s">
        <v>6261</v>
      </c>
      <c r="B1167" t="s">
        <v>5310</v>
      </c>
      <c r="C1167" t="s">
        <v>1707</v>
      </c>
      <c r="D1167" t="str">
        <f>IF(COUNTIF(eucalc_variables!A:A,A1167)&gt;0,"yes","no")</f>
        <v>yes</v>
      </c>
    </row>
    <row r="1168" spans="1:4">
      <c r="A1168" t="s">
        <v>6264</v>
      </c>
      <c r="B1168" t="s">
        <v>5314</v>
      </c>
      <c r="C1168" t="s">
        <v>1707</v>
      </c>
      <c r="D1168" t="str">
        <f>IF(COUNTIF(eucalc_variables!A:A,A1168)&gt;0,"yes","no")</f>
        <v>yes</v>
      </c>
    </row>
    <row r="1169" spans="1:4">
      <c r="A1169" t="s">
        <v>6267</v>
      </c>
      <c r="B1169" t="s">
        <v>5317</v>
      </c>
      <c r="C1169" t="s">
        <v>1707</v>
      </c>
      <c r="D1169" t="str">
        <f>IF(COUNTIF(eucalc_variables!A:A,A1169)&gt;0,"yes","no")</f>
        <v>yes</v>
      </c>
    </row>
    <row r="1170" spans="1:4">
      <c r="A1170" t="s">
        <v>6270</v>
      </c>
      <c r="B1170" t="s">
        <v>5320</v>
      </c>
      <c r="C1170" t="s">
        <v>1707</v>
      </c>
      <c r="D1170" t="str">
        <f>IF(COUNTIF(eucalc_variables!A:A,A1170)&gt;0,"yes","no")</f>
        <v>yes</v>
      </c>
    </row>
    <row r="1171" spans="1:4">
      <c r="A1171" t="s">
        <v>6273</v>
      </c>
      <c r="B1171" t="s">
        <v>5323</v>
      </c>
      <c r="C1171" t="s">
        <v>1707</v>
      </c>
      <c r="D1171" t="str">
        <f>IF(COUNTIF(eucalc_variables!A:A,A1171)&gt;0,"yes","no")</f>
        <v>yes</v>
      </c>
    </row>
    <row r="1172" spans="1:4">
      <c r="A1172" t="s">
        <v>6276</v>
      </c>
      <c r="B1172" t="s">
        <v>5327</v>
      </c>
      <c r="C1172" t="s">
        <v>1707</v>
      </c>
      <c r="D1172" t="str">
        <f>IF(COUNTIF(eucalc_variables!A:A,A1172)&gt;0,"yes","no")</f>
        <v>yes</v>
      </c>
    </row>
    <row r="1173" spans="1:4">
      <c r="A1173" t="s">
        <v>6279</v>
      </c>
      <c r="B1173" t="s">
        <v>5330</v>
      </c>
      <c r="C1173" t="s">
        <v>1707</v>
      </c>
      <c r="D1173" t="str">
        <f>IF(COUNTIF(eucalc_variables!A:A,A1173)&gt;0,"yes","no")</f>
        <v>yes</v>
      </c>
    </row>
    <row r="1174" spans="1:4">
      <c r="A1174" t="s">
        <v>6282</v>
      </c>
      <c r="B1174" t="s">
        <v>5333</v>
      </c>
      <c r="C1174" t="s">
        <v>1707</v>
      </c>
      <c r="D1174" t="str">
        <f>IF(COUNTIF(eucalc_variables!A:A,A1174)&gt;0,"yes","no")</f>
        <v>yes</v>
      </c>
    </row>
    <row r="1175" spans="1:4">
      <c r="A1175" t="s">
        <v>6284</v>
      </c>
      <c r="B1175" t="s">
        <v>5336</v>
      </c>
      <c r="C1175" t="s">
        <v>1707</v>
      </c>
      <c r="D1175" t="str">
        <f>IF(COUNTIF(eucalc_variables!A:A,A1175)&gt;0,"yes","no")</f>
        <v>yes</v>
      </c>
    </row>
    <row r="1176" spans="1:4">
      <c r="A1176" t="s">
        <v>6287</v>
      </c>
      <c r="B1176" t="s">
        <v>5339</v>
      </c>
      <c r="C1176" t="s">
        <v>1707</v>
      </c>
      <c r="D1176" t="str">
        <f>IF(COUNTIF(eucalc_variables!A:A,A1176)&gt;0,"yes","no")</f>
        <v>yes</v>
      </c>
    </row>
    <row r="1177" spans="1:4">
      <c r="A1177" t="s">
        <v>6290</v>
      </c>
      <c r="B1177" t="s">
        <v>5342</v>
      </c>
      <c r="C1177" t="s">
        <v>1707</v>
      </c>
      <c r="D1177" t="str">
        <f>IF(COUNTIF(eucalc_variables!A:A,A1177)&gt;0,"yes","no")</f>
        <v>yes</v>
      </c>
    </row>
    <row r="1178" spans="1:4">
      <c r="A1178" t="s">
        <v>6292</v>
      </c>
      <c r="B1178" t="s">
        <v>5346</v>
      </c>
      <c r="C1178" t="s">
        <v>1707</v>
      </c>
      <c r="D1178" t="str">
        <f>IF(COUNTIF(eucalc_variables!A:A,A1178)&gt;0,"yes","no")</f>
        <v>yes</v>
      </c>
    </row>
    <row r="1179" spans="1:4">
      <c r="A1179" t="s">
        <v>4781</v>
      </c>
      <c r="B1179" t="s">
        <v>5718</v>
      </c>
      <c r="C1179" t="s">
        <v>1707</v>
      </c>
      <c r="D1179" t="str">
        <f>IF(COUNTIF(eucalc_variables!A:A,A1179)&gt;0,"yes","no")</f>
        <v>yes</v>
      </c>
    </row>
    <row r="1180" spans="1:4">
      <c r="A1180" t="s">
        <v>6132</v>
      </c>
      <c r="B1180" t="s">
        <v>5354</v>
      </c>
      <c r="C1180" t="s">
        <v>1707</v>
      </c>
      <c r="D1180" t="str">
        <f>IF(COUNTIF(eucalc_variables!A:A,A1180)&gt;0,"yes","no")</f>
        <v>yes</v>
      </c>
    </row>
    <row r="1181" spans="1:4">
      <c r="A1181" t="s">
        <v>6037</v>
      </c>
      <c r="B1181" t="s">
        <v>6634</v>
      </c>
      <c r="C1181" t="s">
        <v>38</v>
      </c>
      <c r="D1181" t="str">
        <f>IF(COUNTIF(eucalc_variables!A:A,A1181)&gt;0,"yes","no")</f>
        <v>yes</v>
      </c>
    </row>
    <row r="1182" spans="1:4">
      <c r="A1182" t="s">
        <v>6039</v>
      </c>
      <c r="B1182" t="s">
        <v>6636</v>
      </c>
      <c r="C1182" t="s">
        <v>38</v>
      </c>
      <c r="D1182" t="str">
        <f>IF(COUNTIF(eucalc_variables!A:A,A1182)&gt;0,"yes","no")</f>
        <v>yes</v>
      </c>
    </row>
    <row r="1183" spans="1:4">
      <c r="A1183" t="s">
        <v>6043</v>
      </c>
      <c r="B1183" t="s">
        <v>6638</v>
      </c>
      <c r="C1183" t="s">
        <v>38</v>
      </c>
      <c r="D1183" t="str">
        <f>IF(COUNTIF(eucalc_variables!A:A,A1183)&gt;0,"yes","no")</f>
        <v>yes</v>
      </c>
    </row>
    <row r="1184" spans="1:4">
      <c r="A1184" t="s">
        <v>6041</v>
      </c>
      <c r="B1184" t="s">
        <v>6640</v>
      </c>
      <c r="C1184" t="s">
        <v>38</v>
      </c>
      <c r="D1184" t="str">
        <f>IF(COUNTIF(eucalc_variables!A:A,A1184)&gt;0,"yes","no")</f>
        <v>yes</v>
      </c>
    </row>
    <row r="1185" spans="1:4">
      <c r="A1185" t="s">
        <v>6051</v>
      </c>
      <c r="B1185" t="s">
        <v>5638</v>
      </c>
      <c r="C1185" t="s">
        <v>1707</v>
      </c>
      <c r="D1185" t="str">
        <f>IF(COUNTIF(eucalc_variables!A:A,A1185)&gt;0,"yes","no")</f>
        <v>yes</v>
      </c>
    </row>
    <row r="1186" spans="1:4">
      <c r="A1186" t="s">
        <v>6053</v>
      </c>
      <c r="B1186" t="s">
        <v>6642</v>
      </c>
      <c r="C1186" t="s">
        <v>38</v>
      </c>
      <c r="D1186" t="str">
        <f>IF(COUNTIF(eucalc_variables!A:A,A1186)&gt;0,"yes","no")</f>
        <v>yes</v>
      </c>
    </row>
    <row r="1187" spans="1:4">
      <c r="A1187" t="s">
        <v>6087</v>
      </c>
      <c r="B1187" t="s">
        <v>6611</v>
      </c>
      <c r="C1187" t="s">
        <v>38</v>
      </c>
      <c r="D1187" t="str">
        <f>IF(COUNTIF(eucalc_variables!A:A,A1187)&gt;0,"yes","no")</f>
        <v>yes</v>
      </c>
    </row>
    <row r="1188" spans="1:4">
      <c r="A1188" t="s">
        <v>6064</v>
      </c>
      <c r="B1188" t="s">
        <v>5358</v>
      </c>
      <c r="C1188" t="s">
        <v>1707</v>
      </c>
      <c r="D1188" t="str">
        <f>IF(COUNTIF(eucalc_variables!A:A,A1188)&gt;0,"yes","no")</f>
        <v>yes</v>
      </c>
    </row>
    <row r="1189" spans="1:4">
      <c r="A1189" t="s">
        <v>6068</v>
      </c>
      <c r="B1189" t="s">
        <v>5363</v>
      </c>
      <c r="C1189" t="s">
        <v>1707</v>
      </c>
      <c r="D1189" t="str">
        <f>IF(COUNTIF(eucalc_variables!A:A,A1189)&gt;0,"yes","no")</f>
        <v>yes</v>
      </c>
    </row>
    <row r="1190" spans="1:4">
      <c r="A1190" t="s">
        <v>6055</v>
      </c>
      <c r="B1190" t="s">
        <v>5367</v>
      </c>
      <c r="C1190" t="s">
        <v>1707</v>
      </c>
      <c r="D1190" t="str">
        <f>IF(COUNTIF(eucalc_variables!A:A,A1190)&gt;0,"yes","no")</f>
        <v>yes</v>
      </c>
    </row>
    <row r="1191" spans="1:4">
      <c r="A1191" t="s">
        <v>6083</v>
      </c>
      <c r="B1191" t="s">
        <v>5641</v>
      </c>
      <c r="C1191" t="s">
        <v>1707</v>
      </c>
      <c r="D1191" t="str">
        <f>IF(COUNTIF(eucalc_variables!A:A,A1191)&gt;0,"yes","no")</f>
        <v>yes</v>
      </c>
    </row>
    <row r="1192" spans="1:4">
      <c r="A1192" t="s">
        <v>6077</v>
      </c>
      <c r="B1192" t="s">
        <v>5644</v>
      </c>
      <c r="C1192" t="s">
        <v>1707</v>
      </c>
      <c r="D1192" t="str">
        <f>IF(COUNTIF(eucalc_variables!A:A,A1192)&gt;0,"yes","no")</f>
        <v>yes</v>
      </c>
    </row>
    <row r="1193" spans="1:4">
      <c r="A1193" t="s">
        <v>6079</v>
      </c>
      <c r="B1193" t="s">
        <v>5647</v>
      </c>
      <c r="C1193" t="s">
        <v>1707</v>
      </c>
      <c r="D1193" t="str">
        <f>IF(COUNTIF(eucalc_variables!A:A,A1193)&gt;0,"yes","no")</f>
        <v>yes</v>
      </c>
    </row>
    <row r="1194" spans="1:4">
      <c r="A1194" t="s">
        <v>6082</v>
      </c>
      <c r="B1194" t="s">
        <v>5649</v>
      </c>
      <c r="C1194" t="s">
        <v>1707</v>
      </c>
      <c r="D1194" t="str">
        <f>IF(COUNTIF(eucalc_variables!A:A,A1194)&gt;0,"yes","no")</f>
        <v>yes</v>
      </c>
    </row>
    <row r="1195" spans="1:4">
      <c r="A1195" t="s">
        <v>6080</v>
      </c>
      <c r="B1195" t="s">
        <v>5651</v>
      </c>
      <c r="C1195" t="s">
        <v>1707</v>
      </c>
      <c r="D1195" t="str">
        <f>IF(COUNTIF(eucalc_variables!A:A,A1195)&gt;0,"yes","no")</f>
        <v>yes</v>
      </c>
    </row>
    <row r="1196" spans="1:4">
      <c r="A1196" t="s">
        <v>6057</v>
      </c>
      <c r="B1196" t="s">
        <v>5654</v>
      </c>
      <c r="C1196" t="s">
        <v>1707</v>
      </c>
      <c r="D1196" t="str">
        <f>IF(COUNTIF(eucalc_variables!A:A,A1196)&gt;0,"yes","no")</f>
        <v>yes</v>
      </c>
    </row>
    <row r="1197" spans="1:4">
      <c r="A1197" t="s">
        <v>6059</v>
      </c>
      <c r="B1197" t="s">
        <v>5656</v>
      </c>
      <c r="C1197" t="s">
        <v>1707</v>
      </c>
      <c r="D1197" t="str">
        <f>IF(COUNTIF(eucalc_variables!A:A,A1197)&gt;0,"yes","no")</f>
        <v>yes</v>
      </c>
    </row>
    <row r="1198" spans="1:4">
      <c r="A1198" t="s">
        <v>6062</v>
      </c>
      <c r="B1198" t="s">
        <v>5659</v>
      </c>
      <c r="C1198" t="s">
        <v>1707</v>
      </c>
      <c r="D1198" t="str">
        <f>IF(COUNTIF(eucalc_variables!A:A,A1198)&gt;0,"yes","no")</f>
        <v>yes</v>
      </c>
    </row>
    <row r="1199" spans="1:4">
      <c r="A1199" t="s">
        <v>6066</v>
      </c>
      <c r="B1199" t="s">
        <v>5663</v>
      </c>
      <c r="C1199" t="s">
        <v>1707</v>
      </c>
      <c r="D1199" t="str">
        <f>IF(COUNTIF(eucalc_variables!A:A,A1199)&gt;0,"yes","no")</f>
        <v>yes</v>
      </c>
    </row>
    <row r="1200" spans="1:4">
      <c r="A1200" t="s">
        <v>6070</v>
      </c>
      <c r="B1200" t="s">
        <v>5666</v>
      </c>
      <c r="C1200" t="s">
        <v>1707</v>
      </c>
      <c r="D1200" t="str">
        <f>IF(COUNTIF(eucalc_variables!A:A,A1200)&gt;0,"yes","no")</f>
        <v>yes</v>
      </c>
    </row>
    <row r="1201" spans="1:4">
      <c r="A1201" t="s">
        <v>6074</v>
      </c>
      <c r="B1201" t="s">
        <v>5377</v>
      </c>
      <c r="C1201" t="s">
        <v>1707</v>
      </c>
      <c r="D1201" t="str">
        <f>IF(COUNTIF(eucalc_variables!A:A,A1201)&gt;0,"yes","no")</f>
        <v>yes</v>
      </c>
    </row>
    <row r="1202" spans="1:4">
      <c r="A1202" t="s">
        <v>6072</v>
      </c>
      <c r="B1202" t="s">
        <v>5669</v>
      </c>
      <c r="C1202" t="s">
        <v>1707</v>
      </c>
      <c r="D1202" t="str">
        <f>IF(COUNTIF(eucalc_variables!A:A,A1202)&gt;0,"yes","no")</f>
        <v>yes</v>
      </c>
    </row>
    <row r="1203" spans="1:4">
      <c r="A1203" t="s">
        <v>6076</v>
      </c>
      <c r="B1203" t="s">
        <v>5672</v>
      </c>
      <c r="C1203" t="s">
        <v>1707</v>
      </c>
      <c r="D1203" t="str">
        <f>IF(COUNTIF(eucalc_variables!A:A,A1203)&gt;0,"yes","no")</f>
        <v>yes</v>
      </c>
    </row>
    <row r="1204" spans="1:4">
      <c r="A1204" t="s">
        <v>6085</v>
      </c>
      <c r="B1204" t="s">
        <v>5372</v>
      </c>
      <c r="C1204" t="s">
        <v>1707</v>
      </c>
      <c r="D1204" t="str">
        <f>IF(COUNTIF(eucalc_variables!A:A,A1204)&gt;0,"yes","no")</f>
        <v>yes</v>
      </c>
    </row>
    <row r="1205" spans="1:4">
      <c r="A1205" t="s">
        <v>4704</v>
      </c>
      <c r="B1205" t="s">
        <v>6644</v>
      </c>
      <c r="C1205" t="s">
        <v>38</v>
      </c>
      <c r="D1205" t="str">
        <f>IF(COUNTIF(eucalc_variables!A:A,A1205)&gt;0,"yes","no")</f>
        <v>yes</v>
      </c>
    </row>
    <row r="1206" spans="1:4">
      <c r="A1206" t="s">
        <v>6089</v>
      </c>
      <c r="B1206" t="s">
        <v>5674</v>
      </c>
      <c r="C1206" t="s">
        <v>1707</v>
      </c>
      <c r="D1206" t="str">
        <f>IF(COUNTIF(eucalc_variables!A:A,A1206)&gt;0,"yes","no")</f>
        <v>yes</v>
      </c>
    </row>
    <row r="1207" spans="1:4">
      <c r="A1207" t="s">
        <v>6091</v>
      </c>
      <c r="B1207" t="s">
        <v>5677</v>
      </c>
      <c r="C1207" t="s">
        <v>1707</v>
      </c>
      <c r="D1207" t="str">
        <f>IF(COUNTIF(eucalc_variables!A:A,A1207)&gt;0,"yes","no")</f>
        <v>yes</v>
      </c>
    </row>
    <row r="1208" spans="1:4">
      <c r="A1208" t="s">
        <v>6093</v>
      </c>
      <c r="B1208" t="s">
        <v>5680</v>
      </c>
      <c r="C1208" t="s">
        <v>1707</v>
      </c>
      <c r="D1208" t="str">
        <f>IF(COUNTIF(eucalc_variables!A:A,A1208)&gt;0,"yes","no")</f>
        <v>yes</v>
      </c>
    </row>
    <row r="1209" spans="1:4">
      <c r="A1209" t="s">
        <v>4698</v>
      </c>
      <c r="B1209" t="s">
        <v>6646</v>
      </c>
      <c r="C1209" t="s">
        <v>38</v>
      </c>
      <c r="D1209" t="str">
        <f>IF(COUNTIF(eucalc_variables!A:A,A1209)&gt;0,"yes","no")</f>
        <v>yes</v>
      </c>
    </row>
    <row r="1210" spans="1:4">
      <c r="A1210" t="s">
        <v>4700</v>
      </c>
      <c r="B1210" t="s">
        <v>5683</v>
      </c>
      <c r="C1210" t="s">
        <v>1707</v>
      </c>
      <c r="D1210" t="str">
        <f>IF(COUNTIF(eucalc_variables!A:A,A1210)&gt;0,"yes","no")</f>
        <v>yes</v>
      </c>
    </row>
    <row r="1211" spans="1:4">
      <c r="A1211" t="s">
        <v>4702</v>
      </c>
      <c r="B1211" t="s">
        <v>6648</v>
      </c>
      <c r="C1211" t="s">
        <v>38</v>
      </c>
      <c r="D1211" t="str">
        <f>IF(COUNTIF(eucalc_variables!A:A,A1211)&gt;0,"yes","no")</f>
        <v>yes</v>
      </c>
    </row>
    <row r="1212" spans="1:4">
      <c r="A1212" t="s">
        <v>4707</v>
      </c>
      <c r="B1212" t="s">
        <v>6650</v>
      </c>
      <c r="C1212" t="s">
        <v>38</v>
      </c>
      <c r="D1212" t="str">
        <f>IF(COUNTIF(eucalc_variables!A:A,A1212)&gt;0,"yes","no")</f>
        <v>yes</v>
      </c>
    </row>
    <row r="1213" spans="1:4">
      <c r="A1213" t="s">
        <v>6095</v>
      </c>
      <c r="B1213" t="s">
        <v>5685</v>
      </c>
      <c r="C1213" t="s">
        <v>1707</v>
      </c>
      <c r="D1213" t="str">
        <f>IF(COUNTIF(eucalc_variables!A:A,A1213)&gt;0,"yes","no")</f>
        <v>yes</v>
      </c>
    </row>
    <row r="1214" spans="1:4">
      <c r="A1214" t="s">
        <v>6129</v>
      </c>
      <c r="B1214" t="s">
        <v>6624</v>
      </c>
      <c r="C1214" t="s">
        <v>38</v>
      </c>
      <c r="D1214" t="str">
        <f>IF(COUNTIF(eucalc_variables!A:A,A1214)&gt;0,"yes","no")</f>
        <v>yes</v>
      </c>
    </row>
    <row r="1215" spans="1:4">
      <c r="A1215" t="s">
        <v>6097</v>
      </c>
      <c r="B1215" t="s">
        <v>5381</v>
      </c>
      <c r="C1215" t="s">
        <v>1707</v>
      </c>
      <c r="D1215" t="str">
        <f>IF(COUNTIF(eucalc_variables!A:A,A1215)&gt;0,"yes","no")</f>
        <v>yes</v>
      </c>
    </row>
    <row r="1216" spans="1:4">
      <c r="A1216" t="s">
        <v>6122</v>
      </c>
      <c r="B1216" t="s">
        <v>5384</v>
      </c>
      <c r="C1216" t="s">
        <v>1707</v>
      </c>
      <c r="D1216" t="str">
        <f>IF(COUNTIF(eucalc_variables!A:A,A1216)&gt;0,"yes","no")</f>
        <v>yes</v>
      </c>
    </row>
    <row r="1217" spans="1:4">
      <c r="A1217" t="s">
        <v>6099</v>
      </c>
      <c r="B1217" t="s">
        <v>5387</v>
      </c>
      <c r="C1217" t="s">
        <v>1707</v>
      </c>
      <c r="D1217" t="str">
        <f>IF(COUNTIF(eucalc_variables!A:A,A1217)&gt;0,"yes","no")</f>
        <v>yes</v>
      </c>
    </row>
    <row r="1218" spans="1:4">
      <c r="A1218" t="s">
        <v>6113</v>
      </c>
      <c r="B1218" t="s">
        <v>5687</v>
      </c>
      <c r="C1218" t="s">
        <v>1707</v>
      </c>
      <c r="D1218" t="str">
        <f>IF(COUNTIF(eucalc_variables!A:A,A1218)&gt;0,"yes","no")</f>
        <v>yes</v>
      </c>
    </row>
    <row r="1219" spans="1:4">
      <c r="A1219" t="s">
        <v>6117</v>
      </c>
      <c r="B1219" t="s">
        <v>5690</v>
      </c>
      <c r="C1219" t="s">
        <v>1707</v>
      </c>
      <c r="D1219" t="str">
        <f>IF(COUNTIF(eucalc_variables!A:A,A1219)&gt;0,"yes","no")</f>
        <v>yes</v>
      </c>
    </row>
    <row r="1220" spans="1:4">
      <c r="A1220" t="s">
        <v>6121</v>
      </c>
      <c r="B1220" t="s">
        <v>5692</v>
      </c>
      <c r="C1220" t="s">
        <v>1707</v>
      </c>
      <c r="D1220" t="str">
        <f>IF(COUNTIF(eucalc_variables!A:A,A1220)&gt;0,"yes","no")</f>
        <v>yes</v>
      </c>
    </row>
    <row r="1221" spans="1:4">
      <c r="A1221" t="s">
        <v>6118</v>
      </c>
      <c r="B1221" t="s">
        <v>5695</v>
      </c>
      <c r="C1221" t="s">
        <v>1707</v>
      </c>
      <c r="D1221" t="str">
        <f>IF(COUNTIF(eucalc_variables!A:A,A1221)&gt;0,"yes","no")</f>
        <v>yes</v>
      </c>
    </row>
    <row r="1222" spans="1:4">
      <c r="A1222" t="s">
        <v>6101</v>
      </c>
      <c r="B1222" t="s">
        <v>5392</v>
      </c>
      <c r="C1222" t="s">
        <v>1707</v>
      </c>
      <c r="D1222" t="str">
        <f>IF(COUNTIF(eucalc_variables!A:A,A1222)&gt;0,"yes","no")</f>
        <v>yes</v>
      </c>
    </row>
    <row r="1223" spans="1:4">
      <c r="A1223" t="s">
        <v>6103</v>
      </c>
      <c r="B1223" t="s">
        <v>5699</v>
      </c>
      <c r="C1223" t="s">
        <v>1707</v>
      </c>
      <c r="D1223" t="str">
        <f>IF(COUNTIF(eucalc_variables!A:A,A1223)&gt;0,"yes","no")</f>
        <v>yes</v>
      </c>
    </row>
    <row r="1224" spans="1:4">
      <c r="A1224" t="s">
        <v>6105</v>
      </c>
      <c r="B1224" t="s">
        <v>5703</v>
      </c>
      <c r="C1224" t="s">
        <v>1707</v>
      </c>
      <c r="D1224" t="str">
        <f>IF(COUNTIF(eucalc_variables!A:A,A1224)&gt;0,"yes","no")</f>
        <v>yes</v>
      </c>
    </row>
    <row r="1225" spans="1:4">
      <c r="A1225" t="s">
        <v>6107</v>
      </c>
      <c r="B1225" t="s">
        <v>5706</v>
      </c>
      <c r="C1225" t="s">
        <v>1707</v>
      </c>
      <c r="D1225" t="str">
        <f>IF(COUNTIF(eucalc_variables!A:A,A1225)&gt;0,"yes","no")</f>
        <v>yes</v>
      </c>
    </row>
    <row r="1226" spans="1:4">
      <c r="A1226" t="s">
        <v>6109</v>
      </c>
      <c r="B1226" t="s">
        <v>5709</v>
      </c>
      <c r="C1226" t="s">
        <v>1707</v>
      </c>
      <c r="D1226" t="str">
        <f>IF(COUNTIF(eucalc_variables!A:A,A1226)&gt;0,"yes","no")</f>
        <v>yes</v>
      </c>
    </row>
    <row r="1227" spans="1:4">
      <c r="A1227" t="s">
        <v>6111</v>
      </c>
      <c r="B1227" t="s">
        <v>5712</v>
      </c>
      <c r="C1227" t="s">
        <v>1707</v>
      </c>
      <c r="D1227" t="str">
        <f>IF(COUNTIF(eucalc_variables!A:A,A1227)&gt;0,"yes","no")</f>
        <v>yes</v>
      </c>
    </row>
    <row r="1228" spans="1:4">
      <c r="A1228" t="s">
        <v>6125</v>
      </c>
      <c r="B1228" t="s">
        <v>5397</v>
      </c>
      <c r="C1228" t="s">
        <v>1707</v>
      </c>
      <c r="D1228" t="str">
        <f>IF(COUNTIF(eucalc_variables!A:A,A1228)&gt;0,"yes","no")</f>
        <v>yes</v>
      </c>
    </row>
    <row r="1229" spans="1:4">
      <c r="A1229" t="s">
        <v>6126</v>
      </c>
      <c r="B1229" t="s">
        <v>5715</v>
      </c>
      <c r="C1229" t="s">
        <v>1707</v>
      </c>
      <c r="D1229" t="str">
        <f>IF(COUNTIF(eucalc_variables!A:A,A1229)&gt;0,"yes","no")</f>
        <v>yes</v>
      </c>
    </row>
    <row r="1230" spans="1:4">
      <c r="A1230" t="s">
        <v>6128</v>
      </c>
      <c r="B1230" t="s">
        <v>5401</v>
      </c>
      <c r="C1230" t="s">
        <v>1707</v>
      </c>
      <c r="D1230" t="str">
        <f>IF(COUNTIF(eucalc_variables!A:A,A1230)&gt;0,"yes","no")</f>
        <v>yes</v>
      </c>
    </row>
    <row r="1231" spans="1:4">
      <c r="A1231" t="s">
        <v>6047</v>
      </c>
      <c r="B1231" t="s">
        <v>6654</v>
      </c>
      <c r="C1231" t="s">
        <v>38</v>
      </c>
      <c r="D1231" t="str">
        <f>IF(COUNTIF(eucalc_variables!A:A,A1231)&gt;0,"yes","no")</f>
        <v>yes</v>
      </c>
    </row>
    <row r="1232" spans="1:4">
      <c r="A1232" t="s">
        <v>6415</v>
      </c>
      <c r="B1232" t="s">
        <v>6416</v>
      </c>
      <c r="C1232" t="s">
        <v>38</v>
      </c>
      <c r="D1232" t="str">
        <f>IF(COUNTIF(eucalc_variables!A:A,A1232)&gt;0,"yes","no")</f>
        <v>yes</v>
      </c>
    </row>
    <row r="1233" spans="1:4">
      <c r="A1233" t="s">
        <v>6418</v>
      </c>
      <c r="B1233" t="s">
        <v>6419</v>
      </c>
      <c r="C1233" t="s">
        <v>38</v>
      </c>
      <c r="D1233" t="str">
        <f>IF(COUNTIF(eucalc_variables!A:A,A1233)&gt;0,"yes","no")</f>
        <v>yes</v>
      </c>
    </row>
    <row r="1234" spans="1:4">
      <c r="A1234" t="s">
        <v>6421</v>
      </c>
      <c r="B1234" t="s">
        <v>6422</v>
      </c>
      <c r="C1234" t="s">
        <v>38</v>
      </c>
      <c r="D1234" t="str">
        <f>IF(COUNTIF(eucalc_variables!A:A,A1234)&gt;0,"yes","no")</f>
        <v>yes</v>
      </c>
    </row>
    <row r="1235" spans="1:4">
      <c r="A1235" t="s">
        <v>4778</v>
      </c>
      <c r="B1235" t="s">
        <v>6750</v>
      </c>
      <c r="C1235" t="s">
        <v>38</v>
      </c>
      <c r="D1235" t="str">
        <f>IF(COUNTIF(eucalc_variables!A:A,A1235)&gt;0,"yes","no")</f>
        <v>yes</v>
      </c>
    </row>
    <row r="1236" spans="1:4">
      <c r="A1236" t="s">
        <v>6045</v>
      </c>
      <c r="B1236" t="s">
        <v>6751</v>
      </c>
      <c r="C1236" t="s">
        <v>38</v>
      </c>
      <c r="D1236" t="str">
        <f>IF(COUNTIF(eucalc_variables!A:A,A1236)&gt;0,"yes","no")</f>
        <v>yes</v>
      </c>
    </row>
    <row r="1237" spans="1:4">
      <c r="A1237" t="s">
        <v>4775</v>
      </c>
      <c r="B1237" t="s">
        <v>6752</v>
      </c>
      <c r="C1237" t="s">
        <v>38</v>
      </c>
      <c r="D1237" t="str">
        <f>IF(COUNTIF(eucalc_variables!A:A,A1237)&gt;0,"yes","no")</f>
        <v>yes</v>
      </c>
    </row>
    <row r="1238" spans="1:4">
      <c r="A1238" t="s">
        <v>6626</v>
      </c>
      <c r="B1238" t="s">
        <v>6753</v>
      </c>
      <c r="C1238" t="s">
        <v>38</v>
      </c>
      <c r="D1238" t="str">
        <f>IF(COUNTIF(eucalc_variables!A:A,A1238)&gt;0,"yes","no")</f>
        <v>yes</v>
      </c>
    </row>
    <row r="1239" spans="1:4">
      <c r="A1239" t="s">
        <v>6137</v>
      </c>
      <c r="B1239" t="s">
        <v>6755</v>
      </c>
      <c r="C1239" t="s">
        <v>38</v>
      </c>
      <c r="D1239" t="str">
        <f>IF(COUNTIF(eucalc_variables!A:A,A1239)&gt;0,"yes","no")</f>
        <v>yes</v>
      </c>
    </row>
    <row r="1240" spans="1:4">
      <c r="A1240" t="s">
        <v>6138</v>
      </c>
      <c r="B1240" t="s">
        <v>6756</v>
      </c>
      <c r="C1240" t="s">
        <v>38</v>
      </c>
      <c r="D1240" t="str">
        <f>IF(COUNTIF(eucalc_variables!A:A,A1240)&gt;0,"yes","no")</f>
        <v>yes</v>
      </c>
    </row>
    <row r="1241" spans="1:4">
      <c r="A1241" t="s">
        <v>6140</v>
      </c>
      <c r="B1241" t="s">
        <v>6757</v>
      </c>
      <c r="C1241" t="s">
        <v>38</v>
      </c>
      <c r="D1241" t="str">
        <f>IF(COUNTIF(eucalc_variables!A:A,A1241)&gt;0,"yes","no")</f>
        <v>yes</v>
      </c>
    </row>
    <row r="1242" spans="1:4">
      <c r="A1242" t="s">
        <v>6142</v>
      </c>
      <c r="B1242" t="s">
        <v>6758</v>
      </c>
      <c r="C1242" t="s">
        <v>38</v>
      </c>
      <c r="D1242" t="str">
        <f>IF(COUNTIF(eucalc_variables!A:A,A1242)&gt;0,"yes","no")</f>
        <v>yes</v>
      </c>
    </row>
    <row r="1243" spans="1:4">
      <c r="A1243" t="s">
        <v>6134</v>
      </c>
      <c r="B1243" t="s">
        <v>6759</v>
      </c>
      <c r="C1243" t="s">
        <v>38</v>
      </c>
      <c r="D1243" t="str">
        <f>IF(COUNTIF(eucalc_variables!A:A,A1243)&gt;0,"yes","no")</f>
        <v>yes</v>
      </c>
    </row>
    <row r="1244" spans="1:4">
      <c r="A1244" t="s">
        <v>6148</v>
      </c>
      <c r="B1244" t="s">
        <v>6760</v>
      </c>
      <c r="C1244" t="s">
        <v>38</v>
      </c>
      <c r="D1244" t="str">
        <f>IF(COUNTIF(eucalc_variables!A:A,A1244)&gt;0,"yes","no")</f>
        <v>yes</v>
      </c>
    </row>
    <row r="1245" spans="1:4">
      <c r="A1245" t="s">
        <v>6144</v>
      </c>
      <c r="B1245" t="s">
        <v>6761</v>
      </c>
      <c r="C1245" t="s">
        <v>38</v>
      </c>
      <c r="D1245" t="str">
        <f>IF(COUNTIF(eucalc_variables!A:A,A1245)&gt;0,"yes","no")</f>
        <v>yes</v>
      </c>
    </row>
    <row r="1246" spans="1:4">
      <c r="A1246" t="s">
        <v>6146</v>
      </c>
      <c r="B1246" t="s">
        <v>6762</v>
      </c>
      <c r="C1246" t="s">
        <v>38</v>
      </c>
      <c r="D1246" t="str">
        <f>IF(COUNTIF(eucalc_variables!A:A,A1246)&gt;0,"yes","no")</f>
        <v>yes</v>
      </c>
    </row>
    <row r="1247" spans="1:4">
      <c r="A1247" t="s">
        <v>6150</v>
      </c>
      <c r="B1247" t="s">
        <v>6763</v>
      </c>
      <c r="C1247" t="s">
        <v>38</v>
      </c>
      <c r="D1247" t="str">
        <f>IF(COUNTIF(eucalc_variables!A:A,A1247)&gt;0,"yes","no")</f>
        <v>yes</v>
      </c>
    </row>
    <row r="1248" spans="1:4">
      <c r="A1248" t="s">
        <v>6152</v>
      </c>
      <c r="B1248" t="s">
        <v>6764</v>
      </c>
      <c r="C1248" t="s">
        <v>38</v>
      </c>
      <c r="D1248" t="str">
        <f>IF(COUNTIF(eucalc_variables!A:A,A1248)&gt;0,"yes","no")</f>
        <v>yes</v>
      </c>
    </row>
    <row r="1249" spans="1:4">
      <c r="A1249" t="s">
        <v>6156</v>
      </c>
      <c r="B1249" t="s">
        <v>6765</v>
      </c>
      <c r="C1249" t="s">
        <v>38</v>
      </c>
      <c r="D1249" t="str">
        <f>IF(COUNTIF(eucalc_variables!A:A,A1249)&gt;0,"yes","no")</f>
        <v>yes</v>
      </c>
    </row>
    <row r="1250" spans="1:4">
      <c r="A1250" t="s">
        <v>6166</v>
      </c>
      <c r="B1250" t="s">
        <v>6766</v>
      </c>
      <c r="C1250" t="s">
        <v>38</v>
      </c>
      <c r="D1250" t="str">
        <f>IF(COUNTIF(eucalc_variables!A:A,A1250)&gt;0,"yes","no")</f>
        <v>yes</v>
      </c>
    </row>
    <row r="1251" spans="1:4">
      <c r="A1251" t="s">
        <v>6162</v>
      </c>
      <c r="B1251" t="s">
        <v>6767</v>
      </c>
      <c r="C1251" t="s">
        <v>38</v>
      </c>
      <c r="D1251" t="str">
        <f>IF(COUNTIF(eucalc_variables!A:A,A1251)&gt;0,"yes","no")</f>
        <v>yes</v>
      </c>
    </row>
    <row r="1252" spans="1:4">
      <c r="A1252" t="s">
        <v>6154</v>
      </c>
      <c r="B1252" t="s">
        <v>6768</v>
      </c>
      <c r="C1252" t="s">
        <v>38</v>
      </c>
      <c r="D1252" t="str">
        <f>IF(COUNTIF(eucalc_variables!A:A,A1252)&gt;0,"yes","no")</f>
        <v>yes</v>
      </c>
    </row>
    <row r="1253" spans="1:4">
      <c r="A1253" t="s">
        <v>6158</v>
      </c>
      <c r="B1253" t="s">
        <v>6769</v>
      </c>
      <c r="C1253" t="s">
        <v>38</v>
      </c>
      <c r="D1253" t="str">
        <f>IF(COUNTIF(eucalc_variables!A:A,A1253)&gt;0,"yes","no")</f>
        <v>yes</v>
      </c>
    </row>
    <row r="1254" spans="1:4">
      <c r="A1254" t="s">
        <v>6160</v>
      </c>
      <c r="B1254" t="s">
        <v>6770</v>
      </c>
      <c r="C1254" t="s">
        <v>38</v>
      </c>
      <c r="D1254" t="str">
        <f>IF(COUNTIF(eucalc_variables!A:A,A1254)&gt;0,"yes","no")</f>
        <v>yes</v>
      </c>
    </row>
    <row r="1255" spans="1:4">
      <c r="A1255" t="s">
        <v>6164</v>
      </c>
      <c r="B1255" t="s">
        <v>6771</v>
      </c>
      <c r="C1255" t="s">
        <v>38</v>
      </c>
      <c r="D1255" t="str">
        <f>IF(COUNTIF(eucalc_variables!A:A,A1255)&gt;0,"yes","no")</f>
        <v>yes</v>
      </c>
    </row>
    <row r="1256" spans="1:4">
      <c r="A1256" t="s">
        <v>6168</v>
      </c>
      <c r="B1256" t="s">
        <v>6830</v>
      </c>
      <c r="C1256" t="s">
        <v>38</v>
      </c>
      <c r="D1256" t="str">
        <f>IF(COUNTIF(eucalc_variables!A:A,A1256)&gt;0,"yes","no")</f>
        <v>yes</v>
      </c>
    </row>
    <row r="1257" spans="1:4">
      <c r="A1257" t="s">
        <v>6424</v>
      </c>
      <c r="B1257" t="s">
        <v>6425</v>
      </c>
      <c r="C1257" t="s">
        <v>38</v>
      </c>
      <c r="D1257" t="str">
        <f>IF(COUNTIF(eucalc_variables!A:A,A1257)&gt;0,"yes","no")</f>
        <v>yes</v>
      </c>
    </row>
    <row r="1258" spans="1:4">
      <c r="A1258" t="s">
        <v>6427</v>
      </c>
      <c r="B1258" t="s">
        <v>6428</v>
      </c>
      <c r="C1258" t="s">
        <v>38</v>
      </c>
      <c r="D1258" t="str">
        <f>IF(COUNTIF(eucalc_variables!A:A,A1258)&gt;0,"yes","no")</f>
        <v>yes</v>
      </c>
    </row>
    <row r="1259" spans="1:4">
      <c r="A1259" t="s">
        <v>6430</v>
      </c>
      <c r="B1259" t="s">
        <v>6431</v>
      </c>
      <c r="C1259" t="s">
        <v>38</v>
      </c>
      <c r="D1259" t="str">
        <f>IF(COUNTIF(eucalc_variables!A:A,A1259)&gt;0,"yes","no")</f>
        <v>yes</v>
      </c>
    </row>
    <row r="1260" spans="1:4">
      <c r="A1260" t="s">
        <v>6173</v>
      </c>
      <c r="B1260" t="s">
        <v>6772</v>
      </c>
      <c r="C1260" t="s">
        <v>38</v>
      </c>
      <c r="D1260" t="str">
        <f>IF(COUNTIF(eucalc_variables!A:A,A1260)&gt;0,"yes","no")</f>
        <v>yes</v>
      </c>
    </row>
    <row r="1261" spans="1:4">
      <c r="A1261" t="s">
        <v>6175</v>
      </c>
      <c r="B1261" t="s">
        <v>6773</v>
      </c>
      <c r="C1261" t="s">
        <v>38</v>
      </c>
      <c r="D1261" t="str">
        <f>IF(COUNTIF(eucalc_variables!A:A,A1261)&gt;0,"yes","no")</f>
        <v>yes</v>
      </c>
    </row>
    <row r="1262" spans="1:4">
      <c r="A1262" t="s">
        <v>6177</v>
      </c>
      <c r="B1262" t="s">
        <v>6774</v>
      </c>
      <c r="C1262" t="s">
        <v>38</v>
      </c>
      <c r="D1262" t="str">
        <f>IF(COUNTIF(eucalc_variables!A:A,A1262)&gt;0,"yes","no")</f>
        <v>yes</v>
      </c>
    </row>
    <row r="1263" spans="1:4">
      <c r="A1263" t="s">
        <v>6179</v>
      </c>
      <c r="B1263" t="s">
        <v>6775</v>
      </c>
      <c r="C1263" t="s">
        <v>38</v>
      </c>
      <c r="D1263" t="str">
        <f>IF(COUNTIF(eucalc_variables!A:A,A1263)&gt;0,"yes","no")</f>
        <v>yes</v>
      </c>
    </row>
    <row r="1264" spans="1:4">
      <c r="A1264" t="s">
        <v>6181</v>
      </c>
      <c r="B1264" t="s">
        <v>6776</v>
      </c>
      <c r="C1264" t="s">
        <v>38</v>
      </c>
      <c r="D1264" t="str">
        <f>IF(COUNTIF(eucalc_variables!A:A,A1264)&gt;0,"yes","no")</f>
        <v>yes</v>
      </c>
    </row>
    <row r="1265" spans="1:4">
      <c r="A1265" t="s">
        <v>6183</v>
      </c>
      <c r="B1265" t="s">
        <v>6777</v>
      </c>
      <c r="C1265" t="s">
        <v>38</v>
      </c>
      <c r="D1265" t="str">
        <f>IF(COUNTIF(eucalc_variables!A:A,A1265)&gt;0,"yes","no")</f>
        <v>yes</v>
      </c>
    </row>
    <row r="1266" spans="1:4">
      <c r="A1266" t="s">
        <v>6185</v>
      </c>
      <c r="B1266" t="s">
        <v>6778</v>
      </c>
      <c r="C1266" t="s">
        <v>38</v>
      </c>
      <c r="D1266" t="str">
        <f>IF(COUNTIF(eucalc_variables!A:A,A1266)&gt;0,"yes","no")</f>
        <v>yes</v>
      </c>
    </row>
    <row r="1267" spans="1:4">
      <c r="A1267" t="s">
        <v>6187</v>
      </c>
      <c r="B1267" t="s">
        <v>6779</v>
      </c>
      <c r="C1267" t="s">
        <v>38</v>
      </c>
      <c r="D1267" t="str">
        <f>IF(COUNTIF(eucalc_variables!A:A,A1267)&gt;0,"yes","no")</f>
        <v>yes</v>
      </c>
    </row>
    <row r="1268" spans="1:4">
      <c r="A1268" t="s">
        <v>6189</v>
      </c>
      <c r="B1268" t="s">
        <v>6780</v>
      </c>
      <c r="C1268" t="s">
        <v>38</v>
      </c>
      <c r="D1268" t="str">
        <f>IF(COUNTIF(eucalc_variables!A:A,A1268)&gt;0,"yes","no")</f>
        <v>yes</v>
      </c>
    </row>
    <row r="1269" spans="1:4">
      <c r="A1269" t="s">
        <v>6190</v>
      </c>
      <c r="B1269" t="s">
        <v>6781</v>
      </c>
      <c r="C1269" t="s">
        <v>38</v>
      </c>
      <c r="D1269" t="str">
        <f>IF(COUNTIF(eucalc_variables!A:A,A1269)&gt;0,"yes","no")</f>
        <v>yes</v>
      </c>
    </row>
    <row r="1270" spans="1:4">
      <c r="A1270" t="s">
        <v>6191</v>
      </c>
      <c r="B1270" t="s">
        <v>6782</v>
      </c>
      <c r="C1270" t="s">
        <v>38</v>
      </c>
      <c r="D1270" t="str">
        <f>IF(COUNTIF(eucalc_variables!A:A,A1270)&gt;0,"yes","no")</f>
        <v>yes</v>
      </c>
    </row>
    <row r="1271" spans="1:4">
      <c r="A1271" t="s">
        <v>6193</v>
      </c>
      <c r="B1271" t="s">
        <v>6783</v>
      </c>
      <c r="C1271" t="s">
        <v>38</v>
      </c>
      <c r="D1271" t="str">
        <f>IF(COUNTIF(eucalc_variables!A:A,A1271)&gt;0,"yes","no")</f>
        <v>yes</v>
      </c>
    </row>
    <row r="1272" spans="1:4">
      <c r="A1272" t="s">
        <v>6194</v>
      </c>
      <c r="B1272" t="s">
        <v>6784</v>
      </c>
      <c r="C1272" t="s">
        <v>38</v>
      </c>
      <c r="D1272" t="str">
        <f>IF(COUNTIF(eucalc_variables!A:A,A1272)&gt;0,"yes","no")</f>
        <v>yes</v>
      </c>
    </row>
    <row r="1273" spans="1:4">
      <c r="A1273" t="s">
        <v>6195</v>
      </c>
      <c r="B1273" t="s">
        <v>6785</v>
      </c>
      <c r="C1273" t="s">
        <v>38</v>
      </c>
      <c r="D1273" t="str">
        <f>IF(COUNTIF(eucalc_variables!A:A,A1273)&gt;0,"yes","no")</f>
        <v>yes</v>
      </c>
    </row>
    <row r="1274" spans="1:4">
      <c r="A1274" t="s">
        <v>6196</v>
      </c>
      <c r="B1274" t="s">
        <v>6786</v>
      </c>
      <c r="C1274" t="s">
        <v>38</v>
      </c>
      <c r="D1274" t="str">
        <f>IF(COUNTIF(eucalc_variables!A:A,A1274)&gt;0,"yes","no")</f>
        <v>yes</v>
      </c>
    </row>
    <row r="1275" spans="1:4">
      <c r="A1275" t="s">
        <v>6197</v>
      </c>
      <c r="B1275" t="s">
        <v>6787</v>
      </c>
      <c r="C1275" t="s">
        <v>38</v>
      </c>
      <c r="D1275" t="str">
        <f>IF(COUNTIF(eucalc_variables!A:A,A1275)&gt;0,"yes","no")</f>
        <v>yes</v>
      </c>
    </row>
    <row r="1276" spans="1:4">
      <c r="A1276" t="s">
        <v>6199</v>
      </c>
      <c r="B1276" t="s">
        <v>6788</v>
      </c>
      <c r="C1276" t="s">
        <v>38</v>
      </c>
      <c r="D1276" t="str">
        <f>IF(COUNTIF(eucalc_variables!A:A,A1276)&gt;0,"yes","no")</f>
        <v>yes</v>
      </c>
    </row>
    <row r="1277" spans="1:4">
      <c r="A1277" t="s">
        <v>6200</v>
      </c>
      <c r="B1277" t="s">
        <v>6789</v>
      </c>
      <c r="C1277" t="s">
        <v>38</v>
      </c>
      <c r="D1277" t="str">
        <f>IF(COUNTIF(eucalc_variables!A:A,A1277)&gt;0,"yes","no")</f>
        <v>yes</v>
      </c>
    </row>
    <row r="1278" spans="1:4">
      <c r="A1278" t="s">
        <v>6201</v>
      </c>
      <c r="B1278" t="s">
        <v>6790</v>
      </c>
      <c r="C1278" t="s">
        <v>38</v>
      </c>
      <c r="D1278" t="str">
        <f>IF(COUNTIF(eucalc_variables!A:A,A1278)&gt;0,"yes","no")</f>
        <v>yes</v>
      </c>
    </row>
    <row r="1279" spans="1:4">
      <c r="A1279" t="s">
        <v>6203</v>
      </c>
      <c r="B1279" t="s">
        <v>6791</v>
      </c>
      <c r="C1279" t="s">
        <v>38</v>
      </c>
      <c r="D1279" t="str">
        <f>IF(COUNTIF(eucalc_variables!A:A,A1279)&gt;0,"yes","no")</f>
        <v>yes</v>
      </c>
    </row>
    <row r="1280" spans="1:4">
      <c r="A1280" t="s">
        <v>6205</v>
      </c>
      <c r="B1280" t="s">
        <v>6792</v>
      </c>
      <c r="C1280" t="s">
        <v>38</v>
      </c>
      <c r="D1280" t="str">
        <f>IF(COUNTIF(eucalc_variables!A:A,A1280)&gt;0,"yes","no")</f>
        <v>yes</v>
      </c>
    </row>
    <row r="1281" spans="1:4">
      <c r="A1281" t="s">
        <v>6206</v>
      </c>
      <c r="B1281" t="s">
        <v>6793</v>
      </c>
      <c r="C1281" t="s">
        <v>38</v>
      </c>
      <c r="D1281" t="str">
        <f>IF(COUNTIF(eucalc_variables!A:A,A1281)&gt;0,"yes","no")</f>
        <v>yes</v>
      </c>
    </row>
    <row r="1282" spans="1:4">
      <c r="A1282" t="s">
        <v>6209</v>
      </c>
      <c r="B1282" t="s">
        <v>6794</v>
      </c>
      <c r="C1282" t="s">
        <v>38</v>
      </c>
      <c r="D1282" t="str">
        <f>IF(COUNTIF(eucalc_variables!A:A,A1282)&gt;0,"yes","no")</f>
        <v>yes</v>
      </c>
    </row>
    <row r="1283" spans="1:4">
      <c r="A1283" t="s">
        <v>6210</v>
      </c>
      <c r="B1283" t="s">
        <v>6795</v>
      </c>
      <c r="C1283" t="s">
        <v>38</v>
      </c>
      <c r="D1283" t="str">
        <f>IF(COUNTIF(eucalc_variables!A:A,A1283)&gt;0,"yes","no")</f>
        <v>yes</v>
      </c>
    </row>
    <row r="1284" spans="1:4">
      <c r="A1284" t="s">
        <v>6211</v>
      </c>
      <c r="B1284" t="s">
        <v>6796</v>
      </c>
      <c r="C1284" t="s">
        <v>38</v>
      </c>
      <c r="D1284" t="str">
        <f>IF(COUNTIF(eucalc_variables!A:A,A1284)&gt;0,"yes","no")</f>
        <v>yes</v>
      </c>
    </row>
    <row r="1285" spans="1:4">
      <c r="A1285" t="s">
        <v>6212</v>
      </c>
      <c r="B1285" t="s">
        <v>6797</v>
      </c>
      <c r="C1285" t="s">
        <v>38</v>
      </c>
      <c r="D1285" t="str">
        <f>IF(COUNTIF(eucalc_variables!A:A,A1285)&gt;0,"yes","no")</f>
        <v>yes</v>
      </c>
    </row>
    <row r="1286" spans="1:4">
      <c r="A1286" t="s">
        <v>6213</v>
      </c>
      <c r="B1286" t="s">
        <v>6798</v>
      </c>
      <c r="C1286" t="s">
        <v>38</v>
      </c>
      <c r="D1286" t="str">
        <f>IF(COUNTIF(eucalc_variables!A:A,A1286)&gt;0,"yes","no")</f>
        <v>yes</v>
      </c>
    </row>
    <row r="1287" spans="1:4">
      <c r="A1287" t="s">
        <v>6170</v>
      </c>
      <c r="B1287" t="s">
        <v>6799</v>
      </c>
      <c r="C1287" t="s">
        <v>38</v>
      </c>
      <c r="D1287" t="str">
        <f>IF(COUNTIF(eucalc_variables!A:A,A1287)&gt;0,"yes","no")</f>
        <v>yes</v>
      </c>
    </row>
    <row r="1288" spans="1:4">
      <c r="A1288" t="s">
        <v>6172</v>
      </c>
      <c r="B1288" t="s">
        <v>6800</v>
      </c>
      <c r="C1288" t="s">
        <v>38</v>
      </c>
      <c r="D1288" t="str">
        <f>IF(COUNTIF(eucalc_variables!A:A,A1288)&gt;0,"yes","no")</f>
        <v>yes</v>
      </c>
    </row>
    <row r="1289" spans="1:4">
      <c r="A1289" t="s">
        <v>6214</v>
      </c>
      <c r="B1289" t="s">
        <v>6801</v>
      </c>
      <c r="C1289" t="s">
        <v>38</v>
      </c>
      <c r="D1289" t="str">
        <f>IF(COUNTIF(eucalc_variables!A:A,A1289)&gt;0,"yes","no")</f>
        <v>yes</v>
      </c>
    </row>
    <row r="1290" spans="1:4">
      <c r="A1290" t="s">
        <v>6215</v>
      </c>
      <c r="B1290" t="s">
        <v>6802</v>
      </c>
      <c r="C1290" t="s">
        <v>38</v>
      </c>
      <c r="D1290" t="str">
        <f>IF(COUNTIF(eucalc_variables!A:A,A1290)&gt;0,"yes","no")</f>
        <v>yes</v>
      </c>
    </row>
    <row r="1291" spans="1:4">
      <c r="A1291" t="s">
        <v>6217</v>
      </c>
      <c r="B1291" t="s">
        <v>6803</v>
      </c>
      <c r="C1291" t="s">
        <v>38</v>
      </c>
      <c r="D1291" t="str">
        <f>IF(COUNTIF(eucalc_variables!A:A,A1291)&gt;0,"yes","no")</f>
        <v>yes</v>
      </c>
    </row>
    <row r="1292" spans="1:4">
      <c r="A1292" t="s">
        <v>6219</v>
      </c>
      <c r="B1292" t="s">
        <v>6804</v>
      </c>
      <c r="C1292" t="s">
        <v>38</v>
      </c>
      <c r="D1292" t="str">
        <f>IF(COUNTIF(eucalc_variables!A:A,A1292)&gt;0,"yes","no")</f>
        <v>yes</v>
      </c>
    </row>
    <row r="1293" spans="1:4">
      <c r="A1293" t="s">
        <v>6246</v>
      </c>
      <c r="B1293" t="s">
        <v>6805</v>
      </c>
      <c r="C1293" t="s">
        <v>38</v>
      </c>
      <c r="D1293" t="str">
        <f>IF(COUNTIF(eucalc_variables!A:A,A1293)&gt;0,"yes","no")</f>
        <v>yes</v>
      </c>
    </row>
    <row r="1294" spans="1:4">
      <c r="A1294" t="s">
        <v>6229</v>
      </c>
      <c r="B1294" t="s">
        <v>6806</v>
      </c>
      <c r="C1294" t="s">
        <v>38</v>
      </c>
      <c r="D1294" t="str">
        <f>IF(COUNTIF(eucalc_variables!A:A,A1294)&gt;0,"yes","no")</f>
        <v>yes</v>
      </c>
    </row>
    <row r="1295" spans="1:4">
      <c r="A1295" t="s">
        <v>6230</v>
      </c>
      <c r="B1295" t="s">
        <v>6807</v>
      </c>
      <c r="C1295" t="s">
        <v>38</v>
      </c>
      <c r="D1295" t="str">
        <f>IF(COUNTIF(eucalc_variables!A:A,A1295)&gt;0,"yes","no")</f>
        <v>yes</v>
      </c>
    </row>
    <row r="1296" spans="1:4">
      <c r="A1296" t="s">
        <v>6231</v>
      </c>
      <c r="B1296" t="s">
        <v>6808</v>
      </c>
      <c r="C1296" t="s">
        <v>38</v>
      </c>
      <c r="D1296" t="str">
        <f>IF(COUNTIF(eucalc_variables!A:A,A1296)&gt;0,"yes","no")</f>
        <v>yes</v>
      </c>
    </row>
    <row r="1297" spans="1:4">
      <c r="A1297" t="s">
        <v>6232</v>
      </c>
      <c r="B1297" t="s">
        <v>6809</v>
      </c>
      <c r="C1297" t="s">
        <v>38</v>
      </c>
      <c r="D1297" t="str">
        <f>IF(COUNTIF(eucalc_variables!A:A,A1297)&gt;0,"yes","no")</f>
        <v>yes</v>
      </c>
    </row>
    <row r="1298" spans="1:4">
      <c r="A1298" t="s">
        <v>6234</v>
      </c>
      <c r="B1298" t="s">
        <v>6810</v>
      </c>
      <c r="C1298" t="s">
        <v>38</v>
      </c>
      <c r="D1298" t="str">
        <f>IF(COUNTIF(eucalc_variables!A:A,A1298)&gt;0,"yes","no")</f>
        <v>yes</v>
      </c>
    </row>
    <row r="1299" spans="1:4">
      <c r="A1299" t="s">
        <v>6235</v>
      </c>
      <c r="B1299" t="s">
        <v>6811</v>
      </c>
      <c r="C1299" t="s">
        <v>38</v>
      </c>
      <c r="D1299" t="str">
        <f>IF(COUNTIF(eucalc_variables!A:A,A1299)&gt;0,"yes","no")</f>
        <v>yes</v>
      </c>
    </row>
    <row r="1300" spans="1:4">
      <c r="A1300" t="s">
        <v>6224</v>
      </c>
      <c r="B1300" t="s">
        <v>6812</v>
      </c>
      <c r="C1300" t="s">
        <v>38</v>
      </c>
      <c r="D1300" t="str">
        <f>IF(COUNTIF(eucalc_variables!A:A,A1300)&gt;0,"yes","no")</f>
        <v>yes</v>
      </c>
    </row>
    <row r="1301" spans="1:4">
      <c r="A1301" t="s">
        <v>6228</v>
      </c>
      <c r="B1301" t="s">
        <v>6813</v>
      </c>
      <c r="C1301" t="s">
        <v>38</v>
      </c>
      <c r="D1301" t="str">
        <f>IF(COUNTIF(eucalc_variables!A:A,A1301)&gt;0,"yes","no")</f>
        <v>yes</v>
      </c>
    </row>
    <row r="1302" spans="1:4">
      <c r="A1302" t="s">
        <v>6222</v>
      </c>
      <c r="B1302" t="s">
        <v>6814</v>
      </c>
      <c r="C1302" t="s">
        <v>38</v>
      </c>
      <c r="D1302" t="str">
        <f>IF(COUNTIF(eucalc_variables!A:A,A1302)&gt;0,"yes","no")</f>
        <v>yes</v>
      </c>
    </row>
    <row r="1303" spans="1:4">
      <c r="A1303" t="s">
        <v>6227</v>
      </c>
      <c r="B1303" t="s">
        <v>6815</v>
      </c>
      <c r="C1303" t="s">
        <v>38</v>
      </c>
      <c r="D1303" t="str">
        <f>IF(COUNTIF(eucalc_variables!A:A,A1303)&gt;0,"yes","no")</f>
        <v>yes</v>
      </c>
    </row>
    <row r="1304" spans="1:4">
      <c r="A1304" t="s">
        <v>6223</v>
      </c>
      <c r="B1304" t="s">
        <v>6816</v>
      </c>
      <c r="C1304" t="s">
        <v>38</v>
      </c>
      <c r="D1304" t="str">
        <f>IF(COUNTIF(eucalc_variables!A:A,A1304)&gt;0,"yes","no")</f>
        <v>yes</v>
      </c>
    </row>
    <row r="1305" spans="1:4">
      <c r="A1305" t="s">
        <v>6226</v>
      </c>
      <c r="B1305" t="s">
        <v>6817</v>
      </c>
      <c r="C1305" t="s">
        <v>38</v>
      </c>
      <c r="D1305" t="str">
        <f>IF(COUNTIF(eucalc_variables!A:A,A1305)&gt;0,"yes","no")</f>
        <v>yes</v>
      </c>
    </row>
    <row r="1306" spans="1:4">
      <c r="A1306" t="s">
        <v>6225</v>
      </c>
      <c r="B1306" t="s">
        <v>6818</v>
      </c>
      <c r="C1306" t="s">
        <v>38</v>
      </c>
      <c r="D1306" t="str">
        <f>IF(COUNTIF(eucalc_variables!A:A,A1306)&gt;0,"yes","no")</f>
        <v>yes</v>
      </c>
    </row>
    <row r="1307" spans="1:4">
      <c r="A1307" t="s">
        <v>6236</v>
      </c>
      <c r="B1307" t="s">
        <v>6819</v>
      </c>
      <c r="C1307" t="s">
        <v>38</v>
      </c>
      <c r="D1307" t="str">
        <f>IF(COUNTIF(eucalc_variables!A:A,A1307)&gt;0,"yes","no")</f>
        <v>yes</v>
      </c>
    </row>
    <row r="1308" spans="1:4">
      <c r="A1308" t="s">
        <v>6237</v>
      </c>
      <c r="B1308" t="s">
        <v>6820</v>
      </c>
      <c r="C1308" t="s">
        <v>38</v>
      </c>
      <c r="D1308" t="str">
        <f>IF(COUNTIF(eucalc_variables!A:A,A1308)&gt;0,"yes","no")</f>
        <v>yes</v>
      </c>
    </row>
    <row r="1309" spans="1:4">
      <c r="A1309" t="s">
        <v>6238</v>
      </c>
      <c r="B1309" t="s">
        <v>6821</v>
      </c>
      <c r="C1309" t="s">
        <v>38</v>
      </c>
      <c r="D1309" t="str">
        <f>IF(COUNTIF(eucalc_variables!A:A,A1309)&gt;0,"yes","no")</f>
        <v>yes</v>
      </c>
    </row>
    <row r="1310" spans="1:4">
      <c r="A1310" t="s">
        <v>6239</v>
      </c>
      <c r="B1310" t="s">
        <v>6822</v>
      </c>
      <c r="C1310" t="s">
        <v>38</v>
      </c>
      <c r="D1310" t="str">
        <f>IF(COUNTIF(eucalc_variables!A:A,A1310)&gt;0,"yes","no")</f>
        <v>yes</v>
      </c>
    </row>
    <row r="1311" spans="1:4">
      <c r="A1311" t="s">
        <v>6240</v>
      </c>
      <c r="B1311" t="s">
        <v>6823</v>
      </c>
      <c r="C1311" t="s">
        <v>38</v>
      </c>
      <c r="D1311" t="str">
        <f>IF(COUNTIF(eucalc_variables!A:A,A1311)&gt;0,"yes","no")</f>
        <v>yes</v>
      </c>
    </row>
    <row r="1312" spans="1:4">
      <c r="A1312" t="s">
        <v>6241</v>
      </c>
      <c r="B1312" t="s">
        <v>6824</v>
      </c>
      <c r="C1312" t="s">
        <v>38</v>
      </c>
      <c r="D1312" t="str">
        <f>IF(COUNTIF(eucalc_variables!A:A,A1312)&gt;0,"yes","no")</f>
        <v>yes</v>
      </c>
    </row>
    <row r="1313" spans="1:4">
      <c r="A1313" t="s">
        <v>6242</v>
      </c>
      <c r="B1313" t="s">
        <v>6825</v>
      </c>
      <c r="C1313" t="s">
        <v>38</v>
      </c>
      <c r="D1313" t="str">
        <f>IF(COUNTIF(eucalc_variables!A:A,A1313)&gt;0,"yes","no")</f>
        <v>yes</v>
      </c>
    </row>
    <row r="1314" spans="1:4">
      <c r="A1314" t="s">
        <v>6243</v>
      </c>
      <c r="B1314" t="s">
        <v>6826</v>
      </c>
      <c r="C1314" t="s">
        <v>38</v>
      </c>
      <c r="D1314" t="str">
        <f>IF(COUNTIF(eucalc_variables!A:A,A1314)&gt;0,"yes","no")</f>
        <v>yes</v>
      </c>
    </row>
    <row r="1315" spans="1:4">
      <c r="A1315" t="s">
        <v>6244</v>
      </c>
      <c r="B1315" t="s">
        <v>6827</v>
      </c>
      <c r="C1315" t="s">
        <v>38</v>
      </c>
      <c r="D1315" t="str">
        <f>IF(COUNTIF(eucalc_variables!A:A,A1315)&gt;0,"yes","no")</f>
        <v>yes</v>
      </c>
    </row>
    <row r="1316" spans="1:4">
      <c r="A1316" t="s">
        <v>6245</v>
      </c>
      <c r="B1316" t="s">
        <v>6828</v>
      </c>
      <c r="C1316" t="s">
        <v>38</v>
      </c>
      <c r="D1316" t="str">
        <f>IF(COUNTIF(eucalc_variables!A:A,A1316)&gt;0,"yes","no")</f>
        <v>yes</v>
      </c>
    </row>
    <row r="1317" spans="1:4">
      <c r="A1317" t="s">
        <v>6221</v>
      </c>
      <c r="B1317" t="s">
        <v>6829</v>
      </c>
      <c r="C1317" t="s">
        <v>38</v>
      </c>
      <c r="D1317" t="str">
        <f>IF(COUNTIF(eucalc_variables!A:A,A1317)&gt;0,"yes","no")</f>
        <v>yes</v>
      </c>
    </row>
    <row r="1318" spans="1:4">
      <c r="A1318" t="s">
        <v>6250</v>
      </c>
      <c r="B1318" t="s">
        <v>6574</v>
      </c>
      <c r="C1318" t="s">
        <v>38</v>
      </c>
      <c r="D1318" t="str">
        <f>IF(COUNTIF(eucalc_variables!A:A,A1318)&gt;0,"yes","no")</f>
        <v>yes</v>
      </c>
    </row>
    <row r="1319" spans="1:4">
      <c r="A1319" t="s">
        <v>6251</v>
      </c>
      <c r="B1319" t="s">
        <v>6577</v>
      </c>
      <c r="C1319" t="s">
        <v>38</v>
      </c>
      <c r="D1319" t="str">
        <f>IF(COUNTIF(eucalc_variables!A:A,A1319)&gt;0,"yes","no")</f>
        <v>yes</v>
      </c>
    </row>
    <row r="1320" spans="1:4">
      <c r="A1320" t="s">
        <v>6248</v>
      </c>
      <c r="B1320" t="s">
        <v>6579</v>
      </c>
      <c r="C1320" t="s">
        <v>38</v>
      </c>
      <c r="D1320" t="str">
        <f>IF(COUNTIF(eucalc_variables!A:A,A1320)&gt;0,"yes","no")</f>
        <v>yes</v>
      </c>
    </row>
    <row r="1321" spans="1:4">
      <c r="A1321" t="s">
        <v>6254</v>
      </c>
      <c r="B1321" t="s">
        <v>6581</v>
      </c>
      <c r="C1321" t="s">
        <v>38</v>
      </c>
      <c r="D1321" t="str">
        <f>IF(COUNTIF(eucalc_variables!A:A,A1321)&gt;0,"yes","no")</f>
        <v>yes</v>
      </c>
    </row>
    <row r="1322" spans="1:4">
      <c r="A1322" t="s">
        <v>6252</v>
      </c>
      <c r="B1322" t="s">
        <v>6583</v>
      </c>
      <c r="C1322" t="s">
        <v>38</v>
      </c>
      <c r="D1322" t="str">
        <f>IF(COUNTIF(eucalc_variables!A:A,A1322)&gt;0,"yes","no")</f>
        <v>yes</v>
      </c>
    </row>
    <row r="1323" spans="1:4">
      <c r="A1323" t="s">
        <v>6253</v>
      </c>
      <c r="B1323" t="s">
        <v>6585</v>
      </c>
      <c r="C1323" t="s">
        <v>38</v>
      </c>
      <c r="D1323" t="str">
        <f>IF(COUNTIF(eucalc_variables!A:A,A1323)&gt;0,"yes","no")</f>
        <v>yes</v>
      </c>
    </row>
    <row r="1324" spans="1:4">
      <c r="A1324" t="s">
        <v>6255</v>
      </c>
      <c r="B1324" t="s">
        <v>6587</v>
      </c>
      <c r="C1324" t="s">
        <v>38</v>
      </c>
      <c r="D1324" t="str">
        <f>IF(COUNTIF(eucalc_variables!A:A,A1324)&gt;0,"yes","no")</f>
        <v>yes</v>
      </c>
    </row>
    <row r="1325" spans="1:4">
      <c r="A1325" t="s">
        <v>6256</v>
      </c>
      <c r="B1325" t="s">
        <v>5615</v>
      </c>
      <c r="C1325" t="s">
        <v>1707</v>
      </c>
      <c r="D1325" t="str">
        <f>IF(COUNTIF(eucalc_variables!A:A,A1325)&gt;0,"yes","no")</f>
        <v>yes</v>
      </c>
    </row>
    <row r="1326" spans="1:4">
      <c r="A1326" t="s">
        <v>6263</v>
      </c>
      <c r="B1326" t="s">
        <v>5618</v>
      </c>
      <c r="C1326" t="s">
        <v>1707</v>
      </c>
      <c r="D1326" t="str">
        <f>IF(COUNTIF(eucalc_variables!A:A,A1326)&gt;0,"yes","no")</f>
        <v>yes</v>
      </c>
    </row>
    <row r="1327" spans="1:4">
      <c r="A1327" t="s">
        <v>6257</v>
      </c>
      <c r="B1327" t="s">
        <v>5621</v>
      </c>
      <c r="C1327" t="s">
        <v>1707</v>
      </c>
      <c r="D1327" t="str">
        <f>IF(COUNTIF(eucalc_variables!A:A,A1327)&gt;0,"yes","no")</f>
        <v>yes</v>
      </c>
    </row>
    <row r="1328" spans="1:4">
      <c r="A1328" t="s">
        <v>6269</v>
      </c>
      <c r="B1328" t="s">
        <v>5624</v>
      </c>
      <c r="C1328" t="s">
        <v>1707</v>
      </c>
      <c r="D1328" t="str">
        <f>IF(COUNTIF(eucalc_variables!A:A,A1328)&gt;0,"yes","no")</f>
        <v>yes</v>
      </c>
    </row>
    <row r="1329" spans="1:4">
      <c r="A1329" t="s">
        <v>6260</v>
      </c>
      <c r="B1329" t="s">
        <v>5628</v>
      </c>
      <c r="C1329" t="s">
        <v>1707</v>
      </c>
      <c r="D1329" t="str">
        <f>IF(COUNTIF(eucalc_variables!A:A,A1329)&gt;0,"yes","no")</f>
        <v>yes</v>
      </c>
    </row>
    <row r="1330" spans="1:4">
      <c r="A1330" t="s">
        <v>6266</v>
      </c>
      <c r="B1330" t="s">
        <v>5631</v>
      </c>
      <c r="C1330" t="s">
        <v>1707</v>
      </c>
      <c r="D1330" t="str">
        <f>IF(COUNTIF(eucalc_variables!A:A,A1330)&gt;0,"yes","no")</f>
        <v>yes</v>
      </c>
    </row>
    <row r="1331" spans="1:4">
      <c r="A1331" t="s">
        <v>6272</v>
      </c>
      <c r="B1331" t="s">
        <v>5634</v>
      </c>
      <c r="C1331" t="s">
        <v>1707</v>
      </c>
      <c r="D1331" t="str">
        <f>IF(COUNTIF(eucalc_variables!A:A,A1331)&gt;0,"yes","no")</f>
        <v>yes</v>
      </c>
    </row>
    <row r="1332" spans="1:4">
      <c r="A1332" t="s">
        <v>6275</v>
      </c>
      <c r="B1332" t="s">
        <v>5636</v>
      </c>
      <c r="C1332" t="s">
        <v>1707</v>
      </c>
      <c r="D1332" t="str">
        <f>IF(COUNTIF(eucalc_variables!A:A,A1332)&gt;0,"yes","no")</f>
        <v>yes</v>
      </c>
    </row>
    <row r="1333" spans="1:4">
      <c r="A1333" t="s">
        <v>6278</v>
      </c>
      <c r="B1333" t="s">
        <v>6656</v>
      </c>
      <c r="C1333" t="s">
        <v>38</v>
      </c>
      <c r="D1333" t="str">
        <f>IF(COUNTIF(eucalc_variables!A:A,A1333)&gt;0,"yes","no")</f>
        <v>yes</v>
      </c>
    </row>
    <row r="1334" spans="1:4">
      <c r="A1334" t="s">
        <v>6315</v>
      </c>
      <c r="B1334" t="s">
        <v>6465</v>
      </c>
      <c r="C1334" t="s">
        <v>38</v>
      </c>
      <c r="D1334" t="str">
        <f>IF(COUNTIF(eucalc_variables!A:A,A1334)&gt;0,"yes","no")</f>
        <v>yes</v>
      </c>
    </row>
    <row r="1335" spans="1:4">
      <c r="A1335" t="s">
        <v>6291</v>
      </c>
      <c r="B1335" t="s">
        <v>5412</v>
      </c>
      <c r="C1335" t="s">
        <v>1707</v>
      </c>
      <c r="D1335" t="str">
        <f>IF(COUNTIF(eucalc_variables!A:A,A1335)&gt;0,"yes","no")</f>
        <v>yes</v>
      </c>
    </row>
    <row r="1336" spans="1:4">
      <c r="A1336" t="s">
        <v>6294</v>
      </c>
      <c r="B1336" t="s">
        <v>5416</v>
      </c>
      <c r="C1336" t="s">
        <v>1707</v>
      </c>
      <c r="D1336" t="str">
        <f>IF(COUNTIF(eucalc_variables!A:A,A1336)&gt;0,"yes","no")</f>
        <v>yes</v>
      </c>
    </row>
    <row r="1337" spans="1:4">
      <c r="A1337" t="s">
        <v>6297</v>
      </c>
      <c r="B1337" t="s">
        <v>5420</v>
      </c>
      <c r="C1337" t="s">
        <v>1707</v>
      </c>
      <c r="D1337" t="str">
        <f>IF(COUNTIF(eucalc_variables!A:A,A1337)&gt;0,"yes","no")</f>
        <v>yes</v>
      </c>
    </row>
    <row r="1338" spans="1:4">
      <c r="A1338" t="s">
        <v>6300</v>
      </c>
      <c r="B1338" t="s">
        <v>5429</v>
      </c>
      <c r="C1338" t="s">
        <v>1707</v>
      </c>
      <c r="D1338" t="str">
        <f>IF(COUNTIF(eucalc_variables!A:A,A1338)&gt;0,"yes","no")</f>
        <v>yes</v>
      </c>
    </row>
    <row r="1339" spans="1:4">
      <c r="A1339" t="s">
        <v>6303</v>
      </c>
      <c r="B1339" t="s">
        <v>5434</v>
      </c>
      <c r="C1339" t="s">
        <v>1707</v>
      </c>
      <c r="D1339" t="str">
        <f>IF(COUNTIF(eucalc_variables!A:A,A1339)&gt;0,"yes","no")</f>
        <v>yes</v>
      </c>
    </row>
    <row r="1340" spans="1:4">
      <c r="A1340" t="s">
        <v>6306</v>
      </c>
      <c r="B1340" t="s">
        <v>5442</v>
      </c>
      <c r="C1340" t="s">
        <v>1707</v>
      </c>
      <c r="D1340" t="str">
        <f>IF(COUNTIF(eucalc_variables!A:A,A1340)&gt;0,"yes","no")</f>
        <v>yes</v>
      </c>
    </row>
    <row r="1341" spans="1:4">
      <c r="A1341" t="s">
        <v>6309</v>
      </c>
      <c r="B1341" t="s">
        <v>5448</v>
      </c>
      <c r="C1341" t="s">
        <v>1707</v>
      </c>
      <c r="D1341" t="str">
        <f>IF(COUNTIF(eucalc_variables!A:A,A1341)&gt;0,"yes","no")</f>
        <v>yes</v>
      </c>
    </row>
    <row r="1342" spans="1:4">
      <c r="A1342" t="s">
        <v>6312</v>
      </c>
      <c r="B1342" t="s">
        <v>5458</v>
      </c>
      <c r="C1342" t="s">
        <v>1707</v>
      </c>
      <c r="D1342" t="str">
        <f>IF(COUNTIF(eucalc_variables!A:A,A1342)&gt;0,"yes","no")</f>
        <v>yes</v>
      </c>
    </row>
    <row r="1343" spans="1:4">
      <c r="A1343" t="s">
        <v>6342</v>
      </c>
      <c r="B1343" t="s">
        <v>6479</v>
      </c>
      <c r="C1343" t="s">
        <v>38</v>
      </c>
      <c r="D1343" t="str">
        <f>IF(COUNTIF(eucalc_variables!A:A,A1343)&gt;0,"yes","no")</f>
        <v>yes</v>
      </c>
    </row>
    <row r="1344" spans="1:4">
      <c r="A1344" t="s">
        <v>6318</v>
      </c>
      <c r="B1344" t="s">
        <v>5462</v>
      </c>
      <c r="C1344" t="s">
        <v>1707</v>
      </c>
      <c r="D1344" t="str">
        <f>IF(COUNTIF(eucalc_variables!A:A,A1344)&gt;0,"yes","no")</f>
        <v>yes</v>
      </c>
    </row>
    <row r="1345" spans="1:4">
      <c r="A1345" t="s">
        <v>6321</v>
      </c>
      <c r="B1345" t="s">
        <v>5465</v>
      </c>
      <c r="C1345" t="s">
        <v>1707</v>
      </c>
      <c r="D1345" t="str">
        <f>IF(COUNTIF(eucalc_variables!A:A,A1345)&gt;0,"yes","no")</f>
        <v>yes</v>
      </c>
    </row>
    <row r="1346" spans="1:4">
      <c r="A1346" t="s">
        <v>6324</v>
      </c>
      <c r="B1346" t="s">
        <v>5467</v>
      </c>
      <c r="C1346" t="s">
        <v>1707</v>
      </c>
      <c r="D1346" t="str">
        <f>IF(COUNTIF(eucalc_variables!A:A,A1346)&gt;0,"yes","no")</f>
        <v>yes</v>
      </c>
    </row>
    <row r="1347" spans="1:4">
      <c r="A1347" t="s">
        <v>6327</v>
      </c>
      <c r="B1347" t="s">
        <v>5475</v>
      </c>
      <c r="C1347" t="s">
        <v>1707</v>
      </c>
      <c r="D1347" t="str">
        <f>IF(COUNTIF(eucalc_variables!A:A,A1347)&gt;0,"yes","no")</f>
        <v>yes</v>
      </c>
    </row>
    <row r="1348" spans="1:4">
      <c r="A1348" t="s">
        <v>6330</v>
      </c>
      <c r="B1348" t="s">
        <v>5478</v>
      </c>
      <c r="C1348" t="s">
        <v>1707</v>
      </c>
      <c r="D1348" t="str">
        <f>IF(COUNTIF(eucalc_variables!A:A,A1348)&gt;0,"yes","no")</f>
        <v>yes</v>
      </c>
    </row>
    <row r="1349" spans="1:4">
      <c r="A1349" t="s">
        <v>6333</v>
      </c>
      <c r="B1349" t="s">
        <v>5483</v>
      </c>
      <c r="C1349" t="s">
        <v>1707</v>
      </c>
      <c r="D1349" t="str">
        <f>IF(COUNTIF(eucalc_variables!A:A,A1349)&gt;0,"yes","no")</f>
        <v>yes</v>
      </c>
    </row>
    <row r="1350" spans="1:4">
      <c r="A1350" t="s">
        <v>6336</v>
      </c>
      <c r="B1350" t="s">
        <v>5488</v>
      </c>
      <c r="C1350" t="s">
        <v>1707</v>
      </c>
      <c r="D1350" t="str">
        <f>IF(COUNTIF(eucalc_variables!A:A,A1350)&gt;0,"yes","no")</f>
        <v>yes</v>
      </c>
    </row>
    <row r="1351" spans="1:4">
      <c r="A1351" t="s">
        <v>6339</v>
      </c>
      <c r="B1351" t="s">
        <v>5496</v>
      </c>
      <c r="C1351" t="s">
        <v>1707</v>
      </c>
      <c r="D1351" t="str">
        <f>IF(COUNTIF(eucalc_variables!A:A,A1351)&gt;0,"yes","no")</f>
        <v>yes</v>
      </c>
    </row>
    <row r="1352" spans="1:4">
      <c r="A1352" t="s">
        <v>6369</v>
      </c>
      <c r="B1352" t="s">
        <v>6488</v>
      </c>
      <c r="C1352" t="s">
        <v>38</v>
      </c>
      <c r="D1352" t="str">
        <f>IF(COUNTIF(eucalc_variables!A:A,A1352)&gt;0,"yes","no")</f>
        <v>yes</v>
      </c>
    </row>
    <row r="1353" spans="1:4">
      <c r="A1353" t="s">
        <v>6345</v>
      </c>
      <c r="B1353" t="s">
        <v>5499</v>
      </c>
      <c r="C1353" t="s">
        <v>1707</v>
      </c>
      <c r="D1353" t="str">
        <f>IF(COUNTIF(eucalc_variables!A:A,A1353)&gt;0,"yes","no")</f>
        <v>yes</v>
      </c>
    </row>
    <row r="1354" spans="1:4">
      <c r="A1354" t="s">
        <v>6348</v>
      </c>
      <c r="B1354" t="s">
        <v>5502</v>
      </c>
      <c r="C1354" t="s">
        <v>1707</v>
      </c>
      <c r="D1354" t="str">
        <f>IF(COUNTIF(eucalc_variables!A:A,A1354)&gt;0,"yes","no")</f>
        <v>yes</v>
      </c>
    </row>
    <row r="1355" spans="1:4">
      <c r="A1355" t="s">
        <v>6351</v>
      </c>
      <c r="B1355" t="s">
        <v>5505</v>
      </c>
      <c r="C1355" t="s">
        <v>1707</v>
      </c>
      <c r="D1355" t="str">
        <f>IF(COUNTIF(eucalc_variables!A:A,A1355)&gt;0,"yes","no")</f>
        <v>yes</v>
      </c>
    </row>
    <row r="1356" spans="1:4">
      <c r="A1356" t="s">
        <v>6354</v>
      </c>
      <c r="B1356" t="s">
        <v>5510</v>
      </c>
      <c r="C1356" t="s">
        <v>1707</v>
      </c>
      <c r="D1356" t="str">
        <f>IF(COUNTIF(eucalc_variables!A:A,A1356)&gt;0,"yes","no")</f>
        <v>yes</v>
      </c>
    </row>
    <row r="1357" spans="1:4">
      <c r="A1357" t="s">
        <v>6357</v>
      </c>
      <c r="B1357" t="s">
        <v>5513</v>
      </c>
      <c r="C1357" t="s">
        <v>1707</v>
      </c>
      <c r="D1357" t="str">
        <f>IF(COUNTIF(eucalc_variables!A:A,A1357)&gt;0,"yes","no")</f>
        <v>yes</v>
      </c>
    </row>
    <row r="1358" spans="1:4">
      <c r="A1358" t="s">
        <v>6360</v>
      </c>
      <c r="B1358" t="s">
        <v>5518</v>
      </c>
      <c r="C1358" t="s">
        <v>1707</v>
      </c>
      <c r="D1358" t="str">
        <f>IF(COUNTIF(eucalc_variables!A:A,A1358)&gt;0,"yes","no")</f>
        <v>yes</v>
      </c>
    </row>
    <row r="1359" spans="1:4">
      <c r="A1359" t="s">
        <v>6363</v>
      </c>
      <c r="B1359" t="s">
        <v>5521</v>
      </c>
      <c r="C1359" t="s">
        <v>1707</v>
      </c>
      <c r="D1359" t="str">
        <f>IF(COUNTIF(eucalc_variables!A:A,A1359)&gt;0,"yes","no")</f>
        <v>yes</v>
      </c>
    </row>
    <row r="1360" spans="1:4">
      <c r="A1360" t="s">
        <v>6366</v>
      </c>
      <c r="B1360" t="s">
        <v>5524</v>
      </c>
      <c r="C1360" t="s">
        <v>1707</v>
      </c>
      <c r="D1360" t="str">
        <f>IF(COUNTIF(eucalc_variables!A:A,A1360)&gt;0,"yes","no")</f>
        <v>yes</v>
      </c>
    </row>
    <row r="1361" spans="1:4">
      <c r="A1361" t="s">
        <v>6289</v>
      </c>
      <c r="B1361" t="s">
        <v>6489</v>
      </c>
      <c r="C1361" t="s">
        <v>38</v>
      </c>
      <c r="D1361" t="str">
        <f>IF(COUNTIF(eucalc_variables!A:A,A1361)&gt;0,"yes","no")</f>
        <v>yes</v>
      </c>
    </row>
    <row r="1362" spans="1:4">
      <c r="A1362" t="s">
        <v>6381</v>
      </c>
      <c r="B1362" t="s">
        <v>6495</v>
      </c>
      <c r="C1362" t="s">
        <v>38</v>
      </c>
      <c r="D1362" t="str">
        <f>IF(COUNTIF(eucalc_variables!A:A,A1362)&gt;0,"yes","no")</f>
        <v>yes</v>
      </c>
    </row>
    <row r="1363" spans="1:4">
      <c r="A1363" t="s">
        <v>6372</v>
      </c>
      <c r="B1363" t="s">
        <v>5456</v>
      </c>
      <c r="C1363" t="s">
        <v>1707</v>
      </c>
      <c r="D1363" t="str">
        <f>IF(COUNTIF(eucalc_variables!A:A,A1363)&gt;0,"yes","no")</f>
        <v>yes</v>
      </c>
    </row>
    <row r="1364" spans="1:4">
      <c r="A1364" t="s">
        <v>6375</v>
      </c>
      <c r="B1364" t="s">
        <v>5527</v>
      </c>
      <c r="C1364" t="s">
        <v>1707</v>
      </c>
      <c r="D1364" t="str">
        <f>IF(COUNTIF(eucalc_variables!A:A,A1364)&gt;0,"yes","no")</f>
        <v>yes</v>
      </c>
    </row>
    <row r="1365" spans="1:4">
      <c r="A1365" t="s">
        <v>6378</v>
      </c>
      <c r="B1365" t="s">
        <v>5530</v>
      </c>
      <c r="C1365" t="s">
        <v>1707</v>
      </c>
      <c r="D1365" t="str">
        <f>IF(COUNTIF(eucalc_variables!A:A,A1365)&gt;0,"yes","no")</f>
        <v>yes</v>
      </c>
    </row>
    <row r="1366" spans="1:4">
      <c r="A1366" t="s">
        <v>6286</v>
      </c>
      <c r="B1366" t="s">
        <v>6438</v>
      </c>
      <c r="C1366" t="s">
        <v>38</v>
      </c>
      <c r="D1366" t="str">
        <f>IF(COUNTIF(eucalc_variables!A:A,A1366)&gt;0,"yes","no")</f>
        <v>yes</v>
      </c>
    </row>
    <row r="1367" spans="1:4">
      <c r="A1367" t="s">
        <v>6281</v>
      </c>
      <c r="B1367" t="s">
        <v>5404</v>
      </c>
      <c r="C1367" t="s">
        <v>1707</v>
      </c>
      <c r="D1367" t="str">
        <f>IF(COUNTIF(eucalc_variables!A:A,A1367)&gt;0,"yes","no")</f>
        <v>yes</v>
      </c>
    </row>
    <row r="1368" spans="1:4">
      <c r="A1368" t="s">
        <v>6283</v>
      </c>
      <c r="B1368" t="s">
        <v>5408</v>
      </c>
      <c r="C1368" t="s">
        <v>1707</v>
      </c>
      <c r="D1368" t="str">
        <f>IF(COUNTIF(eucalc_variables!A:A,A1368)&gt;0,"yes","no")</f>
        <v>yes</v>
      </c>
    </row>
    <row r="1369" spans="1:4">
      <c r="A1369" t="s">
        <v>6393</v>
      </c>
      <c r="B1369" t="s">
        <v>6500</v>
      </c>
      <c r="C1369" t="s">
        <v>38</v>
      </c>
      <c r="D1369" t="str">
        <f>IF(COUNTIF(eucalc_variables!A:A,A1369)&gt;0,"yes","no")</f>
        <v>yes</v>
      </c>
    </row>
    <row r="1370" spans="1:4">
      <c r="A1370" t="s">
        <v>6384</v>
      </c>
      <c r="B1370" t="s">
        <v>5532</v>
      </c>
      <c r="C1370" t="s">
        <v>1707</v>
      </c>
      <c r="D1370" t="str">
        <f>IF(COUNTIF(eucalc_variables!A:A,A1370)&gt;0,"yes","no")</f>
        <v>yes</v>
      </c>
    </row>
    <row r="1371" spans="1:4">
      <c r="A1371" t="s">
        <v>6387</v>
      </c>
      <c r="B1371" t="s">
        <v>5535</v>
      </c>
      <c r="C1371" t="s">
        <v>1707</v>
      </c>
      <c r="D1371" t="str">
        <f>IF(COUNTIF(eucalc_variables!A:A,A1371)&gt;0,"yes","no")</f>
        <v>yes</v>
      </c>
    </row>
    <row r="1372" spans="1:4">
      <c r="A1372" t="s">
        <v>6390</v>
      </c>
      <c r="B1372" t="s">
        <v>5536</v>
      </c>
      <c r="C1372" t="s">
        <v>1707</v>
      </c>
      <c r="D1372" t="str">
        <f>IF(COUNTIF(eucalc_variables!A:A,A1372)&gt;0,"yes","no")</f>
        <v>yes</v>
      </c>
    </row>
    <row r="1373" spans="1:4">
      <c r="A1373" t="s">
        <v>6402</v>
      </c>
      <c r="B1373" t="s">
        <v>6503</v>
      </c>
      <c r="C1373" t="s">
        <v>38</v>
      </c>
      <c r="D1373" t="str">
        <f>IF(COUNTIF(eucalc_variables!A:A,A1373)&gt;0,"yes","no")</f>
        <v>yes</v>
      </c>
    </row>
    <row r="1374" spans="1:4">
      <c r="A1374" t="s">
        <v>6396</v>
      </c>
      <c r="B1374" t="s">
        <v>5538</v>
      </c>
      <c r="C1374" t="s">
        <v>1707</v>
      </c>
      <c r="D1374" t="str">
        <f>IF(COUNTIF(eucalc_variables!A:A,A1374)&gt;0,"yes","no")</f>
        <v>yes</v>
      </c>
    </row>
    <row r="1375" spans="1:4">
      <c r="A1375" t="s">
        <v>6472</v>
      </c>
      <c r="B1375" t="s">
        <v>5540</v>
      </c>
      <c r="C1375" t="s">
        <v>1707</v>
      </c>
      <c r="D1375" t="str">
        <f>IF(COUNTIF(eucalc_variables!A:A,A1375)&gt;0,"yes","no")</f>
        <v>yes</v>
      </c>
    </row>
    <row r="1376" spans="1:4">
      <c r="A1376" t="s">
        <v>6423</v>
      </c>
      <c r="B1376" t="s">
        <v>6517</v>
      </c>
      <c r="C1376" t="s">
        <v>38</v>
      </c>
      <c r="D1376" t="str">
        <f>IF(COUNTIF(eucalc_variables!A:A,A1376)&gt;0,"yes","no")</f>
        <v>yes</v>
      </c>
    </row>
    <row r="1377" spans="1:4">
      <c r="A1377" t="s">
        <v>6405</v>
      </c>
      <c r="B1377" t="s">
        <v>5549</v>
      </c>
      <c r="C1377" t="s">
        <v>1707</v>
      </c>
      <c r="D1377" t="str">
        <f>IF(COUNTIF(eucalc_variables!A:A,A1377)&gt;0,"yes","no")</f>
        <v>yes</v>
      </c>
    </row>
    <row r="1378" spans="1:4">
      <c r="A1378" t="s">
        <v>6408</v>
      </c>
      <c r="B1378" t="s">
        <v>6513</v>
      </c>
      <c r="C1378" t="s">
        <v>38</v>
      </c>
      <c r="D1378" t="str">
        <f>IF(COUNTIF(eucalc_variables!A:A,A1378)&gt;0,"yes","no")</f>
        <v>yes</v>
      </c>
    </row>
    <row r="1379" spans="1:4">
      <c r="A1379" t="s">
        <v>6411</v>
      </c>
      <c r="B1379" t="s">
        <v>6514</v>
      </c>
      <c r="C1379" t="s">
        <v>38</v>
      </c>
      <c r="D1379" t="str">
        <f>IF(COUNTIF(eucalc_variables!A:A,A1379)&gt;0,"yes","no")</f>
        <v>yes</v>
      </c>
    </row>
    <row r="1380" spans="1:4">
      <c r="A1380" t="s">
        <v>6414</v>
      </c>
      <c r="B1380" t="s">
        <v>6515</v>
      </c>
      <c r="C1380" t="s">
        <v>38</v>
      </c>
      <c r="D1380" t="str">
        <f>IF(COUNTIF(eucalc_variables!A:A,A1380)&gt;0,"yes","no")</f>
        <v>yes</v>
      </c>
    </row>
    <row r="1381" spans="1:4">
      <c r="A1381" t="s">
        <v>6417</v>
      </c>
      <c r="B1381" t="s">
        <v>5550</v>
      </c>
      <c r="C1381" t="s">
        <v>1707</v>
      </c>
      <c r="D1381" t="str">
        <f>IF(COUNTIF(eucalc_variables!A:A,A1381)&gt;0,"yes","no")</f>
        <v>yes</v>
      </c>
    </row>
    <row r="1382" spans="1:4">
      <c r="A1382" t="s">
        <v>6420</v>
      </c>
      <c r="B1382" t="s">
        <v>6516</v>
      </c>
      <c r="C1382" t="s">
        <v>38</v>
      </c>
      <c r="D1382" t="str">
        <f>IF(COUNTIF(eucalc_variables!A:A,A1382)&gt;0,"yes","no")</f>
        <v>yes</v>
      </c>
    </row>
    <row r="1383" spans="1:4">
      <c r="A1383" t="s">
        <v>6464</v>
      </c>
      <c r="B1383" t="s">
        <v>6558</v>
      </c>
      <c r="C1383" t="s">
        <v>38</v>
      </c>
      <c r="D1383" t="str">
        <f>IF(COUNTIF(eucalc_variables!A:A,A1383)&gt;0,"yes","no")</f>
        <v>yes</v>
      </c>
    </row>
    <row r="1384" spans="1:4">
      <c r="A1384" t="s">
        <v>6451</v>
      </c>
      <c r="B1384" t="s">
        <v>5581</v>
      </c>
      <c r="C1384" t="s">
        <v>1707</v>
      </c>
      <c r="D1384" t="str">
        <f>IF(COUNTIF(eucalc_variables!A:A,A1384)&gt;0,"yes","no")</f>
        <v>yes</v>
      </c>
    </row>
    <row r="1385" spans="1:4">
      <c r="A1385" t="s">
        <v>6453</v>
      </c>
      <c r="B1385" t="s">
        <v>5583</v>
      </c>
      <c r="C1385" t="s">
        <v>1707</v>
      </c>
      <c r="D1385" t="str">
        <f>IF(COUNTIF(eucalc_variables!A:A,A1385)&gt;0,"yes","no")</f>
        <v>yes</v>
      </c>
    </row>
    <row r="1386" spans="1:4">
      <c r="A1386" t="s">
        <v>6454</v>
      </c>
      <c r="B1386" t="s">
        <v>5590</v>
      </c>
      <c r="C1386" t="s">
        <v>1707</v>
      </c>
      <c r="D1386" t="str">
        <f>IF(COUNTIF(eucalc_variables!A:A,A1386)&gt;0,"yes","no")</f>
        <v>yes</v>
      </c>
    </row>
    <row r="1387" spans="1:4">
      <c r="A1387" t="s">
        <v>6456</v>
      </c>
      <c r="B1387" t="s">
        <v>5593</v>
      </c>
      <c r="C1387" t="s">
        <v>1707</v>
      </c>
      <c r="D1387" t="str">
        <f>IF(COUNTIF(eucalc_variables!A:A,A1387)&gt;0,"yes","no")</f>
        <v>yes</v>
      </c>
    </row>
    <row r="1388" spans="1:4">
      <c r="A1388" t="s">
        <v>6458</v>
      </c>
      <c r="B1388" t="s">
        <v>5604</v>
      </c>
      <c r="C1388" t="s">
        <v>1707</v>
      </c>
      <c r="D1388" t="str">
        <f>IF(COUNTIF(eucalc_variables!A:A,A1388)&gt;0,"yes","no")</f>
        <v>yes</v>
      </c>
    </row>
    <row r="1389" spans="1:4">
      <c r="A1389" t="s">
        <v>6460</v>
      </c>
      <c r="B1389" t="s">
        <v>5607</v>
      </c>
      <c r="C1389" t="s">
        <v>1707</v>
      </c>
      <c r="D1389" t="str">
        <f>IF(COUNTIF(eucalc_variables!A:A,A1389)&gt;0,"yes","no")</f>
        <v>yes</v>
      </c>
    </row>
    <row r="1390" spans="1:4">
      <c r="A1390" t="s">
        <v>6461</v>
      </c>
      <c r="B1390" t="s">
        <v>5610</v>
      </c>
      <c r="C1390" t="s">
        <v>1707</v>
      </c>
      <c r="D1390" t="str">
        <f>IF(COUNTIF(eucalc_variables!A:A,A1390)&gt;0,"yes","no")</f>
        <v>yes</v>
      </c>
    </row>
    <row r="1391" spans="1:4">
      <c r="A1391" t="s">
        <v>6432</v>
      </c>
      <c r="B1391" t="s">
        <v>6523</v>
      </c>
      <c r="C1391" t="s">
        <v>38</v>
      </c>
      <c r="D1391" t="str">
        <f>IF(COUNTIF(eucalc_variables!A:A,A1391)&gt;0,"yes","no")</f>
        <v>yes</v>
      </c>
    </row>
    <row r="1392" spans="1:4">
      <c r="A1392" t="s">
        <v>6426</v>
      </c>
      <c r="B1392" t="s">
        <v>5552</v>
      </c>
      <c r="C1392" t="s">
        <v>1707</v>
      </c>
      <c r="D1392" t="str">
        <f>IF(COUNTIF(eucalc_variables!A:A,A1392)&gt;0,"yes","no")</f>
        <v>yes</v>
      </c>
    </row>
    <row r="1393" spans="1:4">
      <c r="A1393" t="s">
        <v>6429</v>
      </c>
      <c r="B1393" t="s">
        <v>5554</v>
      </c>
      <c r="C1393" t="s">
        <v>1707</v>
      </c>
      <c r="D1393" t="str">
        <f>IF(COUNTIF(eucalc_variables!A:A,A1393)&gt;0,"yes","no")</f>
        <v>yes</v>
      </c>
    </row>
    <row r="1394" spans="1:4">
      <c r="A1394" t="s">
        <v>6449</v>
      </c>
      <c r="B1394" t="s">
        <v>6541</v>
      </c>
      <c r="C1394" t="s">
        <v>38</v>
      </c>
      <c r="D1394" t="str">
        <f>IF(COUNTIF(eucalc_variables!A:A,A1394)&gt;0,"yes","no")</f>
        <v>yes</v>
      </c>
    </row>
    <row r="1395" spans="1:4">
      <c r="A1395" t="s">
        <v>6435</v>
      </c>
      <c r="B1395" t="s">
        <v>5556</v>
      </c>
      <c r="C1395" t="s">
        <v>1707</v>
      </c>
      <c r="D1395" t="str">
        <f>IF(COUNTIF(eucalc_variables!A:A,A1395)&gt;0,"yes","no")</f>
        <v>yes</v>
      </c>
    </row>
    <row r="1396" spans="1:4">
      <c r="A1396" t="s">
        <v>6437</v>
      </c>
      <c r="B1396" t="s">
        <v>5559</v>
      </c>
      <c r="C1396" t="s">
        <v>1707</v>
      </c>
      <c r="D1396" t="str">
        <f>IF(COUNTIF(eucalc_variables!A:A,A1396)&gt;0,"yes","no")</f>
        <v>yes</v>
      </c>
    </row>
    <row r="1397" spans="1:4">
      <c r="A1397" t="s">
        <v>6439</v>
      </c>
      <c r="B1397" t="s">
        <v>5565</v>
      </c>
      <c r="C1397" t="s">
        <v>1707</v>
      </c>
      <c r="D1397" t="str">
        <f>IF(COUNTIF(eucalc_variables!A:A,A1397)&gt;0,"yes","no")</f>
        <v>yes</v>
      </c>
    </row>
    <row r="1398" spans="1:4">
      <c r="A1398" t="s">
        <v>6441</v>
      </c>
      <c r="B1398" t="s">
        <v>5568</v>
      </c>
      <c r="C1398" t="s">
        <v>1707</v>
      </c>
      <c r="D1398" t="str">
        <f>IF(COUNTIF(eucalc_variables!A:A,A1398)&gt;0,"yes","no")</f>
        <v>yes</v>
      </c>
    </row>
    <row r="1399" spans="1:4">
      <c r="A1399" t="s">
        <v>6444</v>
      </c>
      <c r="B1399" t="s">
        <v>5574</v>
      </c>
      <c r="C1399" t="s">
        <v>1707</v>
      </c>
      <c r="D1399" t="str">
        <f>IF(COUNTIF(eucalc_variables!A:A,A1399)&gt;0,"yes","no")</f>
        <v>yes</v>
      </c>
    </row>
    <row r="1400" spans="1:4">
      <c r="A1400" t="s">
        <v>6448</v>
      </c>
      <c r="B1400" t="s">
        <v>5579</v>
      </c>
      <c r="C1400" t="s">
        <v>1707</v>
      </c>
      <c r="D1400" t="str">
        <f>IF(COUNTIF(eucalc_variables!A:A,A1400)&gt;0,"yes","no")</f>
        <v>yes</v>
      </c>
    </row>
    <row r="1401" spans="1:4">
      <c r="A1401" t="s">
        <v>6466</v>
      </c>
      <c r="B1401" t="s">
        <v>5613</v>
      </c>
      <c r="C1401" t="s">
        <v>1707</v>
      </c>
      <c r="D1401" t="str">
        <f>IF(COUNTIF(eucalc_variables!A:A,A1401)&gt;0,"yes","no")</f>
        <v>yes</v>
      </c>
    </row>
    <row r="1402" spans="1:4">
      <c r="A1402" t="s">
        <v>6473</v>
      </c>
      <c r="B1402" t="s">
        <v>6508</v>
      </c>
      <c r="C1402" t="s">
        <v>38</v>
      </c>
      <c r="D1402" t="str">
        <f>IF(COUNTIF(eucalc_variables!A:A,A1402)&gt;0,"yes","no")</f>
        <v>yes</v>
      </c>
    </row>
    <row r="1403" spans="1:4">
      <c r="A1403" t="s">
        <v>6468</v>
      </c>
      <c r="B1403" t="s">
        <v>5544</v>
      </c>
      <c r="C1403" t="s">
        <v>1707</v>
      </c>
      <c r="D1403" t="str">
        <f>IF(COUNTIF(eucalc_variables!A:A,A1403)&gt;0,"yes","no")</f>
        <v>yes</v>
      </c>
    </row>
    <row r="1404" spans="1:4">
      <c r="A1404" t="s">
        <v>6470</v>
      </c>
      <c r="B1404" t="s">
        <v>5545</v>
      </c>
      <c r="C1404" t="s">
        <v>1707</v>
      </c>
      <c r="D1404" t="str">
        <f>IF(COUNTIF(eucalc_variables!A:A,A1404)&gt;0,"yes","no")</f>
        <v>yes</v>
      </c>
    </row>
    <row r="1405" spans="1:4">
      <c r="A1405" t="s">
        <v>6399</v>
      </c>
      <c r="B1405" t="s">
        <v>5543</v>
      </c>
      <c r="C1405" t="s">
        <v>1707</v>
      </c>
      <c r="D1405" t="str">
        <f>IF(COUNTIF(eucalc_variables!A:A,A1405)&gt;0,"yes","no")</f>
        <v>yes</v>
      </c>
    </row>
    <row r="1406" spans="1:4">
      <c r="A1406" t="s">
        <v>6632</v>
      </c>
      <c r="B1406" t="s">
        <v>5754</v>
      </c>
      <c r="C1406" t="s">
        <v>1707</v>
      </c>
      <c r="D1406" t="str">
        <f>IF(COUNTIF(eucalc_variables!A:A,A1406)&gt;0,"yes","no")</f>
        <v>yes</v>
      </c>
    </row>
    <row r="1407" spans="1:4">
      <c r="A1407" t="s">
        <v>6633</v>
      </c>
      <c r="B1407" t="s">
        <v>5758</v>
      </c>
      <c r="C1407" t="s">
        <v>1707</v>
      </c>
      <c r="D1407" t="str">
        <f>IF(COUNTIF(eucalc_variables!A:A,A1407)&gt;0,"yes","no")</f>
        <v>yes</v>
      </c>
    </row>
    <row r="1408" spans="1:4">
      <c r="A1408" t="s">
        <v>6635</v>
      </c>
      <c r="B1408" t="s">
        <v>5764</v>
      </c>
      <c r="C1408" t="s">
        <v>1707</v>
      </c>
      <c r="D1408" t="str">
        <f>IF(COUNTIF(eucalc_variables!A:A,A1408)&gt;0,"yes","no")</f>
        <v>yes</v>
      </c>
    </row>
    <row r="1409" spans="1:4">
      <c r="A1409" t="s">
        <v>6637</v>
      </c>
      <c r="B1409" t="s">
        <v>5769</v>
      </c>
      <c r="C1409" t="s">
        <v>1707</v>
      </c>
      <c r="D1409" t="str">
        <f>IF(COUNTIF(eucalc_variables!A:A,A1409)&gt;0,"yes","no")</f>
        <v>yes</v>
      </c>
    </row>
    <row r="1410" spans="1:4">
      <c r="A1410" t="s">
        <v>6639</v>
      </c>
      <c r="B1410" t="s">
        <v>5774</v>
      </c>
      <c r="C1410" t="s">
        <v>1707</v>
      </c>
      <c r="D1410" t="str">
        <f>IF(COUNTIF(eucalc_variables!A:A,A1410)&gt;0,"yes","no")</f>
        <v>yes</v>
      </c>
    </row>
    <row r="1411" spans="1:4">
      <c r="A1411" t="s">
        <v>6641</v>
      </c>
      <c r="B1411" t="s">
        <v>5779</v>
      </c>
      <c r="C1411" t="s">
        <v>1707</v>
      </c>
      <c r="D1411" t="str">
        <f>IF(COUNTIF(eucalc_variables!A:A,A1411)&gt;0,"yes","no")</f>
        <v>yes</v>
      </c>
    </row>
    <row r="1412" spans="1:4">
      <c r="A1412" t="s">
        <v>6643</v>
      </c>
      <c r="B1412" t="s">
        <v>5783</v>
      </c>
      <c r="C1412" t="s">
        <v>1707</v>
      </c>
      <c r="D1412" t="str">
        <f>IF(COUNTIF(eucalc_variables!A:A,A1412)&gt;0,"yes","no")</f>
        <v>yes</v>
      </c>
    </row>
    <row r="1413" spans="1:4">
      <c r="A1413" t="s">
        <v>6645</v>
      </c>
      <c r="B1413" t="s">
        <v>5789</v>
      </c>
      <c r="C1413" t="s">
        <v>1707</v>
      </c>
      <c r="D1413" t="str">
        <f>IF(COUNTIF(eucalc_variables!A:A,A1413)&gt;0,"yes","no")</f>
        <v>yes</v>
      </c>
    </row>
    <row r="1414" spans="1:4">
      <c r="A1414" t="s">
        <v>6647</v>
      </c>
      <c r="B1414" t="s">
        <v>5794</v>
      </c>
      <c r="C1414" t="s">
        <v>1707</v>
      </c>
      <c r="D1414" t="str">
        <f>IF(COUNTIF(eucalc_variables!A:A,A1414)&gt;0,"yes","no")</f>
        <v>yes</v>
      </c>
    </row>
    <row r="1415" spans="1:4">
      <c r="A1415" t="s">
        <v>6649</v>
      </c>
      <c r="B1415" t="s">
        <v>5799</v>
      </c>
      <c r="C1415" t="s">
        <v>1707</v>
      </c>
      <c r="D1415" t="str">
        <f>IF(COUNTIF(eucalc_variables!A:A,A1415)&gt;0,"yes","no")</f>
        <v>yes</v>
      </c>
    </row>
  </sheetData>
  <autoFilter ref="A1:D1415" xr:uid="{00622DDB-4F88-43DD-AA3B-877FEEBBB18E}"/>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collected_variables_EU</vt:lpstr>
      <vt:lpstr>collected_variables_proxies</vt:lpstr>
      <vt:lpstr>deleted_variables</vt:lpstr>
      <vt:lpstr>collected_variables_countries</vt:lpstr>
      <vt:lpstr>eucalc_variables</vt:lpstr>
      <vt:lpstr>eucalc_variables_proxies</vt:lpstr>
      <vt:lpstr>eucalc_variable_descriptions</vt:lpstr>
      <vt:lpstr>admin_business_and_social_KPIs</vt:lpstr>
      <vt:lpstr>soi_input_variables</vt:lpstr>
      <vt:lpstr>midas_input_variables</vt:lpstr>
      <vt:lpstr>variables_wishlist</vt:lpstr>
      <vt:lpstr>new_eucalc_variables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Keller</dc:creator>
  <cp:keywords/>
  <dc:description/>
  <cp:lastModifiedBy>Patil, Shruthi</cp:lastModifiedBy>
  <cp:revision>67</cp:revision>
  <dcterms:created xsi:type="dcterms:W3CDTF">2022-04-14T11:49:39Z</dcterms:created>
  <dcterms:modified xsi:type="dcterms:W3CDTF">2025-09-03T19:26:23Z</dcterms:modified>
  <cp:category/>
  <cp:contentStatus/>
</cp:coreProperties>
</file>